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er\Documents\Bootcamp Files\Openclass\Project 1\"/>
    </mc:Choice>
  </mc:AlternateContent>
  <xr:revisionPtr revIDLastSave="0" documentId="13_ncr:1_{F7CF73F6-BCEE-4F32-83D9-D0CA329C77E5}" xr6:coauthVersionLast="47" xr6:coauthVersionMax="47" xr10:uidLastSave="{00000000-0000-0000-0000-000000000000}"/>
  <bookViews>
    <workbookView xWindow="-108" yWindow="-108" windowWidth="23256" windowHeight="12576" firstSheet="2" activeTab="5" xr2:uid="{B3F6E3BC-D6F5-414F-AC5F-A4D81F01203D}"/>
  </bookViews>
  <sheets>
    <sheet name="EnergyDemand__2" sheetId="6" r:id="rId1"/>
    <sheet name="Demand over time" sheetId="13" r:id="rId2"/>
    <sheet name="Top and Bottom 20" sheetId="10" r:id="rId3"/>
    <sheet name="Demand by Day of Week" sheetId="18" r:id="rId4"/>
    <sheet name="Effect of weather" sheetId="14" r:id="rId5"/>
    <sheet name=" Effect of Temp and Hols" sheetId="16" r:id="rId6"/>
    <sheet name="Summary" sheetId="1" r:id="rId7"/>
    <sheet name="YoY Demand" sheetId="17" r:id="rId8"/>
    <sheet name="Forecast 1Yr" sheetId="20" r:id="rId9"/>
    <sheet name="Forecast Charts" sheetId="23" r:id="rId10"/>
    <sheet name="_Energy_holidays" sheetId="15" state="hidden" r:id="rId11"/>
    <sheet name="_holidays" sheetId="4" state="hidden" r:id="rId12"/>
  </sheets>
  <definedNames>
    <definedName name="EnergyDemand__2">EnergyDemand__2_1[]</definedName>
    <definedName name="ExternalData_3" localSheetId="10" hidden="1">_Energy_holidays!$A$1:$O$2107</definedName>
    <definedName name="ExternalData_3" localSheetId="0" hidden="1">EnergyDemand__2!$A$1:$O$2107</definedName>
    <definedName name="ExternalData_4" localSheetId="2" hidden="1">'Top and Bottom 20'!$A$3:$O$23</definedName>
    <definedName name="ExternalData_5" localSheetId="2" hidden="1">'Top and Bottom 20'!$A$28:$O$48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'Top and Bottom 20'!$C$4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112" i="20" l="1"/>
  <c r="G2103" i="20"/>
  <c r="G15" i="1"/>
  <c r="G2112" i="20"/>
  <c r="G2106" i="20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S1028" i="15"/>
  <c r="S1029" i="15"/>
  <c r="S1030" i="15"/>
  <c r="S1031" i="15"/>
  <c r="S1032" i="15"/>
  <c r="S1033" i="15"/>
  <c r="S1034" i="15"/>
  <c r="S1035" i="15"/>
  <c r="S1036" i="15"/>
  <c r="S1037" i="15"/>
  <c r="S1038" i="15"/>
  <c r="S1039" i="15"/>
  <c r="S1040" i="15"/>
  <c r="S1041" i="15"/>
  <c r="S1042" i="15"/>
  <c r="S1043" i="15"/>
  <c r="S1044" i="15"/>
  <c r="S1045" i="15"/>
  <c r="S1046" i="15"/>
  <c r="S1047" i="15"/>
  <c r="S1048" i="15"/>
  <c r="S1049" i="15"/>
  <c r="S1050" i="15"/>
  <c r="S1051" i="15"/>
  <c r="S1052" i="15"/>
  <c r="S1053" i="15"/>
  <c r="S1054" i="15"/>
  <c r="S1055" i="15"/>
  <c r="S1056" i="15"/>
  <c r="S1057" i="15"/>
  <c r="S1058" i="15"/>
  <c r="S1059" i="15"/>
  <c r="S1060" i="15"/>
  <c r="S1061" i="15"/>
  <c r="S1062" i="15"/>
  <c r="S1063" i="15"/>
  <c r="S1064" i="15"/>
  <c r="S1065" i="15"/>
  <c r="S1066" i="15"/>
  <c r="S1067" i="15"/>
  <c r="S1068" i="15"/>
  <c r="S1069" i="15"/>
  <c r="S1070" i="15"/>
  <c r="S1071" i="15"/>
  <c r="S1072" i="15"/>
  <c r="S1073" i="15"/>
  <c r="S1074" i="15"/>
  <c r="S1075" i="15"/>
  <c r="S1076" i="15"/>
  <c r="S1077" i="15"/>
  <c r="S1078" i="15"/>
  <c r="S1079" i="15"/>
  <c r="S1080" i="15"/>
  <c r="S1081" i="15"/>
  <c r="S1082" i="15"/>
  <c r="S1083" i="15"/>
  <c r="S1084" i="15"/>
  <c r="S1085" i="15"/>
  <c r="S1086" i="15"/>
  <c r="S1087" i="15"/>
  <c r="S1088" i="15"/>
  <c r="S1089" i="15"/>
  <c r="S1090" i="15"/>
  <c r="S1091" i="15"/>
  <c r="S1092" i="15"/>
  <c r="S1093" i="15"/>
  <c r="S1094" i="15"/>
  <c r="S1095" i="15"/>
  <c r="S1096" i="15"/>
  <c r="S1097" i="15"/>
  <c r="S1098" i="15"/>
  <c r="S1099" i="15"/>
  <c r="S1100" i="15"/>
  <c r="S1101" i="15"/>
  <c r="S1102" i="15"/>
  <c r="S1103" i="15"/>
  <c r="S1104" i="15"/>
  <c r="S1105" i="15"/>
  <c r="S1106" i="15"/>
  <c r="S1107" i="15"/>
  <c r="S1108" i="15"/>
  <c r="S1109" i="15"/>
  <c r="S1110" i="15"/>
  <c r="S1111" i="15"/>
  <c r="S1112" i="15"/>
  <c r="S1113" i="15"/>
  <c r="S1114" i="15"/>
  <c r="S1115" i="15"/>
  <c r="S1116" i="15"/>
  <c r="S1117" i="15"/>
  <c r="S1118" i="15"/>
  <c r="S1119" i="15"/>
  <c r="S1120" i="15"/>
  <c r="S1121" i="15"/>
  <c r="S1122" i="15"/>
  <c r="S1123" i="15"/>
  <c r="S1124" i="15"/>
  <c r="S1125" i="15"/>
  <c r="S1126" i="15"/>
  <c r="S1127" i="15"/>
  <c r="S1128" i="15"/>
  <c r="S1129" i="15"/>
  <c r="S1130" i="15"/>
  <c r="S1131" i="15"/>
  <c r="S1132" i="15"/>
  <c r="S1133" i="15"/>
  <c r="S1134" i="15"/>
  <c r="S1135" i="15"/>
  <c r="S1136" i="15"/>
  <c r="S1137" i="15"/>
  <c r="S1138" i="15"/>
  <c r="S1139" i="15"/>
  <c r="S1140" i="15"/>
  <c r="S1141" i="15"/>
  <c r="S1142" i="15"/>
  <c r="S1143" i="15"/>
  <c r="S1144" i="15"/>
  <c r="S1145" i="15"/>
  <c r="S1146" i="15"/>
  <c r="S1147" i="15"/>
  <c r="S1148" i="15"/>
  <c r="S1149" i="15"/>
  <c r="S1150" i="15"/>
  <c r="S1151" i="15"/>
  <c r="S1152" i="15"/>
  <c r="S1153" i="15"/>
  <c r="S1154" i="15"/>
  <c r="S1155" i="15"/>
  <c r="S1156" i="15"/>
  <c r="S1157" i="15"/>
  <c r="S1158" i="15"/>
  <c r="S1159" i="15"/>
  <c r="S1160" i="15"/>
  <c r="S1161" i="15"/>
  <c r="S1162" i="15"/>
  <c r="S1163" i="15"/>
  <c r="S1164" i="15"/>
  <c r="S1165" i="15"/>
  <c r="S1166" i="15"/>
  <c r="S1167" i="15"/>
  <c r="S1168" i="15"/>
  <c r="S1169" i="15"/>
  <c r="S1170" i="15"/>
  <c r="S1171" i="15"/>
  <c r="S1172" i="15"/>
  <c r="S1173" i="15"/>
  <c r="S1174" i="15"/>
  <c r="S1175" i="15"/>
  <c r="S1176" i="15"/>
  <c r="S1177" i="15"/>
  <c r="S1178" i="15"/>
  <c r="S1179" i="15"/>
  <c r="S1180" i="15"/>
  <c r="S1181" i="15"/>
  <c r="S1182" i="15"/>
  <c r="S1183" i="15"/>
  <c r="S1184" i="15"/>
  <c r="S1185" i="15"/>
  <c r="S1186" i="15"/>
  <c r="S1187" i="15"/>
  <c r="S1188" i="15"/>
  <c r="S1189" i="15"/>
  <c r="S1190" i="15"/>
  <c r="S1191" i="15"/>
  <c r="S1192" i="15"/>
  <c r="S1193" i="15"/>
  <c r="S1194" i="15"/>
  <c r="S1195" i="15"/>
  <c r="S1196" i="15"/>
  <c r="S1197" i="15"/>
  <c r="S1198" i="15"/>
  <c r="S1199" i="15"/>
  <c r="S1200" i="15"/>
  <c r="S1201" i="15"/>
  <c r="S1202" i="15"/>
  <c r="S1203" i="15"/>
  <c r="S1204" i="15"/>
  <c r="S1205" i="15"/>
  <c r="S1206" i="15"/>
  <c r="S1207" i="15"/>
  <c r="S1208" i="15"/>
  <c r="S1209" i="15"/>
  <c r="S1210" i="15"/>
  <c r="S1211" i="15"/>
  <c r="S1212" i="15"/>
  <c r="S1213" i="15"/>
  <c r="S1214" i="15"/>
  <c r="S1215" i="15"/>
  <c r="S1216" i="15"/>
  <c r="S1217" i="15"/>
  <c r="S1218" i="15"/>
  <c r="S1219" i="15"/>
  <c r="S1220" i="15"/>
  <c r="S1221" i="15"/>
  <c r="S1222" i="15"/>
  <c r="S1223" i="15"/>
  <c r="S1224" i="15"/>
  <c r="S1225" i="15"/>
  <c r="S1226" i="15"/>
  <c r="S1227" i="15"/>
  <c r="S1228" i="15"/>
  <c r="S1229" i="15"/>
  <c r="S1230" i="15"/>
  <c r="S1231" i="15"/>
  <c r="S1232" i="15"/>
  <c r="S1233" i="15"/>
  <c r="S1234" i="15"/>
  <c r="S1235" i="15"/>
  <c r="S1236" i="15"/>
  <c r="S1237" i="15"/>
  <c r="S1238" i="15"/>
  <c r="S1239" i="15"/>
  <c r="S1240" i="15"/>
  <c r="S1241" i="15"/>
  <c r="S1242" i="15"/>
  <c r="S1243" i="15"/>
  <c r="S1244" i="15"/>
  <c r="S1245" i="15"/>
  <c r="S1246" i="15"/>
  <c r="S1247" i="15"/>
  <c r="S1248" i="15"/>
  <c r="S1249" i="15"/>
  <c r="S1250" i="15"/>
  <c r="S1251" i="15"/>
  <c r="S1252" i="15"/>
  <c r="S1253" i="15"/>
  <c r="S1254" i="15"/>
  <c r="S1255" i="15"/>
  <c r="S1256" i="15"/>
  <c r="S1257" i="15"/>
  <c r="S1258" i="15"/>
  <c r="S1259" i="15"/>
  <c r="S1260" i="15"/>
  <c r="S1261" i="15"/>
  <c r="S1262" i="15"/>
  <c r="S1263" i="15"/>
  <c r="S1264" i="15"/>
  <c r="S1265" i="15"/>
  <c r="S1266" i="15"/>
  <c r="S1267" i="15"/>
  <c r="S1268" i="15"/>
  <c r="S1269" i="15"/>
  <c r="S1270" i="15"/>
  <c r="S1271" i="15"/>
  <c r="S1272" i="15"/>
  <c r="S1273" i="15"/>
  <c r="S1274" i="15"/>
  <c r="S1275" i="15"/>
  <c r="S1276" i="15"/>
  <c r="S1277" i="15"/>
  <c r="S1278" i="15"/>
  <c r="S1279" i="15"/>
  <c r="S1280" i="15"/>
  <c r="S1281" i="15"/>
  <c r="S1282" i="15"/>
  <c r="S1283" i="15"/>
  <c r="S1284" i="15"/>
  <c r="S1285" i="15"/>
  <c r="S1286" i="15"/>
  <c r="S1287" i="15"/>
  <c r="S1288" i="15"/>
  <c r="S1289" i="15"/>
  <c r="S1290" i="15"/>
  <c r="S1291" i="15"/>
  <c r="S1292" i="15"/>
  <c r="S1293" i="15"/>
  <c r="S1294" i="15"/>
  <c r="S1295" i="15"/>
  <c r="S1296" i="15"/>
  <c r="S1297" i="15"/>
  <c r="S1298" i="15"/>
  <c r="S1299" i="15"/>
  <c r="S1300" i="15"/>
  <c r="S1301" i="15"/>
  <c r="S1302" i="15"/>
  <c r="S1303" i="15"/>
  <c r="S1304" i="15"/>
  <c r="S1305" i="15"/>
  <c r="S1306" i="15"/>
  <c r="S1307" i="15"/>
  <c r="S1308" i="15"/>
  <c r="S1309" i="15"/>
  <c r="S1310" i="15"/>
  <c r="S1311" i="15"/>
  <c r="S1312" i="15"/>
  <c r="S1313" i="15"/>
  <c r="S1314" i="15"/>
  <c r="S1315" i="15"/>
  <c r="S1316" i="15"/>
  <c r="S1317" i="15"/>
  <c r="S1318" i="15"/>
  <c r="S1319" i="15"/>
  <c r="S1320" i="15"/>
  <c r="S1321" i="15"/>
  <c r="S1322" i="15"/>
  <c r="S1323" i="15"/>
  <c r="S1324" i="15"/>
  <c r="S1325" i="15"/>
  <c r="S1326" i="15"/>
  <c r="S1327" i="15"/>
  <c r="S1328" i="15"/>
  <c r="S1329" i="15"/>
  <c r="S1330" i="15"/>
  <c r="S1331" i="15"/>
  <c r="S1332" i="15"/>
  <c r="S1333" i="15"/>
  <c r="S1334" i="15"/>
  <c r="S1335" i="15"/>
  <c r="S1336" i="15"/>
  <c r="S1337" i="15"/>
  <c r="S1338" i="15"/>
  <c r="S1339" i="15"/>
  <c r="S1340" i="15"/>
  <c r="S1341" i="15"/>
  <c r="S1342" i="15"/>
  <c r="S1343" i="15"/>
  <c r="S1344" i="15"/>
  <c r="S1345" i="15"/>
  <c r="S1346" i="15"/>
  <c r="S1347" i="15"/>
  <c r="S1348" i="15"/>
  <c r="S1349" i="15"/>
  <c r="S1350" i="15"/>
  <c r="S1351" i="15"/>
  <c r="S1352" i="15"/>
  <c r="S1353" i="15"/>
  <c r="S1354" i="15"/>
  <c r="S1355" i="15"/>
  <c r="S1356" i="15"/>
  <c r="S1357" i="15"/>
  <c r="S1358" i="15"/>
  <c r="S1359" i="15"/>
  <c r="S1360" i="15"/>
  <c r="S1361" i="15"/>
  <c r="S1362" i="15"/>
  <c r="S1363" i="15"/>
  <c r="S1364" i="15"/>
  <c r="S1365" i="15"/>
  <c r="S1366" i="15"/>
  <c r="S1367" i="15"/>
  <c r="S1368" i="15"/>
  <c r="S1369" i="15"/>
  <c r="S1370" i="15"/>
  <c r="S1371" i="15"/>
  <c r="S1372" i="15"/>
  <c r="S1373" i="15"/>
  <c r="S1374" i="15"/>
  <c r="S1375" i="15"/>
  <c r="S1376" i="15"/>
  <c r="S1377" i="15"/>
  <c r="S1378" i="15"/>
  <c r="S1379" i="15"/>
  <c r="S1380" i="15"/>
  <c r="S1381" i="15"/>
  <c r="S1382" i="15"/>
  <c r="S1383" i="15"/>
  <c r="S1384" i="15"/>
  <c r="S1385" i="15"/>
  <c r="S1386" i="15"/>
  <c r="S1387" i="15"/>
  <c r="S1388" i="15"/>
  <c r="S1389" i="15"/>
  <c r="S1390" i="15"/>
  <c r="S1391" i="15"/>
  <c r="S1392" i="15"/>
  <c r="S1393" i="15"/>
  <c r="S1394" i="15"/>
  <c r="S1395" i="15"/>
  <c r="S1396" i="15"/>
  <c r="S1397" i="15"/>
  <c r="S1398" i="15"/>
  <c r="S1399" i="15"/>
  <c r="S1400" i="15"/>
  <c r="S1401" i="15"/>
  <c r="S1402" i="15"/>
  <c r="S1403" i="15"/>
  <c r="S1404" i="15"/>
  <c r="S1405" i="15"/>
  <c r="S1406" i="15"/>
  <c r="S1407" i="15"/>
  <c r="S1408" i="15"/>
  <c r="S1409" i="15"/>
  <c r="S1410" i="15"/>
  <c r="S1411" i="15"/>
  <c r="S1412" i="15"/>
  <c r="S1413" i="15"/>
  <c r="S1414" i="15"/>
  <c r="S1415" i="15"/>
  <c r="S1416" i="15"/>
  <c r="S1417" i="15"/>
  <c r="S1418" i="15"/>
  <c r="S1419" i="15"/>
  <c r="S1420" i="15"/>
  <c r="S1421" i="15"/>
  <c r="S1422" i="15"/>
  <c r="S1423" i="15"/>
  <c r="S1424" i="15"/>
  <c r="S1425" i="15"/>
  <c r="S1426" i="15"/>
  <c r="S1427" i="15"/>
  <c r="S1428" i="15"/>
  <c r="S1429" i="15"/>
  <c r="S1430" i="15"/>
  <c r="S1431" i="15"/>
  <c r="S1432" i="15"/>
  <c r="S1433" i="15"/>
  <c r="S1434" i="15"/>
  <c r="S1435" i="15"/>
  <c r="S1436" i="15"/>
  <c r="S1437" i="15"/>
  <c r="S1438" i="15"/>
  <c r="S1439" i="15"/>
  <c r="S1440" i="15"/>
  <c r="S1441" i="15"/>
  <c r="S1442" i="15"/>
  <c r="S1443" i="15"/>
  <c r="S1444" i="15"/>
  <c r="S1445" i="15"/>
  <c r="S1446" i="15"/>
  <c r="S1447" i="15"/>
  <c r="S1448" i="15"/>
  <c r="S1449" i="15"/>
  <c r="S1450" i="15"/>
  <c r="S1451" i="15"/>
  <c r="S1452" i="15"/>
  <c r="S1453" i="15"/>
  <c r="S1454" i="15"/>
  <c r="S1455" i="15"/>
  <c r="S1456" i="15"/>
  <c r="S1457" i="15"/>
  <c r="S1458" i="15"/>
  <c r="S1459" i="15"/>
  <c r="S1460" i="15"/>
  <c r="S1461" i="15"/>
  <c r="S1462" i="15"/>
  <c r="S1463" i="15"/>
  <c r="S1464" i="15"/>
  <c r="S1465" i="15"/>
  <c r="S1466" i="15"/>
  <c r="S1467" i="15"/>
  <c r="S1468" i="15"/>
  <c r="S1469" i="15"/>
  <c r="S1470" i="15"/>
  <c r="S1471" i="15"/>
  <c r="S1472" i="15"/>
  <c r="S1473" i="15"/>
  <c r="S1474" i="15"/>
  <c r="S1475" i="15"/>
  <c r="S1476" i="15"/>
  <c r="S1477" i="15"/>
  <c r="S1478" i="15"/>
  <c r="S1479" i="15"/>
  <c r="S1480" i="15"/>
  <c r="S1481" i="15"/>
  <c r="S1482" i="15"/>
  <c r="S1483" i="15"/>
  <c r="S1484" i="15"/>
  <c r="S1485" i="15"/>
  <c r="S1486" i="15"/>
  <c r="S1487" i="15"/>
  <c r="S1488" i="15"/>
  <c r="S1489" i="15"/>
  <c r="S1490" i="15"/>
  <c r="S1491" i="15"/>
  <c r="S1492" i="15"/>
  <c r="S1493" i="15"/>
  <c r="S1494" i="15"/>
  <c r="S1495" i="15"/>
  <c r="S1496" i="15"/>
  <c r="S1497" i="15"/>
  <c r="S1498" i="15"/>
  <c r="S1499" i="15"/>
  <c r="S1500" i="15"/>
  <c r="S1501" i="15"/>
  <c r="S1502" i="15"/>
  <c r="S1503" i="15"/>
  <c r="S1504" i="15"/>
  <c r="S1505" i="15"/>
  <c r="S1506" i="15"/>
  <c r="S1507" i="15"/>
  <c r="S1508" i="15"/>
  <c r="S1509" i="15"/>
  <c r="S1510" i="15"/>
  <c r="S1511" i="15"/>
  <c r="S1512" i="15"/>
  <c r="S1513" i="15"/>
  <c r="S1514" i="15"/>
  <c r="S1515" i="15"/>
  <c r="S1516" i="15"/>
  <c r="S1517" i="15"/>
  <c r="S1518" i="15"/>
  <c r="S1519" i="15"/>
  <c r="S1520" i="15"/>
  <c r="S1521" i="15"/>
  <c r="S1522" i="15"/>
  <c r="S1523" i="15"/>
  <c r="S1524" i="15"/>
  <c r="S1525" i="15"/>
  <c r="S1526" i="15"/>
  <c r="S1527" i="15"/>
  <c r="S1528" i="15"/>
  <c r="S1529" i="15"/>
  <c r="S1530" i="15"/>
  <c r="S1531" i="15"/>
  <c r="S1532" i="15"/>
  <c r="S1533" i="15"/>
  <c r="S1534" i="15"/>
  <c r="S1535" i="15"/>
  <c r="S1536" i="15"/>
  <c r="S1537" i="15"/>
  <c r="S1538" i="15"/>
  <c r="S1539" i="15"/>
  <c r="S1540" i="15"/>
  <c r="S1541" i="15"/>
  <c r="S1542" i="15"/>
  <c r="S1543" i="15"/>
  <c r="S1544" i="15"/>
  <c r="S1545" i="15"/>
  <c r="S1546" i="15"/>
  <c r="S1547" i="15"/>
  <c r="S1548" i="15"/>
  <c r="S1549" i="15"/>
  <c r="S1550" i="15"/>
  <c r="S1551" i="15"/>
  <c r="S1552" i="15"/>
  <c r="S1553" i="15"/>
  <c r="S1554" i="15"/>
  <c r="S1555" i="15"/>
  <c r="S1556" i="15"/>
  <c r="S1557" i="15"/>
  <c r="S1558" i="15"/>
  <c r="S1559" i="15"/>
  <c r="S1560" i="15"/>
  <c r="S1561" i="15"/>
  <c r="S1562" i="15"/>
  <c r="S1563" i="15"/>
  <c r="S1564" i="15"/>
  <c r="S1565" i="15"/>
  <c r="S1566" i="15"/>
  <c r="S1567" i="15"/>
  <c r="S1568" i="15"/>
  <c r="S1569" i="15"/>
  <c r="S1570" i="15"/>
  <c r="S1571" i="15"/>
  <c r="S1572" i="15"/>
  <c r="S1573" i="15"/>
  <c r="S1574" i="15"/>
  <c r="S1575" i="15"/>
  <c r="S1576" i="15"/>
  <c r="S1577" i="15"/>
  <c r="S1578" i="15"/>
  <c r="S1579" i="15"/>
  <c r="S1580" i="15"/>
  <c r="S1581" i="15"/>
  <c r="S1582" i="15"/>
  <c r="S1583" i="15"/>
  <c r="S1584" i="15"/>
  <c r="S1585" i="15"/>
  <c r="S1586" i="15"/>
  <c r="S1587" i="15"/>
  <c r="S1588" i="15"/>
  <c r="S1589" i="15"/>
  <c r="S1590" i="15"/>
  <c r="S1591" i="15"/>
  <c r="S1592" i="15"/>
  <c r="S1593" i="15"/>
  <c r="S1594" i="15"/>
  <c r="S1595" i="15"/>
  <c r="S1596" i="15"/>
  <c r="S1597" i="15"/>
  <c r="S1598" i="15"/>
  <c r="S1599" i="15"/>
  <c r="S1600" i="15"/>
  <c r="S1601" i="15"/>
  <c r="S1602" i="15"/>
  <c r="S1603" i="15"/>
  <c r="S1604" i="15"/>
  <c r="S1605" i="15"/>
  <c r="S1606" i="15"/>
  <c r="S1607" i="15"/>
  <c r="S1608" i="15"/>
  <c r="S1609" i="15"/>
  <c r="S1610" i="15"/>
  <c r="S1611" i="15"/>
  <c r="S1612" i="15"/>
  <c r="S1613" i="15"/>
  <c r="S1614" i="15"/>
  <c r="S1615" i="15"/>
  <c r="S1616" i="15"/>
  <c r="S1617" i="15"/>
  <c r="S1618" i="15"/>
  <c r="S1619" i="15"/>
  <c r="S1620" i="15"/>
  <c r="S1621" i="15"/>
  <c r="S1622" i="15"/>
  <c r="S1623" i="15"/>
  <c r="S1624" i="15"/>
  <c r="S1625" i="15"/>
  <c r="S1626" i="15"/>
  <c r="S1627" i="15"/>
  <c r="S1628" i="15"/>
  <c r="S1629" i="15"/>
  <c r="S1630" i="15"/>
  <c r="S1631" i="15"/>
  <c r="S1632" i="15"/>
  <c r="S1633" i="15"/>
  <c r="S1634" i="15"/>
  <c r="S1635" i="15"/>
  <c r="S1636" i="15"/>
  <c r="S1637" i="15"/>
  <c r="S1638" i="15"/>
  <c r="S1639" i="15"/>
  <c r="S1640" i="15"/>
  <c r="S1641" i="15"/>
  <c r="S1642" i="15"/>
  <c r="S1643" i="15"/>
  <c r="S1644" i="15"/>
  <c r="S1645" i="15"/>
  <c r="S1646" i="15"/>
  <c r="S1647" i="15"/>
  <c r="S1648" i="15"/>
  <c r="S1649" i="15"/>
  <c r="S1650" i="15"/>
  <c r="S1651" i="15"/>
  <c r="S1652" i="15"/>
  <c r="S1653" i="15"/>
  <c r="S1654" i="15"/>
  <c r="S1655" i="15"/>
  <c r="S1656" i="15"/>
  <c r="S1657" i="15"/>
  <c r="S1658" i="15"/>
  <c r="S1659" i="15"/>
  <c r="S1660" i="15"/>
  <c r="S1661" i="15"/>
  <c r="S1662" i="15"/>
  <c r="S1663" i="15"/>
  <c r="S1664" i="15"/>
  <c r="S1665" i="15"/>
  <c r="S1666" i="15"/>
  <c r="S1667" i="15"/>
  <c r="S1668" i="15"/>
  <c r="S1669" i="15"/>
  <c r="S1670" i="15"/>
  <c r="S1671" i="15"/>
  <c r="S1672" i="15"/>
  <c r="S1673" i="15"/>
  <c r="S1674" i="15"/>
  <c r="S1675" i="15"/>
  <c r="S1676" i="15"/>
  <c r="S1677" i="15"/>
  <c r="S1678" i="15"/>
  <c r="S1679" i="15"/>
  <c r="S1680" i="15"/>
  <c r="S1681" i="15"/>
  <c r="S1682" i="15"/>
  <c r="S1683" i="15"/>
  <c r="S1684" i="15"/>
  <c r="S1685" i="15"/>
  <c r="S1686" i="15"/>
  <c r="S1687" i="15"/>
  <c r="S1688" i="15"/>
  <c r="S1689" i="15"/>
  <c r="S1690" i="15"/>
  <c r="S1691" i="15"/>
  <c r="S1692" i="15"/>
  <c r="S1693" i="15"/>
  <c r="S1694" i="15"/>
  <c r="S1695" i="15"/>
  <c r="S1696" i="15"/>
  <c r="S1697" i="15"/>
  <c r="S1698" i="15"/>
  <c r="S1699" i="15"/>
  <c r="S1700" i="15"/>
  <c r="S1701" i="15"/>
  <c r="S1702" i="15"/>
  <c r="S1703" i="15"/>
  <c r="S1704" i="15"/>
  <c r="S1705" i="15"/>
  <c r="S1706" i="15"/>
  <c r="S1707" i="15"/>
  <c r="S1708" i="15"/>
  <c r="S1709" i="15"/>
  <c r="S1710" i="15"/>
  <c r="S1711" i="15"/>
  <c r="S1712" i="15"/>
  <c r="S1713" i="15"/>
  <c r="S1714" i="15"/>
  <c r="S1715" i="15"/>
  <c r="S1716" i="15"/>
  <c r="S1717" i="15"/>
  <c r="S1718" i="15"/>
  <c r="S1719" i="15"/>
  <c r="S1720" i="15"/>
  <c r="S1721" i="15"/>
  <c r="S1722" i="15"/>
  <c r="S1723" i="15"/>
  <c r="S1724" i="15"/>
  <c r="S1725" i="15"/>
  <c r="S1726" i="15"/>
  <c r="S1727" i="15"/>
  <c r="S1728" i="15"/>
  <c r="S1729" i="15"/>
  <c r="S1730" i="15"/>
  <c r="S1731" i="15"/>
  <c r="S1732" i="15"/>
  <c r="S1733" i="15"/>
  <c r="S1734" i="15"/>
  <c r="S1735" i="15"/>
  <c r="S1736" i="15"/>
  <c r="S1737" i="15"/>
  <c r="S1738" i="15"/>
  <c r="S1739" i="15"/>
  <c r="S1740" i="15"/>
  <c r="S1741" i="15"/>
  <c r="S1742" i="15"/>
  <c r="S1743" i="15"/>
  <c r="S1744" i="15"/>
  <c r="S1745" i="15"/>
  <c r="S1746" i="15"/>
  <c r="S1747" i="15"/>
  <c r="S1748" i="15"/>
  <c r="S1749" i="15"/>
  <c r="S1750" i="15"/>
  <c r="S1751" i="15"/>
  <c r="S1752" i="15"/>
  <c r="S1753" i="15"/>
  <c r="S1754" i="15"/>
  <c r="S1755" i="15"/>
  <c r="S1756" i="15"/>
  <c r="S1757" i="15"/>
  <c r="S1758" i="15"/>
  <c r="S1759" i="15"/>
  <c r="S1760" i="15"/>
  <c r="S1761" i="15"/>
  <c r="S1762" i="15"/>
  <c r="S1763" i="15"/>
  <c r="S1764" i="15"/>
  <c r="S1765" i="15"/>
  <c r="S1766" i="15"/>
  <c r="S1767" i="15"/>
  <c r="S1768" i="15"/>
  <c r="S1769" i="15"/>
  <c r="S1770" i="15"/>
  <c r="S1771" i="15"/>
  <c r="S1772" i="15"/>
  <c r="S1773" i="15"/>
  <c r="S1774" i="15"/>
  <c r="S1775" i="15"/>
  <c r="S1776" i="15"/>
  <c r="S1777" i="15"/>
  <c r="S1778" i="15"/>
  <c r="S1779" i="15"/>
  <c r="S1780" i="15"/>
  <c r="S1781" i="15"/>
  <c r="S1782" i="15"/>
  <c r="S1783" i="15"/>
  <c r="S1784" i="15"/>
  <c r="S1785" i="15"/>
  <c r="S1786" i="15"/>
  <c r="S1787" i="15"/>
  <c r="S1788" i="15"/>
  <c r="S1789" i="15"/>
  <c r="S1790" i="15"/>
  <c r="S1791" i="15"/>
  <c r="S1792" i="15"/>
  <c r="S1793" i="15"/>
  <c r="S1794" i="15"/>
  <c r="S1795" i="15"/>
  <c r="S1796" i="15"/>
  <c r="S1797" i="15"/>
  <c r="S1798" i="15"/>
  <c r="S1799" i="15"/>
  <c r="S1800" i="15"/>
  <c r="S1801" i="15"/>
  <c r="S1802" i="15"/>
  <c r="S1803" i="15"/>
  <c r="S1804" i="15"/>
  <c r="S1805" i="15"/>
  <c r="S1806" i="15"/>
  <c r="S1807" i="15"/>
  <c r="S1808" i="15"/>
  <c r="S1809" i="15"/>
  <c r="S1810" i="15"/>
  <c r="S1811" i="15"/>
  <c r="S1812" i="15"/>
  <c r="S1813" i="15"/>
  <c r="S1814" i="15"/>
  <c r="S1815" i="15"/>
  <c r="S1816" i="15"/>
  <c r="S1817" i="15"/>
  <c r="S1818" i="15"/>
  <c r="S1819" i="15"/>
  <c r="S1820" i="15"/>
  <c r="S1821" i="15"/>
  <c r="S1822" i="15"/>
  <c r="S1823" i="15"/>
  <c r="S1824" i="15"/>
  <c r="S1825" i="15"/>
  <c r="S1826" i="15"/>
  <c r="S1827" i="15"/>
  <c r="S1828" i="15"/>
  <c r="S1829" i="15"/>
  <c r="S1830" i="15"/>
  <c r="S1831" i="15"/>
  <c r="S1832" i="15"/>
  <c r="S1833" i="15"/>
  <c r="S1834" i="15"/>
  <c r="S1835" i="15"/>
  <c r="S1836" i="15"/>
  <c r="S1837" i="15"/>
  <c r="S1838" i="15"/>
  <c r="S1839" i="15"/>
  <c r="S1840" i="15"/>
  <c r="S1841" i="15"/>
  <c r="S1842" i="15"/>
  <c r="S1843" i="15"/>
  <c r="S1844" i="15"/>
  <c r="S1845" i="15"/>
  <c r="S1846" i="15"/>
  <c r="S1847" i="15"/>
  <c r="S1848" i="15"/>
  <c r="S1849" i="15"/>
  <c r="S1850" i="15"/>
  <c r="S1851" i="15"/>
  <c r="S1852" i="15"/>
  <c r="S1853" i="15"/>
  <c r="S1854" i="15"/>
  <c r="S1855" i="15"/>
  <c r="S1856" i="15"/>
  <c r="S1857" i="15"/>
  <c r="S1858" i="15"/>
  <c r="S1859" i="15"/>
  <c r="S1860" i="15"/>
  <c r="S1861" i="15"/>
  <c r="S1862" i="15"/>
  <c r="S1863" i="15"/>
  <c r="S1864" i="15"/>
  <c r="S1865" i="15"/>
  <c r="S1866" i="15"/>
  <c r="S1867" i="15"/>
  <c r="S1868" i="15"/>
  <c r="S1869" i="15"/>
  <c r="S1870" i="15"/>
  <c r="S1871" i="15"/>
  <c r="S1872" i="15"/>
  <c r="S1873" i="15"/>
  <c r="S1874" i="15"/>
  <c r="S1875" i="15"/>
  <c r="S1876" i="15"/>
  <c r="S1877" i="15"/>
  <c r="S1878" i="15"/>
  <c r="S1879" i="15"/>
  <c r="S1880" i="15"/>
  <c r="S1881" i="15"/>
  <c r="S1882" i="15"/>
  <c r="S1883" i="15"/>
  <c r="S1884" i="15"/>
  <c r="S1885" i="15"/>
  <c r="S1886" i="15"/>
  <c r="S1887" i="15"/>
  <c r="S1888" i="15"/>
  <c r="S1889" i="15"/>
  <c r="S1890" i="15"/>
  <c r="S1891" i="15"/>
  <c r="S1892" i="15"/>
  <c r="S1893" i="15"/>
  <c r="S1894" i="15"/>
  <c r="S1895" i="15"/>
  <c r="S1896" i="15"/>
  <c r="S1897" i="15"/>
  <c r="S1898" i="15"/>
  <c r="S1899" i="15"/>
  <c r="S1900" i="15"/>
  <c r="S1901" i="15"/>
  <c r="S1902" i="15"/>
  <c r="S1903" i="15"/>
  <c r="S1904" i="15"/>
  <c r="S1905" i="15"/>
  <c r="S1906" i="15"/>
  <c r="S1907" i="15"/>
  <c r="S1908" i="15"/>
  <c r="S1909" i="15"/>
  <c r="S1910" i="15"/>
  <c r="S1911" i="15"/>
  <c r="S1912" i="15"/>
  <c r="S1913" i="15"/>
  <c r="S1914" i="15"/>
  <c r="S1915" i="15"/>
  <c r="S1916" i="15"/>
  <c r="S1917" i="15"/>
  <c r="S1918" i="15"/>
  <c r="S1919" i="15"/>
  <c r="S1920" i="15"/>
  <c r="S1921" i="15"/>
  <c r="S1922" i="15"/>
  <c r="S1923" i="15"/>
  <c r="S1924" i="15"/>
  <c r="S1925" i="15"/>
  <c r="S1926" i="15"/>
  <c r="S1927" i="15"/>
  <c r="S1928" i="15"/>
  <c r="S1929" i="15"/>
  <c r="S1930" i="15"/>
  <c r="S1931" i="15"/>
  <c r="S1932" i="15"/>
  <c r="S1933" i="15"/>
  <c r="S1934" i="15"/>
  <c r="S1935" i="15"/>
  <c r="S1936" i="15"/>
  <c r="S1937" i="15"/>
  <c r="S1938" i="15"/>
  <c r="S1939" i="15"/>
  <c r="S1940" i="15"/>
  <c r="S1941" i="15"/>
  <c r="S1942" i="15"/>
  <c r="S1943" i="15"/>
  <c r="S1944" i="15"/>
  <c r="S1945" i="15"/>
  <c r="S1946" i="15"/>
  <c r="S1947" i="15"/>
  <c r="S1948" i="15"/>
  <c r="S1949" i="15"/>
  <c r="S1950" i="15"/>
  <c r="S1951" i="15"/>
  <c r="S1952" i="15"/>
  <c r="S1953" i="15"/>
  <c r="S1954" i="15"/>
  <c r="S1955" i="15"/>
  <c r="S1956" i="15"/>
  <c r="S1957" i="15"/>
  <c r="S1958" i="15"/>
  <c r="S1959" i="15"/>
  <c r="S1960" i="15"/>
  <c r="S1961" i="15"/>
  <c r="S1962" i="15"/>
  <c r="S1963" i="15"/>
  <c r="S1964" i="15"/>
  <c r="S1965" i="15"/>
  <c r="S1966" i="15"/>
  <c r="S1967" i="15"/>
  <c r="S1968" i="15"/>
  <c r="S1969" i="15"/>
  <c r="S1970" i="15"/>
  <c r="S1971" i="15"/>
  <c r="S1972" i="15"/>
  <c r="S1973" i="15"/>
  <c r="S1974" i="15"/>
  <c r="S1975" i="15"/>
  <c r="S1976" i="15"/>
  <c r="S1977" i="15"/>
  <c r="S1978" i="15"/>
  <c r="S1979" i="15"/>
  <c r="S1980" i="15"/>
  <c r="S1981" i="15"/>
  <c r="S1982" i="15"/>
  <c r="S1983" i="15"/>
  <c r="S1984" i="15"/>
  <c r="S1985" i="15"/>
  <c r="S1986" i="15"/>
  <c r="S1987" i="15"/>
  <c r="S1988" i="15"/>
  <c r="S1989" i="15"/>
  <c r="S1990" i="15"/>
  <c r="S1991" i="15"/>
  <c r="S1992" i="15"/>
  <c r="S1993" i="15"/>
  <c r="S1994" i="15"/>
  <c r="S1995" i="15"/>
  <c r="S1996" i="15"/>
  <c r="S1997" i="15"/>
  <c r="S1998" i="15"/>
  <c r="S1999" i="15"/>
  <c r="S2000" i="15"/>
  <c r="S2001" i="15"/>
  <c r="S2002" i="15"/>
  <c r="S2003" i="15"/>
  <c r="S2004" i="15"/>
  <c r="S2005" i="15"/>
  <c r="S2006" i="15"/>
  <c r="S2007" i="15"/>
  <c r="S2008" i="15"/>
  <c r="S2009" i="15"/>
  <c r="S2010" i="15"/>
  <c r="S2011" i="15"/>
  <c r="S2012" i="15"/>
  <c r="S2013" i="15"/>
  <c r="S2014" i="15"/>
  <c r="S2015" i="15"/>
  <c r="S2016" i="15"/>
  <c r="S2017" i="15"/>
  <c r="S2018" i="15"/>
  <c r="S2019" i="15"/>
  <c r="S2020" i="15"/>
  <c r="S2021" i="15"/>
  <c r="S2022" i="15"/>
  <c r="S2023" i="15"/>
  <c r="S2024" i="15"/>
  <c r="S2025" i="15"/>
  <c r="S2026" i="15"/>
  <c r="S2027" i="15"/>
  <c r="S2028" i="15"/>
  <c r="S2029" i="15"/>
  <c r="S2030" i="15"/>
  <c r="S2031" i="15"/>
  <c r="S2032" i="15"/>
  <c r="S2033" i="15"/>
  <c r="S2034" i="15"/>
  <c r="S2035" i="15"/>
  <c r="S2036" i="15"/>
  <c r="S2037" i="15"/>
  <c r="S2038" i="15"/>
  <c r="S2039" i="15"/>
  <c r="S2040" i="15"/>
  <c r="S2041" i="15"/>
  <c r="S2042" i="15"/>
  <c r="S2043" i="15"/>
  <c r="S2044" i="15"/>
  <c r="S2045" i="15"/>
  <c r="S2046" i="15"/>
  <c r="S2047" i="15"/>
  <c r="S2048" i="15"/>
  <c r="S2049" i="15"/>
  <c r="S2050" i="15"/>
  <c r="S2051" i="15"/>
  <c r="S2052" i="15"/>
  <c r="S2053" i="15"/>
  <c r="S2054" i="15"/>
  <c r="S2055" i="15"/>
  <c r="S2056" i="15"/>
  <c r="S2057" i="15"/>
  <c r="S2058" i="15"/>
  <c r="S2059" i="15"/>
  <c r="S2060" i="15"/>
  <c r="S2061" i="15"/>
  <c r="S2062" i="15"/>
  <c r="S2063" i="15"/>
  <c r="S2064" i="15"/>
  <c r="S2065" i="15"/>
  <c r="S2066" i="15"/>
  <c r="S2067" i="15"/>
  <c r="S2068" i="15"/>
  <c r="S2069" i="15"/>
  <c r="S2070" i="15"/>
  <c r="S2071" i="15"/>
  <c r="S2072" i="15"/>
  <c r="S2073" i="15"/>
  <c r="S2074" i="15"/>
  <c r="S2075" i="15"/>
  <c r="S2076" i="15"/>
  <c r="S2077" i="15"/>
  <c r="S2078" i="15"/>
  <c r="S2079" i="15"/>
  <c r="S2080" i="15"/>
  <c r="S2081" i="15"/>
  <c r="S2082" i="15"/>
  <c r="S2083" i="15"/>
  <c r="S2084" i="15"/>
  <c r="S2085" i="15"/>
  <c r="S2086" i="15"/>
  <c r="S2087" i="15"/>
  <c r="S2088" i="15"/>
  <c r="S2089" i="15"/>
  <c r="S2090" i="15"/>
  <c r="S2091" i="15"/>
  <c r="S2092" i="15"/>
  <c r="S2093" i="15"/>
  <c r="S2094" i="15"/>
  <c r="S2095" i="15"/>
  <c r="S2096" i="15"/>
  <c r="S2097" i="15"/>
  <c r="S2098" i="15"/>
  <c r="S2099" i="15"/>
  <c r="S2100" i="15"/>
  <c r="S2101" i="15"/>
  <c r="S2102" i="15"/>
  <c r="S2103" i="15"/>
  <c r="S2104" i="15"/>
  <c r="S2105" i="15"/>
  <c r="S2106" i="15"/>
  <c r="S2107" i="15"/>
  <c r="L1740" i="6"/>
  <c r="L1699" i="6"/>
  <c r="L1954" i="6"/>
  <c r="L1913" i="6"/>
  <c r="L1792" i="6"/>
  <c r="L1360" i="6"/>
  <c r="L1339" i="6"/>
  <c r="L1701" i="6"/>
  <c r="L2041" i="6"/>
  <c r="L2064" i="6"/>
  <c r="L1723" i="6"/>
  <c r="L1899" i="6"/>
  <c r="L1864" i="6"/>
  <c r="L1803" i="6"/>
  <c r="L1998" i="6"/>
  <c r="L2056" i="6"/>
  <c r="L2074" i="6"/>
  <c r="L1909" i="6"/>
  <c r="L1995" i="6"/>
  <c r="L1703" i="6"/>
  <c r="L1677" i="6"/>
  <c r="L1535" i="6"/>
  <c r="L2034" i="6"/>
  <c r="L2076" i="6"/>
  <c r="L2075" i="6"/>
  <c r="L2028" i="6"/>
  <c r="L2073" i="6"/>
  <c r="L2048" i="6"/>
  <c r="L2031" i="6"/>
  <c r="L2077" i="6"/>
  <c r="L2089" i="6"/>
  <c r="L2009" i="6"/>
  <c r="L1907" i="6"/>
  <c r="L1890" i="6"/>
  <c r="L1790" i="6"/>
  <c r="L1578" i="6"/>
  <c r="L1870" i="6"/>
  <c r="L1981" i="6"/>
  <c r="L1866" i="6"/>
  <c r="L1613" i="6"/>
  <c r="L1753" i="6"/>
  <c r="L1917" i="6"/>
  <c r="L2060" i="6"/>
  <c r="L2040" i="6"/>
  <c r="L1963" i="6"/>
  <c r="L1772" i="6"/>
  <c r="L1824" i="6"/>
  <c r="L1826" i="6"/>
  <c r="L1726" i="6"/>
  <c r="L1729" i="6"/>
  <c r="L1793" i="6"/>
  <c r="L1760" i="6"/>
  <c r="L1881" i="6"/>
  <c r="L1918" i="6"/>
  <c r="L1735" i="6"/>
  <c r="L1570" i="6"/>
  <c r="L1654" i="6"/>
  <c r="L1950" i="6"/>
  <c r="L1962" i="6"/>
  <c r="L1736" i="6"/>
  <c r="L1458" i="6"/>
  <c r="L1625" i="6"/>
  <c r="L1943" i="6"/>
  <c r="L1891" i="6"/>
  <c r="L2013" i="6"/>
  <c r="L2035" i="6"/>
  <c r="L1984" i="6"/>
  <c r="L1782" i="6"/>
  <c r="L1727" i="6"/>
  <c r="L1927" i="6"/>
  <c r="L1973" i="6"/>
  <c r="L2070" i="6"/>
  <c r="L2091" i="6"/>
  <c r="L2003" i="6"/>
  <c r="L2024" i="6"/>
  <c r="L1969" i="6"/>
  <c r="L1964" i="6"/>
  <c r="L1978" i="6"/>
  <c r="L2039" i="6"/>
  <c r="L2057" i="6"/>
  <c r="L1914" i="6"/>
  <c r="L1712" i="6"/>
  <c r="L1878" i="6"/>
  <c r="L2017" i="6"/>
  <c r="L1937" i="6"/>
  <c r="L1852" i="6"/>
  <c r="L1959" i="6"/>
  <c r="L1721" i="6"/>
  <c r="L1776" i="6"/>
  <c r="L1924" i="6"/>
  <c r="L1990" i="6"/>
  <c r="L2033" i="6"/>
  <c r="L1994" i="6"/>
  <c r="L2036" i="6"/>
  <c r="L2072" i="6"/>
  <c r="L2025" i="6"/>
  <c r="L1948" i="6"/>
  <c r="L1949" i="6"/>
  <c r="L1938" i="6"/>
  <c r="L1996" i="6"/>
  <c r="L2014" i="6"/>
  <c r="L1849" i="6"/>
  <c r="L1801" i="6"/>
  <c r="L1798" i="6"/>
  <c r="L1530" i="6"/>
  <c r="L1714" i="6"/>
  <c r="L1925" i="6"/>
  <c r="L1965" i="6"/>
  <c r="L1724" i="6"/>
  <c r="L1818" i="6"/>
  <c r="L1646" i="6"/>
  <c r="L1675" i="6"/>
  <c r="L1648" i="6"/>
  <c r="L1930" i="6"/>
  <c r="L1865" i="6"/>
  <c r="L1350" i="6"/>
  <c r="L1401" i="6"/>
  <c r="L1550" i="6"/>
  <c r="L1568" i="6"/>
  <c r="L1377" i="6"/>
  <c r="L1935" i="6"/>
  <c r="L1809" i="6"/>
  <c r="L1869" i="6"/>
  <c r="L1903" i="6"/>
  <c r="L1928" i="6"/>
  <c r="L1860" i="6"/>
  <c r="L1861" i="6"/>
  <c r="L2049" i="6"/>
  <c r="L2097" i="6"/>
  <c r="L1879" i="6"/>
  <c r="L1882" i="6"/>
  <c r="L1725" i="6"/>
  <c r="L1659" i="6"/>
  <c r="L1747" i="6"/>
  <c r="L1685" i="6"/>
  <c r="L1812" i="6"/>
  <c r="L1558" i="6"/>
  <c r="L1713" i="6"/>
  <c r="L1802" i="6"/>
  <c r="L1670" i="6"/>
  <c r="L1697" i="6"/>
  <c r="L1794" i="6"/>
  <c r="L1788" i="6"/>
  <c r="L1284" i="6"/>
  <c r="L1400" i="6"/>
  <c r="L1835" i="6"/>
  <c r="L1926" i="6"/>
  <c r="L1838" i="6"/>
  <c r="L2055" i="6"/>
  <c r="L2061" i="6"/>
  <c r="L1637" i="6"/>
  <c r="L1152" i="6"/>
  <c r="L1303" i="6"/>
  <c r="L1744" i="6"/>
  <c r="L1600" i="6"/>
  <c r="L1830" i="6"/>
  <c r="L1992" i="6"/>
  <c r="L1970" i="6"/>
  <c r="L1645" i="6"/>
  <c r="L1552" i="6"/>
  <c r="L1614" i="6"/>
  <c r="L1611" i="6"/>
  <c r="L1837" i="6"/>
  <c r="L1785" i="6"/>
  <c r="L1663" i="6"/>
  <c r="L1636" i="6"/>
  <c r="L1559" i="6"/>
  <c r="L1616" i="6"/>
  <c r="L1583" i="6"/>
  <c r="L1522" i="6"/>
  <c r="L1718" i="6"/>
  <c r="L1817" i="6"/>
  <c r="L1825" i="6"/>
  <c r="L1767" i="6"/>
  <c r="L1743" i="6"/>
  <c r="L1774" i="6"/>
  <c r="L1885" i="6"/>
  <c r="L1800" i="6"/>
  <c r="L1666" i="6"/>
  <c r="L1609" i="6"/>
  <c r="L1843" i="6"/>
  <c r="L1671" i="6"/>
  <c r="L1487" i="6"/>
  <c r="L1857" i="6"/>
  <c r="L1980" i="6"/>
  <c r="L1660" i="6"/>
  <c r="L1624" i="6"/>
  <c r="L1536" i="6"/>
  <c r="L1585" i="6"/>
  <c r="L1763" i="6"/>
  <c r="L1810" i="6"/>
  <c r="L1739" i="6"/>
  <c r="L1375" i="6"/>
  <c r="L1422" i="6"/>
  <c r="L1304" i="6"/>
  <c r="L1538" i="6"/>
  <c r="L1335" i="6"/>
  <c r="L1449" i="6"/>
  <c r="L1464" i="6"/>
  <c r="L1506" i="6"/>
  <c r="L1867" i="6"/>
  <c r="L1722" i="6"/>
  <c r="L1715" i="6"/>
  <c r="L1893" i="6"/>
  <c r="L2011" i="6"/>
  <c r="L2008" i="6"/>
  <c r="L1681" i="6"/>
  <c r="L1529" i="6"/>
  <c r="L1626" i="6"/>
  <c r="L1858" i="6"/>
  <c r="L1687" i="6"/>
  <c r="L1836" i="6"/>
  <c r="L1993" i="6"/>
  <c r="L1595" i="6"/>
  <c r="L1439" i="6"/>
  <c r="L1488" i="6"/>
  <c r="L1342" i="6"/>
  <c r="L1482" i="6"/>
  <c r="L1567" i="6"/>
  <c r="L1846" i="6"/>
  <c r="L1831" i="6"/>
  <c r="L1773" i="6"/>
  <c r="L1622" i="6"/>
  <c r="L1643" i="6"/>
  <c r="L1674" i="6"/>
  <c r="L1710" i="6"/>
  <c r="L1944" i="6"/>
  <c r="L1778" i="6"/>
  <c r="L1421" i="6"/>
  <c r="L1560" i="6"/>
  <c r="L1813" i="6"/>
  <c r="L1577" i="6"/>
  <c r="L1765" i="6"/>
  <c r="L1845" i="6"/>
  <c r="L1916" i="6"/>
  <c r="L1868" i="6"/>
  <c r="L1627" i="6"/>
  <c r="L1509" i="6"/>
  <c r="L1594" i="6"/>
  <c r="L1673" i="6"/>
  <c r="L1490" i="6"/>
  <c r="L1309" i="6"/>
  <c r="L1313" i="6"/>
  <c r="L1340" i="6"/>
  <c r="L1414" i="6"/>
  <c r="L1069" i="6"/>
  <c r="L1191" i="6"/>
  <c r="L1537" i="6"/>
  <c r="L1584" i="6"/>
  <c r="L1507" i="6"/>
  <c r="L1363" i="6"/>
  <c r="L1343" i="6"/>
  <c r="L1658" i="6"/>
  <c r="L1607" i="6"/>
  <c r="L1822" i="6"/>
  <c r="L1762" i="6"/>
  <c r="L1700" i="6"/>
  <c r="L1574" i="6"/>
  <c r="L1531" i="6"/>
  <c r="L1532" i="6"/>
  <c r="L1370" i="6"/>
  <c r="L1749" i="6"/>
  <c r="L1428" i="6"/>
  <c r="L455" i="6"/>
  <c r="L1322" i="6"/>
  <c r="L1227" i="6"/>
  <c r="L1292" i="6"/>
  <c r="L1345" i="6"/>
  <c r="L1453" i="6"/>
  <c r="L1500" i="6"/>
  <c r="L1608" i="6"/>
  <c r="L1502" i="6"/>
  <c r="L1690" i="6"/>
  <c r="L1590" i="6"/>
  <c r="L1805" i="6"/>
  <c r="L1647" i="6"/>
  <c r="L1573" i="6"/>
  <c r="L1655" i="6"/>
  <c r="L1786" i="6"/>
  <c r="L1657" i="6"/>
  <c r="L1513" i="6"/>
  <c r="L1691" i="6"/>
  <c r="L1834" i="6"/>
  <c r="L1653" i="6"/>
  <c r="L1512" i="6"/>
  <c r="L1413" i="6"/>
  <c r="L1571" i="6"/>
  <c r="L1456" i="6"/>
  <c r="L1840" i="6"/>
  <c r="L1859" i="6"/>
  <c r="L1468" i="6"/>
  <c r="L1474" i="6"/>
  <c r="L1553" i="6"/>
  <c r="L1450" i="6"/>
  <c r="L1362" i="6"/>
  <c r="L1768" i="6"/>
  <c r="L2068" i="6"/>
  <c r="L1850" i="6"/>
  <c r="L1791" i="6"/>
  <c r="L1554" i="6"/>
  <c r="L1112" i="6"/>
  <c r="L1665" i="6"/>
  <c r="L2062" i="6"/>
  <c r="L2087" i="6"/>
  <c r="L1952" i="6"/>
  <c r="L2093" i="6"/>
  <c r="L1853" i="6"/>
  <c r="L1698" i="6"/>
  <c r="L1808" i="6"/>
  <c r="L2063" i="6"/>
  <c r="L2029" i="6"/>
  <c r="L1688" i="6"/>
  <c r="L1770" i="6"/>
  <c r="L1679" i="6"/>
  <c r="L1586" i="6"/>
  <c r="L1750" i="6"/>
  <c r="L1728" i="6"/>
  <c r="L1884" i="6"/>
  <c r="L1565" i="6"/>
  <c r="L1662" i="6"/>
  <c r="L1142" i="6"/>
  <c r="L851" i="6"/>
  <c r="L1598" i="6"/>
  <c r="L1902" i="6"/>
  <c r="L1761" i="6"/>
  <c r="L1516" i="6"/>
  <c r="L1355" i="6"/>
  <c r="L1140" i="6"/>
  <c r="L1816" i="6"/>
  <c r="L1539" i="6"/>
  <c r="L1475" i="6"/>
  <c r="L1566" i="6"/>
  <c r="L1411" i="6"/>
  <c r="L1601" i="6"/>
  <c r="L1615" i="6"/>
  <c r="L1473" i="6"/>
  <c r="L1055" i="6"/>
  <c r="L1638" i="6"/>
  <c r="L1640" i="6"/>
  <c r="L1250" i="6"/>
  <c r="L1185" i="6"/>
  <c r="L1324" i="6"/>
  <c r="L1300" i="6"/>
  <c r="L1771" i="6"/>
  <c r="L1709" i="6"/>
  <c r="L1540" i="6"/>
  <c r="L1282" i="6"/>
  <c r="L1283" i="6"/>
  <c r="L843" i="6"/>
  <c r="L24" i="6"/>
  <c r="L790" i="6"/>
  <c r="L1014" i="6"/>
  <c r="L1230" i="6"/>
  <c r="L1326" i="6"/>
  <c r="L1612" i="6"/>
  <c r="L1562" i="6"/>
  <c r="L1298" i="6"/>
  <c r="L2012" i="6"/>
  <c r="L2086" i="6"/>
  <c r="L2047" i="6"/>
  <c r="L2042" i="6"/>
  <c r="L1904" i="6"/>
  <c r="L1455" i="6"/>
  <c r="L408" i="6"/>
  <c r="L1756" i="6"/>
  <c r="L2019" i="6"/>
  <c r="L2045" i="6"/>
  <c r="L1942" i="6"/>
  <c r="L1833" i="6"/>
  <c r="L1779" i="6"/>
  <c r="L1702" i="6"/>
  <c r="L1639" i="6"/>
  <c r="L1501" i="6"/>
  <c r="L1442" i="6"/>
  <c r="L653" i="6"/>
  <c r="L1110" i="6"/>
  <c r="L10" i="6"/>
  <c r="L1652" i="6"/>
  <c r="L1828" i="6"/>
  <c r="L1987" i="6"/>
  <c r="L1855" i="6"/>
  <c r="L1471" i="6"/>
  <c r="L1334" i="6"/>
  <c r="L1252" i="6"/>
  <c r="L1219" i="6"/>
  <c r="L1493" i="6"/>
  <c r="L1908" i="6"/>
  <c r="L1921" i="6"/>
  <c r="L1897" i="6"/>
  <c r="L1946" i="6"/>
  <c r="L1751" i="6"/>
  <c r="L1734" i="6"/>
  <c r="L1752" i="6"/>
  <c r="L1982" i="6"/>
  <c r="L1989" i="6"/>
  <c r="L1787" i="6"/>
  <c r="L1668" i="6"/>
  <c r="L1889" i="6"/>
  <c r="L2006" i="6"/>
  <c r="L1911" i="6"/>
  <c r="L1871" i="6"/>
  <c r="L1731" i="6"/>
  <c r="L1717" i="6"/>
  <c r="L1581" i="6"/>
  <c r="L1515" i="6"/>
  <c r="L1704" i="6"/>
  <c r="L1533" i="6"/>
  <c r="L1766" i="6"/>
  <c r="L1923" i="6"/>
  <c r="L1754" i="6"/>
  <c r="L1842" i="6"/>
  <c r="L1757" i="6"/>
  <c r="L1380" i="6"/>
  <c r="L1462" i="6"/>
  <c r="L1922" i="6"/>
  <c r="L1961" i="6"/>
  <c r="L1223" i="6"/>
  <c r="L1049" i="6"/>
  <c r="L968" i="6"/>
  <c r="L1472" i="6"/>
  <c r="L1672" i="6"/>
  <c r="L1769" i="6"/>
  <c r="L1820" i="6"/>
  <c r="L1518" i="6"/>
  <c r="L506" i="6"/>
  <c r="L1242" i="6"/>
  <c r="L1327" i="6"/>
  <c r="L1477" i="6"/>
  <c r="L1618" i="6"/>
  <c r="L1517" i="6"/>
  <c r="L1520" i="6"/>
  <c r="L15" i="6"/>
  <c r="L1060" i="6"/>
  <c r="L1398" i="6"/>
  <c r="L1320" i="6"/>
  <c r="L1623" i="6"/>
  <c r="L1832" i="6"/>
  <c r="L1958" i="6"/>
  <c r="L1880" i="6"/>
  <c r="L1237" i="6"/>
  <c r="L1328" i="6"/>
  <c r="L1716" i="6"/>
  <c r="L1348" i="6"/>
  <c r="L1384" i="6"/>
  <c r="L1325" i="6"/>
  <c r="L1197" i="6"/>
  <c r="L1447" i="6"/>
  <c r="L1491" i="6"/>
  <c r="L1827" i="6"/>
  <c r="L1814" i="6"/>
  <c r="L1933" i="6"/>
  <c r="L1898" i="6"/>
  <c r="L1799" i="6"/>
  <c r="L1863" i="6"/>
  <c r="L2018" i="6"/>
  <c r="L2090" i="6"/>
  <c r="L2095" i="6"/>
  <c r="L2081" i="6"/>
  <c r="L1587" i="6"/>
  <c r="L2023" i="6"/>
  <c r="L1417" i="6"/>
  <c r="L1275" i="6"/>
  <c r="L908" i="6"/>
  <c r="L946" i="6"/>
  <c r="L1684" i="6"/>
  <c r="L1113" i="6"/>
  <c r="L1101" i="6"/>
  <c r="L871" i="6"/>
  <c r="L567" i="6"/>
  <c r="L785" i="6"/>
  <c r="L1286" i="6"/>
  <c r="L1563" i="6"/>
  <c r="L1124" i="6"/>
  <c r="L1232" i="6"/>
  <c r="L1546" i="6"/>
  <c r="L1212" i="6"/>
  <c r="L1271" i="6"/>
  <c r="L1642" i="6"/>
  <c r="L1807" i="6"/>
  <c r="L1569" i="6"/>
  <c r="L1203" i="6"/>
  <c r="L2051" i="6"/>
  <c r="L1144" i="6"/>
  <c r="L1281" i="6"/>
  <c r="L1906" i="6"/>
  <c r="L1775" i="6"/>
  <c r="L1620" i="6"/>
  <c r="L2010" i="6"/>
  <c r="L1371" i="6"/>
  <c r="L1905" i="6"/>
  <c r="L1088" i="6"/>
  <c r="L1395" i="6"/>
  <c r="L1159" i="6"/>
  <c r="L433" i="6"/>
  <c r="L1635" i="6"/>
  <c r="L1153" i="6"/>
  <c r="L1243" i="6"/>
  <c r="L1268" i="6"/>
  <c r="L1886" i="6"/>
  <c r="L1628" i="6"/>
  <c r="L1503" i="6"/>
  <c r="L1026" i="6"/>
  <c r="L993" i="6"/>
  <c r="L1443" i="6"/>
  <c r="L814" i="6"/>
  <c r="L1408" i="6"/>
  <c r="L1974" i="6"/>
  <c r="L2101" i="6"/>
  <c r="L1423" i="6"/>
  <c r="L1062" i="6"/>
  <c r="L458" i="6"/>
  <c r="L1028" i="6"/>
  <c r="L774" i="6"/>
  <c r="L1023" i="6"/>
  <c r="L222" i="6"/>
  <c r="L50" i="6"/>
  <c r="L38" i="6"/>
  <c r="L29" i="6"/>
  <c r="L34" i="6"/>
  <c r="L142" i="6"/>
  <c r="L158" i="6"/>
  <c r="L332" i="6"/>
  <c r="L651" i="6"/>
  <c r="L600" i="6"/>
  <c r="L1312" i="6"/>
  <c r="L1379" i="6"/>
  <c r="L1216" i="6"/>
  <c r="L870" i="6"/>
  <c r="L529" i="6"/>
  <c r="L609" i="6"/>
  <c r="L578" i="6"/>
  <c r="L624" i="6"/>
  <c r="L453" i="6"/>
  <c r="L1102" i="6"/>
  <c r="L824" i="6"/>
  <c r="L234" i="6"/>
  <c r="L1115" i="6"/>
  <c r="L1166" i="6"/>
  <c r="L848" i="6"/>
  <c r="L1033" i="6"/>
  <c r="L450" i="6"/>
  <c r="L180" i="6"/>
  <c r="L137" i="6"/>
  <c r="L294" i="6"/>
  <c r="L808" i="6"/>
  <c r="L232" i="6"/>
  <c r="L203" i="6"/>
  <c r="L617" i="6"/>
  <c r="L1024" i="6"/>
  <c r="L148" i="6"/>
  <c r="L69" i="6"/>
  <c r="L214" i="6"/>
  <c r="L32" i="6"/>
  <c r="L235" i="6"/>
  <c r="L351" i="6"/>
  <c r="L1656" i="6"/>
  <c r="L1433" i="6"/>
  <c r="L1338" i="6"/>
  <c r="L1065" i="6"/>
  <c r="L896" i="6"/>
  <c r="L821" i="6"/>
  <c r="L937" i="6"/>
  <c r="L1347" i="6"/>
  <c r="L1454" i="6"/>
  <c r="L1330" i="6"/>
  <c r="L1269" i="6"/>
  <c r="L1430" i="6"/>
  <c r="L2030" i="6"/>
  <c r="L1107" i="6"/>
  <c r="L1274" i="6"/>
  <c r="L1599" i="6"/>
  <c r="L1366" i="6"/>
  <c r="L1651" i="6"/>
  <c r="L1510" i="6"/>
  <c r="L1719" i="6"/>
  <c r="L1957" i="6"/>
  <c r="L1720" i="6"/>
  <c r="L1405" i="6"/>
  <c r="L1353" i="6"/>
  <c r="L1179" i="6"/>
  <c r="L1285" i="6"/>
  <c r="L996" i="6"/>
  <c r="L1235" i="6"/>
  <c r="L1748" i="6"/>
  <c r="L1686" i="6"/>
  <c r="L1851" i="6"/>
  <c r="L2005" i="6"/>
  <c r="L1551" i="6"/>
  <c r="L1523" i="6"/>
  <c r="L1579" i="6"/>
  <c r="L1742" i="6"/>
  <c r="L1549" i="6"/>
  <c r="L1968" i="6"/>
  <c r="L1525" i="6"/>
  <c r="L1900" i="6"/>
  <c r="L1896" i="6"/>
  <c r="L1955" i="6"/>
  <c r="L1575" i="6"/>
  <c r="L1151" i="6"/>
  <c r="L945" i="6"/>
  <c r="L243" i="6"/>
  <c r="L920" i="6"/>
  <c r="L1038" i="6"/>
  <c r="L1777" i="6"/>
  <c r="L1844" i="6"/>
  <c r="L1561" i="6"/>
  <c r="L1254" i="6"/>
  <c r="L1755" i="6"/>
  <c r="L1390" i="6"/>
  <c r="L1262" i="6"/>
  <c r="L1676" i="6"/>
  <c r="L1966" i="6"/>
  <c r="L1592" i="6"/>
  <c r="L1872" i="6"/>
  <c r="L1975" i="6"/>
  <c r="L2099" i="6"/>
  <c r="L1991" i="6"/>
  <c r="L1582" i="6"/>
  <c r="L1307" i="6"/>
  <c r="L1029" i="6"/>
  <c r="L1117" i="6"/>
  <c r="L1228" i="6"/>
  <c r="L1481" i="6"/>
  <c r="L1388" i="6"/>
  <c r="L1661" i="6"/>
  <c r="L1358" i="6"/>
  <c r="L1202" i="6"/>
  <c r="L1479" i="6"/>
  <c r="L1272" i="6"/>
  <c r="L1213" i="6"/>
  <c r="L1396" i="6"/>
  <c r="L1465" i="6"/>
  <c r="L1606" i="6"/>
  <c r="L1373" i="6"/>
  <c r="L1318" i="6"/>
  <c r="L1759" i="6"/>
  <c r="L1610" i="6"/>
  <c r="L1741" i="6"/>
  <c r="L2038" i="6"/>
  <c r="L2094" i="6"/>
  <c r="L2021" i="6"/>
  <c r="L1999" i="6"/>
  <c r="L1521" i="6"/>
  <c r="L1829" i="6"/>
  <c r="L1621" i="6"/>
  <c r="L1680" i="6"/>
  <c r="L2080" i="6"/>
  <c r="L1894" i="6"/>
  <c r="L1593" i="6"/>
  <c r="L1435" i="6"/>
  <c r="L1175" i="6"/>
  <c r="L1452" i="6"/>
  <c r="L2098" i="6"/>
  <c r="L2016" i="6"/>
  <c r="L1841" i="6"/>
  <c r="L1644" i="6"/>
  <c r="L1141" i="6"/>
  <c r="L1901" i="6"/>
  <c r="L1476" i="6"/>
  <c r="L1580" i="6"/>
  <c r="L1524" i="6"/>
  <c r="L1056" i="6"/>
  <c r="L1630" i="6"/>
  <c r="L1222" i="6"/>
  <c r="L1469" i="6"/>
  <c r="L1233" i="6"/>
  <c r="L2027" i="6"/>
  <c r="L2104" i="6"/>
  <c r="L2054" i="6"/>
  <c r="L2069" i="6"/>
  <c r="L1394" i="6"/>
  <c r="L1147" i="6"/>
  <c r="L1931" i="6"/>
  <c r="L2084" i="6"/>
  <c r="L1976" i="6"/>
  <c r="L1821" i="6"/>
  <c r="L1241" i="6"/>
  <c r="L1215" i="6"/>
  <c r="L1349" i="6"/>
  <c r="L1912" i="6"/>
  <c r="L2100" i="6"/>
  <c r="L2102" i="6"/>
  <c r="L1556" i="6"/>
  <c r="L1910" i="6"/>
  <c r="L1669" i="6"/>
  <c r="L1877" i="6"/>
  <c r="L1780" i="6"/>
  <c r="L1960" i="6"/>
  <c r="L1480" i="6"/>
  <c r="L1295" i="6"/>
  <c r="L1631" i="6"/>
  <c r="L1504" i="6"/>
  <c r="L1596" i="6"/>
  <c r="L1895" i="6"/>
  <c r="L1985" i="6"/>
  <c r="L1633" i="6"/>
  <c r="L1075" i="6"/>
  <c r="L1096" i="6"/>
  <c r="L897" i="6"/>
  <c r="L1210" i="6"/>
  <c r="L1511" i="6"/>
  <c r="L1854" i="6"/>
  <c r="L1460" i="6"/>
  <c r="L1945" i="6"/>
  <c r="L1357" i="6"/>
  <c r="L1437" i="6"/>
  <c r="L1934" i="6"/>
  <c r="L1951" i="6"/>
  <c r="L2052" i="6"/>
  <c r="L2078" i="6"/>
  <c r="L1425" i="6"/>
  <c r="L1438" i="6"/>
  <c r="L2044" i="6"/>
  <c r="L1797" i="6"/>
  <c r="L1344" i="6"/>
  <c r="L1988" i="6"/>
  <c r="L1920" i="6"/>
  <c r="L1874" i="6"/>
  <c r="L2079" i="6"/>
  <c r="L2026" i="6"/>
  <c r="L2032" i="6"/>
  <c r="L1971" i="6"/>
  <c r="L1693" i="6"/>
  <c r="L1875" i="6"/>
  <c r="L2000" i="6"/>
  <c r="L1983" i="6"/>
  <c r="L1542" i="6"/>
  <c r="L1386" i="6"/>
  <c r="L1979" i="6"/>
  <c r="L2067" i="6"/>
  <c r="L1936" i="6"/>
  <c r="L1811" i="6"/>
  <c r="L1873" i="6"/>
  <c r="L1195" i="6"/>
  <c r="L942" i="6"/>
  <c r="L486" i="6"/>
  <c r="L862" i="6"/>
  <c r="L1016" i="6"/>
  <c r="L1030" i="6"/>
  <c r="L956" i="6"/>
  <c r="L1068" i="6"/>
  <c r="L994" i="6"/>
  <c r="L999" i="6"/>
  <c r="L1495" i="6"/>
  <c r="L1221" i="6"/>
  <c r="L323" i="6"/>
  <c r="L127" i="6"/>
  <c r="L912" i="6"/>
  <c r="L1103" i="6"/>
  <c r="L1572" i="6"/>
  <c r="L1399" i="6"/>
  <c r="L1137" i="6"/>
  <c r="L828" i="6"/>
  <c r="L1154" i="6"/>
  <c r="L1164" i="6"/>
  <c r="L1604" i="6"/>
  <c r="L1006" i="6"/>
  <c r="L929" i="6"/>
  <c r="L886" i="6"/>
  <c r="L507" i="6"/>
  <c r="L1165" i="6"/>
  <c r="L1051" i="6"/>
  <c r="L767" i="6"/>
  <c r="L676" i="6"/>
  <c r="L797" i="6"/>
  <c r="L244" i="6"/>
  <c r="L584" i="6"/>
  <c r="L1019" i="6"/>
  <c r="L99" i="6"/>
  <c r="L49" i="6"/>
  <c r="L19" i="6"/>
  <c r="L488" i="6"/>
  <c r="L2046" i="6"/>
  <c r="L1020" i="6"/>
  <c r="L613" i="6"/>
  <c r="L831" i="6"/>
  <c r="L259" i="6"/>
  <c r="L547" i="6"/>
  <c r="L1317" i="6"/>
  <c r="L1255" i="6"/>
  <c r="L548" i="6"/>
  <c r="L387" i="6"/>
  <c r="L856" i="6"/>
  <c r="L401" i="6"/>
  <c r="L475" i="6"/>
  <c r="L1410" i="6"/>
  <c r="L1209" i="6"/>
  <c r="L501" i="6"/>
  <c r="L446" i="6"/>
  <c r="L707" i="6"/>
  <c r="L720" i="6"/>
  <c r="L933" i="6"/>
  <c r="L863" i="6"/>
  <c r="L1418" i="6"/>
  <c r="L1201" i="6"/>
  <c r="L1186" i="6"/>
  <c r="L934" i="6"/>
  <c r="L742" i="6"/>
  <c r="L773" i="6"/>
  <c r="L1302" i="6"/>
  <c r="L1489" i="6"/>
  <c r="L1052" i="6"/>
  <c r="L420" i="6"/>
  <c r="L407" i="6"/>
  <c r="L657" i="6"/>
  <c r="L989" i="6"/>
  <c r="L1022" i="6"/>
  <c r="L174" i="6"/>
  <c r="L27" i="6"/>
  <c r="L258" i="6"/>
  <c r="L878" i="6"/>
  <c r="L483" i="6"/>
  <c r="L198" i="6"/>
  <c r="L89" i="6"/>
  <c r="L68" i="6"/>
  <c r="L196" i="6"/>
  <c r="L166" i="6"/>
  <c r="L103" i="6"/>
  <c r="L229" i="6"/>
  <c r="L72" i="6"/>
  <c r="L461" i="6"/>
  <c r="L568" i="6"/>
  <c r="L342" i="6"/>
  <c r="L159" i="6"/>
  <c r="L77" i="6"/>
  <c r="L144" i="6"/>
  <c r="L425" i="6"/>
  <c r="L512" i="6"/>
  <c r="L922" i="6"/>
  <c r="L268" i="6"/>
  <c r="L124" i="6"/>
  <c r="L143" i="6"/>
  <c r="L206" i="6"/>
  <c r="L303" i="6"/>
  <c r="L212" i="6"/>
  <c r="L516" i="6"/>
  <c r="L369" i="6"/>
  <c r="L260" i="6"/>
  <c r="L426" i="6"/>
  <c r="L378" i="6"/>
  <c r="L105" i="6"/>
  <c r="L270" i="6"/>
  <c r="L612" i="6"/>
  <c r="L252" i="6"/>
  <c r="L689" i="6"/>
  <c r="L435" i="6"/>
  <c r="L71" i="6"/>
  <c r="L178" i="6"/>
  <c r="L432" i="6"/>
  <c r="L307" i="6"/>
  <c r="L463" i="6"/>
  <c r="L302" i="6"/>
  <c r="L130" i="6"/>
  <c r="L156" i="6"/>
  <c r="L321" i="6"/>
  <c r="L783" i="6"/>
  <c r="L362" i="6"/>
  <c r="L106" i="6"/>
  <c r="L87" i="6"/>
  <c r="L61" i="6"/>
  <c r="L36" i="6"/>
  <c r="L125" i="6"/>
  <c r="L120" i="6"/>
  <c r="L139" i="6"/>
  <c r="L101" i="6"/>
  <c r="L131" i="6"/>
  <c r="L153" i="6"/>
  <c r="L328" i="6"/>
  <c r="L503" i="6"/>
  <c r="L652" i="6"/>
  <c r="L883" i="6"/>
  <c r="L952" i="6"/>
  <c r="L498" i="6"/>
  <c r="L388" i="6"/>
  <c r="L317" i="6"/>
  <c r="L534" i="6"/>
  <c r="L1136" i="6"/>
  <c r="L965" i="6"/>
  <c r="L509" i="6"/>
  <c r="L515" i="6"/>
  <c r="L179" i="6"/>
  <c r="L251" i="6"/>
  <c r="L497" i="6"/>
  <c r="L334" i="6"/>
  <c r="L305" i="6"/>
  <c r="L429" i="6"/>
  <c r="L480" i="6"/>
  <c r="L350" i="6"/>
  <c r="L297" i="6"/>
  <c r="L445" i="6"/>
  <c r="L487" i="6"/>
  <c r="L658" i="6"/>
  <c r="L414" i="6"/>
  <c r="L301" i="6"/>
  <c r="L552" i="6"/>
  <c r="L392" i="6"/>
  <c r="L333" i="6"/>
  <c r="L375" i="6"/>
  <c r="L551" i="6"/>
  <c r="L510" i="6"/>
  <c r="L712" i="6"/>
  <c r="L335" i="6"/>
  <c r="L530" i="6"/>
  <c r="L805" i="6"/>
  <c r="L727" i="6"/>
  <c r="L953" i="6"/>
  <c r="L374" i="6"/>
  <c r="L439" i="6"/>
  <c r="L473" i="6"/>
  <c r="L396" i="6"/>
  <c r="L147" i="6"/>
  <c r="L237" i="6"/>
  <c r="L298" i="6"/>
  <c r="L59" i="6"/>
  <c r="L107" i="6"/>
  <c r="L70" i="6"/>
  <c r="L80" i="6"/>
  <c r="L115" i="6"/>
  <c r="L128" i="6"/>
  <c r="L230" i="6"/>
  <c r="L151" i="6"/>
  <c r="L65" i="6"/>
  <c r="L202" i="6"/>
  <c r="L348" i="6"/>
  <c r="L279" i="6"/>
  <c r="L96" i="6"/>
  <c r="L406" i="6"/>
  <c r="L449" i="6"/>
  <c r="L300" i="6"/>
  <c r="L308" i="6"/>
  <c r="L104" i="6"/>
  <c r="L122" i="6"/>
  <c r="L594" i="6"/>
  <c r="L326" i="6"/>
  <c r="L160" i="6"/>
  <c r="L256" i="6"/>
  <c r="L209" i="6"/>
  <c r="L208" i="6"/>
  <c r="L280" i="6"/>
  <c r="L555" i="6"/>
  <c r="L599" i="6"/>
  <c r="L92" i="6"/>
  <c r="L90" i="6"/>
  <c r="L249" i="6"/>
  <c r="L37" i="6"/>
  <c r="L293" i="6"/>
  <c r="L760" i="6"/>
  <c r="L704" i="6"/>
  <c r="L277" i="6"/>
  <c r="L275" i="6"/>
  <c r="L356" i="6"/>
  <c r="L682" i="6"/>
  <c r="L834" i="6"/>
  <c r="L875" i="6"/>
  <c r="L1027" i="6"/>
  <c r="L423" i="6"/>
  <c r="L464" i="6"/>
  <c r="L969" i="6"/>
  <c r="L936" i="6"/>
  <c r="L583" i="6"/>
  <c r="L479" i="6"/>
  <c r="L570" i="6"/>
  <c r="L313" i="6"/>
  <c r="L325" i="6"/>
  <c r="L338" i="6"/>
  <c r="L192" i="6"/>
  <c r="L183" i="6"/>
  <c r="L549" i="6"/>
  <c r="L561" i="6"/>
  <c r="L43" i="6"/>
  <c r="L74" i="6"/>
  <c r="L200" i="6"/>
  <c r="L228" i="6"/>
  <c r="L405" i="6"/>
  <c r="L636" i="6"/>
  <c r="L1047" i="6"/>
  <c r="L545" i="6"/>
  <c r="L517" i="6"/>
  <c r="L430" i="6"/>
  <c r="L563" i="6"/>
  <c r="L399" i="6"/>
  <c r="L496" i="6"/>
  <c r="L588" i="6"/>
  <c r="L692" i="6"/>
  <c r="L531" i="6"/>
  <c r="L649" i="6"/>
  <c r="L633" i="6"/>
  <c r="L638" i="6"/>
  <c r="L631" i="6"/>
  <c r="L906" i="6"/>
  <c r="L815" i="6"/>
  <c r="L579" i="6"/>
  <c r="L765" i="6"/>
  <c r="L915" i="6"/>
  <c r="L909" i="6"/>
  <c r="L1099" i="6"/>
  <c r="L1478" i="6"/>
  <c r="L979" i="6"/>
  <c r="L813" i="6"/>
  <c r="L961" i="6"/>
  <c r="L1123" i="6"/>
  <c r="L1486" i="6"/>
  <c r="L1382" i="6"/>
  <c r="L1162" i="6"/>
  <c r="L923" i="6"/>
  <c r="L830" i="6"/>
  <c r="L984" i="6"/>
  <c r="L1078" i="6"/>
  <c r="L1248" i="6"/>
  <c r="L1576" i="6"/>
  <c r="L1205" i="6"/>
  <c r="L1021" i="6"/>
  <c r="L866" i="6"/>
  <c r="L1217" i="6"/>
  <c r="L1196" i="6"/>
  <c r="L744" i="6"/>
  <c r="L722" i="6"/>
  <c r="L978" i="6"/>
  <c r="L739" i="6"/>
  <c r="L888" i="6"/>
  <c r="L580" i="6"/>
  <c r="L802" i="6"/>
  <c r="L959" i="6"/>
  <c r="L948" i="6"/>
  <c r="L892" i="6"/>
  <c r="L614" i="6"/>
  <c r="L586" i="6"/>
  <c r="L478" i="6"/>
  <c r="L625" i="6"/>
  <c r="L842" i="6"/>
  <c r="L791" i="6"/>
  <c r="L1128" i="6"/>
  <c r="L867" i="6"/>
  <c r="L681" i="6"/>
  <c r="L679" i="6"/>
  <c r="L669" i="6"/>
  <c r="L881" i="6"/>
  <c r="L840" i="6"/>
  <c r="L860" i="6"/>
  <c r="L795" i="6"/>
  <c r="L849" i="6"/>
  <c r="L604" i="6"/>
  <c r="L719" i="6"/>
  <c r="L574" i="6"/>
  <c r="L748" i="6"/>
  <c r="L932" i="6"/>
  <c r="L395" i="6"/>
  <c r="L533" i="6"/>
  <c r="L605" i="6"/>
  <c r="L646" i="6"/>
  <c r="L457" i="6"/>
  <c r="L627" i="6"/>
  <c r="L780" i="6"/>
  <c r="L114" i="6"/>
  <c r="L56" i="6"/>
  <c r="L211" i="6"/>
  <c r="L357" i="6"/>
  <c r="L215" i="6"/>
  <c r="L465" i="6"/>
  <c r="L754" i="6"/>
  <c r="L732" i="6"/>
  <c r="L118" i="6"/>
  <c r="L40" i="6"/>
  <c r="L112" i="6"/>
  <c r="L675" i="6"/>
  <c r="L1063" i="6"/>
  <c r="L1036" i="6"/>
  <c r="L738" i="6"/>
  <c r="L759" i="6"/>
  <c r="L634" i="6"/>
  <c r="L394" i="6"/>
  <c r="L670" i="6"/>
  <c r="L757" i="6"/>
  <c r="L792" i="6"/>
  <c r="L489" i="6"/>
  <c r="L360" i="6"/>
  <c r="L538" i="6"/>
  <c r="L410" i="6"/>
  <c r="L354" i="6"/>
  <c r="L456" i="6"/>
  <c r="L772" i="6"/>
  <c r="L210" i="6"/>
  <c r="L340" i="6"/>
  <c r="L839" i="6"/>
  <c r="L714" i="6"/>
  <c r="L787" i="6"/>
  <c r="L812" i="6"/>
  <c r="L1163" i="6"/>
  <c r="L1431" i="6"/>
  <c r="L954" i="6"/>
  <c r="L246" i="6"/>
  <c r="L309" i="6"/>
  <c r="L544" i="6"/>
  <c r="L1157" i="6"/>
  <c r="L1127" i="6"/>
  <c r="L977" i="6"/>
  <c r="L1012" i="6"/>
  <c r="L1043" i="6"/>
  <c r="L838" i="6"/>
  <c r="L610" i="6"/>
  <c r="L901" i="6"/>
  <c r="L794" i="6"/>
  <c r="L656" i="6"/>
  <c r="L884" i="6"/>
  <c r="L806" i="6"/>
  <c r="L661" i="6"/>
  <c r="L542" i="6"/>
  <c r="L943" i="6"/>
  <c r="L1054" i="6"/>
  <c r="L703" i="6"/>
  <c r="L569" i="6"/>
  <c r="L438" i="6"/>
  <c r="L5" i="6"/>
  <c r="L8" i="6"/>
  <c r="L541" i="6"/>
  <c r="L168" i="6"/>
  <c r="L231" i="6"/>
  <c r="L400" i="6"/>
  <c r="L384" i="6"/>
  <c r="L52" i="6"/>
  <c r="L598" i="6"/>
  <c r="L364" i="6"/>
  <c r="L12" i="6"/>
  <c r="L330" i="6"/>
  <c r="L846" i="6"/>
  <c r="L1079" i="6"/>
  <c r="L963" i="6"/>
  <c r="L800" i="6"/>
  <c r="L698" i="6"/>
  <c r="L470" i="6"/>
  <c r="L382" i="6"/>
  <c r="L376" i="6"/>
  <c r="L9" i="6"/>
  <c r="L337" i="6"/>
  <c r="L245" i="6"/>
  <c r="L747" i="6"/>
  <c r="L1061" i="6"/>
  <c r="L558" i="6"/>
  <c r="L452" i="6"/>
  <c r="L973" i="6"/>
  <c r="L753" i="6"/>
  <c r="L686" i="6"/>
  <c r="L762" i="6"/>
  <c r="L868" i="6"/>
  <c r="L919" i="6"/>
  <c r="L836" i="6"/>
  <c r="L734" i="6"/>
  <c r="L644" i="6"/>
  <c r="L715" i="6"/>
  <c r="L913" i="6"/>
  <c r="L1211" i="6"/>
  <c r="L882" i="6"/>
  <c r="L938" i="6"/>
  <c r="L1018" i="6"/>
  <c r="L845" i="6"/>
  <c r="L589" i="6"/>
  <c r="L799" i="6"/>
  <c r="L960" i="6"/>
  <c r="L992" i="6"/>
  <c r="L1130" i="6"/>
  <c r="L944" i="6"/>
  <c r="L537" i="6"/>
  <c r="L462" i="6"/>
  <c r="L585" i="6"/>
  <c r="L928" i="6"/>
  <c r="L1095" i="6"/>
  <c r="L876" i="6"/>
  <c r="L493" i="6"/>
  <c r="L415" i="6"/>
  <c r="L576" i="6"/>
  <c r="L911" i="6"/>
  <c r="L1105" i="6"/>
  <c r="L873" i="6"/>
  <c r="L957" i="6"/>
  <c r="L980" i="6"/>
  <c r="L869" i="6"/>
  <c r="L844" i="6"/>
  <c r="L974" i="6"/>
  <c r="L1543" i="6"/>
  <c r="L988" i="6"/>
  <c r="L1086" i="6"/>
  <c r="L970" i="6"/>
  <c r="L825" i="6"/>
  <c r="L1010" i="6"/>
  <c r="L789" i="6"/>
  <c r="L931" i="6"/>
  <c r="L1111" i="6"/>
  <c r="L809" i="6"/>
  <c r="L623" i="6"/>
  <c r="L684" i="6"/>
  <c r="L717" i="6"/>
  <c r="L729" i="6"/>
  <c r="L1176" i="6"/>
  <c r="L593" i="6"/>
  <c r="L891" i="6"/>
  <c r="L914" i="6"/>
  <c r="L858" i="6"/>
  <c r="L1004" i="6"/>
  <c r="L1605" i="6"/>
  <c r="L1783" i="6"/>
  <c r="L1013" i="6"/>
  <c r="L697" i="6"/>
  <c r="L758" i="6"/>
  <c r="L553" i="6"/>
  <c r="L514" i="6"/>
  <c r="L924" i="6"/>
  <c r="L894" i="6"/>
  <c r="L958" i="6"/>
  <c r="L654" i="6"/>
  <c r="L865" i="6"/>
  <c r="L769" i="6"/>
  <c r="L854" i="6"/>
  <c r="L1000" i="6"/>
  <c r="L1089" i="6"/>
  <c r="L857" i="6"/>
  <c r="L930" i="6"/>
  <c r="L1042" i="6"/>
  <c r="L1259" i="6"/>
  <c r="L1231" i="6"/>
  <c r="L1168" i="6"/>
  <c r="L1120" i="6"/>
  <c r="L1332" i="6"/>
  <c r="L427" i="6"/>
  <c r="L134" i="6"/>
  <c r="L1104" i="6"/>
  <c r="L1094" i="6"/>
  <c r="L1108" i="6"/>
  <c r="L1071" i="6"/>
  <c r="L272" i="6"/>
  <c r="L481" i="6"/>
  <c r="L149" i="6"/>
  <c r="L311" i="6"/>
  <c r="L508" i="6"/>
  <c r="L550" i="6"/>
  <c r="L852" i="6"/>
  <c r="L764" i="6"/>
  <c r="L595" i="6"/>
  <c r="L193" i="6"/>
  <c r="L454" i="6"/>
  <c r="L564" i="6"/>
  <c r="L917" i="6"/>
  <c r="L1238" i="6"/>
  <c r="L998" i="6"/>
  <c r="L775" i="6"/>
  <c r="L766" i="6"/>
  <c r="L619" i="6"/>
  <c r="L421" i="6"/>
  <c r="L448" i="6"/>
  <c r="L603" i="6"/>
  <c r="L182" i="6"/>
  <c r="L349" i="6"/>
  <c r="L346" i="6"/>
  <c r="L663" i="6"/>
  <c r="L123" i="6"/>
  <c r="L289" i="6"/>
  <c r="L904" i="6"/>
  <c r="L1204" i="6"/>
  <c r="L850" i="6"/>
  <c r="L733" i="6"/>
  <c r="L962" i="6"/>
  <c r="L916" i="6"/>
  <c r="L781" i="6"/>
  <c r="L1114" i="6"/>
  <c r="L263" i="6"/>
  <c r="L299" i="6"/>
  <c r="L601" i="6"/>
  <c r="L81" i="6"/>
  <c r="L111" i="6"/>
  <c r="L471" i="6"/>
  <c r="L525" i="6"/>
  <c r="L181" i="6"/>
  <c r="L402" i="6"/>
  <c r="L397" i="6"/>
  <c r="L261" i="6"/>
  <c r="L835" i="6"/>
  <c r="L951" i="6"/>
  <c r="L751" i="6"/>
  <c r="L672" i="6"/>
  <c r="L1084" i="6"/>
  <c r="L1194" i="6"/>
  <c r="L1260" i="6"/>
  <c r="L1257" i="6"/>
  <c r="L1424" i="6"/>
  <c r="L1369" i="6"/>
  <c r="L796" i="6"/>
  <c r="L536" i="6"/>
  <c r="L777" i="6"/>
  <c r="L267" i="6"/>
  <c r="L367" i="6"/>
  <c r="L711" i="6"/>
  <c r="L1035" i="6"/>
  <c r="L665" i="6"/>
  <c r="L982" i="6"/>
  <c r="L966" i="6"/>
  <c r="L741" i="6"/>
  <c r="L643" i="6"/>
  <c r="L592" i="6"/>
  <c r="L947" i="6"/>
  <c r="L803" i="6"/>
  <c r="L983" i="6"/>
  <c r="L889" i="6"/>
  <c r="L701" i="6"/>
  <c r="L976" i="6"/>
  <c r="L1181" i="6"/>
  <c r="L1848" i="6"/>
  <c r="L1150" i="6"/>
  <c r="L1135" i="6"/>
  <c r="L837" i="6"/>
  <c r="L1031" i="6"/>
  <c r="L823" i="6"/>
  <c r="L1432" i="6"/>
  <c r="L1617" i="6"/>
  <c r="L745" i="6"/>
  <c r="L903" i="6"/>
  <c r="L628" i="6"/>
  <c r="L761" i="6"/>
  <c r="L1178" i="6"/>
  <c r="L1083" i="6"/>
  <c r="L1346" i="6"/>
  <c r="L817" i="6"/>
  <c r="L1017" i="6"/>
  <c r="L1034" i="6"/>
  <c r="L521" i="6"/>
  <c r="L861" i="6"/>
  <c r="L1591" i="6"/>
  <c r="L1305" i="6"/>
  <c r="L403" i="6"/>
  <c r="L190" i="6"/>
  <c r="L365" i="6"/>
  <c r="L632" i="6"/>
  <c r="L491" i="6"/>
  <c r="L197" i="6"/>
  <c r="L352" i="6"/>
  <c r="L359" i="6"/>
  <c r="L185" i="6"/>
  <c r="L199" i="6"/>
  <c r="L494" i="6"/>
  <c r="L162" i="6"/>
  <c r="L379" i="6"/>
  <c r="L94" i="6"/>
  <c r="L84" i="6"/>
  <c r="L187" i="6"/>
  <c r="L276" i="6"/>
  <c r="L88" i="6"/>
  <c r="L46" i="6"/>
  <c r="L310" i="6"/>
  <c r="L1039" i="6"/>
  <c r="L573" i="6"/>
  <c r="L1041" i="6"/>
  <c r="L746" i="6"/>
  <c r="L726" i="6"/>
  <c r="L1678" i="6"/>
  <c r="L2088" i="6"/>
  <c r="L786" i="6"/>
  <c r="L991" i="6"/>
  <c r="L721" i="6"/>
  <c r="L431" i="6"/>
  <c r="L226" i="6"/>
  <c r="L287" i="6"/>
  <c r="L749" i="6"/>
  <c r="L816" i="6"/>
  <c r="L546" i="6"/>
  <c r="L194" i="6"/>
  <c r="L177" i="6"/>
  <c r="L460" i="6"/>
  <c r="L621" i="6"/>
  <c r="L705" i="6"/>
  <c r="L685" i="6"/>
  <c r="L285" i="6"/>
  <c r="L361" i="6"/>
  <c r="L165" i="6"/>
  <c r="L490" i="6"/>
  <c r="L355" i="6"/>
  <c r="L441" i="6"/>
  <c r="L659" i="6"/>
  <c r="L677" i="6"/>
  <c r="L466" i="6"/>
  <c r="L940" i="6"/>
  <c r="L718" i="6"/>
  <c r="L647" i="6"/>
  <c r="L921" i="6"/>
  <c r="L1198" i="6"/>
  <c r="L827" i="6"/>
  <c r="L641" i="6"/>
  <c r="L164" i="6"/>
  <c r="L41" i="6"/>
  <c r="L416" i="6"/>
  <c r="L505" i="6"/>
  <c r="L779" i="6"/>
  <c r="L735" i="6"/>
  <c r="L607" i="6"/>
  <c r="L556" i="6"/>
  <c r="L227" i="6"/>
  <c r="L283" i="6"/>
  <c r="L472" i="6"/>
  <c r="L295" i="6"/>
  <c r="L76" i="6"/>
  <c r="L64" i="6"/>
  <c r="L169" i="6"/>
  <c r="L412" i="6"/>
  <c r="L832" i="6"/>
  <c r="L918" i="6"/>
  <c r="L608" i="6"/>
  <c r="L368" i="6"/>
  <c r="L223" i="6"/>
  <c r="L518" i="6"/>
  <c r="L587" i="6"/>
  <c r="L413" i="6"/>
  <c r="L691" i="6"/>
  <c r="L885" i="6"/>
  <c r="L353" i="6"/>
  <c r="L274" i="6"/>
  <c r="L186" i="6"/>
  <c r="L502" i="6"/>
  <c r="L484" i="6"/>
  <c r="L752" i="6"/>
  <c r="L637" i="6"/>
  <c r="L371" i="6"/>
  <c r="L288" i="6"/>
  <c r="L437" i="6"/>
  <c r="L872" i="6"/>
  <c r="L554" i="6"/>
  <c r="L290" i="6"/>
  <c r="L216" i="6"/>
  <c r="L265" i="6"/>
  <c r="L304" i="6"/>
  <c r="L476" i="6"/>
  <c r="L218" i="6"/>
  <c r="L344" i="6"/>
  <c r="L985" i="6"/>
  <c r="L1967" i="6"/>
  <c r="L981" i="6"/>
  <c r="L566" i="6"/>
  <c r="L687" i="6"/>
  <c r="L145" i="6"/>
  <c r="L31" i="6"/>
  <c r="L250" i="6"/>
  <c r="L807" i="6"/>
  <c r="L524" i="6"/>
  <c r="L195" i="6"/>
  <c r="L20" i="6"/>
  <c r="L411" i="6"/>
  <c r="L565" i="6"/>
  <c r="L417" i="6"/>
  <c r="L419" i="6"/>
  <c r="L422" i="6"/>
  <c r="L366" i="6"/>
  <c r="L204" i="6"/>
  <c r="L902" i="6"/>
  <c r="L1064" i="6"/>
  <c r="L1015" i="6"/>
  <c r="L1070" i="6"/>
  <c r="L499" i="6"/>
  <c r="L1224" i="6"/>
  <c r="L864" i="6"/>
  <c r="L404" i="6"/>
  <c r="L171" i="6"/>
  <c r="L591" i="6"/>
  <c r="L736" i="6"/>
  <c r="L728" i="6"/>
  <c r="L847" i="6"/>
  <c r="L582" i="6"/>
  <c r="L136" i="6"/>
  <c r="L176" i="6"/>
  <c r="L750" i="6"/>
  <c r="L1066" i="6"/>
  <c r="L724" i="6"/>
  <c r="L363" i="6"/>
  <c r="L590" i="6"/>
  <c r="L504" i="6"/>
  <c r="L219" i="6"/>
  <c r="L642" i="6"/>
  <c r="L910" i="6"/>
  <c r="L23" i="6"/>
  <c r="L18" i="6"/>
  <c r="L30" i="6"/>
  <c r="L35" i="6"/>
  <c r="L91" i="6"/>
  <c r="L798" i="6"/>
  <c r="L696" i="6"/>
  <c r="L33" i="6"/>
  <c r="L13" i="6"/>
  <c r="L53" i="6"/>
  <c r="L2" i="6"/>
  <c r="L7" i="6"/>
  <c r="L42" i="6"/>
  <c r="L702" i="6"/>
  <c r="L58" i="6"/>
  <c r="L28" i="6"/>
  <c r="L22" i="6"/>
  <c r="L331" i="6"/>
  <c r="L205" i="6"/>
  <c r="L17" i="6"/>
  <c r="L25" i="6"/>
  <c r="L296" i="6"/>
  <c r="L571" i="6"/>
  <c r="L75" i="6"/>
  <c r="L67" i="6"/>
  <c r="L327" i="6"/>
  <c r="L1448" i="6"/>
  <c r="L700" i="6"/>
  <c r="L485" i="6"/>
  <c r="L1188" i="6"/>
  <c r="L708" i="6"/>
  <c r="L320" i="6"/>
  <c r="L236" i="6"/>
  <c r="L135" i="6"/>
  <c r="L291" i="6"/>
  <c r="L372" i="6"/>
  <c r="L358" i="6"/>
  <c r="L286" i="6"/>
  <c r="L241" i="6"/>
  <c r="L391" i="6"/>
  <c r="L877" i="6"/>
  <c r="L674" i="6"/>
  <c r="L83" i="6"/>
  <c r="L220" i="6"/>
  <c r="L155" i="6"/>
  <c r="L47" i="6"/>
  <c r="L4" i="6"/>
  <c r="L108" i="6"/>
  <c r="L54" i="6"/>
  <c r="L98" i="6"/>
  <c r="L201" i="6"/>
  <c r="L898" i="6"/>
  <c r="L390" i="6"/>
  <c r="L336" i="6"/>
  <c r="L528" i="6"/>
  <c r="L926" i="6"/>
  <c r="L788" i="6"/>
  <c r="L879" i="6"/>
  <c r="L163" i="6"/>
  <c r="L141" i="6"/>
  <c r="L393" i="6"/>
  <c r="L522" i="6"/>
  <c r="L380" i="6"/>
  <c r="L284" i="6"/>
  <c r="L247" i="6"/>
  <c r="L138" i="6"/>
  <c r="L225" i="6"/>
  <c r="L282" i="6"/>
  <c r="L468" i="6"/>
  <c r="L482" i="6"/>
  <c r="L804" i="6"/>
  <c r="L519" i="6"/>
  <c r="L242" i="6"/>
  <c r="L319" i="6"/>
  <c r="L740" i="6"/>
  <c r="L723" i="6"/>
  <c r="L539" i="6"/>
  <c r="L113" i="6"/>
  <c r="L188" i="6"/>
  <c r="L257" i="6"/>
  <c r="L213" i="6"/>
  <c r="L474" i="6"/>
  <c r="L386" i="6"/>
  <c r="L688" i="6"/>
  <c r="L254" i="6"/>
  <c r="L343" i="6"/>
  <c r="L167" i="6"/>
  <c r="L140" i="6"/>
  <c r="L129" i="6"/>
  <c r="L161" i="6"/>
  <c r="L269" i="6"/>
  <c r="L255" i="6"/>
  <c r="L444" i="6"/>
  <c r="L440" i="6"/>
  <c r="L730" i="6"/>
  <c r="L855" i="6"/>
  <c r="L1050" i="6"/>
  <c r="L810" i="6"/>
  <c r="L527" i="6"/>
  <c r="L630" i="6"/>
  <c r="L690" i="6"/>
  <c r="L1109" i="6"/>
  <c r="L1134" i="6"/>
  <c r="L818" i="6"/>
  <c r="L706" i="6"/>
  <c r="L175" i="6"/>
  <c r="L495" i="6"/>
  <c r="L616" i="6"/>
  <c r="L383" i="6"/>
  <c r="L428" i="6"/>
  <c r="L385" i="6"/>
  <c r="L324" i="6"/>
  <c r="L262" i="6"/>
  <c r="L532" i="6"/>
  <c r="L240" i="6"/>
  <c r="L248" i="6"/>
  <c r="L559" i="6"/>
  <c r="L678" i="6"/>
  <c r="L671" i="6"/>
  <c r="L874" i="6"/>
  <c r="L626" i="6"/>
  <c r="L436" i="6"/>
  <c r="L469" i="6"/>
  <c r="L500" i="6"/>
  <c r="L699" i="6"/>
  <c r="L895" i="6"/>
  <c r="L557" i="6"/>
  <c r="L370" i="6"/>
  <c r="L221" i="6"/>
  <c r="L648" i="6"/>
  <c r="L596" i="6"/>
  <c r="L927" i="6"/>
  <c r="L1091" i="6"/>
  <c r="L667" i="6"/>
  <c r="L811" i="6"/>
  <c r="L725" i="6"/>
  <c r="L442" i="6"/>
  <c r="L434" i="6"/>
  <c r="L253" i="6"/>
  <c r="L312" i="6"/>
  <c r="L224" i="6"/>
  <c r="L63" i="6"/>
  <c r="L51" i="6"/>
  <c r="L45" i="6"/>
  <c r="L86" i="6"/>
  <c r="L398" i="6"/>
  <c r="L1008" i="6"/>
  <c r="L1376" i="6"/>
  <c r="L950" i="6"/>
  <c r="L713" i="6"/>
  <c r="L820" i="6"/>
  <c r="L694" i="6"/>
  <c r="L373" i="6"/>
  <c r="L281" i="6"/>
  <c r="L315" i="6"/>
  <c r="L424" i="6"/>
  <c r="L48" i="6"/>
  <c r="L79" i="6"/>
  <c r="L154" i="6"/>
  <c r="L273" i="6"/>
  <c r="L133" i="6"/>
  <c r="L207" i="6"/>
  <c r="L150" i="6"/>
  <c r="L347" i="6"/>
  <c r="L859" i="6"/>
  <c r="L1121" i="6"/>
  <c r="L1258" i="6"/>
  <c r="L1278" i="6"/>
  <c r="L1044" i="6"/>
  <c r="L562" i="6"/>
  <c r="L492" i="6"/>
  <c r="L710" i="6"/>
  <c r="L841" i="6"/>
  <c r="L1080" i="6"/>
  <c r="L662" i="6"/>
  <c r="L409" i="6"/>
  <c r="L146" i="6"/>
  <c r="L731" i="6"/>
  <c r="L639" i="6"/>
  <c r="L606" i="6"/>
  <c r="L771" i="6"/>
  <c r="L782" i="6"/>
  <c r="L581" i="6"/>
  <c r="L239" i="6"/>
  <c r="L597" i="6"/>
  <c r="L709" i="6"/>
  <c r="L418" i="6"/>
  <c r="L1264" i="6"/>
  <c r="L1148" i="6"/>
  <c r="L1085" i="6"/>
  <c r="L1002" i="6"/>
  <c r="L673" i="6"/>
  <c r="L737" i="6"/>
  <c r="L523" i="6"/>
  <c r="L540" i="6"/>
  <c r="L716" i="6"/>
  <c r="L511" i="6"/>
  <c r="L292" i="6"/>
  <c r="L55" i="6"/>
  <c r="L467" i="6"/>
  <c r="L339" i="6"/>
  <c r="L170" i="6"/>
  <c r="L132" i="6"/>
  <c r="L318" i="6"/>
  <c r="L635" i="6"/>
  <c r="L126" i="6"/>
  <c r="L520" i="6"/>
  <c r="L184" i="6"/>
  <c r="L535" i="6"/>
  <c r="L477" i="6"/>
  <c r="L44" i="6"/>
  <c r="L14" i="6"/>
  <c r="L152" i="6"/>
  <c r="L890" i="6"/>
  <c r="L443" i="6"/>
  <c r="L907" i="6"/>
  <c r="L1277" i="6"/>
  <c r="L784" i="6"/>
  <c r="L1119" i="6"/>
  <c r="L1236" i="6"/>
  <c r="L640" i="6"/>
  <c r="L602" i="6"/>
  <c r="L1226" i="6"/>
  <c r="L189" i="6"/>
  <c r="L78" i="6"/>
  <c r="L116" i="6"/>
  <c r="L82" i="6"/>
  <c r="L97" i="6"/>
  <c r="L26" i="6"/>
  <c r="L826" i="6"/>
  <c r="L905" i="6"/>
  <c r="L572" i="6"/>
  <c r="L233" i="6"/>
  <c r="L73" i="6"/>
  <c r="L459" i="6"/>
  <c r="L1032" i="6"/>
  <c r="L941" i="6"/>
  <c r="L1076" i="6"/>
  <c r="L575" i="6"/>
  <c r="L60" i="6"/>
  <c r="L756" i="6"/>
  <c r="L887" i="6"/>
  <c r="L322" i="6"/>
  <c r="L341" i="6"/>
  <c r="L666" i="6"/>
  <c r="L93" i="6"/>
  <c r="L62" i="6"/>
  <c r="L57" i="6"/>
  <c r="L768" i="6"/>
  <c r="L345" i="6"/>
  <c r="L264" i="6"/>
  <c r="L389" i="6"/>
  <c r="L306" i="6"/>
  <c r="L66" i="6"/>
  <c r="L21" i="6"/>
  <c r="L85" i="6"/>
  <c r="L1007" i="6"/>
  <c r="L109" i="6"/>
  <c r="L618" i="6"/>
  <c r="L329" i="6"/>
  <c r="L172" i="6"/>
  <c r="L316" i="6"/>
  <c r="L314" i="6"/>
  <c r="L95" i="6"/>
  <c r="L655" i="6"/>
  <c r="L1229" i="6"/>
  <c r="L266" i="6"/>
  <c r="L117" i="6"/>
  <c r="L110" i="6"/>
  <c r="L39" i="6"/>
  <c r="L238" i="6"/>
  <c r="L560" i="6"/>
  <c r="L622" i="6"/>
  <c r="L191" i="6"/>
  <c r="L157" i="6"/>
  <c r="L217" i="6"/>
  <c r="L577" i="6"/>
  <c r="L893" i="6"/>
  <c r="L1048" i="6"/>
  <c r="L668" i="6"/>
  <c r="L271" i="6"/>
  <c r="L278" i="6"/>
  <c r="L451" i="6"/>
  <c r="L770" i="6"/>
  <c r="L987" i="6"/>
  <c r="L1434" i="6"/>
  <c r="L660" i="6"/>
  <c r="L377" i="6"/>
  <c r="L121" i="6"/>
  <c r="L119" i="6"/>
  <c r="L629" i="6"/>
  <c r="L620" i="6"/>
  <c r="L611" i="6"/>
  <c r="L964" i="6"/>
  <c r="L829" i="6"/>
  <c r="L1058" i="6"/>
  <c r="L1172" i="6"/>
  <c r="L1092" i="6"/>
  <c r="L793" i="6"/>
  <c r="L995" i="6"/>
  <c r="L695" i="6"/>
  <c r="L1057" i="6"/>
  <c r="L1192" i="6"/>
  <c r="L1087" i="6"/>
  <c r="L925" i="6"/>
  <c r="L972" i="6"/>
  <c r="L1045" i="6"/>
  <c r="L1059" i="6"/>
  <c r="L967" i="6"/>
  <c r="L776" i="6"/>
  <c r="L743" i="6"/>
  <c r="L955" i="6"/>
  <c r="L1074" i="6"/>
  <c r="L1319" i="6"/>
  <c r="L1138" i="6"/>
  <c r="L986" i="6"/>
  <c r="L1381" i="6"/>
  <c r="L1161" i="6"/>
  <c r="L997" i="6"/>
  <c r="L819" i="6"/>
  <c r="L1294" i="6"/>
  <c r="L1738" i="6"/>
  <c r="L1862" i="6"/>
  <c r="L2053" i="6"/>
  <c r="L1557" i="6"/>
  <c r="L1407" i="6"/>
  <c r="L1514" i="6"/>
  <c r="L1387" i="6"/>
  <c r="L1463" i="6"/>
  <c r="L1106" i="6"/>
  <c r="L1359" i="6"/>
  <c r="L1183" i="6"/>
  <c r="L1508" i="6"/>
  <c r="L1171" i="6"/>
  <c r="L1067" i="6"/>
  <c r="L1296" i="6"/>
  <c r="L939" i="6"/>
  <c r="L755" i="6"/>
  <c r="L513" i="6"/>
  <c r="L975" i="6"/>
  <c r="L16" i="6"/>
  <c r="L1429" i="6"/>
  <c r="L1694" i="6"/>
  <c r="L1383" i="6"/>
  <c r="L1189" i="6"/>
  <c r="L1496" i="6"/>
  <c r="L1519" i="6"/>
  <c r="L1206" i="6"/>
  <c r="L1097" i="6"/>
  <c r="L664" i="6"/>
  <c r="L11" i="6"/>
  <c r="L1402" i="6"/>
  <c r="L1297" i="6"/>
  <c r="L1009" i="6"/>
  <c r="L1073" i="6"/>
  <c r="L1887" i="6"/>
  <c r="L2059" i="6"/>
  <c r="L1207" i="6"/>
  <c r="L1158" i="6"/>
  <c r="L1251" i="6"/>
  <c r="L680" i="6"/>
  <c r="L1072" i="6"/>
  <c r="L2002" i="6"/>
  <c r="L1409" i="6"/>
  <c r="L880" i="6"/>
  <c r="L645" i="6"/>
  <c r="L1093" i="6"/>
  <c r="L1733" i="6"/>
  <c r="L1555" i="6"/>
  <c r="L1276" i="6"/>
  <c r="L1146" i="6"/>
  <c r="L1419" i="6"/>
  <c r="L1245" i="6"/>
  <c r="L1426" i="6"/>
  <c r="L2105" i="6"/>
  <c r="L1329" i="6"/>
  <c r="L1315" i="6"/>
  <c r="L1288" i="6"/>
  <c r="L1234" i="6"/>
  <c r="L1046" i="6"/>
  <c r="L853" i="6"/>
  <c r="L6" i="6"/>
  <c r="L3" i="6"/>
  <c r="L683" i="6"/>
  <c r="L2092" i="6"/>
  <c r="L2082" i="6"/>
  <c r="L1947" i="6"/>
  <c r="L1499" i="6"/>
  <c r="L1483" i="6"/>
  <c r="L1420" i="6"/>
  <c r="L1876" i="6"/>
  <c r="L2022" i="6"/>
  <c r="L1299" i="6"/>
  <c r="L1131" i="6"/>
  <c r="L1253" i="6"/>
  <c r="L833" i="6"/>
  <c r="L822" i="6"/>
  <c r="L1214" i="6"/>
  <c r="L1389" i="6"/>
  <c r="L1090" i="6"/>
  <c r="L1143" i="6"/>
  <c r="L1287" i="6"/>
  <c r="L1174" i="6"/>
  <c r="L1351" i="6"/>
  <c r="L1497" i="6"/>
  <c r="L1289" i="6"/>
  <c r="L1190" i="6"/>
  <c r="L1145" i="6"/>
  <c r="L1427" i="6"/>
  <c r="L1354" i="6"/>
  <c r="L1308" i="6"/>
  <c r="L1291" i="6"/>
  <c r="L1457" i="6"/>
  <c r="L1261" i="6"/>
  <c r="L1321" i="6"/>
  <c r="L1170" i="6"/>
  <c r="L1193" i="6"/>
  <c r="L1244" i="6"/>
  <c r="L1888" i="6"/>
  <c r="L2065" i="6"/>
  <c r="L2015" i="6"/>
  <c r="L1365" i="6"/>
  <c r="L1445" i="6"/>
  <c r="L1564" i="6"/>
  <c r="L1544" i="6"/>
  <c r="L1856" i="6"/>
  <c r="L1784" i="6"/>
  <c r="L1393" i="6"/>
  <c r="L1266" i="6"/>
  <c r="L1290" i="6"/>
  <c r="L1374" i="6"/>
  <c r="L1528" i="6"/>
  <c r="L1378" i="6"/>
  <c r="L1696" i="6"/>
  <c r="L1440" i="6"/>
  <c r="L1331" i="6"/>
  <c r="L1461" i="6"/>
  <c r="L1416" i="6"/>
  <c r="L1333" i="6"/>
  <c r="L1367" i="6"/>
  <c r="L1492" i="6"/>
  <c r="L1187" i="6"/>
  <c r="L1184" i="6"/>
  <c r="L1100" i="6"/>
  <c r="L1126" i="6"/>
  <c r="L1352" i="6"/>
  <c r="L1589" i="6"/>
  <c r="L1986" i="6"/>
  <c r="L1082" i="6"/>
  <c r="L1225" i="6"/>
  <c r="L1436" i="6"/>
  <c r="L1459" i="6"/>
  <c r="L1588" i="6"/>
  <c r="L2043" i="6"/>
  <c r="L1404" i="6"/>
  <c r="L1200" i="6"/>
  <c r="L1526" i="6"/>
  <c r="L1892" i="6"/>
  <c r="L1839" i="6"/>
  <c r="L1804" i="6"/>
  <c r="L1485" i="6"/>
  <c r="L1667" i="6"/>
  <c r="L1940" i="6"/>
  <c r="L1745" i="6"/>
  <c r="L1602" i="6"/>
  <c r="L2037" i="6"/>
  <c r="L1915" i="6"/>
  <c r="L2066" i="6"/>
  <c r="L2096" i="6"/>
  <c r="L1746" i="6"/>
  <c r="L2050" i="6"/>
  <c r="L1764" i="6"/>
  <c r="L1819" i="6"/>
  <c r="L1977" i="6"/>
  <c r="L2001" i="6"/>
  <c r="L1649" i="6"/>
  <c r="L1256" i="6"/>
  <c r="L1730" i="6"/>
  <c r="L2071" i="6"/>
  <c r="L2085" i="6"/>
  <c r="L1806" i="6"/>
  <c r="L2004" i="6"/>
  <c r="L1650" i="6"/>
  <c r="L1603" i="6"/>
  <c r="L1847" i="6"/>
  <c r="L1470" i="6"/>
  <c r="L1364" i="6"/>
  <c r="L1293" i="6"/>
  <c r="L1397" i="6"/>
  <c r="L1385" i="6"/>
  <c r="L1441" i="6"/>
  <c r="L1444" i="6"/>
  <c r="L1545" i="6"/>
  <c r="L1177" i="6"/>
  <c r="L1005" i="6"/>
  <c r="L1534" i="6"/>
  <c r="L1547" i="6"/>
  <c r="L1391" i="6"/>
  <c r="L1392" i="6"/>
  <c r="L1306" i="6"/>
  <c r="L1077" i="6"/>
  <c r="L1314" i="6"/>
  <c r="L2020" i="6"/>
  <c r="L1823" i="6"/>
  <c r="L1682" i="6"/>
  <c r="L1541" i="6"/>
  <c r="L1403" i="6"/>
  <c r="L1267" i="6"/>
  <c r="L1118" i="6"/>
  <c r="L1279" i="6"/>
  <c r="L1263" i="6"/>
  <c r="L1081" i="6"/>
  <c r="L100" i="6"/>
  <c r="L173" i="6"/>
  <c r="L447" i="6"/>
  <c r="L1310" i="6"/>
  <c r="L1789" i="6"/>
  <c r="L1956" i="6"/>
  <c r="L1929" i="6"/>
  <c r="L1707" i="6"/>
  <c r="L1053" i="6"/>
  <c r="L1683" i="6"/>
  <c r="L1815" i="6"/>
  <c r="L1711" i="6"/>
  <c r="L1634" i="6"/>
  <c r="L1406" i="6"/>
  <c r="L1341" i="6"/>
  <c r="L1199" i="6"/>
  <c r="L1548" i="6"/>
  <c r="L1218" i="6"/>
  <c r="L1361" i="6"/>
  <c r="L1336" i="6"/>
  <c r="L1484" i="6"/>
  <c r="L1758" i="6"/>
  <c r="L1737" i="6"/>
  <c r="L1619" i="6"/>
  <c r="L1467" i="6"/>
  <c r="L1316" i="6"/>
  <c r="L1301" i="6"/>
  <c r="L899" i="6"/>
  <c r="L650" i="6"/>
  <c r="L801" i="6"/>
  <c r="L990" i="6"/>
  <c r="L1037" i="6"/>
  <c r="L778" i="6"/>
  <c r="L1122" i="6"/>
  <c r="L1132" i="6"/>
  <c r="L1133" i="6"/>
  <c r="L1025" i="6"/>
  <c r="L693" i="6"/>
  <c r="L935" i="6"/>
  <c r="L1466" i="6"/>
  <c r="L1795" i="6"/>
  <c r="L1180" i="6"/>
  <c r="L526" i="6"/>
  <c r="L543" i="6"/>
  <c r="L381" i="6"/>
  <c r="L1129" i="6"/>
  <c r="L971" i="6"/>
  <c r="L1001" i="6"/>
  <c r="L1156" i="6"/>
  <c r="L1160" i="6"/>
  <c r="L1040" i="6"/>
  <c r="L1098" i="6"/>
  <c r="L949" i="6"/>
  <c r="L1368" i="6"/>
  <c r="L1311" i="6"/>
  <c r="L1372" i="6"/>
  <c r="L1337" i="6"/>
  <c r="L1220" i="6"/>
  <c r="L1011" i="6"/>
  <c r="L1149" i="6"/>
  <c r="L1246" i="6"/>
  <c r="L1415" i="6"/>
  <c r="L1249" i="6"/>
  <c r="L1494" i="6"/>
  <c r="L1167" i="6"/>
  <c r="L1270" i="6"/>
  <c r="L1003" i="6"/>
  <c r="L1265" i="6"/>
  <c r="L1173" i="6"/>
  <c r="L1139" i="6"/>
  <c r="L1451" i="6"/>
  <c r="L1116" i="6"/>
  <c r="L1239" i="6"/>
  <c r="L1356" i="6"/>
  <c r="L1208" i="6"/>
  <c r="L1240" i="6"/>
  <c r="L102" i="6"/>
  <c r="L763" i="6"/>
  <c r="L615" i="6"/>
  <c r="L1412" i="6"/>
  <c r="L1125" i="6"/>
  <c r="L2083" i="6"/>
  <c r="L2103" i="6"/>
  <c r="L1169" i="6"/>
  <c r="L1273" i="6"/>
  <c r="L1781" i="6"/>
  <c r="L1941" i="6"/>
  <c r="L1629" i="6"/>
  <c r="L1323" i="6"/>
  <c r="L1919" i="6"/>
  <c r="L2058" i="6"/>
  <c r="L1664" i="6"/>
  <c r="L1632" i="6"/>
  <c r="L1796" i="6"/>
  <c r="L2007" i="6"/>
  <c r="L1705" i="6"/>
  <c r="L1883" i="6"/>
  <c r="L1505" i="6"/>
  <c r="L1446" i="6"/>
  <c r="L1689" i="6"/>
  <c r="L1692" i="6"/>
  <c r="L1527" i="6"/>
  <c r="L1972" i="6"/>
  <c r="L1997" i="6"/>
  <c r="L1706" i="6"/>
  <c r="L1932" i="6"/>
  <c r="L1708" i="6"/>
  <c r="L1280" i="6"/>
  <c r="L1247" i="6"/>
  <c r="L1732" i="6"/>
  <c r="L1182" i="6"/>
  <c r="L1155" i="6"/>
  <c r="L1498" i="6"/>
  <c r="L1597" i="6"/>
  <c r="L1695" i="6"/>
  <c r="L2107" i="6"/>
  <c r="L2106" i="6"/>
  <c r="L1953" i="6"/>
  <c r="L1641" i="6"/>
  <c r="L900" i="6"/>
  <c r="L1939" i="6"/>
  <c r="K900" i="6"/>
  <c r="K1641" i="6"/>
  <c r="K1953" i="6"/>
  <c r="K2106" i="6"/>
  <c r="K2107" i="6"/>
  <c r="K1695" i="6"/>
  <c r="K1597" i="6"/>
  <c r="K1498" i="6"/>
  <c r="K1155" i="6"/>
  <c r="K1182" i="6"/>
  <c r="K1732" i="6"/>
  <c r="K1247" i="6"/>
  <c r="K1280" i="6"/>
  <c r="K1708" i="6"/>
  <c r="K1932" i="6"/>
  <c r="K1706" i="6"/>
  <c r="K1997" i="6"/>
  <c r="K1972" i="6"/>
  <c r="K1527" i="6"/>
  <c r="K1692" i="6"/>
  <c r="K1689" i="6"/>
  <c r="K1446" i="6"/>
  <c r="K1505" i="6"/>
  <c r="K1883" i="6"/>
  <c r="K1705" i="6"/>
  <c r="K2007" i="6"/>
  <c r="K1796" i="6"/>
  <c r="K1632" i="6"/>
  <c r="K1664" i="6"/>
  <c r="K2058" i="6"/>
  <c r="K1919" i="6"/>
  <c r="K1323" i="6"/>
  <c r="K1629" i="6"/>
  <c r="K1941" i="6"/>
  <c r="K1781" i="6"/>
  <c r="K1273" i="6"/>
  <c r="K1169" i="6"/>
  <c r="K2103" i="6"/>
  <c r="K2083" i="6"/>
  <c r="K1125" i="6"/>
  <c r="K1412" i="6"/>
  <c r="K615" i="6"/>
  <c r="K763" i="6"/>
  <c r="K102" i="6"/>
  <c r="K1240" i="6"/>
  <c r="K1208" i="6"/>
  <c r="K1356" i="6"/>
  <c r="K1239" i="6"/>
  <c r="K1116" i="6"/>
  <c r="K1451" i="6"/>
  <c r="K1139" i="6"/>
  <c r="K1173" i="6"/>
  <c r="K1265" i="6"/>
  <c r="K1003" i="6"/>
  <c r="K1270" i="6"/>
  <c r="K1167" i="6"/>
  <c r="K1494" i="6"/>
  <c r="K1249" i="6"/>
  <c r="K1415" i="6"/>
  <c r="K1246" i="6"/>
  <c r="K1149" i="6"/>
  <c r="K1011" i="6"/>
  <c r="K1220" i="6"/>
  <c r="K1337" i="6"/>
  <c r="K1372" i="6"/>
  <c r="K1311" i="6"/>
  <c r="K1368" i="6"/>
  <c r="K949" i="6"/>
  <c r="K1098" i="6"/>
  <c r="K1040" i="6"/>
  <c r="K1160" i="6"/>
  <c r="K1156" i="6"/>
  <c r="K1001" i="6"/>
  <c r="K971" i="6"/>
  <c r="K1129" i="6"/>
  <c r="K381" i="6"/>
  <c r="K543" i="6"/>
  <c r="K526" i="6"/>
  <c r="K1180" i="6"/>
  <c r="K1795" i="6"/>
  <c r="K1466" i="6"/>
  <c r="K935" i="6"/>
  <c r="K693" i="6"/>
  <c r="K1025" i="6"/>
  <c r="K1133" i="6"/>
  <c r="K1132" i="6"/>
  <c r="K1122" i="6"/>
  <c r="K778" i="6"/>
  <c r="K1037" i="6"/>
  <c r="K990" i="6"/>
  <c r="K801" i="6"/>
  <c r="K650" i="6"/>
  <c r="K899" i="6"/>
  <c r="K1301" i="6"/>
  <c r="K1316" i="6"/>
  <c r="K1467" i="6"/>
  <c r="K1619" i="6"/>
  <c r="K1737" i="6"/>
  <c r="K1758" i="6"/>
  <c r="K1484" i="6"/>
  <c r="K1336" i="6"/>
  <c r="K1361" i="6"/>
  <c r="K1218" i="6"/>
  <c r="K1548" i="6"/>
  <c r="K1199" i="6"/>
  <c r="K1341" i="6"/>
  <c r="K1406" i="6"/>
  <c r="K1634" i="6"/>
  <c r="K1711" i="6"/>
  <c r="K1815" i="6"/>
  <c r="K1683" i="6"/>
  <c r="K1053" i="6"/>
  <c r="K1707" i="6"/>
  <c r="K1929" i="6"/>
  <c r="K1956" i="6"/>
  <c r="K1789" i="6"/>
  <c r="K1310" i="6"/>
  <c r="K447" i="6"/>
  <c r="K173" i="6"/>
  <c r="K100" i="6"/>
  <c r="K1081" i="6"/>
  <c r="K1263" i="6"/>
  <c r="K1279" i="6"/>
  <c r="K1118" i="6"/>
  <c r="K1267" i="6"/>
  <c r="K1403" i="6"/>
  <c r="K1541" i="6"/>
  <c r="K1682" i="6"/>
  <c r="K1823" i="6"/>
  <c r="K2020" i="6"/>
  <c r="K1314" i="6"/>
  <c r="K1077" i="6"/>
  <c r="K1306" i="6"/>
  <c r="K1392" i="6"/>
  <c r="K1391" i="6"/>
  <c r="K1547" i="6"/>
  <c r="K1534" i="6"/>
  <c r="K1005" i="6"/>
  <c r="K1177" i="6"/>
  <c r="K1545" i="6"/>
  <c r="K1444" i="6"/>
  <c r="K1441" i="6"/>
  <c r="K1385" i="6"/>
  <c r="K1397" i="6"/>
  <c r="K1293" i="6"/>
  <c r="K1364" i="6"/>
  <c r="K1470" i="6"/>
  <c r="K1847" i="6"/>
  <c r="K1603" i="6"/>
  <c r="K1650" i="6"/>
  <c r="K2004" i="6"/>
  <c r="K1806" i="6"/>
  <c r="K2085" i="6"/>
  <c r="K2071" i="6"/>
  <c r="K1730" i="6"/>
  <c r="K1256" i="6"/>
  <c r="K1649" i="6"/>
  <c r="K2001" i="6"/>
  <c r="K1977" i="6"/>
  <c r="K1819" i="6"/>
  <c r="K1764" i="6"/>
  <c r="K2050" i="6"/>
  <c r="K1746" i="6"/>
  <c r="K2096" i="6"/>
  <c r="K2066" i="6"/>
  <c r="K1915" i="6"/>
  <c r="K2037" i="6"/>
  <c r="K1602" i="6"/>
  <c r="K1745" i="6"/>
  <c r="K1940" i="6"/>
  <c r="K1667" i="6"/>
  <c r="K1485" i="6"/>
  <c r="K1804" i="6"/>
  <c r="K1839" i="6"/>
  <c r="K1892" i="6"/>
  <c r="K1526" i="6"/>
  <c r="K1200" i="6"/>
  <c r="K1404" i="6"/>
  <c r="K2043" i="6"/>
  <c r="K1588" i="6"/>
  <c r="K1459" i="6"/>
  <c r="K1436" i="6"/>
  <c r="K1225" i="6"/>
  <c r="K1082" i="6"/>
  <c r="K1986" i="6"/>
  <c r="K1589" i="6"/>
  <c r="K1352" i="6"/>
  <c r="K1126" i="6"/>
  <c r="K1100" i="6"/>
  <c r="K1184" i="6"/>
  <c r="K1187" i="6"/>
  <c r="K1492" i="6"/>
  <c r="K1367" i="6"/>
  <c r="K1333" i="6"/>
  <c r="K1416" i="6"/>
  <c r="K1461" i="6"/>
  <c r="K1331" i="6"/>
  <c r="K1440" i="6"/>
  <c r="K1696" i="6"/>
  <c r="K1378" i="6"/>
  <c r="K1528" i="6"/>
  <c r="K1374" i="6"/>
  <c r="K1290" i="6"/>
  <c r="K1266" i="6"/>
  <c r="K1393" i="6"/>
  <c r="K1784" i="6"/>
  <c r="K1856" i="6"/>
  <c r="K1544" i="6"/>
  <c r="K1564" i="6"/>
  <c r="K1445" i="6"/>
  <c r="K1365" i="6"/>
  <c r="K2015" i="6"/>
  <c r="K2065" i="6"/>
  <c r="K1888" i="6"/>
  <c r="K1244" i="6"/>
  <c r="K1193" i="6"/>
  <c r="K1170" i="6"/>
  <c r="K1321" i="6"/>
  <c r="K1261" i="6"/>
  <c r="K1457" i="6"/>
  <c r="K1291" i="6"/>
  <c r="K1308" i="6"/>
  <c r="K1354" i="6"/>
  <c r="K1427" i="6"/>
  <c r="K1145" i="6"/>
  <c r="K1190" i="6"/>
  <c r="K1289" i="6"/>
  <c r="K1497" i="6"/>
  <c r="K1351" i="6"/>
  <c r="K1174" i="6"/>
  <c r="K1287" i="6"/>
  <c r="K1143" i="6"/>
  <c r="K1090" i="6"/>
  <c r="K1389" i="6"/>
  <c r="K1214" i="6"/>
  <c r="K822" i="6"/>
  <c r="K833" i="6"/>
  <c r="K1253" i="6"/>
  <c r="K1131" i="6"/>
  <c r="K1299" i="6"/>
  <c r="K2022" i="6"/>
  <c r="K1876" i="6"/>
  <c r="K1420" i="6"/>
  <c r="K1483" i="6"/>
  <c r="K1499" i="6"/>
  <c r="K1947" i="6"/>
  <c r="K2082" i="6"/>
  <c r="K2092" i="6"/>
  <c r="K683" i="6"/>
  <c r="K3" i="6"/>
  <c r="K6" i="6"/>
  <c r="K853" i="6"/>
  <c r="K1046" i="6"/>
  <c r="K1234" i="6"/>
  <c r="K1288" i="6"/>
  <c r="K1315" i="6"/>
  <c r="K1329" i="6"/>
  <c r="K2105" i="6"/>
  <c r="K1426" i="6"/>
  <c r="K1245" i="6"/>
  <c r="K1419" i="6"/>
  <c r="K1146" i="6"/>
  <c r="K1276" i="6"/>
  <c r="K1555" i="6"/>
  <c r="K1733" i="6"/>
  <c r="K1093" i="6"/>
  <c r="K645" i="6"/>
  <c r="K880" i="6"/>
  <c r="K1409" i="6"/>
  <c r="K2002" i="6"/>
  <c r="K1072" i="6"/>
  <c r="K680" i="6"/>
  <c r="K1251" i="6"/>
  <c r="K1158" i="6"/>
  <c r="K1207" i="6"/>
  <c r="K2059" i="6"/>
  <c r="K1887" i="6"/>
  <c r="K1073" i="6"/>
  <c r="K1009" i="6"/>
  <c r="K1297" i="6"/>
  <c r="K1402" i="6"/>
  <c r="K11" i="6"/>
  <c r="K664" i="6"/>
  <c r="K1097" i="6"/>
  <c r="K1206" i="6"/>
  <c r="K1519" i="6"/>
  <c r="K1496" i="6"/>
  <c r="K1189" i="6"/>
  <c r="K1383" i="6"/>
  <c r="K1694" i="6"/>
  <c r="K1429" i="6"/>
  <c r="K16" i="6"/>
  <c r="K975" i="6"/>
  <c r="K513" i="6"/>
  <c r="K755" i="6"/>
  <c r="K939" i="6"/>
  <c r="K1296" i="6"/>
  <c r="K1067" i="6"/>
  <c r="K1171" i="6"/>
  <c r="K1508" i="6"/>
  <c r="K1183" i="6"/>
  <c r="K1359" i="6"/>
  <c r="K1106" i="6"/>
  <c r="K1463" i="6"/>
  <c r="K1387" i="6"/>
  <c r="K1514" i="6"/>
  <c r="K1407" i="6"/>
  <c r="K1557" i="6"/>
  <c r="K2053" i="6"/>
  <c r="K1862" i="6"/>
  <c r="K1738" i="6"/>
  <c r="K1294" i="6"/>
  <c r="K819" i="6"/>
  <c r="K997" i="6"/>
  <c r="K1161" i="6"/>
  <c r="K1381" i="6"/>
  <c r="K986" i="6"/>
  <c r="K1138" i="6"/>
  <c r="K1319" i="6"/>
  <c r="K1074" i="6"/>
  <c r="K955" i="6"/>
  <c r="K743" i="6"/>
  <c r="K776" i="6"/>
  <c r="K967" i="6"/>
  <c r="K1059" i="6"/>
  <c r="K1045" i="6"/>
  <c r="K972" i="6"/>
  <c r="K925" i="6"/>
  <c r="K1087" i="6"/>
  <c r="K1192" i="6"/>
  <c r="K1057" i="6"/>
  <c r="K695" i="6"/>
  <c r="K995" i="6"/>
  <c r="K793" i="6"/>
  <c r="K1092" i="6"/>
  <c r="K1172" i="6"/>
  <c r="K1058" i="6"/>
  <c r="K829" i="6"/>
  <c r="K964" i="6"/>
  <c r="K611" i="6"/>
  <c r="K620" i="6"/>
  <c r="K629" i="6"/>
  <c r="K119" i="6"/>
  <c r="K121" i="6"/>
  <c r="K377" i="6"/>
  <c r="K660" i="6"/>
  <c r="K1434" i="6"/>
  <c r="K987" i="6"/>
  <c r="K770" i="6"/>
  <c r="K451" i="6"/>
  <c r="K278" i="6"/>
  <c r="K271" i="6"/>
  <c r="K668" i="6"/>
  <c r="K1048" i="6"/>
  <c r="K893" i="6"/>
  <c r="K577" i="6"/>
  <c r="K217" i="6"/>
  <c r="K157" i="6"/>
  <c r="K191" i="6"/>
  <c r="K622" i="6"/>
  <c r="K560" i="6"/>
  <c r="K238" i="6"/>
  <c r="K39" i="6"/>
  <c r="K110" i="6"/>
  <c r="K117" i="6"/>
  <c r="K266" i="6"/>
  <c r="K1229" i="6"/>
  <c r="K655" i="6"/>
  <c r="K95" i="6"/>
  <c r="K314" i="6"/>
  <c r="K316" i="6"/>
  <c r="K172" i="6"/>
  <c r="K329" i="6"/>
  <c r="K618" i="6"/>
  <c r="K109" i="6"/>
  <c r="K1007" i="6"/>
  <c r="K85" i="6"/>
  <c r="K21" i="6"/>
  <c r="K66" i="6"/>
  <c r="K306" i="6"/>
  <c r="K389" i="6"/>
  <c r="K264" i="6"/>
  <c r="K345" i="6"/>
  <c r="K768" i="6"/>
  <c r="K57" i="6"/>
  <c r="K62" i="6"/>
  <c r="K93" i="6"/>
  <c r="K666" i="6"/>
  <c r="K341" i="6"/>
  <c r="K322" i="6"/>
  <c r="K887" i="6"/>
  <c r="K756" i="6"/>
  <c r="K60" i="6"/>
  <c r="K575" i="6"/>
  <c r="K1076" i="6"/>
  <c r="K941" i="6"/>
  <c r="K1032" i="6"/>
  <c r="K459" i="6"/>
  <c r="K73" i="6"/>
  <c r="K233" i="6"/>
  <c r="K572" i="6"/>
  <c r="K905" i="6"/>
  <c r="K826" i="6"/>
  <c r="K26" i="6"/>
  <c r="K97" i="6"/>
  <c r="K82" i="6"/>
  <c r="K116" i="6"/>
  <c r="K78" i="6"/>
  <c r="K189" i="6"/>
  <c r="K1226" i="6"/>
  <c r="K602" i="6"/>
  <c r="K640" i="6"/>
  <c r="K1236" i="6"/>
  <c r="K1119" i="6"/>
  <c r="K784" i="6"/>
  <c r="K1277" i="6"/>
  <c r="K907" i="6"/>
  <c r="K443" i="6"/>
  <c r="K890" i="6"/>
  <c r="K152" i="6"/>
  <c r="K14" i="6"/>
  <c r="K44" i="6"/>
  <c r="K477" i="6"/>
  <c r="K535" i="6"/>
  <c r="K184" i="6"/>
  <c r="K520" i="6"/>
  <c r="K126" i="6"/>
  <c r="K635" i="6"/>
  <c r="K318" i="6"/>
  <c r="K132" i="6"/>
  <c r="K170" i="6"/>
  <c r="K339" i="6"/>
  <c r="K467" i="6"/>
  <c r="K55" i="6"/>
  <c r="K292" i="6"/>
  <c r="K511" i="6"/>
  <c r="K716" i="6"/>
  <c r="K540" i="6"/>
  <c r="K523" i="6"/>
  <c r="K737" i="6"/>
  <c r="K673" i="6"/>
  <c r="K1002" i="6"/>
  <c r="K1085" i="6"/>
  <c r="K1148" i="6"/>
  <c r="K1264" i="6"/>
  <c r="K418" i="6"/>
  <c r="K709" i="6"/>
  <c r="K597" i="6"/>
  <c r="K239" i="6"/>
  <c r="K581" i="6"/>
  <c r="K782" i="6"/>
  <c r="K771" i="6"/>
  <c r="K606" i="6"/>
  <c r="K639" i="6"/>
  <c r="K731" i="6"/>
  <c r="K146" i="6"/>
  <c r="K409" i="6"/>
  <c r="K662" i="6"/>
  <c r="K1080" i="6"/>
  <c r="K841" i="6"/>
  <c r="K710" i="6"/>
  <c r="K492" i="6"/>
  <c r="K562" i="6"/>
  <c r="K1044" i="6"/>
  <c r="K1278" i="6"/>
  <c r="K1258" i="6"/>
  <c r="K1121" i="6"/>
  <c r="K859" i="6"/>
  <c r="K347" i="6"/>
  <c r="K150" i="6"/>
  <c r="K207" i="6"/>
  <c r="K133" i="6"/>
  <c r="K273" i="6"/>
  <c r="K154" i="6"/>
  <c r="K79" i="6"/>
  <c r="K48" i="6"/>
  <c r="K424" i="6"/>
  <c r="K315" i="6"/>
  <c r="K281" i="6"/>
  <c r="K373" i="6"/>
  <c r="K694" i="6"/>
  <c r="K820" i="6"/>
  <c r="K713" i="6"/>
  <c r="K950" i="6"/>
  <c r="K1376" i="6"/>
  <c r="K1008" i="6"/>
  <c r="K398" i="6"/>
  <c r="K86" i="6"/>
  <c r="K45" i="6"/>
  <c r="K51" i="6"/>
  <c r="K63" i="6"/>
  <c r="K224" i="6"/>
  <c r="K312" i="6"/>
  <c r="K253" i="6"/>
  <c r="K434" i="6"/>
  <c r="K442" i="6"/>
  <c r="K725" i="6"/>
  <c r="K811" i="6"/>
  <c r="K667" i="6"/>
  <c r="K1091" i="6"/>
  <c r="K927" i="6"/>
  <c r="K596" i="6"/>
  <c r="K648" i="6"/>
  <c r="K221" i="6"/>
  <c r="K370" i="6"/>
  <c r="K557" i="6"/>
  <c r="K895" i="6"/>
  <c r="K699" i="6"/>
  <c r="K500" i="6"/>
  <c r="K469" i="6"/>
  <c r="K436" i="6"/>
  <c r="K626" i="6"/>
  <c r="K874" i="6"/>
  <c r="K671" i="6"/>
  <c r="K678" i="6"/>
  <c r="K559" i="6"/>
  <c r="K248" i="6"/>
  <c r="K240" i="6"/>
  <c r="K532" i="6"/>
  <c r="K262" i="6"/>
  <c r="K324" i="6"/>
  <c r="K385" i="6"/>
  <c r="K428" i="6"/>
  <c r="K383" i="6"/>
  <c r="K616" i="6"/>
  <c r="K495" i="6"/>
  <c r="K175" i="6"/>
  <c r="K706" i="6"/>
  <c r="K818" i="6"/>
  <c r="K1134" i="6"/>
  <c r="K1109" i="6"/>
  <c r="K690" i="6"/>
  <c r="K630" i="6"/>
  <c r="K527" i="6"/>
  <c r="K810" i="6"/>
  <c r="K1050" i="6"/>
  <c r="K855" i="6"/>
  <c r="K730" i="6"/>
  <c r="K440" i="6"/>
  <c r="K444" i="6"/>
  <c r="K255" i="6"/>
  <c r="K269" i="6"/>
  <c r="K161" i="6"/>
  <c r="K129" i="6"/>
  <c r="K140" i="6"/>
  <c r="K167" i="6"/>
  <c r="K343" i="6"/>
  <c r="K254" i="6"/>
  <c r="K688" i="6"/>
  <c r="K386" i="6"/>
  <c r="K474" i="6"/>
  <c r="K213" i="6"/>
  <c r="K257" i="6"/>
  <c r="K188" i="6"/>
  <c r="K113" i="6"/>
  <c r="K539" i="6"/>
  <c r="K723" i="6"/>
  <c r="K740" i="6"/>
  <c r="K319" i="6"/>
  <c r="K242" i="6"/>
  <c r="K519" i="6"/>
  <c r="K804" i="6"/>
  <c r="K482" i="6"/>
  <c r="K468" i="6"/>
  <c r="K282" i="6"/>
  <c r="K225" i="6"/>
  <c r="K138" i="6"/>
  <c r="K247" i="6"/>
  <c r="K284" i="6"/>
  <c r="K380" i="6"/>
  <c r="K522" i="6"/>
  <c r="K393" i="6"/>
  <c r="K141" i="6"/>
  <c r="K163" i="6"/>
  <c r="K879" i="6"/>
  <c r="K788" i="6"/>
  <c r="K926" i="6"/>
  <c r="K528" i="6"/>
  <c r="K336" i="6"/>
  <c r="K390" i="6"/>
  <c r="K898" i="6"/>
  <c r="K201" i="6"/>
  <c r="K98" i="6"/>
  <c r="K54" i="6"/>
  <c r="K108" i="6"/>
  <c r="K4" i="6"/>
  <c r="K47" i="6"/>
  <c r="K155" i="6"/>
  <c r="K220" i="6"/>
  <c r="K83" i="6"/>
  <c r="K674" i="6"/>
  <c r="K877" i="6"/>
  <c r="K391" i="6"/>
  <c r="K241" i="6"/>
  <c r="K286" i="6"/>
  <c r="K358" i="6"/>
  <c r="K372" i="6"/>
  <c r="K291" i="6"/>
  <c r="K135" i="6"/>
  <c r="K236" i="6"/>
  <c r="K320" i="6"/>
  <c r="K708" i="6"/>
  <c r="K1188" i="6"/>
  <c r="K485" i="6"/>
  <c r="K700" i="6"/>
  <c r="K1448" i="6"/>
  <c r="K327" i="6"/>
  <c r="K67" i="6"/>
  <c r="K75" i="6"/>
  <c r="K571" i="6"/>
  <c r="K296" i="6"/>
  <c r="K25" i="6"/>
  <c r="K17" i="6"/>
  <c r="K205" i="6"/>
  <c r="K331" i="6"/>
  <c r="K22" i="6"/>
  <c r="K28" i="6"/>
  <c r="K58" i="6"/>
  <c r="K702" i="6"/>
  <c r="K42" i="6"/>
  <c r="K7" i="6"/>
  <c r="K2" i="6"/>
  <c r="K53" i="6"/>
  <c r="K13" i="6"/>
  <c r="K33" i="6"/>
  <c r="K696" i="6"/>
  <c r="K798" i="6"/>
  <c r="K91" i="6"/>
  <c r="K35" i="6"/>
  <c r="K30" i="6"/>
  <c r="K18" i="6"/>
  <c r="K23" i="6"/>
  <c r="K910" i="6"/>
  <c r="K642" i="6"/>
  <c r="K219" i="6"/>
  <c r="K504" i="6"/>
  <c r="K590" i="6"/>
  <c r="K363" i="6"/>
  <c r="K724" i="6"/>
  <c r="K1066" i="6"/>
  <c r="K750" i="6"/>
  <c r="K176" i="6"/>
  <c r="K136" i="6"/>
  <c r="K582" i="6"/>
  <c r="K847" i="6"/>
  <c r="K728" i="6"/>
  <c r="K736" i="6"/>
  <c r="K591" i="6"/>
  <c r="K171" i="6"/>
  <c r="K404" i="6"/>
  <c r="K864" i="6"/>
  <c r="K1224" i="6"/>
  <c r="K499" i="6"/>
  <c r="K1070" i="6"/>
  <c r="K1015" i="6"/>
  <c r="K1064" i="6"/>
  <c r="K902" i="6"/>
  <c r="K204" i="6"/>
  <c r="K366" i="6"/>
  <c r="K422" i="6"/>
  <c r="K419" i="6"/>
  <c r="K417" i="6"/>
  <c r="K565" i="6"/>
  <c r="K411" i="6"/>
  <c r="K20" i="6"/>
  <c r="K195" i="6"/>
  <c r="K524" i="6"/>
  <c r="K807" i="6"/>
  <c r="K250" i="6"/>
  <c r="K31" i="6"/>
  <c r="K145" i="6"/>
  <c r="K687" i="6"/>
  <c r="K566" i="6"/>
  <c r="K981" i="6"/>
  <c r="K1967" i="6"/>
  <c r="K985" i="6"/>
  <c r="K344" i="6"/>
  <c r="K218" i="6"/>
  <c r="K476" i="6"/>
  <c r="K304" i="6"/>
  <c r="K265" i="6"/>
  <c r="K216" i="6"/>
  <c r="K290" i="6"/>
  <c r="K554" i="6"/>
  <c r="K872" i="6"/>
  <c r="K437" i="6"/>
  <c r="K288" i="6"/>
  <c r="K371" i="6"/>
  <c r="K637" i="6"/>
  <c r="K752" i="6"/>
  <c r="K484" i="6"/>
  <c r="K502" i="6"/>
  <c r="K186" i="6"/>
  <c r="K274" i="6"/>
  <c r="K353" i="6"/>
  <c r="K885" i="6"/>
  <c r="K691" i="6"/>
  <c r="K413" i="6"/>
  <c r="K587" i="6"/>
  <c r="K518" i="6"/>
  <c r="K223" i="6"/>
  <c r="K368" i="6"/>
  <c r="K608" i="6"/>
  <c r="K918" i="6"/>
  <c r="K832" i="6"/>
  <c r="K412" i="6"/>
  <c r="K169" i="6"/>
  <c r="K64" i="6"/>
  <c r="K76" i="6"/>
  <c r="K295" i="6"/>
  <c r="K472" i="6"/>
  <c r="K283" i="6"/>
  <c r="K227" i="6"/>
  <c r="K556" i="6"/>
  <c r="K607" i="6"/>
  <c r="K735" i="6"/>
  <c r="K779" i="6"/>
  <c r="K505" i="6"/>
  <c r="K416" i="6"/>
  <c r="K41" i="6"/>
  <c r="K164" i="6"/>
  <c r="K641" i="6"/>
  <c r="K827" i="6"/>
  <c r="K1198" i="6"/>
  <c r="K921" i="6"/>
  <c r="K647" i="6"/>
  <c r="K718" i="6"/>
  <c r="K940" i="6"/>
  <c r="K466" i="6"/>
  <c r="K677" i="6"/>
  <c r="K659" i="6"/>
  <c r="K441" i="6"/>
  <c r="K355" i="6"/>
  <c r="K490" i="6"/>
  <c r="K165" i="6"/>
  <c r="K361" i="6"/>
  <c r="K285" i="6"/>
  <c r="K685" i="6"/>
  <c r="K705" i="6"/>
  <c r="K621" i="6"/>
  <c r="K460" i="6"/>
  <c r="K177" i="6"/>
  <c r="K194" i="6"/>
  <c r="K546" i="6"/>
  <c r="K816" i="6"/>
  <c r="K749" i="6"/>
  <c r="K287" i="6"/>
  <c r="K226" i="6"/>
  <c r="K431" i="6"/>
  <c r="K721" i="6"/>
  <c r="K991" i="6"/>
  <c r="K786" i="6"/>
  <c r="K2088" i="6"/>
  <c r="K1678" i="6"/>
  <c r="K726" i="6"/>
  <c r="K746" i="6"/>
  <c r="K1041" i="6"/>
  <c r="K573" i="6"/>
  <c r="K1039" i="6"/>
  <c r="K310" i="6"/>
  <c r="K46" i="6"/>
  <c r="K88" i="6"/>
  <c r="K276" i="6"/>
  <c r="K187" i="6"/>
  <c r="K84" i="6"/>
  <c r="K94" i="6"/>
  <c r="K379" i="6"/>
  <c r="K162" i="6"/>
  <c r="K494" i="6"/>
  <c r="K199" i="6"/>
  <c r="K185" i="6"/>
  <c r="K359" i="6"/>
  <c r="K352" i="6"/>
  <c r="K197" i="6"/>
  <c r="K491" i="6"/>
  <c r="K632" i="6"/>
  <c r="K365" i="6"/>
  <c r="K190" i="6"/>
  <c r="K403" i="6"/>
  <c r="K1305" i="6"/>
  <c r="K1591" i="6"/>
  <c r="K861" i="6"/>
  <c r="K521" i="6"/>
  <c r="K1034" i="6"/>
  <c r="K1017" i="6"/>
  <c r="K817" i="6"/>
  <c r="K1346" i="6"/>
  <c r="K1083" i="6"/>
  <c r="K1178" i="6"/>
  <c r="K761" i="6"/>
  <c r="K628" i="6"/>
  <c r="K903" i="6"/>
  <c r="K745" i="6"/>
  <c r="K1617" i="6"/>
  <c r="K1432" i="6"/>
  <c r="K823" i="6"/>
  <c r="K1031" i="6"/>
  <c r="K837" i="6"/>
  <c r="K1135" i="6"/>
  <c r="K1150" i="6"/>
  <c r="K1848" i="6"/>
  <c r="K1181" i="6"/>
  <c r="K976" i="6"/>
  <c r="K701" i="6"/>
  <c r="K889" i="6"/>
  <c r="K983" i="6"/>
  <c r="K803" i="6"/>
  <c r="K947" i="6"/>
  <c r="K592" i="6"/>
  <c r="K643" i="6"/>
  <c r="K741" i="6"/>
  <c r="K966" i="6"/>
  <c r="K982" i="6"/>
  <c r="K665" i="6"/>
  <c r="K1035" i="6"/>
  <c r="K711" i="6"/>
  <c r="K367" i="6"/>
  <c r="K267" i="6"/>
  <c r="K777" i="6"/>
  <c r="K536" i="6"/>
  <c r="K796" i="6"/>
  <c r="K1369" i="6"/>
  <c r="K1424" i="6"/>
  <c r="K1257" i="6"/>
  <c r="K1260" i="6"/>
  <c r="K1194" i="6"/>
  <c r="K1084" i="6"/>
  <c r="K672" i="6"/>
  <c r="K751" i="6"/>
  <c r="K951" i="6"/>
  <c r="K835" i="6"/>
  <c r="K261" i="6"/>
  <c r="K397" i="6"/>
  <c r="K402" i="6"/>
  <c r="K181" i="6"/>
  <c r="K525" i="6"/>
  <c r="K471" i="6"/>
  <c r="K111" i="6"/>
  <c r="K81" i="6"/>
  <c r="K601" i="6"/>
  <c r="K299" i="6"/>
  <c r="K263" i="6"/>
  <c r="K1114" i="6"/>
  <c r="K781" i="6"/>
  <c r="K916" i="6"/>
  <c r="K962" i="6"/>
  <c r="K733" i="6"/>
  <c r="K850" i="6"/>
  <c r="K1204" i="6"/>
  <c r="K904" i="6"/>
  <c r="K289" i="6"/>
  <c r="K123" i="6"/>
  <c r="K663" i="6"/>
  <c r="K346" i="6"/>
  <c r="K349" i="6"/>
  <c r="K182" i="6"/>
  <c r="K603" i="6"/>
  <c r="K448" i="6"/>
  <c r="K421" i="6"/>
  <c r="K619" i="6"/>
  <c r="K766" i="6"/>
  <c r="K775" i="6"/>
  <c r="K998" i="6"/>
  <c r="K1238" i="6"/>
  <c r="K917" i="6"/>
  <c r="K564" i="6"/>
  <c r="K454" i="6"/>
  <c r="K193" i="6"/>
  <c r="K595" i="6"/>
  <c r="K764" i="6"/>
  <c r="K852" i="6"/>
  <c r="K550" i="6"/>
  <c r="K508" i="6"/>
  <c r="K311" i="6"/>
  <c r="K149" i="6"/>
  <c r="K481" i="6"/>
  <c r="K272" i="6"/>
  <c r="K1071" i="6"/>
  <c r="K1108" i="6"/>
  <c r="K1094" i="6"/>
  <c r="K1104" i="6"/>
  <c r="K134" i="6"/>
  <c r="K427" i="6"/>
  <c r="K1332" i="6"/>
  <c r="K1120" i="6"/>
  <c r="K1168" i="6"/>
  <c r="K1231" i="6"/>
  <c r="K1259" i="6"/>
  <c r="K1042" i="6"/>
  <c r="K930" i="6"/>
  <c r="K857" i="6"/>
  <c r="K1089" i="6"/>
  <c r="K1000" i="6"/>
  <c r="K854" i="6"/>
  <c r="K769" i="6"/>
  <c r="K865" i="6"/>
  <c r="K654" i="6"/>
  <c r="K958" i="6"/>
  <c r="K894" i="6"/>
  <c r="K924" i="6"/>
  <c r="K514" i="6"/>
  <c r="K553" i="6"/>
  <c r="K758" i="6"/>
  <c r="K697" i="6"/>
  <c r="K1013" i="6"/>
  <c r="K1783" i="6"/>
  <c r="K1605" i="6"/>
  <c r="K1004" i="6"/>
  <c r="K858" i="6"/>
  <c r="K914" i="6"/>
  <c r="K891" i="6"/>
  <c r="K593" i="6"/>
  <c r="K1176" i="6"/>
  <c r="K729" i="6"/>
  <c r="K717" i="6"/>
  <c r="K684" i="6"/>
  <c r="K623" i="6"/>
  <c r="K809" i="6"/>
  <c r="K1111" i="6"/>
  <c r="K931" i="6"/>
  <c r="K789" i="6"/>
  <c r="K1010" i="6"/>
  <c r="K825" i="6"/>
  <c r="K970" i="6"/>
  <c r="K1086" i="6"/>
  <c r="K988" i="6"/>
  <c r="K1543" i="6"/>
  <c r="K974" i="6"/>
  <c r="K844" i="6"/>
  <c r="K869" i="6"/>
  <c r="K980" i="6"/>
  <c r="K957" i="6"/>
  <c r="K873" i="6"/>
  <c r="K1105" i="6"/>
  <c r="K911" i="6"/>
  <c r="K576" i="6"/>
  <c r="K415" i="6"/>
  <c r="K493" i="6"/>
  <c r="K876" i="6"/>
  <c r="K1095" i="6"/>
  <c r="K928" i="6"/>
  <c r="K585" i="6"/>
  <c r="K462" i="6"/>
  <c r="K537" i="6"/>
  <c r="K944" i="6"/>
  <c r="K1130" i="6"/>
  <c r="K992" i="6"/>
  <c r="K960" i="6"/>
  <c r="K799" i="6"/>
  <c r="K589" i="6"/>
  <c r="K845" i="6"/>
  <c r="K1018" i="6"/>
  <c r="K938" i="6"/>
  <c r="K882" i="6"/>
  <c r="K1211" i="6"/>
  <c r="K913" i="6"/>
  <c r="K715" i="6"/>
  <c r="K644" i="6"/>
  <c r="K734" i="6"/>
  <c r="K836" i="6"/>
  <c r="K919" i="6"/>
  <c r="K868" i="6"/>
  <c r="K762" i="6"/>
  <c r="K686" i="6"/>
  <c r="K753" i="6"/>
  <c r="K973" i="6"/>
  <c r="K452" i="6"/>
  <c r="K558" i="6"/>
  <c r="K1061" i="6"/>
  <c r="K747" i="6"/>
  <c r="K245" i="6"/>
  <c r="K337" i="6"/>
  <c r="K9" i="6"/>
  <c r="K376" i="6"/>
  <c r="K382" i="6"/>
  <c r="K470" i="6"/>
  <c r="K698" i="6"/>
  <c r="K800" i="6"/>
  <c r="K963" i="6"/>
  <c r="K1079" i="6"/>
  <c r="K846" i="6"/>
  <c r="K330" i="6"/>
  <c r="K12" i="6"/>
  <c r="K364" i="6"/>
  <c r="K598" i="6"/>
  <c r="K52" i="6"/>
  <c r="K384" i="6"/>
  <c r="K400" i="6"/>
  <c r="K231" i="6"/>
  <c r="K168" i="6"/>
  <c r="K541" i="6"/>
  <c r="K8" i="6"/>
  <c r="K5" i="6"/>
  <c r="K438" i="6"/>
  <c r="K569" i="6"/>
  <c r="K703" i="6"/>
  <c r="K1054" i="6"/>
  <c r="K943" i="6"/>
  <c r="K542" i="6"/>
  <c r="K661" i="6"/>
  <c r="K806" i="6"/>
  <c r="K884" i="6"/>
  <c r="K656" i="6"/>
  <c r="K794" i="6"/>
  <c r="K901" i="6"/>
  <c r="K610" i="6"/>
  <c r="K838" i="6"/>
  <c r="K1043" i="6"/>
  <c r="K1012" i="6"/>
  <c r="K977" i="6"/>
  <c r="K1127" i="6"/>
  <c r="K1157" i="6"/>
  <c r="K544" i="6"/>
  <c r="K309" i="6"/>
  <c r="K246" i="6"/>
  <c r="K954" i="6"/>
  <c r="K1431" i="6"/>
  <c r="K1163" i="6"/>
  <c r="K812" i="6"/>
  <c r="K787" i="6"/>
  <c r="K714" i="6"/>
  <c r="K839" i="6"/>
  <c r="K340" i="6"/>
  <c r="K210" i="6"/>
  <c r="K772" i="6"/>
  <c r="K456" i="6"/>
  <c r="K354" i="6"/>
  <c r="K410" i="6"/>
  <c r="K538" i="6"/>
  <c r="K360" i="6"/>
  <c r="K489" i="6"/>
  <c r="K792" i="6"/>
  <c r="K757" i="6"/>
  <c r="K670" i="6"/>
  <c r="K394" i="6"/>
  <c r="K634" i="6"/>
  <c r="K759" i="6"/>
  <c r="K738" i="6"/>
  <c r="K1036" i="6"/>
  <c r="K1063" i="6"/>
  <c r="K675" i="6"/>
  <c r="K112" i="6"/>
  <c r="K40" i="6"/>
  <c r="K118" i="6"/>
  <c r="K732" i="6"/>
  <c r="K754" i="6"/>
  <c r="K465" i="6"/>
  <c r="K215" i="6"/>
  <c r="K357" i="6"/>
  <c r="K211" i="6"/>
  <c r="K56" i="6"/>
  <c r="K114" i="6"/>
  <c r="K780" i="6"/>
  <c r="K627" i="6"/>
  <c r="K457" i="6"/>
  <c r="K646" i="6"/>
  <c r="K605" i="6"/>
  <c r="K533" i="6"/>
  <c r="K395" i="6"/>
  <c r="K932" i="6"/>
  <c r="K748" i="6"/>
  <c r="K574" i="6"/>
  <c r="K719" i="6"/>
  <c r="K604" i="6"/>
  <c r="K849" i="6"/>
  <c r="K795" i="6"/>
  <c r="K860" i="6"/>
  <c r="K840" i="6"/>
  <c r="K881" i="6"/>
  <c r="K669" i="6"/>
  <c r="K679" i="6"/>
  <c r="K681" i="6"/>
  <c r="K867" i="6"/>
  <c r="K1128" i="6"/>
  <c r="K791" i="6"/>
  <c r="K842" i="6"/>
  <c r="K625" i="6"/>
  <c r="K478" i="6"/>
  <c r="K586" i="6"/>
  <c r="K614" i="6"/>
  <c r="K892" i="6"/>
  <c r="K948" i="6"/>
  <c r="K959" i="6"/>
  <c r="K802" i="6"/>
  <c r="K580" i="6"/>
  <c r="K888" i="6"/>
  <c r="K739" i="6"/>
  <c r="K978" i="6"/>
  <c r="K722" i="6"/>
  <c r="K744" i="6"/>
  <c r="K1196" i="6"/>
  <c r="K1217" i="6"/>
  <c r="K866" i="6"/>
  <c r="K1021" i="6"/>
  <c r="K1205" i="6"/>
  <c r="K1576" i="6"/>
  <c r="K1248" i="6"/>
  <c r="K1078" i="6"/>
  <c r="K984" i="6"/>
  <c r="K830" i="6"/>
  <c r="K923" i="6"/>
  <c r="K1162" i="6"/>
  <c r="K1382" i="6"/>
  <c r="K1486" i="6"/>
  <c r="K1123" i="6"/>
  <c r="K961" i="6"/>
  <c r="K813" i="6"/>
  <c r="K979" i="6"/>
  <c r="K1478" i="6"/>
  <c r="K1099" i="6"/>
  <c r="K909" i="6"/>
  <c r="K915" i="6"/>
  <c r="K765" i="6"/>
  <c r="K579" i="6"/>
  <c r="K815" i="6"/>
  <c r="K906" i="6"/>
  <c r="K631" i="6"/>
  <c r="K638" i="6"/>
  <c r="K633" i="6"/>
  <c r="K649" i="6"/>
  <c r="K531" i="6"/>
  <c r="K692" i="6"/>
  <c r="K588" i="6"/>
  <c r="K496" i="6"/>
  <c r="K399" i="6"/>
  <c r="K563" i="6"/>
  <c r="K430" i="6"/>
  <c r="K517" i="6"/>
  <c r="K545" i="6"/>
  <c r="K1047" i="6"/>
  <c r="K636" i="6"/>
  <c r="K405" i="6"/>
  <c r="K228" i="6"/>
  <c r="K200" i="6"/>
  <c r="K74" i="6"/>
  <c r="K43" i="6"/>
  <c r="K561" i="6"/>
  <c r="K549" i="6"/>
  <c r="K183" i="6"/>
  <c r="K192" i="6"/>
  <c r="K338" i="6"/>
  <c r="K325" i="6"/>
  <c r="K313" i="6"/>
  <c r="K570" i="6"/>
  <c r="K479" i="6"/>
  <c r="K583" i="6"/>
  <c r="K936" i="6"/>
  <c r="K969" i="6"/>
  <c r="K464" i="6"/>
  <c r="K423" i="6"/>
  <c r="K1027" i="6"/>
  <c r="K875" i="6"/>
  <c r="K834" i="6"/>
  <c r="K682" i="6"/>
  <c r="K356" i="6"/>
  <c r="K275" i="6"/>
  <c r="K277" i="6"/>
  <c r="K704" i="6"/>
  <c r="K760" i="6"/>
  <c r="K293" i="6"/>
  <c r="K37" i="6"/>
  <c r="K249" i="6"/>
  <c r="K90" i="6"/>
  <c r="K92" i="6"/>
  <c r="K599" i="6"/>
  <c r="K555" i="6"/>
  <c r="K280" i="6"/>
  <c r="K208" i="6"/>
  <c r="K209" i="6"/>
  <c r="K256" i="6"/>
  <c r="K160" i="6"/>
  <c r="K326" i="6"/>
  <c r="K594" i="6"/>
  <c r="K122" i="6"/>
  <c r="K104" i="6"/>
  <c r="K308" i="6"/>
  <c r="K300" i="6"/>
  <c r="K449" i="6"/>
  <c r="K406" i="6"/>
  <c r="K96" i="6"/>
  <c r="K279" i="6"/>
  <c r="K348" i="6"/>
  <c r="K202" i="6"/>
  <c r="K65" i="6"/>
  <c r="K151" i="6"/>
  <c r="K230" i="6"/>
  <c r="K128" i="6"/>
  <c r="K115" i="6"/>
  <c r="K80" i="6"/>
  <c r="K70" i="6"/>
  <c r="K107" i="6"/>
  <c r="K59" i="6"/>
  <c r="K298" i="6"/>
  <c r="K237" i="6"/>
  <c r="K147" i="6"/>
  <c r="K396" i="6"/>
  <c r="K473" i="6"/>
  <c r="K439" i="6"/>
  <c r="K374" i="6"/>
  <c r="K953" i="6"/>
  <c r="K727" i="6"/>
  <c r="K805" i="6"/>
  <c r="K530" i="6"/>
  <c r="K335" i="6"/>
  <c r="K712" i="6"/>
  <c r="K510" i="6"/>
  <c r="K551" i="6"/>
  <c r="K375" i="6"/>
  <c r="K333" i="6"/>
  <c r="K392" i="6"/>
  <c r="K552" i="6"/>
  <c r="K301" i="6"/>
  <c r="K414" i="6"/>
  <c r="K658" i="6"/>
  <c r="K487" i="6"/>
  <c r="K445" i="6"/>
  <c r="K297" i="6"/>
  <c r="K350" i="6"/>
  <c r="K480" i="6"/>
  <c r="K429" i="6"/>
  <c r="K305" i="6"/>
  <c r="K334" i="6"/>
  <c r="K497" i="6"/>
  <c r="K251" i="6"/>
  <c r="K179" i="6"/>
  <c r="K515" i="6"/>
  <c r="K509" i="6"/>
  <c r="K965" i="6"/>
  <c r="K1136" i="6"/>
  <c r="K534" i="6"/>
  <c r="K317" i="6"/>
  <c r="K388" i="6"/>
  <c r="K498" i="6"/>
  <c r="K952" i="6"/>
  <c r="K883" i="6"/>
  <c r="K652" i="6"/>
  <c r="K503" i="6"/>
  <c r="K328" i="6"/>
  <c r="K153" i="6"/>
  <c r="K131" i="6"/>
  <c r="K101" i="6"/>
  <c r="K139" i="6"/>
  <c r="K120" i="6"/>
  <c r="K125" i="6"/>
  <c r="K36" i="6"/>
  <c r="K61" i="6"/>
  <c r="K87" i="6"/>
  <c r="K106" i="6"/>
  <c r="K362" i="6"/>
  <c r="K783" i="6"/>
  <c r="K321" i="6"/>
  <c r="K156" i="6"/>
  <c r="K130" i="6"/>
  <c r="K302" i="6"/>
  <c r="K463" i="6"/>
  <c r="K307" i="6"/>
  <c r="K432" i="6"/>
  <c r="K178" i="6"/>
  <c r="K71" i="6"/>
  <c r="K435" i="6"/>
  <c r="K689" i="6"/>
  <c r="K252" i="6"/>
  <c r="K612" i="6"/>
  <c r="K270" i="6"/>
  <c r="K105" i="6"/>
  <c r="K378" i="6"/>
  <c r="K426" i="6"/>
  <c r="K260" i="6"/>
  <c r="K369" i="6"/>
  <c r="K516" i="6"/>
  <c r="K212" i="6"/>
  <c r="K303" i="6"/>
  <c r="K206" i="6"/>
  <c r="K143" i="6"/>
  <c r="K124" i="6"/>
  <c r="K268" i="6"/>
  <c r="K922" i="6"/>
  <c r="K512" i="6"/>
  <c r="K425" i="6"/>
  <c r="K144" i="6"/>
  <c r="K77" i="6"/>
  <c r="K159" i="6"/>
  <c r="K342" i="6"/>
  <c r="K568" i="6"/>
  <c r="K461" i="6"/>
  <c r="K72" i="6"/>
  <c r="K229" i="6"/>
  <c r="K103" i="6"/>
  <c r="K166" i="6"/>
  <c r="K196" i="6"/>
  <c r="K68" i="6"/>
  <c r="K89" i="6"/>
  <c r="K198" i="6"/>
  <c r="K483" i="6"/>
  <c r="K878" i="6"/>
  <c r="K258" i="6"/>
  <c r="K27" i="6"/>
  <c r="K174" i="6"/>
  <c r="K1022" i="6"/>
  <c r="K989" i="6"/>
  <c r="K657" i="6"/>
  <c r="K407" i="6"/>
  <c r="K420" i="6"/>
  <c r="K1052" i="6"/>
  <c r="K1489" i="6"/>
  <c r="K1302" i="6"/>
  <c r="K773" i="6"/>
  <c r="K742" i="6"/>
  <c r="K934" i="6"/>
  <c r="K1186" i="6"/>
  <c r="K1201" i="6"/>
  <c r="K1418" i="6"/>
  <c r="K863" i="6"/>
  <c r="K933" i="6"/>
  <c r="K720" i="6"/>
  <c r="K707" i="6"/>
  <c r="K446" i="6"/>
  <c r="K501" i="6"/>
  <c r="K1209" i="6"/>
  <c r="K1410" i="6"/>
  <c r="K475" i="6"/>
  <c r="K401" i="6"/>
  <c r="K856" i="6"/>
  <c r="K387" i="6"/>
  <c r="K548" i="6"/>
  <c r="K1255" i="6"/>
  <c r="K1317" i="6"/>
  <c r="K547" i="6"/>
  <c r="K259" i="6"/>
  <c r="K831" i="6"/>
  <c r="K613" i="6"/>
  <c r="K1020" i="6"/>
  <c r="K2046" i="6"/>
  <c r="K488" i="6"/>
  <c r="K19" i="6"/>
  <c r="K49" i="6"/>
  <c r="K99" i="6"/>
  <c r="K1019" i="6"/>
  <c r="K584" i="6"/>
  <c r="K244" i="6"/>
  <c r="K797" i="6"/>
  <c r="K676" i="6"/>
  <c r="K767" i="6"/>
  <c r="K1051" i="6"/>
  <c r="K1165" i="6"/>
  <c r="K507" i="6"/>
  <c r="K886" i="6"/>
  <c r="K929" i="6"/>
  <c r="K1006" i="6"/>
  <c r="K1604" i="6"/>
  <c r="K1164" i="6"/>
  <c r="K1154" i="6"/>
  <c r="K828" i="6"/>
  <c r="K1137" i="6"/>
  <c r="K1399" i="6"/>
  <c r="K1572" i="6"/>
  <c r="K1103" i="6"/>
  <c r="K912" i="6"/>
  <c r="K127" i="6"/>
  <c r="K323" i="6"/>
  <c r="K1221" i="6"/>
  <c r="K1495" i="6"/>
  <c r="K999" i="6"/>
  <c r="K994" i="6"/>
  <c r="K1068" i="6"/>
  <c r="K956" i="6"/>
  <c r="K1030" i="6"/>
  <c r="K1016" i="6"/>
  <c r="K862" i="6"/>
  <c r="K486" i="6"/>
  <c r="K942" i="6"/>
  <c r="K1195" i="6"/>
  <c r="K1873" i="6"/>
  <c r="K1811" i="6"/>
  <c r="K1936" i="6"/>
  <c r="K2067" i="6"/>
  <c r="K1979" i="6"/>
  <c r="K1386" i="6"/>
  <c r="K1542" i="6"/>
  <c r="K1983" i="6"/>
  <c r="K2000" i="6"/>
  <c r="K1875" i="6"/>
  <c r="K1693" i="6"/>
  <c r="K1971" i="6"/>
  <c r="K2032" i="6"/>
  <c r="K2026" i="6"/>
  <c r="K2079" i="6"/>
  <c r="K1874" i="6"/>
  <c r="K1920" i="6"/>
  <c r="K1988" i="6"/>
  <c r="K1344" i="6"/>
  <c r="K1797" i="6"/>
  <c r="K2044" i="6"/>
  <c r="K1438" i="6"/>
  <c r="K1425" i="6"/>
  <c r="K2078" i="6"/>
  <c r="K2052" i="6"/>
  <c r="K1951" i="6"/>
  <c r="K1934" i="6"/>
  <c r="K1437" i="6"/>
  <c r="K1357" i="6"/>
  <c r="K1945" i="6"/>
  <c r="K1460" i="6"/>
  <c r="K1854" i="6"/>
  <c r="K1511" i="6"/>
  <c r="K1210" i="6"/>
  <c r="K897" i="6"/>
  <c r="K1096" i="6"/>
  <c r="K1075" i="6"/>
  <c r="K1633" i="6"/>
  <c r="K1985" i="6"/>
  <c r="K1895" i="6"/>
  <c r="K1596" i="6"/>
  <c r="K1504" i="6"/>
  <c r="K1631" i="6"/>
  <c r="K1295" i="6"/>
  <c r="K1480" i="6"/>
  <c r="K1960" i="6"/>
  <c r="K1780" i="6"/>
  <c r="K1877" i="6"/>
  <c r="K1669" i="6"/>
  <c r="K1910" i="6"/>
  <c r="K1556" i="6"/>
  <c r="K2102" i="6"/>
  <c r="K2100" i="6"/>
  <c r="K1912" i="6"/>
  <c r="K1349" i="6"/>
  <c r="K1215" i="6"/>
  <c r="K1241" i="6"/>
  <c r="K1821" i="6"/>
  <c r="K1976" i="6"/>
  <c r="K2084" i="6"/>
  <c r="K1931" i="6"/>
  <c r="K1147" i="6"/>
  <c r="K1394" i="6"/>
  <c r="K2069" i="6"/>
  <c r="K2054" i="6"/>
  <c r="K2104" i="6"/>
  <c r="K2027" i="6"/>
  <c r="K1233" i="6"/>
  <c r="K1469" i="6"/>
  <c r="K1222" i="6"/>
  <c r="K1630" i="6"/>
  <c r="K1056" i="6"/>
  <c r="K1524" i="6"/>
  <c r="K1580" i="6"/>
  <c r="K1476" i="6"/>
  <c r="K1901" i="6"/>
  <c r="K1141" i="6"/>
  <c r="K1644" i="6"/>
  <c r="K1841" i="6"/>
  <c r="K2016" i="6"/>
  <c r="K2098" i="6"/>
  <c r="K1452" i="6"/>
  <c r="K1175" i="6"/>
  <c r="K1435" i="6"/>
  <c r="K1593" i="6"/>
  <c r="K1894" i="6"/>
  <c r="K2080" i="6"/>
  <c r="K1680" i="6"/>
  <c r="K1621" i="6"/>
  <c r="K1829" i="6"/>
  <c r="K1521" i="6"/>
  <c r="K1999" i="6"/>
  <c r="K2021" i="6"/>
  <c r="K2094" i="6"/>
  <c r="K2038" i="6"/>
  <c r="K1741" i="6"/>
  <c r="K1610" i="6"/>
  <c r="K1759" i="6"/>
  <c r="K1318" i="6"/>
  <c r="K1373" i="6"/>
  <c r="K1606" i="6"/>
  <c r="K1465" i="6"/>
  <c r="K1396" i="6"/>
  <c r="K1213" i="6"/>
  <c r="K1272" i="6"/>
  <c r="K1479" i="6"/>
  <c r="K1202" i="6"/>
  <c r="K1358" i="6"/>
  <c r="K1661" i="6"/>
  <c r="K1388" i="6"/>
  <c r="K1481" i="6"/>
  <c r="K1228" i="6"/>
  <c r="K1117" i="6"/>
  <c r="K1029" i="6"/>
  <c r="K1307" i="6"/>
  <c r="K1582" i="6"/>
  <c r="K1991" i="6"/>
  <c r="K2099" i="6"/>
  <c r="K1975" i="6"/>
  <c r="K1872" i="6"/>
  <c r="K1592" i="6"/>
  <c r="K1966" i="6"/>
  <c r="K1676" i="6"/>
  <c r="K1262" i="6"/>
  <c r="K1390" i="6"/>
  <c r="K1755" i="6"/>
  <c r="K1254" i="6"/>
  <c r="K1561" i="6"/>
  <c r="K1844" i="6"/>
  <c r="K1777" i="6"/>
  <c r="K1038" i="6"/>
  <c r="K920" i="6"/>
  <c r="K243" i="6"/>
  <c r="K945" i="6"/>
  <c r="K1151" i="6"/>
  <c r="K1575" i="6"/>
  <c r="K1955" i="6"/>
  <c r="K1896" i="6"/>
  <c r="K1900" i="6"/>
  <c r="K1525" i="6"/>
  <c r="K1968" i="6"/>
  <c r="K1549" i="6"/>
  <c r="K1742" i="6"/>
  <c r="K1579" i="6"/>
  <c r="K1523" i="6"/>
  <c r="K1551" i="6"/>
  <c r="K2005" i="6"/>
  <c r="K1851" i="6"/>
  <c r="K1686" i="6"/>
  <c r="K1748" i="6"/>
  <c r="K1235" i="6"/>
  <c r="K996" i="6"/>
  <c r="K1285" i="6"/>
  <c r="K1179" i="6"/>
  <c r="K1353" i="6"/>
  <c r="K1405" i="6"/>
  <c r="K1720" i="6"/>
  <c r="K1957" i="6"/>
  <c r="K1719" i="6"/>
  <c r="K1510" i="6"/>
  <c r="K1651" i="6"/>
  <c r="K1366" i="6"/>
  <c r="K1599" i="6"/>
  <c r="K1274" i="6"/>
  <c r="K1107" i="6"/>
  <c r="K2030" i="6"/>
  <c r="K1430" i="6"/>
  <c r="K1269" i="6"/>
  <c r="K1330" i="6"/>
  <c r="K1454" i="6"/>
  <c r="K1347" i="6"/>
  <c r="K937" i="6"/>
  <c r="K821" i="6"/>
  <c r="K896" i="6"/>
  <c r="K1065" i="6"/>
  <c r="K1338" i="6"/>
  <c r="K1433" i="6"/>
  <c r="K1656" i="6"/>
  <c r="K351" i="6"/>
  <c r="K235" i="6"/>
  <c r="K32" i="6"/>
  <c r="K214" i="6"/>
  <c r="K69" i="6"/>
  <c r="K148" i="6"/>
  <c r="K1024" i="6"/>
  <c r="K617" i="6"/>
  <c r="K203" i="6"/>
  <c r="K232" i="6"/>
  <c r="K808" i="6"/>
  <c r="K294" i="6"/>
  <c r="K137" i="6"/>
  <c r="K180" i="6"/>
  <c r="K450" i="6"/>
  <c r="K1033" i="6"/>
  <c r="K848" i="6"/>
  <c r="K1166" i="6"/>
  <c r="K1115" i="6"/>
  <c r="K234" i="6"/>
  <c r="K824" i="6"/>
  <c r="K1102" i="6"/>
  <c r="K453" i="6"/>
  <c r="K624" i="6"/>
  <c r="K578" i="6"/>
  <c r="K609" i="6"/>
  <c r="K529" i="6"/>
  <c r="K870" i="6"/>
  <c r="K1216" i="6"/>
  <c r="K1379" i="6"/>
  <c r="K1312" i="6"/>
  <c r="K600" i="6"/>
  <c r="K651" i="6"/>
  <c r="K332" i="6"/>
  <c r="K158" i="6"/>
  <c r="K142" i="6"/>
  <c r="K34" i="6"/>
  <c r="K29" i="6"/>
  <c r="K38" i="6"/>
  <c r="K50" i="6"/>
  <c r="K222" i="6"/>
  <c r="K1023" i="6"/>
  <c r="K774" i="6"/>
  <c r="K1028" i="6"/>
  <c r="K458" i="6"/>
  <c r="K1062" i="6"/>
  <c r="K1423" i="6"/>
  <c r="K2101" i="6"/>
  <c r="K1974" i="6"/>
  <c r="K1408" i="6"/>
  <c r="K814" i="6"/>
  <c r="K1443" i="6"/>
  <c r="K993" i="6"/>
  <c r="K1026" i="6"/>
  <c r="K1503" i="6"/>
  <c r="K1628" i="6"/>
  <c r="K1886" i="6"/>
  <c r="K1268" i="6"/>
  <c r="K1243" i="6"/>
  <c r="K1153" i="6"/>
  <c r="K1635" i="6"/>
  <c r="K433" i="6"/>
  <c r="K1159" i="6"/>
  <c r="K1395" i="6"/>
  <c r="K1088" i="6"/>
  <c r="K1905" i="6"/>
  <c r="K1371" i="6"/>
  <c r="K2010" i="6"/>
  <c r="K1620" i="6"/>
  <c r="K1775" i="6"/>
  <c r="K1906" i="6"/>
  <c r="K1281" i="6"/>
  <c r="K1144" i="6"/>
  <c r="K2051" i="6"/>
  <c r="K1203" i="6"/>
  <c r="K1569" i="6"/>
  <c r="K1807" i="6"/>
  <c r="K1642" i="6"/>
  <c r="K1271" i="6"/>
  <c r="K1212" i="6"/>
  <c r="K1546" i="6"/>
  <c r="K1232" i="6"/>
  <c r="K1124" i="6"/>
  <c r="K1563" i="6"/>
  <c r="K1286" i="6"/>
  <c r="K785" i="6"/>
  <c r="K567" i="6"/>
  <c r="K871" i="6"/>
  <c r="K1101" i="6"/>
  <c r="K1113" i="6"/>
  <c r="K1684" i="6"/>
  <c r="K946" i="6"/>
  <c r="K908" i="6"/>
  <c r="K1275" i="6"/>
  <c r="K1417" i="6"/>
  <c r="K2023" i="6"/>
  <c r="K1587" i="6"/>
  <c r="K2081" i="6"/>
  <c r="K2095" i="6"/>
  <c r="K2090" i="6"/>
  <c r="K2018" i="6"/>
  <c r="K1863" i="6"/>
  <c r="K1799" i="6"/>
  <c r="K1898" i="6"/>
  <c r="K1933" i="6"/>
  <c r="K1814" i="6"/>
  <c r="K1827" i="6"/>
  <c r="K1491" i="6"/>
  <c r="K1447" i="6"/>
  <c r="K1197" i="6"/>
  <c r="K1325" i="6"/>
  <c r="K1384" i="6"/>
  <c r="K1348" i="6"/>
  <c r="K1716" i="6"/>
  <c r="K1328" i="6"/>
  <c r="K1237" i="6"/>
  <c r="K1880" i="6"/>
  <c r="K1958" i="6"/>
  <c r="K1832" i="6"/>
  <c r="K1623" i="6"/>
  <c r="K1320" i="6"/>
  <c r="K1398" i="6"/>
  <c r="K1060" i="6"/>
  <c r="K15" i="6"/>
  <c r="K1520" i="6"/>
  <c r="K1517" i="6"/>
  <c r="K1618" i="6"/>
  <c r="K1477" i="6"/>
  <c r="K1327" i="6"/>
  <c r="K1242" i="6"/>
  <c r="K506" i="6"/>
  <c r="K1518" i="6"/>
  <c r="K1820" i="6"/>
  <c r="K1769" i="6"/>
  <c r="K1672" i="6"/>
  <c r="K1472" i="6"/>
  <c r="K968" i="6"/>
  <c r="K1049" i="6"/>
  <c r="K1223" i="6"/>
  <c r="K1961" i="6"/>
  <c r="K1922" i="6"/>
  <c r="K1462" i="6"/>
  <c r="K1380" i="6"/>
  <c r="K1757" i="6"/>
  <c r="K1842" i="6"/>
  <c r="K1754" i="6"/>
  <c r="K1923" i="6"/>
  <c r="K1766" i="6"/>
  <c r="K1533" i="6"/>
  <c r="K1704" i="6"/>
  <c r="K1515" i="6"/>
  <c r="K1581" i="6"/>
  <c r="K1717" i="6"/>
  <c r="K1731" i="6"/>
  <c r="K1871" i="6"/>
  <c r="K1911" i="6"/>
  <c r="K2006" i="6"/>
  <c r="K1889" i="6"/>
  <c r="K1668" i="6"/>
  <c r="K1787" i="6"/>
  <c r="K1989" i="6"/>
  <c r="K1982" i="6"/>
  <c r="K1752" i="6"/>
  <c r="K1734" i="6"/>
  <c r="K1751" i="6"/>
  <c r="K1946" i="6"/>
  <c r="K1897" i="6"/>
  <c r="K1921" i="6"/>
  <c r="K1908" i="6"/>
  <c r="K1493" i="6"/>
  <c r="K1219" i="6"/>
  <c r="K1252" i="6"/>
  <c r="K1334" i="6"/>
  <c r="K1471" i="6"/>
  <c r="K1855" i="6"/>
  <c r="K1987" i="6"/>
  <c r="K1828" i="6"/>
  <c r="K1652" i="6"/>
  <c r="K10" i="6"/>
  <c r="K1110" i="6"/>
  <c r="K653" i="6"/>
  <c r="K1442" i="6"/>
  <c r="K1501" i="6"/>
  <c r="K1639" i="6"/>
  <c r="K1702" i="6"/>
  <c r="K1779" i="6"/>
  <c r="K1833" i="6"/>
  <c r="K1942" i="6"/>
  <c r="K2045" i="6"/>
  <c r="K2019" i="6"/>
  <c r="K1756" i="6"/>
  <c r="K408" i="6"/>
  <c r="K1455" i="6"/>
  <c r="K1904" i="6"/>
  <c r="K2042" i="6"/>
  <c r="K2047" i="6"/>
  <c r="K2086" i="6"/>
  <c r="K2012" i="6"/>
  <c r="K1298" i="6"/>
  <c r="K1562" i="6"/>
  <c r="K1612" i="6"/>
  <c r="K1326" i="6"/>
  <c r="K1230" i="6"/>
  <c r="K1014" i="6"/>
  <c r="K790" i="6"/>
  <c r="K24" i="6"/>
  <c r="K843" i="6"/>
  <c r="K1283" i="6"/>
  <c r="K1282" i="6"/>
  <c r="K1540" i="6"/>
  <c r="K1709" i="6"/>
  <c r="K1771" i="6"/>
  <c r="K1300" i="6"/>
  <c r="K1324" i="6"/>
  <c r="K1185" i="6"/>
  <c r="K1250" i="6"/>
  <c r="K1640" i="6"/>
  <c r="K1638" i="6"/>
  <c r="K1055" i="6"/>
  <c r="K1473" i="6"/>
  <c r="K1615" i="6"/>
  <c r="K1601" i="6"/>
  <c r="K1411" i="6"/>
  <c r="K1566" i="6"/>
  <c r="K1475" i="6"/>
  <c r="K1539" i="6"/>
  <c r="K1816" i="6"/>
  <c r="K1140" i="6"/>
  <c r="K1355" i="6"/>
  <c r="K1516" i="6"/>
  <c r="K1761" i="6"/>
  <c r="K1902" i="6"/>
  <c r="K1598" i="6"/>
  <c r="K851" i="6"/>
  <c r="K1142" i="6"/>
  <c r="K1662" i="6"/>
  <c r="K1565" i="6"/>
  <c r="K1884" i="6"/>
  <c r="K1728" i="6"/>
  <c r="K1750" i="6"/>
  <c r="K1586" i="6"/>
  <c r="K1679" i="6"/>
  <c r="K1770" i="6"/>
  <c r="K1688" i="6"/>
  <c r="K2029" i="6"/>
  <c r="K2063" i="6"/>
  <c r="K1808" i="6"/>
  <c r="K1698" i="6"/>
  <c r="K1853" i="6"/>
  <c r="K2093" i="6"/>
  <c r="K1952" i="6"/>
  <c r="K2087" i="6"/>
  <c r="K2062" i="6"/>
  <c r="K1665" i="6"/>
  <c r="K1112" i="6"/>
  <c r="K1554" i="6"/>
  <c r="K1791" i="6"/>
  <c r="K1850" i="6"/>
  <c r="K2068" i="6"/>
  <c r="K1768" i="6"/>
  <c r="K1362" i="6"/>
  <c r="K1450" i="6"/>
  <c r="K1553" i="6"/>
  <c r="K1474" i="6"/>
  <c r="K1468" i="6"/>
  <c r="K1859" i="6"/>
  <c r="K1840" i="6"/>
  <c r="K1456" i="6"/>
  <c r="K1571" i="6"/>
  <c r="K1413" i="6"/>
  <c r="K1512" i="6"/>
  <c r="K1653" i="6"/>
  <c r="K1834" i="6"/>
  <c r="K1691" i="6"/>
  <c r="K1513" i="6"/>
  <c r="K1657" i="6"/>
  <c r="K1786" i="6"/>
  <c r="K1655" i="6"/>
  <c r="K1573" i="6"/>
  <c r="K1647" i="6"/>
  <c r="K1805" i="6"/>
  <c r="K1590" i="6"/>
  <c r="K1690" i="6"/>
  <c r="K1502" i="6"/>
  <c r="K1608" i="6"/>
  <c r="K1500" i="6"/>
  <c r="K1453" i="6"/>
  <c r="K1345" i="6"/>
  <c r="K1292" i="6"/>
  <c r="K1227" i="6"/>
  <c r="K1322" i="6"/>
  <c r="K455" i="6"/>
  <c r="K1428" i="6"/>
  <c r="K1749" i="6"/>
  <c r="K1370" i="6"/>
  <c r="K1532" i="6"/>
  <c r="K1531" i="6"/>
  <c r="K1574" i="6"/>
  <c r="K1700" i="6"/>
  <c r="K1762" i="6"/>
  <c r="K1822" i="6"/>
  <c r="K1607" i="6"/>
  <c r="K1658" i="6"/>
  <c r="K1343" i="6"/>
  <c r="K1363" i="6"/>
  <c r="K1507" i="6"/>
  <c r="K1584" i="6"/>
  <c r="K1537" i="6"/>
  <c r="K1191" i="6"/>
  <c r="K1069" i="6"/>
  <c r="K1414" i="6"/>
  <c r="K1340" i="6"/>
  <c r="K1313" i="6"/>
  <c r="K1309" i="6"/>
  <c r="K1490" i="6"/>
  <c r="K1673" i="6"/>
  <c r="K1594" i="6"/>
  <c r="K1509" i="6"/>
  <c r="K1627" i="6"/>
  <c r="K1868" i="6"/>
  <c r="K1916" i="6"/>
  <c r="K1845" i="6"/>
  <c r="K1765" i="6"/>
  <c r="K1577" i="6"/>
  <c r="K1813" i="6"/>
  <c r="K1560" i="6"/>
  <c r="K1421" i="6"/>
  <c r="K1778" i="6"/>
  <c r="K1944" i="6"/>
  <c r="K1710" i="6"/>
  <c r="K1674" i="6"/>
  <c r="K1643" i="6"/>
  <c r="K1622" i="6"/>
  <c r="K1773" i="6"/>
  <c r="K1831" i="6"/>
  <c r="K1846" i="6"/>
  <c r="K1567" i="6"/>
  <c r="K1482" i="6"/>
  <c r="K1342" i="6"/>
  <c r="K1488" i="6"/>
  <c r="K1439" i="6"/>
  <c r="K1595" i="6"/>
  <c r="K1993" i="6"/>
  <c r="K1836" i="6"/>
  <c r="K1687" i="6"/>
  <c r="K1858" i="6"/>
  <c r="K1626" i="6"/>
  <c r="K1529" i="6"/>
  <c r="K1681" i="6"/>
  <c r="K2008" i="6"/>
  <c r="K2011" i="6"/>
  <c r="K1893" i="6"/>
  <c r="K1715" i="6"/>
  <c r="K1722" i="6"/>
  <c r="K1867" i="6"/>
  <c r="K1506" i="6"/>
  <c r="K1464" i="6"/>
  <c r="K1449" i="6"/>
  <c r="K1335" i="6"/>
  <c r="K1538" i="6"/>
  <c r="K1304" i="6"/>
  <c r="K1422" i="6"/>
  <c r="K1375" i="6"/>
  <c r="K1739" i="6"/>
  <c r="K1810" i="6"/>
  <c r="K1763" i="6"/>
  <c r="K1585" i="6"/>
  <c r="K1536" i="6"/>
  <c r="K1624" i="6"/>
  <c r="K1660" i="6"/>
  <c r="K1980" i="6"/>
  <c r="K1857" i="6"/>
  <c r="K1487" i="6"/>
  <c r="K1671" i="6"/>
  <c r="K1843" i="6"/>
  <c r="K1609" i="6"/>
  <c r="K1666" i="6"/>
  <c r="K1800" i="6"/>
  <c r="K1885" i="6"/>
  <c r="K1774" i="6"/>
  <c r="K1743" i="6"/>
  <c r="K1767" i="6"/>
  <c r="K1825" i="6"/>
  <c r="K1817" i="6"/>
  <c r="K1718" i="6"/>
  <c r="K1522" i="6"/>
  <c r="K1583" i="6"/>
  <c r="K1616" i="6"/>
  <c r="K1559" i="6"/>
  <c r="K1636" i="6"/>
  <c r="K1663" i="6"/>
  <c r="K1785" i="6"/>
  <c r="K1837" i="6"/>
  <c r="K1611" i="6"/>
  <c r="K1614" i="6"/>
  <c r="K1552" i="6"/>
  <c r="K1645" i="6"/>
  <c r="K1970" i="6"/>
  <c r="K1992" i="6"/>
  <c r="K1830" i="6"/>
  <c r="K1600" i="6"/>
  <c r="K1744" i="6"/>
  <c r="K1303" i="6"/>
  <c r="K1152" i="6"/>
  <c r="K1637" i="6"/>
  <c r="K2061" i="6"/>
  <c r="K2055" i="6"/>
  <c r="K1838" i="6"/>
  <c r="K1926" i="6"/>
  <c r="K1835" i="6"/>
  <c r="K1400" i="6"/>
  <c r="K1284" i="6"/>
  <c r="K1788" i="6"/>
  <c r="K1794" i="6"/>
  <c r="K1697" i="6"/>
  <c r="K1670" i="6"/>
  <c r="K1802" i="6"/>
  <c r="K1713" i="6"/>
  <c r="K1558" i="6"/>
  <c r="K1812" i="6"/>
  <c r="K1685" i="6"/>
  <c r="K1747" i="6"/>
  <c r="K1659" i="6"/>
  <c r="K1725" i="6"/>
  <c r="K1882" i="6"/>
  <c r="K1879" i="6"/>
  <c r="K2097" i="6"/>
  <c r="K2049" i="6"/>
  <c r="K1861" i="6"/>
  <c r="K1860" i="6"/>
  <c r="K1928" i="6"/>
  <c r="K1903" i="6"/>
  <c r="K1869" i="6"/>
  <c r="K1809" i="6"/>
  <c r="K1935" i="6"/>
  <c r="K1377" i="6"/>
  <c r="K1568" i="6"/>
  <c r="K1550" i="6"/>
  <c r="K1401" i="6"/>
  <c r="K1350" i="6"/>
  <c r="K1865" i="6"/>
  <c r="K1930" i="6"/>
  <c r="K1648" i="6"/>
  <c r="K1675" i="6"/>
  <c r="K1646" i="6"/>
  <c r="K1818" i="6"/>
  <c r="K1724" i="6"/>
  <c r="K1965" i="6"/>
  <c r="K1925" i="6"/>
  <c r="K1714" i="6"/>
  <c r="K1530" i="6"/>
  <c r="K1798" i="6"/>
  <c r="K1801" i="6"/>
  <c r="K1849" i="6"/>
  <c r="K2014" i="6"/>
  <c r="K1996" i="6"/>
  <c r="K1938" i="6"/>
  <c r="K1949" i="6"/>
  <c r="K1948" i="6"/>
  <c r="K2025" i="6"/>
  <c r="K2072" i="6"/>
  <c r="K2036" i="6"/>
  <c r="K1994" i="6"/>
  <c r="K2033" i="6"/>
  <c r="K1990" i="6"/>
  <c r="K1924" i="6"/>
  <c r="K1776" i="6"/>
  <c r="K1721" i="6"/>
  <c r="K1959" i="6"/>
  <c r="K1852" i="6"/>
  <c r="K1937" i="6"/>
  <c r="K2017" i="6"/>
  <c r="K1878" i="6"/>
  <c r="K1712" i="6"/>
  <c r="K1914" i="6"/>
  <c r="K2057" i="6"/>
  <c r="K2039" i="6"/>
  <c r="K1978" i="6"/>
  <c r="K1964" i="6"/>
  <c r="K1969" i="6"/>
  <c r="K2024" i="6"/>
  <c r="K2003" i="6"/>
  <c r="K2091" i="6"/>
  <c r="K2070" i="6"/>
  <c r="K1973" i="6"/>
  <c r="K1927" i="6"/>
  <c r="K1727" i="6"/>
  <c r="K1782" i="6"/>
  <c r="K1984" i="6"/>
  <c r="K2035" i="6"/>
  <c r="K2013" i="6"/>
  <c r="K1891" i="6"/>
  <c r="K1943" i="6"/>
  <c r="K1625" i="6"/>
  <c r="K1458" i="6"/>
  <c r="K1736" i="6"/>
  <c r="K1962" i="6"/>
  <c r="K1950" i="6"/>
  <c r="K1654" i="6"/>
  <c r="K1570" i="6"/>
  <c r="K1735" i="6"/>
  <c r="K1918" i="6"/>
  <c r="K1881" i="6"/>
  <c r="K1760" i="6"/>
  <c r="K1793" i="6"/>
  <c r="K1729" i="6"/>
  <c r="K1726" i="6"/>
  <c r="K1826" i="6"/>
  <c r="K1824" i="6"/>
  <c r="K1772" i="6"/>
  <c r="K1963" i="6"/>
  <c r="K2040" i="6"/>
  <c r="K2060" i="6"/>
  <c r="K1917" i="6"/>
  <c r="K1753" i="6"/>
  <c r="K1613" i="6"/>
  <c r="K1866" i="6"/>
  <c r="K1981" i="6"/>
  <c r="K1870" i="6"/>
  <c r="K1578" i="6"/>
  <c r="K1790" i="6"/>
  <c r="K1890" i="6"/>
  <c r="K1907" i="6"/>
  <c r="K2009" i="6"/>
  <c r="K2089" i="6"/>
  <c r="K2077" i="6"/>
  <c r="K2031" i="6"/>
  <c r="K2048" i="6"/>
  <c r="K2073" i="6"/>
  <c r="K2028" i="6"/>
  <c r="K2075" i="6"/>
  <c r="K2076" i="6"/>
  <c r="K2034" i="6"/>
  <c r="K1535" i="6"/>
  <c r="K1677" i="6"/>
  <c r="K1703" i="6"/>
  <c r="K1995" i="6"/>
  <c r="K1909" i="6"/>
  <c r="K2074" i="6"/>
  <c r="K2056" i="6"/>
  <c r="K1998" i="6"/>
  <c r="K1803" i="6"/>
  <c r="K1864" i="6"/>
  <c r="K1899" i="6"/>
  <c r="K1723" i="6"/>
  <c r="K2064" i="6"/>
  <c r="K2041" i="6"/>
  <c r="K1701" i="6"/>
  <c r="K1339" i="6"/>
  <c r="K1360" i="6"/>
  <c r="K1792" i="6"/>
  <c r="K1913" i="6"/>
  <c r="K1954" i="6"/>
  <c r="K1699" i="6"/>
  <c r="K1740" i="6"/>
  <c r="K1939" i="6"/>
  <c r="F1939" i="6"/>
  <c r="F1740" i="6"/>
  <c r="F1699" i="6"/>
  <c r="F1954" i="6"/>
  <c r="F1913" i="6"/>
  <c r="F1792" i="6"/>
  <c r="F1360" i="6"/>
  <c r="F1339" i="6"/>
  <c r="F1701" i="6"/>
  <c r="F2041" i="6"/>
  <c r="F2064" i="6"/>
  <c r="F1723" i="6"/>
  <c r="F1899" i="6"/>
  <c r="F1864" i="6"/>
  <c r="F1803" i="6"/>
  <c r="F1998" i="6"/>
  <c r="F2056" i="6"/>
  <c r="F2074" i="6"/>
  <c r="F1909" i="6"/>
  <c r="F1995" i="6"/>
  <c r="F1703" i="6"/>
  <c r="F1677" i="6"/>
  <c r="F1535" i="6"/>
  <c r="F2034" i="6"/>
  <c r="F2076" i="6"/>
  <c r="F2075" i="6"/>
  <c r="F2028" i="6"/>
  <c r="F2073" i="6"/>
  <c r="F2048" i="6"/>
  <c r="F2031" i="6"/>
  <c r="F2077" i="6"/>
  <c r="F2089" i="6"/>
  <c r="F2009" i="6"/>
  <c r="F1907" i="6"/>
  <c r="F1890" i="6"/>
  <c r="F1790" i="6"/>
  <c r="F1578" i="6"/>
  <c r="F1870" i="6"/>
  <c r="F1981" i="6"/>
  <c r="F1866" i="6"/>
  <c r="F1613" i="6"/>
  <c r="F1753" i="6"/>
  <c r="F1917" i="6"/>
  <c r="F2060" i="6"/>
  <c r="F2040" i="6"/>
  <c r="F1963" i="6"/>
  <c r="F1772" i="6"/>
  <c r="F1824" i="6"/>
  <c r="F1826" i="6"/>
  <c r="F1726" i="6"/>
  <c r="F1729" i="6"/>
  <c r="F1793" i="6"/>
  <c r="F1760" i="6"/>
  <c r="F1881" i="6"/>
  <c r="F1918" i="6"/>
  <c r="F1735" i="6"/>
  <c r="F1570" i="6"/>
  <c r="F1654" i="6"/>
  <c r="F1950" i="6"/>
  <c r="F1962" i="6"/>
  <c r="F1736" i="6"/>
  <c r="F1458" i="6"/>
  <c r="F1625" i="6"/>
  <c r="F1943" i="6"/>
  <c r="F1891" i="6"/>
  <c r="F2013" i="6"/>
  <c r="F2035" i="6"/>
  <c r="F1984" i="6"/>
  <c r="F1782" i="6"/>
  <c r="F1727" i="6"/>
  <c r="F1927" i="6"/>
  <c r="F1973" i="6"/>
  <c r="F2070" i="6"/>
  <c r="F2091" i="6"/>
  <c r="F2003" i="6"/>
  <c r="F2024" i="6"/>
  <c r="F1969" i="6"/>
  <c r="F1964" i="6"/>
  <c r="F1978" i="6"/>
  <c r="F2039" i="6"/>
  <c r="F2057" i="6"/>
  <c r="F1914" i="6"/>
  <c r="F1712" i="6"/>
  <c r="F1878" i="6"/>
  <c r="F2017" i="6"/>
  <c r="F1937" i="6"/>
  <c r="F1852" i="6"/>
  <c r="F1959" i="6"/>
  <c r="F1721" i="6"/>
  <c r="F1776" i="6"/>
  <c r="F1924" i="6"/>
  <c r="F1990" i="6"/>
  <c r="F2033" i="6"/>
  <c r="F1994" i="6"/>
  <c r="F2036" i="6"/>
  <c r="F2072" i="6"/>
  <c r="F2025" i="6"/>
  <c r="F1948" i="6"/>
  <c r="F1949" i="6"/>
  <c r="F1938" i="6"/>
  <c r="F1996" i="6"/>
  <c r="F2014" i="6"/>
  <c r="F1849" i="6"/>
  <c r="F1801" i="6"/>
  <c r="F1798" i="6"/>
  <c r="F1530" i="6"/>
  <c r="F1714" i="6"/>
  <c r="F1925" i="6"/>
  <c r="F1965" i="6"/>
  <c r="F1724" i="6"/>
  <c r="F1818" i="6"/>
  <c r="F1646" i="6"/>
  <c r="F1675" i="6"/>
  <c r="F1648" i="6"/>
  <c r="F1930" i="6"/>
  <c r="F1865" i="6"/>
  <c r="F1350" i="6"/>
  <c r="F1401" i="6"/>
  <c r="F1550" i="6"/>
  <c r="F1568" i="6"/>
  <c r="F1377" i="6"/>
  <c r="F1935" i="6"/>
  <c r="F1809" i="6"/>
  <c r="F1869" i="6"/>
  <c r="F1903" i="6"/>
  <c r="F1928" i="6"/>
  <c r="F1860" i="6"/>
  <c r="F1861" i="6"/>
  <c r="F2049" i="6"/>
  <c r="F2097" i="6"/>
  <c r="F1879" i="6"/>
  <c r="F1882" i="6"/>
  <c r="F1725" i="6"/>
  <c r="F1659" i="6"/>
  <c r="F1747" i="6"/>
  <c r="F1685" i="6"/>
  <c r="F1812" i="6"/>
  <c r="F1558" i="6"/>
  <c r="F1713" i="6"/>
  <c r="F1802" i="6"/>
  <c r="F1670" i="6"/>
  <c r="F1697" i="6"/>
  <c r="F1794" i="6"/>
  <c r="F1788" i="6"/>
  <c r="F1284" i="6"/>
  <c r="F1400" i="6"/>
  <c r="F1835" i="6"/>
  <c r="F1926" i="6"/>
  <c r="F1838" i="6"/>
  <c r="F2055" i="6"/>
  <c r="F2061" i="6"/>
  <c r="F1637" i="6"/>
  <c r="F1152" i="6"/>
  <c r="F1303" i="6"/>
  <c r="F1744" i="6"/>
  <c r="F1600" i="6"/>
  <c r="F1830" i="6"/>
  <c r="F1992" i="6"/>
  <c r="F1970" i="6"/>
  <c r="F1645" i="6"/>
  <c r="F1552" i="6"/>
  <c r="F1614" i="6"/>
  <c r="F1611" i="6"/>
  <c r="F1837" i="6"/>
  <c r="F1785" i="6"/>
  <c r="F1663" i="6"/>
  <c r="F1636" i="6"/>
  <c r="F1559" i="6"/>
  <c r="F1616" i="6"/>
  <c r="F1583" i="6"/>
  <c r="F1522" i="6"/>
  <c r="F1718" i="6"/>
  <c r="F1817" i="6"/>
  <c r="F1825" i="6"/>
  <c r="F1767" i="6"/>
  <c r="F1743" i="6"/>
  <c r="F1774" i="6"/>
  <c r="F1885" i="6"/>
  <c r="F1800" i="6"/>
  <c r="F1666" i="6"/>
  <c r="F1609" i="6"/>
  <c r="F1843" i="6"/>
  <c r="F1671" i="6"/>
  <c r="F1487" i="6"/>
  <c r="F1857" i="6"/>
  <c r="F1980" i="6"/>
  <c r="F1660" i="6"/>
  <c r="F1624" i="6"/>
  <c r="F1536" i="6"/>
  <c r="F1585" i="6"/>
  <c r="F1763" i="6"/>
  <c r="F1810" i="6"/>
  <c r="F1739" i="6"/>
  <c r="F1375" i="6"/>
  <c r="F1422" i="6"/>
  <c r="F1304" i="6"/>
  <c r="F1538" i="6"/>
  <c r="F1335" i="6"/>
  <c r="F1449" i="6"/>
  <c r="F1464" i="6"/>
  <c r="F1506" i="6"/>
  <c r="F1867" i="6"/>
  <c r="F1722" i="6"/>
  <c r="F1715" i="6"/>
  <c r="F1893" i="6"/>
  <c r="F2011" i="6"/>
  <c r="F2008" i="6"/>
  <c r="F1681" i="6"/>
  <c r="F1529" i="6"/>
  <c r="F1626" i="6"/>
  <c r="F1858" i="6"/>
  <c r="F1687" i="6"/>
  <c r="F1836" i="6"/>
  <c r="F1993" i="6"/>
  <c r="F1595" i="6"/>
  <c r="F1439" i="6"/>
  <c r="F1488" i="6"/>
  <c r="F1342" i="6"/>
  <c r="F1482" i="6"/>
  <c r="F1567" i="6"/>
  <c r="F1846" i="6"/>
  <c r="F1831" i="6"/>
  <c r="F1773" i="6"/>
  <c r="F1622" i="6"/>
  <c r="F1643" i="6"/>
  <c r="F1674" i="6"/>
  <c r="F1710" i="6"/>
  <c r="F1944" i="6"/>
  <c r="F1778" i="6"/>
  <c r="F1421" i="6"/>
  <c r="F1560" i="6"/>
  <c r="F1813" i="6"/>
  <c r="F1577" i="6"/>
  <c r="F1765" i="6"/>
  <c r="F1845" i="6"/>
  <c r="F1916" i="6"/>
  <c r="F1868" i="6"/>
  <c r="F1627" i="6"/>
  <c r="F1509" i="6"/>
  <c r="F1594" i="6"/>
  <c r="F1673" i="6"/>
  <c r="F1490" i="6"/>
  <c r="F1309" i="6"/>
  <c r="F1313" i="6"/>
  <c r="F1340" i="6"/>
  <c r="F1414" i="6"/>
  <c r="F1069" i="6"/>
  <c r="F1191" i="6"/>
  <c r="F1537" i="6"/>
  <c r="F1584" i="6"/>
  <c r="F1507" i="6"/>
  <c r="F1363" i="6"/>
  <c r="F1343" i="6"/>
  <c r="F1658" i="6"/>
  <c r="F1607" i="6"/>
  <c r="F1822" i="6"/>
  <c r="F1762" i="6"/>
  <c r="F1700" i="6"/>
  <c r="F1574" i="6"/>
  <c r="F1531" i="6"/>
  <c r="F1532" i="6"/>
  <c r="F1370" i="6"/>
  <c r="F1749" i="6"/>
  <c r="F1428" i="6"/>
  <c r="F455" i="6"/>
  <c r="F1322" i="6"/>
  <c r="F1227" i="6"/>
  <c r="F1292" i="6"/>
  <c r="F1345" i="6"/>
  <c r="F1453" i="6"/>
  <c r="F1500" i="6"/>
  <c r="F1608" i="6"/>
  <c r="F1502" i="6"/>
  <c r="F1690" i="6"/>
  <c r="F1590" i="6"/>
  <c r="F1805" i="6"/>
  <c r="F1647" i="6"/>
  <c r="F1573" i="6"/>
  <c r="F1655" i="6"/>
  <c r="F1786" i="6"/>
  <c r="F1657" i="6"/>
  <c r="F1513" i="6"/>
  <c r="F1691" i="6"/>
  <c r="F1834" i="6"/>
  <c r="F1653" i="6"/>
  <c r="F1512" i="6"/>
  <c r="F1413" i="6"/>
  <c r="F1571" i="6"/>
  <c r="F1456" i="6"/>
  <c r="F1840" i="6"/>
  <c r="F1859" i="6"/>
  <c r="F1468" i="6"/>
  <c r="F1474" i="6"/>
  <c r="F1553" i="6"/>
  <c r="F1450" i="6"/>
  <c r="F1362" i="6"/>
  <c r="F1768" i="6"/>
  <c r="F2068" i="6"/>
  <c r="F1850" i="6"/>
  <c r="F1791" i="6"/>
  <c r="F1554" i="6"/>
  <c r="F1112" i="6"/>
  <c r="F1665" i="6"/>
  <c r="F2062" i="6"/>
  <c r="F2087" i="6"/>
  <c r="F1952" i="6"/>
  <c r="F2093" i="6"/>
  <c r="F1853" i="6"/>
  <c r="F1698" i="6"/>
  <c r="F1808" i="6"/>
  <c r="F2063" i="6"/>
  <c r="F2029" i="6"/>
  <c r="F1688" i="6"/>
  <c r="F1770" i="6"/>
  <c r="F1679" i="6"/>
  <c r="F1586" i="6"/>
  <c r="F1750" i="6"/>
  <c r="F1728" i="6"/>
  <c r="F1884" i="6"/>
  <c r="F1565" i="6"/>
  <c r="F1662" i="6"/>
  <c r="F1142" i="6"/>
  <c r="F851" i="6"/>
  <c r="F1598" i="6"/>
  <c r="F1902" i="6"/>
  <c r="F1761" i="6"/>
  <c r="F1516" i="6"/>
  <c r="F1355" i="6"/>
  <c r="F1140" i="6"/>
  <c r="F1816" i="6"/>
  <c r="F1539" i="6"/>
  <c r="F1475" i="6"/>
  <c r="F1566" i="6"/>
  <c r="F1411" i="6"/>
  <c r="F1601" i="6"/>
  <c r="F1615" i="6"/>
  <c r="F1473" i="6"/>
  <c r="F1055" i="6"/>
  <c r="F1638" i="6"/>
  <c r="F1640" i="6"/>
  <c r="F1250" i="6"/>
  <c r="F1185" i="6"/>
  <c r="F1324" i="6"/>
  <c r="F1300" i="6"/>
  <c r="F1771" i="6"/>
  <c r="F1709" i="6"/>
  <c r="F1540" i="6"/>
  <c r="F1282" i="6"/>
  <c r="F1283" i="6"/>
  <c r="F843" i="6"/>
  <c r="F24" i="6"/>
  <c r="F790" i="6"/>
  <c r="F1014" i="6"/>
  <c r="F1230" i="6"/>
  <c r="F1326" i="6"/>
  <c r="F1612" i="6"/>
  <c r="F1562" i="6"/>
  <c r="F1298" i="6"/>
  <c r="F2012" i="6"/>
  <c r="F2086" i="6"/>
  <c r="F2047" i="6"/>
  <c r="F2042" i="6"/>
  <c r="F1904" i="6"/>
  <c r="F1455" i="6"/>
  <c r="F408" i="6"/>
  <c r="F1756" i="6"/>
  <c r="F2019" i="6"/>
  <c r="F2045" i="6"/>
  <c r="F1942" i="6"/>
  <c r="F1833" i="6"/>
  <c r="F1779" i="6"/>
  <c r="F1702" i="6"/>
  <c r="F1639" i="6"/>
  <c r="F1501" i="6"/>
  <c r="F1442" i="6"/>
  <c r="F653" i="6"/>
  <c r="F1110" i="6"/>
  <c r="F10" i="6"/>
  <c r="F1652" i="6"/>
  <c r="F1828" i="6"/>
  <c r="F1987" i="6"/>
  <c r="F1855" i="6"/>
  <c r="F1471" i="6"/>
  <c r="F1334" i="6"/>
  <c r="F1252" i="6"/>
  <c r="F1219" i="6"/>
  <c r="F1493" i="6"/>
  <c r="F1908" i="6"/>
  <c r="F1921" i="6"/>
  <c r="F1897" i="6"/>
  <c r="F1946" i="6"/>
  <c r="F1751" i="6"/>
  <c r="F1734" i="6"/>
  <c r="F1752" i="6"/>
  <c r="F1982" i="6"/>
  <c r="F1989" i="6"/>
  <c r="F1787" i="6"/>
  <c r="F1668" i="6"/>
  <c r="F1889" i="6"/>
  <c r="F2006" i="6"/>
  <c r="F1911" i="6"/>
  <c r="F1871" i="6"/>
  <c r="F1731" i="6"/>
  <c r="F1717" i="6"/>
  <c r="F1581" i="6"/>
  <c r="F1515" i="6"/>
  <c r="F1704" i="6"/>
  <c r="F1533" i="6"/>
  <c r="F1766" i="6"/>
  <c r="F1923" i="6"/>
  <c r="F1754" i="6"/>
  <c r="F1842" i="6"/>
  <c r="F1757" i="6"/>
  <c r="F1380" i="6"/>
  <c r="F1462" i="6"/>
  <c r="F1922" i="6"/>
  <c r="F1961" i="6"/>
  <c r="F1223" i="6"/>
  <c r="F1049" i="6"/>
  <c r="F968" i="6"/>
  <c r="F1472" i="6"/>
  <c r="F1672" i="6"/>
  <c r="F1769" i="6"/>
  <c r="F1820" i="6"/>
  <c r="F1518" i="6"/>
  <c r="F506" i="6"/>
  <c r="F1242" i="6"/>
  <c r="F1327" i="6"/>
  <c r="F1477" i="6"/>
  <c r="F1618" i="6"/>
  <c r="F1517" i="6"/>
  <c r="F1520" i="6"/>
  <c r="F15" i="6"/>
  <c r="F1060" i="6"/>
  <c r="F1398" i="6"/>
  <c r="F1320" i="6"/>
  <c r="F1623" i="6"/>
  <c r="F1832" i="6"/>
  <c r="F1958" i="6"/>
  <c r="F1880" i="6"/>
  <c r="F1237" i="6"/>
  <c r="F1328" i="6"/>
  <c r="F1716" i="6"/>
  <c r="F1348" i="6"/>
  <c r="F1384" i="6"/>
  <c r="F1325" i="6"/>
  <c r="F1197" i="6"/>
  <c r="F1447" i="6"/>
  <c r="F1491" i="6"/>
  <c r="F1827" i="6"/>
  <c r="F1814" i="6"/>
  <c r="F1933" i="6"/>
  <c r="F1898" i="6"/>
  <c r="F1799" i="6"/>
  <c r="F1863" i="6"/>
  <c r="F2018" i="6"/>
  <c r="F2090" i="6"/>
  <c r="F2095" i="6"/>
  <c r="F2081" i="6"/>
  <c r="F1587" i="6"/>
  <c r="F2023" i="6"/>
  <c r="F1417" i="6"/>
  <c r="F1275" i="6"/>
  <c r="F908" i="6"/>
  <c r="F946" i="6"/>
  <c r="F1684" i="6"/>
  <c r="F1113" i="6"/>
  <c r="F1101" i="6"/>
  <c r="F871" i="6"/>
  <c r="F567" i="6"/>
  <c r="F785" i="6"/>
  <c r="F1286" i="6"/>
  <c r="F1563" i="6"/>
  <c r="F1124" i="6"/>
  <c r="F1232" i="6"/>
  <c r="F1546" i="6"/>
  <c r="F1212" i="6"/>
  <c r="F1271" i="6"/>
  <c r="F1642" i="6"/>
  <c r="F1807" i="6"/>
  <c r="F1569" i="6"/>
  <c r="F1203" i="6"/>
  <c r="F2051" i="6"/>
  <c r="F1144" i="6"/>
  <c r="F1281" i="6"/>
  <c r="F1906" i="6"/>
  <c r="F1775" i="6"/>
  <c r="F1620" i="6"/>
  <c r="F2010" i="6"/>
  <c r="F1371" i="6"/>
  <c r="F1905" i="6"/>
  <c r="F1088" i="6"/>
  <c r="F1395" i="6"/>
  <c r="F1159" i="6"/>
  <c r="F433" i="6"/>
  <c r="F1635" i="6"/>
  <c r="F1153" i="6"/>
  <c r="F1243" i="6"/>
  <c r="F1268" i="6"/>
  <c r="F1886" i="6"/>
  <c r="F1628" i="6"/>
  <c r="F1503" i="6"/>
  <c r="F1026" i="6"/>
  <c r="F993" i="6"/>
  <c r="F1443" i="6"/>
  <c r="F814" i="6"/>
  <c r="F1408" i="6"/>
  <c r="F1974" i="6"/>
  <c r="F2101" i="6"/>
  <c r="F1423" i="6"/>
  <c r="F1062" i="6"/>
  <c r="F458" i="6"/>
  <c r="F1028" i="6"/>
  <c r="F774" i="6"/>
  <c r="F1023" i="6"/>
  <c r="F222" i="6"/>
  <c r="F50" i="6"/>
  <c r="F38" i="6"/>
  <c r="F29" i="6"/>
  <c r="F34" i="6"/>
  <c r="F142" i="6"/>
  <c r="F158" i="6"/>
  <c r="F332" i="6"/>
  <c r="F651" i="6"/>
  <c r="F600" i="6"/>
  <c r="F1312" i="6"/>
  <c r="F1379" i="6"/>
  <c r="F1216" i="6"/>
  <c r="F870" i="6"/>
  <c r="F529" i="6"/>
  <c r="F609" i="6"/>
  <c r="F578" i="6"/>
  <c r="F624" i="6"/>
  <c r="F453" i="6"/>
  <c r="F1102" i="6"/>
  <c r="F824" i="6"/>
  <c r="F234" i="6"/>
  <c r="F1115" i="6"/>
  <c r="F1166" i="6"/>
  <c r="F848" i="6"/>
  <c r="F1033" i="6"/>
  <c r="F450" i="6"/>
  <c r="F180" i="6"/>
  <c r="F137" i="6"/>
  <c r="F294" i="6"/>
  <c r="F808" i="6"/>
  <c r="F232" i="6"/>
  <c r="F203" i="6"/>
  <c r="F617" i="6"/>
  <c r="F1024" i="6"/>
  <c r="F148" i="6"/>
  <c r="F69" i="6"/>
  <c r="F214" i="6"/>
  <c r="F32" i="6"/>
  <c r="F235" i="6"/>
  <c r="F351" i="6"/>
  <c r="F1656" i="6"/>
  <c r="F1433" i="6"/>
  <c r="F1338" i="6"/>
  <c r="F1065" i="6"/>
  <c r="F896" i="6"/>
  <c r="F821" i="6"/>
  <c r="F937" i="6"/>
  <c r="F1347" i="6"/>
  <c r="F1454" i="6"/>
  <c r="F1330" i="6"/>
  <c r="F1269" i="6"/>
  <c r="F1430" i="6"/>
  <c r="F2030" i="6"/>
  <c r="F1107" i="6"/>
  <c r="F1274" i="6"/>
  <c r="F1599" i="6"/>
  <c r="F1366" i="6"/>
  <c r="F1651" i="6"/>
  <c r="F1510" i="6"/>
  <c r="F1719" i="6"/>
  <c r="F1957" i="6"/>
  <c r="F1720" i="6"/>
  <c r="F1405" i="6"/>
  <c r="F1353" i="6"/>
  <c r="F1179" i="6"/>
  <c r="F1285" i="6"/>
  <c r="F996" i="6"/>
  <c r="F1235" i="6"/>
  <c r="F1748" i="6"/>
  <c r="F1686" i="6"/>
  <c r="F1851" i="6"/>
  <c r="F2005" i="6"/>
  <c r="F1551" i="6"/>
  <c r="F1523" i="6"/>
  <c r="F1579" i="6"/>
  <c r="F1742" i="6"/>
  <c r="F1549" i="6"/>
  <c r="F1968" i="6"/>
  <c r="F1525" i="6"/>
  <c r="F1900" i="6"/>
  <c r="F1896" i="6"/>
  <c r="F1955" i="6"/>
  <c r="F1575" i="6"/>
  <c r="F1151" i="6"/>
  <c r="F945" i="6"/>
  <c r="F243" i="6"/>
  <c r="F920" i="6"/>
  <c r="F1038" i="6"/>
  <c r="F1777" i="6"/>
  <c r="F1844" i="6"/>
  <c r="F1561" i="6"/>
  <c r="F1254" i="6"/>
  <c r="F1755" i="6"/>
  <c r="F1390" i="6"/>
  <c r="F1262" i="6"/>
  <c r="F1676" i="6"/>
  <c r="F1966" i="6"/>
  <c r="F1592" i="6"/>
  <c r="F1872" i="6"/>
  <c r="F1975" i="6"/>
  <c r="F2099" i="6"/>
  <c r="F1991" i="6"/>
  <c r="F1582" i="6"/>
  <c r="F1307" i="6"/>
  <c r="F1029" i="6"/>
  <c r="F1117" i="6"/>
  <c r="F1228" i="6"/>
  <c r="F1481" i="6"/>
  <c r="F1388" i="6"/>
  <c r="F1661" i="6"/>
  <c r="F1358" i="6"/>
  <c r="F1202" i="6"/>
  <c r="F1479" i="6"/>
  <c r="F1272" i="6"/>
  <c r="F1213" i="6"/>
  <c r="F1396" i="6"/>
  <c r="F1465" i="6"/>
  <c r="F1606" i="6"/>
  <c r="F1373" i="6"/>
  <c r="F1318" i="6"/>
  <c r="F1759" i="6"/>
  <c r="F1610" i="6"/>
  <c r="F1741" i="6"/>
  <c r="F2038" i="6"/>
  <c r="F2094" i="6"/>
  <c r="F2021" i="6"/>
  <c r="F1999" i="6"/>
  <c r="F1521" i="6"/>
  <c r="F1829" i="6"/>
  <c r="F1621" i="6"/>
  <c r="F1680" i="6"/>
  <c r="F2080" i="6"/>
  <c r="F1894" i="6"/>
  <c r="F1593" i="6"/>
  <c r="F1435" i="6"/>
  <c r="F1175" i="6"/>
  <c r="F1452" i="6"/>
  <c r="F2098" i="6"/>
  <c r="F2016" i="6"/>
  <c r="F1841" i="6"/>
  <c r="F1644" i="6"/>
  <c r="F1141" i="6"/>
  <c r="F1901" i="6"/>
  <c r="F1476" i="6"/>
  <c r="F1580" i="6"/>
  <c r="F1524" i="6"/>
  <c r="F1056" i="6"/>
  <c r="F1630" i="6"/>
  <c r="F1222" i="6"/>
  <c r="F1469" i="6"/>
  <c r="F1233" i="6"/>
  <c r="F2027" i="6"/>
  <c r="F2104" i="6"/>
  <c r="F2054" i="6"/>
  <c r="F2069" i="6"/>
  <c r="F1394" i="6"/>
  <c r="F1147" i="6"/>
  <c r="F1931" i="6"/>
  <c r="F2084" i="6"/>
  <c r="F1976" i="6"/>
  <c r="F1821" i="6"/>
  <c r="F1241" i="6"/>
  <c r="F1215" i="6"/>
  <c r="F1349" i="6"/>
  <c r="F1912" i="6"/>
  <c r="F2100" i="6"/>
  <c r="F2102" i="6"/>
  <c r="F1556" i="6"/>
  <c r="F1910" i="6"/>
  <c r="F1669" i="6"/>
  <c r="F1877" i="6"/>
  <c r="F1780" i="6"/>
  <c r="F1960" i="6"/>
  <c r="F1480" i="6"/>
  <c r="F1295" i="6"/>
  <c r="F1631" i="6"/>
  <c r="F1504" i="6"/>
  <c r="F1596" i="6"/>
  <c r="F1895" i="6"/>
  <c r="F1985" i="6"/>
  <c r="F1633" i="6"/>
  <c r="F1075" i="6"/>
  <c r="F1096" i="6"/>
  <c r="F897" i="6"/>
  <c r="F1210" i="6"/>
  <c r="F1511" i="6"/>
  <c r="F1854" i="6"/>
  <c r="F1460" i="6"/>
  <c r="F1945" i="6"/>
  <c r="F1357" i="6"/>
  <c r="F1437" i="6"/>
  <c r="F1934" i="6"/>
  <c r="F1951" i="6"/>
  <c r="F2052" i="6"/>
  <c r="F2078" i="6"/>
  <c r="F1425" i="6"/>
  <c r="F1438" i="6"/>
  <c r="F2044" i="6"/>
  <c r="F1797" i="6"/>
  <c r="F1344" i="6"/>
  <c r="F1988" i="6"/>
  <c r="F1920" i="6"/>
  <c r="F1874" i="6"/>
  <c r="F2079" i="6"/>
  <c r="F2026" i="6"/>
  <c r="F2032" i="6"/>
  <c r="F1971" i="6"/>
  <c r="F1693" i="6"/>
  <c r="F1875" i="6"/>
  <c r="F2000" i="6"/>
  <c r="F1983" i="6"/>
  <c r="F1542" i="6"/>
  <c r="F1386" i="6"/>
  <c r="F1979" i="6"/>
  <c r="F2067" i="6"/>
  <c r="F1936" i="6"/>
  <c r="F1811" i="6"/>
  <c r="F1873" i="6"/>
  <c r="F1195" i="6"/>
  <c r="F942" i="6"/>
  <c r="F486" i="6"/>
  <c r="F862" i="6"/>
  <c r="F1016" i="6"/>
  <c r="F1030" i="6"/>
  <c r="F956" i="6"/>
  <c r="F1068" i="6"/>
  <c r="F994" i="6"/>
  <c r="F999" i="6"/>
  <c r="F1495" i="6"/>
  <c r="F1221" i="6"/>
  <c r="F323" i="6"/>
  <c r="F127" i="6"/>
  <c r="F912" i="6"/>
  <c r="F1103" i="6"/>
  <c r="F1572" i="6"/>
  <c r="F1399" i="6"/>
  <c r="F1137" i="6"/>
  <c r="F828" i="6"/>
  <c r="F1154" i="6"/>
  <c r="F1164" i="6"/>
  <c r="F1604" i="6"/>
  <c r="F1006" i="6"/>
  <c r="F929" i="6"/>
  <c r="F886" i="6"/>
  <c r="F507" i="6"/>
  <c r="F1165" i="6"/>
  <c r="F1051" i="6"/>
  <c r="F767" i="6"/>
  <c r="F676" i="6"/>
  <c r="F797" i="6"/>
  <c r="F244" i="6"/>
  <c r="F584" i="6"/>
  <c r="F1019" i="6"/>
  <c r="F99" i="6"/>
  <c r="F49" i="6"/>
  <c r="F19" i="6"/>
  <c r="F488" i="6"/>
  <c r="F2046" i="6"/>
  <c r="F1020" i="6"/>
  <c r="F613" i="6"/>
  <c r="F831" i="6"/>
  <c r="F259" i="6"/>
  <c r="F547" i="6"/>
  <c r="F1317" i="6"/>
  <c r="F1255" i="6"/>
  <c r="F548" i="6"/>
  <c r="F387" i="6"/>
  <c r="F856" i="6"/>
  <c r="F401" i="6"/>
  <c r="F475" i="6"/>
  <c r="F1410" i="6"/>
  <c r="F1209" i="6"/>
  <c r="F501" i="6"/>
  <c r="F446" i="6"/>
  <c r="F707" i="6"/>
  <c r="F720" i="6"/>
  <c r="F933" i="6"/>
  <c r="F863" i="6"/>
  <c r="F1418" i="6"/>
  <c r="F1201" i="6"/>
  <c r="F1186" i="6"/>
  <c r="F934" i="6"/>
  <c r="F742" i="6"/>
  <c r="F773" i="6"/>
  <c r="F1302" i="6"/>
  <c r="F1489" i="6"/>
  <c r="F1052" i="6"/>
  <c r="F420" i="6"/>
  <c r="F407" i="6"/>
  <c r="F657" i="6"/>
  <c r="F989" i="6"/>
  <c r="F1022" i="6"/>
  <c r="F174" i="6"/>
  <c r="F27" i="6"/>
  <c r="F258" i="6"/>
  <c r="F878" i="6"/>
  <c r="F483" i="6"/>
  <c r="F198" i="6"/>
  <c r="F89" i="6"/>
  <c r="F68" i="6"/>
  <c r="F196" i="6"/>
  <c r="F166" i="6"/>
  <c r="F103" i="6"/>
  <c r="F229" i="6"/>
  <c r="F72" i="6"/>
  <c r="F461" i="6"/>
  <c r="F568" i="6"/>
  <c r="F342" i="6"/>
  <c r="F159" i="6"/>
  <c r="F77" i="6"/>
  <c r="F144" i="6"/>
  <c r="F425" i="6"/>
  <c r="F512" i="6"/>
  <c r="F922" i="6"/>
  <c r="F268" i="6"/>
  <c r="F124" i="6"/>
  <c r="F143" i="6"/>
  <c r="F206" i="6"/>
  <c r="F303" i="6"/>
  <c r="F212" i="6"/>
  <c r="F516" i="6"/>
  <c r="F369" i="6"/>
  <c r="F260" i="6"/>
  <c r="F426" i="6"/>
  <c r="F378" i="6"/>
  <c r="F105" i="6"/>
  <c r="F270" i="6"/>
  <c r="F612" i="6"/>
  <c r="F252" i="6"/>
  <c r="F689" i="6"/>
  <c r="F435" i="6"/>
  <c r="F71" i="6"/>
  <c r="F178" i="6"/>
  <c r="F432" i="6"/>
  <c r="F307" i="6"/>
  <c r="F463" i="6"/>
  <c r="F302" i="6"/>
  <c r="F130" i="6"/>
  <c r="F156" i="6"/>
  <c r="F321" i="6"/>
  <c r="F783" i="6"/>
  <c r="F362" i="6"/>
  <c r="F106" i="6"/>
  <c r="F87" i="6"/>
  <c r="F61" i="6"/>
  <c r="F36" i="6"/>
  <c r="F125" i="6"/>
  <c r="F120" i="6"/>
  <c r="F139" i="6"/>
  <c r="F101" i="6"/>
  <c r="F131" i="6"/>
  <c r="F153" i="6"/>
  <c r="F328" i="6"/>
  <c r="F503" i="6"/>
  <c r="F652" i="6"/>
  <c r="F883" i="6"/>
  <c r="F952" i="6"/>
  <c r="F498" i="6"/>
  <c r="F388" i="6"/>
  <c r="F317" i="6"/>
  <c r="F534" i="6"/>
  <c r="F1136" i="6"/>
  <c r="F965" i="6"/>
  <c r="F509" i="6"/>
  <c r="F515" i="6"/>
  <c r="F179" i="6"/>
  <c r="F251" i="6"/>
  <c r="F497" i="6"/>
  <c r="F334" i="6"/>
  <c r="F305" i="6"/>
  <c r="F429" i="6"/>
  <c r="F480" i="6"/>
  <c r="F350" i="6"/>
  <c r="F297" i="6"/>
  <c r="F445" i="6"/>
  <c r="F487" i="6"/>
  <c r="F658" i="6"/>
  <c r="F414" i="6"/>
  <c r="F301" i="6"/>
  <c r="F552" i="6"/>
  <c r="F392" i="6"/>
  <c r="F333" i="6"/>
  <c r="F375" i="6"/>
  <c r="F551" i="6"/>
  <c r="F510" i="6"/>
  <c r="F712" i="6"/>
  <c r="F335" i="6"/>
  <c r="F530" i="6"/>
  <c r="F805" i="6"/>
  <c r="F727" i="6"/>
  <c r="F953" i="6"/>
  <c r="F374" i="6"/>
  <c r="F439" i="6"/>
  <c r="F473" i="6"/>
  <c r="F396" i="6"/>
  <c r="F147" i="6"/>
  <c r="F237" i="6"/>
  <c r="F298" i="6"/>
  <c r="F59" i="6"/>
  <c r="F107" i="6"/>
  <c r="F70" i="6"/>
  <c r="F80" i="6"/>
  <c r="F115" i="6"/>
  <c r="F128" i="6"/>
  <c r="F230" i="6"/>
  <c r="F151" i="6"/>
  <c r="F65" i="6"/>
  <c r="F202" i="6"/>
  <c r="F348" i="6"/>
  <c r="F279" i="6"/>
  <c r="F96" i="6"/>
  <c r="F406" i="6"/>
  <c r="F449" i="6"/>
  <c r="F300" i="6"/>
  <c r="F308" i="6"/>
  <c r="F104" i="6"/>
  <c r="F122" i="6"/>
  <c r="F594" i="6"/>
  <c r="F326" i="6"/>
  <c r="F160" i="6"/>
  <c r="F256" i="6"/>
  <c r="F209" i="6"/>
  <c r="F208" i="6"/>
  <c r="F280" i="6"/>
  <c r="F555" i="6"/>
  <c r="F599" i="6"/>
  <c r="F92" i="6"/>
  <c r="F90" i="6"/>
  <c r="F249" i="6"/>
  <c r="F37" i="6"/>
  <c r="F293" i="6"/>
  <c r="F760" i="6"/>
  <c r="F704" i="6"/>
  <c r="F277" i="6"/>
  <c r="F275" i="6"/>
  <c r="F356" i="6"/>
  <c r="F682" i="6"/>
  <c r="F834" i="6"/>
  <c r="F875" i="6"/>
  <c r="F1027" i="6"/>
  <c r="F423" i="6"/>
  <c r="F464" i="6"/>
  <c r="F969" i="6"/>
  <c r="F936" i="6"/>
  <c r="F583" i="6"/>
  <c r="F479" i="6"/>
  <c r="F570" i="6"/>
  <c r="F313" i="6"/>
  <c r="F325" i="6"/>
  <c r="F338" i="6"/>
  <c r="F192" i="6"/>
  <c r="F183" i="6"/>
  <c r="F549" i="6"/>
  <c r="F561" i="6"/>
  <c r="F43" i="6"/>
  <c r="F74" i="6"/>
  <c r="F200" i="6"/>
  <c r="F228" i="6"/>
  <c r="F405" i="6"/>
  <c r="F636" i="6"/>
  <c r="F1047" i="6"/>
  <c r="F545" i="6"/>
  <c r="F517" i="6"/>
  <c r="F430" i="6"/>
  <c r="F563" i="6"/>
  <c r="F399" i="6"/>
  <c r="F496" i="6"/>
  <c r="F588" i="6"/>
  <c r="F692" i="6"/>
  <c r="F531" i="6"/>
  <c r="F649" i="6"/>
  <c r="F633" i="6"/>
  <c r="F638" i="6"/>
  <c r="F631" i="6"/>
  <c r="F906" i="6"/>
  <c r="F815" i="6"/>
  <c r="F579" i="6"/>
  <c r="F765" i="6"/>
  <c r="F915" i="6"/>
  <c r="F909" i="6"/>
  <c r="F1099" i="6"/>
  <c r="F1478" i="6"/>
  <c r="F979" i="6"/>
  <c r="F813" i="6"/>
  <c r="F961" i="6"/>
  <c r="F1123" i="6"/>
  <c r="F1486" i="6"/>
  <c r="F1382" i="6"/>
  <c r="F1162" i="6"/>
  <c r="F923" i="6"/>
  <c r="F830" i="6"/>
  <c r="F984" i="6"/>
  <c r="F1078" i="6"/>
  <c r="F1248" i="6"/>
  <c r="F1576" i="6"/>
  <c r="F1205" i="6"/>
  <c r="F1021" i="6"/>
  <c r="F866" i="6"/>
  <c r="F1217" i="6"/>
  <c r="F1196" i="6"/>
  <c r="F744" i="6"/>
  <c r="F722" i="6"/>
  <c r="F978" i="6"/>
  <c r="F739" i="6"/>
  <c r="F888" i="6"/>
  <c r="F580" i="6"/>
  <c r="F802" i="6"/>
  <c r="F959" i="6"/>
  <c r="F948" i="6"/>
  <c r="F892" i="6"/>
  <c r="F614" i="6"/>
  <c r="F586" i="6"/>
  <c r="F478" i="6"/>
  <c r="F625" i="6"/>
  <c r="F842" i="6"/>
  <c r="F791" i="6"/>
  <c r="F1128" i="6"/>
  <c r="F867" i="6"/>
  <c r="F681" i="6"/>
  <c r="F679" i="6"/>
  <c r="F669" i="6"/>
  <c r="F881" i="6"/>
  <c r="F840" i="6"/>
  <c r="F860" i="6"/>
  <c r="F795" i="6"/>
  <c r="F849" i="6"/>
  <c r="F604" i="6"/>
  <c r="F719" i="6"/>
  <c r="F574" i="6"/>
  <c r="F748" i="6"/>
  <c r="F932" i="6"/>
  <c r="F395" i="6"/>
  <c r="F533" i="6"/>
  <c r="F605" i="6"/>
  <c r="F646" i="6"/>
  <c r="F457" i="6"/>
  <c r="F627" i="6"/>
  <c r="F780" i="6"/>
  <c r="F114" i="6"/>
  <c r="F56" i="6"/>
  <c r="F211" i="6"/>
  <c r="F357" i="6"/>
  <c r="F215" i="6"/>
  <c r="F465" i="6"/>
  <c r="F754" i="6"/>
  <c r="F732" i="6"/>
  <c r="F118" i="6"/>
  <c r="F40" i="6"/>
  <c r="F112" i="6"/>
  <c r="F675" i="6"/>
  <c r="F1063" i="6"/>
  <c r="F1036" i="6"/>
  <c r="F738" i="6"/>
  <c r="F759" i="6"/>
  <c r="F634" i="6"/>
  <c r="F394" i="6"/>
  <c r="F670" i="6"/>
  <c r="F757" i="6"/>
  <c r="F792" i="6"/>
  <c r="F489" i="6"/>
  <c r="F360" i="6"/>
  <c r="F538" i="6"/>
  <c r="F410" i="6"/>
  <c r="F354" i="6"/>
  <c r="F456" i="6"/>
  <c r="F772" i="6"/>
  <c r="F210" i="6"/>
  <c r="F340" i="6"/>
  <c r="F839" i="6"/>
  <c r="F714" i="6"/>
  <c r="F787" i="6"/>
  <c r="F812" i="6"/>
  <c r="F1163" i="6"/>
  <c r="F1431" i="6"/>
  <c r="F954" i="6"/>
  <c r="F246" i="6"/>
  <c r="F309" i="6"/>
  <c r="F544" i="6"/>
  <c r="F1157" i="6"/>
  <c r="F1127" i="6"/>
  <c r="F977" i="6"/>
  <c r="F1012" i="6"/>
  <c r="F1043" i="6"/>
  <c r="F838" i="6"/>
  <c r="F610" i="6"/>
  <c r="F901" i="6"/>
  <c r="F794" i="6"/>
  <c r="F656" i="6"/>
  <c r="F884" i="6"/>
  <c r="F806" i="6"/>
  <c r="F661" i="6"/>
  <c r="F542" i="6"/>
  <c r="F943" i="6"/>
  <c r="F1054" i="6"/>
  <c r="F703" i="6"/>
  <c r="F569" i="6"/>
  <c r="F438" i="6"/>
  <c r="F5" i="6"/>
  <c r="F8" i="6"/>
  <c r="F541" i="6"/>
  <c r="F168" i="6"/>
  <c r="F231" i="6"/>
  <c r="F400" i="6"/>
  <c r="F384" i="6"/>
  <c r="F52" i="6"/>
  <c r="F598" i="6"/>
  <c r="F364" i="6"/>
  <c r="F12" i="6"/>
  <c r="F330" i="6"/>
  <c r="F846" i="6"/>
  <c r="F1079" i="6"/>
  <c r="F963" i="6"/>
  <c r="F800" i="6"/>
  <c r="F698" i="6"/>
  <c r="F470" i="6"/>
  <c r="F382" i="6"/>
  <c r="F376" i="6"/>
  <c r="F9" i="6"/>
  <c r="F337" i="6"/>
  <c r="F245" i="6"/>
  <c r="F747" i="6"/>
  <c r="F1061" i="6"/>
  <c r="F558" i="6"/>
  <c r="F452" i="6"/>
  <c r="F973" i="6"/>
  <c r="F753" i="6"/>
  <c r="F686" i="6"/>
  <c r="F762" i="6"/>
  <c r="F868" i="6"/>
  <c r="F919" i="6"/>
  <c r="F836" i="6"/>
  <c r="F734" i="6"/>
  <c r="F644" i="6"/>
  <c r="F715" i="6"/>
  <c r="F913" i="6"/>
  <c r="F1211" i="6"/>
  <c r="F882" i="6"/>
  <c r="F938" i="6"/>
  <c r="F1018" i="6"/>
  <c r="F845" i="6"/>
  <c r="F589" i="6"/>
  <c r="F799" i="6"/>
  <c r="F960" i="6"/>
  <c r="F992" i="6"/>
  <c r="F1130" i="6"/>
  <c r="F944" i="6"/>
  <c r="F537" i="6"/>
  <c r="F462" i="6"/>
  <c r="F585" i="6"/>
  <c r="F928" i="6"/>
  <c r="F1095" i="6"/>
  <c r="F876" i="6"/>
  <c r="F493" i="6"/>
  <c r="F415" i="6"/>
  <c r="F576" i="6"/>
  <c r="F911" i="6"/>
  <c r="F1105" i="6"/>
  <c r="F873" i="6"/>
  <c r="F957" i="6"/>
  <c r="F980" i="6"/>
  <c r="F869" i="6"/>
  <c r="F844" i="6"/>
  <c r="F974" i="6"/>
  <c r="F1543" i="6"/>
  <c r="F988" i="6"/>
  <c r="F1086" i="6"/>
  <c r="F970" i="6"/>
  <c r="F825" i="6"/>
  <c r="F1010" i="6"/>
  <c r="F789" i="6"/>
  <c r="F931" i="6"/>
  <c r="F1111" i="6"/>
  <c r="F809" i="6"/>
  <c r="F623" i="6"/>
  <c r="F684" i="6"/>
  <c r="F717" i="6"/>
  <c r="F729" i="6"/>
  <c r="F1176" i="6"/>
  <c r="F593" i="6"/>
  <c r="F891" i="6"/>
  <c r="F914" i="6"/>
  <c r="F858" i="6"/>
  <c r="F1004" i="6"/>
  <c r="F1605" i="6"/>
  <c r="F1783" i="6"/>
  <c r="F1013" i="6"/>
  <c r="F697" i="6"/>
  <c r="F758" i="6"/>
  <c r="F553" i="6"/>
  <c r="F514" i="6"/>
  <c r="F924" i="6"/>
  <c r="F894" i="6"/>
  <c r="F958" i="6"/>
  <c r="F654" i="6"/>
  <c r="F865" i="6"/>
  <c r="F769" i="6"/>
  <c r="F854" i="6"/>
  <c r="F1000" i="6"/>
  <c r="F1089" i="6"/>
  <c r="F857" i="6"/>
  <c r="F930" i="6"/>
  <c r="F1042" i="6"/>
  <c r="F1259" i="6"/>
  <c r="F1231" i="6"/>
  <c r="F1168" i="6"/>
  <c r="F1120" i="6"/>
  <c r="F1332" i="6"/>
  <c r="F427" i="6"/>
  <c r="F134" i="6"/>
  <c r="F1104" i="6"/>
  <c r="F1094" i="6"/>
  <c r="F1108" i="6"/>
  <c r="F1071" i="6"/>
  <c r="F272" i="6"/>
  <c r="F481" i="6"/>
  <c r="F149" i="6"/>
  <c r="F311" i="6"/>
  <c r="F508" i="6"/>
  <c r="F550" i="6"/>
  <c r="F852" i="6"/>
  <c r="F764" i="6"/>
  <c r="F595" i="6"/>
  <c r="F193" i="6"/>
  <c r="F454" i="6"/>
  <c r="F564" i="6"/>
  <c r="F917" i="6"/>
  <c r="F1238" i="6"/>
  <c r="F998" i="6"/>
  <c r="F775" i="6"/>
  <c r="F766" i="6"/>
  <c r="F619" i="6"/>
  <c r="F421" i="6"/>
  <c r="F448" i="6"/>
  <c r="F603" i="6"/>
  <c r="F182" i="6"/>
  <c r="F349" i="6"/>
  <c r="F346" i="6"/>
  <c r="F663" i="6"/>
  <c r="F123" i="6"/>
  <c r="F289" i="6"/>
  <c r="F904" i="6"/>
  <c r="F1204" i="6"/>
  <c r="F850" i="6"/>
  <c r="F733" i="6"/>
  <c r="F962" i="6"/>
  <c r="F916" i="6"/>
  <c r="F781" i="6"/>
  <c r="F1114" i="6"/>
  <c r="F263" i="6"/>
  <c r="F299" i="6"/>
  <c r="F601" i="6"/>
  <c r="F81" i="6"/>
  <c r="F111" i="6"/>
  <c r="F471" i="6"/>
  <c r="F525" i="6"/>
  <c r="F181" i="6"/>
  <c r="F402" i="6"/>
  <c r="F397" i="6"/>
  <c r="F261" i="6"/>
  <c r="F835" i="6"/>
  <c r="F951" i="6"/>
  <c r="F751" i="6"/>
  <c r="F672" i="6"/>
  <c r="F1084" i="6"/>
  <c r="F1194" i="6"/>
  <c r="F1260" i="6"/>
  <c r="F1257" i="6"/>
  <c r="F1424" i="6"/>
  <c r="F1369" i="6"/>
  <c r="F796" i="6"/>
  <c r="F536" i="6"/>
  <c r="F777" i="6"/>
  <c r="F267" i="6"/>
  <c r="F367" i="6"/>
  <c r="F711" i="6"/>
  <c r="F1035" i="6"/>
  <c r="F665" i="6"/>
  <c r="F982" i="6"/>
  <c r="F966" i="6"/>
  <c r="F741" i="6"/>
  <c r="F643" i="6"/>
  <c r="F592" i="6"/>
  <c r="F947" i="6"/>
  <c r="F803" i="6"/>
  <c r="F983" i="6"/>
  <c r="F889" i="6"/>
  <c r="F701" i="6"/>
  <c r="F976" i="6"/>
  <c r="F1181" i="6"/>
  <c r="F1848" i="6"/>
  <c r="F1150" i="6"/>
  <c r="F1135" i="6"/>
  <c r="F837" i="6"/>
  <c r="F1031" i="6"/>
  <c r="F823" i="6"/>
  <c r="F1432" i="6"/>
  <c r="F1617" i="6"/>
  <c r="F745" i="6"/>
  <c r="F903" i="6"/>
  <c r="F628" i="6"/>
  <c r="F761" i="6"/>
  <c r="F1178" i="6"/>
  <c r="F1083" i="6"/>
  <c r="F1346" i="6"/>
  <c r="F817" i="6"/>
  <c r="F1017" i="6"/>
  <c r="F1034" i="6"/>
  <c r="F521" i="6"/>
  <c r="F861" i="6"/>
  <c r="F1591" i="6"/>
  <c r="F1305" i="6"/>
  <c r="F403" i="6"/>
  <c r="F190" i="6"/>
  <c r="F365" i="6"/>
  <c r="F632" i="6"/>
  <c r="F491" i="6"/>
  <c r="F197" i="6"/>
  <c r="F352" i="6"/>
  <c r="F359" i="6"/>
  <c r="F185" i="6"/>
  <c r="F199" i="6"/>
  <c r="F494" i="6"/>
  <c r="F162" i="6"/>
  <c r="F379" i="6"/>
  <c r="F94" i="6"/>
  <c r="F84" i="6"/>
  <c r="F187" i="6"/>
  <c r="F276" i="6"/>
  <c r="F88" i="6"/>
  <c r="F46" i="6"/>
  <c r="F310" i="6"/>
  <c r="F1039" i="6"/>
  <c r="F573" i="6"/>
  <c r="F1041" i="6"/>
  <c r="F746" i="6"/>
  <c r="F726" i="6"/>
  <c r="F1678" i="6"/>
  <c r="F2088" i="6"/>
  <c r="F786" i="6"/>
  <c r="F991" i="6"/>
  <c r="F721" i="6"/>
  <c r="F431" i="6"/>
  <c r="F226" i="6"/>
  <c r="F287" i="6"/>
  <c r="F749" i="6"/>
  <c r="F816" i="6"/>
  <c r="F546" i="6"/>
  <c r="F194" i="6"/>
  <c r="F177" i="6"/>
  <c r="F460" i="6"/>
  <c r="F621" i="6"/>
  <c r="F705" i="6"/>
  <c r="F685" i="6"/>
  <c r="F285" i="6"/>
  <c r="F361" i="6"/>
  <c r="F165" i="6"/>
  <c r="F490" i="6"/>
  <c r="F355" i="6"/>
  <c r="F441" i="6"/>
  <c r="F659" i="6"/>
  <c r="F677" i="6"/>
  <c r="F466" i="6"/>
  <c r="F940" i="6"/>
  <c r="F718" i="6"/>
  <c r="F647" i="6"/>
  <c r="F921" i="6"/>
  <c r="F1198" i="6"/>
  <c r="F827" i="6"/>
  <c r="F641" i="6"/>
  <c r="F164" i="6"/>
  <c r="F41" i="6"/>
  <c r="F416" i="6"/>
  <c r="F505" i="6"/>
  <c r="F779" i="6"/>
  <c r="F735" i="6"/>
  <c r="F607" i="6"/>
  <c r="F556" i="6"/>
  <c r="F227" i="6"/>
  <c r="F283" i="6"/>
  <c r="F472" i="6"/>
  <c r="F295" i="6"/>
  <c r="F76" i="6"/>
  <c r="F64" i="6"/>
  <c r="F169" i="6"/>
  <c r="F412" i="6"/>
  <c r="F832" i="6"/>
  <c r="F918" i="6"/>
  <c r="F608" i="6"/>
  <c r="F368" i="6"/>
  <c r="F223" i="6"/>
  <c r="F518" i="6"/>
  <c r="F587" i="6"/>
  <c r="F413" i="6"/>
  <c r="F691" i="6"/>
  <c r="F885" i="6"/>
  <c r="F353" i="6"/>
  <c r="F274" i="6"/>
  <c r="F186" i="6"/>
  <c r="F502" i="6"/>
  <c r="F484" i="6"/>
  <c r="F752" i="6"/>
  <c r="F637" i="6"/>
  <c r="F371" i="6"/>
  <c r="F288" i="6"/>
  <c r="F437" i="6"/>
  <c r="F872" i="6"/>
  <c r="F554" i="6"/>
  <c r="F290" i="6"/>
  <c r="F216" i="6"/>
  <c r="F265" i="6"/>
  <c r="F304" i="6"/>
  <c r="F476" i="6"/>
  <c r="F218" i="6"/>
  <c r="F344" i="6"/>
  <c r="F985" i="6"/>
  <c r="F1967" i="6"/>
  <c r="F981" i="6"/>
  <c r="F566" i="6"/>
  <c r="F687" i="6"/>
  <c r="F145" i="6"/>
  <c r="F31" i="6"/>
  <c r="F250" i="6"/>
  <c r="F807" i="6"/>
  <c r="F524" i="6"/>
  <c r="F195" i="6"/>
  <c r="F20" i="6"/>
  <c r="F411" i="6"/>
  <c r="F565" i="6"/>
  <c r="F417" i="6"/>
  <c r="F419" i="6"/>
  <c r="F422" i="6"/>
  <c r="F366" i="6"/>
  <c r="F204" i="6"/>
  <c r="F902" i="6"/>
  <c r="F1064" i="6"/>
  <c r="F1015" i="6"/>
  <c r="F1070" i="6"/>
  <c r="F499" i="6"/>
  <c r="F1224" i="6"/>
  <c r="F864" i="6"/>
  <c r="F404" i="6"/>
  <c r="F171" i="6"/>
  <c r="F591" i="6"/>
  <c r="F736" i="6"/>
  <c r="F728" i="6"/>
  <c r="F847" i="6"/>
  <c r="F582" i="6"/>
  <c r="F136" i="6"/>
  <c r="F176" i="6"/>
  <c r="F750" i="6"/>
  <c r="F1066" i="6"/>
  <c r="F724" i="6"/>
  <c r="F363" i="6"/>
  <c r="F590" i="6"/>
  <c r="F504" i="6"/>
  <c r="F219" i="6"/>
  <c r="F642" i="6"/>
  <c r="F910" i="6"/>
  <c r="F23" i="6"/>
  <c r="F18" i="6"/>
  <c r="F30" i="6"/>
  <c r="F35" i="6"/>
  <c r="F91" i="6"/>
  <c r="F798" i="6"/>
  <c r="F696" i="6"/>
  <c r="F33" i="6"/>
  <c r="F13" i="6"/>
  <c r="F53" i="6"/>
  <c r="F2" i="6"/>
  <c r="F7" i="6"/>
  <c r="F42" i="6"/>
  <c r="F702" i="6"/>
  <c r="F58" i="6"/>
  <c r="F28" i="6"/>
  <c r="F22" i="6"/>
  <c r="F331" i="6"/>
  <c r="F205" i="6"/>
  <c r="F17" i="6"/>
  <c r="F25" i="6"/>
  <c r="F296" i="6"/>
  <c r="F571" i="6"/>
  <c r="F75" i="6"/>
  <c r="F67" i="6"/>
  <c r="F327" i="6"/>
  <c r="F1448" i="6"/>
  <c r="F700" i="6"/>
  <c r="F485" i="6"/>
  <c r="F1188" i="6"/>
  <c r="F708" i="6"/>
  <c r="F320" i="6"/>
  <c r="F236" i="6"/>
  <c r="F135" i="6"/>
  <c r="F291" i="6"/>
  <c r="F372" i="6"/>
  <c r="F358" i="6"/>
  <c r="F286" i="6"/>
  <c r="F241" i="6"/>
  <c r="F391" i="6"/>
  <c r="F877" i="6"/>
  <c r="F674" i="6"/>
  <c r="F83" i="6"/>
  <c r="F220" i="6"/>
  <c r="F155" i="6"/>
  <c r="F47" i="6"/>
  <c r="F4" i="6"/>
  <c r="F108" i="6"/>
  <c r="F54" i="6"/>
  <c r="F98" i="6"/>
  <c r="F201" i="6"/>
  <c r="F898" i="6"/>
  <c r="F390" i="6"/>
  <c r="F336" i="6"/>
  <c r="F528" i="6"/>
  <c r="F926" i="6"/>
  <c r="F788" i="6"/>
  <c r="F879" i="6"/>
  <c r="F163" i="6"/>
  <c r="F141" i="6"/>
  <c r="F393" i="6"/>
  <c r="F522" i="6"/>
  <c r="F380" i="6"/>
  <c r="F284" i="6"/>
  <c r="F247" i="6"/>
  <c r="F138" i="6"/>
  <c r="F225" i="6"/>
  <c r="F282" i="6"/>
  <c r="F468" i="6"/>
  <c r="F482" i="6"/>
  <c r="F804" i="6"/>
  <c r="F519" i="6"/>
  <c r="F242" i="6"/>
  <c r="F319" i="6"/>
  <c r="F740" i="6"/>
  <c r="F723" i="6"/>
  <c r="F539" i="6"/>
  <c r="F113" i="6"/>
  <c r="F188" i="6"/>
  <c r="F257" i="6"/>
  <c r="F213" i="6"/>
  <c r="F474" i="6"/>
  <c r="F386" i="6"/>
  <c r="F688" i="6"/>
  <c r="F254" i="6"/>
  <c r="F343" i="6"/>
  <c r="F167" i="6"/>
  <c r="F140" i="6"/>
  <c r="F129" i="6"/>
  <c r="F161" i="6"/>
  <c r="F269" i="6"/>
  <c r="F255" i="6"/>
  <c r="F444" i="6"/>
  <c r="F440" i="6"/>
  <c r="F730" i="6"/>
  <c r="F855" i="6"/>
  <c r="F1050" i="6"/>
  <c r="F810" i="6"/>
  <c r="F527" i="6"/>
  <c r="F630" i="6"/>
  <c r="F690" i="6"/>
  <c r="F1109" i="6"/>
  <c r="F1134" i="6"/>
  <c r="F818" i="6"/>
  <c r="F706" i="6"/>
  <c r="F175" i="6"/>
  <c r="F495" i="6"/>
  <c r="F616" i="6"/>
  <c r="F383" i="6"/>
  <c r="F428" i="6"/>
  <c r="F385" i="6"/>
  <c r="F324" i="6"/>
  <c r="F262" i="6"/>
  <c r="F532" i="6"/>
  <c r="F240" i="6"/>
  <c r="F248" i="6"/>
  <c r="F559" i="6"/>
  <c r="F678" i="6"/>
  <c r="F671" i="6"/>
  <c r="F874" i="6"/>
  <c r="F626" i="6"/>
  <c r="F436" i="6"/>
  <c r="F469" i="6"/>
  <c r="F500" i="6"/>
  <c r="F699" i="6"/>
  <c r="F895" i="6"/>
  <c r="F557" i="6"/>
  <c r="F370" i="6"/>
  <c r="F221" i="6"/>
  <c r="F648" i="6"/>
  <c r="F596" i="6"/>
  <c r="F927" i="6"/>
  <c r="F1091" i="6"/>
  <c r="F667" i="6"/>
  <c r="F811" i="6"/>
  <c r="F725" i="6"/>
  <c r="F442" i="6"/>
  <c r="F434" i="6"/>
  <c r="F253" i="6"/>
  <c r="F312" i="6"/>
  <c r="F224" i="6"/>
  <c r="F63" i="6"/>
  <c r="F51" i="6"/>
  <c r="F45" i="6"/>
  <c r="F86" i="6"/>
  <c r="F398" i="6"/>
  <c r="F1008" i="6"/>
  <c r="F1376" i="6"/>
  <c r="F950" i="6"/>
  <c r="F713" i="6"/>
  <c r="F820" i="6"/>
  <c r="F694" i="6"/>
  <c r="F373" i="6"/>
  <c r="F281" i="6"/>
  <c r="F315" i="6"/>
  <c r="F424" i="6"/>
  <c r="F48" i="6"/>
  <c r="F79" i="6"/>
  <c r="F154" i="6"/>
  <c r="F273" i="6"/>
  <c r="F133" i="6"/>
  <c r="F207" i="6"/>
  <c r="F150" i="6"/>
  <c r="F347" i="6"/>
  <c r="F859" i="6"/>
  <c r="F1121" i="6"/>
  <c r="F1258" i="6"/>
  <c r="F1278" i="6"/>
  <c r="F1044" i="6"/>
  <c r="F562" i="6"/>
  <c r="F492" i="6"/>
  <c r="F710" i="6"/>
  <c r="F841" i="6"/>
  <c r="F1080" i="6"/>
  <c r="F662" i="6"/>
  <c r="F409" i="6"/>
  <c r="F146" i="6"/>
  <c r="F731" i="6"/>
  <c r="F639" i="6"/>
  <c r="F606" i="6"/>
  <c r="F771" i="6"/>
  <c r="F782" i="6"/>
  <c r="F581" i="6"/>
  <c r="F239" i="6"/>
  <c r="F597" i="6"/>
  <c r="F709" i="6"/>
  <c r="F418" i="6"/>
  <c r="F1264" i="6"/>
  <c r="F1148" i="6"/>
  <c r="F1085" i="6"/>
  <c r="F1002" i="6"/>
  <c r="F673" i="6"/>
  <c r="F737" i="6"/>
  <c r="F523" i="6"/>
  <c r="F540" i="6"/>
  <c r="F716" i="6"/>
  <c r="F511" i="6"/>
  <c r="F292" i="6"/>
  <c r="F55" i="6"/>
  <c r="F467" i="6"/>
  <c r="F339" i="6"/>
  <c r="F170" i="6"/>
  <c r="F132" i="6"/>
  <c r="F318" i="6"/>
  <c r="F635" i="6"/>
  <c r="F126" i="6"/>
  <c r="F520" i="6"/>
  <c r="F184" i="6"/>
  <c r="F535" i="6"/>
  <c r="F477" i="6"/>
  <c r="F44" i="6"/>
  <c r="F14" i="6"/>
  <c r="F152" i="6"/>
  <c r="F890" i="6"/>
  <c r="F443" i="6"/>
  <c r="F907" i="6"/>
  <c r="F1277" i="6"/>
  <c r="F784" i="6"/>
  <c r="F1119" i="6"/>
  <c r="F1236" i="6"/>
  <c r="F640" i="6"/>
  <c r="F602" i="6"/>
  <c r="F1226" i="6"/>
  <c r="F189" i="6"/>
  <c r="F78" i="6"/>
  <c r="F116" i="6"/>
  <c r="F82" i="6"/>
  <c r="F97" i="6"/>
  <c r="F26" i="6"/>
  <c r="F826" i="6"/>
  <c r="F905" i="6"/>
  <c r="F572" i="6"/>
  <c r="F233" i="6"/>
  <c r="F73" i="6"/>
  <c r="F459" i="6"/>
  <c r="F1032" i="6"/>
  <c r="F941" i="6"/>
  <c r="F1076" i="6"/>
  <c r="F575" i="6"/>
  <c r="F60" i="6"/>
  <c r="F756" i="6"/>
  <c r="F887" i="6"/>
  <c r="F322" i="6"/>
  <c r="F341" i="6"/>
  <c r="F666" i="6"/>
  <c r="F93" i="6"/>
  <c r="F62" i="6"/>
  <c r="F57" i="6"/>
  <c r="F768" i="6"/>
  <c r="F345" i="6"/>
  <c r="F264" i="6"/>
  <c r="F389" i="6"/>
  <c r="F306" i="6"/>
  <c r="F66" i="6"/>
  <c r="F21" i="6"/>
  <c r="F85" i="6"/>
  <c r="F1007" i="6"/>
  <c r="F109" i="6"/>
  <c r="F618" i="6"/>
  <c r="F329" i="6"/>
  <c r="F172" i="6"/>
  <c r="F316" i="6"/>
  <c r="F314" i="6"/>
  <c r="F95" i="6"/>
  <c r="F655" i="6"/>
  <c r="F1229" i="6"/>
  <c r="F266" i="6"/>
  <c r="F117" i="6"/>
  <c r="F110" i="6"/>
  <c r="F39" i="6"/>
  <c r="F238" i="6"/>
  <c r="F560" i="6"/>
  <c r="F622" i="6"/>
  <c r="F191" i="6"/>
  <c r="F157" i="6"/>
  <c r="F217" i="6"/>
  <c r="F577" i="6"/>
  <c r="F893" i="6"/>
  <c r="F1048" i="6"/>
  <c r="F668" i="6"/>
  <c r="F271" i="6"/>
  <c r="F278" i="6"/>
  <c r="F451" i="6"/>
  <c r="F770" i="6"/>
  <c r="F987" i="6"/>
  <c r="F1434" i="6"/>
  <c r="F660" i="6"/>
  <c r="F377" i="6"/>
  <c r="F121" i="6"/>
  <c r="F119" i="6"/>
  <c r="F629" i="6"/>
  <c r="F620" i="6"/>
  <c r="F611" i="6"/>
  <c r="F964" i="6"/>
  <c r="F829" i="6"/>
  <c r="F1058" i="6"/>
  <c r="F1172" i="6"/>
  <c r="F1092" i="6"/>
  <c r="F793" i="6"/>
  <c r="F995" i="6"/>
  <c r="F695" i="6"/>
  <c r="F1057" i="6"/>
  <c r="F1192" i="6"/>
  <c r="F1087" i="6"/>
  <c r="F925" i="6"/>
  <c r="F972" i="6"/>
  <c r="F1045" i="6"/>
  <c r="F1059" i="6"/>
  <c r="F967" i="6"/>
  <c r="F776" i="6"/>
  <c r="F743" i="6"/>
  <c r="F955" i="6"/>
  <c r="F1074" i="6"/>
  <c r="F1319" i="6"/>
  <c r="F1138" i="6"/>
  <c r="F986" i="6"/>
  <c r="F1381" i="6"/>
  <c r="F1161" i="6"/>
  <c r="F997" i="6"/>
  <c r="F819" i="6"/>
  <c r="F1294" i="6"/>
  <c r="F1738" i="6"/>
  <c r="F1862" i="6"/>
  <c r="F2053" i="6"/>
  <c r="F1557" i="6"/>
  <c r="F1407" i="6"/>
  <c r="F1514" i="6"/>
  <c r="F1387" i="6"/>
  <c r="F1463" i="6"/>
  <c r="F1106" i="6"/>
  <c r="F1359" i="6"/>
  <c r="F1183" i="6"/>
  <c r="F1508" i="6"/>
  <c r="F1171" i="6"/>
  <c r="F1067" i="6"/>
  <c r="F1296" i="6"/>
  <c r="F939" i="6"/>
  <c r="F755" i="6"/>
  <c r="F513" i="6"/>
  <c r="F975" i="6"/>
  <c r="F16" i="6"/>
  <c r="F1429" i="6"/>
  <c r="F1694" i="6"/>
  <c r="F1383" i="6"/>
  <c r="F1189" i="6"/>
  <c r="F1496" i="6"/>
  <c r="F1519" i="6"/>
  <c r="F1206" i="6"/>
  <c r="F1097" i="6"/>
  <c r="F664" i="6"/>
  <c r="F11" i="6"/>
  <c r="F1402" i="6"/>
  <c r="F1297" i="6"/>
  <c r="F1009" i="6"/>
  <c r="F1073" i="6"/>
  <c r="F1887" i="6"/>
  <c r="F2059" i="6"/>
  <c r="F1207" i="6"/>
  <c r="F1158" i="6"/>
  <c r="F1251" i="6"/>
  <c r="F680" i="6"/>
  <c r="F1072" i="6"/>
  <c r="F2002" i="6"/>
  <c r="F1409" i="6"/>
  <c r="F880" i="6"/>
  <c r="F645" i="6"/>
  <c r="F1093" i="6"/>
  <c r="F1733" i="6"/>
  <c r="F1555" i="6"/>
  <c r="F1276" i="6"/>
  <c r="F1146" i="6"/>
  <c r="F1419" i="6"/>
  <c r="F1245" i="6"/>
  <c r="F1426" i="6"/>
  <c r="F2105" i="6"/>
  <c r="F1329" i="6"/>
  <c r="F1315" i="6"/>
  <c r="F1288" i="6"/>
  <c r="F1234" i="6"/>
  <c r="F1046" i="6"/>
  <c r="F853" i="6"/>
  <c r="F6" i="6"/>
  <c r="F3" i="6"/>
  <c r="F683" i="6"/>
  <c r="F2092" i="6"/>
  <c r="F2082" i="6"/>
  <c r="F1947" i="6"/>
  <c r="F1499" i="6"/>
  <c r="F1483" i="6"/>
  <c r="F1420" i="6"/>
  <c r="F1876" i="6"/>
  <c r="F2022" i="6"/>
  <c r="F1299" i="6"/>
  <c r="F1131" i="6"/>
  <c r="F1253" i="6"/>
  <c r="F833" i="6"/>
  <c r="F822" i="6"/>
  <c r="F1214" i="6"/>
  <c r="F1389" i="6"/>
  <c r="F1090" i="6"/>
  <c r="F1143" i="6"/>
  <c r="F1287" i="6"/>
  <c r="F1174" i="6"/>
  <c r="F1351" i="6"/>
  <c r="F1497" i="6"/>
  <c r="F1289" i="6"/>
  <c r="F1190" i="6"/>
  <c r="F1145" i="6"/>
  <c r="F1427" i="6"/>
  <c r="F1354" i="6"/>
  <c r="F1308" i="6"/>
  <c r="F1291" i="6"/>
  <c r="F1457" i="6"/>
  <c r="F1261" i="6"/>
  <c r="F1321" i="6"/>
  <c r="F1170" i="6"/>
  <c r="F1193" i="6"/>
  <c r="F1244" i="6"/>
  <c r="F1888" i="6"/>
  <c r="F2065" i="6"/>
  <c r="F2015" i="6"/>
  <c r="F1365" i="6"/>
  <c r="F1445" i="6"/>
  <c r="F1564" i="6"/>
  <c r="F1544" i="6"/>
  <c r="F1856" i="6"/>
  <c r="F1784" i="6"/>
  <c r="F1393" i="6"/>
  <c r="F1266" i="6"/>
  <c r="F1290" i="6"/>
  <c r="F1374" i="6"/>
  <c r="F1528" i="6"/>
  <c r="F1378" i="6"/>
  <c r="F1696" i="6"/>
  <c r="F1440" i="6"/>
  <c r="F1331" i="6"/>
  <c r="F1461" i="6"/>
  <c r="F1416" i="6"/>
  <c r="F1333" i="6"/>
  <c r="F1367" i="6"/>
  <c r="F1492" i="6"/>
  <c r="F1187" i="6"/>
  <c r="F1184" i="6"/>
  <c r="F1100" i="6"/>
  <c r="F1126" i="6"/>
  <c r="F1352" i="6"/>
  <c r="F1589" i="6"/>
  <c r="F1986" i="6"/>
  <c r="F1082" i="6"/>
  <c r="F1225" i="6"/>
  <c r="F1436" i="6"/>
  <c r="F1459" i="6"/>
  <c r="F1588" i="6"/>
  <c r="F2043" i="6"/>
  <c r="F1404" i="6"/>
  <c r="F1200" i="6"/>
  <c r="F1526" i="6"/>
  <c r="F1892" i="6"/>
  <c r="F1839" i="6"/>
  <c r="F1804" i="6"/>
  <c r="F1485" i="6"/>
  <c r="F1667" i="6"/>
  <c r="F1940" i="6"/>
  <c r="F1745" i="6"/>
  <c r="F1602" i="6"/>
  <c r="F2037" i="6"/>
  <c r="F1915" i="6"/>
  <c r="F2066" i="6"/>
  <c r="F2096" i="6"/>
  <c r="F1746" i="6"/>
  <c r="F2050" i="6"/>
  <c r="F1764" i="6"/>
  <c r="F1819" i="6"/>
  <c r="F1977" i="6"/>
  <c r="F2001" i="6"/>
  <c r="F1649" i="6"/>
  <c r="F1256" i="6"/>
  <c r="F1730" i="6"/>
  <c r="F2071" i="6"/>
  <c r="F2085" i="6"/>
  <c r="F1806" i="6"/>
  <c r="F2004" i="6"/>
  <c r="F1650" i="6"/>
  <c r="F1603" i="6"/>
  <c r="F1847" i="6"/>
  <c r="F1470" i="6"/>
  <c r="F1364" i="6"/>
  <c r="F1293" i="6"/>
  <c r="F1397" i="6"/>
  <c r="F1385" i="6"/>
  <c r="F1441" i="6"/>
  <c r="F1444" i="6"/>
  <c r="F1545" i="6"/>
  <c r="F1177" i="6"/>
  <c r="F1005" i="6"/>
  <c r="F1534" i="6"/>
  <c r="F1547" i="6"/>
  <c r="F1391" i="6"/>
  <c r="F1392" i="6"/>
  <c r="F1306" i="6"/>
  <c r="F1077" i="6"/>
  <c r="F1314" i="6"/>
  <c r="F2020" i="6"/>
  <c r="F1823" i="6"/>
  <c r="F1682" i="6"/>
  <c r="F1541" i="6"/>
  <c r="F1403" i="6"/>
  <c r="F1267" i="6"/>
  <c r="F1118" i="6"/>
  <c r="F1279" i="6"/>
  <c r="F1263" i="6"/>
  <c r="F1081" i="6"/>
  <c r="F100" i="6"/>
  <c r="F173" i="6"/>
  <c r="F447" i="6"/>
  <c r="F1310" i="6"/>
  <c r="F1789" i="6"/>
  <c r="F1956" i="6"/>
  <c r="F1929" i="6"/>
  <c r="F1707" i="6"/>
  <c r="F1053" i="6"/>
  <c r="F1683" i="6"/>
  <c r="F1815" i="6"/>
  <c r="F1711" i="6"/>
  <c r="F1634" i="6"/>
  <c r="F1406" i="6"/>
  <c r="F1341" i="6"/>
  <c r="F1199" i="6"/>
  <c r="F1548" i="6"/>
  <c r="F1218" i="6"/>
  <c r="F1361" i="6"/>
  <c r="F1336" i="6"/>
  <c r="F1484" i="6"/>
  <c r="F1758" i="6"/>
  <c r="F1737" i="6"/>
  <c r="F1619" i="6"/>
  <c r="F1467" i="6"/>
  <c r="F1316" i="6"/>
  <c r="F1301" i="6"/>
  <c r="F899" i="6"/>
  <c r="F650" i="6"/>
  <c r="F801" i="6"/>
  <c r="F990" i="6"/>
  <c r="F1037" i="6"/>
  <c r="F778" i="6"/>
  <c r="F1122" i="6"/>
  <c r="F1132" i="6"/>
  <c r="F1133" i="6"/>
  <c r="F1025" i="6"/>
  <c r="F693" i="6"/>
  <c r="F935" i="6"/>
  <c r="F1466" i="6"/>
  <c r="F1795" i="6"/>
  <c r="F1180" i="6"/>
  <c r="F526" i="6"/>
  <c r="F543" i="6"/>
  <c r="F381" i="6"/>
  <c r="F1129" i="6"/>
  <c r="F971" i="6"/>
  <c r="F1001" i="6"/>
  <c r="F1156" i="6"/>
  <c r="F1160" i="6"/>
  <c r="F1040" i="6"/>
  <c r="F1098" i="6"/>
  <c r="F949" i="6"/>
  <c r="F1368" i="6"/>
  <c r="F1311" i="6"/>
  <c r="F1372" i="6"/>
  <c r="F1337" i="6"/>
  <c r="F1220" i="6"/>
  <c r="F1011" i="6"/>
  <c r="F1149" i="6"/>
  <c r="F1246" i="6"/>
  <c r="F1415" i="6"/>
  <c r="F1249" i="6"/>
  <c r="F1494" i="6"/>
  <c r="F1167" i="6"/>
  <c r="F1270" i="6"/>
  <c r="F1003" i="6"/>
  <c r="F1265" i="6"/>
  <c r="F1173" i="6"/>
  <c r="F1139" i="6"/>
  <c r="F1451" i="6"/>
  <c r="F1116" i="6"/>
  <c r="F1239" i="6"/>
  <c r="F1356" i="6"/>
  <c r="F1208" i="6"/>
  <c r="F1240" i="6"/>
  <c r="F102" i="6"/>
  <c r="F763" i="6"/>
  <c r="F615" i="6"/>
  <c r="F1412" i="6"/>
  <c r="F1125" i="6"/>
  <c r="F2083" i="6"/>
  <c r="F2103" i="6"/>
  <c r="F1169" i="6"/>
  <c r="F1273" i="6"/>
  <c r="F1781" i="6"/>
  <c r="F1941" i="6"/>
  <c r="F1629" i="6"/>
  <c r="F1323" i="6"/>
  <c r="F1919" i="6"/>
  <c r="F2058" i="6"/>
  <c r="F1664" i="6"/>
  <c r="F1632" i="6"/>
  <c r="F1796" i="6"/>
  <c r="F2007" i="6"/>
  <c r="F1705" i="6"/>
  <c r="F1883" i="6"/>
  <c r="F1505" i="6"/>
  <c r="F1446" i="6"/>
  <c r="F1689" i="6"/>
  <c r="F1692" i="6"/>
  <c r="F1527" i="6"/>
  <c r="F1972" i="6"/>
  <c r="F1997" i="6"/>
  <c r="F1706" i="6"/>
  <c r="F1932" i="6"/>
  <c r="F1708" i="6"/>
  <c r="F1280" i="6"/>
  <c r="F1247" i="6"/>
  <c r="F1732" i="6"/>
  <c r="F1182" i="6"/>
  <c r="F1155" i="6"/>
  <c r="F1498" i="6"/>
  <c r="F1597" i="6"/>
  <c r="F1695" i="6"/>
  <c r="F2107" i="6"/>
  <c r="F2106" i="6"/>
  <c r="F1953" i="6"/>
  <c r="F1641" i="6"/>
  <c r="F900" i="6"/>
  <c r="C1740" i="6"/>
  <c r="D1740" i="6"/>
  <c r="E1740" i="6"/>
  <c r="C1699" i="6"/>
  <c r="D1699" i="6"/>
  <c r="E1699" i="6"/>
  <c r="C1954" i="6"/>
  <c r="D1954" i="6"/>
  <c r="E1954" i="6"/>
  <c r="C1913" i="6"/>
  <c r="D1913" i="6"/>
  <c r="E1913" i="6"/>
  <c r="C1792" i="6"/>
  <c r="D1792" i="6"/>
  <c r="E1792" i="6"/>
  <c r="C1360" i="6"/>
  <c r="D1360" i="6"/>
  <c r="E1360" i="6"/>
  <c r="C1339" i="6"/>
  <c r="D1339" i="6"/>
  <c r="E1339" i="6"/>
  <c r="C1701" i="6"/>
  <c r="D1701" i="6"/>
  <c r="E1701" i="6"/>
  <c r="C2041" i="6"/>
  <c r="D2041" i="6"/>
  <c r="E2041" i="6"/>
  <c r="C2064" i="6"/>
  <c r="D2064" i="6"/>
  <c r="E2064" i="6"/>
  <c r="C1723" i="6"/>
  <c r="D1723" i="6"/>
  <c r="E1723" i="6"/>
  <c r="C1899" i="6"/>
  <c r="D1899" i="6"/>
  <c r="E1899" i="6"/>
  <c r="C1864" i="6"/>
  <c r="D1864" i="6"/>
  <c r="E1864" i="6"/>
  <c r="C1803" i="6"/>
  <c r="D1803" i="6"/>
  <c r="E1803" i="6"/>
  <c r="C1998" i="6"/>
  <c r="D1998" i="6"/>
  <c r="E1998" i="6"/>
  <c r="C2056" i="6"/>
  <c r="D2056" i="6"/>
  <c r="E2056" i="6"/>
  <c r="C2074" i="6"/>
  <c r="D2074" i="6"/>
  <c r="E2074" i="6"/>
  <c r="C1909" i="6"/>
  <c r="D1909" i="6"/>
  <c r="E1909" i="6"/>
  <c r="C1995" i="6"/>
  <c r="D1995" i="6"/>
  <c r="E1995" i="6"/>
  <c r="C1703" i="6"/>
  <c r="D1703" i="6"/>
  <c r="E1703" i="6"/>
  <c r="C1677" i="6"/>
  <c r="D1677" i="6"/>
  <c r="E1677" i="6"/>
  <c r="C1535" i="6"/>
  <c r="D1535" i="6"/>
  <c r="E1535" i="6"/>
  <c r="C2034" i="6"/>
  <c r="D2034" i="6"/>
  <c r="E2034" i="6"/>
  <c r="C2076" i="6"/>
  <c r="D2076" i="6"/>
  <c r="E2076" i="6"/>
  <c r="C2075" i="6"/>
  <c r="D2075" i="6"/>
  <c r="E2075" i="6"/>
  <c r="C2028" i="6"/>
  <c r="D2028" i="6"/>
  <c r="E2028" i="6"/>
  <c r="C2073" i="6"/>
  <c r="D2073" i="6"/>
  <c r="E2073" i="6"/>
  <c r="C2048" i="6"/>
  <c r="D2048" i="6"/>
  <c r="E2048" i="6"/>
  <c r="C2031" i="6"/>
  <c r="D2031" i="6"/>
  <c r="E2031" i="6"/>
  <c r="C2077" i="6"/>
  <c r="D2077" i="6"/>
  <c r="E2077" i="6"/>
  <c r="C2089" i="6"/>
  <c r="D2089" i="6"/>
  <c r="E2089" i="6"/>
  <c r="C2009" i="6"/>
  <c r="D2009" i="6"/>
  <c r="E2009" i="6"/>
  <c r="C1907" i="6"/>
  <c r="D1907" i="6"/>
  <c r="E1907" i="6"/>
  <c r="C1890" i="6"/>
  <c r="D1890" i="6"/>
  <c r="E1890" i="6"/>
  <c r="C1790" i="6"/>
  <c r="D1790" i="6"/>
  <c r="E1790" i="6"/>
  <c r="C1578" i="6"/>
  <c r="D1578" i="6"/>
  <c r="E1578" i="6"/>
  <c r="C1870" i="6"/>
  <c r="D1870" i="6"/>
  <c r="E1870" i="6"/>
  <c r="C1981" i="6"/>
  <c r="D1981" i="6"/>
  <c r="E1981" i="6"/>
  <c r="C1866" i="6"/>
  <c r="D1866" i="6"/>
  <c r="E1866" i="6"/>
  <c r="C1613" i="6"/>
  <c r="D1613" i="6"/>
  <c r="E1613" i="6"/>
  <c r="C1753" i="6"/>
  <c r="D1753" i="6"/>
  <c r="E1753" i="6"/>
  <c r="C1917" i="6"/>
  <c r="D1917" i="6"/>
  <c r="E1917" i="6"/>
  <c r="C2060" i="6"/>
  <c r="D2060" i="6"/>
  <c r="E2060" i="6"/>
  <c r="C2040" i="6"/>
  <c r="D2040" i="6"/>
  <c r="E2040" i="6"/>
  <c r="C1963" i="6"/>
  <c r="D1963" i="6"/>
  <c r="E1963" i="6"/>
  <c r="C1772" i="6"/>
  <c r="D1772" i="6"/>
  <c r="E1772" i="6"/>
  <c r="C1824" i="6"/>
  <c r="D1824" i="6"/>
  <c r="E1824" i="6"/>
  <c r="C1826" i="6"/>
  <c r="D1826" i="6"/>
  <c r="E1826" i="6"/>
  <c r="C1726" i="6"/>
  <c r="D1726" i="6"/>
  <c r="E1726" i="6"/>
  <c r="C1729" i="6"/>
  <c r="D1729" i="6"/>
  <c r="E1729" i="6"/>
  <c r="C1793" i="6"/>
  <c r="D1793" i="6"/>
  <c r="E1793" i="6"/>
  <c r="C1760" i="6"/>
  <c r="D1760" i="6"/>
  <c r="E1760" i="6"/>
  <c r="C1881" i="6"/>
  <c r="D1881" i="6"/>
  <c r="E1881" i="6"/>
  <c r="C1918" i="6"/>
  <c r="D1918" i="6"/>
  <c r="E1918" i="6"/>
  <c r="C1735" i="6"/>
  <c r="D1735" i="6"/>
  <c r="E1735" i="6"/>
  <c r="C1570" i="6"/>
  <c r="D1570" i="6"/>
  <c r="E1570" i="6"/>
  <c r="C1654" i="6"/>
  <c r="D1654" i="6"/>
  <c r="E1654" i="6"/>
  <c r="C1950" i="6"/>
  <c r="D1950" i="6"/>
  <c r="E1950" i="6"/>
  <c r="C1962" i="6"/>
  <c r="D1962" i="6"/>
  <c r="E1962" i="6"/>
  <c r="C1736" i="6"/>
  <c r="D1736" i="6"/>
  <c r="E1736" i="6"/>
  <c r="C1458" i="6"/>
  <c r="D1458" i="6"/>
  <c r="E1458" i="6"/>
  <c r="C1625" i="6"/>
  <c r="D1625" i="6"/>
  <c r="E1625" i="6"/>
  <c r="C1943" i="6"/>
  <c r="D1943" i="6"/>
  <c r="E1943" i="6"/>
  <c r="C1891" i="6"/>
  <c r="D1891" i="6"/>
  <c r="E1891" i="6"/>
  <c r="C2013" i="6"/>
  <c r="D2013" i="6"/>
  <c r="E2013" i="6"/>
  <c r="C2035" i="6"/>
  <c r="D2035" i="6"/>
  <c r="E2035" i="6"/>
  <c r="C1984" i="6"/>
  <c r="D1984" i="6"/>
  <c r="E1984" i="6"/>
  <c r="C1782" i="6"/>
  <c r="D1782" i="6"/>
  <c r="E1782" i="6"/>
  <c r="C1727" i="6"/>
  <c r="D1727" i="6"/>
  <c r="E1727" i="6"/>
  <c r="C1927" i="6"/>
  <c r="D1927" i="6"/>
  <c r="E1927" i="6"/>
  <c r="C1973" i="6"/>
  <c r="D1973" i="6"/>
  <c r="E1973" i="6"/>
  <c r="C2070" i="6"/>
  <c r="D2070" i="6"/>
  <c r="E2070" i="6"/>
  <c r="C2091" i="6"/>
  <c r="D2091" i="6"/>
  <c r="E2091" i="6"/>
  <c r="C2003" i="6"/>
  <c r="D2003" i="6"/>
  <c r="E2003" i="6"/>
  <c r="C2024" i="6"/>
  <c r="D2024" i="6"/>
  <c r="E2024" i="6"/>
  <c r="C1969" i="6"/>
  <c r="D1969" i="6"/>
  <c r="E1969" i="6"/>
  <c r="C1964" i="6"/>
  <c r="D1964" i="6"/>
  <c r="E1964" i="6"/>
  <c r="C1978" i="6"/>
  <c r="D1978" i="6"/>
  <c r="E1978" i="6"/>
  <c r="C2039" i="6"/>
  <c r="D2039" i="6"/>
  <c r="E2039" i="6"/>
  <c r="C2057" i="6"/>
  <c r="D2057" i="6"/>
  <c r="E2057" i="6"/>
  <c r="C1914" i="6"/>
  <c r="D1914" i="6"/>
  <c r="E1914" i="6"/>
  <c r="C1712" i="6"/>
  <c r="D1712" i="6"/>
  <c r="E1712" i="6"/>
  <c r="C1878" i="6"/>
  <c r="D1878" i="6"/>
  <c r="E1878" i="6"/>
  <c r="C2017" i="6"/>
  <c r="D2017" i="6"/>
  <c r="E2017" i="6"/>
  <c r="C1937" i="6"/>
  <c r="D1937" i="6"/>
  <c r="E1937" i="6"/>
  <c r="C1852" i="6"/>
  <c r="D1852" i="6"/>
  <c r="E1852" i="6"/>
  <c r="C1959" i="6"/>
  <c r="D1959" i="6"/>
  <c r="E1959" i="6"/>
  <c r="C1721" i="6"/>
  <c r="D1721" i="6"/>
  <c r="E1721" i="6"/>
  <c r="C1776" i="6"/>
  <c r="D1776" i="6"/>
  <c r="E1776" i="6"/>
  <c r="C1924" i="6"/>
  <c r="D1924" i="6"/>
  <c r="E1924" i="6"/>
  <c r="C1990" i="6"/>
  <c r="D1990" i="6"/>
  <c r="E1990" i="6"/>
  <c r="C2033" i="6"/>
  <c r="D2033" i="6"/>
  <c r="E2033" i="6"/>
  <c r="C1994" i="6"/>
  <c r="D1994" i="6"/>
  <c r="E1994" i="6"/>
  <c r="C2036" i="6"/>
  <c r="D2036" i="6"/>
  <c r="E2036" i="6"/>
  <c r="C2072" i="6"/>
  <c r="D2072" i="6"/>
  <c r="E2072" i="6"/>
  <c r="C2025" i="6"/>
  <c r="D2025" i="6"/>
  <c r="E2025" i="6"/>
  <c r="C1948" i="6"/>
  <c r="D1948" i="6"/>
  <c r="E1948" i="6"/>
  <c r="C1949" i="6"/>
  <c r="D1949" i="6"/>
  <c r="E1949" i="6"/>
  <c r="C1938" i="6"/>
  <c r="D1938" i="6"/>
  <c r="E1938" i="6"/>
  <c r="C1996" i="6"/>
  <c r="D1996" i="6"/>
  <c r="E1996" i="6"/>
  <c r="C2014" i="6"/>
  <c r="D2014" i="6"/>
  <c r="E2014" i="6"/>
  <c r="C1849" i="6"/>
  <c r="D1849" i="6"/>
  <c r="E1849" i="6"/>
  <c r="C1801" i="6"/>
  <c r="D1801" i="6"/>
  <c r="E1801" i="6"/>
  <c r="C1798" i="6"/>
  <c r="D1798" i="6"/>
  <c r="E1798" i="6"/>
  <c r="C1530" i="6"/>
  <c r="D1530" i="6"/>
  <c r="E1530" i="6"/>
  <c r="C1714" i="6"/>
  <c r="D1714" i="6"/>
  <c r="E1714" i="6"/>
  <c r="C1925" i="6"/>
  <c r="D1925" i="6"/>
  <c r="E1925" i="6"/>
  <c r="C1965" i="6"/>
  <c r="D1965" i="6"/>
  <c r="E1965" i="6"/>
  <c r="C1724" i="6"/>
  <c r="D1724" i="6"/>
  <c r="E1724" i="6"/>
  <c r="C1818" i="6"/>
  <c r="D1818" i="6"/>
  <c r="E1818" i="6"/>
  <c r="C1646" i="6"/>
  <c r="D1646" i="6"/>
  <c r="E1646" i="6"/>
  <c r="C1675" i="6"/>
  <c r="D1675" i="6"/>
  <c r="E1675" i="6"/>
  <c r="C1648" i="6"/>
  <c r="D1648" i="6"/>
  <c r="E1648" i="6"/>
  <c r="C1930" i="6"/>
  <c r="D1930" i="6"/>
  <c r="E1930" i="6"/>
  <c r="C1865" i="6"/>
  <c r="D1865" i="6"/>
  <c r="E1865" i="6"/>
  <c r="C1350" i="6"/>
  <c r="D1350" i="6"/>
  <c r="E1350" i="6"/>
  <c r="C1401" i="6"/>
  <c r="D1401" i="6"/>
  <c r="E1401" i="6"/>
  <c r="C1550" i="6"/>
  <c r="D1550" i="6"/>
  <c r="E1550" i="6"/>
  <c r="C1568" i="6"/>
  <c r="D1568" i="6"/>
  <c r="E1568" i="6"/>
  <c r="C1377" i="6"/>
  <c r="D1377" i="6"/>
  <c r="E1377" i="6"/>
  <c r="C1935" i="6"/>
  <c r="D1935" i="6"/>
  <c r="E1935" i="6"/>
  <c r="C1809" i="6"/>
  <c r="D1809" i="6"/>
  <c r="E1809" i="6"/>
  <c r="C1869" i="6"/>
  <c r="D1869" i="6"/>
  <c r="E1869" i="6"/>
  <c r="C1903" i="6"/>
  <c r="D1903" i="6"/>
  <c r="E1903" i="6"/>
  <c r="C1928" i="6"/>
  <c r="D1928" i="6"/>
  <c r="E1928" i="6"/>
  <c r="C1860" i="6"/>
  <c r="D1860" i="6"/>
  <c r="E1860" i="6"/>
  <c r="C1861" i="6"/>
  <c r="D1861" i="6"/>
  <c r="E1861" i="6"/>
  <c r="C2049" i="6"/>
  <c r="D2049" i="6"/>
  <c r="E2049" i="6"/>
  <c r="C2097" i="6"/>
  <c r="D2097" i="6"/>
  <c r="E2097" i="6"/>
  <c r="C1879" i="6"/>
  <c r="D1879" i="6"/>
  <c r="E1879" i="6"/>
  <c r="C1882" i="6"/>
  <c r="D1882" i="6"/>
  <c r="E1882" i="6"/>
  <c r="C1725" i="6"/>
  <c r="D1725" i="6"/>
  <c r="E1725" i="6"/>
  <c r="C1659" i="6"/>
  <c r="D1659" i="6"/>
  <c r="E1659" i="6"/>
  <c r="C1747" i="6"/>
  <c r="D1747" i="6"/>
  <c r="E1747" i="6"/>
  <c r="C1685" i="6"/>
  <c r="D1685" i="6"/>
  <c r="E1685" i="6"/>
  <c r="C1812" i="6"/>
  <c r="D1812" i="6"/>
  <c r="E1812" i="6"/>
  <c r="C1558" i="6"/>
  <c r="D1558" i="6"/>
  <c r="E1558" i="6"/>
  <c r="C1713" i="6"/>
  <c r="D1713" i="6"/>
  <c r="E1713" i="6"/>
  <c r="C1802" i="6"/>
  <c r="D1802" i="6"/>
  <c r="E1802" i="6"/>
  <c r="C1670" i="6"/>
  <c r="D1670" i="6"/>
  <c r="E1670" i="6"/>
  <c r="C1697" i="6"/>
  <c r="D1697" i="6"/>
  <c r="E1697" i="6"/>
  <c r="C1794" i="6"/>
  <c r="D1794" i="6"/>
  <c r="E1794" i="6"/>
  <c r="C1788" i="6"/>
  <c r="D1788" i="6"/>
  <c r="E1788" i="6"/>
  <c r="C1284" i="6"/>
  <c r="D1284" i="6"/>
  <c r="E1284" i="6"/>
  <c r="C1400" i="6"/>
  <c r="D1400" i="6"/>
  <c r="E1400" i="6"/>
  <c r="C1835" i="6"/>
  <c r="D1835" i="6"/>
  <c r="E1835" i="6"/>
  <c r="C1926" i="6"/>
  <c r="D1926" i="6"/>
  <c r="E1926" i="6"/>
  <c r="C1838" i="6"/>
  <c r="D1838" i="6"/>
  <c r="E1838" i="6"/>
  <c r="C2055" i="6"/>
  <c r="D2055" i="6"/>
  <c r="E2055" i="6"/>
  <c r="C2061" i="6"/>
  <c r="D2061" i="6"/>
  <c r="E2061" i="6"/>
  <c r="C1637" i="6"/>
  <c r="D1637" i="6"/>
  <c r="E1637" i="6"/>
  <c r="C1152" i="6"/>
  <c r="D1152" i="6"/>
  <c r="E1152" i="6"/>
  <c r="C1303" i="6"/>
  <c r="D1303" i="6"/>
  <c r="E1303" i="6"/>
  <c r="C1744" i="6"/>
  <c r="D1744" i="6"/>
  <c r="E1744" i="6"/>
  <c r="C1600" i="6"/>
  <c r="D1600" i="6"/>
  <c r="E1600" i="6"/>
  <c r="C1830" i="6"/>
  <c r="D1830" i="6"/>
  <c r="E1830" i="6"/>
  <c r="C1992" i="6"/>
  <c r="D1992" i="6"/>
  <c r="E1992" i="6"/>
  <c r="C1970" i="6"/>
  <c r="D1970" i="6"/>
  <c r="E1970" i="6"/>
  <c r="C1645" i="6"/>
  <c r="D1645" i="6"/>
  <c r="E1645" i="6"/>
  <c r="C1552" i="6"/>
  <c r="D1552" i="6"/>
  <c r="E1552" i="6"/>
  <c r="C1614" i="6"/>
  <c r="D1614" i="6"/>
  <c r="E1614" i="6"/>
  <c r="C1611" i="6"/>
  <c r="D1611" i="6"/>
  <c r="E1611" i="6"/>
  <c r="C1837" i="6"/>
  <c r="D1837" i="6"/>
  <c r="E1837" i="6"/>
  <c r="C1785" i="6"/>
  <c r="D1785" i="6"/>
  <c r="E1785" i="6"/>
  <c r="C1663" i="6"/>
  <c r="D1663" i="6"/>
  <c r="E1663" i="6"/>
  <c r="C1636" i="6"/>
  <c r="D1636" i="6"/>
  <c r="E1636" i="6"/>
  <c r="C1559" i="6"/>
  <c r="D1559" i="6"/>
  <c r="E1559" i="6"/>
  <c r="C1616" i="6"/>
  <c r="D1616" i="6"/>
  <c r="E1616" i="6"/>
  <c r="C1583" i="6"/>
  <c r="D1583" i="6"/>
  <c r="E1583" i="6"/>
  <c r="C1522" i="6"/>
  <c r="D1522" i="6"/>
  <c r="E1522" i="6"/>
  <c r="C1718" i="6"/>
  <c r="D1718" i="6"/>
  <c r="E1718" i="6"/>
  <c r="C1817" i="6"/>
  <c r="D1817" i="6"/>
  <c r="E1817" i="6"/>
  <c r="C1825" i="6"/>
  <c r="D1825" i="6"/>
  <c r="E1825" i="6"/>
  <c r="C1767" i="6"/>
  <c r="D1767" i="6"/>
  <c r="E1767" i="6"/>
  <c r="C1743" i="6"/>
  <c r="D1743" i="6"/>
  <c r="E1743" i="6"/>
  <c r="C1774" i="6"/>
  <c r="D1774" i="6"/>
  <c r="E1774" i="6"/>
  <c r="C1885" i="6"/>
  <c r="D1885" i="6"/>
  <c r="E1885" i="6"/>
  <c r="C1800" i="6"/>
  <c r="D1800" i="6"/>
  <c r="E1800" i="6"/>
  <c r="C1666" i="6"/>
  <c r="D1666" i="6"/>
  <c r="E1666" i="6"/>
  <c r="C1609" i="6"/>
  <c r="D1609" i="6"/>
  <c r="E1609" i="6"/>
  <c r="C1843" i="6"/>
  <c r="D1843" i="6"/>
  <c r="E1843" i="6"/>
  <c r="C1671" i="6"/>
  <c r="D1671" i="6"/>
  <c r="E1671" i="6"/>
  <c r="C1487" i="6"/>
  <c r="D1487" i="6"/>
  <c r="E1487" i="6"/>
  <c r="C1857" i="6"/>
  <c r="D1857" i="6"/>
  <c r="E1857" i="6"/>
  <c r="C1980" i="6"/>
  <c r="D1980" i="6"/>
  <c r="E1980" i="6"/>
  <c r="C1660" i="6"/>
  <c r="D1660" i="6"/>
  <c r="E1660" i="6"/>
  <c r="C1624" i="6"/>
  <c r="D1624" i="6"/>
  <c r="E1624" i="6"/>
  <c r="C1536" i="6"/>
  <c r="D1536" i="6"/>
  <c r="E1536" i="6"/>
  <c r="C1585" i="6"/>
  <c r="D1585" i="6"/>
  <c r="E1585" i="6"/>
  <c r="C1763" i="6"/>
  <c r="D1763" i="6"/>
  <c r="E1763" i="6"/>
  <c r="C1810" i="6"/>
  <c r="D1810" i="6"/>
  <c r="E1810" i="6"/>
  <c r="C1739" i="6"/>
  <c r="D1739" i="6"/>
  <c r="E1739" i="6"/>
  <c r="C1375" i="6"/>
  <c r="D1375" i="6"/>
  <c r="E1375" i="6"/>
  <c r="C1422" i="6"/>
  <c r="D1422" i="6"/>
  <c r="E1422" i="6"/>
  <c r="C1304" i="6"/>
  <c r="D1304" i="6"/>
  <c r="E1304" i="6"/>
  <c r="C1538" i="6"/>
  <c r="D1538" i="6"/>
  <c r="E1538" i="6"/>
  <c r="C1335" i="6"/>
  <c r="D1335" i="6"/>
  <c r="E1335" i="6"/>
  <c r="C1449" i="6"/>
  <c r="D1449" i="6"/>
  <c r="E1449" i="6"/>
  <c r="C1464" i="6"/>
  <c r="D1464" i="6"/>
  <c r="E1464" i="6"/>
  <c r="C1506" i="6"/>
  <c r="D1506" i="6"/>
  <c r="E1506" i="6"/>
  <c r="C1867" i="6"/>
  <c r="D1867" i="6"/>
  <c r="E1867" i="6"/>
  <c r="C1722" i="6"/>
  <c r="D1722" i="6"/>
  <c r="E1722" i="6"/>
  <c r="C1715" i="6"/>
  <c r="D1715" i="6"/>
  <c r="E1715" i="6"/>
  <c r="C1893" i="6"/>
  <c r="D1893" i="6"/>
  <c r="E1893" i="6"/>
  <c r="C2011" i="6"/>
  <c r="D2011" i="6"/>
  <c r="E2011" i="6"/>
  <c r="C2008" i="6"/>
  <c r="D2008" i="6"/>
  <c r="E2008" i="6"/>
  <c r="C1681" i="6"/>
  <c r="D1681" i="6"/>
  <c r="E1681" i="6"/>
  <c r="C1529" i="6"/>
  <c r="D1529" i="6"/>
  <c r="E1529" i="6"/>
  <c r="C1626" i="6"/>
  <c r="D1626" i="6"/>
  <c r="E1626" i="6"/>
  <c r="C1858" i="6"/>
  <c r="D1858" i="6"/>
  <c r="E1858" i="6"/>
  <c r="C1687" i="6"/>
  <c r="D1687" i="6"/>
  <c r="E1687" i="6"/>
  <c r="C1836" i="6"/>
  <c r="D1836" i="6"/>
  <c r="E1836" i="6"/>
  <c r="C1993" i="6"/>
  <c r="D1993" i="6"/>
  <c r="E1993" i="6"/>
  <c r="C1595" i="6"/>
  <c r="D1595" i="6"/>
  <c r="E1595" i="6"/>
  <c r="C1439" i="6"/>
  <c r="D1439" i="6"/>
  <c r="E1439" i="6"/>
  <c r="C1488" i="6"/>
  <c r="D1488" i="6"/>
  <c r="E1488" i="6"/>
  <c r="C1342" i="6"/>
  <c r="D1342" i="6"/>
  <c r="E1342" i="6"/>
  <c r="C1482" i="6"/>
  <c r="D1482" i="6"/>
  <c r="E1482" i="6"/>
  <c r="C1567" i="6"/>
  <c r="D1567" i="6"/>
  <c r="E1567" i="6"/>
  <c r="C1846" i="6"/>
  <c r="D1846" i="6"/>
  <c r="E1846" i="6"/>
  <c r="C1831" i="6"/>
  <c r="D1831" i="6"/>
  <c r="E1831" i="6"/>
  <c r="C1773" i="6"/>
  <c r="D1773" i="6"/>
  <c r="E1773" i="6"/>
  <c r="C1622" i="6"/>
  <c r="D1622" i="6"/>
  <c r="E1622" i="6"/>
  <c r="C1643" i="6"/>
  <c r="D1643" i="6"/>
  <c r="E1643" i="6"/>
  <c r="C1674" i="6"/>
  <c r="D1674" i="6"/>
  <c r="E1674" i="6"/>
  <c r="C1710" i="6"/>
  <c r="D1710" i="6"/>
  <c r="E1710" i="6"/>
  <c r="C1944" i="6"/>
  <c r="D1944" i="6"/>
  <c r="E1944" i="6"/>
  <c r="C1778" i="6"/>
  <c r="D1778" i="6"/>
  <c r="E1778" i="6"/>
  <c r="C1421" i="6"/>
  <c r="D1421" i="6"/>
  <c r="E1421" i="6"/>
  <c r="C1560" i="6"/>
  <c r="D1560" i="6"/>
  <c r="E1560" i="6"/>
  <c r="C1813" i="6"/>
  <c r="D1813" i="6"/>
  <c r="E1813" i="6"/>
  <c r="C1577" i="6"/>
  <c r="D1577" i="6"/>
  <c r="E1577" i="6"/>
  <c r="C1765" i="6"/>
  <c r="D1765" i="6"/>
  <c r="E1765" i="6"/>
  <c r="C1845" i="6"/>
  <c r="D1845" i="6"/>
  <c r="E1845" i="6"/>
  <c r="C1916" i="6"/>
  <c r="D1916" i="6"/>
  <c r="E1916" i="6"/>
  <c r="C1868" i="6"/>
  <c r="D1868" i="6"/>
  <c r="E1868" i="6"/>
  <c r="C1627" i="6"/>
  <c r="D1627" i="6"/>
  <c r="E1627" i="6"/>
  <c r="C1509" i="6"/>
  <c r="D1509" i="6"/>
  <c r="E1509" i="6"/>
  <c r="C1594" i="6"/>
  <c r="D1594" i="6"/>
  <c r="E1594" i="6"/>
  <c r="C1673" i="6"/>
  <c r="D1673" i="6"/>
  <c r="E1673" i="6"/>
  <c r="C1490" i="6"/>
  <c r="D1490" i="6"/>
  <c r="E1490" i="6"/>
  <c r="C1309" i="6"/>
  <c r="D1309" i="6"/>
  <c r="E1309" i="6"/>
  <c r="C1313" i="6"/>
  <c r="D1313" i="6"/>
  <c r="E1313" i="6"/>
  <c r="C1340" i="6"/>
  <c r="D1340" i="6"/>
  <c r="E1340" i="6"/>
  <c r="C1414" i="6"/>
  <c r="D1414" i="6"/>
  <c r="E1414" i="6"/>
  <c r="C1069" i="6"/>
  <c r="D1069" i="6"/>
  <c r="E1069" i="6"/>
  <c r="C1191" i="6"/>
  <c r="D1191" i="6"/>
  <c r="E1191" i="6"/>
  <c r="C1537" i="6"/>
  <c r="D1537" i="6"/>
  <c r="E1537" i="6"/>
  <c r="C1584" i="6"/>
  <c r="D1584" i="6"/>
  <c r="E1584" i="6"/>
  <c r="C1507" i="6"/>
  <c r="D1507" i="6"/>
  <c r="E1507" i="6"/>
  <c r="C1363" i="6"/>
  <c r="D1363" i="6"/>
  <c r="E1363" i="6"/>
  <c r="C1343" i="6"/>
  <c r="D1343" i="6"/>
  <c r="E1343" i="6"/>
  <c r="C1658" i="6"/>
  <c r="D1658" i="6"/>
  <c r="E1658" i="6"/>
  <c r="C1607" i="6"/>
  <c r="D1607" i="6"/>
  <c r="E1607" i="6"/>
  <c r="C1822" i="6"/>
  <c r="D1822" i="6"/>
  <c r="E1822" i="6"/>
  <c r="C1762" i="6"/>
  <c r="D1762" i="6"/>
  <c r="E1762" i="6"/>
  <c r="C1700" i="6"/>
  <c r="D1700" i="6"/>
  <c r="E1700" i="6"/>
  <c r="C1574" i="6"/>
  <c r="D1574" i="6"/>
  <c r="E1574" i="6"/>
  <c r="C1531" i="6"/>
  <c r="D1531" i="6"/>
  <c r="E1531" i="6"/>
  <c r="C1532" i="6"/>
  <c r="D1532" i="6"/>
  <c r="E1532" i="6"/>
  <c r="C1370" i="6"/>
  <c r="D1370" i="6"/>
  <c r="E1370" i="6"/>
  <c r="C1749" i="6"/>
  <c r="D1749" i="6"/>
  <c r="E1749" i="6"/>
  <c r="C1428" i="6"/>
  <c r="D1428" i="6"/>
  <c r="E1428" i="6"/>
  <c r="C455" i="6"/>
  <c r="D455" i="6"/>
  <c r="E455" i="6"/>
  <c r="C1322" i="6"/>
  <c r="D1322" i="6"/>
  <c r="E1322" i="6"/>
  <c r="C1227" i="6"/>
  <c r="D1227" i="6"/>
  <c r="E1227" i="6"/>
  <c r="C1292" i="6"/>
  <c r="D1292" i="6"/>
  <c r="E1292" i="6"/>
  <c r="C1345" i="6"/>
  <c r="D1345" i="6"/>
  <c r="E1345" i="6"/>
  <c r="C1453" i="6"/>
  <c r="D1453" i="6"/>
  <c r="E1453" i="6"/>
  <c r="C1500" i="6"/>
  <c r="D1500" i="6"/>
  <c r="E1500" i="6"/>
  <c r="C1608" i="6"/>
  <c r="D1608" i="6"/>
  <c r="E1608" i="6"/>
  <c r="C1502" i="6"/>
  <c r="D1502" i="6"/>
  <c r="E1502" i="6"/>
  <c r="C1690" i="6"/>
  <c r="D1690" i="6"/>
  <c r="E1690" i="6"/>
  <c r="C1590" i="6"/>
  <c r="D1590" i="6"/>
  <c r="E1590" i="6"/>
  <c r="C1805" i="6"/>
  <c r="D1805" i="6"/>
  <c r="E1805" i="6"/>
  <c r="C1647" i="6"/>
  <c r="D1647" i="6"/>
  <c r="E1647" i="6"/>
  <c r="C1573" i="6"/>
  <c r="D1573" i="6"/>
  <c r="E1573" i="6"/>
  <c r="C1655" i="6"/>
  <c r="D1655" i="6"/>
  <c r="E1655" i="6"/>
  <c r="C1786" i="6"/>
  <c r="D1786" i="6"/>
  <c r="E1786" i="6"/>
  <c r="C1657" i="6"/>
  <c r="D1657" i="6"/>
  <c r="E1657" i="6"/>
  <c r="C1513" i="6"/>
  <c r="D1513" i="6"/>
  <c r="E1513" i="6"/>
  <c r="C1691" i="6"/>
  <c r="D1691" i="6"/>
  <c r="E1691" i="6"/>
  <c r="C1834" i="6"/>
  <c r="D1834" i="6"/>
  <c r="E1834" i="6"/>
  <c r="C1653" i="6"/>
  <c r="D1653" i="6"/>
  <c r="E1653" i="6"/>
  <c r="C1512" i="6"/>
  <c r="D1512" i="6"/>
  <c r="E1512" i="6"/>
  <c r="C1413" i="6"/>
  <c r="D1413" i="6"/>
  <c r="E1413" i="6"/>
  <c r="C1571" i="6"/>
  <c r="D1571" i="6"/>
  <c r="E1571" i="6"/>
  <c r="C1456" i="6"/>
  <c r="D1456" i="6"/>
  <c r="E1456" i="6"/>
  <c r="C1840" i="6"/>
  <c r="D1840" i="6"/>
  <c r="E1840" i="6"/>
  <c r="C1859" i="6"/>
  <c r="D1859" i="6"/>
  <c r="E1859" i="6"/>
  <c r="C1468" i="6"/>
  <c r="D1468" i="6"/>
  <c r="E1468" i="6"/>
  <c r="C1474" i="6"/>
  <c r="D1474" i="6"/>
  <c r="E1474" i="6"/>
  <c r="C1553" i="6"/>
  <c r="D1553" i="6"/>
  <c r="E1553" i="6"/>
  <c r="C1450" i="6"/>
  <c r="D1450" i="6"/>
  <c r="E1450" i="6"/>
  <c r="C1362" i="6"/>
  <c r="D1362" i="6"/>
  <c r="E1362" i="6"/>
  <c r="C1768" i="6"/>
  <c r="D1768" i="6"/>
  <c r="E1768" i="6"/>
  <c r="C2068" i="6"/>
  <c r="D2068" i="6"/>
  <c r="E2068" i="6"/>
  <c r="C1850" i="6"/>
  <c r="D1850" i="6"/>
  <c r="E1850" i="6"/>
  <c r="C1791" i="6"/>
  <c r="D1791" i="6"/>
  <c r="E1791" i="6"/>
  <c r="C1554" i="6"/>
  <c r="D1554" i="6"/>
  <c r="E1554" i="6"/>
  <c r="C1112" i="6"/>
  <c r="D1112" i="6"/>
  <c r="E1112" i="6"/>
  <c r="C1665" i="6"/>
  <c r="D1665" i="6"/>
  <c r="E1665" i="6"/>
  <c r="C2062" i="6"/>
  <c r="D2062" i="6"/>
  <c r="E2062" i="6"/>
  <c r="C2087" i="6"/>
  <c r="D2087" i="6"/>
  <c r="E2087" i="6"/>
  <c r="C1952" i="6"/>
  <c r="D1952" i="6"/>
  <c r="E1952" i="6"/>
  <c r="C2093" i="6"/>
  <c r="D2093" i="6"/>
  <c r="E2093" i="6"/>
  <c r="C1853" i="6"/>
  <c r="D1853" i="6"/>
  <c r="E1853" i="6"/>
  <c r="C1698" i="6"/>
  <c r="D1698" i="6"/>
  <c r="E1698" i="6"/>
  <c r="C1808" i="6"/>
  <c r="D1808" i="6"/>
  <c r="E1808" i="6"/>
  <c r="C2063" i="6"/>
  <c r="D2063" i="6"/>
  <c r="E2063" i="6"/>
  <c r="C2029" i="6"/>
  <c r="D2029" i="6"/>
  <c r="E2029" i="6"/>
  <c r="C1688" i="6"/>
  <c r="D1688" i="6"/>
  <c r="E1688" i="6"/>
  <c r="C1770" i="6"/>
  <c r="D1770" i="6"/>
  <c r="E1770" i="6"/>
  <c r="C1679" i="6"/>
  <c r="D1679" i="6"/>
  <c r="E1679" i="6"/>
  <c r="C1586" i="6"/>
  <c r="D1586" i="6"/>
  <c r="E1586" i="6"/>
  <c r="C1750" i="6"/>
  <c r="D1750" i="6"/>
  <c r="E1750" i="6"/>
  <c r="C1728" i="6"/>
  <c r="D1728" i="6"/>
  <c r="E1728" i="6"/>
  <c r="C1884" i="6"/>
  <c r="D1884" i="6"/>
  <c r="E1884" i="6"/>
  <c r="C1565" i="6"/>
  <c r="D1565" i="6"/>
  <c r="E1565" i="6"/>
  <c r="C1662" i="6"/>
  <c r="D1662" i="6"/>
  <c r="E1662" i="6"/>
  <c r="C1142" i="6"/>
  <c r="D1142" i="6"/>
  <c r="E1142" i="6"/>
  <c r="C851" i="6"/>
  <c r="D851" i="6"/>
  <c r="E851" i="6"/>
  <c r="C1598" i="6"/>
  <c r="D1598" i="6"/>
  <c r="E1598" i="6"/>
  <c r="C1902" i="6"/>
  <c r="D1902" i="6"/>
  <c r="E1902" i="6"/>
  <c r="C1761" i="6"/>
  <c r="D1761" i="6"/>
  <c r="E1761" i="6"/>
  <c r="C1516" i="6"/>
  <c r="D1516" i="6"/>
  <c r="E1516" i="6"/>
  <c r="C1355" i="6"/>
  <c r="D1355" i="6"/>
  <c r="E1355" i="6"/>
  <c r="C1140" i="6"/>
  <c r="D1140" i="6"/>
  <c r="E1140" i="6"/>
  <c r="C1816" i="6"/>
  <c r="D1816" i="6"/>
  <c r="E1816" i="6"/>
  <c r="C1539" i="6"/>
  <c r="D1539" i="6"/>
  <c r="E1539" i="6"/>
  <c r="C1475" i="6"/>
  <c r="D1475" i="6"/>
  <c r="E1475" i="6"/>
  <c r="C1566" i="6"/>
  <c r="D1566" i="6"/>
  <c r="E1566" i="6"/>
  <c r="C1411" i="6"/>
  <c r="D1411" i="6"/>
  <c r="E1411" i="6"/>
  <c r="C1601" i="6"/>
  <c r="D1601" i="6"/>
  <c r="E1601" i="6"/>
  <c r="C1615" i="6"/>
  <c r="D1615" i="6"/>
  <c r="E1615" i="6"/>
  <c r="C1473" i="6"/>
  <c r="D1473" i="6"/>
  <c r="E1473" i="6"/>
  <c r="C1055" i="6"/>
  <c r="D1055" i="6"/>
  <c r="E1055" i="6"/>
  <c r="C1638" i="6"/>
  <c r="D1638" i="6"/>
  <c r="E1638" i="6"/>
  <c r="C1640" i="6"/>
  <c r="D1640" i="6"/>
  <c r="E1640" i="6"/>
  <c r="C1250" i="6"/>
  <c r="D1250" i="6"/>
  <c r="E1250" i="6"/>
  <c r="C1185" i="6"/>
  <c r="D1185" i="6"/>
  <c r="E1185" i="6"/>
  <c r="C1324" i="6"/>
  <c r="D1324" i="6"/>
  <c r="E1324" i="6"/>
  <c r="C1300" i="6"/>
  <c r="D1300" i="6"/>
  <c r="E1300" i="6"/>
  <c r="C1771" i="6"/>
  <c r="D1771" i="6"/>
  <c r="E1771" i="6"/>
  <c r="C1709" i="6"/>
  <c r="D1709" i="6"/>
  <c r="E1709" i="6"/>
  <c r="C1540" i="6"/>
  <c r="D1540" i="6"/>
  <c r="E1540" i="6"/>
  <c r="C1282" i="6"/>
  <c r="D1282" i="6"/>
  <c r="E1282" i="6"/>
  <c r="C1283" i="6"/>
  <c r="D1283" i="6"/>
  <c r="E1283" i="6"/>
  <c r="C843" i="6"/>
  <c r="D843" i="6"/>
  <c r="E843" i="6"/>
  <c r="C24" i="6"/>
  <c r="D24" i="6"/>
  <c r="E24" i="6"/>
  <c r="C790" i="6"/>
  <c r="D790" i="6"/>
  <c r="E790" i="6"/>
  <c r="C1014" i="6"/>
  <c r="D1014" i="6"/>
  <c r="E1014" i="6"/>
  <c r="C1230" i="6"/>
  <c r="D1230" i="6"/>
  <c r="E1230" i="6"/>
  <c r="C1326" i="6"/>
  <c r="D1326" i="6"/>
  <c r="E1326" i="6"/>
  <c r="C1612" i="6"/>
  <c r="D1612" i="6"/>
  <c r="E1612" i="6"/>
  <c r="C1562" i="6"/>
  <c r="D1562" i="6"/>
  <c r="E1562" i="6"/>
  <c r="C1298" i="6"/>
  <c r="D1298" i="6"/>
  <c r="E1298" i="6"/>
  <c r="C2012" i="6"/>
  <c r="D2012" i="6"/>
  <c r="E2012" i="6"/>
  <c r="C2086" i="6"/>
  <c r="D2086" i="6"/>
  <c r="E2086" i="6"/>
  <c r="C2047" i="6"/>
  <c r="D2047" i="6"/>
  <c r="E2047" i="6"/>
  <c r="C2042" i="6"/>
  <c r="D2042" i="6"/>
  <c r="E2042" i="6"/>
  <c r="C1904" i="6"/>
  <c r="D1904" i="6"/>
  <c r="E1904" i="6"/>
  <c r="C1455" i="6"/>
  <c r="D1455" i="6"/>
  <c r="E1455" i="6"/>
  <c r="C408" i="6"/>
  <c r="D408" i="6"/>
  <c r="E408" i="6"/>
  <c r="C1756" i="6"/>
  <c r="D1756" i="6"/>
  <c r="E1756" i="6"/>
  <c r="C2019" i="6"/>
  <c r="D2019" i="6"/>
  <c r="E2019" i="6"/>
  <c r="C2045" i="6"/>
  <c r="D2045" i="6"/>
  <c r="E2045" i="6"/>
  <c r="C1942" i="6"/>
  <c r="D1942" i="6"/>
  <c r="E1942" i="6"/>
  <c r="C1833" i="6"/>
  <c r="D1833" i="6"/>
  <c r="E1833" i="6"/>
  <c r="C1779" i="6"/>
  <c r="D1779" i="6"/>
  <c r="E1779" i="6"/>
  <c r="C1702" i="6"/>
  <c r="D1702" i="6"/>
  <c r="E1702" i="6"/>
  <c r="C1639" i="6"/>
  <c r="D1639" i="6"/>
  <c r="E1639" i="6"/>
  <c r="C1501" i="6"/>
  <c r="D1501" i="6"/>
  <c r="E1501" i="6"/>
  <c r="C1442" i="6"/>
  <c r="D1442" i="6"/>
  <c r="E1442" i="6"/>
  <c r="C653" i="6"/>
  <c r="D653" i="6"/>
  <c r="E653" i="6"/>
  <c r="C1110" i="6"/>
  <c r="D1110" i="6"/>
  <c r="E1110" i="6"/>
  <c r="C10" i="6"/>
  <c r="D10" i="6"/>
  <c r="E10" i="6"/>
  <c r="C1652" i="6"/>
  <c r="D1652" i="6"/>
  <c r="E1652" i="6"/>
  <c r="C1828" i="6"/>
  <c r="D1828" i="6"/>
  <c r="E1828" i="6"/>
  <c r="C1987" i="6"/>
  <c r="D1987" i="6"/>
  <c r="E1987" i="6"/>
  <c r="C1855" i="6"/>
  <c r="D1855" i="6"/>
  <c r="E1855" i="6"/>
  <c r="C1471" i="6"/>
  <c r="D1471" i="6"/>
  <c r="E1471" i="6"/>
  <c r="C1334" i="6"/>
  <c r="D1334" i="6"/>
  <c r="E1334" i="6"/>
  <c r="C1252" i="6"/>
  <c r="D1252" i="6"/>
  <c r="E1252" i="6"/>
  <c r="C1219" i="6"/>
  <c r="D1219" i="6"/>
  <c r="E1219" i="6"/>
  <c r="C1493" i="6"/>
  <c r="D1493" i="6"/>
  <c r="E1493" i="6"/>
  <c r="C1908" i="6"/>
  <c r="D1908" i="6"/>
  <c r="E1908" i="6"/>
  <c r="C1921" i="6"/>
  <c r="D1921" i="6"/>
  <c r="E1921" i="6"/>
  <c r="C1897" i="6"/>
  <c r="D1897" i="6"/>
  <c r="E1897" i="6"/>
  <c r="C1946" i="6"/>
  <c r="D1946" i="6"/>
  <c r="E1946" i="6"/>
  <c r="C1751" i="6"/>
  <c r="D1751" i="6"/>
  <c r="E1751" i="6"/>
  <c r="C1734" i="6"/>
  <c r="D1734" i="6"/>
  <c r="E1734" i="6"/>
  <c r="C1752" i="6"/>
  <c r="D1752" i="6"/>
  <c r="E1752" i="6"/>
  <c r="C1982" i="6"/>
  <c r="D1982" i="6"/>
  <c r="E1982" i="6"/>
  <c r="C1989" i="6"/>
  <c r="D1989" i="6"/>
  <c r="E1989" i="6"/>
  <c r="C1787" i="6"/>
  <c r="D1787" i="6"/>
  <c r="E1787" i="6"/>
  <c r="C1668" i="6"/>
  <c r="D1668" i="6"/>
  <c r="E1668" i="6"/>
  <c r="C1889" i="6"/>
  <c r="D1889" i="6"/>
  <c r="E1889" i="6"/>
  <c r="C2006" i="6"/>
  <c r="D2006" i="6"/>
  <c r="E2006" i="6"/>
  <c r="C1911" i="6"/>
  <c r="D1911" i="6"/>
  <c r="E1911" i="6"/>
  <c r="C1871" i="6"/>
  <c r="D1871" i="6"/>
  <c r="E1871" i="6"/>
  <c r="C1731" i="6"/>
  <c r="D1731" i="6"/>
  <c r="E1731" i="6"/>
  <c r="C1717" i="6"/>
  <c r="D1717" i="6"/>
  <c r="E1717" i="6"/>
  <c r="C1581" i="6"/>
  <c r="D1581" i="6"/>
  <c r="E1581" i="6"/>
  <c r="C1515" i="6"/>
  <c r="D1515" i="6"/>
  <c r="E1515" i="6"/>
  <c r="C1704" i="6"/>
  <c r="D1704" i="6"/>
  <c r="E1704" i="6"/>
  <c r="C1533" i="6"/>
  <c r="D1533" i="6"/>
  <c r="E1533" i="6"/>
  <c r="C1766" i="6"/>
  <c r="D1766" i="6"/>
  <c r="E1766" i="6"/>
  <c r="C1923" i="6"/>
  <c r="D1923" i="6"/>
  <c r="E1923" i="6"/>
  <c r="C1754" i="6"/>
  <c r="D1754" i="6"/>
  <c r="E1754" i="6"/>
  <c r="C1842" i="6"/>
  <c r="D1842" i="6"/>
  <c r="E1842" i="6"/>
  <c r="C1757" i="6"/>
  <c r="D1757" i="6"/>
  <c r="E1757" i="6"/>
  <c r="C1380" i="6"/>
  <c r="D1380" i="6"/>
  <c r="E1380" i="6"/>
  <c r="C1462" i="6"/>
  <c r="D1462" i="6"/>
  <c r="E1462" i="6"/>
  <c r="C1922" i="6"/>
  <c r="D1922" i="6"/>
  <c r="E1922" i="6"/>
  <c r="C1961" i="6"/>
  <c r="D1961" i="6"/>
  <c r="E1961" i="6"/>
  <c r="C1223" i="6"/>
  <c r="D1223" i="6"/>
  <c r="E1223" i="6"/>
  <c r="C1049" i="6"/>
  <c r="D1049" i="6"/>
  <c r="E1049" i="6"/>
  <c r="C968" i="6"/>
  <c r="D968" i="6"/>
  <c r="E968" i="6"/>
  <c r="C1472" i="6"/>
  <c r="D1472" i="6"/>
  <c r="E1472" i="6"/>
  <c r="C1672" i="6"/>
  <c r="D1672" i="6"/>
  <c r="E1672" i="6"/>
  <c r="C1769" i="6"/>
  <c r="D1769" i="6"/>
  <c r="E1769" i="6"/>
  <c r="C1820" i="6"/>
  <c r="D1820" i="6"/>
  <c r="E1820" i="6"/>
  <c r="C1518" i="6"/>
  <c r="D1518" i="6"/>
  <c r="E1518" i="6"/>
  <c r="C506" i="6"/>
  <c r="D506" i="6"/>
  <c r="E506" i="6"/>
  <c r="C1242" i="6"/>
  <c r="D1242" i="6"/>
  <c r="E1242" i="6"/>
  <c r="C1327" i="6"/>
  <c r="D1327" i="6"/>
  <c r="E1327" i="6"/>
  <c r="C1477" i="6"/>
  <c r="D1477" i="6"/>
  <c r="E1477" i="6"/>
  <c r="C1618" i="6"/>
  <c r="D1618" i="6"/>
  <c r="E1618" i="6"/>
  <c r="C1517" i="6"/>
  <c r="D1517" i="6"/>
  <c r="E1517" i="6"/>
  <c r="C1520" i="6"/>
  <c r="D1520" i="6"/>
  <c r="E1520" i="6"/>
  <c r="C15" i="6"/>
  <c r="D15" i="6"/>
  <c r="E15" i="6"/>
  <c r="C1060" i="6"/>
  <c r="D1060" i="6"/>
  <c r="E1060" i="6"/>
  <c r="C1398" i="6"/>
  <c r="D1398" i="6"/>
  <c r="E1398" i="6"/>
  <c r="C1320" i="6"/>
  <c r="D1320" i="6"/>
  <c r="E1320" i="6"/>
  <c r="C1623" i="6"/>
  <c r="D1623" i="6"/>
  <c r="E1623" i="6"/>
  <c r="C1832" i="6"/>
  <c r="D1832" i="6"/>
  <c r="E1832" i="6"/>
  <c r="C1958" i="6"/>
  <c r="D1958" i="6"/>
  <c r="E1958" i="6"/>
  <c r="C1880" i="6"/>
  <c r="D1880" i="6"/>
  <c r="E1880" i="6"/>
  <c r="C1237" i="6"/>
  <c r="D1237" i="6"/>
  <c r="E1237" i="6"/>
  <c r="C1328" i="6"/>
  <c r="D1328" i="6"/>
  <c r="E1328" i="6"/>
  <c r="C1716" i="6"/>
  <c r="D1716" i="6"/>
  <c r="E1716" i="6"/>
  <c r="C1348" i="6"/>
  <c r="D1348" i="6"/>
  <c r="E1348" i="6"/>
  <c r="C1384" i="6"/>
  <c r="D1384" i="6"/>
  <c r="E1384" i="6"/>
  <c r="C1325" i="6"/>
  <c r="D1325" i="6"/>
  <c r="E1325" i="6"/>
  <c r="C1197" i="6"/>
  <c r="D1197" i="6"/>
  <c r="E1197" i="6"/>
  <c r="C1447" i="6"/>
  <c r="D1447" i="6"/>
  <c r="E1447" i="6"/>
  <c r="C1491" i="6"/>
  <c r="D1491" i="6"/>
  <c r="E1491" i="6"/>
  <c r="C1827" i="6"/>
  <c r="D1827" i="6"/>
  <c r="E1827" i="6"/>
  <c r="C1814" i="6"/>
  <c r="D1814" i="6"/>
  <c r="E1814" i="6"/>
  <c r="C1933" i="6"/>
  <c r="D1933" i="6"/>
  <c r="E1933" i="6"/>
  <c r="C1898" i="6"/>
  <c r="D1898" i="6"/>
  <c r="E1898" i="6"/>
  <c r="C1799" i="6"/>
  <c r="D1799" i="6"/>
  <c r="E1799" i="6"/>
  <c r="C1863" i="6"/>
  <c r="D1863" i="6"/>
  <c r="E1863" i="6"/>
  <c r="C2018" i="6"/>
  <c r="D2018" i="6"/>
  <c r="E2018" i="6"/>
  <c r="C2090" i="6"/>
  <c r="D2090" i="6"/>
  <c r="E2090" i="6"/>
  <c r="C2095" i="6"/>
  <c r="D2095" i="6"/>
  <c r="E2095" i="6"/>
  <c r="C2081" i="6"/>
  <c r="D2081" i="6"/>
  <c r="E2081" i="6"/>
  <c r="C1587" i="6"/>
  <c r="D1587" i="6"/>
  <c r="E1587" i="6"/>
  <c r="C2023" i="6"/>
  <c r="D2023" i="6"/>
  <c r="E2023" i="6"/>
  <c r="C1417" i="6"/>
  <c r="D1417" i="6"/>
  <c r="E1417" i="6"/>
  <c r="C1275" i="6"/>
  <c r="D1275" i="6"/>
  <c r="E1275" i="6"/>
  <c r="C908" i="6"/>
  <c r="D908" i="6"/>
  <c r="E908" i="6"/>
  <c r="C946" i="6"/>
  <c r="D946" i="6"/>
  <c r="E946" i="6"/>
  <c r="C1684" i="6"/>
  <c r="D1684" i="6"/>
  <c r="E1684" i="6"/>
  <c r="C1113" i="6"/>
  <c r="D1113" i="6"/>
  <c r="E1113" i="6"/>
  <c r="C1101" i="6"/>
  <c r="D1101" i="6"/>
  <c r="E1101" i="6"/>
  <c r="C871" i="6"/>
  <c r="D871" i="6"/>
  <c r="E871" i="6"/>
  <c r="C567" i="6"/>
  <c r="D567" i="6"/>
  <c r="E567" i="6"/>
  <c r="C785" i="6"/>
  <c r="D785" i="6"/>
  <c r="E785" i="6"/>
  <c r="C1286" i="6"/>
  <c r="D1286" i="6"/>
  <c r="E1286" i="6"/>
  <c r="C1563" i="6"/>
  <c r="D1563" i="6"/>
  <c r="E1563" i="6"/>
  <c r="C1124" i="6"/>
  <c r="D1124" i="6"/>
  <c r="E1124" i="6"/>
  <c r="C1232" i="6"/>
  <c r="D1232" i="6"/>
  <c r="E1232" i="6"/>
  <c r="C1546" i="6"/>
  <c r="D1546" i="6"/>
  <c r="E1546" i="6"/>
  <c r="C1212" i="6"/>
  <c r="D1212" i="6"/>
  <c r="E1212" i="6"/>
  <c r="C1271" i="6"/>
  <c r="D1271" i="6"/>
  <c r="E1271" i="6"/>
  <c r="C1642" i="6"/>
  <c r="D1642" i="6"/>
  <c r="E1642" i="6"/>
  <c r="C1807" i="6"/>
  <c r="D1807" i="6"/>
  <c r="E1807" i="6"/>
  <c r="C1569" i="6"/>
  <c r="D1569" i="6"/>
  <c r="E1569" i="6"/>
  <c r="C1203" i="6"/>
  <c r="D1203" i="6"/>
  <c r="E1203" i="6"/>
  <c r="C2051" i="6"/>
  <c r="D2051" i="6"/>
  <c r="E2051" i="6"/>
  <c r="C1144" i="6"/>
  <c r="D1144" i="6"/>
  <c r="E1144" i="6"/>
  <c r="C1281" i="6"/>
  <c r="D1281" i="6"/>
  <c r="E1281" i="6"/>
  <c r="C1906" i="6"/>
  <c r="D1906" i="6"/>
  <c r="E1906" i="6"/>
  <c r="C1775" i="6"/>
  <c r="D1775" i="6"/>
  <c r="E1775" i="6"/>
  <c r="C1620" i="6"/>
  <c r="D1620" i="6"/>
  <c r="E1620" i="6"/>
  <c r="C2010" i="6"/>
  <c r="D2010" i="6"/>
  <c r="E2010" i="6"/>
  <c r="C1371" i="6"/>
  <c r="D1371" i="6"/>
  <c r="E1371" i="6"/>
  <c r="C1905" i="6"/>
  <c r="D1905" i="6"/>
  <c r="E1905" i="6"/>
  <c r="C1088" i="6"/>
  <c r="D1088" i="6"/>
  <c r="E1088" i="6"/>
  <c r="C1395" i="6"/>
  <c r="D1395" i="6"/>
  <c r="E1395" i="6"/>
  <c r="C1159" i="6"/>
  <c r="D1159" i="6"/>
  <c r="E1159" i="6"/>
  <c r="C433" i="6"/>
  <c r="D433" i="6"/>
  <c r="E433" i="6"/>
  <c r="C1635" i="6"/>
  <c r="D1635" i="6"/>
  <c r="E1635" i="6"/>
  <c r="C1153" i="6"/>
  <c r="D1153" i="6"/>
  <c r="E1153" i="6"/>
  <c r="C1243" i="6"/>
  <c r="D1243" i="6"/>
  <c r="E1243" i="6"/>
  <c r="C1268" i="6"/>
  <c r="D1268" i="6"/>
  <c r="E1268" i="6"/>
  <c r="C1886" i="6"/>
  <c r="D1886" i="6"/>
  <c r="E1886" i="6"/>
  <c r="C1628" i="6"/>
  <c r="D1628" i="6"/>
  <c r="E1628" i="6"/>
  <c r="C1503" i="6"/>
  <c r="D1503" i="6"/>
  <c r="E1503" i="6"/>
  <c r="C1026" i="6"/>
  <c r="D1026" i="6"/>
  <c r="E1026" i="6"/>
  <c r="C993" i="6"/>
  <c r="D993" i="6"/>
  <c r="E993" i="6"/>
  <c r="C1443" i="6"/>
  <c r="D1443" i="6"/>
  <c r="E1443" i="6"/>
  <c r="C814" i="6"/>
  <c r="D814" i="6"/>
  <c r="E814" i="6"/>
  <c r="C1408" i="6"/>
  <c r="D1408" i="6"/>
  <c r="E1408" i="6"/>
  <c r="C1974" i="6"/>
  <c r="D1974" i="6"/>
  <c r="E1974" i="6"/>
  <c r="C2101" i="6"/>
  <c r="D2101" i="6"/>
  <c r="E2101" i="6"/>
  <c r="C1423" i="6"/>
  <c r="D1423" i="6"/>
  <c r="E1423" i="6"/>
  <c r="C1062" i="6"/>
  <c r="D1062" i="6"/>
  <c r="E1062" i="6"/>
  <c r="C458" i="6"/>
  <c r="D458" i="6"/>
  <c r="E458" i="6"/>
  <c r="C1028" i="6"/>
  <c r="D1028" i="6"/>
  <c r="E1028" i="6"/>
  <c r="C774" i="6"/>
  <c r="D774" i="6"/>
  <c r="E774" i="6"/>
  <c r="C1023" i="6"/>
  <c r="D1023" i="6"/>
  <c r="E1023" i="6"/>
  <c r="C222" i="6"/>
  <c r="D222" i="6"/>
  <c r="E222" i="6"/>
  <c r="C50" i="6"/>
  <c r="D50" i="6"/>
  <c r="E50" i="6"/>
  <c r="C38" i="6"/>
  <c r="D38" i="6"/>
  <c r="E38" i="6"/>
  <c r="C29" i="6"/>
  <c r="D29" i="6"/>
  <c r="E29" i="6"/>
  <c r="C34" i="6"/>
  <c r="D34" i="6"/>
  <c r="E34" i="6"/>
  <c r="C142" i="6"/>
  <c r="D142" i="6"/>
  <c r="E142" i="6"/>
  <c r="C158" i="6"/>
  <c r="D158" i="6"/>
  <c r="E158" i="6"/>
  <c r="C332" i="6"/>
  <c r="D332" i="6"/>
  <c r="E332" i="6"/>
  <c r="C651" i="6"/>
  <c r="D651" i="6"/>
  <c r="E651" i="6"/>
  <c r="C600" i="6"/>
  <c r="D600" i="6"/>
  <c r="E600" i="6"/>
  <c r="C1312" i="6"/>
  <c r="D1312" i="6"/>
  <c r="E1312" i="6"/>
  <c r="C1379" i="6"/>
  <c r="D1379" i="6"/>
  <c r="E1379" i="6"/>
  <c r="C1216" i="6"/>
  <c r="D1216" i="6"/>
  <c r="E1216" i="6"/>
  <c r="C870" i="6"/>
  <c r="D870" i="6"/>
  <c r="E870" i="6"/>
  <c r="C529" i="6"/>
  <c r="D529" i="6"/>
  <c r="E529" i="6"/>
  <c r="C609" i="6"/>
  <c r="D609" i="6"/>
  <c r="E609" i="6"/>
  <c r="C578" i="6"/>
  <c r="D578" i="6"/>
  <c r="E578" i="6"/>
  <c r="C624" i="6"/>
  <c r="D624" i="6"/>
  <c r="E624" i="6"/>
  <c r="C453" i="6"/>
  <c r="D453" i="6"/>
  <c r="E453" i="6"/>
  <c r="C1102" i="6"/>
  <c r="D1102" i="6"/>
  <c r="E1102" i="6"/>
  <c r="C824" i="6"/>
  <c r="D824" i="6"/>
  <c r="E824" i="6"/>
  <c r="C234" i="6"/>
  <c r="D234" i="6"/>
  <c r="E234" i="6"/>
  <c r="C1115" i="6"/>
  <c r="D1115" i="6"/>
  <c r="E1115" i="6"/>
  <c r="C1166" i="6"/>
  <c r="D1166" i="6"/>
  <c r="E1166" i="6"/>
  <c r="C848" i="6"/>
  <c r="D848" i="6"/>
  <c r="E848" i="6"/>
  <c r="C1033" i="6"/>
  <c r="D1033" i="6"/>
  <c r="E1033" i="6"/>
  <c r="C450" i="6"/>
  <c r="D450" i="6"/>
  <c r="E450" i="6"/>
  <c r="C180" i="6"/>
  <c r="D180" i="6"/>
  <c r="E180" i="6"/>
  <c r="C137" i="6"/>
  <c r="D137" i="6"/>
  <c r="E137" i="6"/>
  <c r="C294" i="6"/>
  <c r="D294" i="6"/>
  <c r="E294" i="6"/>
  <c r="C808" i="6"/>
  <c r="D808" i="6"/>
  <c r="E808" i="6"/>
  <c r="C232" i="6"/>
  <c r="D232" i="6"/>
  <c r="E232" i="6"/>
  <c r="C203" i="6"/>
  <c r="D203" i="6"/>
  <c r="E203" i="6"/>
  <c r="C617" i="6"/>
  <c r="D617" i="6"/>
  <c r="E617" i="6"/>
  <c r="C1024" i="6"/>
  <c r="D1024" i="6"/>
  <c r="E1024" i="6"/>
  <c r="C148" i="6"/>
  <c r="D148" i="6"/>
  <c r="E148" i="6"/>
  <c r="C69" i="6"/>
  <c r="D69" i="6"/>
  <c r="E69" i="6"/>
  <c r="C214" i="6"/>
  <c r="D214" i="6"/>
  <c r="E214" i="6"/>
  <c r="C32" i="6"/>
  <c r="D32" i="6"/>
  <c r="E32" i="6"/>
  <c r="C235" i="6"/>
  <c r="D235" i="6"/>
  <c r="E235" i="6"/>
  <c r="C351" i="6"/>
  <c r="D351" i="6"/>
  <c r="E351" i="6"/>
  <c r="C1656" i="6"/>
  <c r="D1656" i="6"/>
  <c r="E1656" i="6"/>
  <c r="C1433" i="6"/>
  <c r="D1433" i="6"/>
  <c r="E1433" i="6"/>
  <c r="C1338" i="6"/>
  <c r="D1338" i="6"/>
  <c r="E1338" i="6"/>
  <c r="C1065" i="6"/>
  <c r="D1065" i="6"/>
  <c r="E1065" i="6"/>
  <c r="C896" i="6"/>
  <c r="D896" i="6"/>
  <c r="E896" i="6"/>
  <c r="C821" i="6"/>
  <c r="D821" i="6"/>
  <c r="E821" i="6"/>
  <c r="C937" i="6"/>
  <c r="D937" i="6"/>
  <c r="E937" i="6"/>
  <c r="C1347" i="6"/>
  <c r="D1347" i="6"/>
  <c r="E1347" i="6"/>
  <c r="C1454" i="6"/>
  <c r="D1454" i="6"/>
  <c r="E1454" i="6"/>
  <c r="C1330" i="6"/>
  <c r="D1330" i="6"/>
  <c r="E1330" i="6"/>
  <c r="C1269" i="6"/>
  <c r="D1269" i="6"/>
  <c r="E1269" i="6"/>
  <c r="C1430" i="6"/>
  <c r="D1430" i="6"/>
  <c r="E1430" i="6"/>
  <c r="C2030" i="6"/>
  <c r="D2030" i="6"/>
  <c r="E2030" i="6"/>
  <c r="C1107" i="6"/>
  <c r="D1107" i="6"/>
  <c r="E1107" i="6"/>
  <c r="C1274" i="6"/>
  <c r="D1274" i="6"/>
  <c r="E1274" i="6"/>
  <c r="C1599" i="6"/>
  <c r="D1599" i="6"/>
  <c r="E1599" i="6"/>
  <c r="C1366" i="6"/>
  <c r="D1366" i="6"/>
  <c r="E1366" i="6"/>
  <c r="C1651" i="6"/>
  <c r="D1651" i="6"/>
  <c r="E1651" i="6"/>
  <c r="C1510" i="6"/>
  <c r="D1510" i="6"/>
  <c r="E1510" i="6"/>
  <c r="C1719" i="6"/>
  <c r="D1719" i="6"/>
  <c r="E1719" i="6"/>
  <c r="C1957" i="6"/>
  <c r="D1957" i="6"/>
  <c r="E1957" i="6"/>
  <c r="C1720" i="6"/>
  <c r="D1720" i="6"/>
  <c r="E1720" i="6"/>
  <c r="C1405" i="6"/>
  <c r="D1405" i="6"/>
  <c r="E1405" i="6"/>
  <c r="C1353" i="6"/>
  <c r="D1353" i="6"/>
  <c r="E1353" i="6"/>
  <c r="C1179" i="6"/>
  <c r="D1179" i="6"/>
  <c r="E1179" i="6"/>
  <c r="C1285" i="6"/>
  <c r="D1285" i="6"/>
  <c r="E1285" i="6"/>
  <c r="C996" i="6"/>
  <c r="D996" i="6"/>
  <c r="E996" i="6"/>
  <c r="C1235" i="6"/>
  <c r="D1235" i="6"/>
  <c r="E1235" i="6"/>
  <c r="C1748" i="6"/>
  <c r="D1748" i="6"/>
  <c r="E1748" i="6"/>
  <c r="C1686" i="6"/>
  <c r="D1686" i="6"/>
  <c r="E1686" i="6"/>
  <c r="C1851" i="6"/>
  <c r="D1851" i="6"/>
  <c r="E1851" i="6"/>
  <c r="C2005" i="6"/>
  <c r="D2005" i="6"/>
  <c r="E2005" i="6"/>
  <c r="C1551" i="6"/>
  <c r="D1551" i="6"/>
  <c r="E1551" i="6"/>
  <c r="C1523" i="6"/>
  <c r="D1523" i="6"/>
  <c r="E1523" i="6"/>
  <c r="C1579" i="6"/>
  <c r="D1579" i="6"/>
  <c r="E1579" i="6"/>
  <c r="C1742" i="6"/>
  <c r="D1742" i="6"/>
  <c r="E1742" i="6"/>
  <c r="C1549" i="6"/>
  <c r="D1549" i="6"/>
  <c r="E1549" i="6"/>
  <c r="C1968" i="6"/>
  <c r="D1968" i="6"/>
  <c r="E1968" i="6"/>
  <c r="C1525" i="6"/>
  <c r="D1525" i="6"/>
  <c r="E1525" i="6"/>
  <c r="C1900" i="6"/>
  <c r="D1900" i="6"/>
  <c r="E1900" i="6"/>
  <c r="C1896" i="6"/>
  <c r="D1896" i="6"/>
  <c r="E1896" i="6"/>
  <c r="C1955" i="6"/>
  <c r="D1955" i="6"/>
  <c r="E1955" i="6"/>
  <c r="C1575" i="6"/>
  <c r="D1575" i="6"/>
  <c r="E1575" i="6"/>
  <c r="C1151" i="6"/>
  <c r="D1151" i="6"/>
  <c r="E1151" i="6"/>
  <c r="C945" i="6"/>
  <c r="D945" i="6"/>
  <c r="E945" i="6"/>
  <c r="C243" i="6"/>
  <c r="D243" i="6"/>
  <c r="E243" i="6"/>
  <c r="C920" i="6"/>
  <c r="D920" i="6"/>
  <c r="E920" i="6"/>
  <c r="C1038" i="6"/>
  <c r="D1038" i="6"/>
  <c r="E1038" i="6"/>
  <c r="C1777" i="6"/>
  <c r="D1777" i="6"/>
  <c r="E1777" i="6"/>
  <c r="C1844" i="6"/>
  <c r="D1844" i="6"/>
  <c r="E1844" i="6"/>
  <c r="C1561" i="6"/>
  <c r="D1561" i="6"/>
  <c r="E1561" i="6"/>
  <c r="C1254" i="6"/>
  <c r="D1254" i="6"/>
  <c r="E1254" i="6"/>
  <c r="C1755" i="6"/>
  <c r="D1755" i="6"/>
  <c r="E1755" i="6"/>
  <c r="C1390" i="6"/>
  <c r="D1390" i="6"/>
  <c r="E1390" i="6"/>
  <c r="C1262" i="6"/>
  <c r="D1262" i="6"/>
  <c r="E1262" i="6"/>
  <c r="C1676" i="6"/>
  <c r="D1676" i="6"/>
  <c r="E1676" i="6"/>
  <c r="C1966" i="6"/>
  <c r="D1966" i="6"/>
  <c r="E1966" i="6"/>
  <c r="C1592" i="6"/>
  <c r="D1592" i="6"/>
  <c r="E1592" i="6"/>
  <c r="C1872" i="6"/>
  <c r="D1872" i="6"/>
  <c r="E1872" i="6"/>
  <c r="C1975" i="6"/>
  <c r="D1975" i="6"/>
  <c r="E1975" i="6"/>
  <c r="C2099" i="6"/>
  <c r="D2099" i="6"/>
  <c r="E2099" i="6"/>
  <c r="C1991" i="6"/>
  <c r="D1991" i="6"/>
  <c r="E1991" i="6"/>
  <c r="C1582" i="6"/>
  <c r="D1582" i="6"/>
  <c r="E1582" i="6"/>
  <c r="C1307" i="6"/>
  <c r="D1307" i="6"/>
  <c r="E1307" i="6"/>
  <c r="C1029" i="6"/>
  <c r="D1029" i="6"/>
  <c r="E1029" i="6"/>
  <c r="C1117" i="6"/>
  <c r="D1117" i="6"/>
  <c r="E1117" i="6"/>
  <c r="C1228" i="6"/>
  <c r="D1228" i="6"/>
  <c r="E1228" i="6"/>
  <c r="C1481" i="6"/>
  <c r="D1481" i="6"/>
  <c r="E1481" i="6"/>
  <c r="C1388" i="6"/>
  <c r="D1388" i="6"/>
  <c r="E1388" i="6"/>
  <c r="C1661" i="6"/>
  <c r="D1661" i="6"/>
  <c r="E1661" i="6"/>
  <c r="C1358" i="6"/>
  <c r="D1358" i="6"/>
  <c r="E1358" i="6"/>
  <c r="C1202" i="6"/>
  <c r="D1202" i="6"/>
  <c r="E1202" i="6"/>
  <c r="C1479" i="6"/>
  <c r="D1479" i="6"/>
  <c r="E1479" i="6"/>
  <c r="C1272" i="6"/>
  <c r="D1272" i="6"/>
  <c r="E1272" i="6"/>
  <c r="C1213" i="6"/>
  <c r="D1213" i="6"/>
  <c r="E1213" i="6"/>
  <c r="C1396" i="6"/>
  <c r="D1396" i="6"/>
  <c r="E1396" i="6"/>
  <c r="C1465" i="6"/>
  <c r="D1465" i="6"/>
  <c r="E1465" i="6"/>
  <c r="C1606" i="6"/>
  <c r="D1606" i="6"/>
  <c r="E1606" i="6"/>
  <c r="C1373" i="6"/>
  <c r="D1373" i="6"/>
  <c r="E1373" i="6"/>
  <c r="C1318" i="6"/>
  <c r="D1318" i="6"/>
  <c r="E1318" i="6"/>
  <c r="C1759" i="6"/>
  <c r="D1759" i="6"/>
  <c r="E1759" i="6"/>
  <c r="C1610" i="6"/>
  <c r="D1610" i="6"/>
  <c r="E1610" i="6"/>
  <c r="C1741" i="6"/>
  <c r="D1741" i="6"/>
  <c r="E1741" i="6"/>
  <c r="C2038" i="6"/>
  <c r="D2038" i="6"/>
  <c r="E2038" i="6"/>
  <c r="C2094" i="6"/>
  <c r="D2094" i="6"/>
  <c r="E2094" i="6"/>
  <c r="C2021" i="6"/>
  <c r="D2021" i="6"/>
  <c r="E2021" i="6"/>
  <c r="C1999" i="6"/>
  <c r="D1999" i="6"/>
  <c r="E1999" i="6"/>
  <c r="C1521" i="6"/>
  <c r="D1521" i="6"/>
  <c r="E1521" i="6"/>
  <c r="C1829" i="6"/>
  <c r="D1829" i="6"/>
  <c r="E1829" i="6"/>
  <c r="C1621" i="6"/>
  <c r="D1621" i="6"/>
  <c r="E1621" i="6"/>
  <c r="C1680" i="6"/>
  <c r="D1680" i="6"/>
  <c r="E1680" i="6"/>
  <c r="C2080" i="6"/>
  <c r="D2080" i="6"/>
  <c r="E2080" i="6"/>
  <c r="C1894" i="6"/>
  <c r="D1894" i="6"/>
  <c r="E1894" i="6"/>
  <c r="C1593" i="6"/>
  <c r="D1593" i="6"/>
  <c r="E1593" i="6"/>
  <c r="C1435" i="6"/>
  <c r="D1435" i="6"/>
  <c r="E1435" i="6"/>
  <c r="C1175" i="6"/>
  <c r="D1175" i="6"/>
  <c r="E1175" i="6"/>
  <c r="C1452" i="6"/>
  <c r="D1452" i="6"/>
  <c r="E1452" i="6"/>
  <c r="C2098" i="6"/>
  <c r="D2098" i="6"/>
  <c r="E2098" i="6"/>
  <c r="C2016" i="6"/>
  <c r="D2016" i="6"/>
  <c r="E2016" i="6"/>
  <c r="C1841" i="6"/>
  <c r="D1841" i="6"/>
  <c r="E1841" i="6"/>
  <c r="C1644" i="6"/>
  <c r="D1644" i="6"/>
  <c r="E1644" i="6"/>
  <c r="C1141" i="6"/>
  <c r="D1141" i="6"/>
  <c r="E1141" i="6"/>
  <c r="C1901" i="6"/>
  <c r="D1901" i="6"/>
  <c r="E1901" i="6"/>
  <c r="C1476" i="6"/>
  <c r="D1476" i="6"/>
  <c r="E1476" i="6"/>
  <c r="C1580" i="6"/>
  <c r="D1580" i="6"/>
  <c r="E1580" i="6"/>
  <c r="C1524" i="6"/>
  <c r="D1524" i="6"/>
  <c r="E1524" i="6"/>
  <c r="C1056" i="6"/>
  <c r="D1056" i="6"/>
  <c r="E1056" i="6"/>
  <c r="C1630" i="6"/>
  <c r="D1630" i="6"/>
  <c r="E1630" i="6"/>
  <c r="C1222" i="6"/>
  <c r="D1222" i="6"/>
  <c r="E1222" i="6"/>
  <c r="C1469" i="6"/>
  <c r="D1469" i="6"/>
  <c r="E1469" i="6"/>
  <c r="C1233" i="6"/>
  <c r="D1233" i="6"/>
  <c r="E1233" i="6"/>
  <c r="C2027" i="6"/>
  <c r="D2027" i="6"/>
  <c r="E2027" i="6"/>
  <c r="C2104" i="6"/>
  <c r="D2104" i="6"/>
  <c r="E2104" i="6"/>
  <c r="C2054" i="6"/>
  <c r="D2054" i="6"/>
  <c r="E2054" i="6"/>
  <c r="C2069" i="6"/>
  <c r="D2069" i="6"/>
  <c r="E2069" i="6"/>
  <c r="C1394" i="6"/>
  <c r="D1394" i="6"/>
  <c r="E1394" i="6"/>
  <c r="C1147" i="6"/>
  <c r="D1147" i="6"/>
  <c r="E1147" i="6"/>
  <c r="C1931" i="6"/>
  <c r="D1931" i="6"/>
  <c r="E1931" i="6"/>
  <c r="C2084" i="6"/>
  <c r="D2084" i="6"/>
  <c r="E2084" i="6"/>
  <c r="C1976" i="6"/>
  <c r="D1976" i="6"/>
  <c r="E1976" i="6"/>
  <c r="C1821" i="6"/>
  <c r="D1821" i="6"/>
  <c r="E1821" i="6"/>
  <c r="C1241" i="6"/>
  <c r="D1241" i="6"/>
  <c r="E1241" i="6"/>
  <c r="C1215" i="6"/>
  <c r="D1215" i="6"/>
  <c r="E1215" i="6"/>
  <c r="C1349" i="6"/>
  <c r="D1349" i="6"/>
  <c r="E1349" i="6"/>
  <c r="C1912" i="6"/>
  <c r="D1912" i="6"/>
  <c r="E1912" i="6"/>
  <c r="C2100" i="6"/>
  <c r="D2100" i="6"/>
  <c r="E2100" i="6"/>
  <c r="C2102" i="6"/>
  <c r="D2102" i="6"/>
  <c r="E2102" i="6"/>
  <c r="C1556" i="6"/>
  <c r="D1556" i="6"/>
  <c r="E1556" i="6"/>
  <c r="C1910" i="6"/>
  <c r="D1910" i="6"/>
  <c r="E1910" i="6"/>
  <c r="C1669" i="6"/>
  <c r="D1669" i="6"/>
  <c r="E1669" i="6"/>
  <c r="C1877" i="6"/>
  <c r="D1877" i="6"/>
  <c r="E1877" i="6"/>
  <c r="C1780" i="6"/>
  <c r="D1780" i="6"/>
  <c r="E1780" i="6"/>
  <c r="C1960" i="6"/>
  <c r="D1960" i="6"/>
  <c r="E1960" i="6"/>
  <c r="C1480" i="6"/>
  <c r="D1480" i="6"/>
  <c r="E1480" i="6"/>
  <c r="C1295" i="6"/>
  <c r="D1295" i="6"/>
  <c r="E1295" i="6"/>
  <c r="C1631" i="6"/>
  <c r="D1631" i="6"/>
  <c r="E1631" i="6"/>
  <c r="C1504" i="6"/>
  <c r="D1504" i="6"/>
  <c r="E1504" i="6"/>
  <c r="C1596" i="6"/>
  <c r="D1596" i="6"/>
  <c r="E1596" i="6"/>
  <c r="C1895" i="6"/>
  <c r="D1895" i="6"/>
  <c r="E1895" i="6"/>
  <c r="C1985" i="6"/>
  <c r="D1985" i="6"/>
  <c r="E1985" i="6"/>
  <c r="C1633" i="6"/>
  <c r="D1633" i="6"/>
  <c r="E1633" i="6"/>
  <c r="C1075" i="6"/>
  <c r="D1075" i="6"/>
  <c r="E1075" i="6"/>
  <c r="C1096" i="6"/>
  <c r="D1096" i="6"/>
  <c r="E1096" i="6"/>
  <c r="C897" i="6"/>
  <c r="D897" i="6"/>
  <c r="E897" i="6"/>
  <c r="C1210" i="6"/>
  <c r="D1210" i="6"/>
  <c r="E1210" i="6"/>
  <c r="C1511" i="6"/>
  <c r="D1511" i="6"/>
  <c r="E1511" i="6"/>
  <c r="C1854" i="6"/>
  <c r="D1854" i="6"/>
  <c r="E1854" i="6"/>
  <c r="C1460" i="6"/>
  <c r="D1460" i="6"/>
  <c r="E1460" i="6"/>
  <c r="C1945" i="6"/>
  <c r="D1945" i="6"/>
  <c r="E1945" i="6"/>
  <c r="C1357" i="6"/>
  <c r="D1357" i="6"/>
  <c r="E1357" i="6"/>
  <c r="C1437" i="6"/>
  <c r="D1437" i="6"/>
  <c r="E1437" i="6"/>
  <c r="C1934" i="6"/>
  <c r="D1934" i="6"/>
  <c r="E1934" i="6"/>
  <c r="C1951" i="6"/>
  <c r="D1951" i="6"/>
  <c r="E1951" i="6"/>
  <c r="C2052" i="6"/>
  <c r="D2052" i="6"/>
  <c r="E2052" i="6"/>
  <c r="C2078" i="6"/>
  <c r="D2078" i="6"/>
  <c r="E2078" i="6"/>
  <c r="C1425" i="6"/>
  <c r="D1425" i="6"/>
  <c r="E1425" i="6"/>
  <c r="C1438" i="6"/>
  <c r="D1438" i="6"/>
  <c r="E1438" i="6"/>
  <c r="C2044" i="6"/>
  <c r="D2044" i="6"/>
  <c r="E2044" i="6"/>
  <c r="C1797" i="6"/>
  <c r="D1797" i="6"/>
  <c r="E1797" i="6"/>
  <c r="C1344" i="6"/>
  <c r="D1344" i="6"/>
  <c r="E1344" i="6"/>
  <c r="C1988" i="6"/>
  <c r="D1988" i="6"/>
  <c r="E1988" i="6"/>
  <c r="C1920" i="6"/>
  <c r="D1920" i="6"/>
  <c r="E1920" i="6"/>
  <c r="C1874" i="6"/>
  <c r="D1874" i="6"/>
  <c r="E1874" i="6"/>
  <c r="C2079" i="6"/>
  <c r="D2079" i="6"/>
  <c r="E2079" i="6"/>
  <c r="C2026" i="6"/>
  <c r="D2026" i="6"/>
  <c r="E2026" i="6"/>
  <c r="C2032" i="6"/>
  <c r="D2032" i="6"/>
  <c r="E2032" i="6"/>
  <c r="C1971" i="6"/>
  <c r="D1971" i="6"/>
  <c r="E1971" i="6"/>
  <c r="C1693" i="6"/>
  <c r="D1693" i="6"/>
  <c r="E1693" i="6"/>
  <c r="C1875" i="6"/>
  <c r="D1875" i="6"/>
  <c r="E1875" i="6"/>
  <c r="C2000" i="6"/>
  <c r="D2000" i="6"/>
  <c r="E2000" i="6"/>
  <c r="C1983" i="6"/>
  <c r="D1983" i="6"/>
  <c r="E1983" i="6"/>
  <c r="C1542" i="6"/>
  <c r="D1542" i="6"/>
  <c r="E1542" i="6"/>
  <c r="C1386" i="6"/>
  <c r="D1386" i="6"/>
  <c r="E1386" i="6"/>
  <c r="C1979" i="6"/>
  <c r="D1979" i="6"/>
  <c r="E1979" i="6"/>
  <c r="C2067" i="6"/>
  <c r="D2067" i="6"/>
  <c r="E2067" i="6"/>
  <c r="C1936" i="6"/>
  <c r="D1936" i="6"/>
  <c r="E1936" i="6"/>
  <c r="C1811" i="6"/>
  <c r="D1811" i="6"/>
  <c r="E1811" i="6"/>
  <c r="C1873" i="6"/>
  <c r="D1873" i="6"/>
  <c r="E1873" i="6"/>
  <c r="C1195" i="6"/>
  <c r="D1195" i="6"/>
  <c r="E1195" i="6"/>
  <c r="C942" i="6"/>
  <c r="D942" i="6"/>
  <c r="E942" i="6"/>
  <c r="C486" i="6"/>
  <c r="D486" i="6"/>
  <c r="E486" i="6"/>
  <c r="C862" i="6"/>
  <c r="D862" i="6"/>
  <c r="E862" i="6"/>
  <c r="C1016" i="6"/>
  <c r="D1016" i="6"/>
  <c r="E1016" i="6"/>
  <c r="C1030" i="6"/>
  <c r="D1030" i="6"/>
  <c r="E1030" i="6"/>
  <c r="C956" i="6"/>
  <c r="D956" i="6"/>
  <c r="E956" i="6"/>
  <c r="C1068" i="6"/>
  <c r="D1068" i="6"/>
  <c r="E1068" i="6"/>
  <c r="C994" i="6"/>
  <c r="D994" i="6"/>
  <c r="E994" i="6"/>
  <c r="C999" i="6"/>
  <c r="D999" i="6"/>
  <c r="E999" i="6"/>
  <c r="C1495" i="6"/>
  <c r="D1495" i="6"/>
  <c r="E1495" i="6"/>
  <c r="C1221" i="6"/>
  <c r="D1221" i="6"/>
  <c r="E1221" i="6"/>
  <c r="C323" i="6"/>
  <c r="D323" i="6"/>
  <c r="E323" i="6"/>
  <c r="C127" i="6"/>
  <c r="D127" i="6"/>
  <c r="E127" i="6"/>
  <c r="C912" i="6"/>
  <c r="D912" i="6"/>
  <c r="E912" i="6"/>
  <c r="C1103" i="6"/>
  <c r="D1103" i="6"/>
  <c r="E1103" i="6"/>
  <c r="C1572" i="6"/>
  <c r="D1572" i="6"/>
  <c r="E1572" i="6"/>
  <c r="C1399" i="6"/>
  <c r="D1399" i="6"/>
  <c r="E1399" i="6"/>
  <c r="C1137" i="6"/>
  <c r="D1137" i="6"/>
  <c r="E1137" i="6"/>
  <c r="C828" i="6"/>
  <c r="D828" i="6"/>
  <c r="E828" i="6"/>
  <c r="C1154" i="6"/>
  <c r="D1154" i="6"/>
  <c r="E1154" i="6"/>
  <c r="C1164" i="6"/>
  <c r="D1164" i="6"/>
  <c r="E1164" i="6"/>
  <c r="C1604" i="6"/>
  <c r="D1604" i="6"/>
  <c r="E1604" i="6"/>
  <c r="C1006" i="6"/>
  <c r="D1006" i="6"/>
  <c r="E1006" i="6"/>
  <c r="C929" i="6"/>
  <c r="D929" i="6"/>
  <c r="E929" i="6"/>
  <c r="C886" i="6"/>
  <c r="D886" i="6"/>
  <c r="E886" i="6"/>
  <c r="C507" i="6"/>
  <c r="D507" i="6"/>
  <c r="E507" i="6"/>
  <c r="C1165" i="6"/>
  <c r="D1165" i="6"/>
  <c r="E1165" i="6"/>
  <c r="C1051" i="6"/>
  <c r="D1051" i="6"/>
  <c r="E1051" i="6"/>
  <c r="C767" i="6"/>
  <c r="D767" i="6"/>
  <c r="E767" i="6"/>
  <c r="C676" i="6"/>
  <c r="D676" i="6"/>
  <c r="E676" i="6"/>
  <c r="C797" i="6"/>
  <c r="D797" i="6"/>
  <c r="E797" i="6"/>
  <c r="C244" i="6"/>
  <c r="D244" i="6"/>
  <c r="E244" i="6"/>
  <c r="C584" i="6"/>
  <c r="D584" i="6"/>
  <c r="E584" i="6"/>
  <c r="C1019" i="6"/>
  <c r="D1019" i="6"/>
  <c r="E1019" i="6"/>
  <c r="C99" i="6"/>
  <c r="D99" i="6"/>
  <c r="E99" i="6"/>
  <c r="C49" i="6"/>
  <c r="D49" i="6"/>
  <c r="E49" i="6"/>
  <c r="C19" i="6"/>
  <c r="D19" i="6"/>
  <c r="E19" i="6"/>
  <c r="C488" i="6"/>
  <c r="D488" i="6"/>
  <c r="E488" i="6"/>
  <c r="C2046" i="6"/>
  <c r="D2046" i="6"/>
  <c r="E2046" i="6"/>
  <c r="C1020" i="6"/>
  <c r="D1020" i="6"/>
  <c r="E1020" i="6"/>
  <c r="C613" i="6"/>
  <c r="D613" i="6"/>
  <c r="E613" i="6"/>
  <c r="C831" i="6"/>
  <c r="D831" i="6"/>
  <c r="E831" i="6"/>
  <c r="C259" i="6"/>
  <c r="D259" i="6"/>
  <c r="E259" i="6"/>
  <c r="C547" i="6"/>
  <c r="D547" i="6"/>
  <c r="E547" i="6"/>
  <c r="C1317" i="6"/>
  <c r="D1317" i="6"/>
  <c r="E1317" i="6"/>
  <c r="C1255" i="6"/>
  <c r="D1255" i="6"/>
  <c r="E1255" i="6"/>
  <c r="C548" i="6"/>
  <c r="D548" i="6"/>
  <c r="E548" i="6"/>
  <c r="C387" i="6"/>
  <c r="D387" i="6"/>
  <c r="E387" i="6"/>
  <c r="C856" i="6"/>
  <c r="D856" i="6"/>
  <c r="E856" i="6"/>
  <c r="C401" i="6"/>
  <c r="D401" i="6"/>
  <c r="E401" i="6"/>
  <c r="C475" i="6"/>
  <c r="D475" i="6"/>
  <c r="E475" i="6"/>
  <c r="C1410" i="6"/>
  <c r="D1410" i="6"/>
  <c r="E1410" i="6"/>
  <c r="C1209" i="6"/>
  <c r="D1209" i="6"/>
  <c r="E1209" i="6"/>
  <c r="C501" i="6"/>
  <c r="D501" i="6"/>
  <c r="E501" i="6"/>
  <c r="C446" i="6"/>
  <c r="D446" i="6"/>
  <c r="E446" i="6"/>
  <c r="C707" i="6"/>
  <c r="D707" i="6"/>
  <c r="E707" i="6"/>
  <c r="C720" i="6"/>
  <c r="D720" i="6"/>
  <c r="E720" i="6"/>
  <c r="C933" i="6"/>
  <c r="D933" i="6"/>
  <c r="E933" i="6"/>
  <c r="C863" i="6"/>
  <c r="D863" i="6"/>
  <c r="E863" i="6"/>
  <c r="C1418" i="6"/>
  <c r="D1418" i="6"/>
  <c r="E1418" i="6"/>
  <c r="C1201" i="6"/>
  <c r="D1201" i="6"/>
  <c r="E1201" i="6"/>
  <c r="C1186" i="6"/>
  <c r="D1186" i="6"/>
  <c r="E1186" i="6"/>
  <c r="C934" i="6"/>
  <c r="D934" i="6"/>
  <c r="E934" i="6"/>
  <c r="C742" i="6"/>
  <c r="D742" i="6"/>
  <c r="E742" i="6"/>
  <c r="C773" i="6"/>
  <c r="D773" i="6"/>
  <c r="E773" i="6"/>
  <c r="C1302" i="6"/>
  <c r="D1302" i="6"/>
  <c r="E1302" i="6"/>
  <c r="C1489" i="6"/>
  <c r="D1489" i="6"/>
  <c r="E1489" i="6"/>
  <c r="C1052" i="6"/>
  <c r="D1052" i="6"/>
  <c r="E1052" i="6"/>
  <c r="C420" i="6"/>
  <c r="D420" i="6"/>
  <c r="E420" i="6"/>
  <c r="C407" i="6"/>
  <c r="D407" i="6"/>
  <c r="E407" i="6"/>
  <c r="C657" i="6"/>
  <c r="D657" i="6"/>
  <c r="E657" i="6"/>
  <c r="C989" i="6"/>
  <c r="D989" i="6"/>
  <c r="E989" i="6"/>
  <c r="C1022" i="6"/>
  <c r="D1022" i="6"/>
  <c r="E1022" i="6"/>
  <c r="C174" i="6"/>
  <c r="D174" i="6"/>
  <c r="E174" i="6"/>
  <c r="C27" i="6"/>
  <c r="D27" i="6"/>
  <c r="E27" i="6"/>
  <c r="C258" i="6"/>
  <c r="D258" i="6"/>
  <c r="E258" i="6"/>
  <c r="C878" i="6"/>
  <c r="D878" i="6"/>
  <c r="E878" i="6"/>
  <c r="C483" i="6"/>
  <c r="D483" i="6"/>
  <c r="E483" i="6"/>
  <c r="C198" i="6"/>
  <c r="D198" i="6"/>
  <c r="E198" i="6"/>
  <c r="C89" i="6"/>
  <c r="D89" i="6"/>
  <c r="E89" i="6"/>
  <c r="C68" i="6"/>
  <c r="D68" i="6"/>
  <c r="E68" i="6"/>
  <c r="C196" i="6"/>
  <c r="D196" i="6"/>
  <c r="E196" i="6"/>
  <c r="C166" i="6"/>
  <c r="D166" i="6"/>
  <c r="E166" i="6"/>
  <c r="C103" i="6"/>
  <c r="D103" i="6"/>
  <c r="E103" i="6"/>
  <c r="C229" i="6"/>
  <c r="D229" i="6"/>
  <c r="E229" i="6"/>
  <c r="C72" i="6"/>
  <c r="D72" i="6"/>
  <c r="E72" i="6"/>
  <c r="C461" i="6"/>
  <c r="D461" i="6"/>
  <c r="E461" i="6"/>
  <c r="C568" i="6"/>
  <c r="D568" i="6"/>
  <c r="E568" i="6"/>
  <c r="C342" i="6"/>
  <c r="D342" i="6"/>
  <c r="E342" i="6"/>
  <c r="C159" i="6"/>
  <c r="D159" i="6"/>
  <c r="E159" i="6"/>
  <c r="C77" i="6"/>
  <c r="D77" i="6"/>
  <c r="E77" i="6"/>
  <c r="C144" i="6"/>
  <c r="D144" i="6"/>
  <c r="E144" i="6"/>
  <c r="C425" i="6"/>
  <c r="D425" i="6"/>
  <c r="E425" i="6"/>
  <c r="C512" i="6"/>
  <c r="D512" i="6"/>
  <c r="E512" i="6"/>
  <c r="C922" i="6"/>
  <c r="D922" i="6"/>
  <c r="E922" i="6"/>
  <c r="C268" i="6"/>
  <c r="D268" i="6"/>
  <c r="E268" i="6"/>
  <c r="C124" i="6"/>
  <c r="D124" i="6"/>
  <c r="E124" i="6"/>
  <c r="C143" i="6"/>
  <c r="D143" i="6"/>
  <c r="E143" i="6"/>
  <c r="C206" i="6"/>
  <c r="D206" i="6"/>
  <c r="E206" i="6"/>
  <c r="C303" i="6"/>
  <c r="D303" i="6"/>
  <c r="E303" i="6"/>
  <c r="C212" i="6"/>
  <c r="D212" i="6"/>
  <c r="E212" i="6"/>
  <c r="C516" i="6"/>
  <c r="D516" i="6"/>
  <c r="E516" i="6"/>
  <c r="C369" i="6"/>
  <c r="D369" i="6"/>
  <c r="E369" i="6"/>
  <c r="C260" i="6"/>
  <c r="D260" i="6"/>
  <c r="E260" i="6"/>
  <c r="C426" i="6"/>
  <c r="D426" i="6"/>
  <c r="E426" i="6"/>
  <c r="C378" i="6"/>
  <c r="D378" i="6"/>
  <c r="E378" i="6"/>
  <c r="C105" i="6"/>
  <c r="D105" i="6"/>
  <c r="E105" i="6"/>
  <c r="C270" i="6"/>
  <c r="D270" i="6"/>
  <c r="E270" i="6"/>
  <c r="C612" i="6"/>
  <c r="D612" i="6"/>
  <c r="E612" i="6"/>
  <c r="C252" i="6"/>
  <c r="D252" i="6"/>
  <c r="E252" i="6"/>
  <c r="C689" i="6"/>
  <c r="D689" i="6"/>
  <c r="E689" i="6"/>
  <c r="C435" i="6"/>
  <c r="D435" i="6"/>
  <c r="E435" i="6"/>
  <c r="C71" i="6"/>
  <c r="D71" i="6"/>
  <c r="E71" i="6"/>
  <c r="C178" i="6"/>
  <c r="D178" i="6"/>
  <c r="E178" i="6"/>
  <c r="C432" i="6"/>
  <c r="D432" i="6"/>
  <c r="E432" i="6"/>
  <c r="C307" i="6"/>
  <c r="D307" i="6"/>
  <c r="E307" i="6"/>
  <c r="C463" i="6"/>
  <c r="D463" i="6"/>
  <c r="E463" i="6"/>
  <c r="C302" i="6"/>
  <c r="D302" i="6"/>
  <c r="E302" i="6"/>
  <c r="C130" i="6"/>
  <c r="D130" i="6"/>
  <c r="E130" i="6"/>
  <c r="C156" i="6"/>
  <c r="D156" i="6"/>
  <c r="E156" i="6"/>
  <c r="C321" i="6"/>
  <c r="D321" i="6"/>
  <c r="E321" i="6"/>
  <c r="C783" i="6"/>
  <c r="D783" i="6"/>
  <c r="E783" i="6"/>
  <c r="C362" i="6"/>
  <c r="D362" i="6"/>
  <c r="E362" i="6"/>
  <c r="C106" i="6"/>
  <c r="D106" i="6"/>
  <c r="E106" i="6"/>
  <c r="C87" i="6"/>
  <c r="D87" i="6"/>
  <c r="E87" i="6"/>
  <c r="C61" i="6"/>
  <c r="D61" i="6"/>
  <c r="E61" i="6"/>
  <c r="C36" i="6"/>
  <c r="D36" i="6"/>
  <c r="E36" i="6"/>
  <c r="C125" i="6"/>
  <c r="D125" i="6"/>
  <c r="E125" i="6"/>
  <c r="C120" i="6"/>
  <c r="D120" i="6"/>
  <c r="E120" i="6"/>
  <c r="C139" i="6"/>
  <c r="D139" i="6"/>
  <c r="E139" i="6"/>
  <c r="C101" i="6"/>
  <c r="D101" i="6"/>
  <c r="E101" i="6"/>
  <c r="C131" i="6"/>
  <c r="D131" i="6"/>
  <c r="E131" i="6"/>
  <c r="C153" i="6"/>
  <c r="D153" i="6"/>
  <c r="E153" i="6"/>
  <c r="C328" i="6"/>
  <c r="D328" i="6"/>
  <c r="E328" i="6"/>
  <c r="C503" i="6"/>
  <c r="D503" i="6"/>
  <c r="E503" i="6"/>
  <c r="C652" i="6"/>
  <c r="D652" i="6"/>
  <c r="E652" i="6"/>
  <c r="C883" i="6"/>
  <c r="D883" i="6"/>
  <c r="E883" i="6"/>
  <c r="C952" i="6"/>
  <c r="D952" i="6"/>
  <c r="E952" i="6"/>
  <c r="C498" i="6"/>
  <c r="D498" i="6"/>
  <c r="E498" i="6"/>
  <c r="C388" i="6"/>
  <c r="D388" i="6"/>
  <c r="E388" i="6"/>
  <c r="C317" i="6"/>
  <c r="D317" i="6"/>
  <c r="E317" i="6"/>
  <c r="C534" i="6"/>
  <c r="D534" i="6"/>
  <c r="E534" i="6"/>
  <c r="C1136" i="6"/>
  <c r="D1136" i="6"/>
  <c r="E1136" i="6"/>
  <c r="C965" i="6"/>
  <c r="D965" i="6"/>
  <c r="E965" i="6"/>
  <c r="C509" i="6"/>
  <c r="D509" i="6"/>
  <c r="E509" i="6"/>
  <c r="C515" i="6"/>
  <c r="D515" i="6"/>
  <c r="E515" i="6"/>
  <c r="C179" i="6"/>
  <c r="D179" i="6"/>
  <c r="E179" i="6"/>
  <c r="C251" i="6"/>
  <c r="D251" i="6"/>
  <c r="E251" i="6"/>
  <c r="C497" i="6"/>
  <c r="D497" i="6"/>
  <c r="E497" i="6"/>
  <c r="C334" i="6"/>
  <c r="D334" i="6"/>
  <c r="E334" i="6"/>
  <c r="C305" i="6"/>
  <c r="D305" i="6"/>
  <c r="E305" i="6"/>
  <c r="C429" i="6"/>
  <c r="D429" i="6"/>
  <c r="E429" i="6"/>
  <c r="C480" i="6"/>
  <c r="D480" i="6"/>
  <c r="E480" i="6"/>
  <c r="C350" i="6"/>
  <c r="D350" i="6"/>
  <c r="E350" i="6"/>
  <c r="C297" i="6"/>
  <c r="D297" i="6"/>
  <c r="E297" i="6"/>
  <c r="C445" i="6"/>
  <c r="D445" i="6"/>
  <c r="E445" i="6"/>
  <c r="C487" i="6"/>
  <c r="D487" i="6"/>
  <c r="E487" i="6"/>
  <c r="C658" i="6"/>
  <c r="D658" i="6"/>
  <c r="E658" i="6"/>
  <c r="C414" i="6"/>
  <c r="D414" i="6"/>
  <c r="E414" i="6"/>
  <c r="C301" i="6"/>
  <c r="D301" i="6"/>
  <c r="E301" i="6"/>
  <c r="C552" i="6"/>
  <c r="D552" i="6"/>
  <c r="E552" i="6"/>
  <c r="C392" i="6"/>
  <c r="D392" i="6"/>
  <c r="E392" i="6"/>
  <c r="C333" i="6"/>
  <c r="D333" i="6"/>
  <c r="E333" i="6"/>
  <c r="C375" i="6"/>
  <c r="D375" i="6"/>
  <c r="E375" i="6"/>
  <c r="C551" i="6"/>
  <c r="D551" i="6"/>
  <c r="E551" i="6"/>
  <c r="C510" i="6"/>
  <c r="D510" i="6"/>
  <c r="E510" i="6"/>
  <c r="C712" i="6"/>
  <c r="D712" i="6"/>
  <c r="E712" i="6"/>
  <c r="C335" i="6"/>
  <c r="D335" i="6"/>
  <c r="E335" i="6"/>
  <c r="C530" i="6"/>
  <c r="D530" i="6"/>
  <c r="E530" i="6"/>
  <c r="C805" i="6"/>
  <c r="D805" i="6"/>
  <c r="E805" i="6"/>
  <c r="C727" i="6"/>
  <c r="D727" i="6"/>
  <c r="E727" i="6"/>
  <c r="C953" i="6"/>
  <c r="D953" i="6"/>
  <c r="E953" i="6"/>
  <c r="C374" i="6"/>
  <c r="D374" i="6"/>
  <c r="E374" i="6"/>
  <c r="C439" i="6"/>
  <c r="D439" i="6"/>
  <c r="E439" i="6"/>
  <c r="C473" i="6"/>
  <c r="D473" i="6"/>
  <c r="E473" i="6"/>
  <c r="C396" i="6"/>
  <c r="D396" i="6"/>
  <c r="E396" i="6"/>
  <c r="C147" i="6"/>
  <c r="D147" i="6"/>
  <c r="E147" i="6"/>
  <c r="C237" i="6"/>
  <c r="D237" i="6"/>
  <c r="E237" i="6"/>
  <c r="C298" i="6"/>
  <c r="D298" i="6"/>
  <c r="E298" i="6"/>
  <c r="C59" i="6"/>
  <c r="D59" i="6"/>
  <c r="E59" i="6"/>
  <c r="C107" i="6"/>
  <c r="D107" i="6"/>
  <c r="E107" i="6"/>
  <c r="C70" i="6"/>
  <c r="D70" i="6"/>
  <c r="E70" i="6"/>
  <c r="C80" i="6"/>
  <c r="D80" i="6"/>
  <c r="E80" i="6"/>
  <c r="C115" i="6"/>
  <c r="D115" i="6"/>
  <c r="E115" i="6"/>
  <c r="C128" i="6"/>
  <c r="D128" i="6"/>
  <c r="E128" i="6"/>
  <c r="C230" i="6"/>
  <c r="D230" i="6"/>
  <c r="E230" i="6"/>
  <c r="C151" i="6"/>
  <c r="D151" i="6"/>
  <c r="E151" i="6"/>
  <c r="C65" i="6"/>
  <c r="D65" i="6"/>
  <c r="E65" i="6"/>
  <c r="C202" i="6"/>
  <c r="D202" i="6"/>
  <c r="E202" i="6"/>
  <c r="C348" i="6"/>
  <c r="D348" i="6"/>
  <c r="E348" i="6"/>
  <c r="C279" i="6"/>
  <c r="D279" i="6"/>
  <c r="E279" i="6"/>
  <c r="C96" i="6"/>
  <c r="D96" i="6"/>
  <c r="E96" i="6"/>
  <c r="C406" i="6"/>
  <c r="D406" i="6"/>
  <c r="E406" i="6"/>
  <c r="C449" i="6"/>
  <c r="D449" i="6"/>
  <c r="E449" i="6"/>
  <c r="C300" i="6"/>
  <c r="D300" i="6"/>
  <c r="E300" i="6"/>
  <c r="C308" i="6"/>
  <c r="D308" i="6"/>
  <c r="E308" i="6"/>
  <c r="C104" i="6"/>
  <c r="D104" i="6"/>
  <c r="E104" i="6"/>
  <c r="C122" i="6"/>
  <c r="D122" i="6"/>
  <c r="E122" i="6"/>
  <c r="C594" i="6"/>
  <c r="D594" i="6"/>
  <c r="E594" i="6"/>
  <c r="C326" i="6"/>
  <c r="D326" i="6"/>
  <c r="E326" i="6"/>
  <c r="C160" i="6"/>
  <c r="D160" i="6"/>
  <c r="E160" i="6"/>
  <c r="C256" i="6"/>
  <c r="D256" i="6"/>
  <c r="E256" i="6"/>
  <c r="C209" i="6"/>
  <c r="D209" i="6"/>
  <c r="E209" i="6"/>
  <c r="C208" i="6"/>
  <c r="D208" i="6"/>
  <c r="E208" i="6"/>
  <c r="C280" i="6"/>
  <c r="D280" i="6"/>
  <c r="E280" i="6"/>
  <c r="C555" i="6"/>
  <c r="D555" i="6"/>
  <c r="E555" i="6"/>
  <c r="C599" i="6"/>
  <c r="D599" i="6"/>
  <c r="E599" i="6"/>
  <c r="C92" i="6"/>
  <c r="D92" i="6"/>
  <c r="E92" i="6"/>
  <c r="C90" i="6"/>
  <c r="D90" i="6"/>
  <c r="E90" i="6"/>
  <c r="C249" i="6"/>
  <c r="D249" i="6"/>
  <c r="E249" i="6"/>
  <c r="C37" i="6"/>
  <c r="D37" i="6"/>
  <c r="E37" i="6"/>
  <c r="C293" i="6"/>
  <c r="D293" i="6"/>
  <c r="E293" i="6"/>
  <c r="C760" i="6"/>
  <c r="D760" i="6"/>
  <c r="E760" i="6"/>
  <c r="C704" i="6"/>
  <c r="D704" i="6"/>
  <c r="E704" i="6"/>
  <c r="C277" i="6"/>
  <c r="D277" i="6"/>
  <c r="E277" i="6"/>
  <c r="C275" i="6"/>
  <c r="D275" i="6"/>
  <c r="E275" i="6"/>
  <c r="C356" i="6"/>
  <c r="D356" i="6"/>
  <c r="E356" i="6"/>
  <c r="C682" i="6"/>
  <c r="D682" i="6"/>
  <c r="E682" i="6"/>
  <c r="C834" i="6"/>
  <c r="D834" i="6"/>
  <c r="E834" i="6"/>
  <c r="C875" i="6"/>
  <c r="D875" i="6"/>
  <c r="E875" i="6"/>
  <c r="C1027" i="6"/>
  <c r="D1027" i="6"/>
  <c r="E1027" i="6"/>
  <c r="C423" i="6"/>
  <c r="D423" i="6"/>
  <c r="E423" i="6"/>
  <c r="C464" i="6"/>
  <c r="D464" i="6"/>
  <c r="E464" i="6"/>
  <c r="C969" i="6"/>
  <c r="D969" i="6"/>
  <c r="E969" i="6"/>
  <c r="C936" i="6"/>
  <c r="D936" i="6"/>
  <c r="E936" i="6"/>
  <c r="C583" i="6"/>
  <c r="D583" i="6"/>
  <c r="E583" i="6"/>
  <c r="C479" i="6"/>
  <c r="D479" i="6"/>
  <c r="E479" i="6"/>
  <c r="C570" i="6"/>
  <c r="D570" i="6"/>
  <c r="E570" i="6"/>
  <c r="C313" i="6"/>
  <c r="D313" i="6"/>
  <c r="E313" i="6"/>
  <c r="C325" i="6"/>
  <c r="D325" i="6"/>
  <c r="E325" i="6"/>
  <c r="C338" i="6"/>
  <c r="D338" i="6"/>
  <c r="E338" i="6"/>
  <c r="C192" i="6"/>
  <c r="D192" i="6"/>
  <c r="E192" i="6"/>
  <c r="C183" i="6"/>
  <c r="D183" i="6"/>
  <c r="E183" i="6"/>
  <c r="C549" i="6"/>
  <c r="D549" i="6"/>
  <c r="E549" i="6"/>
  <c r="C561" i="6"/>
  <c r="D561" i="6"/>
  <c r="E561" i="6"/>
  <c r="C43" i="6"/>
  <c r="D43" i="6"/>
  <c r="E43" i="6"/>
  <c r="C74" i="6"/>
  <c r="D74" i="6"/>
  <c r="E74" i="6"/>
  <c r="C200" i="6"/>
  <c r="D200" i="6"/>
  <c r="E200" i="6"/>
  <c r="C228" i="6"/>
  <c r="D228" i="6"/>
  <c r="E228" i="6"/>
  <c r="C405" i="6"/>
  <c r="D405" i="6"/>
  <c r="E405" i="6"/>
  <c r="C636" i="6"/>
  <c r="D636" i="6"/>
  <c r="E636" i="6"/>
  <c r="C1047" i="6"/>
  <c r="D1047" i="6"/>
  <c r="E1047" i="6"/>
  <c r="C545" i="6"/>
  <c r="D545" i="6"/>
  <c r="E545" i="6"/>
  <c r="C517" i="6"/>
  <c r="D517" i="6"/>
  <c r="E517" i="6"/>
  <c r="C430" i="6"/>
  <c r="D430" i="6"/>
  <c r="E430" i="6"/>
  <c r="C563" i="6"/>
  <c r="D563" i="6"/>
  <c r="E563" i="6"/>
  <c r="C399" i="6"/>
  <c r="D399" i="6"/>
  <c r="E399" i="6"/>
  <c r="C496" i="6"/>
  <c r="D496" i="6"/>
  <c r="E496" i="6"/>
  <c r="C588" i="6"/>
  <c r="D588" i="6"/>
  <c r="E588" i="6"/>
  <c r="C692" i="6"/>
  <c r="D692" i="6"/>
  <c r="E692" i="6"/>
  <c r="C531" i="6"/>
  <c r="D531" i="6"/>
  <c r="E531" i="6"/>
  <c r="C649" i="6"/>
  <c r="D649" i="6"/>
  <c r="E649" i="6"/>
  <c r="C633" i="6"/>
  <c r="D633" i="6"/>
  <c r="E633" i="6"/>
  <c r="C638" i="6"/>
  <c r="D638" i="6"/>
  <c r="E638" i="6"/>
  <c r="C631" i="6"/>
  <c r="D631" i="6"/>
  <c r="E631" i="6"/>
  <c r="C906" i="6"/>
  <c r="D906" i="6"/>
  <c r="E906" i="6"/>
  <c r="C815" i="6"/>
  <c r="D815" i="6"/>
  <c r="E815" i="6"/>
  <c r="C579" i="6"/>
  <c r="D579" i="6"/>
  <c r="E579" i="6"/>
  <c r="C765" i="6"/>
  <c r="D765" i="6"/>
  <c r="E765" i="6"/>
  <c r="C915" i="6"/>
  <c r="D915" i="6"/>
  <c r="E915" i="6"/>
  <c r="C909" i="6"/>
  <c r="D909" i="6"/>
  <c r="E909" i="6"/>
  <c r="C1099" i="6"/>
  <c r="D1099" i="6"/>
  <c r="E1099" i="6"/>
  <c r="C1478" i="6"/>
  <c r="D1478" i="6"/>
  <c r="E1478" i="6"/>
  <c r="C979" i="6"/>
  <c r="D979" i="6"/>
  <c r="E979" i="6"/>
  <c r="C813" i="6"/>
  <c r="D813" i="6"/>
  <c r="E813" i="6"/>
  <c r="C961" i="6"/>
  <c r="D961" i="6"/>
  <c r="E961" i="6"/>
  <c r="C1123" i="6"/>
  <c r="D1123" i="6"/>
  <c r="E1123" i="6"/>
  <c r="C1486" i="6"/>
  <c r="D1486" i="6"/>
  <c r="E1486" i="6"/>
  <c r="C1382" i="6"/>
  <c r="D1382" i="6"/>
  <c r="E1382" i="6"/>
  <c r="C1162" i="6"/>
  <c r="D1162" i="6"/>
  <c r="E1162" i="6"/>
  <c r="C923" i="6"/>
  <c r="D923" i="6"/>
  <c r="E923" i="6"/>
  <c r="C830" i="6"/>
  <c r="D830" i="6"/>
  <c r="E830" i="6"/>
  <c r="C984" i="6"/>
  <c r="D984" i="6"/>
  <c r="E984" i="6"/>
  <c r="C1078" i="6"/>
  <c r="D1078" i="6"/>
  <c r="E1078" i="6"/>
  <c r="C1248" i="6"/>
  <c r="D1248" i="6"/>
  <c r="E1248" i="6"/>
  <c r="C1576" i="6"/>
  <c r="D1576" i="6"/>
  <c r="E1576" i="6"/>
  <c r="C1205" i="6"/>
  <c r="D1205" i="6"/>
  <c r="E1205" i="6"/>
  <c r="C1021" i="6"/>
  <c r="D1021" i="6"/>
  <c r="E1021" i="6"/>
  <c r="C866" i="6"/>
  <c r="D866" i="6"/>
  <c r="E866" i="6"/>
  <c r="C1217" i="6"/>
  <c r="D1217" i="6"/>
  <c r="E1217" i="6"/>
  <c r="C1196" i="6"/>
  <c r="D1196" i="6"/>
  <c r="E1196" i="6"/>
  <c r="C744" i="6"/>
  <c r="D744" i="6"/>
  <c r="E744" i="6"/>
  <c r="C722" i="6"/>
  <c r="D722" i="6"/>
  <c r="E722" i="6"/>
  <c r="C978" i="6"/>
  <c r="D978" i="6"/>
  <c r="E978" i="6"/>
  <c r="C739" i="6"/>
  <c r="D739" i="6"/>
  <c r="E739" i="6"/>
  <c r="C888" i="6"/>
  <c r="D888" i="6"/>
  <c r="E888" i="6"/>
  <c r="C580" i="6"/>
  <c r="D580" i="6"/>
  <c r="E580" i="6"/>
  <c r="C802" i="6"/>
  <c r="D802" i="6"/>
  <c r="E802" i="6"/>
  <c r="C959" i="6"/>
  <c r="D959" i="6"/>
  <c r="E959" i="6"/>
  <c r="C948" i="6"/>
  <c r="D948" i="6"/>
  <c r="E948" i="6"/>
  <c r="C892" i="6"/>
  <c r="D892" i="6"/>
  <c r="E892" i="6"/>
  <c r="C614" i="6"/>
  <c r="D614" i="6"/>
  <c r="E614" i="6"/>
  <c r="C586" i="6"/>
  <c r="D586" i="6"/>
  <c r="E586" i="6"/>
  <c r="C478" i="6"/>
  <c r="D478" i="6"/>
  <c r="E478" i="6"/>
  <c r="C625" i="6"/>
  <c r="D625" i="6"/>
  <c r="E625" i="6"/>
  <c r="C842" i="6"/>
  <c r="D842" i="6"/>
  <c r="E842" i="6"/>
  <c r="C791" i="6"/>
  <c r="D791" i="6"/>
  <c r="E791" i="6"/>
  <c r="C1128" i="6"/>
  <c r="D1128" i="6"/>
  <c r="E1128" i="6"/>
  <c r="C867" i="6"/>
  <c r="D867" i="6"/>
  <c r="E867" i="6"/>
  <c r="C681" i="6"/>
  <c r="D681" i="6"/>
  <c r="E681" i="6"/>
  <c r="C679" i="6"/>
  <c r="D679" i="6"/>
  <c r="E679" i="6"/>
  <c r="C669" i="6"/>
  <c r="D669" i="6"/>
  <c r="E669" i="6"/>
  <c r="C881" i="6"/>
  <c r="D881" i="6"/>
  <c r="E881" i="6"/>
  <c r="C840" i="6"/>
  <c r="D840" i="6"/>
  <c r="E840" i="6"/>
  <c r="C860" i="6"/>
  <c r="D860" i="6"/>
  <c r="E860" i="6"/>
  <c r="C795" i="6"/>
  <c r="D795" i="6"/>
  <c r="E795" i="6"/>
  <c r="C849" i="6"/>
  <c r="D849" i="6"/>
  <c r="E849" i="6"/>
  <c r="C604" i="6"/>
  <c r="D604" i="6"/>
  <c r="E604" i="6"/>
  <c r="C719" i="6"/>
  <c r="D719" i="6"/>
  <c r="E719" i="6"/>
  <c r="C574" i="6"/>
  <c r="D574" i="6"/>
  <c r="E574" i="6"/>
  <c r="C748" i="6"/>
  <c r="D748" i="6"/>
  <c r="E748" i="6"/>
  <c r="C932" i="6"/>
  <c r="D932" i="6"/>
  <c r="E932" i="6"/>
  <c r="C395" i="6"/>
  <c r="D395" i="6"/>
  <c r="E395" i="6"/>
  <c r="C533" i="6"/>
  <c r="D533" i="6"/>
  <c r="E533" i="6"/>
  <c r="C605" i="6"/>
  <c r="D605" i="6"/>
  <c r="E605" i="6"/>
  <c r="C646" i="6"/>
  <c r="D646" i="6"/>
  <c r="E646" i="6"/>
  <c r="C457" i="6"/>
  <c r="D457" i="6"/>
  <c r="E457" i="6"/>
  <c r="C627" i="6"/>
  <c r="D627" i="6"/>
  <c r="E627" i="6"/>
  <c r="C780" i="6"/>
  <c r="D780" i="6"/>
  <c r="E780" i="6"/>
  <c r="C114" i="6"/>
  <c r="D114" i="6"/>
  <c r="E114" i="6"/>
  <c r="C56" i="6"/>
  <c r="D56" i="6"/>
  <c r="E56" i="6"/>
  <c r="C211" i="6"/>
  <c r="D211" i="6"/>
  <c r="E211" i="6"/>
  <c r="C357" i="6"/>
  <c r="D357" i="6"/>
  <c r="E357" i="6"/>
  <c r="C215" i="6"/>
  <c r="D215" i="6"/>
  <c r="E215" i="6"/>
  <c r="C465" i="6"/>
  <c r="D465" i="6"/>
  <c r="E465" i="6"/>
  <c r="C754" i="6"/>
  <c r="D754" i="6"/>
  <c r="E754" i="6"/>
  <c r="C732" i="6"/>
  <c r="D732" i="6"/>
  <c r="E732" i="6"/>
  <c r="C118" i="6"/>
  <c r="D118" i="6"/>
  <c r="E118" i="6"/>
  <c r="C40" i="6"/>
  <c r="D40" i="6"/>
  <c r="E40" i="6"/>
  <c r="C112" i="6"/>
  <c r="D112" i="6"/>
  <c r="E112" i="6"/>
  <c r="C675" i="6"/>
  <c r="D675" i="6"/>
  <c r="E675" i="6"/>
  <c r="C1063" i="6"/>
  <c r="D1063" i="6"/>
  <c r="E1063" i="6"/>
  <c r="C1036" i="6"/>
  <c r="D1036" i="6"/>
  <c r="E1036" i="6"/>
  <c r="C738" i="6"/>
  <c r="D738" i="6"/>
  <c r="E738" i="6"/>
  <c r="C759" i="6"/>
  <c r="D759" i="6"/>
  <c r="E759" i="6"/>
  <c r="C634" i="6"/>
  <c r="D634" i="6"/>
  <c r="E634" i="6"/>
  <c r="C394" i="6"/>
  <c r="D394" i="6"/>
  <c r="E394" i="6"/>
  <c r="C670" i="6"/>
  <c r="D670" i="6"/>
  <c r="E670" i="6"/>
  <c r="C757" i="6"/>
  <c r="D757" i="6"/>
  <c r="E757" i="6"/>
  <c r="C792" i="6"/>
  <c r="D792" i="6"/>
  <c r="E792" i="6"/>
  <c r="C489" i="6"/>
  <c r="D489" i="6"/>
  <c r="E489" i="6"/>
  <c r="C360" i="6"/>
  <c r="D360" i="6"/>
  <c r="E360" i="6"/>
  <c r="C538" i="6"/>
  <c r="D538" i="6"/>
  <c r="E538" i="6"/>
  <c r="C410" i="6"/>
  <c r="D410" i="6"/>
  <c r="E410" i="6"/>
  <c r="C354" i="6"/>
  <c r="D354" i="6"/>
  <c r="E354" i="6"/>
  <c r="C456" i="6"/>
  <c r="D456" i="6"/>
  <c r="E456" i="6"/>
  <c r="C772" i="6"/>
  <c r="D772" i="6"/>
  <c r="E772" i="6"/>
  <c r="C210" i="6"/>
  <c r="D210" i="6"/>
  <c r="E210" i="6"/>
  <c r="C340" i="6"/>
  <c r="D340" i="6"/>
  <c r="E340" i="6"/>
  <c r="C839" i="6"/>
  <c r="D839" i="6"/>
  <c r="E839" i="6"/>
  <c r="C714" i="6"/>
  <c r="D714" i="6"/>
  <c r="E714" i="6"/>
  <c r="C787" i="6"/>
  <c r="D787" i="6"/>
  <c r="E787" i="6"/>
  <c r="C812" i="6"/>
  <c r="D812" i="6"/>
  <c r="E812" i="6"/>
  <c r="C1163" i="6"/>
  <c r="D1163" i="6"/>
  <c r="E1163" i="6"/>
  <c r="C1431" i="6"/>
  <c r="D1431" i="6"/>
  <c r="E1431" i="6"/>
  <c r="C954" i="6"/>
  <c r="D954" i="6"/>
  <c r="E954" i="6"/>
  <c r="C246" i="6"/>
  <c r="D246" i="6"/>
  <c r="E246" i="6"/>
  <c r="C309" i="6"/>
  <c r="D309" i="6"/>
  <c r="E309" i="6"/>
  <c r="C544" i="6"/>
  <c r="D544" i="6"/>
  <c r="E544" i="6"/>
  <c r="C1157" i="6"/>
  <c r="D1157" i="6"/>
  <c r="E1157" i="6"/>
  <c r="C1127" i="6"/>
  <c r="D1127" i="6"/>
  <c r="E1127" i="6"/>
  <c r="C977" i="6"/>
  <c r="D977" i="6"/>
  <c r="E977" i="6"/>
  <c r="C1012" i="6"/>
  <c r="D1012" i="6"/>
  <c r="E1012" i="6"/>
  <c r="C1043" i="6"/>
  <c r="D1043" i="6"/>
  <c r="E1043" i="6"/>
  <c r="C838" i="6"/>
  <c r="D838" i="6"/>
  <c r="E838" i="6"/>
  <c r="C610" i="6"/>
  <c r="D610" i="6"/>
  <c r="E610" i="6"/>
  <c r="C901" i="6"/>
  <c r="D901" i="6"/>
  <c r="E901" i="6"/>
  <c r="C794" i="6"/>
  <c r="D794" i="6"/>
  <c r="E794" i="6"/>
  <c r="C656" i="6"/>
  <c r="D656" i="6"/>
  <c r="E656" i="6"/>
  <c r="C884" i="6"/>
  <c r="D884" i="6"/>
  <c r="E884" i="6"/>
  <c r="C806" i="6"/>
  <c r="D806" i="6"/>
  <c r="E806" i="6"/>
  <c r="C661" i="6"/>
  <c r="D661" i="6"/>
  <c r="E661" i="6"/>
  <c r="C542" i="6"/>
  <c r="D542" i="6"/>
  <c r="E542" i="6"/>
  <c r="C943" i="6"/>
  <c r="D943" i="6"/>
  <c r="E943" i="6"/>
  <c r="C1054" i="6"/>
  <c r="D1054" i="6"/>
  <c r="E1054" i="6"/>
  <c r="C703" i="6"/>
  <c r="D703" i="6"/>
  <c r="E703" i="6"/>
  <c r="C569" i="6"/>
  <c r="D569" i="6"/>
  <c r="E569" i="6"/>
  <c r="C438" i="6"/>
  <c r="D438" i="6"/>
  <c r="E438" i="6"/>
  <c r="C5" i="6"/>
  <c r="D5" i="6"/>
  <c r="E5" i="6"/>
  <c r="C8" i="6"/>
  <c r="D8" i="6"/>
  <c r="E8" i="6"/>
  <c r="C541" i="6"/>
  <c r="D541" i="6"/>
  <c r="E541" i="6"/>
  <c r="C168" i="6"/>
  <c r="D168" i="6"/>
  <c r="E168" i="6"/>
  <c r="C231" i="6"/>
  <c r="D231" i="6"/>
  <c r="E231" i="6"/>
  <c r="C400" i="6"/>
  <c r="D400" i="6"/>
  <c r="E400" i="6"/>
  <c r="C384" i="6"/>
  <c r="D384" i="6"/>
  <c r="E384" i="6"/>
  <c r="C52" i="6"/>
  <c r="D52" i="6"/>
  <c r="E52" i="6"/>
  <c r="C598" i="6"/>
  <c r="D598" i="6"/>
  <c r="E598" i="6"/>
  <c r="C364" i="6"/>
  <c r="D364" i="6"/>
  <c r="E364" i="6"/>
  <c r="C12" i="6"/>
  <c r="D12" i="6"/>
  <c r="E12" i="6"/>
  <c r="C330" i="6"/>
  <c r="D330" i="6"/>
  <c r="E330" i="6"/>
  <c r="C846" i="6"/>
  <c r="D846" i="6"/>
  <c r="E846" i="6"/>
  <c r="C1079" i="6"/>
  <c r="D1079" i="6"/>
  <c r="E1079" i="6"/>
  <c r="C963" i="6"/>
  <c r="D963" i="6"/>
  <c r="E963" i="6"/>
  <c r="C800" i="6"/>
  <c r="D800" i="6"/>
  <c r="E800" i="6"/>
  <c r="C698" i="6"/>
  <c r="D698" i="6"/>
  <c r="E698" i="6"/>
  <c r="C470" i="6"/>
  <c r="D470" i="6"/>
  <c r="E470" i="6"/>
  <c r="C382" i="6"/>
  <c r="D382" i="6"/>
  <c r="E382" i="6"/>
  <c r="C376" i="6"/>
  <c r="D376" i="6"/>
  <c r="E376" i="6"/>
  <c r="C9" i="6"/>
  <c r="D9" i="6"/>
  <c r="E9" i="6"/>
  <c r="C337" i="6"/>
  <c r="D337" i="6"/>
  <c r="E337" i="6"/>
  <c r="C245" i="6"/>
  <c r="D245" i="6"/>
  <c r="E245" i="6"/>
  <c r="C747" i="6"/>
  <c r="D747" i="6"/>
  <c r="E747" i="6"/>
  <c r="C1061" i="6"/>
  <c r="D1061" i="6"/>
  <c r="E1061" i="6"/>
  <c r="C558" i="6"/>
  <c r="D558" i="6"/>
  <c r="E558" i="6"/>
  <c r="C452" i="6"/>
  <c r="D452" i="6"/>
  <c r="E452" i="6"/>
  <c r="C973" i="6"/>
  <c r="D973" i="6"/>
  <c r="E973" i="6"/>
  <c r="C753" i="6"/>
  <c r="D753" i="6"/>
  <c r="E753" i="6"/>
  <c r="C686" i="6"/>
  <c r="D686" i="6"/>
  <c r="E686" i="6"/>
  <c r="C762" i="6"/>
  <c r="D762" i="6"/>
  <c r="E762" i="6"/>
  <c r="C868" i="6"/>
  <c r="D868" i="6"/>
  <c r="E868" i="6"/>
  <c r="C919" i="6"/>
  <c r="D919" i="6"/>
  <c r="E919" i="6"/>
  <c r="C836" i="6"/>
  <c r="D836" i="6"/>
  <c r="E836" i="6"/>
  <c r="C734" i="6"/>
  <c r="D734" i="6"/>
  <c r="E734" i="6"/>
  <c r="C644" i="6"/>
  <c r="D644" i="6"/>
  <c r="E644" i="6"/>
  <c r="C715" i="6"/>
  <c r="D715" i="6"/>
  <c r="E715" i="6"/>
  <c r="C913" i="6"/>
  <c r="D913" i="6"/>
  <c r="E913" i="6"/>
  <c r="C1211" i="6"/>
  <c r="D1211" i="6"/>
  <c r="E1211" i="6"/>
  <c r="C882" i="6"/>
  <c r="D882" i="6"/>
  <c r="E882" i="6"/>
  <c r="C938" i="6"/>
  <c r="D938" i="6"/>
  <c r="E938" i="6"/>
  <c r="C1018" i="6"/>
  <c r="D1018" i="6"/>
  <c r="E1018" i="6"/>
  <c r="C845" i="6"/>
  <c r="D845" i="6"/>
  <c r="E845" i="6"/>
  <c r="C589" i="6"/>
  <c r="D589" i="6"/>
  <c r="E589" i="6"/>
  <c r="C799" i="6"/>
  <c r="D799" i="6"/>
  <c r="E799" i="6"/>
  <c r="C960" i="6"/>
  <c r="D960" i="6"/>
  <c r="E960" i="6"/>
  <c r="C992" i="6"/>
  <c r="D992" i="6"/>
  <c r="E992" i="6"/>
  <c r="C1130" i="6"/>
  <c r="D1130" i="6"/>
  <c r="E1130" i="6"/>
  <c r="C944" i="6"/>
  <c r="D944" i="6"/>
  <c r="E944" i="6"/>
  <c r="C537" i="6"/>
  <c r="D537" i="6"/>
  <c r="E537" i="6"/>
  <c r="C462" i="6"/>
  <c r="D462" i="6"/>
  <c r="E462" i="6"/>
  <c r="C585" i="6"/>
  <c r="D585" i="6"/>
  <c r="E585" i="6"/>
  <c r="C928" i="6"/>
  <c r="D928" i="6"/>
  <c r="E928" i="6"/>
  <c r="C1095" i="6"/>
  <c r="D1095" i="6"/>
  <c r="E1095" i="6"/>
  <c r="C876" i="6"/>
  <c r="D876" i="6"/>
  <c r="E876" i="6"/>
  <c r="C493" i="6"/>
  <c r="D493" i="6"/>
  <c r="E493" i="6"/>
  <c r="C415" i="6"/>
  <c r="D415" i="6"/>
  <c r="E415" i="6"/>
  <c r="C576" i="6"/>
  <c r="D576" i="6"/>
  <c r="E576" i="6"/>
  <c r="C911" i="6"/>
  <c r="D911" i="6"/>
  <c r="E911" i="6"/>
  <c r="C1105" i="6"/>
  <c r="D1105" i="6"/>
  <c r="E1105" i="6"/>
  <c r="C873" i="6"/>
  <c r="D873" i="6"/>
  <c r="E873" i="6"/>
  <c r="C957" i="6"/>
  <c r="D957" i="6"/>
  <c r="E957" i="6"/>
  <c r="C980" i="6"/>
  <c r="D980" i="6"/>
  <c r="E980" i="6"/>
  <c r="C869" i="6"/>
  <c r="D869" i="6"/>
  <c r="E869" i="6"/>
  <c r="C844" i="6"/>
  <c r="D844" i="6"/>
  <c r="E844" i="6"/>
  <c r="C974" i="6"/>
  <c r="D974" i="6"/>
  <c r="E974" i="6"/>
  <c r="C1543" i="6"/>
  <c r="D1543" i="6"/>
  <c r="E1543" i="6"/>
  <c r="C988" i="6"/>
  <c r="D988" i="6"/>
  <c r="E988" i="6"/>
  <c r="C1086" i="6"/>
  <c r="D1086" i="6"/>
  <c r="E1086" i="6"/>
  <c r="C970" i="6"/>
  <c r="D970" i="6"/>
  <c r="E970" i="6"/>
  <c r="C825" i="6"/>
  <c r="D825" i="6"/>
  <c r="E825" i="6"/>
  <c r="C1010" i="6"/>
  <c r="D1010" i="6"/>
  <c r="E1010" i="6"/>
  <c r="C789" i="6"/>
  <c r="D789" i="6"/>
  <c r="E789" i="6"/>
  <c r="C931" i="6"/>
  <c r="D931" i="6"/>
  <c r="E931" i="6"/>
  <c r="C1111" i="6"/>
  <c r="D1111" i="6"/>
  <c r="E1111" i="6"/>
  <c r="C809" i="6"/>
  <c r="D809" i="6"/>
  <c r="E809" i="6"/>
  <c r="C623" i="6"/>
  <c r="D623" i="6"/>
  <c r="E623" i="6"/>
  <c r="C684" i="6"/>
  <c r="D684" i="6"/>
  <c r="E684" i="6"/>
  <c r="C717" i="6"/>
  <c r="D717" i="6"/>
  <c r="E717" i="6"/>
  <c r="C729" i="6"/>
  <c r="D729" i="6"/>
  <c r="E729" i="6"/>
  <c r="C1176" i="6"/>
  <c r="D1176" i="6"/>
  <c r="E1176" i="6"/>
  <c r="C593" i="6"/>
  <c r="D593" i="6"/>
  <c r="E593" i="6"/>
  <c r="C891" i="6"/>
  <c r="D891" i="6"/>
  <c r="E891" i="6"/>
  <c r="C914" i="6"/>
  <c r="D914" i="6"/>
  <c r="E914" i="6"/>
  <c r="C858" i="6"/>
  <c r="D858" i="6"/>
  <c r="E858" i="6"/>
  <c r="C1004" i="6"/>
  <c r="D1004" i="6"/>
  <c r="E1004" i="6"/>
  <c r="C1605" i="6"/>
  <c r="D1605" i="6"/>
  <c r="E1605" i="6"/>
  <c r="C1783" i="6"/>
  <c r="D1783" i="6"/>
  <c r="E1783" i="6"/>
  <c r="C1013" i="6"/>
  <c r="D1013" i="6"/>
  <c r="E1013" i="6"/>
  <c r="C697" i="6"/>
  <c r="D697" i="6"/>
  <c r="E697" i="6"/>
  <c r="C758" i="6"/>
  <c r="D758" i="6"/>
  <c r="E758" i="6"/>
  <c r="C553" i="6"/>
  <c r="D553" i="6"/>
  <c r="E553" i="6"/>
  <c r="C514" i="6"/>
  <c r="D514" i="6"/>
  <c r="E514" i="6"/>
  <c r="C924" i="6"/>
  <c r="D924" i="6"/>
  <c r="E924" i="6"/>
  <c r="C894" i="6"/>
  <c r="D894" i="6"/>
  <c r="E894" i="6"/>
  <c r="C958" i="6"/>
  <c r="D958" i="6"/>
  <c r="E958" i="6"/>
  <c r="C654" i="6"/>
  <c r="D654" i="6"/>
  <c r="E654" i="6"/>
  <c r="C865" i="6"/>
  <c r="D865" i="6"/>
  <c r="E865" i="6"/>
  <c r="C769" i="6"/>
  <c r="D769" i="6"/>
  <c r="E769" i="6"/>
  <c r="C854" i="6"/>
  <c r="D854" i="6"/>
  <c r="E854" i="6"/>
  <c r="C1000" i="6"/>
  <c r="D1000" i="6"/>
  <c r="E1000" i="6"/>
  <c r="C1089" i="6"/>
  <c r="D1089" i="6"/>
  <c r="E1089" i="6"/>
  <c r="C857" i="6"/>
  <c r="D857" i="6"/>
  <c r="E857" i="6"/>
  <c r="C930" i="6"/>
  <c r="D930" i="6"/>
  <c r="E930" i="6"/>
  <c r="C1042" i="6"/>
  <c r="D1042" i="6"/>
  <c r="E1042" i="6"/>
  <c r="C1259" i="6"/>
  <c r="D1259" i="6"/>
  <c r="E1259" i="6"/>
  <c r="C1231" i="6"/>
  <c r="D1231" i="6"/>
  <c r="E1231" i="6"/>
  <c r="C1168" i="6"/>
  <c r="D1168" i="6"/>
  <c r="E1168" i="6"/>
  <c r="C1120" i="6"/>
  <c r="D1120" i="6"/>
  <c r="E1120" i="6"/>
  <c r="C1332" i="6"/>
  <c r="D1332" i="6"/>
  <c r="E1332" i="6"/>
  <c r="C427" i="6"/>
  <c r="D427" i="6"/>
  <c r="E427" i="6"/>
  <c r="C134" i="6"/>
  <c r="D134" i="6"/>
  <c r="E134" i="6"/>
  <c r="C1104" i="6"/>
  <c r="D1104" i="6"/>
  <c r="E1104" i="6"/>
  <c r="C1094" i="6"/>
  <c r="D1094" i="6"/>
  <c r="E1094" i="6"/>
  <c r="C1108" i="6"/>
  <c r="D1108" i="6"/>
  <c r="E1108" i="6"/>
  <c r="C1071" i="6"/>
  <c r="D1071" i="6"/>
  <c r="E1071" i="6"/>
  <c r="C272" i="6"/>
  <c r="D272" i="6"/>
  <c r="E272" i="6"/>
  <c r="C481" i="6"/>
  <c r="D481" i="6"/>
  <c r="E481" i="6"/>
  <c r="C149" i="6"/>
  <c r="D149" i="6"/>
  <c r="E149" i="6"/>
  <c r="C311" i="6"/>
  <c r="D311" i="6"/>
  <c r="E311" i="6"/>
  <c r="C508" i="6"/>
  <c r="D508" i="6"/>
  <c r="E508" i="6"/>
  <c r="C550" i="6"/>
  <c r="D550" i="6"/>
  <c r="E550" i="6"/>
  <c r="C852" i="6"/>
  <c r="D852" i="6"/>
  <c r="E852" i="6"/>
  <c r="C764" i="6"/>
  <c r="D764" i="6"/>
  <c r="E764" i="6"/>
  <c r="C595" i="6"/>
  <c r="D595" i="6"/>
  <c r="E595" i="6"/>
  <c r="C193" i="6"/>
  <c r="D193" i="6"/>
  <c r="E193" i="6"/>
  <c r="C454" i="6"/>
  <c r="D454" i="6"/>
  <c r="E454" i="6"/>
  <c r="C564" i="6"/>
  <c r="D564" i="6"/>
  <c r="E564" i="6"/>
  <c r="C917" i="6"/>
  <c r="D917" i="6"/>
  <c r="E917" i="6"/>
  <c r="C1238" i="6"/>
  <c r="D1238" i="6"/>
  <c r="E1238" i="6"/>
  <c r="C998" i="6"/>
  <c r="D998" i="6"/>
  <c r="E998" i="6"/>
  <c r="C775" i="6"/>
  <c r="D775" i="6"/>
  <c r="E775" i="6"/>
  <c r="C766" i="6"/>
  <c r="D766" i="6"/>
  <c r="E766" i="6"/>
  <c r="C619" i="6"/>
  <c r="D619" i="6"/>
  <c r="E619" i="6"/>
  <c r="C421" i="6"/>
  <c r="D421" i="6"/>
  <c r="E421" i="6"/>
  <c r="C448" i="6"/>
  <c r="D448" i="6"/>
  <c r="E448" i="6"/>
  <c r="C603" i="6"/>
  <c r="D603" i="6"/>
  <c r="E603" i="6"/>
  <c r="C182" i="6"/>
  <c r="D182" i="6"/>
  <c r="E182" i="6"/>
  <c r="C349" i="6"/>
  <c r="D349" i="6"/>
  <c r="E349" i="6"/>
  <c r="C346" i="6"/>
  <c r="D346" i="6"/>
  <c r="E346" i="6"/>
  <c r="C663" i="6"/>
  <c r="D663" i="6"/>
  <c r="E663" i="6"/>
  <c r="C123" i="6"/>
  <c r="D123" i="6"/>
  <c r="E123" i="6"/>
  <c r="C289" i="6"/>
  <c r="D289" i="6"/>
  <c r="E289" i="6"/>
  <c r="C904" i="6"/>
  <c r="D904" i="6"/>
  <c r="E904" i="6"/>
  <c r="C1204" i="6"/>
  <c r="D1204" i="6"/>
  <c r="E1204" i="6"/>
  <c r="C850" i="6"/>
  <c r="D850" i="6"/>
  <c r="E850" i="6"/>
  <c r="C733" i="6"/>
  <c r="D733" i="6"/>
  <c r="E733" i="6"/>
  <c r="C962" i="6"/>
  <c r="D962" i="6"/>
  <c r="E962" i="6"/>
  <c r="C916" i="6"/>
  <c r="D916" i="6"/>
  <c r="E916" i="6"/>
  <c r="C781" i="6"/>
  <c r="D781" i="6"/>
  <c r="E781" i="6"/>
  <c r="C1114" i="6"/>
  <c r="D1114" i="6"/>
  <c r="E1114" i="6"/>
  <c r="C263" i="6"/>
  <c r="D263" i="6"/>
  <c r="E263" i="6"/>
  <c r="C299" i="6"/>
  <c r="D299" i="6"/>
  <c r="E299" i="6"/>
  <c r="C601" i="6"/>
  <c r="D601" i="6"/>
  <c r="E601" i="6"/>
  <c r="C81" i="6"/>
  <c r="D81" i="6"/>
  <c r="E81" i="6"/>
  <c r="C111" i="6"/>
  <c r="D111" i="6"/>
  <c r="E111" i="6"/>
  <c r="C471" i="6"/>
  <c r="D471" i="6"/>
  <c r="E471" i="6"/>
  <c r="C525" i="6"/>
  <c r="D525" i="6"/>
  <c r="E525" i="6"/>
  <c r="C181" i="6"/>
  <c r="D181" i="6"/>
  <c r="E181" i="6"/>
  <c r="C402" i="6"/>
  <c r="D402" i="6"/>
  <c r="E402" i="6"/>
  <c r="C397" i="6"/>
  <c r="D397" i="6"/>
  <c r="E397" i="6"/>
  <c r="C261" i="6"/>
  <c r="D261" i="6"/>
  <c r="E261" i="6"/>
  <c r="C835" i="6"/>
  <c r="D835" i="6"/>
  <c r="E835" i="6"/>
  <c r="C951" i="6"/>
  <c r="D951" i="6"/>
  <c r="E951" i="6"/>
  <c r="C751" i="6"/>
  <c r="D751" i="6"/>
  <c r="E751" i="6"/>
  <c r="C672" i="6"/>
  <c r="D672" i="6"/>
  <c r="E672" i="6"/>
  <c r="C1084" i="6"/>
  <c r="D1084" i="6"/>
  <c r="E1084" i="6"/>
  <c r="C1194" i="6"/>
  <c r="D1194" i="6"/>
  <c r="E1194" i="6"/>
  <c r="C1260" i="6"/>
  <c r="D1260" i="6"/>
  <c r="E1260" i="6"/>
  <c r="C1257" i="6"/>
  <c r="D1257" i="6"/>
  <c r="E1257" i="6"/>
  <c r="C1424" i="6"/>
  <c r="D1424" i="6"/>
  <c r="E1424" i="6"/>
  <c r="C1369" i="6"/>
  <c r="D1369" i="6"/>
  <c r="E1369" i="6"/>
  <c r="C796" i="6"/>
  <c r="D796" i="6"/>
  <c r="E796" i="6"/>
  <c r="C536" i="6"/>
  <c r="D536" i="6"/>
  <c r="E536" i="6"/>
  <c r="C777" i="6"/>
  <c r="D777" i="6"/>
  <c r="E777" i="6"/>
  <c r="C267" i="6"/>
  <c r="D267" i="6"/>
  <c r="E267" i="6"/>
  <c r="C367" i="6"/>
  <c r="D367" i="6"/>
  <c r="E367" i="6"/>
  <c r="C711" i="6"/>
  <c r="D711" i="6"/>
  <c r="E711" i="6"/>
  <c r="C1035" i="6"/>
  <c r="D1035" i="6"/>
  <c r="E1035" i="6"/>
  <c r="C665" i="6"/>
  <c r="D665" i="6"/>
  <c r="E665" i="6"/>
  <c r="C982" i="6"/>
  <c r="D982" i="6"/>
  <c r="E982" i="6"/>
  <c r="C966" i="6"/>
  <c r="D966" i="6"/>
  <c r="E966" i="6"/>
  <c r="C741" i="6"/>
  <c r="D741" i="6"/>
  <c r="E741" i="6"/>
  <c r="C643" i="6"/>
  <c r="D643" i="6"/>
  <c r="E643" i="6"/>
  <c r="C592" i="6"/>
  <c r="D592" i="6"/>
  <c r="E592" i="6"/>
  <c r="C947" i="6"/>
  <c r="D947" i="6"/>
  <c r="E947" i="6"/>
  <c r="C803" i="6"/>
  <c r="D803" i="6"/>
  <c r="E803" i="6"/>
  <c r="C983" i="6"/>
  <c r="D983" i="6"/>
  <c r="E983" i="6"/>
  <c r="C889" i="6"/>
  <c r="D889" i="6"/>
  <c r="E889" i="6"/>
  <c r="C701" i="6"/>
  <c r="D701" i="6"/>
  <c r="E701" i="6"/>
  <c r="C976" i="6"/>
  <c r="D976" i="6"/>
  <c r="E976" i="6"/>
  <c r="C1181" i="6"/>
  <c r="D1181" i="6"/>
  <c r="E1181" i="6"/>
  <c r="C1848" i="6"/>
  <c r="D1848" i="6"/>
  <c r="E1848" i="6"/>
  <c r="C1150" i="6"/>
  <c r="D1150" i="6"/>
  <c r="E1150" i="6"/>
  <c r="C1135" i="6"/>
  <c r="D1135" i="6"/>
  <c r="E1135" i="6"/>
  <c r="C837" i="6"/>
  <c r="D837" i="6"/>
  <c r="E837" i="6"/>
  <c r="C1031" i="6"/>
  <c r="D1031" i="6"/>
  <c r="E1031" i="6"/>
  <c r="C823" i="6"/>
  <c r="D823" i="6"/>
  <c r="E823" i="6"/>
  <c r="C1432" i="6"/>
  <c r="D1432" i="6"/>
  <c r="E1432" i="6"/>
  <c r="C1617" i="6"/>
  <c r="D1617" i="6"/>
  <c r="E1617" i="6"/>
  <c r="C745" i="6"/>
  <c r="D745" i="6"/>
  <c r="E745" i="6"/>
  <c r="C903" i="6"/>
  <c r="D903" i="6"/>
  <c r="E903" i="6"/>
  <c r="C628" i="6"/>
  <c r="D628" i="6"/>
  <c r="E628" i="6"/>
  <c r="C761" i="6"/>
  <c r="D761" i="6"/>
  <c r="E761" i="6"/>
  <c r="C1178" i="6"/>
  <c r="D1178" i="6"/>
  <c r="E1178" i="6"/>
  <c r="C1083" i="6"/>
  <c r="D1083" i="6"/>
  <c r="E1083" i="6"/>
  <c r="C1346" i="6"/>
  <c r="D1346" i="6"/>
  <c r="E1346" i="6"/>
  <c r="C817" i="6"/>
  <c r="D817" i="6"/>
  <c r="E817" i="6"/>
  <c r="C1017" i="6"/>
  <c r="D1017" i="6"/>
  <c r="E1017" i="6"/>
  <c r="C1034" i="6"/>
  <c r="D1034" i="6"/>
  <c r="E1034" i="6"/>
  <c r="C521" i="6"/>
  <c r="D521" i="6"/>
  <c r="E521" i="6"/>
  <c r="C861" i="6"/>
  <c r="D861" i="6"/>
  <c r="E861" i="6"/>
  <c r="C1591" i="6"/>
  <c r="D1591" i="6"/>
  <c r="E1591" i="6"/>
  <c r="C1305" i="6"/>
  <c r="D1305" i="6"/>
  <c r="E1305" i="6"/>
  <c r="C403" i="6"/>
  <c r="D403" i="6"/>
  <c r="E403" i="6"/>
  <c r="C190" i="6"/>
  <c r="D190" i="6"/>
  <c r="E190" i="6"/>
  <c r="C365" i="6"/>
  <c r="D365" i="6"/>
  <c r="E365" i="6"/>
  <c r="C632" i="6"/>
  <c r="D632" i="6"/>
  <c r="E632" i="6"/>
  <c r="C491" i="6"/>
  <c r="D491" i="6"/>
  <c r="E491" i="6"/>
  <c r="C197" i="6"/>
  <c r="D197" i="6"/>
  <c r="E197" i="6"/>
  <c r="C352" i="6"/>
  <c r="D352" i="6"/>
  <c r="E352" i="6"/>
  <c r="C359" i="6"/>
  <c r="D359" i="6"/>
  <c r="E359" i="6"/>
  <c r="C185" i="6"/>
  <c r="D185" i="6"/>
  <c r="E185" i="6"/>
  <c r="C199" i="6"/>
  <c r="D199" i="6"/>
  <c r="E199" i="6"/>
  <c r="C494" i="6"/>
  <c r="D494" i="6"/>
  <c r="E494" i="6"/>
  <c r="C162" i="6"/>
  <c r="D162" i="6"/>
  <c r="E162" i="6"/>
  <c r="C379" i="6"/>
  <c r="D379" i="6"/>
  <c r="E379" i="6"/>
  <c r="C94" i="6"/>
  <c r="D94" i="6"/>
  <c r="E94" i="6"/>
  <c r="C84" i="6"/>
  <c r="D84" i="6"/>
  <c r="E84" i="6"/>
  <c r="C187" i="6"/>
  <c r="D187" i="6"/>
  <c r="E187" i="6"/>
  <c r="C276" i="6"/>
  <c r="D276" i="6"/>
  <c r="E276" i="6"/>
  <c r="C88" i="6"/>
  <c r="D88" i="6"/>
  <c r="E88" i="6"/>
  <c r="C46" i="6"/>
  <c r="D46" i="6"/>
  <c r="E46" i="6"/>
  <c r="C310" i="6"/>
  <c r="D310" i="6"/>
  <c r="E310" i="6"/>
  <c r="C1039" i="6"/>
  <c r="D1039" i="6"/>
  <c r="E1039" i="6"/>
  <c r="C573" i="6"/>
  <c r="D573" i="6"/>
  <c r="E573" i="6"/>
  <c r="C1041" i="6"/>
  <c r="D1041" i="6"/>
  <c r="E1041" i="6"/>
  <c r="C746" i="6"/>
  <c r="D746" i="6"/>
  <c r="E746" i="6"/>
  <c r="C726" i="6"/>
  <c r="D726" i="6"/>
  <c r="E726" i="6"/>
  <c r="C1678" i="6"/>
  <c r="D1678" i="6"/>
  <c r="E1678" i="6"/>
  <c r="C2088" i="6"/>
  <c r="D2088" i="6"/>
  <c r="E2088" i="6"/>
  <c r="C786" i="6"/>
  <c r="D786" i="6"/>
  <c r="E786" i="6"/>
  <c r="C991" i="6"/>
  <c r="D991" i="6"/>
  <c r="E991" i="6"/>
  <c r="C721" i="6"/>
  <c r="D721" i="6"/>
  <c r="E721" i="6"/>
  <c r="C431" i="6"/>
  <c r="D431" i="6"/>
  <c r="E431" i="6"/>
  <c r="C226" i="6"/>
  <c r="D226" i="6"/>
  <c r="E226" i="6"/>
  <c r="C287" i="6"/>
  <c r="D287" i="6"/>
  <c r="E287" i="6"/>
  <c r="C749" i="6"/>
  <c r="D749" i="6"/>
  <c r="E749" i="6"/>
  <c r="C816" i="6"/>
  <c r="D816" i="6"/>
  <c r="E816" i="6"/>
  <c r="C546" i="6"/>
  <c r="D546" i="6"/>
  <c r="E546" i="6"/>
  <c r="C194" i="6"/>
  <c r="D194" i="6"/>
  <c r="E194" i="6"/>
  <c r="C177" i="6"/>
  <c r="D177" i="6"/>
  <c r="E177" i="6"/>
  <c r="C460" i="6"/>
  <c r="D460" i="6"/>
  <c r="E460" i="6"/>
  <c r="C621" i="6"/>
  <c r="D621" i="6"/>
  <c r="E621" i="6"/>
  <c r="C705" i="6"/>
  <c r="D705" i="6"/>
  <c r="E705" i="6"/>
  <c r="C685" i="6"/>
  <c r="D685" i="6"/>
  <c r="E685" i="6"/>
  <c r="C285" i="6"/>
  <c r="D285" i="6"/>
  <c r="E285" i="6"/>
  <c r="C361" i="6"/>
  <c r="D361" i="6"/>
  <c r="E361" i="6"/>
  <c r="C165" i="6"/>
  <c r="D165" i="6"/>
  <c r="E165" i="6"/>
  <c r="C490" i="6"/>
  <c r="D490" i="6"/>
  <c r="E490" i="6"/>
  <c r="C355" i="6"/>
  <c r="D355" i="6"/>
  <c r="E355" i="6"/>
  <c r="C441" i="6"/>
  <c r="D441" i="6"/>
  <c r="E441" i="6"/>
  <c r="C659" i="6"/>
  <c r="D659" i="6"/>
  <c r="E659" i="6"/>
  <c r="C677" i="6"/>
  <c r="D677" i="6"/>
  <c r="E677" i="6"/>
  <c r="C466" i="6"/>
  <c r="D466" i="6"/>
  <c r="E466" i="6"/>
  <c r="C940" i="6"/>
  <c r="D940" i="6"/>
  <c r="E940" i="6"/>
  <c r="C718" i="6"/>
  <c r="D718" i="6"/>
  <c r="E718" i="6"/>
  <c r="C647" i="6"/>
  <c r="D647" i="6"/>
  <c r="E647" i="6"/>
  <c r="C921" i="6"/>
  <c r="D921" i="6"/>
  <c r="E921" i="6"/>
  <c r="C1198" i="6"/>
  <c r="D1198" i="6"/>
  <c r="E1198" i="6"/>
  <c r="C827" i="6"/>
  <c r="D827" i="6"/>
  <c r="E827" i="6"/>
  <c r="C641" i="6"/>
  <c r="D641" i="6"/>
  <c r="E641" i="6"/>
  <c r="C164" i="6"/>
  <c r="D164" i="6"/>
  <c r="E164" i="6"/>
  <c r="C41" i="6"/>
  <c r="D41" i="6"/>
  <c r="E41" i="6"/>
  <c r="C416" i="6"/>
  <c r="D416" i="6"/>
  <c r="E416" i="6"/>
  <c r="C505" i="6"/>
  <c r="D505" i="6"/>
  <c r="E505" i="6"/>
  <c r="C779" i="6"/>
  <c r="D779" i="6"/>
  <c r="E779" i="6"/>
  <c r="C735" i="6"/>
  <c r="D735" i="6"/>
  <c r="E735" i="6"/>
  <c r="C607" i="6"/>
  <c r="D607" i="6"/>
  <c r="E607" i="6"/>
  <c r="C556" i="6"/>
  <c r="D556" i="6"/>
  <c r="E556" i="6"/>
  <c r="C227" i="6"/>
  <c r="D227" i="6"/>
  <c r="E227" i="6"/>
  <c r="C283" i="6"/>
  <c r="D283" i="6"/>
  <c r="E283" i="6"/>
  <c r="C472" i="6"/>
  <c r="D472" i="6"/>
  <c r="E472" i="6"/>
  <c r="C295" i="6"/>
  <c r="D295" i="6"/>
  <c r="E295" i="6"/>
  <c r="C76" i="6"/>
  <c r="D76" i="6"/>
  <c r="E76" i="6"/>
  <c r="C64" i="6"/>
  <c r="D64" i="6"/>
  <c r="E64" i="6"/>
  <c r="C169" i="6"/>
  <c r="D169" i="6"/>
  <c r="E169" i="6"/>
  <c r="C412" i="6"/>
  <c r="D412" i="6"/>
  <c r="E412" i="6"/>
  <c r="C832" i="6"/>
  <c r="D832" i="6"/>
  <c r="E832" i="6"/>
  <c r="C918" i="6"/>
  <c r="D918" i="6"/>
  <c r="E918" i="6"/>
  <c r="C608" i="6"/>
  <c r="D608" i="6"/>
  <c r="E608" i="6"/>
  <c r="C368" i="6"/>
  <c r="D368" i="6"/>
  <c r="E368" i="6"/>
  <c r="C223" i="6"/>
  <c r="D223" i="6"/>
  <c r="E223" i="6"/>
  <c r="C518" i="6"/>
  <c r="D518" i="6"/>
  <c r="E518" i="6"/>
  <c r="C587" i="6"/>
  <c r="D587" i="6"/>
  <c r="E587" i="6"/>
  <c r="C413" i="6"/>
  <c r="D413" i="6"/>
  <c r="E413" i="6"/>
  <c r="C691" i="6"/>
  <c r="D691" i="6"/>
  <c r="E691" i="6"/>
  <c r="C885" i="6"/>
  <c r="D885" i="6"/>
  <c r="E885" i="6"/>
  <c r="C353" i="6"/>
  <c r="D353" i="6"/>
  <c r="E353" i="6"/>
  <c r="C274" i="6"/>
  <c r="D274" i="6"/>
  <c r="E274" i="6"/>
  <c r="C186" i="6"/>
  <c r="D186" i="6"/>
  <c r="E186" i="6"/>
  <c r="C502" i="6"/>
  <c r="D502" i="6"/>
  <c r="E502" i="6"/>
  <c r="C484" i="6"/>
  <c r="D484" i="6"/>
  <c r="E484" i="6"/>
  <c r="C752" i="6"/>
  <c r="D752" i="6"/>
  <c r="E752" i="6"/>
  <c r="C637" i="6"/>
  <c r="D637" i="6"/>
  <c r="E637" i="6"/>
  <c r="C371" i="6"/>
  <c r="D371" i="6"/>
  <c r="E371" i="6"/>
  <c r="C288" i="6"/>
  <c r="D288" i="6"/>
  <c r="E288" i="6"/>
  <c r="C437" i="6"/>
  <c r="D437" i="6"/>
  <c r="E437" i="6"/>
  <c r="C872" i="6"/>
  <c r="D872" i="6"/>
  <c r="E872" i="6"/>
  <c r="C554" i="6"/>
  <c r="D554" i="6"/>
  <c r="E554" i="6"/>
  <c r="C290" i="6"/>
  <c r="D290" i="6"/>
  <c r="E290" i="6"/>
  <c r="C216" i="6"/>
  <c r="D216" i="6"/>
  <c r="E216" i="6"/>
  <c r="C265" i="6"/>
  <c r="D265" i="6"/>
  <c r="E265" i="6"/>
  <c r="C304" i="6"/>
  <c r="D304" i="6"/>
  <c r="E304" i="6"/>
  <c r="C476" i="6"/>
  <c r="D476" i="6"/>
  <c r="E476" i="6"/>
  <c r="C218" i="6"/>
  <c r="D218" i="6"/>
  <c r="E218" i="6"/>
  <c r="C344" i="6"/>
  <c r="D344" i="6"/>
  <c r="E344" i="6"/>
  <c r="C985" i="6"/>
  <c r="D985" i="6"/>
  <c r="E985" i="6"/>
  <c r="C1967" i="6"/>
  <c r="D1967" i="6"/>
  <c r="E1967" i="6"/>
  <c r="C981" i="6"/>
  <c r="D981" i="6"/>
  <c r="E981" i="6"/>
  <c r="C566" i="6"/>
  <c r="D566" i="6"/>
  <c r="E566" i="6"/>
  <c r="C687" i="6"/>
  <c r="D687" i="6"/>
  <c r="E687" i="6"/>
  <c r="C145" i="6"/>
  <c r="D145" i="6"/>
  <c r="E145" i="6"/>
  <c r="C31" i="6"/>
  <c r="D31" i="6"/>
  <c r="E31" i="6"/>
  <c r="C250" i="6"/>
  <c r="D250" i="6"/>
  <c r="E250" i="6"/>
  <c r="C807" i="6"/>
  <c r="D807" i="6"/>
  <c r="E807" i="6"/>
  <c r="C524" i="6"/>
  <c r="D524" i="6"/>
  <c r="E524" i="6"/>
  <c r="C195" i="6"/>
  <c r="D195" i="6"/>
  <c r="E195" i="6"/>
  <c r="C20" i="6"/>
  <c r="D20" i="6"/>
  <c r="E20" i="6"/>
  <c r="C411" i="6"/>
  <c r="D411" i="6"/>
  <c r="E411" i="6"/>
  <c r="C565" i="6"/>
  <c r="D565" i="6"/>
  <c r="E565" i="6"/>
  <c r="C417" i="6"/>
  <c r="D417" i="6"/>
  <c r="E417" i="6"/>
  <c r="C419" i="6"/>
  <c r="D419" i="6"/>
  <c r="E419" i="6"/>
  <c r="C422" i="6"/>
  <c r="D422" i="6"/>
  <c r="E422" i="6"/>
  <c r="C366" i="6"/>
  <c r="D366" i="6"/>
  <c r="E366" i="6"/>
  <c r="C204" i="6"/>
  <c r="D204" i="6"/>
  <c r="E204" i="6"/>
  <c r="C902" i="6"/>
  <c r="D902" i="6"/>
  <c r="E902" i="6"/>
  <c r="C1064" i="6"/>
  <c r="D1064" i="6"/>
  <c r="E1064" i="6"/>
  <c r="C1015" i="6"/>
  <c r="D1015" i="6"/>
  <c r="E1015" i="6"/>
  <c r="C1070" i="6"/>
  <c r="D1070" i="6"/>
  <c r="E1070" i="6"/>
  <c r="C499" i="6"/>
  <c r="D499" i="6"/>
  <c r="E499" i="6"/>
  <c r="C1224" i="6"/>
  <c r="D1224" i="6"/>
  <c r="E1224" i="6"/>
  <c r="C864" i="6"/>
  <c r="D864" i="6"/>
  <c r="E864" i="6"/>
  <c r="C404" i="6"/>
  <c r="D404" i="6"/>
  <c r="E404" i="6"/>
  <c r="C171" i="6"/>
  <c r="D171" i="6"/>
  <c r="E171" i="6"/>
  <c r="C591" i="6"/>
  <c r="D591" i="6"/>
  <c r="E591" i="6"/>
  <c r="C736" i="6"/>
  <c r="D736" i="6"/>
  <c r="E736" i="6"/>
  <c r="C728" i="6"/>
  <c r="D728" i="6"/>
  <c r="E728" i="6"/>
  <c r="C847" i="6"/>
  <c r="D847" i="6"/>
  <c r="E847" i="6"/>
  <c r="C582" i="6"/>
  <c r="D582" i="6"/>
  <c r="E582" i="6"/>
  <c r="C136" i="6"/>
  <c r="D136" i="6"/>
  <c r="E136" i="6"/>
  <c r="C176" i="6"/>
  <c r="D176" i="6"/>
  <c r="E176" i="6"/>
  <c r="C750" i="6"/>
  <c r="D750" i="6"/>
  <c r="E750" i="6"/>
  <c r="C1066" i="6"/>
  <c r="D1066" i="6"/>
  <c r="E1066" i="6"/>
  <c r="C724" i="6"/>
  <c r="D724" i="6"/>
  <c r="E724" i="6"/>
  <c r="C363" i="6"/>
  <c r="D363" i="6"/>
  <c r="E363" i="6"/>
  <c r="C590" i="6"/>
  <c r="D590" i="6"/>
  <c r="E590" i="6"/>
  <c r="C504" i="6"/>
  <c r="D504" i="6"/>
  <c r="E504" i="6"/>
  <c r="C219" i="6"/>
  <c r="D219" i="6"/>
  <c r="E219" i="6"/>
  <c r="C642" i="6"/>
  <c r="D642" i="6"/>
  <c r="E642" i="6"/>
  <c r="C910" i="6"/>
  <c r="D910" i="6"/>
  <c r="E910" i="6"/>
  <c r="C23" i="6"/>
  <c r="D23" i="6"/>
  <c r="E23" i="6"/>
  <c r="C18" i="6"/>
  <c r="D18" i="6"/>
  <c r="E18" i="6"/>
  <c r="C30" i="6"/>
  <c r="D30" i="6"/>
  <c r="E30" i="6"/>
  <c r="C35" i="6"/>
  <c r="D35" i="6"/>
  <c r="E35" i="6"/>
  <c r="C91" i="6"/>
  <c r="D91" i="6"/>
  <c r="E91" i="6"/>
  <c r="C798" i="6"/>
  <c r="D798" i="6"/>
  <c r="E798" i="6"/>
  <c r="C696" i="6"/>
  <c r="D696" i="6"/>
  <c r="E696" i="6"/>
  <c r="C33" i="6"/>
  <c r="D33" i="6"/>
  <c r="E33" i="6"/>
  <c r="C13" i="6"/>
  <c r="D13" i="6"/>
  <c r="E13" i="6"/>
  <c r="C53" i="6"/>
  <c r="D53" i="6"/>
  <c r="E53" i="6"/>
  <c r="C2" i="6"/>
  <c r="D2" i="6"/>
  <c r="E2" i="6"/>
  <c r="C7" i="6"/>
  <c r="D7" i="6"/>
  <c r="E7" i="6"/>
  <c r="C42" i="6"/>
  <c r="D42" i="6"/>
  <c r="E42" i="6"/>
  <c r="C702" i="6"/>
  <c r="D702" i="6"/>
  <c r="E702" i="6"/>
  <c r="C58" i="6"/>
  <c r="D58" i="6"/>
  <c r="E58" i="6"/>
  <c r="C28" i="6"/>
  <c r="D28" i="6"/>
  <c r="E28" i="6"/>
  <c r="C22" i="6"/>
  <c r="D22" i="6"/>
  <c r="E22" i="6"/>
  <c r="C331" i="6"/>
  <c r="D331" i="6"/>
  <c r="E331" i="6"/>
  <c r="C205" i="6"/>
  <c r="D205" i="6"/>
  <c r="E205" i="6"/>
  <c r="C17" i="6"/>
  <c r="D17" i="6"/>
  <c r="E17" i="6"/>
  <c r="C25" i="6"/>
  <c r="D25" i="6"/>
  <c r="E25" i="6"/>
  <c r="C296" i="6"/>
  <c r="D296" i="6"/>
  <c r="E296" i="6"/>
  <c r="C571" i="6"/>
  <c r="D571" i="6"/>
  <c r="E571" i="6"/>
  <c r="C75" i="6"/>
  <c r="D75" i="6"/>
  <c r="E75" i="6"/>
  <c r="C67" i="6"/>
  <c r="D67" i="6"/>
  <c r="E67" i="6"/>
  <c r="C327" i="6"/>
  <c r="D327" i="6"/>
  <c r="E327" i="6"/>
  <c r="C1448" i="6"/>
  <c r="D1448" i="6"/>
  <c r="E1448" i="6"/>
  <c r="C700" i="6"/>
  <c r="D700" i="6"/>
  <c r="E700" i="6"/>
  <c r="C485" i="6"/>
  <c r="D485" i="6"/>
  <c r="E485" i="6"/>
  <c r="C1188" i="6"/>
  <c r="D1188" i="6"/>
  <c r="E1188" i="6"/>
  <c r="C708" i="6"/>
  <c r="D708" i="6"/>
  <c r="E708" i="6"/>
  <c r="C320" i="6"/>
  <c r="D320" i="6"/>
  <c r="E320" i="6"/>
  <c r="C236" i="6"/>
  <c r="D236" i="6"/>
  <c r="E236" i="6"/>
  <c r="C135" i="6"/>
  <c r="D135" i="6"/>
  <c r="E135" i="6"/>
  <c r="C291" i="6"/>
  <c r="D291" i="6"/>
  <c r="E291" i="6"/>
  <c r="C372" i="6"/>
  <c r="D372" i="6"/>
  <c r="E372" i="6"/>
  <c r="C358" i="6"/>
  <c r="D358" i="6"/>
  <c r="E358" i="6"/>
  <c r="C286" i="6"/>
  <c r="D286" i="6"/>
  <c r="E286" i="6"/>
  <c r="C241" i="6"/>
  <c r="D241" i="6"/>
  <c r="E241" i="6"/>
  <c r="C391" i="6"/>
  <c r="D391" i="6"/>
  <c r="E391" i="6"/>
  <c r="C877" i="6"/>
  <c r="D877" i="6"/>
  <c r="E877" i="6"/>
  <c r="C674" i="6"/>
  <c r="D674" i="6"/>
  <c r="E674" i="6"/>
  <c r="C83" i="6"/>
  <c r="D83" i="6"/>
  <c r="E83" i="6"/>
  <c r="C220" i="6"/>
  <c r="D220" i="6"/>
  <c r="E220" i="6"/>
  <c r="C155" i="6"/>
  <c r="D155" i="6"/>
  <c r="E155" i="6"/>
  <c r="C47" i="6"/>
  <c r="D47" i="6"/>
  <c r="E47" i="6"/>
  <c r="C4" i="6"/>
  <c r="D4" i="6"/>
  <c r="E4" i="6"/>
  <c r="C108" i="6"/>
  <c r="D108" i="6"/>
  <c r="E108" i="6"/>
  <c r="C54" i="6"/>
  <c r="D54" i="6"/>
  <c r="E54" i="6"/>
  <c r="C98" i="6"/>
  <c r="D98" i="6"/>
  <c r="E98" i="6"/>
  <c r="C201" i="6"/>
  <c r="D201" i="6"/>
  <c r="E201" i="6"/>
  <c r="C898" i="6"/>
  <c r="D898" i="6"/>
  <c r="E898" i="6"/>
  <c r="C390" i="6"/>
  <c r="D390" i="6"/>
  <c r="E390" i="6"/>
  <c r="C336" i="6"/>
  <c r="D336" i="6"/>
  <c r="E336" i="6"/>
  <c r="C528" i="6"/>
  <c r="D528" i="6"/>
  <c r="E528" i="6"/>
  <c r="C926" i="6"/>
  <c r="D926" i="6"/>
  <c r="E926" i="6"/>
  <c r="C788" i="6"/>
  <c r="D788" i="6"/>
  <c r="E788" i="6"/>
  <c r="C879" i="6"/>
  <c r="D879" i="6"/>
  <c r="E879" i="6"/>
  <c r="C163" i="6"/>
  <c r="D163" i="6"/>
  <c r="E163" i="6"/>
  <c r="C141" i="6"/>
  <c r="D141" i="6"/>
  <c r="E141" i="6"/>
  <c r="C393" i="6"/>
  <c r="D393" i="6"/>
  <c r="E393" i="6"/>
  <c r="C522" i="6"/>
  <c r="D522" i="6"/>
  <c r="E522" i="6"/>
  <c r="C380" i="6"/>
  <c r="D380" i="6"/>
  <c r="E380" i="6"/>
  <c r="C284" i="6"/>
  <c r="D284" i="6"/>
  <c r="E284" i="6"/>
  <c r="C247" i="6"/>
  <c r="D247" i="6"/>
  <c r="E247" i="6"/>
  <c r="C138" i="6"/>
  <c r="D138" i="6"/>
  <c r="E138" i="6"/>
  <c r="C225" i="6"/>
  <c r="D225" i="6"/>
  <c r="E225" i="6"/>
  <c r="C282" i="6"/>
  <c r="D282" i="6"/>
  <c r="E282" i="6"/>
  <c r="C468" i="6"/>
  <c r="D468" i="6"/>
  <c r="E468" i="6"/>
  <c r="C482" i="6"/>
  <c r="D482" i="6"/>
  <c r="E482" i="6"/>
  <c r="C804" i="6"/>
  <c r="D804" i="6"/>
  <c r="E804" i="6"/>
  <c r="C519" i="6"/>
  <c r="D519" i="6"/>
  <c r="E519" i="6"/>
  <c r="C242" i="6"/>
  <c r="D242" i="6"/>
  <c r="E242" i="6"/>
  <c r="C319" i="6"/>
  <c r="D319" i="6"/>
  <c r="E319" i="6"/>
  <c r="C740" i="6"/>
  <c r="D740" i="6"/>
  <c r="E740" i="6"/>
  <c r="C723" i="6"/>
  <c r="D723" i="6"/>
  <c r="E723" i="6"/>
  <c r="C539" i="6"/>
  <c r="D539" i="6"/>
  <c r="E539" i="6"/>
  <c r="C113" i="6"/>
  <c r="D113" i="6"/>
  <c r="E113" i="6"/>
  <c r="C188" i="6"/>
  <c r="D188" i="6"/>
  <c r="E188" i="6"/>
  <c r="C257" i="6"/>
  <c r="D257" i="6"/>
  <c r="E257" i="6"/>
  <c r="C213" i="6"/>
  <c r="D213" i="6"/>
  <c r="E213" i="6"/>
  <c r="C474" i="6"/>
  <c r="D474" i="6"/>
  <c r="E474" i="6"/>
  <c r="C386" i="6"/>
  <c r="D386" i="6"/>
  <c r="E386" i="6"/>
  <c r="C688" i="6"/>
  <c r="D688" i="6"/>
  <c r="E688" i="6"/>
  <c r="C254" i="6"/>
  <c r="D254" i="6"/>
  <c r="E254" i="6"/>
  <c r="C343" i="6"/>
  <c r="D343" i="6"/>
  <c r="E343" i="6"/>
  <c r="C167" i="6"/>
  <c r="D167" i="6"/>
  <c r="E167" i="6"/>
  <c r="C140" i="6"/>
  <c r="D140" i="6"/>
  <c r="E140" i="6"/>
  <c r="C129" i="6"/>
  <c r="D129" i="6"/>
  <c r="E129" i="6"/>
  <c r="C161" i="6"/>
  <c r="D161" i="6"/>
  <c r="E161" i="6"/>
  <c r="C269" i="6"/>
  <c r="D269" i="6"/>
  <c r="E269" i="6"/>
  <c r="C255" i="6"/>
  <c r="D255" i="6"/>
  <c r="E255" i="6"/>
  <c r="C444" i="6"/>
  <c r="D444" i="6"/>
  <c r="E444" i="6"/>
  <c r="C440" i="6"/>
  <c r="D440" i="6"/>
  <c r="E440" i="6"/>
  <c r="C730" i="6"/>
  <c r="D730" i="6"/>
  <c r="E730" i="6"/>
  <c r="C855" i="6"/>
  <c r="D855" i="6"/>
  <c r="E855" i="6"/>
  <c r="C1050" i="6"/>
  <c r="D1050" i="6"/>
  <c r="E1050" i="6"/>
  <c r="C810" i="6"/>
  <c r="D810" i="6"/>
  <c r="E810" i="6"/>
  <c r="C527" i="6"/>
  <c r="D527" i="6"/>
  <c r="E527" i="6"/>
  <c r="C630" i="6"/>
  <c r="D630" i="6"/>
  <c r="E630" i="6"/>
  <c r="C690" i="6"/>
  <c r="D690" i="6"/>
  <c r="E690" i="6"/>
  <c r="C1109" i="6"/>
  <c r="D1109" i="6"/>
  <c r="E1109" i="6"/>
  <c r="C1134" i="6"/>
  <c r="D1134" i="6"/>
  <c r="E1134" i="6"/>
  <c r="C818" i="6"/>
  <c r="D818" i="6"/>
  <c r="E818" i="6"/>
  <c r="C706" i="6"/>
  <c r="D706" i="6"/>
  <c r="E706" i="6"/>
  <c r="C175" i="6"/>
  <c r="D175" i="6"/>
  <c r="E175" i="6"/>
  <c r="C495" i="6"/>
  <c r="D495" i="6"/>
  <c r="E495" i="6"/>
  <c r="C616" i="6"/>
  <c r="D616" i="6"/>
  <c r="E616" i="6"/>
  <c r="C383" i="6"/>
  <c r="D383" i="6"/>
  <c r="E383" i="6"/>
  <c r="C428" i="6"/>
  <c r="D428" i="6"/>
  <c r="E428" i="6"/>
  <c r="C385" i="6"/>
  <c r="D385" i="6"/>
  <c r="E385" i="6"/>
  <c r="C324" i="6"/>
  <c r="D324" i="6"/>
  <c r="E324" i="6"/>
  <c r="C262" i="6"/>
  <c r="D262" i="6"/>
  <c r="E262" i="6"/>
  <c r="C532" i="6"/>
  <c r="D532" i="6"/>
  <c r="E532" i="6"/>
  <c r="C240" i="6"/>
  <c r="D240" i="6"/>
  <c r="E240" i="6"/>
  <c r="C248" i="6"/>
  <c r="D248" i="6"/>
  <c r="E248" i="6"/>
  <c r="C559" i="6"/>
  <c r="D559" i="6"/>
  <c r="E559" i="6"/>
  <c r="C678" i="6"/>
  <c r="D678" i="6"/>
  <c r="E678" i="6"/>
  <c r="C671" i="6"/>
  <c r="D671" i="6"/>
  <c r="E671" i="6"/>
  <c r="C874" i="6"/>
  <c r="D874" i="6"/>
  <c r="E874" i="6"/>
  <c r="C626" i="6"/>
  <c r="D626" i="6"/>
  <c r="E626" i="6"/>
  <c r="C436" i="6"/>
  <c r="D436" i="6"/>
  <c r="E436" i="6"/>
  <c r="C469" i="6"/>
  <c r="D469" i="6"/>
  <c r="E469" i="6"/>
  <c r="C500" i="6"/>
  <c r="D500" i="6"/>
  <c r="E500" i="6"/>
  <c r="C699" i="6"/>
  <c r="D699" i="6"/>
  <c r="E699" i="6"/>
  <c r="C895" i="6"/>
  <c r="D895" i="6"/>
  <c r="E895" i="6"/>
  <c r="C557" i="6"/>
  <c r="D557" i="6"/>
  <c r="E557" i="6"/>
  <c r="C370" i="6"/>
  <c r="D370" i="6"/>
  <c r="E370" i="6"/>
  <c r="C221" i="6"/>
  <c r="D221" i="6"/>
  <c r="E221" i="6"/>
  <c r="C648" i="6"/>
  <c r="D648" i="6"/>
  <c r="E648" i="6"/>
  <c r="C596" i="6"/>
  <c r="D596" i="6"/>
  <c r="E596" i="6"/>
  <c r="C927" i="6"/>
  <c r="D927" i="6"/>
  <c r="E927" i="6"/>
  <c r="C1091" i="6"/>
  <c r="D1091" i="6"/>
  <c r="E1091" i="6"/>
  <c r="C667" i="6"/>
  <c r="D667" i="6"/>
  <c r="E667" i="6"/>
  <c r="C811" i="6"/>
  <c r="D811" i="6"/>
  <c r="E811" i="6"/>
  <c r="C725" i="6"/>
  <c r="D725" i="6"/>
  <c r="E725" i="6"/>
  <c r="C442" i="6"/>
  <c r="D442" i="6"/>
  <c r="E442" i="6"/>
  <c r="C434" i="6"/>
  <c r="D434" i="6"/>
  <c r="E434" i="6"/>
  <c r="C253" i="6"/>
  <c r="D253" i="6"/>
  <c r="E253" i="6"/>
  <c r="C312" i="6"/>
  <c r="D312" i="6"/>
  <c r="E312" i="6"/>
  <c r="C224" i="6"/>
  <c r="D224" i="6"/>
  <c r="E224" i="6"/>
  <c r="C63" i="6"/>
  <c r="D63" i="6"/>
  <c r="E63" i="6"/>
  <c r="C51" i="6"/>
  <c r="D51" i="6"/>
  <c r="E51" i="6"/>
  <c r="C45" i="6"/>
  <c r="D45" i="6"/>
  <c r="E45" i="6"/>
  <c r="C86" i="6"/>
  <c r="D86" i="6"/>
  <c r="E86" i="6"/>
  <c r="C398" i="6"/>
  <c r="D398" i="6"/>
  <c r="E398" i="6"/>
  <c r="C1008" i="6"/>
  <c r="D1008" i="6"/>
  <c r="E1008" i="6"/>
  <c r="C1376" i="6"/>
  <c r="D1376" i="6"/>
  <c r="E1376" i="6"/>
  <c r="C950" i="6"/>
  <c r="D950" i="6"/>
  <c r="E950" i="6"/>
  <c r="C713" i="6"/>
  <c r="D713" i="6"/>
  <c r="E713" i="6"/>
  <c r="C820" i="6"/>
  <c r="D820" i="6"/>
  <c r="E820" i="6"/>
  <c r="C694" i="6"/>
  <c r="D694" i="6"/>
  <c r="E694" i="6"/>
  <c r="C373" i="6"/>
  <c r="D373" i="6"/>
  <c r="E373" i="6"/>
  <c r="C281" i="6"/>
  <c r="D281" i="6"/>
  <c r="E281" i="6"/>
  <c r="C315" i="6"/>
  <c r="D315" i="6"/>
  <c r="E315" i="6"/>
  <c r="C424" i="6"/>
  <c r="D424" i="6"/>
  <c r="E424" i="6"/>
  <c r="C48" i="6"/>
  <c r="D48" i="6"/>
  <c r="E48" i="6"/>
  <c r="C79" i="6"/>
  <c r="D79" i="6"/>
  <c r="E79" i="6"/>
  <c r="C154" i="6"/>
  <c r="D154" i="6"/>
  <c r="E154" i="6"/>
  <c r="C273" i="6"/>
  <c r="D273" i="6"/>
  <c r="E273" i="6"/>
  <c r="C133" i="6"/>
  <c r="D133" i="6"/>
  <c r="E133" i="6"/>
  <c r="C207" i="6"/>
  <c r="D207" i="6"/>
  <c r="E207" i="6"/>
  <c r="C150" i="6"/>
  <c r="D150" i="6"/>
  <c r="E150" i="6"/>
  <c r="C347" i="6"/>
  <c r="D347" i="6"/>
  <c r="E347" i="6"/>
  <c r="C859" i="6"/>
  <c r="D859" i="6"/>
  <c r="E859" i="6"/>
  <c r="C1121" i="6"/>
  <c r="D1121" i="6"/>
  <c r="E1121" i="6"/>
  <c r="C1258" i="6"/>
  <c r="D1258" i="6"/>
  <c r="E1258" i="6"/>
  <c r="C1278" i="6"/>
  <c r="D1278" i="6"/>
  <c r="E1278" i="6"/>
  <c r="C1044" i="6"/>
  <c r="D1044" i="6"/>
  <c r="E1044" i="6"/>
  <c r="C562" i="6"/>
  <c r="D562" i="6"/>
  <c r="E562" i="6"/>
  <c r="C492" i="6"/>
  <c r="D492" i="6"/>
  <c r="E492" i="6"/>
  <c r="C710" i="6"/>
  <c r="D710" i="6"/>
  <c r="E710" i="6"/>
  <c r="C841" i="6"/>
  <c r="D841" i="6"/>
  <c r="E841" i="6"/>
  <c r="C1080" i="6"/>
  <c r="D1080" i="6"/>
  <c r="E1080" i="6"/>
  <c r="C662" i="6"/>
  <c r="D662" i="6"/>
  <c r="E662" i="6"/>
  <c r="C409" i="6"/>
  <c r="D409" i="6"/>
  <c r="E409" i="6"/>
  <c r="C146" i="6"/>
  <c r="D146" i="6"/>
  <c r="E146" i="6"/>
  <c r="C731" i="6"/>
  <c r="D731" i="6"/>
  <c r="E731" i="6"/>
  <c r="C639" i="6"/>
  <c r="D639" i="6"/>
  <c r="E639" i="6"/>
  <c r="C606" i="6"/>
  <c r="D606" i="6"/>
  <c r="E606" i="6"/>
  <c r="C771" i="6"/>
  <c r="D771" i="6"/>
  <c r="E771" i="6"/>
  <c r="C782" i="6"/>
  <c r="D782" i="6"/>
  <c r="E782" i="6"/>
  <c r="C581" i="6"/>
  <c r="D581" i="6"/>
  <c r="E581" i="6"/>
  <c r="C239" i="6"/>
  <c r="D239" i="6"/>
  <c r="E239" i="6"/>
  <c r="C597" i="6"/>
  <c r="D597" i="6"/>
  <c r="E597" i="6"/>
  <c r="C709" i="6"/>
  <c r="D709" i="6"/>
  <c r="E709" i="6"/>
  <c r="C418" i="6"/>
  <c r="D418" i="6"/>
  <c r="E418" i="6"/>
  <c r="C1264" i="6"/>
  <c r="D1264" i="6"/>
  <c r="E1264" i="6"/>
  <c r="C1148" i="6"/>
  <c r="D1148" i="6"/>
  <c r="E1148" i="6"/>
  <c r="C1085" i="6"/>
  <c r="D1085" i="6"/>
  <c r="E1085" i="6"/>
  <c r="C1002" i="6"/>
  <c r="D1002" i="6"/>
  <c r="E1002" i="6"/>
  <c r="C673" i="6"/>
  <c r="D673" i="6"/>
  <c r="E673" i="6"/>
  <c r="C737" i="6"/>
  <c r="D737" i="6"/>
  <c r="E737" i="6"/>
  <c r="C523" i="6"/>
  <c r="D523" i="6"/>
  <c r="E523" i="6"/>
  <c r="C540" i="6"/>
  <c r="D540" i="6"/>
  <c r="E540" i="6"/>
  <c r="C716" i="6"/>
  <c r="D716" i="6"/>
  <c r="E716" i="6"/>
  <c r="C511" i="6"/>
  <c r="D511" i="6"/>
  <c r="E511" i="6"/>
  <c r="C292" i="6"/>
  <c r="D292" i="6"/>
  <c r="E292" i="6"/>
  <c r="C55" i="6"/>
  <c r="D55" i="6"/>
  <c r="E55" i="6"/>
  <c r="C467" i="6"/>
  <c r="D467" i="6"/>
  <c r="E467" i="6"/>
  <c r="C339" i="6"/>
  <c r="D339" i="6"/>
  <c r="E339" i="6"/>
  <c r="C170" i="6"/>
  <c r="D170" i="6"/>
  <c r="E170" i="6"/>
  <c r="C132" i="6"/>
  <c r="D132" i="6"/>
  <c r="E132" i="6"/>
  <c r="C318" i="6"/>
  <c r="D318" i="6"/>
  <c r="E318" i="6"/>
  <c r="C635" i="6"/>
  <c r="D635" i="6"/>
  <c r="E635" i="6"/>
  <c r="C126" i="6"/>
  <c r="D126" i="6"/>
  <c r="E126" i="6"/>
  <c r="C520" i="6"/>
  <c r="D520" i="6"/>
  <c r="E520" i="6"/>
  <c r="C184" i="6"/>
  <c r="D184" i="6"/>
  <c r="E184" i="6"/>
  <c r="C535" i="6"/>
  <c r="D535" i="6"/>
  <c r="E535" i="6"/>
  <c r="C477" i="6"/>
  <c r="D477" i="6"/>
  <c r="E477" i="6"/>
  <c r="C44" i="6"/>
  <c r="D44" i="6"/>
  <c r="E44" i="6"/>
  <c r="C14" i="6"/>
  <c r="D14" i="6"/>
  <c r="E14" i="6"/>
  <c r="C152" i="6"/>
  <c r="D152" i="6"/>
  <c r="E152" i="6"/>
  <c r="C890" i="6"/>
  <c r="D890" i="6"/>
  <c r="E890" i="6"/>
  <c r="C443" i="6"/>
  <c r="D443" i="6"/>
  <c r="E443" i="6"/>
  <c r="C907" i="6"/>
  <c r="D907" i="6"/>
  <c r="E907" i="6"/>
  <c r="C1277" i="6"/>
  <c r="D1277" i="6"/>
  <c r="E1277" i="6"/>
  <c r="C784" i="6"/>
  <c r="D784" i="6"/>
  <c r="E784" i="6"/>
  <c r="C1119" i="6"/>
  <c r="D1119" i="6"/>
  <c r="E1119" i="6"/>
  <c r="C1236" i="6"/>
  <c r="D1236" i="6"/>
  <c r="E1236" i="6"/>
  <c r="C640" i="6"/>
  <c r="D640" i="6"/>
  <c r="E640" i="6"/>
  <c r="C602" i="6"/>
  <c r="D602" i="6"/>
  <c r="E602" i="6"/>
  <c r="C1226" i="6"/>
  <c r="D1226" i="6"/>
  <c r="E1226" i="6"/>
  <c r="C189" i="6"/>
  <c r="D189" i="6"/>
  <c r="E189" i="6"/>
  <c r="C78" i="6"/>
  <c r="D78" i="6"/>
  <c r="E78" i="6"/>
  <c r="C116" i="6"/>
  <c r="D116" i="6"/>
  <c r="E116" i="6"/>
  <c r="C82" i="6"/>
  <c r="D82" i="6"/>
  <c r="E82" i="6"/>
  <c r="C97" i="6"/>
  <c r="D97" i="6"/>
  <c r="E97" i="6"/>
  <c r="C26" i="6"/>
  <c r="D26" i="6"/>
  <c r="E26" i="6"/>
  <c r="C826" i="6"/>
  <c r="D826" i="6"/>
  <c r="E826" i="6"/>
  <c r="C905" i="6"/>
  <c r="D905" i="6"/>
  <c r="E905" i="6"/>
  <c r="C572" i="6"/>
  <c r="D572" i="6"/>
  <c r="E572" i="6"/>
  <c r="C233" i="6"/>
  <c r="D233" i="6"/>
  <c r="E233" i="6"/>
  <c r="C73" i="6"/>
  <c r="D73" i="6"/>
  <c r="E73" i="6"/>
  <c r="C459" i="6"/>
  <c r="D459" i="6"/>
  <c r="E459" i="6"/>
  <c r="C1032" i="6"/>
  <c r="D1032" i="6"/>
  <c r="E1032" i="6"/>
  <c r="C941" i="6"/>
  <c r="D941" i="6"/>
  <c r="E941" i="6"/>
  <c r="C1076" i="6"/>
  <c r="D1076" i="6"/>
  <c r="E1076" i="6"/>
  <c r="C575" i="6"/>
  <c r="D575" i="6"/>
  <c r="E575" i="6"/>
  <c r="C60" i="6"/>
  <c r="D60" i="6"/>
  <c r="E60" i="6"/>
  <c r="C756" i="6"/>
  <c r="D756" i="6"/>
  <c r="E756" i="6"/>
  <c r="C887" i="6"/>
  <c r="D887" i="6"/>
  <c r="E887" i="6"/>
  <c r="C322" i="6"/>
  <c r="D322" i="6"/>
  <c r="E322" i="6"/>
  <c r="C341" i="6"/>
  <c r="D341" i="6"/>
  <c r="E341" i="6"/>
  <c r="C666" i="6"/>
  <c r="D666" i="6"/>
  <c r="E666" i="6"/>
  <c r="C93" i="6"/>
  <c r="D93" i="6"/>
  <c r="E93" i="6"/>
  <c r="C62" i="6"/>
  <c r="D62" i="6"/>
  <c r="E62" i="6"/>
  <c r="C57" i="6"/>
  <c r="D57" i="6"/>
  <c r="E57" i="6"/>
  <c r="C768" i="6"/>
  <c r="D768" i="6"/>
  <c r="E768" i="6"/>
  <c r="C345" i="6"/>
  <c r="D345" i="6"/>
  <c r="E345" i="6"/>
  <c r="C264" i="6"/>
  <c r="D264" i="6"/>
  <c r="E264" i="6"/>
  <c r="C389" i="6"/>
  <c r="D389" i="6"/>
  <c r="E389" i="6"/>
  <c r="C306" i="6"/>
  <c r="D306" i="6"/>
  <c r="E306" i="6"/>
  <c r="C66" i="6"/>
  <c r="D66" i="6"/>
  <c r="E66" i="6"/>
  <c r="C21" i="6"/>
  <c r="D21" i="6"/>
  <c r="E21" i="6"/>
  <c r="C85" i="6"/>
  <c r="D85" i="6"/>
  <c r="E85" i="6"/>
  <c r="C1007" i="6"/>
  <c r="D1007" i="6"/>
  <c r="E1007" i="6"/>
  <c r="C109" i="6"/>
  <c r="D109" i="6"/>
  <c r="E109" i="6"/>
  <c r="C618" i="6"/>
  <c r="D618" i="6"/>
  <c r="E618" i="6"/>
  <c r="C329" i="6"/>
  <c r="D329" i="6"/>
  <c r="E329" i="6"/>
  <c r="C172" i="6"/>
  <c r="D172" i="6"/>
  <c r="E172" i="6"/>
  <c r="C316" i="6"/>
  <c r="D316" i="6"/>
  <c r="E316" i="6"/>
  <c r="C314" i="6"/>
  <c r="D314" i="6"/>
  <c r="E314" i="6"/>
  <c r="C95" i="6"/>
  <c r="D95" i="6"/>
  <c r="E95" i="6"/>
  <c r="C655" i="6"/>
  <c r="D655" i="6"/>
  <c r="E655" i="6"/>
  <c r="C1229" i="6"/>
  <c r="D1229" i="6"/>
  <c r="E1229" i="6"/>
  <c r="C266" i="6"/>
  <c r="D266" i="6"/>
  <c r="E266" i="6"/>
  <c r="C117" i="6"/>
  <c r="D117" i="6"/>
  <c r="E117" i="6"/>
  <c r="C110" i="6"/>
  <c r="D110" i="6"/>
  <c r="E110" i="6"/>
  <c r="C39" i="6"/>
  <c r="D39" i="6"/>
  <c r="E39" i="6"/>
  <c r="C238" i="6"/>
  <c r="D238" i="6"/>
  <c r="E238" i="6"/>
  <c r="C560" i="6"/>
  <c r="D560" i="6"/>
  <c r="E560" i="6"/>
  <c r="C622" i="6"/>
  <c r="D622" i="6"/>
  <c r="E622" i="6"/>
  <c r="C191" i="6"/>
  <c r="D191" i="6"/>
  <c r="E191" i="6"/>
  <c r="C157" i="6"/>
  <c r="D157" i="6"/>
  <c r="E157" i="6"/>
  <c r="C217" i="6"/>
  <c r="D217" i="6"/>
  <c r="E217" i="6"/>
  <c r="C577" i="6"/>
  <c r="D577" i="6"/>
  <c r="E577" i="6"/>
  <c r="C893" i="6"/>
  <c r="D893" i="6"/>
  <c r="E893" i="6"/>
  <c r="C1048" i="6"/>
  <c r="D1048" i="6"/>
  <c r="E1048" i="6"/>
  <c r="C668" i="6"/>
  <c r="D668" i="6"/>
  <c r="E668" i="6"/>
  <c r="C271" i="6"/>
  <c r="D271" i="6"/>
  <c r="E271" i="6"/>
  <c r="C278" i="6"/>
  <c r="D278" i="6"/>
  <c r="E278" i="6"/>
  <c r="C451" i="6"/>
  <c r="D451" i="6"/>
  <c r="E451" i="6"/>
  <c r="C770" i="6"/>
  <c r="D770" i="6"/>
  <c r="E770" i="6"/>
  <c r="C987" i="6"/>
  <c r="D987" i="6"/>
  <c r="E987" i="6"/>
  <c r="C1434" i="6"/>
  <c r="D1434" i="6"/>
  <c r="E1434" i="6"/>
  <c r="C660" i="6"/>
  <c r="D660" i="6"/>
  <c r="E660" i="6"/>
  <c r="C377" i="6"/>
  <c r="D377" i="6"/>
  <c r="E377" i="6"/>
  <c r="C121" i="6"/>
  <c r="D121" i="6"/>
  <c r="E121" i="6"/>
  <c r="C119" i="6"/>
  <c r="D119" i="6"/>
  <c r="E119" i="6"/>
  <c r="C629" i="6"/>
  <c r="D629" i="6"/>
  <c r="E629" i="6"/>
  <c r="C620" i="6"/>
  <c r="D620" i="6"/>
  <c r="E620" i="6"/>
  <c r="C611" i="6"/>
  <c r="D611" i="6"/>
  <c r="E611" i="6"/>
  <c r="C964" i="6"/>
  <c r="D964" i="6"/>
  <c r="E964" i="6"/>
  <c r="C829" i="6"/>
  <c r="D829" i="6"/>
  <c r="E829" i="6"/>
  <c r="C1058" i="6"/>
  <c r="D1058" i="6"/>
  <c r="E1058" i="6"/>
  <c r="C1172" i="6"/>
  <c r="D1172" i="6"/>
  <c r="E1172" i="6"/>
  <c r="C1092" i="6"/>
  <c r="D1092" i="6"/>
  <c r="E1092" i="6"/>
  <c r="C793" i="6"/>
  <c r="D793" i="6"/>
  <c r="E793" i="6"/>
  <c r="C995" i="6"/>
  <c r="D995" i="6"/>
  <c r="E995" i="6"/>
  <c r="C695" i="6"/>
  <c r="D695" i="6"/>
  <c r="E695" i="6"/>
  <c r="C1057" i="6"/>
  <c r="D1057" i="6"/>
  <c r="E1057" i="6"/>
  <c r="C1192" i="6"/>
  <c r="D1192" i="6"/>
  <c r="E1192" i="6"/>
  <c r="C1087" i="6"/>
  <c r="D1087" i="6"/>
  <c r="E1087" i="6"/>
  <c r="C925" i="6"/>
  <c r="D925" i="6"/>
  <c r="E925" i="6"/>
  <c r="C972" i="6"/>
  <c r="D972" i="6"/>
  <c r="E972" i="6"/>
  <c r="C1045" i="6"/>
  <c r="D1045" i="6"/>
  <c r="E1045" i="6"/>
  <c r="C1059" i="6"/>
  <c r="D1059" i="6"/>
  <c r="E1059" i="6"/>
  <c r="C967" i="6"/>
  <c r="D967" i="6"/>
  <c r="E967" i="6"/>
  <c r="C776" i="6"/>
  <c r="D776" i="6"/>
  <c r="E776" i="6"/>
  <c r="C743" i="6"/>
  <c r="D743" i="6"/>
  <c r="E743" i="6"/>
  <c r="C955" i="6"/>
  <c r="D955" i="6"/>
  <c r="E955" i="6"/>
  <c r="C1074" i="6"/>
  <c r="D1074" i="6"/>
  <c r="E1074" i="6"/>
  <c r="C1319" i="6"/>
  <c r="D1319" i="6"/>
  <c r="E1319" i="6"/>
  <c r="C1138" i="6"/>
  <c r="D1138" i="6"/>
  <c r="E1138" i="6"/>
  <c r="C986" i="6"/>
  <c r="D986" i="6"/>
  <c r="E986" i="6"/>
  <c r="C1381" i="6"/>
  <c r="D1381" i="6"/>
  <c r="E1381" i="6"/>
  <c r="C1161" i="6"/>
  <c r="D1161" i="6"/>
  <c r="E1161" i="6"/>
  <c r="C997" i="6"/>
  <c r="D997" i="6"/>
  <c r="E997" i="6"/>
  <c r="C819" i="6"/>
  <c r="D819" i="6"/>
  <c r="E819" i="6"/>
  <c r="C1294" i="6"/>
  <c r="D1294" i="6"/>
  <c r="E1294" i="6"/>
  <c r="C1738" i="6"/>
  <c r="D1738" i="6"/>
  <c r="E1738" i="6"/>
  <c r="C1862" i="6"/>
  <c r="D1862" i="6"/>
  <c r="E1862" i="6"/>
  <c r="C2053" i="6"/>
  <c r="D2053" i="6"/>
  <c r="E2053" i="6"/>
  <c r="C1557" i="6"/>
  <c r="D1557" i="6"/>
  <c r="E1557" i="6"/>
  <c r="C1407" i="6"/>
  <c r="D1407" i="6"/>
  <c r="E1407" i="6"/>
  <c r="C1514" i="6"/>
  <c r="D1514" i="6"/>
  <c r="E1514" i="6"/>
  <c r="C1387" i="6"/>
  <c r="D1387" i="6"/>
  <c r="E1387" i="6"/>
  <c r="C1463" i="6"/>
  <c r="D1463" i="6"/>
  <c r="E1463" i="6"/>
  <c r="C1106" i="6"/>
  <c r="D1106" i="6"/>
  <c r="E1106" i="6"/>
  <c r="C1359" i="6"/>
  <c r="D1359" i="6"/>
  <c r="E1359" i="6"/>
  <c r="C1183" i="6"/>
  <c r="D1183" i="6"/>
  <c r="E1183" i="6"/>
  <c r="C1508" i="6"/>
  <c r="D1508" i="6"/>
  <c r="E1508" i="6"/>
  <c r="C1171" i="6"/>
  <c r="D1171" i="6"/>
  <c r="E1171" i="6"/>
  <c r="C1067" i="6"/>
  <c r="D1067" i="6"/>
  <c r="E1067" i="6"/>
  <c r="C1296" i="6"/>
  <c r="D1296" i="6"/>
  <c r="E1296" i="6"/>
  <c r="C939" i="6"/>
  <c r="D939" i="6"/>
  <c r="E939" i="6"/>
  <c r="C755" i="6"/>
  <c r="D755" i="6"/>
  <c r="E755" i="6"/>
  <c r="C513" i="6"/>
  <c r="D513" i="6"/>
  <c r="E513" i="6"/>
  <c r="C975" i="6"/>
  <c r="D975" i="6"/>
  <c r="E975" i="6"/>
  <c r="C16" i="6"/>
  <c r="D16" i="6"/>
  <c r="E16" i="6"/>
  <c r="C1429" i="6"/>
  <c r="D1429" i="6"/>
  <c r="E1429" i="6"/>
  <c r="C1694" i="6"/>
  <c r="D1694" i="6"/>
  <c r="E1694" i="6"/>
  <c r="C1383" i="6"/>
  <c r="D1383" i="6"/>
  <c r="E1383" i="6"/>
  <c r="C1189" i="6"/>
  <c r="D1189" i="6"/>
  <c r="E1189" i="6"/>
  <c r="C1496" i="6"/>
  <c r="D1496" i="6"/>
  <c r="E1496" i="6"/>
  <c r="C1519" i="6"/>
  <c r="D1519" i="6"/>
  <c r="E1519" i="6"/>
  <c r="C1206" i="6"/>
  <c r="D1206" i="6"/>
  <c r="E1206" i="6"/>
  <c r="C1097" i="6"/>
  <c r="D1097" i="6"/>
  <c r="E1097" i="6"/>
  <c r="C664" i="6"/>
  <c r="D664" i="6"/>
  <c r="E664" i="6"/>
  <c r="C11" i="6"/>
  <c r="D11" i="6"/>
  <c r="E11" i="6"/>
  <c r="C1402" i="6"/>
  <c r="D1402" i="6"/>
  <c r="E1402" i="6"/>
  <c r="C1297" i="6"/>
  <c r="D1297" i="6"/>
  <c r="E1297" i="6"/>
  <c r="C1009" i="6"/>
  <c r="D1009" i="6"/>
  <c r="E1009" i="6"/>
  <c r="C1073" i="6"/>
  <c r="D1073" i="6"/>
  <c r="E1073" i="6"/>
  <c r="C1887" i="6"/>
  <c r="D1887" i="6"/>
  <c r="E1887" i="6"/>
  <c r="C2059" i="6"/>
  <c r="D2059" i="6"/>
  <c r="E2059" i="6"/>
  <c r="C1207" i="6"/>
  <c r="D1207" i="6"/>
  <c r="E1207" i="6"/>
  <c r="C1158" i="6"/>
  <c r="D1158" i="6"/>
  <c r="E1158" i="6"/>
  <c r="C1251" i="6"/>
  <c r="D1251" i="6"/>
  <c r="E1251" i="6"/>
  <c r="C680" i="6"/>
  <c r="D680" i="6"/>
  <c r="E680" i="6"/>
  <c r="C1072" i="6"/>
  <c r="D1072" i="6"/>
  <c r="E1072" i="6"/>
  <c r="C2002" i="6"/>
  <c r="D2002" i="6"/>
  <c r="E2002" i="6"/>
  <c r="C1409" i="6"/>
  <c r="D1409" i="6"/>
  <c r="E1409" i="6"/>
  <c r="C880" i="6"/>
  <c r="D880" i="6"/>
  <c r="E880" i="6"/>
  <c r="C645" i="6"/>
  <c r="D645" i="6"/>
  <c r="E645" i="6"/>
  <c r="C1093" i="6"/>
  <c r="D1093" i="6"/>
  <c r="E1093" i="6"/>
  <c r="C1733" i="6"/>
  <c r="D1733" i="6"/>
  <c r="E1733" i="6"/>
  <c r="C1555" i="6"/>
  <c r="D1555" i="6"/>
  <c r="E1555" i="6"/>
  <c r="C1276" i="6"/>
  <c r="D1276" i="6"/>
  <c r="E1276" i="6"/>
  <c r="C1146" i="6"/>
  <c r="D1146" i="6"/>
  <c r="E1146" i="6"/>
  <c r="C1419" i="6"/>
  <c r="D1419" i="6"/>
  <c r="E1419" i="6"/>
  <c r="C1245" i="6"/>
  <c r="D1245" i="6"/>
  <c r="E1245" i="6"/>
  <c r="C1426" i="6"/>
  <c r="D1426" i="6"/>
  <c r="E1426" i="6"/>
  <c r="C2105" i="6"/>
  <c r="D2105" i="6"/>
  <c r="E2105" i="6"/>
  <c r="C1329" i="6"/>
  <c r="D1329" i="6"/>
  <c r="E1329" i="6"/>
  <c r="C1315" i="6"/>
  <c r="D1315" i="6"/>
  <c r="E1315" i="6"/>
  <c r="C1288" i="6"/>
  <c r="D1288" i="6"/>
  <c r="E1288" i="6"/>
  <c r="C1234" i="6"/>
  <c r="D1234" i="6"/>
  <c r="E1234" i="6"/>
  <c r="C1046" i="6"/>
  <c r="D1046" i="6"/>
  <c r="E1046" i="6"/>
  <c r="C853" i="6"/>
  <c r="D853" i="6"/>
  <c r="E853" i="6"/>
  <c r="C6" i="6"/>
  <c r="D6" i="6"/>
  <c r="E6" i="6"/>
  <c r="C3" i="6"/>
  <c r="D3" i="6"/>
  <c r="E3" i="6"/>
  <c r="C683" i="6"/>
  <c r="D683" i="6"/>
  <c r="E683" i="6"/>
  <c r="C2092" i="6"/>
  <c r="D2092" i="6"/>
  <c r="E2092" i="6"/>
  <c r="C2082" i="6"/>
  <c r="D2082" i="6"/>
  <c r="E2082" i="6"/>
  <c r="C1947" i="6"/>
  <c r="D1947" i="6"/>
  <c r="E1947" i="6"/>
  <c r="C1499" i="6"/>
  <c r="D1499" i="6"/>
  <c r="E1499" i="6"/>
  <c r="C1483" i="6"/>
  <c r="D1483" i="6"/>
  <c r="E1483" i="6"/>
  <c r="C1420" i="6"/>
  <c r="D1420" i="6"/>
  <c r="E1420" i="6"/>
  <c r="C1876" i="6"/>
  <c r="D1876" i="6"/>
  <c r="E1876" i="6"/>
  <c r="C2022" i="6"/>
  <c r="D2022" i="6"/>
  <c r="E2022" i="6"/>
  <c r="C1299" i="6"/>
  <c r="D1299" i="6"/>
  <c r="E1299" i="6"/>
  <c r="C1131" i="6"/>
  <c r="D1131" i="6"/>
  <c r="E1131" i="6"/>
  <c r="C1253" i="6"/>
  <c r="D1253" i="6"/>
  <c r="E1253" i="6"/>
  <c r="C833" i="6"/>
  <c r="D833" i="6"/>
  <c r="E833" i="6"/>
  <c r="C822" i="6"/>
  <c r="D822" i="6"/>
  <c r="E822" i="6"/>
  <c r="C1214" i="6"/>
  <c r="D1214" i="6"/>
  <c r="E1214" i="6"/>
  <c r="C1389" i="6"/>
  <c r="D1389" i="6"/>
  <c r="E1389" i="6"/>
  <c r="C1090" i="6"/>
  <c r="D1090" i="6"/>
  <c r="E1090" i="6"/>
  <c r="C1143" i="6"/>
  <c r="D1143" i="6"/>
  <c r="E1143" i="6"/>
  <c r="C1287" i="6"/>
  <c r="D1287" i="6"/>
  <c r="E1287" i="6"/>
  <c r="C1174" i="6"/>
  <c r="D1174" i="6"/>
  <c r="E1174" i="6"/>
  <c r="C1351" i="6"/>
  <c r="D1351" i="6"/>
  <c r="E1351" i="6"/>
  <c r="C1497" i="6"/>
  <c r="D1497" i="6"/>
  <c r="E1497" i="6"/>
  <c r="C1289" i="6"/>
  <c r="D1289" i="6"/>
  <c r="E1289" i="6"/>
  <c r="C1190" i="6"/>
  <c r="D1190" i="6"/>
  <c r="E1190" i="6"/>
  <c r="C1145" i="6"/>
  <c r="D1145" i="6"/>
  <c r="E1145" i="6"/>
  <c r="C1427" i="6"/>
  <c r="D1427" i="6"/>
  <c r="E1427" i="6"/>
  <c r="C1354" i="6"/>
  <c r="D1354" i="6"/>
  <c r="E1354" i="6"/>
  <c r="C1308" i="6"/>
  <c r="D1308" i="6"/>
  <c r="E1308" i="6"/>
  <c r="C1291" i="6"/>
  <c r="D1291" i="6"/>
  <c r="E1291" i="6"/>
  <c r="C1457" i="6"/>
  <c r="D1457" i="6"/>
  <c r="E1457" i="6"/>
  <c r="C1261" i="6"/>
  <c r="D1261" i="6"/>
  <c r="E1261" i="6"/>
  <c r="C1321" i="6"/>
  <c r="D1321" i="6"/>
  <c r="E1321" i="6"/>
  <c r="C1170" i="6"/>
  <c r="D1170" i="6"/>
  <c r="E1170" i="6"/>
  <c r="C1193" i="6"/>
  <c r="D1193" i="6"/>
  <c r="E1193" i="6"/>
  <c r="C1244" i="6"/>
  <c r="D1244" i="6"/>
  <c r="E1244" i="6"/>
  <c r="C1888" i="6"/>
  <c r="D1888" i="6"/>
  <c r="E1888" i="6"/>
  <c r="C2065" i="6"/>
  <c r="D2065" i="6"/>
  <c r="E2065" i="6"/>
  <c r="C2015" i="6"/>
  <c r="D2015" i="6"/>
  <c r="E2015" i="6"/>
  <c r="C1365" i="6"/>
  <c r="D1365" i="6"/>
  <c r="E1365" i="6"/>
  <c r="C1445" i="6"/>
  <c r="D1445" i="6"/>
  <c r="E1445" i="6"/>
  <c r="C1564" i="6"/>
  <c r="D1564" i="6"/>
  <c r="E1564" i="6"/>
  <c r="C1544" i="6"/>
  <c r="D1544" i="6"/>
  <c r="E1544" i="6"/>
  <c r="C1856" i="6"/>
  <c r="D1856" i="6"/>
  <c r="E1856" i="6"/>
  <c r="C1784" i="6"/>
  <c r="D1784" i="6"/>
  <c r="E1784" i="6"/>
  <c r="C1393" i="6"/>
  <c r="D1393" i="6"/>
  <c r="E1393" i="6"/>
  <c r="C1266" i="6"/>
  <c r="D1266" i="6"/>
  <c r="E1266" i="6"/>
  <c r="C1290" i="6"/>
  <c r="D1290" i="6"/>
  <c r="E1290" i="6"/>
  <c r="C1374" i="6"/>
  <c r="D1374" i="6"/>
  <c r="E1374" i="6"/>
  <c r="C1528" i="6"/>
  <c r="D1528" i="6"/>
  <c r="E1528" i="6"/>
  <c r="C1378" i="6"/>
  <c r="D1378" i="6"/>
  <c r="E1378" i="6"/>
  <c r="C1696" i="6"/>
  <c r="D1696" i="6"/>
  <c r="E1696" i="6"/>
  <c r="C1440" i="6"/>
  <c r="D1440" i="6"/>
  <c r="E1440" i="6"/>
  <c r="C1331" i="6"/>
  <c r="D1331" i="6"/>
  <c r="E1331" i="6"/>
  <c r="C1461" i="6"/>
  <c r="D1461" i="6"/>
  <c r="E1461" i="6"/>
  <c r="C1416" i="6"/>
  <c r="D1416" i="6"/>
  <c r="E1416" i="6"/>
  <c r="C1333" i="6"/>
  <c r="D1333" i="6"/>
  <c r="E1333" i="6"/>
  <c r="C1367" i="6"/>
  <c r="D1367" i="6"/>
  <c r="E1367" i="6"/>
  <c r="C1492" i="6"/>
  <c r="D1492" i="6"/>
  <c r="E1492" i="6"/>
  <c r="C1187" i="6"/>
  <c r="D1187" i="6"/>
  <c r="E1187" i="6"/>
  <c r="C1184" i="6"/>
  <c r="D1184" i="6"/>
  <c r="E1184" i="6"/>
  <c r="C1100" i="6"/>
  <c r="D1100" i="6"/>
  <c r="E1100" i="6"/>
  <c r="C1126" i="6"/>
  <c r="D1126" i="6"/>
  <c r="E1126" i="6"/>
  <c r="C1352" i="6"/>
  <c r="D1352" i="6"/>
  <c r="E1352" i="6"/>
  <c r="C1589" i="6"/>
  <c r="D1589" i="6"/>
  <c r="E1589" i="6"/>
  <c r="C1986" i="6"/>
  <c r="D1986" i="6"/>
  <c r="E1986" i="6"/>
  <c r="C1082" i="6"/>
  <c r="D1082" i="6"/>
  <c r="E1082" i="6"/>
  <c r="C1225" i="6"/>
  <c r="D1225" i="6"/>
  <c r="E1225" i="6"/>
  <c r="C1436" i="6"/>
  <c r="D1436" i="6"/>
  <c r="E1436" i="6"/>
  <c r="C1459" i="6"/>
  <c r="D1459" i="6"/>
  <c r="E1459" i="6"/>
  <c r="C1588" i="6"/>
  <c r="D1588" i="6"/>
  <c r="E1588" i="6"/>
  <c r="C2043" i="6"/>
  <c r="D2043" i="6"/>
  <c r="E2043" i="6"/>
  <c r="C1404" i="6"/>
  <c r="D1404" i="6"/>
  <c r="E1404" i="6"/>
  <c r="C1200" i="6"/>
  <c r="D1200" i="6"/>
  <c r="E1200" i="6"/>
  <c r="C1526" i="6"/>
  <c r="D1526" i="6"/>
  <c r="E1526" i="6"/>
  <c r="C1892" i="6"/>
  <c r="D1892" i="6"/>
  <c r="E1892" i="6"/>
  <c r="C1839" i="6"/>
  <c r="D1839" i="6"/>
  <c r="E1839" i="6"/>
  <c r="C1804" i="6"/>
  <c r="D1804" i="6"/>
  <c r="E1804" i="6"/>
  <c r="C1485" i="6"/>
  <c r="D1485" i="6"/>
  <c r="E1485" i="6"/>
  <c r="C1667" i="6"/>
  <c r="D1667" i="6"/>
  <c r="E1667" i="6"/>
  <c r="C1940" i="6"/>
  <c r="D1940" i="6"/>
  <c r="E1940" i="6"/>
  <c r="C1745" i="6"/>
  <c r="D1745" i="6"/>
  <c r="E1745" i="6"/>
  <c r="C1602" i="6"/>
  <c r="D1602" i="6"/>
  <c r="E1602" i="6"/>
  <c r="C2037" i="6"/>
  <c r="D2037" i="6"/>
  <c r="E2037" i="6"/>
  <c r="C1915" i="6"/>
  <c r="D1915" i="6"/>
  <c r="E1915" i="6"/>
  <c r="C2066" i="6"/>
  <c r="D2066" i="6"/>
  <c r="E2066" i="6"/>
  <c r="C2096" i="6"/>
  <c r="D2096" i="6"/>
  <c r="E2096" i="6"/>
  <c r="C1746" i="6"/>
  <c r="D1746" i="6"/>
  <c r="E1746" i="6"/>
  <c r="C2050" i="6"/>
  <c r="D2050" i="6"/>
  <c r="E2050" i="6"/>
  <c r="C1764" i="6"/>
  <c r="D1764" i="6"/>
  <c r="E1764" i="6"/>
  <c r="C1819" i="6"/>
  <c r="D1819" i="6"/>
  <c r="E1819" i="6"/>
  <c r="C1977" i="6"/>
  <c r="D1977" i="6"/>
  <c r="E1977" i="6"/>
  <c r="C2001" i="6"/>
  <c r="D2001" i="6"/>
  <c r="E2001" i="6"/>
  <c r="C1649" i="6"/>
  <c r="D1649" i="6"/>
  <c r="E1649" i="6"/>
  <c r="C1256" i="6"/>
  <c r="D1256" i="6"/>
  <c r="E1256" i="6"/>
  <c r="C1730" i="6"/>
  <c r="D1730" i="6"/>
  <c r="E1730" i="6"/>
  <c r="C2071" i="6"/>
  <c r="D2071" i="6"/>
  <c r="E2071" i="6"/>
  <c r="C2085" i="6"/>
  <c r="D2085" i="6"/>
  <c r="E2085" i="6"/>
  <c r="C1806" i="6"/>
  <c r="D1806" i="6"/>
  <c r="E1806" i="6"/>
  <c r="C2004" i="6"/>
  <c r="D2004" i="6"/>
  <c r="E2004" i="6"/>
  <c r="C1650" i="6"/>
  <c r="D1650" i="6"/>
  <c r="E1650" i="6"/>
  <c r="C1603" i="6"/>
  <c r="D1603" i="6"/>
  <c r="E1603" i="6"/>
  <c r="C1847" i="6"/>
  <c r="D1847" i="6"/>
  <c r="E1847" i="6"/>
  <c r="C1470" i="6"/>
  <c r="D1470" i="6"/>
  <c r="E1470" i="6"/>
  <c r="C1364" i="6"/>
  <c r="D1364" i="6"/>
  <c r="E1364" i="6"/>
  <c r="C1293" i="6"/>
  <c r="D1293" i="6"/>
  <c r="E1293" i="6"/>
  <c r="C1397" i="6"/>
  <c r="D1397" i="6"/>
  <c r="E1397" i="6"/>
  <c r="C1385" i="6"/>
  <c r="D1385" i="6"/>
  <c r="E1385" i="6"/>
  <c r="C1441" i="6"/>
  <c r="D1441" i="6"/>
  <c r="E1441" i="6"/>
  <c r="C1444" i="6"/>
  <c r="D1444" i="6"/>
  <c r="E1444" i="6"/>
  <c r="C1545" i="6"/>
  <c r="D1545" i="6"/>
  <c r="E1545" i="6"/>
  <c r="C1177" i="6"/>
  <c r="D1177" i="6"/>
  <c r="E1177" i="6"/>
  <c r="C1005" i="6"/>
  <c r="D1005" i="6"/>
  <c r="E1005" i="6"/>
  <c r="C1534" i="6"/>
  <c r="D1534" i="6"/>
  <c r="E1534" i="6"/>
  <c r="C1547" i="6"/>
  <c r="D1547" i="6"/>
  <c r="E1547" i="6"/>
  <c r="C1391" i="6"/>
  <c r="D1391" i="6"/>
  <c r="E1391" i="6"/>
  <c r="C1392" i="6"/>
  <c r="D1392" i="6"/>
  <c r="E1392" i="6"/>
  <c r="C1306" i="6"/>
  <c r="D1306" i="6"/>
  <c r="E1306" i="6"/>
  <c r="C1077" i="6"/>
  <c r="D1077" i="6"/>
  <c r="E1077" i="6"/>
  <c r="C1314" i="6"/>
  <c r="D1314" i="6"/>
  <c r="E1314" i="6"/>
  <c r="C2020" i="6"/>
  <c r="D2020" i="6"/>
  <c r="E2020" i="6"/>
  <c r="C1823" i="6"/>
  <c r="D1823" i="6"/>
  <c r="E1823" i="6"/>
  <c r="C1682" i="6"/>
  <c r="D1682" i="6"/>
  <c r="E1682" i="6"/>
  <c r="C1541" i="6"/>
  <c r="D1541" i="6"/>
  <c r="E1541" i="6"/>
  <c r="C1403" i="6"/>
  <c r="D1403" i="6"/>
  <c r="E1403" i="6"/>
  <c r="C1267" i="6"/>
  <c r="D1267" i="6"/>
  <c r="E1267" i="6"/>
  <c r="C1118" i="6"/>
  <c r="D1118" i="6"/>
  <c r="E1118" i="6"/>
  <c r="C1279" i="6"/>
  <c r="D1279" i="6"/>
  <c r="E1279" i="6"/>
  <c r="C1263" i="6"/>
  <c r="D1263" i="6"/>
  <c r="E1263" i="6"/>
  <c r="C1081" i="6"/>
  <c r="D1081" i="6"/>
  <c r="E1081" i="6"/>
  <c r="C100" i="6"/>
  <c r="D100" i="6"/>
  <c r="E100" i="6"/>
  <c r="C173" i="6"/>
  <c r="D173" i="6"/>
  <c r="E173" i="6"/>
  <c r="C447" i="6"/>
  <c r="D447" i="6"/>
  <c r="E447" i="6"/>
  <c r="C1310" i="6"/>
  <c r="D1310" i="6"/>
  <c r="E1310" i="6"/>
  <c r="C1789" i="6"/>
  <c r="D1789" i="6"/>
  <c r="E1789" i="6"/>
  <c r="C1956" i="6"/>
  <c r="D1956" i="6"/>
  <c r="E1956" i="6"/>
  <c r="C1929" i="6"/>
  <c r="D1929" i="6"/>
  <c r="E1929" i="6"/>
  <c r="C1707" i="6"/>
  <c r="D1707" i="6"/>
  <c r="E1707" i="6"/>
  <c r="C1053" i="6"/>
  <c r="D1053" i="6"/>
  <c r="E1053" i="6"/>
  <c r="C1683" i="6"/>
  <c r="D1683" i="6"/>
  <c r="E1683" i="6"/>
  <c r="C1815" i="6"/>
  <c r="D1815" i="6"/>
  <c r="E1815" i="6"/>
  <c r="C1711" i="6"/>
  <c r="D1711" i="6"/>
  <c r="E1711" i="6"/>
  <c r="C1634" i="6"/>
  <c r="D1634" i="6"/>
  <c r="E1634" i="6"/>
  <c r="C1406" i="6"/>
  <c r="D1406" i="6"/>
  <c r="E1406" i="6"/>
  <c r="C1341" i="6"/>
  <c r="D1341" i="6"/>
  <c r="E1341" i="6"/>
  <c r="C1199" i="6"/>
  <c r="D1199" i="6"/>
  <c r="E1199" i="6"/>
  <c r="C1548" i="6"/>
  <c r="D1548" i="6"/>
  <c r="E1548" i="6"/>
  <c r="C1218" i="6"/>
  <c r="D1218" i="6"/>
  <c r="E1218" i="6"/>
  <c r="C1361" i="6"/>
  <c r="D1361" i="6"/>
  <c r="E1361" i="6"/>
  <c r="C1336" i="6"/>
  <c r="D1336" i="6"/>
  <c r="E1336" i="6"/>
  <c r="C1484" i="6"/>
  <c r="D1484" i="6"/>
  <c r="E1484" i="6"/>
  <c r="C1758" i="6"/>
  <c r="D1758" i="6"/>
  <c r="E1758" i="6"/>
  <c r="C1737" i="6"/>
  <c r="D1737" i="6"/>
  <c r="E1737" i="6"/>
  <c r="C1619" i="6"/>
  <c r="D1619" i="6"/>
  <c r="E1619" i="6"/>
  <c r="C1467" i="6"/>
  <c r="D1467" i="6"/>
  <c r="E1467" i="6"/>
  <c r="C1316" i="6"/>
  <c r="D1316" i="6"/>
  <c r="E1316" i="6"/>
  <c r="C1301" i="6"/>
  <c r="D1301" i="6"/>
  <c r="E1301" i="6"/>
  <c r="C899" i="6"/>
  <c r="D899" i="6"/>
  <c r="E899" i="6"/>
  <c r="C650" i="6"/>
  <c r="D650" i="6"/>
  <c r="E650" i="6"/>
  <c r="C801" i="6"/>
  <c r="D801" i="6"/>
  <c r="E801" i="6"/>
  <c r="C990" i="6"/>
  <c r="D990" i="6"/>
  <c r="E990" i="6"/>
  <c r="C1037" i="6"/>
  <c r="D1037" i="6"/>
  <c r="E1037" i="6"/>
  <c r="C778" i="6"/>
  <c r="D778" i="6"/>
  <c r="E778" i="6"/>
  <c r="C1122" i="6"/>
  <c r="D1122" i="6"/>
  <c r="E1122" i="6"/>
  <c r="C1132" i="6"/>
  <c r="D1132" i="6"/>
  <c r="E1132" i="6"/>
  <c r="C1133" i="6"/>
  <c r="D1133" i="6"/>
  <c r="E1133" i="6"/>
  <c r="C1025" i="6"/>
  <c r="D1025" i="6"/>
  <c r="E1025" i="6"/>
  <c r="C693" i="6"/>
  <c r="D693" i="6"/>
  <c r="E693" i="6"/>
  <c r="C935" i="6"/>
  <c r="D935" i="6"/>
  <c r="E935" i="6"/>
  <c r="C1466" i="6"/>
  <c r="D1466" i="6"/>
  <c r="E1466" i="6"/>
  <c r="C1795" i="6"/>
  <c r="D1795" i="6"/>
  <c r="E1795" i="6"/>
  <c r="C1180" i="6"/>
  <c r="D1180" i="6"/>
  <c r="E1180" i="6"/>
  <c r="C526" i="6"/>
  <c r="D526" i="6"/>
  <c r="E526" i="6"/>
  <c r="C543" i="6"/>
  <c r="D543" i="6"/>
  <c r="E543" i="6"/>
  <c r="C381" i="6"/>
  <c r="D381" i="6"/>
  <c r="E381" i="6"/>
  <c r="C1129" i="6"/>
  <c r="D1129" i="6"/>
  <c r="E1129" i="6"/>
  <c r="C971" i="6"/>
  <c r="D971" i="6"/>
  <c r="E971" i="6"/>
  <c r="C1001" i="6"/>
  <c r="D1001" i="6"/>
  <c r="E1001" i="6"/>
  <c r="C1156" i="6"/>
  <c r="D1156" i="6"/>
  <c r="E1156" i="6"/>
  <c r="C1160" i="6"/>
  <c r="D1160" i="6"/>
  <c r="E1160" i="6"/>
  <c r="C1040" i="6"/>
  <c r="D1040" i="6"/>
  <c r="E1040" i="6"/>
  <c r="C1098" i="6"/>
  <c r="D1098" i="6"/>
  <c r="E1098" i="6"/>
  <c r="C949" i="6"/>
  <c r="D949" i="6"/>
  <c r="E949" i="6"/>
  <c r="C1368" i="6"/>
  <c r="D1368" i="6"/>
  <c r="E1368" i="6"/>
  <c r="C1311" i="6"/>
  <c r="D1311" i="6"/>
  <c r="E1311" i="6"/>
  <c r="C1372" i="6"/>
  <c r="D1372" i="6"/>
  <c r="E1372" i="6"/>
  <c r="C1337" i="6"/>
  <c r="D1337" i="6"/>
  <c r="E1337" i="6"/>
  <c r="C1220" i="6"/>
  <c r="D1220" i="6"/>
  <c r="E1220" i="6"/>
  <c r="C1011" i="6"/>
  <c r="D1011" i="6"/>
  <c r="E1011" i="6"/>
  <c r="C1149" i="6"/>
  <c r="D1149" i="6"/>
  <c r="E1149" i="6"/>
  <c r="C1246" i="6"/>
  <c r="D1246" i="6"/>
  <c r="E1246" i="6"/>
  <c r="C1415" i="6"/>
  <c r="D1415" i="6"/>
  <c r="E1415" i="6"/>
  <c r="C1249" i="6"/>
  <c r="D1249" i="6"/>
  <c r="E1249" i="6"/>
  <c r="C1494" i="6"/>
  <c r="D1494" i="6"/>
  <c r="E1494" i="6"/>
  <c r="C1167" i="6"/>
  <c r="D1167" i="6"/>
  <c r="E1167" i="6"/>
  <c r="C1270" i="6"/>
  <c r="D1270" i="6"/>
  <c r="E1270" i="6"/>
  <c r="C1003" i="6"/>
  <c r="D1003" i="6"/>
  <c r="E1003" i="6"/>
  <c r="C1265" i="6"/>
  <c r="D1265" i="6"/>
  <c r="E1265" i="6"/>
  <c r="C1173" i="6"/>
  <c r="D1173" i="6"/>
  <c r="E1173" i="6"/>
  <c r="C1139" i="6"/>
  <c r="D1139" i="6"/>
  <c r="E1139" i="6"/>
  <c r="C1451" i="6"/>
  <c r="D1451" i="6"/>
  <c r="E1451" i="6"/>
  <c r="C1116" i="6"/>
  <c r="D1116" i="6"/>
  <c r="E1116" i="6"/>
  <c r="C1239" i="6"/>
  <c r="D1239" i="6"/>
  <c r="E1239" i="6"/>
  <c r="C1356" i="6"/>
  <c r="D1356" i="6"/>
  <c r="E1356" i="6"/>
  <c r="C1208" i="6"/>
  <c r="D1208" i="6"/>
  <c r="E1208" i="6"/>
  <c r="C1240" i="6"/>
  <c r="D1240" i="6"/>
  <c r="E1240" i="6"/>
  <c r="C102" i="6"/>
  <c r="D102" i="6"/>
  <c r="E102" i="6"/>
  <c r="C763" i="6"/>
  <c r="D763" i="6"/>
  <c r="E763" i="6"/>
  <c r="C615" i="6"/>
  <c r="D615" i="6"/>
  <c r="E615" i="6"/>
  <c r="C1412" i="6"/>
  <c r="D1412" i="6"/>
  <c r="E1412" i="6"/>
  <c r="C1125" i="6"/>
  <c r="D1125" i="6"/>
  <c r="E1125" i="6"/>
  <c r="C2083" i="6"/>
  <c r="D2083" i="6"/>
  <c r="E2083" i="6"/>
  <c r="C2103" i="6"/>
  <c r="D2103" i="6"/>
  <c r="E2103" i="6"/>
  <c r="C1169" i="6"/>
  <c r="D1169" i="6"/>
  <c r="E1169" i="6"/>
  <c r="C1273" i="6"/>
  <c r="D1273" i="6"/>
  <c r="E1273" i="6"/>
  <c r="C1781" i="6"/>
  <c r="D1781" i="6"/>
  <c r="E1781" i="6"/>
  <c r="C1941" i="6"/>
  <c r="D1941" i="6"/>
  <c r="E1941" i="6"/>
  <c r="C1629" i="6"/>
  <c r="D1629" i="6"/>
  <c r="E1629" i="6"/>
  <c r="C1323" i="6"/>
  <c r="D1323" i="6"/>
  <c r="E1323" i="6"/>
  <c r="C1919" i="6"/>
  <c r="D1919" i="6"/>
  <c r="E1919" i="6"/>
  <c r="C2058" i="6"/>
  <c r="D2058" i="6"/>
  <c r="E2058" i="6"/>
  <c r="C1664" i="6"/>
  <c r="D1664" i="6"/>
  <c r="E1664" i="6"/>
  <c r="C1632" i="6"/>
  <c r="D1632" i="6"/>
  <c r="E1632" i="6"/>
  <c r="C1796" i="6"/>
  <c r="D1796" i="6"/>
  <c r="E1796" i="6"/>
  <c r="C2007" i="6"/>
  <c r="D2007" i="6"/>
  <c r="E2007" i="6"/>
  <c r="C1705" i="6"/>
  <c r="D1705" i="6"/>
  <c r="E1705" i="6"/>
  <c r="C1883" i="6"/>
  <c r="D1883" i="6"/>
  <c r="E1883" i="6"/>
  <c r="C1505" i="6"/>
  <c r="D1505" i="6"/>
  <c r="E1505" i="6"/>
  <c r="C1446" i="6"/>
  <c r="D1446" i="6"/>
  <c r="E1446" i="6"/>
  <c r="C1689" i="6"/>
  <c r="D1689" i="6"/>
  <c r="E1689" i="6"/>
  <c r="C1692" i="6"/>
  <c r="D1692" i="6"/>
  <c r="E1692" i="6"/>
  <c r="C1527" i="6"/>
  <c r="D1527" i="6"/>
  <c r="E1527" i="6"/>
  <c r="C1972" i="6"/>
  <c r="D1972" i="6"/>
  <c r="E1972" i="6"/>
  <c r="C1997" i="6"/>
  <c r="D1997" i="6"/>
  <c r="E1997" i="6"/>
  <c r="C1706" i="6"/>
  <c r="D1706" i="6"/>
  <c r="E1706" i="6"/>
  <c r="C1932" i="6"/>
  <c r="D1932" i="6"/>
  <c r="E1932" i="6"/>
  <c r="C1708" i="6"/>
  <c r="D1708" i="6"/>
  <c r="E1708" i="6"/>
  <c r="C1280" i="6"/>
  <c r="D1280" i="6"/>
  <c r="E1280" i="6"/>
  <c r="C1247" i="6"/>
  <c r="D1247" i="6"/>
  <c r="E1247" i="6"/>
  <c r="C1732" i="6"/>
  <c r="D1732" i="6"/>
  <c r="E1732" i="6"/>
  <c r="C1182" i="6"/>
  <c r="D1182" i="6"/>
  <c r="E1182" i="6"/>
  <c r="C1155" i="6"/>
  <c r="D1155" i="6"/>
  <c r="E1155" i="6"/>
  <c r="C1498" i="6"/>
  <c r="D1498" i="6"/>
  <c r="E1498" i="6"/>
  <c r="C1597" i="6"/>
  <c r="D1597" i="6"/>
  <c r="E1597" i="6"/>
  <c r="C1695" i="6"/>
  <c r="D1695" i="6"/>
  <c r="E1695" i="6"/>
  <c r="C2107" i="6"/>
  <c r="D2107" i="6"/>
  <c r="E2107" i="6"/>
  <c r="C2106" i="6"/>
  <c r="D2106" i="6"/>
  <c r="E2106" i="6"/>
  <c r="C1953" i="6"/>
  <c r="D1953" i="6"/>
  <c r="E1953" i="6"/>
  <c r="C1641" i="6"/>
  <c r="D1641" i="6"/>
  <c r="E1641" i="6"/>
  <c r="C900" i="6"/>
  <c r="D900" i="6"/>
  <c r="E900" i="6"/>
  <c r="E1939" i="6"/>
  <c r="D1939" i="6"/>
  <c r="C1939" i="6"/>
  <c r="O1740" i="6"/>
  <c r="O1699" i="6"/>
  <c r="O1954" i="6"/>
  <c r="O1913" i="6"/>
  <c r="O1792" i="6"/>
  <c r="O1360" i="6"/>
  <c r="O1339" i="6"/>
  <c r="O1701" i="6"/>
  <c r="O2041" i="6"/>
  <c r="O2064" i="6"/>
  <c r="O1723" i="6"/>
  <c r="O1899" i="6"/>
  <c r="O1864" i="6"/>
  <c r="O1803" i="6"/>
  <c r="O1998" i="6"/>
  <c r="O2056" i="6"/>
  <c r="O2074" i="6"/>
  <c r="O1909" i="6"/>
  <c r="O1995" i="6"/>
  <c r="O1703" i="6"/>
  <c r="O1677" i="6"/>
  <c r="O1535" i="6"/>
  <c r="O2034" i="6"/>
  <c r="O2076" i="6"/>
  <c r="O2075" i="6"/>
  <c r="O2028" i="6"/>
  <c r="O2073" i="6"/>
  <c r="O2048" i="6"/>
  <c r="O2031" i="6"/>
  <c r="O2077" i="6"/>
  <c r="O2089" i="6"/>
  <c r="O2009" i="6"/>
  <c r="O1907" i="6"/>
  <c r="O1890" i="6"/>
  <c r="O1790" i="6"/>
  <c r="O1578" i="6"/>
  <c r="O1870" i="6"/>
  <c r="O1981" i="6"/>
  <c r="O1866" i="6"/>
  <c r="O1613" i="6"/>
  <c r="O1753" i="6"/>
  <c r="O1917" i="6"/>
  <c r="O2060" i="6"/>
  <c r="O2040" i="6"/>
  <c r="O1963" i="6"/>
  <c r="O1772" i="6"/>
  <c r="O1824" i="6"/>
  <c r="O1826" i="6"/>
  <c r="O1726" i="6"/>
  <c r="O1729" i="6"/>
  <c r="O1793" i="6"/>
  <c r="O1760" i="6"/>
  <c r="O1881" i="6"/>
  <c r="O1918" i="6"/>
  <c r="O1735" i="6"/>
  <c r="O1570" i="6"/>
  <c r="O1654" i="6"/>
  <c r="O1950" i="6"/>
  <c r="O1962" i="6"/>
  <c r="O1736" i="6"/>
  <c r="O1458" i="6"/>
  <c r="O1625" i="6"/>
  <c r="O1943" i="6"/>
  <c r="O1891" i="6"/>
  <c r="O2013" i="6"/>
  <c r="O2035" i="6"/>
  <c r="O1984" i="6"/>
  <c r="O1782" i="6"/>
  <c r="O1727" i="6"/>
  <c r="O1927" i="6"/>
  <c r="O1973" i="6"/>
  <c r="O2070" i="6"/>
  <c r="O2091" i="6"/>
  <c r="O2003" i="6"/>
  <c r="O2024" i="6"/>
  <c r="O1969" i="6"/>
  <c r="O1964" i="6"/>
  <c r="O1978" i="6"/>
  <c r="O2039" i="6"/>
  <c r="O2057" i="6"/>
  <c r="O1914" i="6"/>
  <c r="O1712" i="6"/>
  <c r="O1878" i="6"/>
  <c r="O2017" i="6"/>
  <c r="O1937" i="6"/>
  <c r="O1852" i="6"/>
  <c r="O1959" i="6"/>
  <c r="O1721" i="6"/>
  <c r="O1776" i="6"/>
  <c r="O1924" i="6"/>
  <c r="O1990" i="6"/>
  <c r="O2033" i="6"/>
  <c r="O1994" i="6"/>
  <c r="O2036" i="6"/>
  <c r="O2072" i="6"/>
  <c r="O2025" i="6"/>
  <c r="O1948" i="6"/>
  <c r="O1949" i="6"/>
  <c r="O1938" i="6"/>
  <c r="O1996" i="6"/>
  <c r="O2014" i="6"/>
  <c r="O1849" i="6"/>
  <c r="O1801" i="6"/>
  <c r="O1798" i="6"/>
  <c r="O1530" i="6"/>
  <c r="O1714" i="6"/>
  <c r="O1925" i="6"/>
  <c r="O1965" i="6"/>
  <c r="O1724" i="6"/>
  <c r="O1818" i="6"/>
  <c r="O1646" i="6"/>
  <c r="O1675" i="6"/>
  <c r="O1648" i="6"/>
  <c r="O1930" i="6"/>
  <c r="O1865" i="6"/>
  <c r="O1350" i="6"/>
  <c r="O1401" i="6"/>
  <c r="O1550" i="6"/>
  <c r="O1568" i="6"/>
  <c r="O1377" i="6"/>
  <c r="O1935" i="6"/>
  <c r="O1809" i="6"/>
  <c r="O1869" i="6"/>
  <c r="O1903" i="6"/>
  <c r="O1928" i="6"/>
  <c r="O1860" i="6"/>
  <c r="O1861" i="6"/>
  <c r="O2049" i="6"/>
  <c r="O2097" i="6"/>
  <c r="O1879" i="6"/>
  <c r="O1882" i="6"/>
  <c r="O1725" i="6"/>
  <c r="O1659" i="6"/>
  <c r="O1747" i="6"/>
  <c r="O1685" i="6"/>
  <c r="O1812" i="6"/>
  <c r="O1558" i="6"/>
  <c r="O1713" i="6"/>
  <c r="O1802" i="6"/>
  <c r="O1670" i="6"/>
  <c r="O1697" i="6"/>
  <c r="O1794" i="6"/>
  <c r="O1788" i="6"/>
  <c r="O1284" i="6"/>
  <c r="O1400" i="6"/>
  <c r="O1835" i="6"/>
  <c r="O1926" i="6"/>
  <c r="O1838" i="6"/>
  <c r="O2055" i="6"/>
  <c r="O2061" i="6"/>
  <c r="O1637" i="6"/>
  <c r="O1152" i="6"/>
  <c r="O1303" i="6"/>
  <c r="O1744" i="6"/>
  <c r="O1600" i="6"/>
  <c r="O1830" i="6"/>
  <c r="O1992" i="6"/>
  <c r="O1970" i="6"/>
  <c r="O1645" i="6"/>
  <c r="O1552" i="6"/>
  <c r="O1614" i="6"/>
  <c r="O1611" i="6"/>
  <c r="O1837" i="6"/>
  <c r="O1785" i="6"/>
  <c r="O1663" i="6"/>
  <c r="O1636" i="6"/>
  <c r="O1559" i="6"/>
  <c r="O1616" i="6"/>
  <c r="O1583" i="6"/>
  <c r="O1522" i="6"/>
  <c r="O1718" i="6"/>
  <c r="O1817" i="6"/>
  <c r="O1825" i="6"/>
  <c r="O1767" i="6"/>
  <c r="O1743" i="6"/>
  <c r="O1774" i="6"/>
  <c r="O1885" i="6"/>
  <c r="O1800" i="6"/>
  <c r="O1666" i="6"/>
  <c r="O1609" i="6"/>
  <c r="O1843" i="6"/>
  <c r="O1671" i="6"/>
  <c r="O1487" i="6"/>
  <c r="O1857" i="6"/>
  <c r="O1980" i="6"/>
  <c r="O1660" i="6"/>
  <c r="O1624" i="6"/>
  <c r="O1536" i="6"/>
  <c r="O1585" i="6"/>
  <c r="O1763" i="6"/>
  <c r="O1810" i="6"/>
  <c r="O1739" i="6"/>
  <c r="O1375" i="6"/>
  <c r="O1422" i="6"/>
  <c r="O1304" i="6"/>
  <c r="O1538" i="6"/>
  <c r="O1335" i="6"/>
  <c r="O1449" i="6"/>
  <c r="O1464" i="6"/>
  <c r="O1506" i="6"/>
  <c r="O1867" i="6"/>
  <c r="O1722" i="6"/>
  <c r="O1715" i="6"/>
  <c r="O1893" i="6"/>
  <c r="O2011" i="6"/>
  <c r="O2008" i="6"/>
  <c r="O1681" i="6"/>
  <c r="O1529" i="6"/>
  <c r="O1626" i="6"/>
  <c r="O1858" i="6"/>
  <c r="O1687" i="6"/>
  <c r="O1836" i="6"/>
  <c r="O1993" i="6"/>
  <c r="O1595" i="6"/>
  <c r="O1439" i="6"/>
  <c r="O1488" i="6"/>
  <c r="O1342" i="6"/>
  <c r="O1482" i="6"/>
  <c r="O1567" i="6"/>
  <c r="O1846" i="6"/>
  <c r="O1831" i="6"/>
  <c r="O1773" i="6"/>
  <c r="O1622" i="6"/>
  <c r="O1643" i="6"/>
  <c r="O1674" i="6"/>
  <c r="O1710" i="6"/>
  <c r="O1944" i="6"/>
  <c r="O1778" i="6"/>
  <c r="O1421" i="6"/>
  <c r="O1560" i="6"/>
  <c r="O1813" i="6"/>
  <c r="O1577" i="6"/>
  <c r="O1765" i="6"/>
  <c r="O1845" i="6"/>
  <c r="O1916" i="6"/>
  <c r="O1868" i="6"/>
  <c r="O1627" i="6"/>
  <c r="O1509" i="6"/>
  <c r="O1594" i="6"/>
  <c r="O1673" i="6"/>
  <c r="O1490" i="6"/>
  <c r="O1309" i="6"/>
  <c r="O1313" i="6"/>
  <c r="O1340" i="6"/>
  <c r="O1414" i="6"/>
  <c r="O1069" i="6"/>
  <c r="O1191" i="6"/>
  <c r="O1537" i="6"/>
  <c r="O1584" i="6"/>
  <c r="O1507" i="6"/>
  <c r="O1363" i="6"/>
  <c r="O1343" i="6"/>
  <c r="O1658" i="6"/>
  <c r="O1607" i="6"/>
  <c r="O1822" i="6"/>
  <c r="O1762" i="6"/>
  <c r="O1700" i="6"/>
  <c r="O1574" i="6"/>
  <c r="O1531" i="6"/>
  <c r="O1532" i="6"/>
  <c r="O1370" i="6"/>
  <c r="O1749" i="6"/>
  <c r="O1428" i="6"/>
  <c r="O455" i="6"/>
  <c r="O1322" i="6"/>
  <c r="O1227" i="6"/>
  <c r="O1292" i="6"/>
  <c r="O1345" i="6"/>
  <c r="O1453" i="6"/>
  <c r="O1500" i="6"/>
  <c r="O1608" i="6"/>
  <c r="O1502" i="6"/>
  <c r="O1690" i="6"/>
  <c r="O1590" i="6"/>
  <c r="O1805" i="6"/>
  <c r="O1647" i="6"/>
  <c r="O1573" i="6"/>
  <c r="O1655" i="6"/>
  <c r="O1786" i="6"/>
  <c r="O1657" i="6"/>
  <c r="O1513" i="6"/>
  <c r="O1691" i="6"/>
  <c r="O1834" i="6"/>
  <c r="O1653" i="6"/>
  <c r="O1512" i="6"/>
  <c r="O1413" i="6"/>
  <c r="O1571" i="6"/>
  <c r="O1456" i="6"/>
  <c r="O1840" i="6"/>
  <c r="O1859" i="6"/>
  <c r="O1468" i="6"/>
  <c r="O1474" i="6"/>
  <c r="O1553" i="6"/>
  <c r="O1450" i="6"/>
  <c r="O1362" i="6"/>
  <c r="O1768" i="6"/>
  <c r="O2068" i="6"/>
  <c r="O1850" i="6"/>
  <c r="O1791" i="6"/>
  <c r="O1554" i="6"/>
  <c r="O1112" i="6"/>
  <c r="O1665" i="6"/>
  <c r="O2062" i="6"/>
  <c r="O2087" i="6"/>
  <c r="O1952" i="6"/>
  <c r="O2093" i="6"/>
  <c r="O1853" i="6"/>
  <c r="O1698" i="6"/>
  <c r="O1808" i="6"/>
  <c r="O2063" i="6"/>
  <c r="O2029" i="6"/>
  <c r="O1688" i="6"/>
  <c r="O1770" i="6"/>
  <c r="O1679" i="6"/>
  <c r="O1586" i="6"/>
  <c r="O1750" i="6"/>
  <c r="O1728" i="6"/>
  <c r="O1884" i="6"/>
  <c r="O1565" i="6"/>
  <c r="O1662" i="6"/>
  <c r="O1142" i="6"/>
  <c r="O851" i="6"/>
  <c r="O1598" i="6"/>
  <c r="O1902" i="6"/>
  <c r="O1761" i="6"/>
  <c r="O1516" i="6"/>
  <c r="O1355" i="6"/>
  <c r="O1140" i="6"/>
  <c r="O1816" i="6"/>
  <c r="O1539" i="6"/>
  <c r="O1475" i="6"/>
  <c r="O1566" i="6"/>
  <c r="O1411" i="6"/>
  <c r="O1601" i="6"/>
  <c r="O1615" i="6"/>
  <c r="O1473" i="6"/>
  <c r="O1055" i="6"/>
  <c r="O1638" i="6"/>
  <c r="O1640" i="6"/>
  <c r="O1250" i="6"/>
  <c r="O1185" i="6"/>
  <c r="O1324" i="6"/>
  <c r="O1300" i="6"/>
  <c r="O1771" i="6"/>
  <c r="O1709" i="6"/>
  <c r="O1540" i="6"/>
  <c r="O1282" i="6"/>
  <c r="O1283" i="6"/>
  <c r="O843" i="6"/>
  <c r="O24" i="6"/>
  <c r="O790" i="6"/>
  <c r="O1014" i="6"/>
  <c r="O1230" i="6"/>
  <c r="O1326" i="6"/>
  <c r="O1612" i="6"/>
  <c r="O1562" i="6"/>
  <c r="O1298" i="6"/>
  <c r="O2012" i="6"/>
  <c r="O2086" i="6"/>
  <c r="O2047" i="6"/>
  <c r="O2042" i="6"/>
  <c r="O1904" i="6"/>
  <c r="O1455" i="6"/>
  <c r="O408" i="6"/>
  <c r="O1756" i="6"/>
  <c r="O2019" i="6"/>
  <c r="O2045" i="6"/>
  <c r="O1942" i="6"/>
  <c r="O1833" i="6"/>
  <c r="O1779" i="6"/>
  <c r="O1702" i="6"/>
  <c r="O1639" i="6"/>
  <c r="O1501" i="6"/>
  <c r="O1442" i="6"/>
  <c r="O653" i="6"/>
  <c r="O1110" i="6"/>
  <c r="O10" i="6"/>
  <c r="O1652" i="6"/>
  <c r="O1828" i="6"/>
  <c r="O1987" i="6"/>
  <c r="O1855" i="6"/>
  <c r="O1471" i="6"/>
  <c r="O1334" i="6"/>
  <c r="O1252" i="6"/>
  <c r="O1219" i="6"/>
  <c r="O1493" i="6"/>
  <c r="O1908" i="6"/>
  <c r="O1921" i="6"/>
  <c r="O1897" i="6"/>
  <c r="O1946" i="6"/>
  <c r="O1751" i="6"/>
  <c r="O1734" i="6"/>
  <c r="O1752" i="6"/>
  <c r="O1982" i="6"/>
  <c r="O1989" i="6"/>
  <c r="O1787" i="6"/>
  <c r="O1668" i="6"/>
  <c r="O1889" i="6"/>
  <c r="O2006" i="6"/>
  <c r="O1911" i="6"/>
  <c r="O1871" i="6"/>
  <c r="O1731" i="6"/>
  <c r="O1717" i="6"/>
  <c r="O1581" i="6"/>
  <c r="O1515" i="6"/>
  <c r="O1704" i="6"/>
  <c r="O1533" i="6"/>
  <c r="O1766" i="6"/>
  <c r="O1923" i="6"/>
  <c r="O1754" i="6"/>
  <c r="O1842" i="6"/>
  <c r="O1757" i="6"/>
  <c r="O1380" i="6"/>
  <c r="O1462" i="6"/>
  <c r="O1922" i="6"/>
  <c r="O1961" i="6"/>
  <c r="O1223" i="6"/>
  <c r="O1049" i="6"/>
  <c r="O968" i="6"/>
  <c r="O1472" i="6"/>
  <c r="O1672" i="6"/>
  <c r="O1769" i="6"/>
  <c r="O1820" i="6"/>
  <c r="O1518" i="6"/>
  <c r="O506" i="6"/>
  <c r="O1242" i="6"/>
  <c r="O1327" i="6"/>
  <c r="O1477" i="6"/>
  <c r="O1618" i="6"/>
  <c r="O1517" i="6"/>
  <c r="O1520" i="6"/>
  <c r="O15" i="6"/>
  <c r="O1060" i="6"/>
  <c r="O1398" i="6"/>
  <c r="O1320" i="6"/>
  <c r="O1623" i="6"/>
  <c r="O1832" i="6"/>
  <c r="O1958" i="6"/>
  <c r="O1880" i="6"/>
  <c r="O1237" i="6"/>
  <c r="O1328" i="6"/>
  <c r="O1716" i="6"/>
  <c r="O1348" i="6"/>
  <c r="O1384" i="6"/>
  <c r="O1325" i="6"/>
  <c r="O1197" i="6"/>
  <c r="O1447" i="6"/>
  <c r="O1491" i="6"/>
  <c r="O1827" i="6"/>
  <c r="O1814" i="6"/>
  <c r="O1933" i="6"/>
  <c r="O1898" i="6"/>
  <c r="O1799" i="6"/>
  <c r="O1863" i="6"/>
  <c r="O2018" i="6"/>
  <c r="O2090" i="6"/>
  <c r="O2095" i="6"/>
  <c r="O2081" i="6"/>
  <c r="O1587" i="6"/>
  <c r="O2023" i="6"/>
  <c r="O1417" i="6"/>
  <c r="O1275" i="6"/>
  <c r="O908" i="6"/>
  <c r="O946" i="6"/>
  <c r="O1684" i="6"/>
  <c r="O1113" i="6"/>
  <c r="O1101" i="6"/>
  <c r="O871" i="6"/>
  <c r="O567" i="6"/>
  <c r="O785" i="6"/>
  <c r="O1286" i="6"/>
  <c r="O1563" i="6"/>
  <c r="O1124" i="6"/>
  <c r="O1232" i="6"/>
  <c r="O1546" i="6"/>
  <c r="O1212" i="6"/>
  <c r="O1271" i="6"/>
  <c r="O1642" i="6"/>
  <c r="O1807" i="6"/>
  <c r="O1569" i="6"/>
  <c r="O1203" i="6"/>
  <c r="O2051" i="6"/>
  <c r="O1144" i="6"/>
  <c r="O1281" i="6"/>
  <c r="O1906" i="6"/>
  <c r="O1775" i="6"/>
  <c r="O1620" i="6"/>
  <c r="O2010" i="6"/>
  <c r="O1371" i="6"/>
  <c r="O1905" i="6"/>
  <c r="O1088" i="6"/>
  <c r="O1395" i="6"/>
  <c r="O1159" i="6"/>
  <c r="O433" i="6"/>
  <c r="O1635" i="6"/>
  <c r="O1153" i="6"/>
  <c r="O1243" i="6"/>
  <c r="O1268" i="6"/>
  <c r="O1886" i="6"/>
  <c r="O1628" i="6"/>
  <c r="O1503" i="6"/>
  <c r="O1026" i="6"/>
  <c r="O993" i="6"/>
  <c r="O1443" i="6"/>
  <c r="O814" i="6"/>
  <c r="O1408" i="6"/>
  <c r="O1974" i="6"/>
  <c r="O2101" i="6"/>
  <c r="O1423" i="6"/>
  <c r="O1062" i="6"/>
  <c r="O458" i="6"/>
  <c r="O1028" i="6"/>
  <c r="O774" i="6"/>
  <c r="O1023" i="6"/>
  <c r="O222" i="6"/>
  <c r="O50" i="6"/>
  <c r="O38" i="6"/>
  <c r="O29" i="6"/>
  <c r="O34" i="6"/>
  <c r="O142" i="6"/>
  <c r="O158" i="6"/>
  <c r="O332" i="6"/>
  <c r="O651" i="6"/>
  <c r="O600" i="6"/>
  <c r="O1312" i="6"/>
  <c r="O1379" i="6"/>
  <c r="O1216" i="6"/>
  <c r="O870" i="6"/>
  <c r="O529" i="6"/>
  <c r="O609" i="6"/>
  <c r="O578" i="6"/>
  <c r="O624" i="6"/>
  <c r="O453" i="6"/>
  <c r="O1102" i="6"/>
  <c r="O824" i="6"/>
  <c r="O234" i="6"/>
  <c r="O1115" i="6"/>
  <c r="O1166" i="6"/>
  <c r="O848" i="6"/>
  <c r="O1033" i="6"/>
  <c r="O450" i="6"/>
  <c r="O180" i="6"/>
  <c r="O137" i="6"/>
  <c r="O294" i="6"/>
  <c r="O808" i="6"/>
  <c r="O232" i="6"/>
  <c r="O203" i="6"/>
  <c r="O617" i="6"/>
  <c r="O1024" i="6"/>
  <c r="O148" i="6"/>
  <c r="O69" i="6"/>
  <c r="O214" i="6"/>
  <c r="O32" i="6"/>
  <c r="O235" i="6"/>
  <c r="O351" i="6"/>
  <c r="O1656" i="6"/>
  <c r="O1433" i="6"/>
  <c r="O1338" i="6"/>
  <c r="O1065" i="6"/>
  <c r="O896" i="6"/>
  <c r="O821" i="6"/>
  <c r="O937" i="6"/>
  <c r="O1347" i="6"/>
  <c r="O1454" i="6"/>
  <c r="O1330" i="6"/>
  <c r="O1269" i="6"/>
  <c r="O1430" i="6"/>
  <c r="O2030" i="6"/>
  <c r="O1107" i="6"/>
  <c r="O1274" i="6"/>
  <c r="O1599" i="6"/>
  <c r="O1366" i="6"/>
  <c r="O1651" i="6"/>
  <c r="O1510" i="6"/>
  <c r="O1719" i="6"/>
  <c r="O1957" i="6"/>
  <c r="O1720" i="6"/>
  <c r="O1405" i="6"/>
  <c r="O1353" i="6"/>
  <c r="O1179" i="6"/>
  <c r="O1285" i="6"/>
  <c r="O996" i="6"/>
  <c r="O1235" i="6"/>
  <c r="O1748" i="6"/>
  <c r="O1686" i="6"/>
  <c r="O1851" i="6"/>
  <c r="O2005" i="6"/>
  <c r="O1551" i="6"/>
  <c r="O1523" i="6"/>
  <c r="O1579" i="6"/>
  <c r="O1742" i="6"/>
  <c r="O1549" i="6"/>
  <c r="O1968" i="6"/>
  <c r="O1525" i="6"/>
  <c r="O1900" i="6"/>
  <c r="O1896" i="6"/>
  <c r="O1955" i="6"/>
  <c r="O1575" i="6"/>
  <c r="O1151" i="6"/>
  <c r="O945" i="6"/>
  <c r="O243" i="6"/>
  <c r="O920" i="6"/>
  <c r="O1038" i="6"/>
  <c r="O1777" i="6"/>
  <c r="O1844" i="6"/>
  <c r="O1561" i="6"/>
  <c r="O1254" i="6"/>
  <c r="O1755" i="6"/>
  <c r="O1390" i="6"/>
  <c r="O1262" i="6"/>
  <c r="O1676" i="6"/>
  <c r="O1966" i="6"/>
  <c r="O1592" i="6"/>
  <c r="O1872" i="6"/>
  <c r="O1975" i="6"/>
  <c r="O2099" i="6"/>
  <c r="O1991" i="6"/>
  <c r="O1582" i="6"/>
  <c r="O1307" i="6"/>
  <c r="O1029" i="6"/>
  <c r="O1117" i="6"/>
  <c r="O1228" i="6"/>
  <c r="O1481" i="6"/>
  <c r="O1388" i="6"/>
  <c r="O1661" i="6"/>
  <c r="O1358" i="6"/>
  <c r="O1202" i="6"/>
  <c r="O1479" i="6"/>
  <c r="O1272" i="6"/>
  <c r="O1213" i="6"/>
  <c r="O1396" i="6"/>
  <c r="O1465" i="6"/>
  <c r="O1606" i="6"/>
  <c r="O1373" i="6"/>
  <c r="O1318" i="6"/>
  <c r="O1759" i="6"/>
  <c r="O1610" i="6"/>
  <c r="O1741" i="6"/>
  <c r="O2038" i="6"/>
  <c r="O2094" i="6"/>
  <c r="O2021" i="6"/>
  <c r="O1999" i="6"/>
  <c r="O1521" i="6"/>
  <c r="O1829" i="6"/>
  <c r="O1621" i="6"/>
  <c r="O1680" i="6"/>
  <c r="O2080" i="6"/>
  <c r="O1894" i="6"/>
  <c r="O1593" i="6"/>
  <c r="O1435" i="6"/>
  <c r="O1175" i="6"/>
  <c r="O1452" i="6"/>
  <c r="O2098" i="6"/>
  <c r="O2016" i="6"/>
  <c r="O1841" i="6"/>
  <c r="O1644" i="6"/>
  <c r="O1141" i="6"/>
  <c r="O1901" i="6"/>
  <c r="O1476" i="6"/>
  <c r="O1580" i="6"/>
  <c r="O1524" i="6"/>
  <c r="O1056" i="6"/>
  <c r="O1630" i="6"/>
  <c r="O1222" i="6"/>
  <c r="O1469" i="6"/>
  <c r="O1233" i="6"/>
  <c r="O2027" i="6"/>
  <c r="O2104" i="6"/>
  <c r="O2054" i="6"/>
  <c r="O2069" i="6"/>
  <c r="O1394" i="6"/>
  <c r="O1147" i="6"/>
  <c r="O1931" i="6"/>
  <c r="O2084" i="6"/>
  <c r="O1976" i="6"/>
  <c r="O1821" i="6"/>
  <c r="O1241" i="6"/>
  <c r="O1215" i="6"/>
  <c r="O1349" i="6"/>
  <c r="O1912" i="6"/>
  <c r="O2100" i="6"/>
  <c r="O2102" i="6"/>
  <c r="O1556" i="6"/>
  <c r="O1910" i="6"/>
  <c r="O1669" i="6"/>
  <c r="O1877" i="6"/>
  <c r="O1780" i="6"/>
  <c r="O1960" i="6"/>
  <c r="O1480" i="6"/>
  <c r="O1295" i="6"/>
  <c r="O1631" i="6"/>
  <c r="O1504" i="6"/>
  <c r="O1596" i="6"/>
  <c r="O1895" i="6"/>
  <c r="O1985" i="6"/>
  <c r="O1633" i="6"/>
  <c r="O1075" i="6"/>
  <c r="O1096" i="6"/>
  <c r="O897" i="6"/>
  <c r="O1210" i="6"/>
  <c r="O1511" i="6"/>
  <c r="O1854" i="6"/>
  <c r="O1460" i="6"/>
  <c r="O1945" i="6"/>
  <c r="O1357" i="6"/>
  <c r="O1437" i="6"/>
  <c r="O1934" i="6"/>
  <c r="O1951" i="6"/>
  <c r="O2052" i="6"/>
  <c r="O2078" i="6"/>
  <c r="O1425" i="6"/>
  <c r="O1438" i="6"/>
  <c r="O2044" i="6"/>
  <c r="O1797" i="6"/>
  <c r="O1344" i="6"/>
  <c r="O1988" i="6"/>
  <c r="O1920" i="6"/>
  <c r="O1874" i="6"/>
  <c r="O2079" i="6"/>
  <c r="O2026" i="6"/>
  <c r="O2032" i="6"/>
  <c r="O1971" i="6"/>
  <c r="O1693" i="6"/>
  <c r="O1875" i="6"/>
  <c r="O2000" i="6"/>
  <c r="O1983" i="6"/>
  <c r="O1542" i="6"/>
  <c r="O1386" i="6"/>
  <c r="O1979" i="6"/>
  <c r="O2067" i="6"/>
  <c r="O1936" i="6"/>
  <c r="O1811" i="6"/>
  <c r="O1873" i="6"/>
  <c r="O1195" i="6"/>
  <c r="O942" i="6"/>
  <c r="O486" i="6"/>
  <c r="O862" i="6"/>
  <c r="O1016" i="6"/>
  <c r="O1030" i="6"/>
  <c r="O956" i="6"/>
  <c r="O1068" i="6"/>
  <c r="O994" i="6"/>
  <c r="O999" i="6"/>
  <c r="O1495" i="6"/>
  <c r="O1221" i="6"/>
  <c r="O323" i="6"/>
  <c r="O127" i="6"/>
  <c r="O912" i="6"/>
  <c r="O1103" i="6"/>
  <c r="O1572" i="6"/>
  <c r="O1399" i="6"/>
  <c r="O1137" i="6"/>
  <c r="O828" i="6"/>
  <c r="O1154" i="6"/>
  <c r="O1164" i="6"/>
  <c r="O1604" i="6"/>
  <c r="O1006" i="6"/>
  <c r="O929" i="6"/>
  <c r="O886" i="6"/>
  <c r="O507" i="6"/>
  <c r="O1165" i="6"/>
  <c r="O1051" i="6"/>
  <c r="O767" i="6"/>
  <c r="O676" i="6"/>
  <c r="O797" i="6"/>
  <c r="O244" i="6"/>
  <c r="O584" i="6"/>
  <c r="O1019" i="6"/>
  <c r="O99" i="6"/>
  <c r="O49" i="6"/>
  <c r="O19" i="6"/>
  <c r="O488" i="6"/>
  <c r="O2046" i="6"/>
  <c r="O1020" i="6"/>
  <c r="O613" i="6"/>
  <c r="O831" i="6"/>
  <c r="O259" i="6"/>
  <c r="O547" i="6"/>
  <c r="O1317" i="6"/>
  <c r="O1255" i="6"/>
  <c r="O548" i="6"/>
  <c r="O387" i="6"/>
  <c r="O856" i="6"/>
  <c r="O401" i="6"/>
  <c r="O475" i="6"/>
  <c r="O1410" i="6"/>
  <c r="O1209" i="6"/>
  <c r="O501" i="6"/>
  <c r="O446" i="6"/>
  <c r="O707" i="6"/>
  <c r="O720" i="6"/>
  <c r="O933" i="6"/>
  <c r="O863" i="6"/>
  <c r="O1418" i="6"/>
  <c r="O1201" i="6"/>
  <c r="O1186" i="6"/>
  <c r="O934" i="6"/>
  <c r="O742" i="6"/>
  <c r="O773" i="6"/>
  <c r="O1302" i="6"/>
  <c r="O1489" i="6"/>
  <c r="O1052" i="6"/>
  <c r="O420" i="6"/>
  <c r="O407" i="6"/>
  <c r="O657" i="6"/>
  <c r="O989" i="6"/>
  <c r="O1022" i="6"/>
  <c r="O174" i="6"/>
  <c r="O27" i="6"/>
  <c r="O258" i="6"/>
  <c r="O878" i="6"/>
  <c r="O483" i="6"/>
  <c r="O198" i="6"/>
  <c r="O89" i="6"/>
  <c r="O68" i="6"/>
  <c r="O196" i="6"/>
  <c r="O166" i="6"/>
  <c r="O103" i="6"/>
  <c r="O229" i="6"/>
  <c r="O72" i="6"/>
  <c r="O461" i="6"/>
  <c r="O568" i="6"/>
  <c r="O342" i="6"/>
  <c r="O159" i="6"/>
  <c r="O77" i="6"/>
  <c r="O144" i="6"/>
  <c r="O425" i="6"/>
  <c r="O512" i="6"/>
  <c r="O922" i="6"/>
  <c r="O268" i="6"/>
  <c r="O124" i="6"/>
  <c r="O143" i="6"/>
  <c r="O206" i="6"/>
  <c r="O303" i="6"/>
  <c r="O212" i="6"/>
  <c r="O516" i="6"/>
  <c r="O369" i="6"/>
  <c r="O260" i="6"/>
  <c r="O426" i="6"/>
  <c r="O378" i="6"/>
  <c r="O105" i="6"/>
  <c r="O270" i="6"/>
  <c r="O612" i="6"/>
  <c r="O252" i="6"/>
  <c r="O689" i="6"/>
  <c r="O435" i="6"/>
  <c r="O71" i="6"/>
  <c r="O178" i="6"/>
  <c r="O432" i="6"/>
  <c r="O307" i="6"/>
  <c r="O463" i="6"/>
  <c r="O302" i="6"/>
  <c r="O130" i="6"/>
  <c r="O156" i="6"/>
  <c r="O321" i="6"/>
  <c r="O783" i="6"/>
  <c r="O362" i="6"/>
  <c r="O106" i="6"/>
  <c r="O87" i="6"/>
  <c r="O61" i="6"/>
  <c r="O36" i="6"/>
  <c r="O125" i="6"/>
  <c r="O120" i="6"/>
  <c r="O139" i="6"/>
  <c r="O101" i="6"/>
  <c r="O131" i="6"/>
  <c r="O153" i="6"/>
  <c r="O328" i="6"/>
  <c r="O503" i="6"/>
  <c r="O652" i="6"/>
  <c r="O883" i="6"/>
  <c r="O952" i="6"/>
  <c r="O498" i="6"/>
  <c r="O388" i="6"/>
  <c r="O317" i="6"/>
  <c r="O534" i="6"/>
  <c r="O1136" i="6"/>
  <c r="O965" i="6"/>
  <c r="O509" i="6"/>
  <c r="O515" i="6"/>
  <c r="O179" i="6"/>
  <c r="O251" i="6"/>
  <c r="O497" i="6"/>
  <c r="O334" i="6"/>
  <c r="O305" i="6"/>
  <c r="O429" i="6"/>
  <c r="O480" i="6"/>
  <c r="O350" i="6"/>
  <c r="O297" i="6"/>
  <c r="O445" i="6"/>
  <c r="O487" i="6"/>
  <c r="O658" i="6"/>
  <c r="O414" i="6"/>
  <c r="O301" i="6"/>
  <c r="O552" i="6"/>
  <c r="O392" i="6"/>
  <c r="O333" i="6"/>
  <c r="O375" i="6"/>
  <c r="O551" i="6"/>
  <c r="O510" i="6"/>
  <c r="O712" i="6"/>
  <c r="O335" i="6"/>
  <c r="O530" i="6"/>
  <c r="O805" i="6"/>
  <c r="O727" i="6"/>
  <c r="O953" i="6"/>
  <c r="O374" i="6"/>
  <c r="O439" i="6"/>
  <c r="O473" i="6"/>
  <c r="O396" i="6"/>
  <c r="O147" i="6"/>
  <c r="O237" i="6"/>
  <c r="O298" i="6"/>
  <c r="O59" i="6"/>
  <c r="O107" i="6"/>
  <c r="O70" i="6"/>
  <c r="O80" i="6"/>
  <c r="O115" i="6"/>
  <c r="O128" i="6"/>
  <c r="O230" i="6"/>
  <c r="O151" i="6"/>
  <c r="O65" i="6"/>
  <c r="O202" i="6"/>
  <c r="O348" i="6"/>
  <c r="O279" i="6"/>
  <c r="O96" i="6"/>
  <c r="O406" i="6"/>
  <c r="O449" i="6"/>
  <c r="O300" i="6"/>
  <c r="O308" i="6"/>
  <c r="O104" i="6"/>
  <c r="O122" i="6"/>
  <c r="O594" i="6"/>
  <c r="O326" i="6"/>
  <c r="O160" i="6"/>
  <c r="O256" i="6"/>
  <c r="O209" i="6"/>
  <c r="O208" i="6"/>
  <c r="O280" i="6"/>
  <c r="O555" i="6"/>
  <c r="O599" i="6"/>
  <c r="O92" i="6"/>
  <c r="O90" i="6"/>
  <c r="O249" i="6"/>
  <c r="O37" i="6"/>
  <c r="O293" i="6"/>
  <c r="O760" i="6"/>
  <c r="O704" i="6"/>
  <c r="O277" i="6"/>
  <c r="O275" i="6"/>
  <c r="O356" i="6"/>
  <c r="O682" i="6"/>
  <c r="O834" i="6"/>
  <c r="O875" i="6"/>
  <c r="O1027" i="6"/>
  <c r="O423" i="6"/>
  <c r="O464" i="6"/>
  <c r="O969" i="6"/>
  <c r="O936" i="6"/>
  <c r="O583" i="6"/>
  <c r="O479" i="6"/>
  <c r="O570" i="6"/>
  <c r="O313" i="6"/>
  <c r="O325" i="6"/>
  <c r="O338" i="6"/>
  <c r="O192" i="6"/>
  <c r="O183" i="6"/>
  <c r="O549" i="6"/>
  <c r="O561" i="6"/>
  <c r="O43" i="6"/>
  <c r="O74" i="6"/>
  <c r="O200" i="6"/>
  <c r="O228" i="6"/>
  <c r="O405" i="6"/>
  <c r="O636" i="6"/>
  <c r="O1047" i="6"/>
  <c r="O545" i="6"/>
  <c r="O517" i="6"/>
  <c r="O430" i="6"/>
  <c r="O563" i="6"/>
  <c r="O399" i="6"/>
  <c r="O496" i="6"/>
  <c r="O588" i="6"/>
  <c r="O692" i="6"/>
  <c r="O531" i="6"/>
  <c r="O649" i="6"/>
  <c r="O633" i="6"/>
  <c r="O638" i="6"/>
  <c r="O631" i="6"/>
  <c r="O906" i="6"/>
  <c r="O815" i="6"/>
  <c r="O579" i="6"/>
  <c r="O765" i="6"/>
  <c r="O915" i="6"/>
  <c r="O909" i="6"/>
  <c r="O1099" i="6"/>
  <c r="O1478" i="6"/>
  <c r="O979" i="6"/>
  <c r="O813" i="6"/>
  <c r="O961" i="6"/>
  <c r="O1123" i="6"/>
  <c r="O1486" i="6"/>
  <c r="O1382" i="6"/>
  <c r="O1162" i="6"/>
  <c r="O923" i="6"/>
  <c r="O830" i="6"/>
  <c r="O984" i="6"/>
  <c r="O1078" i="6"/>
  <c r="O1248" i="6"/>
  <c r="O1576" i="6"/>
  <c r="O1205" i="6"/>
  <c r="O1021" i="6"/>
  <c r="O866" i="6"/>
  <c r="O1217" i="6"/>
  <c r="O1196" i="6"/>
  <c r="O744" i="6"/>
  <c r="O722" i="6"/>
  <c r="O978" i="6"/>
  <c r="O739" i="6"/>
  <c r="O888" i="6"/>
  <c r="O580" i="6"/>
  <c r="O802" i="6"/>
  <c r="O959" i="6"/>
  <c r="O948" i="6"/>
  <c r="O892" i="6"/>
  <c r="O614" i="6"/>
  <c r="O586" i="6"/>
  <c r="O478" i="6"/>
  <c r="O625" i="6"/>
  <c r="O842" i="6"/>
  <c r="O791" i="6"/>
  <c r="O1128" i="6"/>
  <c r="O867" i="6"/>
  <c r="O681" i="6"/>
  <c r="O679" i="6"/>
  <c r="O669" i="6"/>
  <c r="O881" i="6"/>
  <c r="O840" i="6"/>
  <c r="O860" i="6"/>
  <c r="O795" i="6"/>
  <c r="O849" i="6"/>
  <c r="O604" i="6"/>
  <c r="O719" i="6"/>
  <c r="O574" i="6"/>
  <c r="O748" i="6"/>
  <c r="O932" i="6"/>
  <c r="O395" i="6"/>
  <c r="O533" i="6"/>
  <c r="O605" i="6"/>
  <c r="O646" i="6"/>
  <c r="O457" i="6"/>
  <c r="O627" i="6"/>
  <c r="O780" i="6"/>
  <c r="O114" i="6"/>
  <c r="O56" i="6"/>
  <c r="O211" i="6"/>
  <c r="O357" i="6"/>
  <c r="O215" i="6"/>
  <c r="O465" i="6"/>
  <c r="O754" i="6"/>
  <c r="O732" i="6"/>
  <c r="O118" i="6"/>
  <c r="O40" i="6"/>
  <c r="O112" i="6"/>
  <c r="O675" i="6"/>
  <c r="O1063" i="6"/>
  <c r="O1036" i="6"/>
  <c r="O738" i="6"/>
  <c r="O759" i="6"/>
  <c r="O634" i="6"/>
  <c r="O394" i="6"/>
  <c r="O670" i="6"/>
  <c r="O757" i="6"/>
  <c r="O792" i="6"/>
  <c r="O489" i="6"/>
  <c r="O360" i="6"/>
  <c r="O538" i="6"/>
  <c r="O410" i="6"/>
  <c r="O354" i="6"/>
  <c r="O456" i="6"/>
  <c r="O772" i="6"/>
  <c r="O210" i="6"/>
  <c r="O340" i="6"/>
  <c r="O839" i="6"/>
  <c r="O714" i="6"/>
  <c r="O787" i="6"/>
  <c r="O812" i="6"/>
  <c r="O1163" i="6"/>
  <c r="O1431" i="6"/>
  <c r="O954" i="6"/>
  <c r="O246" i="6"/>
  <c r="O309" i="6"/>
  <c r="O544" i="6"/>
  <c r="O1157" i="6"/>
  <c r="O1127" i="6"/>
  <c r="O977" i="6"/>
  <c r="O1012" i="6"/>
  <c r="O1043" i="6"/>
  <c r="O838" i="6"/>
  <c r="O610" i="6"/>
  <c r="O901" i="6"/>
  <c r="O794" i="6"/>
  <c r="O656" i="6"/>
  <c r="O884" i="6"/>
  <c r="O806" i="6"/>
  <c r="O661" i="6"/>
  <c r="O542" i="6"/>
  <c r="O943" i="6"/>
  <c r="O1054" i="6"/>
  <c r="O703" i="6"/>
  <c r="O569" i="6"/>
  <c r="O438" i="6"/>
  <c r="O5" i="6"/>
  <c r="O8" i="6"/>
  <c r="O541" i="6"/>
  <c r="O168" i="6"/>
  <c r="O231" i="6"/>
  <c r="O400" i="6"/>
  <c r="O384" i="6"/>
  <c r="O52" i="6"/>
  <c r="O598" i="6"/>
  <c r="O364" i="6"/>
  <c r="O12" i="6"/>
  <c r="O330" i="6"/>
  <c r="O846" i="6"/>
  <c r="O1079" i="6"/>
  <c r="O963" i="6"/>
  <c r="O800" i="6"/>
  <c r="O698" i="6"/>
  <c r="O470" i="6"/>
  <c r="O382" i="6"/>
  <c r="O376" i="6"/>
  <c r="O9" i="6"/>
  <c r="O337" i="6"/>
  <c r="O245" i="6"/>
  <c r="O747" i="6"/>
  <c r="O1061" i="6"/>
  <c r="O558" i="6"/>
  <c r="O452" i="6"/>
  <c r="O973" i="6"/>
  <c r="O753" i="6"/>
  <c r="O686" i="6"/>
  <c r="O762" i="6"/>
  <c r="O868" i="6"/>
  <c r="O919" i="6"/>
  <c r="O836" i="6"/>
  <c r="O734" i="6"/>
  <c r="O644" i="6"/>
  <c r="O715" i="6"/>
  <c r="O913" i="6"/>
  <c r="O1211" i="6"/>
  <c r="O882" i="6"/>
  <c r="O938" i="6"/>
  <c r="O1018" i="6"/>
  <c r="O845" i="6"/>
  <c r="O589" i="6"/>
  <c r="O799" i="6"/>
  <c r="O960" i="6"/>
  <c r="O992" i="6"/>
  <c r="O1130" i="6"/>
  <c r="O944" i="6"/>
  <c r="O537" i="6"/>
  <c r="O462" i="6"/>
  <c r="O585" i="6"/>
  <c r="O928" i="6"/>
  <c r="O1095" i="6"/>
  <c r="O876" i="6"/>
  <c r="O493" i="6"/>
  <c r="O415" i="6"/>
  <c r="O576" i="6"/>
  <c r="O911" i="6"/>
  <c r="O1105" i="6"/>
  <c r="O873" i="6"/>
  <c r="O957" i="6"/>
  <c r="O980" i="6"/>
  <c r="O869" i="6"/>
  <c r="O844" i="6"/>
  <c r="O974" i="6"/>
  <c r="O1543" i="6"/>
  <c r="O988" i="6"/>
  <c r="O1086" i="6"/>
  <c r="O970" i="6"/>
  <c r="O825" i="6"/>
  <c r="O1010" i="6"/>
  <c r="O789" i="6"/>
  <c r="O931" i="6"/>
  <c r="O1111" i="6"/>
  <c r="O809" i="6"/>
  <c r="O623" i="6"/>
  <c r="O684" i="6"/>
  <c r="O717" i="6"/>
  <c r="O729" i="6"/>
  <c r="O1176" i="6"/>
  <c r="O593" i="6"/>
  <c r="O891" i="6"/>
  <c r="O914" i="6"/>
  <c r="O858" i="6"/>
  <c r="O1004" i="6"/>
  <c r="O1605" i="6"/>
  <c r="O1783" i="6"/>
  <c r="O1013" i="6"/>
  <c r="O697" i="6"/>
  <c r="O758" i="6"/>
  <c r="O553" i="6"/>
  <c r="O514" i="6"/>
  <c r="O924" i="6"/>
  <c r="O894" i="6"/>
  <c r="O958" i="6"/>
  <c r="O654" i="6"/>
  <c r="O865" i="6"/>
  <c r="O769" i="6"/>
  <c r="O854" i="6"/>
  <c r="O1000" i="6"/>
  <c r="O1089" i="6"/>
  <c r="O857" i="6"/>
  <c r="O930" i="6"/>
  <c r="O1042" i="6"/>
  <c r="O1259" i="6"/>
  <c r="O1231" i="6"/>
  <c r="O1168" i="6"/>
  <c r="O1120" i="6"/>
  <c r="O1332" i="6"/>
  <c r="O427" i="6"/>
  <c r="O134" i="6"/>
  <c r="O1104" i="6"/>
  <c r="O1094" i="6"/>
  <c r="O1108" i="6"/>
  <c r="O1071" i="6"/>
  <c r="O272" i="6"/>
  <c r="O481" i="6"/>
  <c r="O149" i="6"/>
  <c r="O311" i="6"/>
  <c r="O508" i="6"/>
  <c r="O550" i="6"/>
  <c r="O852" i="6"/>
  <c r="O764" i="6"/>
  <c r="O595" i="6"/>
  <c r="O193" i="6"/>
  <c r="O454" i="6"/>
  <c r="O564" i="6"/>
  <c r="O917" i="6"/>
  <c r="O1238" i="6"/>
  <c r="O998" i="6"/>
  <c r="O775" i="6"/>
  <c r="O766" i="6"/>
  <c r="O619" i="6"/>
  <c r="O421" i="6"/>
  <c r="O448" i="6"/>
  <c r="O603" i="6"/>
  <c r="O182" i="6"/>
  <c r="O349" i="6"/>
  <c r="O346" i="6"/>
  <c r="O663" i="6"/>
  <c r="O123" i="6"/>
  <c r="O289" i="6"/>
  <c r="O904" i="6"/>
  <c r="O1204" i="6"/>
  <c r="O850" i="6"/>
  <c r="O733" i="6"/>
  <c r="O962" i="6"/>
  <c r="O916" i="6"/>
  <c r="O781" i="6"/>
  <c r="O1114" i="6"/>
  <c r="O263" i="6"/>
  <c r="O299" i="6"/>
  <c r="O601" i="6"/>
  <c r="O81" i="6"/>
  <c r="O111" i="6"/>
  <c r="O471" i="6"/>
  <c r="O525" i="6"/>
  <c r="O181" i="6"/>
  <c r="O402" i="6"/>
  <c r="O397" i="6"/>
  <c r="O261" i="6"/>
  <c r="O835" i="6"/>
  <c r="O951" i="6"/>
  <c r="O751" i="6"/>
  <c r="O672" i="6"/>
  <c r="O1084" i="6"/>
  <c r="O1194" i="6"/>
  <c r="O1260" i="6"/>
  <c r="O1257" i="6"/>
  <c r="O1424" i="6"/>
  <c r="O1369" i="6"/>
  <c r="O796" i="6"/>
  <c r="O536" i="6"/>
  <c r="O777" i="6"/>
  <c r="O267" i="6"/>
  <c r="O367" i="6"/>
  <c r="O711" i="6"/>
  <c r="O1035" i="6"/>
  <c r="O665" i="6"/>
  <c r="O982" i="6"/>
  <c r="O966" i="6"/>
  <c r="O741" i="6"/>
  <c r="O643" i="6"/>
  <c r="O592" i="6"/>
  <c r="O947" i="6"/>
  <c r="O803" i="6"/>
  <c r="O983" i="6"/>
  <c r="O889" i="6"/>
  <c r="O701" i="6"/>
  <c r="O976" i="6"/>
  <c r="O1181" i="6"/>
  <c r="O1848" i="6"/>
  <c r="O1150" i="6"/>
  <c r="O1135" i="6"/>
  <c r="O837" i="6"/>
  <c r="O1031" i="6"/>
  <c r="O823" i="6"/>
  <c r="O1432" i="6"/>
  <c r="O1617" i="6"/>
  <c r="O745" i="6"/>
  <c r="O903" i="6"/>
  <c r="O628" i="6"/>
  <c r="O761" i="6"/>
  <c r="O1178" i="6"/>
  <c r="O1083" i="6"/>
  <c r="O1346" i="6"/>
  <c r="O817" i="6"/>
  <c r="O1017" i="6"/>
  <c r="O1034" i="6"/>
  <c r="O521" i="6"/>
  <c r="O861" i="6"/>
  <c r="O1591" i="6"/>
  <c r="O1305" i="6"/>
  <c r="O403" i="6"/>
  <c r="O190" i="6"/>
  <c r="O365" i="6"/>
  <c r="O632" i="6"/>
  <c r="O491" i="6"/>
  <c r="O197" i="6"/>
  <c r="O352" i="6"/>
  <c r="O359" i="6"/>
  <c r="O185" i="6"/>
  <c r="O199" i="6"/>
  <c r="O494" i="6"/>
  <c r="O162" i="6"/>
  <c r="O379" i="6"/>
  <c r="O94" i="6"/>
  <c r="O84" i="6"/>
  <c r="O187" i="6"/>
  <c r="O276" i="6"/>
  <c r="O88" i="6"/>
  <c r="O46" i="6"/>
  <c r="O310" i="6"/>
  <c r="O1039" i="6"/>
  <c r="O573" i="6"/>
  <c r="O1041" i="6"/>
  <c r="O746" i="6"/>
  <c r="O726" i="6"/>
  <c r="O1678" i="6"/>
  <c r="O2088" i="6"/>
  <c r="O786" i="6"/>
  <c r="O991" i="6"/>
  <c r="O721" i="6"/>
  <c r="O431" i="6"/>
  <c r="O226" i="6"/>
  <c r="O287" i="6"/>
  <c r="O749" i="6"/>
  <c r="O816" i="6"/>
  <c r="O546" i="6"/>
  <c r="O194" i="6"/>
  <c r="O177" i="6"/>
  <c r="O460" i="6"/>
  <c r="O621" i="6"/>
  <c r="O705" i="6"/>
  <c r="O685" i="6"/>
  <c r="O285" i="6"/>
  <c r="O361" i="6"/>
  <c r="O165" i="6"/>
  <c r="O490" i="6"/>
  <c r="O355" i="6"/>
  <c r="O441" i="6"/>
  <c r="O659" i="6"/>
  <c r="O677" i="6"/>
  <c r="O466" i="6"/>
  <c r="O940" i="6"/>
  <c r="O718" i="6"/>
  <c r="O647" i="6"/>
  <c r="O921" i="6"/>
  <c r="O1198" i="6"/>
  <c r="O827" i="6"/>
  <c r="O641" i="6"/>
  <c r="O164" i="6"/>
  <c r="O41" i="6"/>
  <c r="O416" i="6"/>
  <c r="O505" i="6"/>
  <c r="O779" i="6"/>
  <c r="O735" i="6"/>
  <c r="O607" i="6"/>
  <c r="O556" i="6"/>
  <c r="O227" i="6"/>
  <c r="O283" i="6"/>
  <c r="O472" i="6"/>
  <c r="O295" i="6"/>
  <c r="O76" i="6"/>
  <c r="O64" i="6"/>
  <c r="O169" i="6"/>
  <c r="O412" i="6"/>
  <c r="O832" i="6"/>
  <c r="O918" i="6"/>
  <c r="O608" i="6"/>
  <c r="O368" i="6"/>
  <c r="O223" i="6"/>
  <c r="O518" i="6"/>
  <c r="O587" i="6"/>
  <c r="O413" i="6"/>
  <c r="O691" i="6"/>
  <c r="O885" i="6"/>
  <c r="O353" i="6"/>
  <c r="O274" i="6"/>
  <c r="O186" i="6"/>
  <c r="O502" i="6"/>
  <c r="O484" i="6"/>
  <c r="O752" i="6"/>
  <c r="O637" i="6"/>
  <c r="O371" i="6"/>
  <c r="O288" i="6"/>
  <c r="O437" i="6"/>
  <c r="O872" i="6"/>
  <c r="O554" i="6"/>
  <c r="O290" i="6"/>
  <c r="O216" i="6"/>
  <c r="O265" i="6"/>
  <c r="O304" i="6"/>
  <c r="O476" i="6"/>
  <c r="O218" i="6"/>
  <c r="O344" i="6"/>
  <c r="O985" i="6"/>
  <c r="O1967" i="6"/>
  <c r="O981" i="6"/>
  <c r="O566" i="6"/>
  <c r="O687" i="6"/>
  <c r="O145" i="6"/>
  <c r="O31" i="6"/>
  <c r="O250" i="6"/>
  <c r="O807" i="6"/>
  <c r="O524" i="6"/>
  <c r="O195" i="6"/>
  <c r="O20" i="6"/>
  <c r="O411" i="6"/>
  <c r="O565" i="6"/>
  <c r="O417" i="6"/>
  <c r="O419" i="6"/>
  <c r="O422" i="6"/>
  <c r="O366" i="6"/>
  <c r="O204" i="6"/>
  <c r="O902" i="6"/>
  <c r="O1064" i="6"/>
  <c r="O1015" i="6"/>
  <c r="O1070" i="6"/>
  <c r="O499" i="6"/>
  <c r="O1224" i="6"/>
  <c r="O864" i="6"/>
  <c r="O404" i="6"/>
  <c r="O171" i="6"/>
  <c r="O591" i="6"/>
  <c r="O736" i="6"/>
  <c r="O728" i="6"/>
  <c r="O847" i="6"/>
  <c r="O582" i="6"/>
  <c r="O136" i="6"/>
  <c r="O176" i="6"/>
  <c r="O750" i="6"/>
  <c r="O1066" i="6"/>
  <c r="O724" i="6"/>
  <c r="O363" i="6"/>
  <c r="O590" i="6"/>
  <c r="O504" i="6"/>
  <c r="O219" i="6"/>
  <c r="O642" i="6"/>
  <c r="O910" i="6"/>
  <c r="O23" i="6"/>
  <c r="O18" i="6"/>
  <c r="O30" i="6"/>
  <c r="O35" i="6"/>
  <c r="O91" i="6"/>
  <c r="O798" i="6"/>
  <c r="O696" i="6"/>
  <c r="O33" i="6"/>
  <c r="O13" i="6"/>
  <c r="O53" i="6"/>
  <c r="O2" i="6"/>
  <c r="H15" i="1" s="1"/>
  <c r="O7" i="6"/>
  <c r="O42" i="6"/>
  <c r="O702" i="6"/>
  <c r="O58" i="6"/>
  <c r="O28" i="6"/>
  <c r="O22" i="6"/>
  <c r="O331" i="6"/>
  <c r="O205" i="6"/>
  <c r="O17" i="6"/>
  <c r="O25" i="6"/>
  <c r="O296" i="6"/>
  <c r="O571" i="6"/>
  <c r="O75" i="6"/>
  <c r="O67" i="6"/>
  <c r="O327" i="6"/>
  <c r="O1448" i="6"/>
  <c r="O700" i="6"/>
  <c r="O485" i="6"/>
  <c r="O1188" i="6"/>
  <c r="O708" i="6"/>
  <c r="O320" i="6"/>
  <c r="O236" i="6"/>
  <c r="O135" i="6"/>
  <c r="O291" i="6"/>
  <c r="O372" i="6"/>
  <c r="O358" i="6"/>
  <c r="O286" i="6"/>
  <c r="O241" i="6"/>
  <c r="O391" i="6"/>
  <c r="O877" i="6"/>
  <c r="O674" i="6"/>
  <c r="O83" i="6"/>
  <c r="O220" i="6"/>
  <c r="O155" i="6"/>
  <c r="O47" i="6"/>
  <c r="O4" i="6"/>
  <c r="O108" i="6"/>
  <c r="O54" i="6"/>
  <c r="O98" i="6"/>
  <c r="O201" i="6"/>
  <c r="O898" i="6"/>
  <c r="O390" i="6"/>
  <c r="O336" i="6"/>
  <c r="O528" i="6"/>
  <c r="O926" i="6"/>
  <c r="O788" i="6"/>
  <c r="O879" i="6"/>
  <c r="O163" i="6"/>
  <c r="O141" i="6"/>
  <c r="O393" i="6"/>
  <c r="O522" i="6"/>
  <c r="O380" i="6"/>
  <c r="O284" i="6"/>
  <c r="O247" i="6"/>
  <c r="O138" i="6"/>
  <c r="O225" i="6"/>
  <c r="O282" i="6"/>
  <c r="O468" i="6"/>
  <c r="O482" i="6"/>
  <c r="O804" i="6"/>
  <c r="O519" i="6"/>
  <c r="O242" i="6"/>
  <c r="O319" i="6"/>
  <c r="O740" i="6"/>
  <c r="O723" i="6"/>
  <c r="O539" i="6"/>
  <c r="O113" i="6"/>
  <c r="O188" i="6"/>
  <c r="O257" i="6"/>
  <c r="O213" i="6"/>
  <c r="O474" i="6"/>
  <c r="O386" i="6"/>
  <c r="O688" i="6"/>
  <c r="O254" i="6"/>
  <c r="O343" i="6"/>
  <c r="O167" i="6"/>
  <c r="O140" i="6"/>
  <c r="O129" i="6"/>
  <c r="O161" i="6"/>
  <c r="O269" i="6"/>
  <c r="O255" i="6"/>
  <c r="O444" i="6"/>
  <c r="O440" i="6"/>
  <c r="O730" i="6"/>
  <c r="O855" i="6"/>
  <c r="O1050" i="6"/>
  <c r="O810" i="6"/>
  <c r="O527" i="6"/>
  <c r="O630" i="6"/>
  <c r="O690" i="6"/>
  <c r="O1109" i="6"/>
  <c r="O1134" i="6"/>
  <c r="O818" i="6"/>
  <c r="O706" i="6"/>
  <c r="O175" i="6"/>
  <c r="O495" i="6"/>
  <c r="O616" i="6"/>
  <c r="O383" i="6"/>
  <c r="O428" i="6"/>
  <c r="O385" i="6"/>
  <c r="O324" i="6"/>
  <c r="O262" i="6"/>
  <c r="O532" i="6"/>
  <c r="O240" i="6"/>
  <c r="O248" i="6"/>
  <c r="O559" i="6"/>
  <c r="O678" i="6"/>
  <c r="O671" i="6"/>
  <c r="O874" i="6"/>
  <c r="O626" i="6"/>
  <c r="O436" i="6"/>
  <c r="O469" i="6"/>
  <c r="O500" i="6"/>
  <c r="O699" i="6"/>
  <c r="O895" i="6"/>
  <c r="O557" i="6"/>
  <c r="O370" i="6"/>
  <c r="O221" i="6"/>
  <c r="O648" i="6"/>
  <c r="O596" i="6"/>
  <c r="O927" i="6"/>
  <c r="O1091" i="6"/>
  <c r="O667" i="6"/>
  <c r="O811" i="6"/>
  <c r="O725" i="6"/>
  <c r="O442" i="6"/>
  <c r="O434" i="6"/>
  <c r="O253" i="6"/>
  <c r="O312" i="6"/>
  <c r="O224" i="6"/>
  <c r="O63" i="6"/>
  <c r="O51" i="6"/>
  <c r="O45" i="6"/>
  <c r="O86" i="6"/>
  <c r="O398" i="6"/>
  <c r="O1008" i="6"/>
  <c r="O1376" i="6"/>
  <c r="O950" i="6"/>
  <c r="O713" i="6"/>
  <c r="O820" i="6"/>
  <c r="O694" i="6"/>
  <c r="O373" i="6"/>
  <c r="O281" i="6"/>
  <c r="O315" i="6"/>
  <c r="O424" i="6"/>
  <c r="O48" i="6"/>
  <c r="O79" i="6"/>
  <c r="O154" i="6"/>
  <c r="O273" i="6"/>
  <c r="O133" i="6"/>
  <c r="O207" i="6"/>
  <c r="O150" i="6"/>
  <c r="O347" i="6"/>
  <c r="O859" i="6"/>
  <c r="O1121" i="6"/>
  <c r="O1258" i="6"/>
  <c r="O1278" i="6"/>
  <c r="O1044" i="6"/>
  <c r="O562" i="6"/>
  <c r="O492" i="6"/>
  <c r="O710" i="6"/>
  <c r="O841" i="6"/>
  <c r="O1080" i="6"/>
  <c r="O662" i="6"/>
  <c r="O409" i="6"/>
  <c r="O146" i="6"/>
  <c r="O731" i="6"/>
  <c r="O639" i="6"/>
  <c r="O606" i="6"/>
  <c r="O771" i="6"/>
  <c r="O782" i="6"/>
  <c r="O581" i="6"/>
  <c r="O239" i="6"/>
  <c r="O597" i="6"/>
  <c r="O709" i="6"/>
  <c r="O418" i="6"/>
  <c r="O1264" i="6"/>
  <c r="O1148" i="6"/>
  <c r="O1085" i="6"/>
  <c r="O1002" i="6"/>
  <c r="O673" i="6"/>
  <c r="O737" i="6"/>
  <c r="O523" i="6"/>
  <c r="O540" i="6"/>
  <c r="O716" i="6"/>
  <c r="O511" i="6"/>
  <c r="O292" i="6"/>
  <c r="O55" i="6"/>
  <c r="O467" i="6"/>
  <c r="O339" i="6"/>
  <c r="O170" i="6"/>
  <c r="O132" i="6"/>
  <c r="O318" i="6"/>
  <c r="O635" i="6"/>
  <c r="O126" i="6"/>
  <c r="O520" i="6"/>
  <c r="O184" i="6"/>
  <c r="O535" i="6"/>
  <c r="O477" i="6"/>
  <c r="O44" i="6"/>
  <c r="O14" i="6"/>
  <c r="O152" i="6"/>
  <c r="O890" i="6"/>
  <c r="O443" i="6"/>
  <c r="O907" i="6"/>
  <c r="O1277" i="6"/>
  <c r="O784" i="6"/>
  <c r="O1119" i="6"/>
  <c r="O1236" i="6"/>
  <c r="O640" i="6"/>
  <c r="O602" i="6"/>
  <c r="O1226" i="6"/>
  <c r="O189" i="6"/>
  <c r="O78" i="6"/>
  <c r="O116" i="6"/>
  <c r="O82" i="6"/>
  <c r="O97" i="6"/>
  <c r="O26" i="6"/>
  <c r="O826" i="6"/>
  <c r="O905" i="6"/>
  <c r="O572" i="6"/>
  <c r="O233" i="6"/>
  <c r="O73" i="6"/>
  <c r="O459" i="6"/>
  <c r="O1032" i="6"/>
  <c r="O941" i="6"/>
  <c r="O1076" i="6"/>
  <c r="O575" i="6"/>
  <c r="O60" i="6"/>
  <c r="O756" i="6"/>
  <c r="O887" i="6"/>
  <c r="O322" i="6"/>
  <c r="O341" i="6"/>
  <c r="O666" i="6"/>
  <c r="O93" i="6"/>
  <c r="O62" i="6"/>
  <c r="O57" i="6"/>
  <c r="O768" i="6"/>
  <c r="O345" i="6"/>
  <c r="O264" i="6"/>
  <c r="O389" i="6"/>
  <c r="O306" i="6"/>
  <c r="O66" i="6"/>
  <c r="O21" i="6"/>
  <c r="O85" i="6"/>
  <c r="O1007" i="6"/>
  <c r="O109" i="6"/>
  <c r="O618" i="6"/>
  <c r="O329" i="6"/>
  <c r="O172" i="6"/>
  <c r="O316" i="6"/>
  <c r="O314" i="6"/>
  <c r="O95" i="6"/>
  <c r="O655" i="6"/>
  <c r="O1229" i="6"/>
  <c r="O266" i="6"/>
  <c r="O117" i="6"/>
  <c r="O110" i="6"/>
  <c r="O39" i="6"/>
  <c r="O238" i="6"/>
  <c r="O560" i="6"/>
  <c r="O622" i="6"/>
  <c r="O191" i="6"/>
  <c r="O157" i="6"/>
  <c r="O217" i="6"/>
  <c r="O577" i="6"/>
  <c r="O893" i="6"/>
  <c r="O1048" i="6"/>
  <c r="O668" i="6"/>
  <c r="O271" i="6"/>
  <c r="O278" i="6"/>
  <c r="O451" i="6"/>
  <c r="O770" i="6"/>
  <c r="O987" i="6"/>
  <c r="O1434" i="6"/>
  <c r="O660" i="6"/>
  <c r="O377" i="6"/>
  <c r="O121" i="6"/>
  <c r="O119" i="6"/>
  <c r="O629" i="6"/>
  <c r="O620" i="6"/>
  <c r="O611" i="6"/>
  <c r="O964" i="6"/>
  <c r="O829" i="6"/>
  <c r="O1058" i="6"/>
  <c r="O1172" i="6"/>
  <c r="O1092" i="6"/>
  <c r="O793" i="6"/>
  <c r="O995" i="6"/>
  <c r="O695" i="6"/>
  <c r="O1057" i="6"/>
  <c r="O1192" i="6"/>
  <c r="O1087" i="6"/>
  <c r="O925" i="6"/>
  <c r="O972" i="6"/>
  <c r="O1045" i="6"/>
  <c r="O1059" i="6"/>
  <c r="O967" i="6"/>
  <c r="O776" i="6"/>
  <c r="O743" i="6"/>
  <c r="O955" i="6"/>
  <c r="O1074" i="6"/>
  <c r="O1319" i="6"/>
  <c r="O1138" i="6"/>
  <c r="O986" i="6"/>
  <c r="O1381" i="6"/>
  <c r="O1161" i="6"/>
  <c r="O997" i="6"/>
  <c r="O819" i="6"/>
  <c r="O1294" i="6"/>
  <c r="O1738" i="6"/>
  <c r="O1862" i="6"/>
  <c r="O2053" i="6"/>
  <c r="O1557" i="6"/>
  <c r="O1407" i="6"/>
  <c r="O1514" i="6"/>
  <c r="O1387" i="6"/>
  <c r="O1463" i="6"/>
  <c r="O1106" i="6"/>
  <c r="O1359" i="6"/>
  <c r="O1183" i="6"/>
  <c r="O1508" i="6"/>
  <c r="O1171" i="6"/>
  <c r="O1067" i="6"/>
  <c r="O1296" i="6"/>
  <c r="O939" i="6"/>
  <c r="O755" i="6"/>
  <c r="O513" i="6"/>
  <c r="O975" i="6"/>
  <c r="O16" i="6"/>
  <c r="O1429" i="6"/>
  <c r="O1694" i="6"/>
  <c r="O1383" i="6"/>
  <c r="O1189" i="6"/>
  <c r="O1496" i="6"/>
  <c r="O1519" i="6"/>
  <c r="O1206" i="6"/>
  <c r="O1097" i="6"/>
  <c r="O664" i="6"/>
  <c r="O11" i="6"/>
  <c r="O1402" i="6"/>
  <c r="O1297" i="6"/>
  <c r="O1009" i="6"/>
  <c r="O1073" i="6"/>
  <c r="O1887" i="6"/>
  <c r="O2059" i="6"/>
  <c r="O1207" i="6"/>
  <c r="O1158" i="6"/>
  <c r="O1251" i="6"/>
  <c r="O680" i="6"/>
  <c r="O1072" i="6"/>
  <c r="O2002" i="6"/>
  <c r="O1409" i="6"/>
  <c r="O880" i="6"/>
  <c r="O645" i="6"/>
  <c r="O1093" i="6"/>
  <c r="O1733" i="6"/>
  <c r="O1555" i="6"/>
  <c r="O1276" i="6"/>
  <c r="O1146" i="6"/>
  <c r="O1419" i="6"/>
  <c r="O1245" i="6"/>
  <c r="O1426" i="6"/>
  <c r="O2105" i="6"/>
  <c r="O1329" i="6"/>
  <c r="O1315" i="6"/>
  <c r="O1288" i="6"/>
  <c r="O1234" i="6"/>
  <c r="O1046" i="6"/>
  <c r="O853" i="6"/>
  <c r="O6" i="6"/>
  <c r="O3" i="6"/>
  <c r="O683" i="6"/>
  <c r="O2092" i="6"/>
  <c r="O2082" i="6"/>
  <c r="O1947" i="6"/>
  <c r="O1499" i="6"/>
  <c r="O1483" i="6"/>
  <c r="O1420" i="6"/>
  <c r="O1876" i="6"/>
  <c r="O2022" i="6"/>
  <c r="O1299" i="6"/>
  <c r="O1131" i="6"/>
  <c r="O1253" i="6"/>
  <c r="O833" i="6"/>
  <c r="O822" i="6"/>
  <c r="O1214" i="6"/>
  <c r="O1389" i="6"/>
  <c r="O1090" i="6"/>
  <c r="O1143" i="6"/>
  <c r="O1287" i="6"/>
  <c r="O1174" i="6"/>
  <c r="O1351" i="6"/>
  <c r="O1497" i="6"/>
  <c r="O1289" i="6"/>
  <c r="O1190" i="6"/>
  <c r="O1145" i="6"/>
  <c r="O1427" i="6"/>
  <c r="O1354" i="6"/>
  <c r="O1308" i="6"/>
  <c r="O1291" i="6"/>
  <c r="O1457" i="6"/>
  <c r="O1261" i="6"/>
  <c r="O1321" i="6"/>
  <c r="O1170" i="6"/>
  <c r="O1193" i="6"/>
  <c r="O1244" i="6"/>
  <c r="O1888" i="6"/>
  <c r="O2065" i="6"/>
  <c r="O2015" i="6"/>
  <c r="O1365" i="6"/>
  <c r="O1445" i="6"/>
  <c r="O1564" i="6"/>
  <c r="O1544" i="6"/>
  <c r="O1856" i="6"/>
  <c r="O1784" i="6"/>
  <c r="O1393" i="6"/>
  <c r="O1266" i="6"/>
  <c r="O1290" i="6"/>
  <c r="O1374" i="6"/>
  <c r="O1528" i="6"/>
  <c r="O1378" i="6"/>
  <c r="O1696" i="6"/>
  <c r="O1440" i="6"/>
  <c r="O1331" i="6"/>
  <c r="O1461" i="6"/>
  <c r="O1416" i="6"/>
  <c r="O1333" i="6"/>
  <c r="O1367" i="6"/>
  <c r="O1492" i="6"/>
  <c r="O1187" i="6"/>
  <c r="O1184" i="6"/>
  <c r="O1100" i="6"/>
  <c r="O1126" i="6"/>
  <c r="O1352" i="6"/>
  <c r="O1589" i="6"/>
  <c r="O1986" i="6"/>
  <c r="O1082" i="6"/>
  <c r="O1225" i="6"/>
  <c r="O1436" i="6"/>
  <c r="O1459" i="6"/>
  <c r="O1588" i="6"/>
  <c r="O2043" i="6"/>
  <c r="O1404" i="6"/>
  <c r="O1200" i="6"/>
  <c r="O1526" i="6"/>
  <c r="O1892" i="6"/>
  <c r="O1839" i="6"/>
  <c r="O1804" i="6"/>
  <c r="O1485" i="6"/>
  <c r="O1667" i="6"/>
  <c r="O1940" i="6"/>
  <c r="O1745" i="6"/>
  <c r="O1602" i="6"/>
  <c r="O2037" i="6"/>
  <c r="O1915" i="6"/>
  <c r="O2066" i="6"/>
  <c r="O2096" i="6"/>
  <c r="O1746" i="6"/>
  <c r="O2050" i="6"/>
  <c r="O1764" i="6"/>
  <c r="O1819" i="6"/>
  <c r="O1977" i="6"/>
  <c r="O2001" i="6"/>
  <c r="O1649" i="6"/>
  <c r="O1256" i="6"/>
  <c r="O1730" i="6"/>
  <c r="O2071" i="6"/>
  <c r="O2085" i="6"/>
  <c r="O1806" i="6"/>
  <c r="O2004" i="6"/>
  <c r="O1650" i="6"/>
  <c r="O1603" i="6"/>
  <c r="O1847" i="6"/>
  <c r="O1470" i="6"/>
  <c r="O1364" i="6"/>
  <c r="O1293" i="6"/>
  <c r="O1397" i="6"/>
  <c r="O1385" i="6"/>
  <c r="O1441" i="6"/>
  <c r="O1444" i="6"/>
  <c r="O1545" i="6"/>
  <c r="O1177" i="6"/>
  <c r="O1005" i="6"/>
  <c r="O1534" i="6"/>
  <c r="O1547" i="6"/>
  <c r="O1391" i="6"/>
  <c r="O1392" i="6"/>
  <c r="O1306" i="6"/>
  <c r="O1077" i="6"/>
  <c r="O1314" i="6"/>
  <c r="O2020" i="6"/>
  <c r="O1823" i="6"/>
  <c r="O1682" i="6"/>
  <c r="O1541" i="6"/>
  <c r="O1403" i="6"/>
  <c r="O1267" i="6"/>
  <c r="O1118" i="6"/>
  <c r="O1279" i="6"/>
  <c r="O1263" i="6"/>
  <c r="O1081" i="6"/>
  <c r="O100" i="6"/>
  <c r="O173" i="6"/>
  <c r="O447" i="6"/>
  <c r="O1310" i="6"/>
  <c r="O1789" i="6"/>
  <c r="O1956" i="6"/>
  <c r="O1929" i="6"/>
  <c r="O1707" i="6"/>
  <c r="O1053" i="6"/>
  <c r="O1683" i="6"/>
  <c r="O1815" i="6"/>
  <c r="O1711" i="6"/>
  <c r="O1634" i="6"/>
  <c r="O1406" i="6"/>
  <c r="O1341" i="6"/>
  <c r="O1199" i="6"/>
  <c r="O1548" i="6"/>
  <c r="O1218" i="6"/>
  <c r="O1361" i="6"/>
  <c r="O1336" i="6"/>
  <c r="O1484" i="6"/>
  <c r="O1758" i="6"/>
  <c r="O1737" i="6"/>
  <c r="O1619" i="6"/>
  <c r="O1467" i="6"/>
  <c r="O1316" i="6"/>
  <c r="O1301" i="6"/>
  <c r="O899" i="6"/>
  <c r="O650" i="6"/>
  <c r="O801" i="6"/>
  <c r="O990" i="6"/>
  <c r="O1037" i="6"/>
  <c r="O778" i="6"/>
  <c r="O1122" i="6"/>
  <c r="O1132" i="6"/>
  <c r="O1133" i="6"/>
  <c r="O1025" i="6"/>
  <c r="O693" i="6"/>
  <c r="O935" i="6"/>
  <c r="O1466" i="6"/>
  <c r="O1795" i="6"/>
  <c r="O1180" i="6"/>
  <c r="O526" i="6"/>
  <c r="O543" i="6"/>
  <c r="O381" i="6"/>
  <c r="O1129" i="6"/>
  <c r="O971" i="6"/>
  <c r="O1001" i="6"/>
  <c r="O1156" i="6"/>
  <c r="O1160" i="6"/>
  <c r="O1040" i="6"/>
  <c r="O1098" i="6"/>
  <c r="O949" i="6"/>
  <c r="O1368" i="6"/>
  <c r="O1311" i="6"/>
  <c r="O1372" i="6"/>
  <c r="O1337" i="6"/>
  <c r="O1220" i="6"/>
  <c r="O1011" i="6"/>
  <c r="O1149" i="6"/>
  <c r="O1246" i="6"/>
  <c r="O1415" i="6"/>
  <c r="O1249" i="6"/>
  <c r="O1494" i="6"/>
  <c r="O1167" i="6"/>
  <c r="O1270" i="6"/>
  <c r="O1003" i="6"/>
  <c r="O1265" i="6"/>
  <c r="O1173" i="6"/>
  <c r="O1139" i="6"/>
  <c r="O1451" i="6"/>
  <c r="O1116" i="6"/>
  <c r="O1239" i="6"/>
  <c r="O1356" i="6"/>
  <c r="O1208" i="6"/>
  <c r="O1240" i="6"/>
  <c r="O102" i="6"/>
  <c r="O763" i="6"/>
  <c r="O615" i="6"/>
  <c r="O1412" i="6"/>
  <c r="O1125" i="6"/>
  <c r="O2083" i="6"/>
  <c r="O2103" i="6"/>
  <c r="O1169" i="6"/>
  <c r="O1273" i="6"/>
  <c r="O1781" i="6"/>
  <c r="O1941" i="6"/>
  <c r="O1629" i="6"/>
  <c r="O1323" i="6"/>
  <c r="O1919" i="6"/>
  <c r="O2058" i="6"/>
  <c r="O1664" i="6"/>
  <c r="O1632" i="6"/>
  <c r="O1796" i="6"/>
  <c r="O2007" i="6"/>
  <c r="O1705" i="6"/>
  <c r="O1883" i="6"/>
  <c r="O1505" i="6"/>
  <c r="O1446" i="6"/>
  <c r="O1689" i="6"/>
  <c r="O1692" i="6"/>
  <c r="O1527" i="6"/>
  <c r="O1972" i="6"/>
  <c r="O1997" i="6"/>
  <c r="O1706" i="6"/>
  <c r="O1932" i="6"/>
  <c r="O1708" i="6"/>
  <c r="O1280" i="6"/>
  <c r="O1247" i="6"/>
  <c r="O1732" i="6"/>
  <c r="O1182" i="6"/>
  <c r="O1155" i="6"/>
  <c r="O1498" i="6"/>
  <c r="O1597" i="6"/>
  <c r="O1695" i="6"/>
  <c r="O2107" i="6"/>
  <c r="O2106" i="6"/>
  <c r="O1953" i="6"/>
  <c r="O1641" i="6"/>
  <c r="O900" i="6"/>
  <c r="O1939" i="6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O1028" i="15"/>
  <c r="O1029" i="15"/>
  <c r="O1030" i="15"/>
  <c r="O1031" i="15"/>
  <c r="O1032" i="15"/>
  <c r="O1033" i="15"/>
  <c r="O1034" i="15"/>
  <c r="O1035" i="15"/>
  <c r="O1036" i="15"/>
  <c r="O1037" i="15"/>
  <c r="O1038" i="15"/>
  <c r="O1039" i="15"/>
  <c r="O1040" i="15"/>
  <c r="O1041" i="15"/>
  <c r="O1042" i="15"/>
  <c r="O1043" i="15"/>
  <c r="O1044" i="15"/>
  <c r="O1045" i="15"/>
  <c r="O1046" i="15"/>
  <c r="O1047" i="15"/>
  <c r="O1048" i="15"/>
  <c r="O1049" i="15"/>
  <c r="O1050" i="15"/>
  <c r="O1051" i="15"/>
  <c r="O1052" i="15"/>
  <c r="O1053" i="15"/>
  <c r="O1054" i="15"/>
  <c r="O1055" i="15"/>
  <c r="O1056" i="15"/>
  <c r="O1057" i="15"/>
  <c r="O1058" i="15"/>
  <c r="O1059" i="15"/>
  <c r="O1060" i="15"/>
  <c r="O1061" i="15"/>
  <c r="O1062" i="15"/>
  <c r="O1063" i="15"/>
  <c r="O1064" i="15"/>
  <c r="O1065" i="15"/>
  <c r="O1066" i="15"/>
  <c r="O1067" i="15"/>
  <c r="O1068" i="15"/>
  <c r="O1069" i="15"/>
  <c r="O1070" i="15"/>
  <c r="O1071" i="15"/>
  <c r="O1072" i="15"/>
  <c r="O1073" i="15"/>
  <c r="O1074" i="15"/>
  <c r="O1075" i="15"/>
  <c r="O1076" i="15"/>
  <c r="O1077" i="15"/>
  <c r="O1078" i="15"/>
  <c r="O1079" i="15"/>
  <c r="O1080" i="15"/>
  <c r="O1081" i="15"/>
  <c r="O1082" i="15"/>
  <c r="O1083" i="15"/>
  <c r="O1084" i="15"/>
  <c r="O1085" i="15"/>
  <c r="O1086" i="15"/>
  <c r="O1087" i="15"/>
  <c r="O1088" i="15"/>
  <c r="O1089" i="15"/>
  <c r="O1090" i="15"/>
  <c r="O1091" i="15"/>
  <c r="O1092" i="15"/>
  <c r="O1093" i="15"/>
  <c r="O1094" i="15"/>
  <c r="O1095" i="15"/>
  <c r="O1096" i="15"/>
  <c r="O1097" i="15"/>
  <c r="O1098" i="15"/>
  <c r="O1099" i="15"/>
  <c r="O1100" i="15"/>
  <c r="O1101" i="15"/>
  <c r="O1102" i="15"/>
  <c r="O1103" i="15"/>
  <c r="O1104" i="15"/>
  <c r="O1105" i="15"/>
  <c r="O1106" i="15"/>
  <c r="O1107" i="15"/>
  <c r="O1108" i="15"/>
  <c r="O1109" i="15"/>
  <c r="O1110" i="15"/>
  <c r="O1111" i="15"/>
  <c r="O1112" i="15"/>
  <c r="O1113" i="15"/>
  <c r="O1114" i="15"/>
  <c r="O1115" i="15"/>
  <c r="O1116" i="15"/>
  <c r="O1117" i="15"/>
  <c r="O1118" i="15"/>
  <c r="O1119" i="15"/>
  <c r="O1120" i="15"/>
  <c r="O1121" i="15"/>
  <c r="O1122" i="15"/>
  <c r="O1123" i="15"/>
  <c r="O1124" i="15"/>
  <c r="O1125" i="15"/>
  <c r="O1126" i="15"/>
  <c r="O1127" i="15"/>
  <c r="O1128" i="15"/>
  <c r="O1129" i="15"/>
  <c r="O1130" i="15"/>
  <c r="O1131" i="15"/>
  <c r="O1132" i="15"/>
  <c r="O1133" i="15"/>
  <c r="O1134" i="15"/>
  <c r="O1135" i="15"/>
  <c r="O1136" i="15"/>
  <c r="O1137" i="15"/>
  <c r="O1138" i="15"/>
  <c r="O1139" i="15"/>
  <c r="O1140" i="15"/>
  <c r="O1141" i="15"/>
  <c r="O1142" i="15"/>
  <c r="O1143" i="15"/>
  <c r="O1144" i="15"/>
  <c r="O1145" i="15"/>
  <c r="O1146" i="15"/>
  <c r="O1147" i="15"/>
  <c r="O1148" i="15"/>
  <c r="O1149" i="15"/>
  <c r="O1150" i="15"/>
  <c r="O1151" i="15"/>
  <c r="O1152" i="15"/>
  <c r="O1153" i="15"/>
  <c r="O1154" i="15"/>
  <c r="O1155" i="15"/>
  <c r="O1156" i="15"/>
  <c r="O1157" i="15"/>
  <c r="O1158" i="15"/>
  <c r="O1159" i="15"/>
  <c r="O1160" i="15"/>
  <c r="O1161" i="15"/>
  <c r="O1162" i="15"/>
  <c r="O1163" i="15"/>
  <c r="O1164" i="15"/>
  <c r="O1165" i="15"/>
  <c r="O1166" i="15"/>
  <c r="O1167" i="15"/>
  <c r="O1168" i="15"/>
  <c r="O1169" i="15"/>
  <c r="O1170" i="15"/>
  <c r="O1171" i="15"/>
  <c r="O1172" i="15"/>
  <c r="O1173" i="15"/>
  <c r="O1174" i="15"/>
  <c r="O1175" i="15"/>
  <c r="O1176" i="15"/>
  <c r="O1177" i="15"/>
  <c r="O1178" i="15"/>
  <c r="O1179" i="15"/>
  <c r="O1180" i="15"/>
  <c r="O1181" i="15"/>
  <c r="O1182" i="15"/>
  <c r="O1183" i="15"/>
  <c r="O1184" i="15"/>
  <c r="O1185" i="15"/>
  <c r="O1186" i="15"/>
  <c r="O1187" i="15"/>
  <c r="O1188" i="15"/>
  <c r="O1189" i="15"/>
  <c r="O1190" i="15"/>
  <c r="O1191" i="15"/>
  <c r="O1192" i="15"/>
  <c r="O1193" i="15"/>
  <c r="O1194" i="15"/>
  <c r="O1195" i="15"/>
  <c r="O1196" i="15"/>
  <c r="O1197" i="15"/>
  <c r="O1198" i="15"/>
  <c r="O1199" i="15"/>
  <c r="O1200" i="15"/>
  <c r="O1201" i="15"/>
  <c r="O1202" i="15"/>
  <c r="O1203" i="15"/>
  <c r="O1204" i="15"/>
  <c r="O1205" i="15"/>
  <c r="O1206" i="15"/>
  <c r="O1207" i="15"/>
  <c r="O1208" i="15"/>
  <c r="O1209" i="15"/>
  <c r="O1210" i="15"/>
  <c r="O1211" i="15"/>
  <c r="O1212" i="15"/>
  <c r="O1213" i="15"/>
  <c r="O1214" i="15"/>
  <c r="O1215" i="15"/>
  <c r="O1216" i="15"/>
  <c r="O1217" i="15"/>
  <c r="O1218" i="15"/>
  <c r="O1219" i="15"/>
  <c r="O1220" i="15"/>
  <c r="O1221" i="15"/>
  <c r="O1222" i="15"/>
  <c r="O1223" i="15"/>
  <c r="O1224" i="15"/>
  <c r="O1225" i="15"/>
  <c r="O1226" i="15"/>
  <c r="O1227" i="15"/>
  <c r="O1228" i="15"/>
  <c r="O1229" i="15"/>
  <c r="O1230" i="15"/>
  <c r="O1231" i="15"/>
  <c r="O1232" i="15"/>
  <c r="O1233" i="15"/>
  <c r="O1234" i="15"/>
  <c r="O1235" i="15"/>
  <c r="O1236" i="15"/>
  <c r="O1237" i="15"/>
  <c r="O1238" i="15"/>
  <c r="O1239" i="15"/>
  <c r="O1240" i="15"/>
  <c r="O1241" i="15"/>
  <c r="O1242" i="15"/>
  <c r="O1243" i="15"/>
  <c r="O1244" i="15"/>
  <c r="O1245" i="15"/>
  <c r="O1246" i="15"/>
  <c r="O1247" i="15"/>
  <c r="O1248" i="15"/>
  <c r="O1249" i="15"/>
  <c r="O1250" i="15"/>
  <c r="O1251" i="15"/>
  <c r="O1252" i="15"/>
  <c r="O1253" i="15"/>
  <c r="O1254" i="15"/>
  <c r="O1255" i="15"/>
  <c r="O1256" i="15"/>
  <c r="O1257" i="15"/>
  <c r="O1258" i="15"/>
  <c r="O1259" i="15"/>
  <c r="O1260" i="15"/>
  <c r="O1261" i="15"/>
  <c r="O1262" i="15"/>
  <c r="O1263" i="15"/>
  <c r="O1264" i="15"/>
  <c r="O1265" i="15"/>
  <c r="O1266" i="15"/>
  <c r="O1267" i="15"/>
  <c r="O1268" i="15"/>
  <c r="O1269" i="15"/>
  <c r="O1270" i="15"/>
  <c r="O1271" i="15"/>
  <c r="O1272" i="15"/>
  <c r="O1273" i="15"/>
  <c r="O1274" i="15"/>
  <c r="O1275" i="15"/>
  <c r="O1276" i="15"/>
  <c r="O1277" i="15"/>
  <c r="O1278" i="15"/>
  <c r="O1279" i="15"/>
  <c r="O1280" i="15"/>
  <c r="O1281" i="15"/>
  <c r="O1282" i="15"/>
  <c r="O1283" i="15"/>
  <c r="O1284" i="15"/>
  <c r="O1285" i="15"/>
  <c r="O1286" i="15"/>
  <c r="O1287" i="15"/>
  <c r="O1288" i="15"/>
  <c r="O1289" i="15"/>
  <c r="O1290" i="15"/>
  <c r="O1291" i="15"/>
  <c r="O1292" i="15"/>
  <c r="O1293" i="15"/>
  <c r="O1294" i="15"/>
  <c r="O1295" i="15"/>
  <c r="O1296" i="15"/>
  <c r="O1297" i="15"/>
  <c r="O1298" i="15"/>
  <c r="O1299" i="15"/>
  <c r="O1300" i="15"/>
  <c r="O1301" i="15"/>
  <c r="O1302" i="15"/>
  <c r="O1303" i="15"/>
  <c r="O1304" i="15"/>
  <c r="O1305" i="15"/>
  <c r="O1306" i="15"/>
  <c r="O1307" i="15"/>
  <c r="O1308" i="15"/>
  <c r="O1309" i="15"/>
  <c r="O1310" i="15"/>
  <c r="O1311" i="15"/>
  <c r="O1312" i="15"/>
  <c r="O1313" i="15"/>
  <c r="O1314" i="15"/>
  <c r="O1315" i="15"/>
  <c r="O1316" i="15"/>
  <c r="O1317" i="15"/>
  <c r="O1318" i="15"/>
  <c r="O1319" i="15"/>
  <c r="O1320" i="15"/>
  <c r="O1321" i="15"/>
  <c r="O1322" i="15"/>
  <c r="O1323" i="15"/>
  <c r="O1324" i="15"/>
  <c r="O1325" i="15"/>
  <c r="O1326" i="15"/>
  <c r="O1327" i="15"/>
  <c r="O1328" i="15"/>
  <c r="O1329" i="15"/>
  <c r="O1330" i="15"/>
  <c r="O1331" i="15"/>
  <c r="O1332" i="15"/>
  <c r="O1333" i="15"/>
  <c r="O1334" i="15"/>
  <c r="O1335" i="15"/>
  <c r="O1336" i="15"/>
  <c r="O1337" i="15"/>
  <c r="O1338" i="15"/>
  <c r="O1339" i="15"/>
  <c r="O1340" i="15"/>
  <c r="O1341" i="15"/>
  <c r="O1342" i="15"/>
  <c r="O1343" i="15"/>
  <c r="O1344" i="15"/>
  <c r="O1345" i="15"/>
  <c r="O1346" i="15"/>
  <c r="O1347" i="15"/>
  <c r="O1348" i="15"/>
  <c r="O1349" i="15"/>
  <c r="O1350" i="15"/>
  <c r="O1351" i="15"/>
  <c r="O1352" i="15"/>
  <c r="O1353" i="15"/>
  <c r="O1354" i="15"/>
  <c r="O1355" i="15"/>
  <c r="O1356" i="15"/>
  <c r="O1357" i="15"/>
  <c r="O1358" i="15"/>
  <c r="O1359" i="15"/>
  <c r="O1360" i="15"/>
  <c r="O1361" i="15"/>
  <c r="O1362" i="15"/>
  <c r="O1363" i="15"/>
  <c r="O1364" i="15"/>
  <c r="O1365" i="15"/>
  <c r="O1366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O1380" i="15"/>
  <c r="O1381" i="15"/>
  <c r="O1382" i="15"/>
  <c r="O1383" i="15"/>
  <c r="O1384" i="15"/>
  <c r="O1385" i="15"/>
  <c r="O1386" i="15"/>
  <c r="O1387" i="15"/>
  <c r="O1388" i="15"/>
  <c r="O1389" i="15"/>
  <c r="O1390" i="15"/>
  <c r="O1391" i="15"/>
  <c r="O1392" i="15"/>
  <c r="O1393" i="15"/>
  <c r="O1394" i="15"/>
  <c r="O1395" i="15"/>
  <c r="O1396" i="15"/>
  <c r="O1397" i="15"/>
  <c r="O1398" i="15"/>
  <c r="O1399" i="15"/>
  <c r="O1400" i="15"/>
  <c r="O1401" i="15"/>
  <c r="O1402" i="15"/>
  <c r="O1403" i="15"/>
  <c r="O1404" i="15"/>
  <c r="O1405" i="15"/>
  <c r="O1406" i="15"/>
  <c r="O1407" i="15"/>
  <c r="O1408" i="15"/>
  <c r="O1409" i="15"/>
  <c r="O1410" i="15"/>
  <c r="O1411" i="15"/>
  <c r="O1412" i="15"/>
  <c r="O1413" i="15"/>
  <c r="O1414" i="15"/>
  <c r="O1415" i="15"/>
  <c r="O1416" i="15"/>
  <c r="O1417" i="15"/>
  <c r="O1418" i="15"/>
  <c r="O1419" i="15"/>
  <c r="O1420" i="15"/>
  <c r="O1421" i="15"/>
  <c r="O1422" i="15"/>
  <c r="O1423" i="15"/>
  <c r="O1424" i="15"/>
  <c r="O1425" i="15"/>
  <c r="O1426" i="15"/>
  <c r="O1427" i="15"/>
  <c r="O1428" i="15"/>
  <c r="O1429" i="15"/>
  <c r="O1430" i="15"/>
  <c r="O1431" i="15"/>
  <c r="O1432" i="15"/>
  <c r="O1433" i="15"/>
  <c r="O1434" i="15"/>
  <c r="O1435" i="15"/>
  <c r="O1436" i="15"/>
  <c r="O1437" i="15"/>
  <c r="O1438" i="15"/>
  <c r="O1439" i="15"/>
  <c r="O1440" i="15"/>
  <c r="O1441" i="15"/>
  <c r="O1442" i="15"/>
  <c r="O1443" i="15"/>
  <c r="O1444" i="15"/>
  <c r="O1445" i="15"/>
  <c r="O1446" i="15"/>
  <c r="O1447" i="15"/>
  <c r="O1448" i="15"/>
  <c r="O1449" i="15"/>
  <c r="O1450" i="15"/>
  <c r="O1451" i="15"/>
  <c r="O1452" i="15"/>
  <c r="O1453" i="15"/>
  <c r="O1454" i="15"/>
  <c r="O1455" i="15"/>
  <c r="O1456" i="15"/>
  <c r="O1457" i="15"/>
  <c r="O1458" i="15"/>
  <c r="O1459" i="15"/>
  <c r="O1460" i="15"/>
  <c r="O1461" i="15"/>
  <c r="O1462" i="15"/>
  <c r="O1463" i="15"/>
  <c r="O1464" i="15"/>
  <c r="O1465" i="15"/>
  <c r="O1466" i="15"/>
  <c r="O1467" i="15"/>
  <c r="O1468" i="15"/>
  <c r="O1469" i="15"/>
  <c r="O1470" i="15"/>
  <c r="O1471" i="15"/>
  <c r="O1472" i="15"/>
  <c r="O1473" i="15"/>
  <c r="O1474" i="15"/>
  <c r="O1475" i="15"/>
  <c r="O1476" i="15"/>
  <c r="O1477" i="15"/>
  <c r="O1478" i="15"/>
  <c r="O1479" i="15"/>
  <c r="O1480" i="15"/>
  <c r="O1481" i="15"/>
  <c r="O1482" i="15"/>
  <c r="O1483" i="15"/>
  <c r="O1484" i="15"/>
  <c r="O1485" i="15"/>
  <c r="O1486" i="15"/>
  <c r="O1487" i="15"/>
  <c r="O1488" i="15"/>
  <c r="O1489" i="15"/>
  <c r="O1490" i="15"/>
  <c r="O1491" i="15"/>
  <c r="O1492" i="15"/>
  <c r="O1493" i="15"/>
  <c r="O1494" i="15"/>
  <c r="O1495" i="15"/>
  <c r="O1496" i="15"/>
  <c r="O1497" i="15"/>
  <c r="O1498" i="15"/>
  <c r="O1499" i="15"/>
  <c r="O1500" i="15"/>
  <c r="O1501" i="15"/>
  <c r="O1502" i="15"/>
  <c r="O1503" i="15"/>
  <c r="O1504" i="15"/>
  <c r="O1505" i="15"/>
  <c r="O1506" i="15"/>
  <c r="O1507" i="15"/>
  <c r="O1508" i="15"/>
  <c r="O1509" i="15"/>
  <c r="O1510" i="15"/>
  <c r="O1511" i="15"/>
  <c r="O1512" i="15"/>
  <c r="O1513" i="15"/>
  <c r="O1514" i="15"/>
  <c r="O1515" i="15"/>
  <c r="O1516" i="15"/>
  <c r="O1517" i="15"/>
  <c r="O1518" i="15"/>
  <c r="O1519" i="15"/>
  <c r="O1520" i="15"/>
  <c r="O1521" i="15"/>
  <c r="O1522" i="15"/>
  <c r="O1523" i="15"/>
  <c r="O1524" i="15"/>
  <c r="O1525" i="15"/>
  <c r="O1526" i="15"/>
  <c r="O1527" i="15"/>
  <c r="O1528" i="15"/>
  <c r="O1529" i="15"/>
  <c r="O1530" i="15"/>
  <c r="O1531" i="15"/>
  <c r="O1532" i="15"/>
  <c r="O1533" i="15"/>
  <c r="O1534" i="15"/>
  <c r="O1535" i="15"/>
  <c r="O1536" i="15"/>
  <c r="O1537" i="15"/>
  <c r="O1538" i="15"/>
  <c r="O1539" i="15"/>
  <c r="O1540" i="15"/>
  <c r="O1541" i="15"/>
  <c r="O1542" i="15"/>
  <c r="O1543" i="15"/>
  <c r="O1544" i="15"/>
  <c r="O1545" i="15"/>
  <c r="O1546" i="15"/>
  <c r="O1547" i="15"/>
  <c r="O1548" i="15"/>
  <c r="O1549" i="15"/>
  <c r="O1550" i="15"/>
  <c r="O1551" i="15"/>
  <c r="O1552" i="15"/>
  <c r="O1553" i="15"/>
  <c r="O1554" i="15"/>
  <c r="O1555" i="15"/>
  <c r="O1556" i="15"/>
  <c r="O1557" i="15"/>
  <c r="O1558" i="15"/>
  <c r="O1559" i="15"/>
  <c r="O1560" i="15"/>
  <c r="O1561" i="15"/>
  <c r="O1562" i="15"/>
  <c r="O1563" i="15"/>
  <c r="O1564" i="15"/>
  <c r="O1565" i="15"/>
  <c r="O1566" i="15"/>
  <c r="O1567" i="15"/>
  <c r="O1568" i="15"/>
  <c r="O1569" i="15"/>
  <c r="O1570" i="15"/>
  <c r="O1571" i="15"/>
  <c r="O1572" i="15"/>
  <c r="O1573" i="15"/>
  <c r="O1574" i="15"/>
  <c r="O1575" i="15"/>
  <c r="O1576" i="15"/>
  <c r="O1577" i="15"/>
  <c r="O1578" i="15"/>
  <c r="O1579" i="15"/>
  <c r="O1580" i="15"/>
  <c r="O1581" i="15"/>
  <c r="O1582" i="15"/>
  <c r="O1583" i="15"/>
  <c r="O1584" i="15"/>
  <c r="O1585" i="15"/>
  <c r="O1586" i="15"/>
  <c r="O1587" i="15"/>
  <c r="O1588" i="15"/>
  <c r="O1589" i="15"/>
  <c r="O1590" i="15"/>
  <c r="O1591" i="15"/>
  <c r="O1592" i="15"/>
  <c r="O1593" i="15"/>
  <c r="O1594" i="15"/>
  <c r="O1595" i="15"/>
  <c r="O1596" i="15"/>
  <c r="O1597" i="15"/>
  <c r="O1598" i="15"/>
  <c r="O1599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O1613" i="15"/>
  <c r="O1614" i="15"/>
  <c r="O1615" i="15"/>
  <c r="O1616" i="15"/>
  <c r="O1617" i="15"/>
  <c r="O1618" i="15"/>
  <c r="O1619" i="15"/>
  <c r="O1620" i="15"/>
  <c r="O1621" i="15"/>
  <c r="O1622" i="15"/>
  <c r="O1623" i="15"/>
  <c r="O1624" i="15"/>
  <c r="O1625" i="15"/>
  <c r="O1626" i="15"/>
  <c r="O1627" i="15"/>
  <c r="O1628" i="15"/>
  <c r="O1629" i="15"/>
  <c r="O1630" i="15"/>
  <c r="O1631" i="15"/>
  <c r="O1632" i="15"/>
  <c r="O1633" i="15"/>
  <c r="O1634" i="15"/>
  <c r="O1635" i="15"/>
  <c r="O1636" i="15"/>
  <c r="O1637" i="15"/>
  <c r="O1638" i="15"/>
  <c r="O1639" i="15"/>
  <c r="O1640" i="15"/>
  <c r="O1641" i="15"/>
  <c r="O1642" i="15"/>
  <c r="O1643" i="15"/>
  <c r="O1644" i="15"/>
  <c r="O1645" i="15"/>
  <c r="O1646" i="15"/>
  <c r="O1647" i="15"/>
  <c r="O1648" i="15"/>
  <c r="O1649" i="15"/>
  <c r="O1650" i="15"/>
  <c r="O1651" i="15"/>
  <c r="O1652" i="15"/>
  <c r="O1653" i="15"/>
  <c r="O1654" i="15"/>
  <c r="O1655" i="15"/>
  <c r="O1656" i="15"/>
  <c r="O1657" i="15"/>
  <c r="O1658" i="15"/>
  <c r="O1659" i="15"/>
  <c r="O1660" i="15"/>
  <c r="O1661" i="15"/>
  <c r="O1662" i="15"/>
  <c r="O1663" i="15"/>
  <c r="O1664" i="15"/>
  <c r="O1665" i="15"/>
  <c r="O1666" i="15"/>
  <c r="O1667" i="15"/>
  <c r="O1668" i="15"/>
  <c r="O1669" i="15"/>
  <c r="O1670" i="15"/>
  <c r="O1671" i="15"/>
  <c r="O1672" i="15"/>
  <c r="O1673" i="15"/>
  <c r="O1674" i="15"/>
  <c r="O1675" i="15"/>
  <c r="O1676" i="15"/>
  <c r="O1677" i="15"/>
  <c r="O1678" i="15"/>
  <c r="O1679" i="15"/>
  <c r="O1680" i="15"/>
  <c r="O1681" i="15"/>
  <c r="O1682" i="15"/>
  <c r="O1683" i="15"/>
  <c r="O1684" i="15"/>
  <c r="O1685" i="15"/>
  <c r="O1686" i="15"/>
  <c r="O1687" i="15"/>
  <c r="O1688" i="15"/>
  <c r="O1689" i="15"/>
  <c r="O1690" i="15"/>
  <c r="O1691" i="15"/>
  <c r="O1692" i="15"/>
  <c r="O1693" i="15"/>
  <c r="O1694" i="15"/>
  <c r="O1695" i="15"/>
  <c r="O1696" i="15"/>
  <c r="O1697" i="15"/>
  <c r="O1698" i="15"/>
  <c r="O1699" i="15"/>
  <c r="O1700" i="15"/>
  <c r="O1701" i="15"/>
  <c r="O1702" i="15"/>
  <c r="O1703" i="15"/>
  <c r="O1704" i="15"/>
  <c r="O1705" i="15"/>
  <c r="O1706" i="15"/>
  <c r="O1707" i="15"/>
  <c r="O1708" i="15"/>
  <c r="O1709" i="15"/>
  <c r="O1710" i="15"/>
  <c r="O1711" i="15"/>
  <c r="O1712" i="15"/>
  <c r="O1713" i="15"/>
  <c r="O1714" i="15"/>
  <c r="O1715" i="15"/>
  <c r="O1716" i="15"/>
  <c r="O1717" i="15"/>
  <c r="O1718" i="15"/>
  <c r="O1719" i="15"/>
  <c r="O1720" i="15"/>
  <c r="O1721" i="15"/>
  <c r="O1722" i="15"/>
  <c r="O1723" i="15"/>
  <c r="O1724" i="15"/>
  <c r="O1725" i="15"/>
  <c r="O1726" i="15"/>
  <c r="O1727" i="15"/>
  <c r="O1728" i="15"/>
  <c r="O1729" i="15"/>
  <c r="O1730" i="15"/>
  <c r="O1731" i="15"/>
  <c r="O1732" i="15"/>
  <c r="O1733" i="15"/>
  <c r="O1734" i="15"/>
  <c r="O1735" i="15"/>
  <c r="O1736" i="15"/>
  <c r="O1737" i="15"/>
  <c r="O1738" i="15"/>
  <c r="O1739" i="15"/>
  <c r="O1740" i="15"/>
  <c r="O1741" i="15"/>
  <c r="O1742" i="15"/>
  <c r="O1743" i="15"/>
  <c r="O1744" i="15"/>
  <c r="O1745" i="15"/>
  <c r="O1746" i="15"/>
  <c r="O1747" i="15"/>
  <c r="O1748" i="15"/>
  <c r="O1749" i="15"/>
  <c r="O1750" i="15"/>
  <c r="O1751" i="15"/>
  <c r="O1752" i="15"/>
  <c r="O1753" i="15"/>
  <c r="O1754" i="15"/>
  <c r="O1755" i="15"/>
  <c r="O1756" i="15"/>
  <c r="O1757" i="15"/>
  <c r="O1758" i="15"/>
  <c r="O1759" i="15"/>
  <c r="O1760" i="15"/>
  <c r="O1761" i="15"/>
  <c r="O1762" i="15"/>
  <c r="O1763" i="15"/>
  <c r="O1764" i="15"/>
  <c r="O1765" i="15"/>
  <c r="O1766" i="15"/>
  <c r="O1767" i="15"/>
  <c r="O1768" i="15"/>
  <c r="O1769" i="15"/>
  <c r="O1770" i="15"/>
  <c r="O1771" i="15"/>
  <c r="O1772" i="15"/>
  <c r="O1773" i="15"/>
  <c r="O1774" i="15"/>
  <c r="O1775" i="15"/>
  <c r="O1776" i="15"/>
  <c r="O1777" i="15"/>
  <c r="O1778" i="15"/>
  <c r="O1779" i="15"/>
  <c r="O1780" i="15"/>
  <c r="O1781" i="15"/>
  <c r="O1782" i="15"/>
  <c r="O1783" i="15"/>
  <c r="O1784" i="15"/>
  <c r="O1785" i="15"/>
  <c r="O1786" i="15"/>
  <c r="O1787" i="15"/>
  <c r="O1788" i="15"/>
  <c r="O1789" i="15"/>
  <c r="O1790" i="15"/>
  <c r="O1791" i="15"/>
  <c r="O1792" i="15"/>
  <c r="O1793" i="15"/>
  <c r="O1794" i="15"/>
  <c r="O1795" i="15"/>
  <c r="O1796" i="15"/>
  <c r="O1797" i="15"/>
  <c r="O1798" i="15"/>
  <c r="O1799" i="15"/>
  <c r="O1800" i="15"/>
  <c r="O1801" i="15"/>
  <c r="O1802" i="15"/>
  <c r="O1803" i="15"/>
  <c r="O1804" i="15"/>
  <c r="O1805" i="15"/>
  <c r="O1806" i="15"/>
  <c r="O1807" i="15"/>
  <c r="O1808" i="15"/>
  <c r="O1809" i="15"/>
  <c r="O1810" i="15"/>
  <c r="O1811" i="15"/>
  <c r="O1812" i="15"/>
  <c r="O1813" i="15"/>
  <c r="O1814" i="15"/>
  <c r="O1815" i="15"/>
  <c r="O1816" i="15"/>
  <c r="O1817" i="15"/>
  <c r="O1818" i="15"/>
  <c r="O1819" i="15"/>
  <c r="O1820" i="15"/>
  <c r="O1821" i="15"/>
  <c r="O1822" i="15"/>
  <c r="O1823" i="15"/>
  <c r="O1824" i="15"/>
  <c r="O1825" i="15"/>
  <c r="O1826" i="15"/>
  <c r="O1827" i="15"/>
  <c r="O1828" i="15"/>
  <c r="O1829" i="15"/>
  <c r="O1830" i="15"/>
  <c r="O1831" i="15"/>
  <c r="O1832" i="15"/>
  <c r="O1833" i="15"/>
  <c r="O1834" i="15"/>
  <c r="O1835" i="15"/>
  <c r="O1836" i="15"/>
  <c r="O1837" i="15"/>
  <c r="O1838" i="15"/>
  <c r="O1839" i="15"/>
  <c r="O1840" i="15"/>
  <c r="O1841" i="15"/>
  <c r="O1842" i="15"/>
  <c r="O1843" i="15"/>
  <c r="O1844" i="15"/>
  <c r="O1845" i="15"/>
  <c r="O1846" i="15"/>
  <c r="O1847" i="15"/>
  <c r="O1848" i="15"/>
  <c r="O1849" i="15"/>
  <c r="O1850" i="15"/>
  <c r="O1851" i="15"/>
  <c r="O1852" i="15"/>
  <c r="O1853" i="15"/>
  <c r="O1854" i="15"/>
  <c r="O1855" i="15"/>
  <c r="O1856" i="15"/>
  <c r="O1857" i="15"/>
  <c r="O1858" i="15"/>
  <c r="O1859" i="15"/>
  <c r="O1860" i="15"/>
  <c r="O1861" i="15"/>
  <c r="O1862" i="15"/>
  <c r="O1863" i="15"/>
  <c r="O1864" i="15"/>
  <c r="O1865" i="15"/>
  <c r="O1866" i="15"/>
  <c r="O1867" i="15"/>
  <c r="O1868" i="15"/>
  <c r="O1869" i="15"/>
  <c r="O1870" i="15"/>
  <c r="O1871" i="15"/>
  <c r="O1872" i="15"/>
  <c r="O1873" i="15"/>
  <c r="O1874" i="15"/>
  <c r="O1875" i="15"/>
  <c r="O1876" i="15"/>
  <c r="O1877" i="15"/>
  <c r="O1878" i="15"/>
  <c r="O1879" i="15"/>
  <c r="O1880" i="15"/>
  <c r="O1881" i="15"/>
  <c r="O1882" i="15"/>
  <c r="O1883" i="15"/>
  <c r="O1884" i="15"/>
  <c r="O1885" i="15"/>
  <c r="O1886" i="15"/>
  <c r="O1887" i="15"/>
  <c r="O1888" i="15"/>
  <c r="O1889" i="15"/>
  <c r="O1890" i="15"/>
  <c r="O1891" i="15"/>
  <c r="O1892" i="15"/>
  <c r="O1893" i="15"/>
  <c r="O1894" i="15"/>
  <c r="O1895" i="15"/>
  <c r="O1896" i="15"/>
  <c r="O1897" i="15"/>
  <c r="O1898" i="15"/>
  <c r="O1899" i="15"/>
  <c r="O1900" i="15"/>
  <c r="O1901" i="15"/>
  <c r="O1902" i="15"/>
  <c r="O1903" i="15"/>
  <c r="O1904" i="15"/>
  <c r="O1905" i="15"/>
  <c r="O1906" i="15"/>
  <c r="O1907" i="15"/>
  <c r="O1908" i="15"/>
  <c r="O1909" i="15"/>
  <c r="O1910" i="15"/>
  <c r="O1911" i="15"/>
  <c r="O1912" i="15"/>
  <c r="O1913" i="15"/>
  <c r="O1914" i="15"/>
  <c r="O1915" i="15"/>
  <c r="O1916" i="15"/>
  <c r="O1917" i="15"/>
  <c r="O1918" i="15"/>
  <c r="O1919" i="15"/>
  <c r="O1920" i="15"/>
  <c r="O1921" i="15"/>
  <c r="O1922" i="15"/>
  <c r="O1923" i="15"/>
  <c r="O1924" i="15"/>
  <c r="O1925" i="15"/>
  <c r="O1926" i="15"/>
  <c r="O1927" i="15"/>
  <c r="O1928" i="15"/>
  <c r="O1929" i="15"/>
  <c r="O1930" i="15"/>
  <c r="O1931" i="15"/>
  <c r="O1932" i="15"/>
  <c r="O1933" i="15"/>
  <c r="O1934" i="15"/>
  <c r="O1935" i="15"/>
  <c r="O1936" i="15"/>
  <c r="O1937" i="15"/>
  <c r="O1938" i="15"/>
  <c r="O1939" i="15"/>
  <c r="O1940" i="15"/>
  <c r="O1941" i="15"/>
  <c r="O1942" i="15"/>
  <c r="O1943" i="15"/>
  <c r="O1944" i="15"/>
  <c r="O1945" i="15"/>
  <c r="O1946" i="15"/>
  <c r="O1947" i="15"/>
  <c r="O1948" i="15"/>
  <c r="O1949" i="15"/>
  <c r="O1950" i="15"/>
  <c r="O1951" i="15"/>
  <c r="O1952" i="15"/>
  <c r="O1953" i="15"/>
  <c r="O1954" i="15"/>
  <c r="O1955" i="15"/>
  <c r="O1956" i="15"/>
  <c r="O1957" i="15"/>
  <c r="O1958" i="15"/>
  <c r="O1959" i="15"/>
  <c r="O1960" i="15"/>
  <c r="O1961" i="15"/>
  <c r="O1962" i="15"/>
  <c r="O1963" i="15"/>
  <c r="O1964" i="15"/>
  <c r="O1965" i="15"/>
  <c r="O1966" i="15"/>
  <c r="O1967" i="15"/>
  <c r="O1968" i="15"/>
  <c r="O1969" i="15"/>
  <c r="O1970" i="15"/>
  <c r="O1971" i="15"/>
  <c r="O1972" i="15"/>
  <c r="O1973" i="15"/>
  <c r="O1974" i="15"/>
  <c r="O1975" i="15"/>
  <c r="O1976" i="15"/>
  <c r="O1977" i="15"/>
  <c r="O1978" i="15"/>
  <c r="O1979" i="15"/>
  <c r="O1980" i="15"/>
  <c r="O1981" i="15"/>
  <c r="O1982" i="15"/>
  <c r="O1983" i="15"/>
  <c r="O1984" i="15"/>
  <c r="O1985" i="15"/>
  <c r="O1986" i="15"/>
  <c r="O1987" i="15"/>
  <c r="O1988" i="15"/>
  <c r="O1989" i="15"/>
  <c r="O1990" i="15"/>
  <c r="O1991" i="15"/>
  <c r="O1992" i="15"/>
  <c r="O1993" i="15"/>
  <c r="O1994" i="15"/>
  <c r="O1995" i="15"/>
  <c r="O1996" i="15"/>
  <c r="O1997" i="15"/>
  <c r="O1998" i="15"/>
  <c r="O1999" i="15"/>
  <c r="O2000" i="15"/>
  <c r="O2001" i="15"/>
  <c r="O2002" i="15"/>
  <c r="O2003" i="15"/>
  <c r="O2004" i="15"/>
  <c r="O2005" i="15"/>
  <c r="O2006" i="15"/>
  <c r="O2007" i="15"/>
  <c r="O2008" i="15"/>
  <c r="O2009" i="15"/>
  <c r="O2010" i="15"/>
  <c r="O2011" i="15"/>
  <c r="O2012" i="15"/>
  <c r="O2013" i="15"/>
  <c r="O2014" i="15"/>
  <c r="O2015" i="15"/>
  <c r="O2016" i="15"/>
  <c r="O2017" i="15"/>
  <c r="O2018" i="15"/>
  <c r="O2019" i="15"/>
  <c r="O2020" i="15"/>
  <c r="O2021" i="15"/>
  <c r="O2022" i="15"/>
  <c r="O2023" i="15"/>
  <c r="O2024" i="15"/>
  <c r="O2025" i="15"/>
  <c r="O2026" i="15"/>
  <c r="O2027" i="15"/>
  <c r="O2028" i="15"/>
  <c r="O2029" i="15"/>
  <c r="O2030" i="15"/>
  <c r="O2031" i="15"/>
  <c r="O2032" i="15"/>
  <c r="O2033" i="15"/>
  <c r="O2034" i="15"/>
  <c r="O2035" i="15"/>
  <c r="O2036" i="15"/>
  <c r="O2037" i="15"/>
  <c r="O2038" i="15"/>
  <c r="O2039" i="15"/>
  <c r="O2040" i="15"/>
  <c r="O2041" i="15"/>
  <c r="O2042" i="15"/>
  <c r="O2043" i="15"/>
  <c r="O2044" i="15"/>
  <c r="O2045" i="15"/>
  <c r="O2046" i="15"/>
  <c r="O2047" i="15"/>
  <c r="O2048" i="15"/>
  <c r="O2049" i="15"/>
  <c r="O2050" i="15"/>
  <c r="O2051" i="15"/>
  <c r="O2052" i="15"/>
  <c r="O2053" i="15"/>
  <c r="O2054" i="15"/>
  <c r="O2055" i="15"/>
  <c r="O2056" i="15"/>
  <c r="O2057" i="15"/>
  <c r="O2058" i="15"/>
  <c r="O2059" i="15"/>
  <c r="O2060" i="15"/>
  <c r="O2061" i="15"/>
  <c r="O2062" i="15"/>
  <c r="O2063" i="15"/>
  <c r="O2064" i="15"/>
  <c r="O2065" i="15"/>
  <c r="O2066" i="15"/>
  <c r="O2067" i="15"/>
  <c r="O2068" i="15"/>
  <c r="O2069" i="15"/>
  <c r="O2070" i="15"/>
  <c r="O2071" i="15"/>
  <c r="O2072" i="15"/>
  <c r="O2073" i="15"/>
  <c r="O2074" i="15"/>
  <c r="O2075" i="15"/>
  <c r="O2076" i="15"/>
  <c r="O2077" i="15"/>
  <c r="O2078" i="15"/>
  <c r="O2079" i="15"/>
  <c r="O2080" i="15"/>
  <c r="O2081" i="15"/>
  <c r="O2082" i="15"/>
  <c r="O2083" i="15"/>
  <c r="O2084" i="15"/>
  <c r="O2085" i="15"/>
  <c r="O2086" i="15"/>
  <c r="O2087" i="15"/>
  <c r="O2088" i="15"/>
  <c r="O2089" i="15"/>
  <c r="O2090" i="15"/>
  <c r="O2091" i="15"/>
  <c r="O2092" i="15"/>
  <c r="O2093" i="15"/>
  <c r="O2094" i="15"/>
  <c r="O2095" i="15"/>
  <c r="O2096" i="15"/>
  <c r="O2097" i="15"/>
  <c r="O2098" i="15"/>
  <c r="O2099" i="15"/>
  <c r="O2100" i="15"/>
  <c r="O2101" i="15"/>
  <c r="O2102" i="15"/>
  <c r="O2103" i="15"/>
  <c r="O2104" i="15"/>
  <c r="O2105" i="15"/>
  <c r="O2106" i="15"/>
  <c r="O2107" i="15"/>
  <c r="O2" i="15"/>
  <c r="F15" i="1"/>
  <c r="O2103" i="20"/>
  <c r="O2106" i="20"/>
  <c r="N2103" i="20"/>
  <c r="O2104" i="20"/>
  <c r="O2105" i="20"/>
  <c r="O2107" i="20"/>
  <c r="O2108" i="20"/>
  <c r="O2109" i="20"/>
  <c r="O2110" i="20"/>
  <c r="O2111" i="20"/>
  <c r="O2112" i="20"/>
  <c r="O2113" i="20"/>
  <c r="O2114" i="20"/>
  <c r="N2104" i="20"/>
  <c r="N2105" i="20"/>
  <c r="N2106" i="20"/>
  <c r="N2107" i="20"/>
  <c r="N2108" i="20"/>
  <c r="N2109" i="20"/>
  <c r="N2110" i="20"/>
  <c r="N2111" i="20"/>
  <c r="N2112" i="20"/>
  <c r="N2113" i="20"/>
  <c r="N2114" i="20"/>
  <c r="M2104" i="20"/>
  <c r="M2105" i="20"/>
  <c r="M2106" i="20"/>
  <c r="M2107" i="20"/>
  <c r="M2108" i="20"/>
  <c r="M2109" i="20"/>
  <c r="M2110" i="20"/>
  <c r="M2111" i="20"/>
  <c r="M2113" i="20"/>
  <c r="M2114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I2104" i="20"/>
  <c r="I2105" i="20"/>
  <c r="I2106" i="20"/>
  <c r="I2107" i="20"/>
  <c r="I2108" i="20"/>
  <c r="I2109" i="20"/>
  <c r="I2110" i="20"/>
  <c r="I2111" i="20"/>
  <c r="I2112" i="20"/>
  <c r="I2113" i="20"/>
  <c r="I2114" i="20"/>
  <c r="J2103" i="20"/>
  <c r="M2103" i="20"/>
  <c r="I2103" i="20"/>
  <c r="H2114" i="20"/>
  <c r="H2113" i="20"/>
  <c r="H2112" i="20"/>
  <c r="H2111" i="20"/>
  <c r="H2110" i="20"/>
  <c r="H2109" i="20"/>
  <c r="H2108" i="20"/>
  <c r="H2107" i="20"/>
  <c r="H2106" i="20"/>
  <c r="H2105" i="20"/>
  <c r="H2104" i="20"/>
  <c r="H2103" i="20"/>
  <c r="G2114" i="20"/>
  <c r="G2113" i="20"/>
  <c r="G2111" i="20"/>
  <c r="G2110" i="20"/>
  <c r="G2109" i="20"/>
  <c r="G2108" i="20"/>
  <c r="G2107" i="20"/>
  <c r="G2105" i="20"/>
  <c r="G2104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" i="20"/>
  <c r="B2101" i="20"/>
  <c r="B2100" i="20"/>
  <c r="B2099" i="20"/>
  <c r="B2098" i="20"/>
  <c r="B2097" i="20"/>
  <c r="B2096" i="20"/>
  <c r="B2095" i="20"/>
  <c r="B2094" i="20"/>
  <c r="B2093" i="20"/>
  <c r="B2092" i="20"/>
  <c r="B2091" i="20"/>
  <c r="B2090" i="20"/>
  <c r="B2089" i="20"/>
  <c r="B2088" i="20"/>
  <c r="B2087" i="20"/>
  <c r="B2086" i="20"/>
  <c r="B2085" i="20"/>
  <c r="B2084" i="20"/>
  <c r="B2083" i="20"/>
  <c r="B2082" i="20"/>
  <c r="B2081" i="20"/>
  <c r="B2080" i="20"/>
  <c r="B2079" i="20"/>
  <c r="B2078" i="20"/>
  <c r="B2077" i="20"/>
  <c r="B2076" i="20"/>
  <c r="B2075" i="20"/>
  <c r="B2074" i="20"/>
  <c r="B2073" i="20"/>
  <c r="B2072" i="20"/>
  <c r="B2071" i="20"/>
  <c r="B2070" i="20"/>
  <c r="B2069" i="20"/>
  <c r="B2068" i="20"/>
  <c r="B2067" i="20"/>
  <c r="B2066" i="20"/>
  <c r="B2065" i="20"/>
  <c r="B2064" i="20"/>
  <c r="B2063" i="20"/>
  <c r="B2062" i="20"/>
  <c r="B2061" i="20"/>
  <c r="B2060" i="20"/>
  <c r="B2059" i="20"/>
  <c r="B2058" i="20"/>
  <c r="B2057" i="20"/>
  <c r="B2056" i="20"/>
  <c r="B2055" i="20"/>
  <c r="B2054" i="20"/>
  <c r="B2053" i="20"/>
  <c r="B2052" i="20"/>
  <c r="B2051" i="20"/>
  <c r="B2050" i="20"/>
  <c r="B2049" i="20"/>
  <c r="B2048" i="20"/>
  <c r="B2047" i="20"/>
  <c r="B2046" i="20"/>
  <c r="B2045" i="20"/>
  <c r="B2044" i="20"/>
  <c r="B2043" i="20"/>
  <c r="B2042" i="20"/>
  <c r="B2041" i="20"/>
  <c r="B2040" i="20"/>
  <c r="B2039" i="20"/>
  <c r="B2038" i="20"/>
  <c r="B2037" i="20"/>
  <c r="B2036" i="20"/>
  <c r="B2035" i="20"/>
  <c r="B2034" i="20"/>
  <c r="B2033" i="20"/>
  <c r="B2032" i="20"/>
  <c r="B2031" i="20"/>
  <c r="B2030" i="20"/>
  <c r="B2029" i="20"/>
  <c r="B2028" i="20"/>
  <c r="B2027" i="20"/>
  <c r="B2026" i="20"/>
  <c r="B2025" i="20"/>
  <c r="B2024" i="20"/>
  <c r="B2023" i="20"/>
  <c r="B2022" i="20"/>
  <c r="B2021" i="20"/>
  <c r="B2020" i="20"/>
  <c r="B2019" i="20"/>
  <c r="B2018" i="20"/>
  <c r="B2017" i="20"/>
  <c r="B2016" i="20"/>
  <c r="B2015" i="20"/>
  <c r="B2014" i="20"/>
  <c r="B2013" i="20"/>
  <c r="B2012" i="20"/>
  <c r="B2011" i="20"/>
  <c r="B2010" i="20"/>
  <c r="B2009" i="20"/>
  <c r="B2008" i="20"/>
  <c r="B2007" i="20"/>
  <c r="B2006" i="20"/>
  <c r="B2005" i="20"/>
  <c r="B2004" i="20"/>
  <c r="B2003" i="20"/>
  <c r="B2002" i="20"/>
  <c r="B2001" i="20"/>
  <c r="B2000" i="20"/>
  <c r="B1999" i="20"/>
  <c r="B1998" i="20"/>
  <c r="B1997" i="20"/>
  <c r="B1996" i="20"/>
  <c r="B1995" i="20"/>
  <c r="B1994" i="20"/>
  <c r="B1993" i="20"/>
  <c r="B1992" i="20"/>
  <c r="B1991" i="20"/>
  <c r="B1990" i="20"/>
  <c r="B1989" i="20"/>
  <c r="B1988" i="20"/>
  <c r="B1987" i="20"/>
  <c r="B1986" i="20"/>
  <c r="B1985" i="20"/>
  <c r="B1984" i="20"/>
  <c r="B1983" i="20"/>
  <c r="B1982" i="20"/>
  <c r="B1981" i="20"/>
  <c r="B1980" i="20"/>
  <c r="B1979" i="20"/>
  <c r="B1978" i="20"/>
  <c r="B1977" i="20"/>
  <c r="B1976" i="20"/>
  <c r="B1975" i="20"/>
  <c r="B1974" i="20"/>
  <c r="B1973" i="20"/>
  <c r="B1972" i="20"/>
  <c r="B1971" i="20"/>
  <c r="B1970" i="20"/>
  <c r="B1969" i="20"/>
  <c r="B1968" i="20"/>
  <c r="B1967" i="20"/>
  <c r="B1966" i="20"/>
  <c r="B1965" i="20"/>
  <c r="B1964" i="20"/>
  <c r="B1963" i="20"/>
  <c r="B1962" i="20"/>
  <c r="B1961" i="20"/>
  <c r="B1960" i="20"/>
  <c r="B1959" i="20"/>
  <c r="B1958" i="20"/>
  <c r="B1957" i="20"/>
  <c r="B1956" i="20"/>
  <c r="B1955" i="20"/>
  <c r="B1954" i="20"/>
  <c r="B1953" i="20"/>
  <c r="B1952" i="20"/>
  <c r="B1951" i="20"/>
  <c r="B1950" i="20"/>
  <c r="B1949" i="20"/>
  <c r="B1948" i="20"/>
  <c r="B1947" i="20"/>
  <c r="B1946" i="20"/>
  <c r="B1945" i="20"/>
  <c r="B1944" i="20"/>
  <c r="B1943" i="20"/>
  <c r="B1942" i="20"/>
  <c r="B1941" i="20"/>
  <c r="B1940" i="20"/>
  <c r="B1939" i="20"/>
  <c r="B1938" i="20"/>
  <c r="B1937" i="20"/>
  <c r="B1936" i="20"/>
  <c r="B1935" i="20"/>
  <c r="B1934" i="20"/>
  <c r="B1933" i="20"/>
  <c r="B1932" i="20"/>
  <c r="B1931" i="20"/>
  <c r="B1930" i="20"/>
  <c r="B1929" i="20"/>
  <c r="B1928" i="20"/>
  <c r="B1927" i="20"/>
  <c r="B1926" i="20"/>
  <c r="B1925" i="20"/>
  <c r="B1924" i="20"/>
  <c r="B1923" i="20"/>
  <c r="B1922" i="20"/>
  <c r="B1921" i="20"/>
  <c r="B1920" i="20"/>
  <c r="B1919" i="20"/>
  <c r="B1918" i="20"/>
  <c r="B1917" i="20"/>
  <c r="B1916" i="20"/>
  <c r="B1915" i="20"/>
  <c r="B1914" i="20"/>
  <c r="B1913" i="20"/>
  <c r="B1912" i="20"/>
  <c r="B1911" i="20"/>
  <c r="B1910" i="20"/>
  <c r="B1909" i="20"/>
  <c r="B1908" i="20"/>
  <c r="B1907" i="20"/>
  <c r="B1906" i="20"/>
  <c r="B1905" i="20"/>
  <c r="B1904" i="20"/>
  <c r="B1903" i="20"/>
  <c r="B1902" i="20"/>
  <c r="B1901" i="20"/>
  <c r="B1900" i="20"/>
  <c r="B1899" i="20"/>
  <c r="B1898" i="20"/>
  <c r="B1897" i="20"/>
  <c r="B1896" i="20"/>
  <c r="B1895" i="20"/>
  <c r="B1894" i="20"/>
  <c r="B1893" i="20"/>
  <c r="B1892" i="20"/>
  <c r="B1891" i="20"/>
  <c r="B1890" i="20"/>
  <c r="B1889" i="20"/>
  <c r="B1888" i="20"/>
  <c r="B1887" i="20"/>
  <c r="B1886" i="20"/>
  <c r="B1885" i="20"/>
  <c r="B1884" i="20"/>
  <c r="B1883" i="20"/>
  <c r="B1882" i="20"/>
  <c r="B1881" i="20"/>
  <c r="B1880" i="20"/>
  <c r="B1879" i="20"/>
  <c r="B1878" i="20"/>
  <c r="B1877" i="20"/>
  <c r="B1876" i="20"/>
  <c r="B1875" i="20"/>
  <c r="B1874" i="20"/>
  <c r="B1873" i="20"/>
  <c r="B1872" i="20"/>
  <c r="B1871" i="20"/>
  <c r="B1870" i="20"/>
  <c r="B1869" i="20"/>
  <c r="B1868" i="20"/>
  <c r="B1867" i="20"/>
  <c r="B1866" i="20"/>
  <c r="B1865" i="20"/>
  <c r="B1864" i="20"/>
  <c r="B1863" i="20"/>
  <c r="B1862" i="20"/>
  <c r="B1861" i="20"/>
  <c r="B1860" i="20"/>
  <c r="B1859" i="20"/>
  <c r="B1858" i="20"/>
  <c r="B1857" i="20"/>
  <c r="B1856" i="20"/>
  <c r="B1855" i="20"/>
  <c r="B1854" i="20"/>
  <c r="B1853" i="20"/>
  <c r="B1852" i="20"/>
  <c r="B1851" i="20"/>
  <c r="B1850" i="20"/>
  <c r="B1849" i="20"/>
  <c r="B1848" i="20"/>
  <c r="B1847" i="20"/>
  <c r="B1846" i="20"/>
  <c r="B1845" i="20"/>
  <c r="B1844" i="20"/>
  <c r="B1843" i="20"/>
  <c r="B1842" i="20"/>
  <c r="B1841" i="20"/>
  <c r="B1840" i="20"/>
  <c r="B1839" i="20"/>
  <c r="B1838" i="20"/>
  <c r="B1837" i="20"/>
  <c r="B1836" i="20"/>
  <c r="B1835" i="20"/>
  <c r="B1834" i="20"/>
  <c r="B1833" i="20"/>
  <c r="B1832" i="20"/>
  <c r="B1831" i="20"/>
  <c r="B1830" i="20"/>
  <c r="B1829" i="20"/>
  <c r="B1828" i="20"/>
  <c r="B1827" i="20"/>
  <c r="B1826" i="20"/>
  <c r="B1825" i="20"/>
  <c r="B1824" i="20"/>
  <c r="B1823" i="20"/>
  <c r="B1822" i="20"/>
  <c r="B1821" i="20"/>
  <c r="B1820" i="20"/>
  <c r="B1819" i="20"/>
  <c r="B1818" i="20"/>
  <c r="B1817" i="20"/>
  <c r="B1816" i="20"/>
  <c r="B1815" i="20"/>
  <c r="B1814" i="20"/>
  <c r="B1813" i="20"/>
  <c r="B1812" i="20"/>
  <c r="B1811" i="20"/>
  <c r="B1810" i="20"/>
  <c r="B1809" i="20"/>
  <c r="B1808" i="20"/>
  <c r="B1807" i="20"/>
  <c r="B1806" i="20"/>
  <c r="B1805" i="20"/>
  <c r="B1804" i="20"/>
  <c r="B1803" i="20"/>
  <c r="B1802" i="20"/>
  <c r="B1801" i="20"/>
  <c r="B1800" i="20"/>
  <c r="B1799" i="20"/>
  <c r="B1798" i="20"/>
  <c r="B1797" i="20"/>
  <c r="B1796" i="20"/>
  <c r="B1795" i="20"/>
  <c r="B1794" i="20"/>
  <c r="B1793" i="20"/>
  <c r="B1792" i="20"/>
  <c r="B1791" i="20"/>
  <c r="B1790" i="20"/>
  <c r="B1789" i="20"/>
  <c r="B1788" i="20"/>
  <c r="B1787" i="20"/>
  <c r="B1786" i="20"/>
  <c r="B1785" i="20"/>
  <c r="B1784" i="20"/>
  <c r="B1783" i="20"/>
  <c r="B1782" i="20"/>
  <c r="B1781" i="20"/>
  <c r="B1780" i="20"/>
  <c r="B1779" i="20"/>
  <c r="B1778" i="20"/>
  <c r="B1777" i="20"/>
  <c r="B1776" i="20"/>
  <c r="B1775" i="20"/>
  <c r="B1774" i="20"/>
  <c r="B1773" i="20"/>
  <c r="B1772" i="20"/>
  <c r="B1771" i="20"/>
  <c r="B1770" i="20"/>
  <c r="B1769" i="20"/>
  <c r="B1768" i="20"/>
  <c r="B1767" i="20"/>
  <c r="B1766" i="20"/>
  <c r="B1765" i="20"/>
  <c r="B1764" i="20"/>
  <c r="B1763" i="20"/>
  <c r="B1762" i="20"/>
  <c r="B1761" i="20"/>
  <c r="B1760" i="20"/>
  <c r="B1759" i="20"/>
  <c r="B1758" i="20"/>
  <c r="B1757" i="20"/>
  <c r="B1756" i="20"/>
  <c r="B1755" i="20"/>
  <c r="B1754" i="20"/>
  <c r="B1753" i="20"/>
  <c r="B1752" i="20"/>
  <c r="B1751" i="20"/>
  <c r="B1750" i="20"/>
  <c r="B1749" i="20"/>
  <c r="B1748" i="20"/>
  <c r="B1747" i="20"/>
  <c r="B1746" i="20"/>
  <c r="B1745" i="20"/>
  <c r="B1744" i="20"/>
  <c r="B1743" i="20"/>
  <c r="B1742" i="20"/>
  <c r="B1741" i="20"/>
  <c r="B1740" i="20"/>
  <c r="B1739" i="20"/>
  <c r="B1738" i="20"/>
  <c r="B1737" i="20"/>
  <c r="B1736" i="20"/>
  <c r="B1735" i="20"/>
  <c r="B1734" i="20"/>
  <c r="B1733" i="20"/>
  <c r="B1732" i="20"/>
  <c r="B1731" i="20"/>
  <c r="B1730" i="20"/>
  <c r="B1729" i="20"/>
  <c r="B1728" i="20"/>
  <c r="B1727" i="20"/>
  <c r="B1726" i="20"/>
  <c r="B1725" i="20"/>
  <c r="B1724" i="20"/>
  <c r="B1723" i="20"/>
  <c r="B1722" i="20"/>
  <c r="B1721" i="20"/>
  <c r="B1720" i="20"/>
  <c r="B1719" i="20"/>
  <c r="B1718" i="20"/>
  <c r="B1717" i="20"/>
  <c r="B1716" i="20"/>
  <c r="B1715" i="20"/>
  <c r="B1714" i="20"/>
  <c r="B1713" i="20"/>
  <c r="B1712" i="20"/>
  <c r="B1711" i="20"/>
  <c r="B1710" i="20"/>
  <c r="B1709" i="20"/>
  <c r="B1708" i="20"/>
  <c r="B1707" i="20"/>
  <c r="B1706" i="20"/>
  <c r="B1705" i="20"/>
  <c r="B1704" i="20"/>
  <c r="B1703" i="20"/>
  <c r="B1702" i="20"/>
  <c r="B1701" i="20"/>
  <c r="B1700" i="20"/>
  <c r="B1699" i="20"/>
  <c r="B1698" i="20"/>
  <c r="B1697" i="20"/>
  <c r="B1696" i="20"/>
  <c r="B1695" i="20"/>
  <c r="B1694" i="20"/>
  <c r="B1693" i="20"/>
  <c r="B1692" i="20"/>
  <c r="B1691" i="20"/>
  <c r="B1690" i="20"/>
  <c r="B1689" i="20"/>
  <c r="B1688" i="20"/>
  <c r="B1687" i="20"/>
  <c r="B1686" i="20"/>
  <c r="B1685" i="20"/>
  <c r="B1684" i="20"/>
  <c r="B1683" i="20"/>
  <c r="B1682" i="20"/>
  <c r="B1681" i="20"/>
  <c r="B1680" i="20"/>
  <c r="B1679" i="20"/>
  <c r="B1678" i="20"/>
  <c r="B1677" i="20"/>
  <c r="B1676" i="20"/>
  <c r="B1675" i="20"/>
  <c r="B1674" i="20"/>
  <c r="B1673" i="20"/>
  <c r="B1672" i="20"/>
  <c r="B1671" i="20"/>
  <c r="B1670" i="20"/>
  <c r="B1669" i="20"/>
  <c r="B1668" i="20"/>
  <c r="B1667" i="20"/>
  <c r="B1666" i="20"/>
  <c r="B1665" i="20"/>
  <c r="B1664" i="20"/>
  <c r="B1663" i="20"/>
  <c r="B1662" i="20"/>
  <c r="B1661" i="20"/>
  <c r="B1660" i="20"/>
  <c r="B1659" i="20"/>
  <c r="B1658" i="20"/>
  <c r="B1657" i="20"/>
  <c r="B1656" i="20"/>
  <c r="B1655" i="20"/>
  <c r="B1654" i="20"/>
  <c r="B1653" i="20"/>
  <c r="B1652" i="20"/>
  <c r="B1651" i="20"/>
  <c r="B1650" i="20"/>
  <c r="B1649" i="20"/>
  <c r="B1648" i="20"/>
  <c r="B1647" i="20"/>
  <c r="B1646" i="20"/>
  <c r="B1645" i="20"/>
  <c r="B1644" i="20"/>
  <c r="B1643" i="20"/>
  <c r="B1642" i="20"/>
  <c r="B1641" i="20"/>
  <c r="B1640" i="20"/>
  <c r="B1639" i="20"/>
  <c r="B1638" i="20"/>
  <c r="B1637" i="20"/>
  <c r="B1636" i="20"/>
  <c r="B1635" i="20"/>
  <c r="B1634" i="20"/>
  <c r="B1633" i="20"/>
  <c r="B1632" i="20"/>
  <c r="B1631" i="20"/>
  <c r="B1630" i="20"/>
  <c r="B1629" i="20"/>
  <c r="B1628" i="20"/>
  <c r="B1627" i="20"/>
  <c r="B1626" i="20"/>
  <c r="B1625" i="20"/>
  <c r="B1624" i="20"/>
  <c r="B1623" i="20"/>
  <c r="B1622" i="20"/>
  <c r="B1621" i="20"/>
  <c r="B1620" i="20"/>
  <c r="B1619" i="20"/>
  <c r="B1618" i="20"/>
  <c r="B1617" i="20"/>
  <c r="B1616" i="20"/>
  <c r="B1615" i="20"/>
  <c r="B1614" i="20"/>
  <c r="B1613" i="20"/>
  <c r="B1612" i="20"/>
  <c r="B1611" i="20"/>
  <c r="B1610" i="20"/>
  <c r="B1609" i="20"/>
  <c r="B1608" i="20"/>
  <c r="B1607" i="20"/>
  <c r="B1606" i="20"/>
  <c r="B1605" i="20"/>
  <c r="B1604" i="20"/>
  <c r="B1603" i="20"/>
  <c r="B1602" i="20"/>
  <c r="B1601" i="20"/>
  <c r="B1600" i="20"/>
  <c r="B1599" i="20"/>
  <c r="B1598" i="20"/>
  <c r="B1597" i="20"/>
  <c r="B1596" i="20"/>
  <c r="B1595" i="20"/>
  <c r="B1594" i="20"/>
  <c r="B1593" i="20"/>
  <c r="B1592" i="20"/>
  <c r="B1591" i="20"/>
  <c r="B1590" i="20"/>
  <c r="B1589" i="20"/>
  <c r="B1588" i="20"/>
  <c r="B1587" i="20"/>
  <c r="B1586" i="20"/>
  <c r="B1585" i="20"/>
  <c r="B1584" i="20"/>
  <c r="B1583" i="20"/>
  <c r="B1582" i="20"/>
  <c r="B1581" i="20"/>
  <c r="B1580" i="20"/>
  <c r="B1579" i="20"/>
  <c r="B1578" i="20"/>
  <c r="B1577" i="20"/>
  <c r="B1576" i="20"/>
  <c r="B1575" i="20"/>
  <c r="B1574" i="20"/>
  <c r="B1573" i="20"/>
  <c r="B1572" i="20"/>
  <c r="B1571" i="20"/>
  <c r="B1570" i="20"/>
  <c r="B1569" i="20"/>
  <c r="B1568" i="20"/>
  <c r="B1567" i="20"/>
  <c r="B1566" i="20"/>
  <c r="B1565" i="20"/>
  <c r="B1564" i="20"/>
  <c r="B1563" i="20"/>
  <c r="B1562" i="20"/>
  <c r="B1561" i="20"/>
  <c r="B1560" i="20"/>
  <c r="B1559" i="20"/>
  <c r="B1558" i="20"/>
  <c r="B1557" i="20"/>
  <c r="B1556" i="20"/>
  <c r="B1555" i="20"/>
  <c r="B1554" i="20"/>
  <c r="B1553" i="20"/>
  <c r="B1552" i="20"/>
  <c r="B1551" i="20"/>
  <c r="B1550" i="20"/>
  <c r="B1549" i="20"/>
  <c r="B1548" i="20"/>
  <c r="B1547" i="20"/>
  <c r="B1546" i="20"/>
  <c r="B1545" i="20"/>
  <c r="B1544" i="20"/>
  <c r="B1543" i="20"/>
  <c r="B1542" i="20"/>
  <c r="B1541" i="20"/>
  <c r="B1540" i="20"/>
  <c r="B1539" i="20"/>
  <c r="B1538" i="20"/>
  <c r="B1537" i="20"/>
  <c r="B1536" i="20"/>
  <c r="B1535" i="20"/>
  <c r="B1534" i="20"/>
  <c r="B1533" i="20"/>
  <c r="B1532" i="20"/>
  <c r="B1531" i="20"/>
  <c r="B1530" i="20"/>
  <c r="B1529" i="20"/>
  <c r="B1528" i="20"/>
  <c r="B1527" i="20"/>
  <c r="B1526" i="20"/>
  <c r="B1525" i="20"/>
  <c r="B1524" i="20"/>
  <c r="B1523" i="20"/>
  <c r="B1522" i="20"/>
  <c r="B1521" i="20"/>
  <c r="B1520" i="20"/>
  <c r="B1519" i="20"/>
  <c r="B1518" i="20"/>
  <c r="B1517" i="20"/>
  <c r="B1516" i="20"/>
  <c r="B1515" i="20"/>
  <c r="B1514" i="20"/>
  <c r="B1513" i="20"/>
  <c r="B1512" i="20"/>
  <c r="B1511" i="20"/>
  <c r="B1510" i="20"/>
  <c r="B1509" i="20"/>
  <c r="B1508" i="20"/>
  <c r="B1507" i="20"/>
  <c r="B1506" i="20"/>
  <c r="B1505" i="20"/>
  <c r="B1504" i="20"/>
  <c r="B1503" i="20"/>
  <c r="B1502" i="20"/>
  <c r="B1501" i="20"/>
  <c r="B1500" i="20"/>
  <c r="B1499" i="20"/>
  <c r="B1498" i="20"/>
  <c r="B1497" i="20"/>
  <c r="B1496" i="20"/>
  <c r="B1495" i="20"/>
  <c r="B1494" i="20"/>
  <c r="B1493" i="20"/>
  <c r="B1492" i="20"/>
  <c r="B1491" i="20"/>
  <c r="B1490" i="20"/>
  <c r="B1489" i="20"/>
  <c r="B1488" i="20"/>
  <c r="B1487" i="20"/>
  <c r="B1486" i="20"/>
  <c r="B1485" i="20"/>
  <c r="B1484" i="20"/>
  <c r="B1483" i="20"/>
  <c r="B1482" i="20"/>
  <c r="B1481" i="20"/>
  <c r="B1480" i="20"/>
  <c r="B1479" i="20"/>
  <c r="B1478" i="20"/>
  <c r="B1477" i="20"/>
  <c r="B1476" i="20"/>
  <c r="B1475" i="20"/>
  <c r="B1474" i="20"/>
  <c r="B1473" i="20"/>
  <c r="B1472" i="20"/>
  <c r="B1471" i="20"/>
  <c r="B1470" i="20"/>
  <c r="B1469" i="20"/>
  <c r="B1468" i="20"/>
  <c r="B1467" i="20"/>
  <c r="B1466" i="20"/>
  <c r="B1465" i="20"/>
  <c r="B1464" i="20"/>
  <c r="B1463" i="20"/>
  <c r="B1462" i="20"/>
  <c r="B1461" i="20"/>
  <c r="B1460" i="20"/>
  <c r="B1459" i="20"/>
  <c r="B1458" i="20"/>
  <c r="B1457" i="20"/>
  <c r="B1456" i="20"/>
  <c r="B1455" i="20"/>
  <c r="B1454" i="20"/>
  <c r="B1453" i="20"/>
  <c r="B1452" i="20"/>
  <c r="B1451" i="20"/>
  <c r="B1450" i="20"/>
  <c r="B1449" i="20"/>
  <c r="B1448" i="20"/>
  <c r="B1447" i="20"/>
  <c r="B1446" i="20"/>
  <c r="B1445" i="20"/>
  <c r="B1444" i="20"/>
  <c r="B1443" i="20"/>
  <c r="B1442" i="20"/>
  <c r="B1441" i="20"/>
  <c r="B1440" i="20"/>
  <c r="B1439" i="20"/>
  <c r="B1438" i="20"/>
  <c r="B1437" i="20"/>
  <c r="B1436" i="20"/>
  <c r="B1435" i="20"/>
  <c r="B1434" i="20"/>
  <c r="B1433" i="20"/>
  <c r="B1432" i="20"/>
  <c r="B1431" i="20"/>
  <c r="B1430" i="20"/>
  <c r="B1429" i="20"/>
  <c r="B1428" i="20"/>
  <c r="B1427" i="20"/>
  <c r="B1426" i="20"/>
  <c r="B1425" i="20"/>
  <c r="B1424" i="20"/>
  <c r="B1423" i="20"/>
  <c r="B1422" i="20"/>
  <c r="B1421" i="20"/>
  <c r="B1420" i="20"/>
  <c r="B1419" i="20"/>
  <c r="B1418" i="20"/>
  <c r="B1417" i="20"/>
  <c r="B1416" i="20"/>
  <c r="B1415" i="20"/>
  <c r="B1414" i="20"/>
  <c r="B1413" i="20"/>
  <c r="B1412" i="20"/>
  <c r="B1411" i="20"/>
  <c r="B1410" i="20"/>
  <c r="B1409" i="20"/>
  <c r="B1408" i="20"/>
  <c r="B1407" i="20"/>
  <c r="B1406" i="20"/>
  <c r="B1405" i="20"/>
  <c r="B1404" i="20"/>
  <c r="B1403" i="20"/>
  <c r="B1402" i="20"/>
  <c r="B1401" i="20"/>
  <c r="B1400" i="20"/>
  <c r="B1399" i="20"/>
  <c r="B1398" i="20"/>
  <c r="B1397" i="20"/>
  <c r="B1396" i="20"/>
  <c r="B1395" i="20"/>
  <c r="B1394" i="20"/>
  <c r="B1393" i="20"/>
  <c r="B1392" i="20"/>
  <c r="B1391" i="20"/>
  <c r="B1390" i="20"/>
  <c r="B1389" i="20"/>
  <c r="B1388" i="20"/>
  <c r="B1387" i="20"/>
  <c r="B1386" i="20"/>
  <c r="B1385" i="20"/>
  <c r="B1384" i="20"/>
  <c r="B1383" i="20"/>
  <c r="B1382" i="20"/>
  <c r="B1381" i="20"/>
  <c r="B1380" i="20"/>
  <c r="B1379" i="20"/>
  <c r="B1378" i="20"/>
  <c r="B1377" i="20"/>
  <c r="B1376" i="20"/>
  <c r="B1375" i="20"/>
  <c r="B1374" i="20"/>
  <c r="B1373" i="20"/>
  <c r="B1372" i="20"/>
  <c r="B1371" i="20"/>
  <c r="B1370" i="20"/>
  <c r="B1369" i="20"/>
  <c r="B1368" i="20"/>
  <c r="B1367" i="20"/>
  <c r="B1366" i="20"/>
  <c r="B1365" i="20"/>
  <c r="B1364" i="20"/>
  <c r="B1363" i="20"/>
  <c r="B1362" i="20"/>
  <c r="B1361" i="20"/>
  <c r="B1360" i="20"/>
  <c r="B1359" i="20"/>
  <c r="B1358" i="20"/>
  <c r="B1357" i="20"/>
  <c r="B1356" i="20"/>
  <c r="B1355" i="20"/>
  <c r="B1354" i="20"/>
  <c r="B1353" i="20"/>
  <c r="B1352" i="20"/>
  <c r="B1351" i="20"/>
  <c r="B1350" i="20"/>
  <c r="B1349" i="20"/>
  <c r="B1348" i="20"/>
  <c r="B1347" i="20"/>
  <c r="B1346" i="20"/>
  <c r="B1345" i="20"/>
  <c r="B1344" i="20"/>
  <c r="B1343" i="20"/>
  <c r="B1342" i="20"/>
  <c r="B1341" i="20"/>
  <c r="B1340" i="20"/>
  <c r="B1339" i="20"/>
  <c r="B1338" i="20"/>
  <c r="B1337" i="20"/>
  <c r="B1336" i="20"/>
  <c r="B1335" i="20"/>
  <c r="B1334" i="20"/>
  <c r="B1333" i="20"/>
  <c r="B1332" i="20"/>
  <c r="B1331" i="20"/>
  <c r="B1330" i="20"/>
  <c r="B1329" i="20"/>
  <c r="B1328" i="20"/>
  <c r="B1327" i="20"/>
  <c r="B1326" i="20"/>
  <c r="B1325" i="20"/>
  <c r="B1324" i="20"/>
  <c r="B1323" i="20"/>
  <c r="B1322" i="20"/>
  <c r="B1321" i="20"/>
  <c r="B1320" i="20"/>
  <c r="B1319" i="20"/>
  <c r="B1318" i="20"/>
  <c r="B1317" i="20"/>
  <c r="B1316" i="20"/>
  <c r="B1315" i="20"/>
  <c r="B1314" i="20"/>
  <c r="B1313" i="20"/>
  <c r="B1312" i="20"/>
  <c r="B1311" i="20"/>
  <c r="B1310" i="20"/>
  <c r="B1309" i="20"/>
  <c r="B1308" i="20"/>
  <c r="B1307" i="20"/>
  <c r="B1306" i="20"/>
  <c r="B1305" i="20"/>
  <c r="B1304" i="20"/>
  <c r="B1303" i="20"/>
  <c r="B1302" i="20"/>
  <c r="B1301" i="20"/>
  <c r="B1300" i="20"/>
  <c r="B1299" i="20"/>
  <c r="B1298" i="20"/>
  <c r="B1297" i="20"/>
  <c r="B1296" i="20"/>
  <c r="B1295" i="20"/>
  <c r="B1294" i="20"/>
  <c r="B1293" i="20"/>
  <c r="B1292" i="20"/>
  <c r="B1291" i="20"/>
  <c r="B1290" i="20"/>
  <c r="B1289" i="20"/>
  <c r="B1288" i="20"/>
  <c r="B1287" i="20"/>
  <c r="B1286" i="20"/>
  <c r="B1285" i="20"/>
  <c r="B1284" i="20"/>
  <c r="B1283" i="20"/>
  <c r="B1282" i="20"/>
  <c r="B1281" i="20"/>
  <c r="B1280" i="20"/>
  <c r="B1279" i="20"/>
  <c r="B1278" i="20"/>
  <c r="B1277" i="20"/>
  <c r="B1276" i="20"/>
  <c r="B1275" i="20"/>
  <c r="B1274" i="20"/>
  <c r="B1273" i="20"/>
  <c r="B1272" i="20"/>
  <c r="B1271" i="20"/>
  <c r="B1270" i="20"/>
  <c r="B1269" i="20"/>
  <c r="B1268" i="20"/>
  <c r="B1267" i="20"/>
  <c r="B1266" i="20"/>
  <c r="B1265" i="20"/>
  <c r="B1264" i="20"/>
  <c r="B1263" i="20"/>
  <c r="B1262" i="20"/>
  <c r="B1261" i="20"/>
  <c r="B1260" i="20"/>
  <c r="B1259" i="20"/>
  <c r="B1258" i="20"/>
  <c r="B1257" i="20"/>
  <c r="B1256" i="20"/>
  <c r="B1255" i="20"/>
  <c r="B1254" i="20"/>
  <c r="B1253" i="20"/>
  <c r="B1252" i="20"/>
  <c r="B1251" i="20"/>
  <c r="B1250" i="20"/>
  <c r="B1249" i="20"/>
  <c r="B1248" i="20"/>
  <c r="B1247" i="20"/>
  <c r="B1246" i="20"/>
  <c r="B1245" i="20"/>
  <c r="B1244" i="20"/>
  <c r="B1243" i="20"/>
  <c r="B1242" i="20"/>
  <c r="B1241" i="20"/>
  <c r="B1240" i="20"/>
  <c r="B1239" i="20"/>
  <c r="B1238" i="20"/>
  <c r="B1237" i="20"/>
  <c r="B1236" i="20"/>
  <c r="B1235" i="20"/>
  <c r="B1234" i="20"/>
  <c r="B1233" i="20"/>
  <c r="B1232" i="20"/>
  <c r="B1231" i="20"/>
  <c r="B1230" i="20"/>
  <c r="B1229" i="20"/>
  <c r="B1228" i="20"/>
  <c r="B1227" i="20"/>
  <c r="B1226" i="20"/>
  <c r="B1225" i="20"/>
  <c r="B1224" i="20"/>
  <c r="B1223" i="20"/>
  <c r="B1222" i="20"/>
  <c r="B1221" i="20"/>
  <c r="B1220" i="20"/>
  <c r="B1219" i="20"/>
  <c r="B1218" i="20"/>
  <c r="B1217" i="20"/>
  <c r="B1216" i="20"/>
  <c r="B1215" i="20"/>
  <c r="B1214" i="20"/>
  <c r="B1213" i="20"/>
  <c r="B1212" i="20"/>
  <c r="B1211" i="20"/>
  <c r="B1210" i="20"/>
  <c r="B1209" i="20"/>
  <c r="B1208" i="20"/>
  <c r="B1207" i="20"/>
  <c r="B1206" i="20"/>
  <c r="B1205" i="20"/>
  <c r="B1204" i="20"/>
  <c r="B1203" i="20"/>
  <c r="B1202" i="20"/>
  <c r="B1201" i="20"/>
  <c r="B1200" i="20"/>
  <c r="B1199" i="20"/>
  <c r="B1198" i="20"/>
  <c r="B1197" i="20"/>
  <c r="B1196" i="20"/>
  <c r="B1195" i="20"/>
  <c r="B1194" i="20"/>
  <c r="B1193" i="20"/>
  <c r="B1192" i="20"/>
  <c r="B1191" i="20"/>
  <c r="B1190" i="20"/>
  <c r="B1189" i="20"/>
  <c r="B1188" i="20"/>
  <c r="B1187" i="20"/>
  <c r="B1186" i="20"/>
  <c r="B1185" i="20"/>
  <c r="B1184" i="20"/>
  <c r="B1183" i="20"/>
  <c r="B1182" i="20"/>
  <c r="B1181" i="20"/>
  <c r="B1180" i="20"/>
  <c r="B1179" i="20"/>
  <c r="B1178" i="20"/>
  <c r="B1177" i="20"/>
  <c r="B1176" i="20"/>
  <c r="B1175" i="20"/>
  <c r="B1174" i="20"/>
  <c r="B1173" i="20"/>
  <c r="B1172" i="20"/>
  <c r="B1171" i="20"/>
  <c r="B1170" i="20"/>
  <c r="B1169" i="20"/>
  <c r="B1168" i="20"/>
  <c r="B1167" i="20"/>
  <c r="B1166" i="20"/>
  <c r="B1165" i="20"/>
  <c r="B1164" i="20"/>
  <c r="B1163" i="20"/>
  <c r="B1162" i="20"/>
  <c r="B1161" i="20"/>
  <c r="B1160" i="20"/>
  <c r="B1159" i="20"/>
  <c r="B1158" i="20"/>
  <c r="B1157" i="20"/>
  <c r="B1156" i="20"/>
  <c r="B1155" i="20"/>
  <c r="B1154" i="20"/>
  <c r="B1153" i="20"/>
  <c r="B1152" i="20"/>
  <c r="B1151" i="20"/>
  <c r="B1150" i="20"/>
  <c r="B1149" i="20"/>
  <c r="B1148" i="20"/>
  <c r="B1147" i="20"/>
  <c r="B1146" i="20"/>
  <c r="B1145" i="20"/>
  <c r="B1144" i="20"/>
  <c r="B1143" i="20"/>
  <c r="B1142" i="20"/>
  <c r="B1141" i="20"/>
  <c r="B1140" i="20"/>
  <c r="B1139" i="20"/>
  <c r="B1138" i="20"/>
  <c r="B1137" i="20"/>
  <c r="B1136" i="20"/>
  <c r="B1135" i="20"/>
  <c r="B1134" i="20"/>
  <c r="B1133" i="20"/>
  <c r="B1132" i="20"/>
  <c r="B1131" i="20"/>
  <c r="B1130" i="20"/>
  <c r="B1129" i="20"/>
  <c r="B1128" i="20"/>
  <c r="B1127" i="20"/>
  <c r="B1126" i="20"/>
  <c r="B1125" i="20"/>
  <c r="B1124" i="20"/>
  <c r="B1123" i="20"/>
  <c r="B1122" i="20"/>
  <c r="B1121" i="20"/>
  <c r="B1120" i="20"/>
  <c r="B1119" i="20"/>
  <c r="B1118" i="20"/>
  <c r="B1117" i="20"/>
  <c r="B1116" i="20"/>
  <c r="B1115" i="20"/>
  <c r="B1114" i="20"/>
  <c r="B1113" i="20"/>
  <c r="B1112" i="20"/>
  <c r="B1111" i="20"/>
  <c r="B1110" i="20"/>
  <c r="B1109" i="20"/>
  <c r="B1108" i="20"/>
  <c r="B1107" i="20"/>
  <c r="B1106" i="20"/>
  <c r="B1105" i="20"/>
  <c r="B1104" i="20"/>
  <c r="B1103" i="20"/>
  <c r="B1102" i="20"/>
  <c r="B1101" i="20"/>
  <c r="B1100" i="20"/>
  <c r="B1099" i="20"/>
  <c r="B1098" i="20"/>
  <c r="B1097" i="20"/>
  <c r="B1096" i="20"/>
  <c r="B1095" i="20"/>
  <c r="B1094" i="20"/>
  <c r="B1093" i="20"/>
  <c r="B1092" i="20"/>
  <c r="B1091" i="20"/>
  <c r="B1090" i="20"/>
  <c r="B1089" i="20"/>
  <c r="B1088" i="20"/>
  <c r="B1087" i="20"/>
  <c r="B1086" i="20"/>
  <c r="B1085" i="20"/>
  <c r="B1084" i="20"/>
  <c r="B1083" i="20"/>
  <c r="B1082" i="20"/>
  <c r="B1081" i="20"/>
  <c r="B1080" i="20"/>
  <c r="B1079" i="20"/>
  <c r="B1078" i="20"/>
  <c r="B1077" i="20"/>
  <c r="B1076" i="20"/>
  <c r="B1075" i="20"/>
  <c r="B1074" i="20"/>
  <c r="B1073" i="20"/>
  <c r="B1072" i="20"/>
  <c r="B1071" i="20"/>
  <c r="B1070" i="20"/>
  <c r="B1069" i="20"/>
  <c r="B1068" i="20"/>
  <c r="B1067" i="20"/>
  <c r="B1066" i="20"/>
  <c r="B1065" i="20"/>
  <c r="B1064" i="20"/>
  <c r="B1063" i="20"/>
  <c r="B1062" i="20"/>
  <c r="B1061" i="20"/>
  <c r="B1060" i="20"/>
  <c r="B1059" i="20"/>
  <c r="B1058" i="20"/>
  <c r="B1057" i="20"/>
  <c r="B1056" i="20"/>
  <c r="B1055" i="20"/>
  <c r="B1054" i="20"/>
  <c r="B1053" i="20"/>
  <c r="B1052" i="20"/>
  <c r="B1051" i="20"/>
  <c r="B1050" i="20"/>
  <c r="B1049" i="20"/>
  <c r="B1048" i="20"/>
  <c r="B1047" i="20"/>
  <c r="B1046" i="20"/>
  <c r="B1045" i="20"/>
  <c r="B1044" i="20"/>
  <c r="B1043" i="20"/>
  <c r="B1042" i="20"/>
  <c r="B1041" i="20"/>
  <c r="B1040" i="20"/>
  <c r="B1039" i="20"/>
  <c r="B1038" i="20"/>
  <c r="B1037" i="20"/>
  <c r="B1036" i="20"/>
  <c r="B1035" i="20"/>
  <c r="B1034" i="20"/>
  <c r="B1033" i="20"/>
  <c r="B1032" i="20"/>
  <c r="B1031" i="20"/>
  <c r="B1030" i="20"/>
  <c r="B1029" i="20"/>
  <c r="B1028" i="20"/>
  <c r="B1027" i="20"/>
  <c r="B1026" i="20"/>
  <c r="B1025" i="20"/>
  <c r="B1024" i="20"/>
  <c r="B1023" i="20"/>
  <c r="B1022" i="20"/>
  <c r="B1021" i="20"/>
  <c r="B1020" i="20"/>
  <c r="B1019" i="20"/>
  <c r="B1018" i="20"/>
  <c r="B1017" i="20"/>
  <c r="B1016" i="20"/>
  <c r="B1015" i="20"/>
  <c r="B1014" i="20"/>
  <c r="B1013" i="20"/>
  <c r="B1012" i="20"/>
  <c r="B1011" i="20"/>
  <c r="B1010" i="20"/>
  <c r="B1009" i="20"/>
  <c r="B1008" i="20"/>
  <c r="B1007" i="20"/>
  <c r="B1006" i="20"/>
  <c r="B1005" i="20"/>
  <c r="B1004" i="20"/>
  <c r="B1003" i="20"/>
  <c r="B1002" i="20"/>
  <c r="B1001" i="20"/>
  <c r="B1000" i="20"/>
  <c r="B999" i="20"/>
  <c r="B998" i="20"/>
  <c r="B997" i="20"/>
  <c r="B996" i="20"/>
  <c r="B995" i="20"/>
  <c r="B994" i="20"/>
  <c r="B993" i="20"/>
  <c r="B992" i="20"/>
  <c r="B991" i="20"/>
  <c r="B990" i="20"/>
  <c r="B989" i="20"/>
  <c r="B988" i="20"/>
  <c r="B987" i="20"/>
  <c r="B986" i="20"/>
  <c r="B985" i="20"/>
  <c r="B984" i="20"/>
  <c r="B983" i="20"/>
  <c r="B982" i="20"/>
  <c r="B981" i="20"/>
  <c r="B980" i="20"/>
  <c r="B979" i="20"/>
  <c r="B978" i="20"/>
  <c r="B977" i="20"/>
  <c r="B976" i="20"/>
  <c r="B975" i="20"/>
  <c r="B974" i="20"/>
  <c r="B973" i="20"/>
  <c r="B972" i="20"/>
  <c r="B971" i="20"/>
  <c r="B970" i="20"/>
  <c r="B969" i="20"/>
  <c r="B968" i="20"/>
  <c r="B967" i="20"/>
  <c r="B966" i="20"/>
  <c r="B965" i="20"/>
  <c r="B964" i="20"/>
  <c r="B963" i="20"/>
  <c r="B962" i="20"/>
  <c r="B961" i="20"/>
  <c r="B960" i="20"/>
  <c r="B959" i="20"/>
  <c r="B958" i="20"/>
  <c r="B957" i="20"/>
  <c r="B956" i="20"/>
  <c r="B955" i="20"/>
  <c r="B954" i="20"/>
  <c r="B953" i="20"/>
  <c r="B952" i="20"/>
  <c r="B951" i="20"/>
  <c r="B950" i="20"/>
  <c r="B949" i="20"/>
  <c r="B948" i="20"/>
  <c r="B947" i="20"/>
  <c r="B946" i="20"/>
  <c r="B945" i="20"/>
  <c r="B944" i="20"/>
  <c r="B943" i="20"/>
  <c r="B942" i="20"/>
  <c r="B941" i="20"/>
  <c r="B940" i="20"/>
  <c r="B939" i="20"/>
  <c r="B938" i="20"/>
  <c r="B937" i="20"/>
  <c r="B936" i="20"/>
  <c r="B935" i="20"/>
  <c r="B934" i="20"/>
  <c r="B933" i="20"/>
  <c r="B932" i="20"/>
  <c r="B931" i="20"/>
  <c r="B930" i="20"/>
  <c r="B929" i="20"/>
  <c r="B928" i="20"/>
  <c r="B927" i="20"/>
  <c r="B926" i="20"/>
  <c r="B925" i="20"/>
  <c r="B924" i="20"/>
  <c r="B923" i="20"/>
  <c r="B922" i="20"/>
  <c r="B921" i="20"/>
  <c r="B920" i="20"/>
  <c r="B919" i="20"/>
  <c r="B918" i="20"/>
  <c r="B917" i="20"/>
  <c r="B916" i="20"/>
  <c r="B915" i="20"/>
  <c r="B914" i="20"/>
  <c r="B913" i="20"/>
  <c r="B912" i="20"/>
  <c r="B911" i="20"/>
  <c r="B910" i="20"/>
  <c r="B909" i="20"/>
  <c r="B908" i="20"/>
  <c r="B907" i="20"/>
  <c r="B906" i="20"/>
  <c r="B905" i="20"/>
  <c r="B904" i="20"/>
  <c r="B903" i="20"/>
  <c r="B902" i="20"/>
  <c r="B901" i="20"/>
  <c r="B900" i="20"/>
  <c r="B899" i="20"/>
  <c r="B898" i="20"/>
  <c r="B897" i="20"/>
  <c r="B896" i="20"/>
  <c r="B895" i="20"/>
  <c r="B894" i="20"/>
  <c r="B893" i="20"/>
  <c r="B892" i="20"/>
  <c r="B891" i="20"/>
  <c r="B890" i="20"/>
  <c r="B889" i="20"/>
  <c r="B888" i="20"/>
  <c r="B887" i="20"/>
  <c r="B886" i="20"/>
  <c r="B885" i="20"/>
  <c r="B884" i="20"/>
  <c r="B883" i="20"/>
  <c r="B882" i="20"/>
  <c r="B881" i="20"/>
  <c r="B880" i="20"/>
  <c r="B879" i="20"/>
  <c r="B878" i="20"/>
  <c r="B877" i="20"/>
  <c r="B876" i="20"/>
  <c r="B875" i="20"/>
  <c r="B874" i="20"/>
  <c r="B873" i="20"/>
  <c r="B872" i="20"/>
  <c r="B871" i="20"/>
  <c r="B870" i="20"/>
  <c r="B869" i="20"/>
  <c r="B868" i="20"/>
  <c r="B867" i="20"/>
  <c r="B866" i="20"/>
  <c r="B865" i="20"/>
  <c r="B864" i="20"/>
  <c r="B863" i="20"/>
  <c r="B862" i="20"/>
  <c r="B861" i="20"/>
  <c r="B860" i="20"/>
  <c r="B859" i="20"/>
  <c r="B858" i="20"/>
  <c r="B857" i="20"/>
  <c r="B856" i="20"/>
  <c r="B855" i="20"/>
  <c r="B854" i="20"/>
  <c r="B853" i="20"/>
  <c r="B852" i="20"/>
  <c r="B851" i="20"/>
  <c r="B850" i="20"/>
  <c r="B849" i="20"/>
  <c r="B848" i="20"/>
  <c r="B847" i="20"/>
  <c r="B846" i="20"/>
  <c r="B845" i="20"/>
  <c r="B844" i="20"/>
  <c r="B843" i="20"/>
  <c r="B842" i="20"/>
  <c r="B841" i="20"/>
  <c r="B840" i="20"/>
  <c r="B839" i="20"/>
  <c r="B838" i="20"/>
  <c r="B837" i="20"/>
  <c r="B836" i="20"/>
  <c r="B835" i="20"/>
  <c r="B834" i="20"/>
  <c r="B833" i="20"/>
  <c r="B832" i="20"/>
  <c r="B831" i="20"/>
  <c r="B830" i="20"/>
  <c r="B829" i="20"/>
  <c r="B828" i="20"/>
  <c r="B827" i="20"/>
  <c r="B826" i="20"/>
  <c r="B825" i="20"/>
  <c r="B824" i="20"/>
  <c r="B823" i="20"/>
  <c r="B822" i="20"/>
  <c r="B821" i="20"/>
  <c r="B820" i="20"/>
  <c r="B819" i="20"/>
  <c r="B818" i="20"/>
  <c r="B817" i="20"/>
  <c r="B816" i="20"/>
  <c r="B815" i="20"/>
  <c r="B814" i="20"/>
  <c r="B813" i="20"/>
  <c r="B812" i="20"/>
  <c r="B811" i="20"/>
  <c r="B810" i="20"/>
  <c r="B809" i="20"/>
  <c r="B808" i="20"/>
  <c r="B807" i="20"/>
  <c r="B806" i="20"/>
  <c r="B805" i="20"/>
  <c r="B804" i="20"/>
  <c r="B803" i="20"/>
  <c r="B802" i="20"/>
  <c r="B801" i="20"/>
  <c r="B800" i="20"/>
  <c r="B799" i="20"/>
  <c r="B798" i="20"/>
  <c r="B797" i="20"/>
  <c r="B796" i="20"/>
  <c r="B795" i="20"/>
  <c r="B794" i="20"/>
  <c r="B793" i="20"/>
  <c r="B792" i="20"/>
  <c r="B791" i="20"/>
  <c r="B790" i="20"/>
  <c r="B789" i="20"/>
  <c r="B788" i="20"/>
  <c r="B787" i="20"/>
  <c r="B786" i="20"/>
  <c r="B785" i="20"/>
  <c r="B784" i="20"/>
  <c r="B783" i="20"/>
  <c r="B782" i="20"/>
  <c r="B781" i="20"/>
  <c r="B780" i="20"/>
  <c r="B779" i="20"/>
  <c r="B778" i="20"/>
  <c r="B777" i="20"/>
  <c r="B776" i="20"/>
  <c r="B775" i="20"/>
  <c r="B774" i="20"/>
  <c r="B773" i="20"/>
  <c r="B772" i="20"/>
  <c r="B771" i="20"/>
  <c r="B770" i="20"/>
  <c r="B769" i="20"/>
  <c r="B768" i="20"/>
  <c r="B767" i="20"/>
  <c r="B766" i="20"/>
  <c r="B765" i="20"/>
  <c r="B764" i="20"/>
  <c r="B763" i="20"/>
  <c r="B762" i="20"/>
  <c r="B761" i="20"/>
  <c r="B760" i="20"/>
  <c r="B759" i="20"/>
  <c r="B758" i="20"/>
  <c r="B757" i="20"/>
  <c r="B756" i="20"/>
  <c r="B755" i="20"/>
  <c r="B754" i="20"/>
  <c r="B753" i="20"/>
  <c r="B752" i="20"/>
  <c r="B751" i="20"/>
  <c r="B750" i="20"/>
  <c r="B749" i="20"/>
  <c r="B748" i="20"/>
  <c r="B747" i="20"/>
  <c r="B746" i="20"/>
  <c r="B745" i="20"/>
  <c r="B744" i="20"/>
  <c r="B743" i="20"/>
  <c r="B742" i="20"/>
  <c r="B741" i="20"/>
  <c r="B740" i="20"/>
  <c r="B739" i="20"/>
  <c r="B738" i="20"/>
  <c r="B737" i="20"/>
  <c r="B736" i="20"/>
  <c r="B735" i="20"/>
  <c r="B734" i="20"/>
  <c r="B733" i="20"/>
  <c r="B732" i="20"/>
  <c r="B731" i="20"/>
  <c r="B730" i="20"/>
  <c r="B729" i="20"/>
  <c r="B728" i="20"/>
  <c r="B727" i="20"/>
  <c r="B726" i="20"/>
  <c r="B725" i="20"/>
  <c r="B724" i="20"/>
  <c r="B723" i="20"/>
  <c r="B722" i="20"/>
  <c r="B721" i="20"/>
  <c r="B720" i="20"/>
  <c r="B719" i="20"/>
  <c r="B718" i="20"/>
  <c r="B717" i="20"/>
  <c r="B716" i="20"/>
  <c r="B715" i="20"/>
  <c r="B714" i="20"/>
  <c r="B713" i="20"/>
  <c r="B712" i="20"/>
  <c r="B711" i="20"/>
  <c r="B710" i="20"/>
  <c r="B709" i="20"/>
  <c r="B708" i="20"/>
  <c r="B707" i="20"/>
  <c r="B706" i="20"/>
  <c r="B705" i="20"/>
  <c r="B704" i="20"/>
  <c r="B703" i="20"/>
  <c r="B702" i="20"/>
  <c r="B701" i="20"/>
  <c r="B700" i="20"/>
  <c r="B699" i="20"/>
  <c r="B698" i="20"/>
  <c r="B697" i="20"/>
  <c r="B696" i="20"/>
  <c r="B695" i="20"/>
  <c r="B694" i="20"/>
  <c r="B693" i="20"/>
  <c r="B692" i="20"/>
  <c r="B691" i="20"/>
  <c r="B690" i="20"/>
  <c r="B689" i="20"/>
  <c r="B688" i="20"/>
  <c r="B687" i="20"/>
  <c r="B686" i="20"/>
  <c r="B685" i="20"/>
  <c r="B684" i="20"/>
  <c r="B683" i="20"/>
  <c r="B682" i="20"/>
  <c r="B681" i="20"/>
  <c r="B680" i="20"/>
  <c r="B679" i="20"/>
  <c r="B678" i="20"/>
  <c r="B677" i="20"/>
  <c r="B676" i="20"/>
  <c r="B675" i="20"/>
  <c r="B674" i="20"/>
  <c r="B673" i="20"/>
  <c r="B672" i="20"/>
  <c r="B671" i="20"/>
  <c r="B670" i="20"/>
  <c r="B669" i="20"/>
  <c r="B668" i="20"/>
  <c r="B667" i="20"/>
  <c r="B666" i="20"/>
  <c r="B665" i="20"/>
  <c r="B664" i="20"/>
  <c r="B663" i="20"/>
  <c r="B662" i="20"/>
  <c r="B661" i="20"/>
  <c r="B660" i="20"/>
  <c r="B659" i="20"/>
  <c r="B658" i="20"/>
  <c r="B657" i="20"/>
  <c r="B656" i="20"/>
  <c r="B655" i="20"/>
  <c r="B654" i="20"/>
  <c r="B653" i="20"/>
  <c r="B652" i="20"/>
  <c r="B651" i="20"/>
  <c r="B650" i="20"/>
  <c r="B649" i="20"/>
  <c r="B648" i="20"/>
  <c r="B647" i="20"/>
  <c r="B646" i="20"/>
  <c r="B645" i="20"/>
  <c r="B644" i="20"/>
  <c r="B643" i="20"/>
  <c r="B642" i="20"/>
  <c r="B641" i="20"/>
  <c r="B640" i="20"/>
  <c r="B639" i="20"/>
  <c r="B638" i="20"/>
  <c r="B637" i="20"/>
  <c r="B636" i="20"/>
  <c r="B635" i="20"/>
  <c r="B634" i="20"/>
  <c r="B633" i="20"/>
  <c r="B632" i="20"/>
  <c r="B631" i="20"/>
  <c r="B630" i="20"/>
  <c r="B629" i="20"/>
  <c r="B628" i="20"/>
  <c r="B627" i="20"/>
  <c r="B626" i="20"/>
  <c r="B625" i="20"/>
  <c r="B624" i="20"/>
  <c r="B623" i="20"/>
  <c r="B622" i="20"/>
  <c r="B621" i="20"/>
  <c r="B620" i="20"/>
  <c r="B619" i="20"/>
  <c r="B618" i="20"/>
  <c r="B617" i="20"/>
  <c r="B616" i="20"/>
  <c r="B615" i="20"/>
  <c r="B614" i="20"/>
  <c r="B613" i="20"/>
  <c r="B612" i="20"/>
  <c r="B611" i="20"/>
  <c r="B610" i="20"/>
  <c r="B609" i="20"/>
  <c r="B608" i="20"/>
  <c r="B607" i="20"/>
  <c r="B606" i="20"/>
  <c r="B605" i="20"/>
  <c r="B604" i="20"/>
  <c r="B603" i="20"/>
  <c r="B602" i="20"/>
  <c r="B601" i="20"/>
  <c r="B600" i="20"/>
  <c r="B599" i="20"/>
  <c r="B598" i="20"/>
  <c r="B597" i="20"/>
  <c r="B596" i="20"/>
  <c r="B595" i="20"/>
  <c r="B594" i="20"/>
  <c r="B593" i="20"/>
  <c r="B592" i="20"/>
  <c r="B591" i="20"/>
  <c r="B590" i="20"/>
  <c r="B589" i="20"/>
  <c r="B588" i="20"/>
  <c r="B587" i="20"/>
  <c r="B586" i="20"/>
  <c r="B585" i="20"/>
  <c r="B584" i="20"/>
  <c r="B583" i="20"/>
  <c r="B582" i="20"/>
  <c r="B581" i="20"/>
  <c r="B580" i="20"/>
  <c r="B579" i="20"/>
  <c r="B578" i="20"/>
  <c r="B577" i="20"/>
  <c r="B576" i="20"/>
  <c r="B575" i="20"/>
  <c r="B574" i="20"/>
  <c r="B573" i="20"/>
  <c r="B572" i="20"/>
  <c r="B571" i="20"/>
  <c r="B570" i="20"/>
  <c r="B569" i="20"/>
  <c r="B568" i="20"/>
  <c r="B567" i="20"/>
  <c r="B566" i="20"/>
  <c r="B565" i="20"/>
  <c r="B564" i="20"/>
  <c r="B563" i="20"/>
  <c r="B562" i="20"/>
  <c r="B561" i="20"/>
  <c r="B560" i="20"/>
  <c r="B559" i="20"/>
  <c r="B558" i="20"/>
  <c r="B557" i="20"/>
  <c r="B556" i="20"/>
  <c r="B555" i="20"/>
  <c r="B554" i="20"/>
  <c r="B553" i="20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R2" i="15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2" i="15"/>
  <c r="R373" i="15"/>
  <c r="R374" i="15"/>
  <c r="R375" i="15"/>
  <c r="R376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1" i="15"/>
  <c r="R392" i="15"/>
  <c r="R393" i="15"/>
  <c r="R394" i="15"/>
  <c r="R395" i="15"/>
  <c r="R396" i="15"/>
  <c r="R397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2" i="15"/>
  <c r="R413" i="15"/>
  <c r="R414" i="15"/>
  <c r="R415" i="15"/>
  <c r="R416" i="15"/>
  <c r="R417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2" i="15"/>
  <c r="R433" i="15"/>
  <c r="R434" i="15"/>
  <c r="R435" i="15"/>
  <c r="R436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1" i="15"/>
  <c r="R452" i="15"/>
  <c r="R453" i="15"/>
  <c r="R454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0" i="15"/>
  <c r="R471" i="15"/>
  <c r="R472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86" i="15"/>
  <c r="R487" i="15"/>
  <c r="R488" i="15"/>
  <c r="R489" i="15"/>
  <c r="R490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6" i="15"/>
  <c r="R507" i="15"/>
  <c r="R508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3" i="15"/>
  <c r="R524" i="15"/>
  <c r="R525" i="15"/>
  <c r="R526" i="15"/>
  <c r="R527" i="15"/>
  <c r="R528" i="15"/>
  <c r="R529" i="15"/>
  <c r="R530" i="15"/>
  <c r="R531" i="15"/>
  <c r="R532" i="15"/>
  <c r="R533" i="15"/>
  <c r="R534" i="15"/>
  <c r="R535" i="15"/>
  <c r="R536" i="15"/>
  <c r="R537" i="15"/>
  <c r="R538" i="15"/>
  <c r="R539" i="15"/>
  <c r="R540" i="15"/>
  <c r="R541" i="15"/>
  <c r="R542" i="15"/>
  <c r="R543" i="15"/>
  <c r="R544" i="15"/>
  <c r="R545" i="15"/>
  <c r="R546" i="15"/>
  <c r="R547" i="15"/>
  <c r="R548" i="15"/>
  <c r="R549" i="15"/>
  <c r="R550" i="15"/>
  <c r="R551" i="15"/>
  <c r="R552" i="15"/>
  <c r="R553" i="15"/>
  <c r="R554" i="15"/>
  <c r="R555" i="15"/>
  <c r="R556" i="15"/>
  <c r="R557" i="15"/>
  <c r="R558" i="15"/>
  <c r="R559" i="15"/>
  <c r="R560" i="15"/>
  <c r="R561" i="15"/>
  <c r="R562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77" i="15"/>
  <c r="R578" i="15"/>
  <c r="R579" i="15"/>
  <c r="R580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3" i="15"/>
  <c r="R594" i="15"/>
  <c r="R595" i="15"/>
  <c r="R596" i="15"/>
  <c r="R597" i="15"/>
  <c r="R598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3" i="15"/>
  <c r="R614" i="15"/>
  <c r="R615" i="15"/>
  <c r="R616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29" i="15"/>
  <c r="R630" i="15"/>
  <c r="R631" i="15"/>
  <c r="R632" i="15"/>
  <c r="R633" i="15"/>
  <c r="R634" i="15"/>
  <c r="R635" i="15"/>
  <c r="R636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1" i="15"/>
  <c r="R652" i="15"/>
  <c r="R653" i="15"/>
  <c r="R654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67" i="15"/>
  <c r="R668" i="15"/>
  <c r="R669" i="15"/>
  <c r="R670" i="15"/>
  <c r="R671" i="15"/>
  <c r="R672" i="15"/>
  <c r="R673" i="15"/>
  <c r="R674" i="15"/>
  <c r="R675" i="15"/>
  <c r="R676" i="15"/>
  <c r="R677" i="15"/>
  <c r="R678" i="15"/>
  <c r="R679" i="15"/>
  <c r="R680" i="15"/>
  <c r="R681" i="15"/>
  <c r="R682" i="15"/>
  <c r="R683" i="15"/>
  <c r="R684" i="15"/>
  <c r="R685" i="15"/>
  <c r="R686" i="15"/>
  <c r="R687" i="15"/>
  <c r="R688" i="15"/>
  <c r="R689" i="15"/>
  <c r="R690" i="15"/>
  <c r="R691" i="15"/>
  <c r="R692" i="15"/>
  <c r="R693" i="15"/>
  <c r="R694" i="15"/>
  <c r="R695" i="15"/>
  <c r="R696" i="15"/>
  <c r="R697" i="15"/>
  <c r="R698" i="15"/>
  <c r="R699" i="15"/>
  <c r="R700" i="15"/>
  <c r="R701" i="15"/>
  <c r="R702" i="15"/>
  <c r="R703" i="15"/>
  <c r="R704" i="15"/>
  <c r="R705" i="15"/>
  <c r="R706" i="15"/>
  <c r="R707" i="15"/>
  <c r="R708" i="15"/>
  <c r="R709" i="15"/>
  <c r="R710" i="15"/>
  <c r="R711" i="15"/>
  <c r="R712" i="15"/>
  <c r="R713" i="15"/>
  <c r="R714" i="15"/>
  <c r="R715" i="15"/>
  <c r="R716" i="15"/>
  <c r="R717" i="15"/>
  <c r="R718" i="15"/>
  <c r="R719" i="15"/>
  <c r="R720" i="15"/>
  <c r="R721" i="15"/>
  <c r="R722" i="15"/>
  <c r="R723" i="15"/>
  <c r="R724" i="15"/>
  <c r="R725" i="15"/>
  <c r="R726" i="15"/>
  <c r="R727" i="15"/>
  <c r="R728" i="15"/>
  <c r="R729" i="15"/>
  <c r="R730" i="15"/>
  <c r="R731" i="15"/>
  <c r="R732" i="15"/>
  <c r="R733" i="15"/>
  <c r="R734" i="15"/>
  <c r="R735" i="15"/>
  <c r="R736" i="15"/>
  <c r="R737" i="15"/>
  <c r="R738" i="15"/>
  <c r="R739" i="15"/>
  <c r="R740" i="15"/>
  <c r="R741" i="15"/>
  <c r="R742" i="15"/>
  <c r="R743" i="15"/>
  <c r="R744" i="15"/>
  <c r="R745" i="15"/>
  <c r="R746" i="15"/>
  <c r="R747" i="15"/>
  <c r="R748" i="15"/>
  <c r="R749" i="15"/>
  <c r="R750" i="15"/>
  <c r="R751" i="15"/>
  <c r="R752" i="15"/>
  <c r="R753" i="15"/>
  <c r="R754" i="15"/>
  <c r="R755" i="15"/>
  <c r="R756" i="15"/>
  <c r="R757" i="15"/>
  <c r="R758" i="15"/>
  <c r="R759" i="15"/>
  <c r="R760" i="15"/>
  <c r="R761" i="15"/>
  <c r="R762" i="15"/>
  <c r="R763" i="15"/>
  <c r="R764" i="15"/>
  <c r="R765" i="15"/>
  <c r="R766" i="15"/>
  <c r="R767" i="15"/>
  <c r="R768" i="15"/>
  <c r="R769" i="15"/>
  <c r="R770" i="15"/>
  <c r="R771" i="15"/>
  <c r="R772" i="15"/>
  <c r="R773" i="15"/>
  <c r="R774" i="15"/>
  <c r="R775" i="15"/>
  <c r="R776" i="15"/>
  <c r="R777" i="15"/>
  <c r="R778" i="15"/>
  <c r="R779" i="15"/>
  <c r="R780" i="15"/>
  <c r="R781" i="15"/>
  <c r="R782" i="15"/>
  <c r="R783" i="15"/>
  <c r="R784" i="15"/>
  <c r="R785" i="15"/>
  <c r="R786" i="15"/>
  <c r="R787" i="15"/>
  <c r="R788" i="15"/>
  <c r="R789" i="15"/>
  <c r="R790" i="15"/>
  <c r="R791" i="15"/>
  <c r="R792" i="15"/>
  <c r="R793" i="15"/>
  <c r="R794" i="15"/>
  <c r="R795" i="15"/>
  <c r="R796" i="15"/>
  <c r="R797" i="15"/>
  <c r="R798" i="15"/>
  <c r="R799" i="15"/>
  <c r="R800" i="15"/>
  <c r="R801" i="15"/>
  <c r="R802" i="15"/>
  <c r="R803" i="15"/>
  <c r="R804" i="15"/>
  <c r="R805" i="15"/>
  <c r="R806" i="15"/>
  <c r="R807" i="15"/>
  <c r="R808" i="15"/>
  <c r="R809" i="15"/>
  <c r="R810" i="15"/>
  <c r="R811" i="15"/>
  <c r="R812" i="15"/>
  <c r="R813" i="15"/>
  <c r="R814" i="15"/>
  <c r="R815" i="15"/>
  <c r="R816" i="15"/>
  <c r="R817" i="15"/>
  <c r="R818" i="15"/>
  <c r="R819" i="15"/>
  <c r="R820" i="15"/>
  <c r="R821" i="15"/>
  <c r="R822" i="15"/>
  <c r="R823" i="15"/>
  <c r="R824" i="15"/>
  <c r="R825" i="15"/>
  <c r="R826" i="15"/>
  <c r="R827" i="15"/>
  <c r="R828" i="15"/>
  <c r="R829" i="15"/>
  <c r="R830" i="15"/>
  <c r="R831" i="15"/>
  <c r="R832" i="15"/>
  <c r="R833" i="15"/>
  <c r="R834" i="15"/>
  <c r="R835" i="15"/>
  <c r="R836" i="15"/>
  <c r="R837" i="15"/>
  <c r="R838" i="15"/>
  <c r="R839" i="15"/>
  <c r="R840" i="15"/>
  <c r="R841" i="15"/>
  <c r="R842" i="15"/>
  <c r="R843" i="15"/>
  <c r="R844" i="15"/>
  <c r="R845" i="15"/>
  <c r="R846" i="15"/>
  <c r="R847" i="15"/>
  <c r="R848" i="15"/>
  <c r="R849" i="15"/>
  <c r="R850" i="15"/>
  <c r="R851" i="15"/>
  <c r="R852" i="15"/>
  <c r="R853" i="15"/>
  <c r="R854" i="15"/>
  <c r="R855" i="15"/>
  <c r="R856" i="15"/>
  <c r="R857" i="15"/>
  <c r="R858" i="15"/>
  <c r="R859" i="15"/>
  <c r="R860" i="15"/>
  <c r="R861" i="15"/>
  <c r="R862" i="15"/>
  <c r="R863" i="15"/>
  <c r="R864" i="15"/>
  <c r="R865" i="15"/>
  <c r="R866" i="15"/>
  <c r="R867" i="15"/>
  <c r="R868" i="15"/>
  <c r="R869" i="15"/>
  <c r="R870" i="15"/>
  <c r="R871" i="15"/>
  <c r="R872" i="15"/>
  <c r="R873" i="15"/>
  <c r="R874" i="15"/>
  <c r="R875" i="15"/>
  <c r="R876" i="15"/>
  <c r="R877" i="15"/>
  <c r="R878" i="15"/>
  <c r="R879" i="15"/>
  <c r="R880" i="15"/>
  <c r="R881" i="15"/>
  <c r="R882" i="15"/>
  <c r="R883" i="15"/>
  <c r="R884" i="15"/>
  <c r="R885" i="15"/>
  <c r="R886" i="15"/>
  <c r="R887" i="15"/>
  <c r="R888" i="15"/>
  <c r="R889" i="15"/>
  <c r="R890" i="15"/>
  <c r="R891" i="15"/>
  <c r="R892" i="15"/>
  <c r="R893" i="15"/>
  <c r="R894" i="15"/>
  <c r="R895" i="15"/>
  <c r="R896" i="15"/>
  <c r="R897" i="15"/>
  <c r="R898" i="15"/>
  <c r="R899" i="15"/>
  <c r="R900" i="15"/>
  <c r="R901" i="15"/>
  <c r="R902" i="15"/>
  <c r="R903" i="15"/>
  <c r="R904" i="15"/>
  <c r="R905" i="15"/>
  <c r="R906" i="15"/>
  <c r="R907" i="15"/>
  <c r="R908" i="15"/>
  <c r="R909" i="15"/>
  <c r="R910" i="15"/>
  <c r="R911" i="15"/>
  <c r="R912" i="15"/>
  <c r="R913" i="15"/>
  <c r="R914" i="15"/>
  <c r="R915" i="15"/>
  <c r="R916" i="15"/>
  <c r="R917" i="15"/>
  <c r="R918" i="15"/>
  <c r="R919" i="15"/>
  <c r="R920" i="15"/>
  <c r="R921" i="15"/>
  <c r="R922" i="15"/>
  <c r="R923" i="15"/>
  <c r="R924" i="15"/>
  <c r="R925" i="15"/>
  <c r="R926" i="15"/>
  <c r="R927" i="15"/>
  <c r="R928" i="15"/>
  <c r="R929" i="15"/>
  <c r="R930" i="15"/>
  <c r="R931" i="15"/>
  <c r="R932" i="15"/>
  <c r="R933" i="15"/>
  <c r="R934" i="15"/>
  <c r="R935" i="15"/>
  <c r="R936" i="15"/>
  <c r="R937" i="15"/>
  <c r="R938" i="15"/>
  <c r="R939" i="15"/>
  <c r="R940" i="15"/>
  <c r="R941" i="15"/>
  <c r="R942" i="15"/>
  <c r="R943" i="15"/>
  <c r="R944" i="15"/>
  <c r="R945" i="15"/>
  <c r="R946" i="15"/>
  <c r="R947" i="15"/>
  <c r="R948" i="15"/>
  <c r="R949" i="15"/>
  <c r="R950" i="15"/>
  <c r="R951" i="15"/>
  <c r="R952" i="15"/>
  <c r="R953" i="15"/>
  <c r="R954" i="15"/>
  <c r="R955" i="15"/>
  <c r="R956" i="15"/>
  <c r="R957" i="15"/>
  <c r="R958" i="15"/>
  <c r="R959" i="15"/>
  <c r="R960" i="15"/>
  <c r="R961" i="15"/>
  <c r="R962" i="15"/>
  <c r="R963" i="15"/>
  <c r="R964" i="15"/>
  <c r="R965" i="15"/>
  <c r="R966" i="15"/>
  <c r="R967" i="15"/>
  <c r="R968" i="15"/>
  <c r="R969" i="15"/>
  <c r="R970" i="15"/>
  <c r="R971" i="15"/>
  <c r="R972" i="15"/>
  <c r="R973" i="15"/>
  <c r="R974" i="15"/>
  <c r="R975" i="15"/>
  <c r="R976" i="15"/>
  <c r="R977" i="15"/>
  <c r="R978" i="15"/>
  <c r="R979" i="15"/>
  <c r="R980" i="15"/>
  <c r="R981" i="15"/>
  <c r="R982" i="15"/>
  <c r="R983" i="15"/>
  <c r="R984" i="15"/>
  <c r="R985" i="15"/>
  <c r="R986" i="15"/>
  <c r="R987" i="15"/>
  <c r="R988" i="15"/>
  <c r="R989" i="15"/>
  <c r="R990" i="15"/>
  <c r="R991" i="15"/>
  <c r="R992" i="15"/>
  <c r="R993" i="15"/>
  <c r="R994" i="15"/>
  <c r="R995" i="15"/>
  <c r="R996" i="15"/>
  <c r="R997" i="15"/>
  <c r="R998" i="15"/>
  <c r="R999" i="15"/>
  <c r="R1000" i="15"/>
  <c r="R1001" i="15"/>
  <c r="R1002" i="15"/>
  <c r="R1003" i="15"/>
  <c r="R1004" i="15"/>
  <c r="R1005" i="15"/>
  <c r="R1006" i="15"/>
  <c r="R1007" i="15"/>
  <c r="R1008" i="15"/>
  <c r="R1009" i="15"/>
  <c r="R1010" i="15"/>
  <c r="R1011" i="15"/>
  <c r="R1012" i="15"/>
  <c r="R1013" i="15"/>
  <c r="R1014" i="15"/>
  <c r="R1015" i="15"/>
  <c r="R1016" i="15"/>
  <c r="R1017" i="15"/>
  <c r="R1018" i="15"/>
  <c r="R1019" i="15"/>
  <c r="R1020" i="15"/>
  <c r="R1021" i="15"/>
  <c r="R1022" i="15"/>
  <c r="R1023" i="15"/>
  <c r="R1024" i="15"/>
  <c r="R1025" i="15"/>
  <c r="R1026" i="15"/>
  <c r="R1027" i="15"/>
  <c r="R1028" i="15"/>
  <c r="R1029" i="15"/>
  <c r="R1030" i="15"/>
  <c r="R1031" i="15"/>
  <c r="R1032" i="15"/>
  <c r="R1033" i="15"/>
  <c r="R1034" i="15"/>
  <c r="R1035" i="15"/>
  <c r="R1036" i="15"/>
  <c r="R1037" i="15"/>
  <c r="R1038" i="15"/>
  <c r="R1039" i="15"/>
  <c r="R1040" i="15"/>
  <c r="R1041" i="15"/>
  <c r="R1042" i="15"/>
  <c r="R1043" i="15"/>
  <c r="R1044" i="15"/>
  <c r="R1045" i="15"/>
  <c r="R1046" i="15"/>
  <c r="R1047" i="15"/>
  <c r="R1048" i="15"/>
  <c r="R1049" i="15"/>
  <c r="R1050" i="15"/>
  <c r="R1051" i="15"/>
  <c r="R1052" i="15"/>
  <c r="R1053" i="15"/>
  <c r="R1054" i="15"/>
  <c r="R1055" i="15"/>
  <c r="R1056" i="15"/>
  <c r="R1057" i="15"/>
  <c r="R1058" i="15"/>
  <c r="R1059" i="15"/>
  <c r="R1060" i="15"/>
  <c r="R1061" i="15"/>
  <c r="R1062" i="15"/>
  <c r="R1063" i="15"/>
  <c r="R1064" i="15"/>
  <c r="R1065" i="15"/>
  <c r="R1066" i="15"/>
  <c r="R1067" i="15"/>
  <c r="R1068" i="15"/>
  <c r="R1069" i="15"/>
  <c r="R1070" i="15"/>
  <c r="R1071" i="15"/>
  <c r="R1072" i="15"/>
  <c r="R1073" i="15"/>
  <c r="R1074" i="15"/>
  <c r="R1075" i="15"/>
  <c r="R1076" i="15"/>
  <c r="R1077" i="15"/>
  <c r="R1078" i="15"/>
  <c r="R1079" i="15"/>
  <c r="R1080" i="15"/>
  <c r="R1081" i="15"/>
  <c r="R1082" i="15"/>
  <c r="R1083" i="15"/>
  <c r="R1084" i="15"/>
  <c r="R1085" i="15"/>
  <c r="R1086" i="15"/>
  <c r="R1087" i="15"/>
  <c r="R1088" i="15"/>
  <c r="R1089" i="15"/>
  <c r="R1090" i="15"/>
  <c r="R1091" i="15"/>
  <c r="R1092" i="15"/>
  <c r="R1093" i="15"/>
  <c r="R1094" i="15"/>
  <c r="R1095" i="15"/>
  <c r="R1096" i="15"/>
  <c r="R1097" i="15"/>
  <c r="R1098" i="15"/>
  <c r="R1099" i="15"/>
  <c r="R1100" i="15"/>
  <c r="R1101" i="15"/>
  <c r="R1102" i="15"/>
  <c r="R1103" i="15"/>
  <c r="R1104" i="15"/>
  <c r="R1105" i="15"/>
  <c r="R1106" i="15"/>
  <c r="R1107" i="15"/>
  <c r="R1108" i="15"/>
  <c r="R1109" i="15"/>
  <c r="R1110" i="15"/>
  <c r="R1111" i="15"/>
  <c r="R1112" i="15"/>
  <c r="R1113" i="15"/>
  <c r="R1114" i="15"/>
  <c r="R1115" i="15"/>
  <c r="R1116" i="15"/>
  <c r="R1117" i="15"/>
  <c r="R1118" i="15"/>
  <c r="R1119" i="15"/>
  <c r="R1120" i="15"/>
  <c r="R1121" i="15"/>
  <c r="R1122" i="15"/>
  <c r="R1123" i="15"/>
  <c r="R1124" i="15"/>
  <c r="R1125" i="15"/>
  <c r="R1126" i="15"/>
  <c r="R1127" i="15"/>
  <c r="R1128" i="15"/>
  <c r="R1129" i="15"/>
  <c r="R1130" i="15"/>
  <c r="R1131" i="15"/>
  <c r="R1132" i="15"/>
  <c r="R1133" i="15"/>
  <c r="R1134" i="15"/>
  <c r="R1135" i="15"/>
  <c r="R1136" i="15"/>
  <c r="R1137" i="15"/>
  <c r="R1138" i="15"/>
  <c r="R1139" i="15"/>
  <c r="R1140" i="15"/>
  <c r="R1141" i="15"/>
  <c r="R1142" i="15"/>
  <c r="R1143" i="15"/>
  <c r="R1144" i="15"/>
  <c r="R1145" i="15"/>
  <c r="R1146" i="15"/>
  <c r="R1147" i="15"/>
  <c r="R1148" i="15"/>
  <c r="R1149" i="15"/>
  <c r="R1150" i="15"/>
  <c r="R1151" i="15"/>
  <c r="R1152" i="15"/>
  <c r="R1153" i="15"/>
  <c r="R1154" i="15"/>
  <c r="R1155" i="15"/>
  <c r="R1156" i="15"/>
  <c r="R1157" i="15"/>
  <c r="R1158" i="15"/>
  <c r="R1159" i="15"/>
  <c r="R1160" i="15"/>
  <c r="R1161" i="15"/>
  <c r="R1162" i="15"/>
  <c r="R1163" i="15"/>
  <c r="R1164" i="15"/>
  <c r="R1165" i="15"/>
  <c r="R1166" i="15"/>
  <c r="R1167" i="15"/>
  <c r="R1168" i="15"/>
  <c r="R1169" i="15"/>
  <c r="R1170" i="15"/>
  <c r="R1171" i="15"/>
  <c r="R1172" i="15"/>
  <c r="R1173" i="15"/>
  <c r="R1174" i="15"/>
  <c r="R1175" i="15"/>
  <c r="R1176" i="15"/>
  <c r="R1177" i="15"/>
  <c r="R1178" i="15"/>
  <c r="R1179" i="15"/>
  <c r="R1180" i="15"/>
  <c r="R1181" i="15"/>
  <c r="R1182" i="15"/>
  <c r="R1183" i="15"/>
  <c r="R1184" i="15"/>
  <c r="R1185" i="15"/>
  <c r="R1186" i="15"/>
  <c r="R1187" i="15"/>
  <c r="R1188" i="15"/>
  <c r="R1189" i="15"/>
  <c r="R1190" i="15"/>
  <c r="R1191" i="15"/>
  <c r="R1192" i="15"/>
  <c r="R1193" i="15"/>
  <c r="R1194" i="15"/>
  <c r="R1195" i="15"/>
  <c r="R1196" i="15"/>
  <c r="R1197" i="15"/>
  <c r="R1198" i="15"/>
  <c r="R1199" i="15"/>
  <c r="R1200" i="15"/>
  <c r="R1201" i="15"/>
  <c r="R1202" i="15"/>
  <c r="R1203" i="15"/>
  <c r="R1204" i="15"/>
  <c r="R1205" i="15"/>
  <c r="R1206" i="15"/>
  <c r="R1207" i="15"/>
  <c r="R1208" i="15"/>
  <c r="R1209" i="15"/>
  <c r="R1210" i="15"/>
  <c r="R1211" i="15"/>
  <c r="R1212" i="15"/>
  <c r="R1213" i="15"/>
  <c r="R1214" i="15"/>
  <c r="R1215" i="15"/>
  <c r="R1216" i="15"/>
  <c r="R1217" i="15"/>
  <c r="R1218" i="15"/>
  <c r="R1219" i="15"/>
  <c r="R1220" i="15"/>
  <c r="R1221" i="15"/>
  <c r="R1222" i="15"/>
  <c r="R1223" i="15"/>
  <c r="R1224" i="15"/>
  <c r="R1225" i="15"/>
  <c r="R1226" i="15"/>
  <c r="R1227" i="15"/>
  <c r="R1228" i="15"/>
  <c r="R1229" i="15"/>
  <c r="R1230" i="15"/>
  <c r="R1231" i="15"/>
  <c r="R1232" i="15"/>
  <c r="R1233" i="15"/>
  <c r="R1234" i="15"/>
  <c r="R1235" i="15"/>
  <c r="R1236" i="15"/>
  <c r="R1237" i="15"/>
  <c r="R1238" i="15"/>
  <c r="R1239" i="15"/>
  <c r="R1240" i="15"/>
  <c r="R1241" i="15"/>
  <c r="R1242" i="15"/>
  <c r="R1243" i="15"/>
  <c r="R1244" i="15"/>
  <c r="R1245" i="15"/>
  <c r="R1246" i="15"/>
  <c r="R1247" i="15"/>
  <c r="R1248" i="15"/>
  <c r="R1249" i="15"/>
  <c r="R1250" i="15"/>
  <c r="R1251" i="15"/>
  <c r="R1252" i="15"/>
  <c r="R1253" i="15"/>
  <c r="R1254" i="15"/>
  <c r="R1255" i="15"/>
  <c r="R1256" i="15"/>
  <c r="R1257" i="15"/>
  <c r="R1258" i="15"/>
  <c r="R1259" i="15"/>
  <c r="R1260" i="15"/>
  <c r="R1261" i="15"/>
  <c r="R1262" i="15"/>
  <c r="R1263" i="15"/>
  <c r="R1264" i="15"/>
  <c r="R1265" i="15"/>
  <c r="R1266" i="15"/>
  <c r="R1267" i="15"/>
  <c r="R1268" i="15"/>
  <c r="R1269" i="15"/>
  <c r="R1270" i="15"/>
  <c r="R1271" i="15"/>
  <c r="R1272" i="15"/>
  <c r="R1273" i="15"/>
  <c r="R1274" i="15"/>
  <c r="R1275" i="15"/>
  <c r="R1276" i="15"/>
  <c r="R1277" i="15"/>
  <c r="R1278" i="15"/>
  <c r="R1279" i="15"/>
  <c r="R1280" i="15"/>
  <c r="R1281" i="15"/>
  <c r="R1282" i="15"/>
  <c r="R1283" i="15"/>
  <c r="R1284" i="15"/>
  <c r="R1285" i="15"/>
  <c r="R1286" i="15"/>
  <c r="R1287" i="15"/>
  <c r="R1288" i="15"/>
  <c r="R1289" i="15"/>
  <c r="R1290" i="15"/>
  <c r="R1291" i="15"/>
  <c r="R1292" i="15"/>
  <c r="R1293" i="15"/>
  <c r="R1294" i="15"/>
  <c r="R1295" i="15"/>
  <c r="R1296" i="15"/>
  <c r="R1297" i="15"/>
  <c r="R1298" i="15"/>
  <c r="R1299" i="15"/>
  <c r="R1300" i="15"/>
  <c r="R1301" i="15"/>
  <c r="R1302" i="15"/>
  <c r="R1303" i="15"/>
  <c r="R1304" i="15"/>
  <c r="R1305" i="15"/>
  <c r="R1306" i="15"/>
  <c r="R1307" i="15"/>
  <c r="R1308" i="15"/>
  <c r="R1309" i="15"/>
  <c r="R1310" i="15"/>
  <c r="R1311" i="15"/>
  <c r="R1312" i="15"/>
  <c r="R1313" i="15"/>
  <c r="R1314" i="15"/>
  <c r="R1315" i="15"/>
  <c r="R1316" i="15"/>
  <c r="R1317" i="15"/>
  <c r="R1318" i="15"/>
  <c r="R1319" i="15"/>
  <c r="R1320" i="15"/>
  <c r="R1321" i="15"/>
  <c r="R1322" i="15"/>
  <c r="R1323" i="15"/>
  <c r="R1324" i="15"/>
  <c r="R1325" i="15"/>
  <c r="R1326" i="15"/>
  <c r="R1327" i="15"/>
  <c r="R1328" i="15"/>
  <c r="R1329" i="15"/>
  <c r="R1330" i="15"/>
  <c r="R1331" i="15"/>
  <c r="R1332" i="15"/>
  <c r="R1333" i="15"/>
  <c r="R1334" i="15"/>
  <c r="R1335" i="15"/>
  <c r="R1336" i="15"/>
  <c r="R1337" i="15"/>
  <c r="R1338" i="15"/>
  <c r="R1339" i="15"/>
  <c r="R1340" i="15"/>
  <c r="R1341" i="15"/>
  <c r="R1342" i="15"/>
  <c r="R1343" i="15"/>
  <c r="R1344" i="15"/>
  <c r="R1345" i="15"/>
  <c r="R1346" i="15"/>
  <c r="R1347" i="15"/>
  <c r="R1348" i="15"/>
  <c r="R1349" i="15"/>
  <c r="R1350" i="15"/>
  <c r="R1351" i="15"/>
  <c r="R1352" i="15"/>
  <c r="R1353" i="15"/>
  <c r="R1354" i="15"/>
  <c r="R1355" i="15"/>
  <c r="R1356" i="15"/>
  <c r="R1357" i="15"/>
  <c r="R1358" i="15"/>
  <c r="R1359" i="15"/>
  <c r="R1360" i="15"/>
  <c r="R1361" i="15"/>
  <c r="R1362" i="15"/>
  <c r="R1363" i="15"/>
  <c r="R1364" i="15"/>
  <c r="R1365" i="15"/>
  <c r="R1366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R1380" i="15"/>
  <c r="R1381" i="15"/>
  <c r="R1382" i="15"/>
  <c r="R1383" i="15"/>
  <c r="R1384" i="15"/>
  <c r="R1385" i="15"/>
  <c r="R1386" i="15"/>
  <c r="R1387" i="15"/>
  <c r="R1388" i="15"/>
  <c r="R1389" i="15"/>
  <c r="R1390" i="15"/>
  <c r="R1391" i="15"/>
  <c r="R1392" i="15"/>
  <c r="R1393" i="15"/>
  <c r="R1394" i="15"/>
  <c r="R1395" i="15"/>
  <c r="R1396" i="15"/>
  <c r="R1397" i="15"/>
  <c r="R1398" i="15"/>
  <c r="R1399" i="15"/>
  <c r="R1400" i="15"/>
  <c r="R1401" i="15"/>
  <c r="R1402" i="15"/>
  <c r="R1403" i="15"/>
  <c r="R1404" i="15"/>
  <c r="R1405" i="15"/>
  <c r="R1406" i="15"/>
  <c r="R1407" i="15"/>
  <c r="R1408" i="15"/>
  <c r="R1409" i="15"/>
  <c r="R1410" i="15"/>
  <c r="R1411" i="15"/>
  <c r="R1412" i="15"/>
  <c r="R1413" i="15"/>
  <c r="R1414" i="15"/>
  <c r="R1415" i="15"/>
  <c r="R1416" i="15"/>
  <c r="R1417" i="15"/>
  <c r="R1418" i="15"/>
  <c r="R1419" i="15"/>
  <c r="R1420" i="15"/>
  <c r="R1421" i="15"/>
  <c r="R1422" i="15"/>
  <c r="R1423" i="15"/>
  <c r="R1424" i="15"/>
  <c r="R1425" i="15"/>
  <c r="R1426" i="15"/>
  <c r="R1427" i="15"/>
  <c r="R1428" i="15"/>
  <c r="R1429" i="15"/>
  <c r="R1430" i="15"/>
  <c r="R1431" i="15"/>
  <c r="R1432" i="15"/>
  <c r="R1433" i="15"/>
  <c r="R1434" i="15"/>
  <c r="R1435" i="15"/>
  <c r="R1436" i="15"/>
  <c r="R1437" i="15"/>
  <c r="R1438" i="15"/>
  <c r="R1439" i="15"/>
  <c r="R1440" i="15"/>
  <c r="R1441" i="15"/>
  <c r="R1442" i="15"/>
  <c r="R1443" i="15"/>
  <c r="R1444" i="15"/>
  <c r="R1445" i="15"/>
  <c r="R1446" i="15"/>
  <c r="R1447" i="15"/>
  <c r="R1448" i="15"/>
  <c r="R1449" i="15"/>
  <c r="R1450" i="15"/>
  <c r="R1451" i="15"/>
  <c r="R1452" i="15"/>
  <c r="R1453" i="15"/>
  <c r="R1454" i="15"/>
  <c r="R1455" i="15"/>
  <c r="R1456" i="15"/>
  <c r="R1457" i="15"/>
  <c r="R1458" i="15"/>
  <c r="R1459" i="15"/>
  <c r="R1460" i="15"/>
  <c r="R1461" i="15"/>
  <c r="R1462" i="15"/>
  <c r="R1463" i="15"/>
  <c r="R1464" i="15"/>
  <c r="R1465" i="15"/>
  <c r="R1466" i="15"/>
  <c r="R1467" i="15"/>
  <c r="R1468" i="15"/>
  <c r="R1469" i="15"/>
  <c r="R1470" i="15"/>
  <c r="R1471" i="15"/>
  <c r="R1472" i="15"/>
  <c r="R1473" i="15"/>
  <c r="R1474" i="15"/>
  <c r="R1475" i="15"/>
  <c r="R1476" i="15"/>
  <c r="R1477" i="15"/>
  <c r="R1478" i="15"/>
  <c r="R1479" i="15"/>
  <c r="R1480" i="15"/>
  <c r="R1481" i="15"/>
  <c r="R1482" i="15"/>
  <c r="R1483" i="15"/>
  <c r="R1484" i="15"/>
  <c r="R1485" i="15"/>
  <c r="R1486" i="15"/>
  <c r="R1487" i="15"/>
  <c r="R1488" i="15"/>
  <c r="R1489" i="15"/>
  <c r="R1490" i="15"/>
  <c r="R1491" i="15"/>
  <c r="R1492" i="15"/>
  <c r="R1493" i="15"/>
  <c r="R1494" i="15"/>
  <c r="R1495" i="15"/>
  <c r="R1496" i="15"/>
  <c r="R1497" i="15"/>
  <c r="R1498" i="15"/>
  <c r="R1499" i="15"/>
  <c r="R1500" i="15"/>
  <c r="R1501" i="15"/>
  <c r="R1502" i="15"/>
  <c r="R1503" i="15"/>
  <c r="R1504" i="15"/>
  <c r="R1505" i="15"/>
  <c r="R1506" i="15"/>
  <c r="R1507" i="15"/>
  <c r="R1508" i="15"/>
  <c r="R1509" i="15"/>
  <c r="R1510" i="15"/>
  <c r="R1511" i="15"/>
  <c r="R1512" i="15"/>
  <c r="R1513" i="15"/>
  <c r="R1514" i="15"/>
  <c r="R1515" i="15"/>
  <c r="R1516" i="15"/>
  <c r="R1517" i="15"/>
  <c r="R1518" i="15"/>
  <c r="R1519" i="15"/>
  <c r="R1520" i="15"/>
  <c r="R1521" i="15"/>
  <c r="R1522" i="15"/>
  <c r="R1523" i="15"/>
  <c r="R1524" i="15"/>
  <c r="R1525" i="15"/>
  <c r="R1526" i="15"/>
  <c r="R1527" i="15"/>
  <c r="R1528" i="15"/>
  <c r="R1529" i="15"/>
  <c r="R1530" i="15"/>
  <c r="R1531" i="15"/>
  <c r="R1532" i="15"/>
  <c r="R1533" i="15"/>
  <c r="R1534" i="15"/>
  <c r="R1535" i="15"/>
  <c r="R1536" i="15"/>
  <c r="R1537" i="15"/>
  <c r="R1538" i="15"/>
  <c r="R1539" i="15"/>
  <c r="R1540" i="15"/>
  <c r="R1541" i="15"/>
  <c r="R1542" i="15"/>
  <c r="R1543" i="15"/>
  <c r="R1544" i="15"/>
  <c r="R1545" i="15"/>
  <c r="R1546" i="15"/>
  <c r="R1547" i="15"/>
  <c r="R1548" i="15"/>
  <c r="R1549" i="15"/>
  <c r="R1550" i="15"/>
  <c r="R1551" i="15"/>
  <c r="R1552" i="15"/>
  <c r="R1553" i="15"/>
  <c r="R1554" i="15"/>
  <c r="R1555" i="15"/>
  <c r="R1556" i="15"/>
  <c r="R1557" i="15"/>
  <c r="R1558" i="15"/>
  <c r="R1559" i="15"/>
  <c r="R1560" i="15"/>
  <c r="R1561" i="15"/>
  <c r="R1562" i="15"/>
  <c r="R1563" i="15"/>
  <c r="R1564" i="15"/>
  <c r="R1565" i="15"/>
  <c r="R1566" i="15"/>
  <c r="R1567" i="15"/>
  <c r="R1568" i="15"/>
  <c r="R1569" i="15"/>
  <c r="R1570" i="15"/>
  <c r="R1571" i="15"/>
  <c r="R1572" i="15"/>
  <c r="R1573" i="15"/>
  <c r="R1574" i="15"/>
  <c r="R1575" i="15"/>
  <c r="R1576" i="15"/>
  <c r="R1577" i="15"/>
  <c r="R1578" i="15"/>
  <c r="R1579" i="15"/>
  <c r="R1580" i="15"/>
  <c r="R1581" i="15"/>
  <c r="R1582" i="15"/>
  <c r="R1583" i="15"/>
  <c r="R1584" i="15"/>
  <c r="R1585" i="15"/>
  <c r="R1586" i="15"/>
  <c r="R1587" i="15"/>
  <c r="R1588" i="15"/>
  <c r="R1589" i="15"/>
  <c r="R1590" i="15"/>
  <c r="R1591" i="15"/>
  <c r="R1592" i="15"/>
  <c r="R1593" i="15"/>
  <c r="R1594" i="15"/>
  <c r="R1595" i="15"/>
  <c r="R1596" i="15"/>
  <c r="R1597" i="15"/>
  <c r="R1598" i="15"/>
  <c r="R1599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R1613" i="15"/>
  <c r="R1614" i="15"/>
  <c r="R1615" i="15"/>
  <c r="R1616" i="15"/>
  <c r="R1617" i="15"/>
  <c r="R1618" i="15"/>
  <c r="R1619" i="15"/>
  <c r="R1620" i="15"/>
  <c r="R1621" i="15"/>
  <c r="R1622" i="15"/>
  <c r="R1623" i="15"/>
  <c r="R1624" i="15"/>
  <c r="R1625" i="15"/>
  <c r="R1626" i="15"/>
  <c r="R1627" i="15"/>
  <c r="R1628" i="15"/>
  <c r="R1629" i="15"/>
  <c r="R1630" i="15"/>
  <c r="R1631" i="15"/>
  <c r="R1632" i="15"/>
  <c r="R1633" i="15"/>
  <c r="R1634" i="15"/>
  <c r="R1635" i="15"/>
  <c r="R1636" i="15"/>
  <c r="R1637" i="15"/>
  <c r="R1638" i="15"/>
  <c r="R1639" i="15"/>
  <c r="R1640" i="15"/>
  <c r="R1641" i="15"/>
  <c r="R1642" i="15"/>
  <c r="R1643" i="15"/>
  <c r="R1644" i="15"/>
  <c r="R1645" i="15"/>
  <c r="R1646" i="15"/>
  <c r="R1647" i="15"/>
  <c r="R1648" i="15"/>
  <c r="R1649" i="15"/>
  <c r="R1650" i="15"/>
  <c r="R1651" i="15"/>
  <c r="R1652" i="15"/>
  <c r="R1653" i="15"/>
  <c r="R1654" i="15"/>
  <c r="R1655" i="15"/>
  <c r="R1656" i="15"/>
  <c r="R1657" i="15"/>
  <c r="R1658" i="15"/>
  <c r="R1659" i="15"/>
  <c r="R1660" i="15"/>
  <c r="R1661" i="15"/>
  <c r="R1662" i="15"/>
  <c r="R1663" i="15"/>
  <c r="R1664" i="15"/>
  <c r="R1665" i="15"/>
  <c r="R1666" i="15"/>
  <c r="R1667" i="15"/>
  <c r="R1668" i="15"/>
  <c r="R1669" i="15"/>
  <c r="R1670" i="15"/>
  <c r="R1671" i="15"/>
  <c r="R1672" i="15"/>
  <c r="R1673" i="15"/>
  <c r="R1674" i="15"/>
  <c r="R1675" i="15"/>
  <c r="R1676" i="15"/>
  <c r="R1677" i="15"/>
  <c r="R1678" i="15"/>
  <c r="R1679" i="15"/>
  <c r="R1680" i="15"/>
  <c r="R1681" i="15"/>
  <c r="R1682" i="15"/>
  <c r="R1683" i="15"/>
  <c r="R1684" i="15"/>
  <c r="R1685" i="15"/>
  <c r="R1686" i="15"/>
  <c r="R1687" i="15"/>
  <c r="R1688" i="15"/>
  <c r="R1689" i="15"/>
  <c r="R1690" i="15"/>
  <c r="R1691" i="15"/>
  <c r="R1692" i="15"/>
  <c r="R1693" i="15"/>
  <c r="R1694" i="15"/>
  <c r="R1695" i="15"/>
  <c r="R1696" i="15"/>
  <c r="R1697" i="15"/>
  <c r="R1698" i="15"/>
  <c r="R1699" i="15"/>
  <c r="R1700" i="15"/>
  <c r="R1701" i="15"/>
  <c r="R1702" i="15"/>
  <c r="R1703" i="15"/>
  <c r="R1704" i="15"/>
  <c r="R1705" i="15"/>
  <c r="R1706" i="15"/>
  <c r="R1707" i="15"/>
  <c r="R1708" i="15"/>
  <c r="R1709" i="15"/>
  <c r="R1710" i="15"/>
  <c r="R1711" i="15"/>
  <c r="R1712" i="15"/>
  <c r="R1713" i="15"/>
  <c r="R1714" i="15"/>
  <c r="R1715" i="15"/>
  <c r="R1716" i="15"/>
  <c r="R1717" i="15"/>
  <c r="R1718" i="15"/>
  <c r="R1719" i="15"/>
  <c r="R1720" i="15"/>
  <c r="R1721" i="15"/>
  <c r="R1722" i="15"/>
  <c r="R1723" i="15"/>
  <c r="R1724" i="15"/>
  <c r="R1725" i="15"/>
  <c r="R1726" i="15"/>
  <c r="R1727" i="15"/>
  <c r="R1728" i="15"/>
  <c r="R1729" i="15"/>
  <c r="R1730" i="15"/>
  <c r="R1731" i="15"/>
  <c r="R1732" i="15"/>
  <c r="R1733" i="15"/>
  <c r="R1734" i="15"/>
  <c r="R1735" i="15"/>
  <c r="R1736" i="15"/>
  <c r="R1737" i="15"/>
  <c r="R1738" i="15"/>
  <c r="R1739" i="15"/>
  <c r="R1740" i="15"/>
  <c r="R1741" i="15"/>
  <c r="R1742" i="15"/>
  <c r="R1743" i="15"/>
  <c r="R1744" i="15"/>
  <c r="R1745" i="15"/>
  <c r="R1746" i="15"/>
  <c r="R1747" i="15"/>
  <c r="R1748" i="15"/>
  <c r="R1749" i="15"/>
  <c r="R1750" i="15"/>
  <c r="R1751" i="15"/>
  <c r="R1752" i="15"/>
  <c r="R1753" i="15"/>
  <c r="R1754" i="15"/>
  <c r="R1755" i="15"/>
  <c r="R1756" i="15"/>
  <c r="R1757" i="15"/>
  <c r="R1758" i="15"/>
  <c r="R1759" i="15"/>
  <c r="R1760" i="15"/>
  <c r="R1761" i="15"/>
  <c r="R1762" i="15"/>
  <c r="R1763" i="15"/>
  <c r="R1764" i="15"/>
  <c r="R1765" i="15"/>
  <c r="R1766" i="15"/>
  <c r="R1767" i="15"/>
  <c r="R1768" i="15"/>
  <c r="R1769" i="15"/>
  <c r="R1770" i="15"/>
  <c r="R1771" i="15"/>
  <c r="R1772" i="15"/>
  <c r="R1773" i="15"/>
  <c r="R1774" i="15"/>
  <c r="R1775" i="15"/>
  <c r="R1776" i="15"/>
  <c r="R1777" i="15"/>
  <c r="R1778" i="15"/>
  <c r="R1779" i="15"/>
  <c r="R1780" i="15"/>
  <c r="R1781" i="15"/>
  <c r="R1782" i="15"/>
  <c r="R1783" i="15"/>
  <c r="R1784" i="15"/>
  <c r="R1785" i="15"/>
  <c r="R1786" i="15"/>
  <c r="R1787" i="15"/>
  <c r="R1788" i="15"/>
  <c r="R1789" i="15"/>
  <c r="R1790" i="15"/>
  <c r="R1791" i="15"/>
  <c r="R1792" i="15"/>
  <c r="R1793" i="15"/>
  <c r="R1794" i="15"/>
  <c r="R1795" i="15"/>
  <c r="R1796" i="15"/>
  <c r="R1797" i="15"/>
  <c r="R1798" i="15"/>
  <c r="R1799" i="15"/>
  <c r="R1800" i="15"/>
  <c r="R1801" i="15"/>
  <c r="R1802" i="15"/>
  <c r="R1803" i="15"/>
  <c r="R1804" i="15"/>
  <c r="R1805" i="15"/>
  <c r="R1806" i="15"/>
  <c r="R1807" i="15"/>
  <c r="R1808" i="15"/>
  <c r="R1809" i="15"/>
  <c r="R1810" i="15"/>
  <c r="R1811" i="15"/>
  <c r="R1812" i="15"/>
  <c r="R1813" i="15"/>
  <c r="R1814" i="15"/>
  <c r="R1815" i="15"/>
  <c r="R1816" i="15"/>
  <c r="R1817" i="15"/>
  <c r="R1818" i="15"/>
  <c r="R1819" i="15"/>
  <c r="R1820" i="15"/>
  <c r="R1821" i="15"/>
  <c r="R1822" i="15"/>
  <c r="R1823" i="15"/>
  <c r="R1824" i="15"/>
  <c r="R1825" i="15"/>
  <c r="R1826" i="15"/>
  <c r="R1827" i="15"/>
  <c r="R1828" i="15"/>
  <c r="R1829" i="15"/>
  <c r="R1830" i="15"/>
  <c r="R1831" i="15"/>
  <c r="R1832" i="15"/>
  <c r="R1833" i="15"/>
  <c r="R1834" i="15"/>
  <c r="R1835" i="15"/>
  <c r="R1836" i="15"/>
  <c r="R1837" i="15"/>
  <c r="R1838" i="15"/>
  <c r="R1839" i="15"/>
  <c r="R1840" i="15"/>
  <c r="R1841" i="15"/>
  <c r="R1842" i="15"/>
  <c r="R1843" i="15"/>
  <c r="R1844" i="15"/>
  <c r="R1845" i="15"/>
  <c r="R1846" i="15"/>
  <c r="R1847" i="15"/>
  <c r="R1848" i="15"/>
  <c r="R1849" i="15"/>
  <c r="R1850" i="15"/>
  <c r="R1851" i="15"/>
  <c r="R1852" i="15"/>
  <c r="R1853" i="15"/>
  <c r="R1854" i="15"/>
  <c r="R1855" i="15"/>
  <c r="R1856" i="15"/>
  <c r="R1857" i="15"/>
  <c r="R1858" i="15"/>
  <c r="R1859" i="15"/>
  <c r="R1860" i="15"/>
  <c r="R1861" i="15"/>
  <c r="R1862" i="15"/>
  <c r="R1863" i="15"/>
  <c r="R1864" i="15"/>
  <c r="R1865" i="15"/>
  <c r="R1866" i="15"/>
  <c r="R1867" i="15"/>
  <c r="R1868" i="15"/>
  <c r="R1869" i="15"/>
  <c r="R1870" i="15"/>
  <c r="R1871" i="15"/>
  <c r="R1872" i="15"/>
  <c r="R1873" i="15"/>
  <c r="R1874" i="15"/>
  <c r="R1875" i="15"/>
  <c r="R1876" i="15"/>
  <c r="R1877" i="15"/>
  <c r="R1878" i="15"/>
  <c r="R1879" i="15"/>
  <c r="R1880" i="15"/>
  <c r="R1881" i="15"/>
  <c r="R1882" i="15"/>
  <c r="R1883" i="15"/>
  <c r="R1884" i="15"/>
  <c r="R1885" i="15"/>
  <c r="R1886" i="15"/>
  <c r="R1887" i="15"/>
  <c r="R1888" i="15"/>
  <c r="R1889" i="15"/>
  <c r="R1890" i="15"/>
  <c r="R1891" i="15"/>
  <c r="R1892" i="15"/>
  <c r="R1893" i="15"/>
  <c r="R1894" i="15"/>
  <c r="R1895" i="15"/>
  <c r="R1896" i="15"/>
  <c r="R1897" i="15"/>
  <c r="R1898" i="15"/>
  <c r="R1899" i="15"/>
  <c r="R1900" i="15"/>
  <c r="R1901" i="15"/>
  <c r="R1902" i="15"/>
  <c r="R1903" i="15"/>
  <c r="R1904" i="15"/>
  <c r="R1905" i="15"/>
  <c r="R1906" i="15"/>
  <c r="R1907" i="15"/>
  <c r="R1908" i="15"/>
  <c r="R1909" i="15"/>
  <c r="R1910" i="15"/>
  <c r="R1911" i="15"/>
  <c r="R1912" i="15"/>
  <c r="R1913" i="15"/>
  <c r="R1914" i="15"/>
  <c r="R1915" i="15"/>
  <c r="R1916" i="15"/>
  <c r="R1917" i="15"/>
  <c r="R1918" i="15"/>
  <c r="R1919" i="15"/>
  <c r="R1920" i="15"/>
  <c r="R1921" i="15"/>
  <c r="R1922" i="15"/>
  <c r="R1923" i="15"/>
  <c r="R1924" i="15"/>
  <c r="R1925" i="15"/>
  <c r="R1926" i="15"/>
  <c r="R1927" i="15"/>
  <c r="R1928" i="15"/>
  <c r="R1929" i="15"/>
  <c r="R1930" i="15"/>
  <c r="R1931" i="15"/>
  <c r="R1932" i="15"/>
  <c r="R1933" i="15"/>
  <c r="R1934" i="15"/>
  <c r="R1935" i="15"/>
  <c r="R1936" i="15"/>
  <c r="R1937" i="15"/>
  <c r="R1938" i="15"/>
  <c r="R1939" i="15"/>
  <c r="R1940" i="15"/>
  <c r="R1941" i="15"/>
  <c r="R1942" i="15"/>
  <c r="R1943" i="15"/>
  <c r="R1944" i="15"/>
  <c r="R1945" i="15"/>
  <c r="R1946" i="15"/>
  <c r="R1947" i="15"/>
  <c r="R1948" i="15"/>
  <c r="R1949" i="15"/>
  <c r="R1950" i="15"/>
  <c r="R1951" i="15"/>
  <c r="R1952" i="15"/>
  <c r="R1953" i="15"/>
  <c r="R1954" i="15"/>
  <c r="R1955" i="15"/>
  <c r="R1956" i="15"/>
  <c r="R1957" i="15"/>
  <c r="R1958" i="15"/>
  <c r="R1959" i="15"/>
  <c r="R1960" i="15"/>
  <c r="R1961" i="15"/>
  <c r="R1962" i="15"/>
  <c r="R1963" i="15"/>
  <c r="R1964" i="15"/>
  <c r="R1965" i="15"/>
  <c r="R1966" i="15"/>
  <c r="R1967" i="15"/>
  <c r="R1968" i="15"/>
  <c r="R1969" i="15"/>
  <c r="R1970" i="15"/>
  <c r="R1971" i="15"/>
  <c r="R1972" i="15"/>
  <c r="R1973" i="15"/>
  <c r="R1974" i="15"/>
  <c r="R1975" i="15"/>
  <c r="R1976" i="15"/>
  <c r="R1977" i="15"/>
  <c r="R1978" i="15"/>
  <c r="R1979" i="15"/>
  <c r="R1980" i="15"/>
  <c r="R1981" i="15"/>
  <c r="R1982" i="15"/>
  <c r="R1983" i="15"/>
  <c r="R1984" i="15"/>
  <c r="R1985" i="15"/>
  <c r="R1986" i="15"/>
  <c r="R1987" i="15"/>
  <c r="R1988" i="15"/>
  <c r="R1989" i="15"/>
  <c r="R1990" i="15"/>
  <c r="R1991" i="15"/>
  <c r="R1992" i="15"/>
  <c r="R1993" i="15"/>
  <c r="R1994" i="15"/>
  <c r="R1995" i="15"/>
  <c r="R1996" i="15"/>
  <c r="R1997" i="15"/>
  <c r="R1998" i="15"/>
  <c r="R1999" i="15"/>
  <c r="R2000" i="15"/>
  <c r="R2001" i="15"/>
  <c r="R2002" i="15"/>
  <c r="R2003" i="15"/>
  <c r="R2004" i="15"/>
  <c r="R2005" i="15"/>
  <c r="R2006" i="15"/>
  <c r="R2007" i="15"/>
  <c r="R2008" i="15"/>
  <c r="R2009" i="15"/>
  <c r="R2010" i="15"/>
  <c r="R2011" i="15"/>
  <c r="R2012" i="15"/>
  <c r="R2013" i="15"/>
  <c r="R2014" i="15"/>
  <c r="R2015" i="15"/>
  <c r="R2016" i="15"/>
  <c r="R2017" i="15"/>
  <c r="R2018" i="15"/>
  <c r="R2019" i="15"/>
  <c r="R2020" i="15"/>
  <c r="R2021" i="15"/>
  <c r="R2022" i="15"/>
  <c r="R2023" i="15"/>
  <c r="R2024" i="15"/>
  <c r="R2025" i="15"/>
  <c r="R2026" i="15"/>
  <c r="R2027" i="15"/>
  <c r="R2028" i="15"/>
  <c r="R2029" i="15"/>
  <c r="R2030" i="15"/>
  <c r="R2031" i="15"/>
  <c r="R2032" i="15"/>
  <c r="R2033" i="15"/>
  <c r="R2034" i="15"/>
  <c r="R2035" i="15"/>
  <c r="R2036" i="15"/>
  <c r="R2037" i="15"/>
  <c r="R2038" i="15"/>
  <c r="R2039" i="15"/>
  <c r="R2040" i="15"/>
  <c r="R2041" i="15"/>
  <c r="R2042" i="15"/>
  <c r="R2043" i="15"/>
  <c r="R2044" i="15"/>
  <c r="R2045" i="15"/>
  <c r="R2046" i="15"/>
  <c r="R2047" i="15"/>
  <c r="R2048" i="15"/>
  <c r="R2049" i="15"/>
  <c r="R2050" i="15"/>
  <c r="R2051" i="15"/>
  <c r="R2052" i="15"/>
  <c r="R2053" i="15"/>
  <c r="R2054" i="15"/>
  <c r="R2055" i="15"/>
  <c r="R2056" i="15"/>
  <c r="R2057" i="15"/>
  <c r="R2058" i="15"/>
  <c r="R2059" i="15"/>
  <c r="R2060" i="15"/>
  <c r="R2061" i="15"/>
  <c r="R2062" i="15"/>
  <c r="R2063" i="15"/>
  <c r="R2064" i="15"/>
  <c r="R2065" i="15"/>
  <c r="R2066" i="15"/>
  <c r="R2067" i="15"/>
  <c r="R2068" i="15"/>
  <c r="R2069" i="15"/>
  <c r="R2070" i="15"/>
  <c r="R2071" i="15"/>
  <c r="R2072" i="15"/>
  <c r="R2073" i="15"/>
  <c r="R2074" i="15"/>
  <c r="R2075" i="15"/>
  <c r="R2076" i="15"/>
  <c r="R2077" i="15"/>
  <c r="R2078" i="15"/>
  <c r="R2079" i="15"/>
  <c r="R2080" i="15"/>
  <c r="R2081" i="15"/>
  <c r="R2082" i="15"/>
  <c r="R2083" i="15"/>
  <c r="R2084" i="15"/>
  <c r="R2085" i="15"/>
  <c r="R2086" i="15"/>
  <c r="R2087" i="15"/>
  <c r="R2088" i="15"/>
  <c r="R2089" i="15"/>
  <c r="R2090" i="15"/>
  <c r="R2091" i="15"/>
  <c r="R2092" i="15"/>
  <c r="R2093" i="15"/>
  <c r="R2094" i="15"/>
  <c r="R2095" i="15"/>
  <c r="R2096" i="15"/>
  <c r="R2097" i="15"/>
  <c r="R2098" i="15"/>
  <c r="R2099" i="15"/>
  <c r="R2100" i="15"/>
  <c r="R2101" i="15"/>
  <c r="R2102" i="15"/>
  <c r="R2103" i="15"/>
  <c r="R2104" i="15"/>
  <c r="R2105" i="15"/>
  <c r="R2106" i="15"/>
  <c r="R2107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1487" i="15"/>
  <c r="Q1488" i="15"/>
  <c r="Q1489" i="15"/>
  <c r="Q1490" i="15"/>
  <c r="Q1491" i="15"/>
  <c r="Q1492" i="15"/>
  <c r="Q1493" i="15"/>
  <c r="Q1494" i="15"/>
  <c r="Q1495" i="15"/>
  <c r="Q1496" i="15"/>
  <c r="Q1497" i="15"/>
  <c r="Q1498" i="15"/>
  <c r="Q1499" i="15"/>
  <c r="Q1500" i="15"/>
  <c r="Q1501" i="15"/>
  <c r="Q1502" i="15"/>
  <c r="Q1503" i="15"/>
  <c r="Q1504" i="15"/>
  <c r="Q1505" i="15"/>
  <c r="Q1506" i="15"/>
  <c r="Q1507" i="15"/>
  <c r="Q1508" i="15"/>
  <c r="Q1509" i="15"/>
  <c r="Q1510" i="15"/>
  <c r="Q1511" i="15"/>
  <c r="Q1512" i="15"/>
  <c r="Q1513" i="15"/>
  <c r="Q1514" i="15"/>
  <c r="Q1515" i="15"/>
  <c r="Q1516" i="15"/>
  <c r="Q1517" i="15"/>
  <c r="Q1518" i="15"/>
  <c r="Q1519" i="15"/>
  <c r="Q1520" i="15"/>
  <c r="Q1521" i="15"/>
  <c r="Q1522" i="15"/>
  <c r="Q1523" i="15"/>
  <c r="Q1524" i="15"/>
  <c r="Q1525" i="15"/>
  <c r="Q1526" i="15"/>
  <c r="Q1527" i="15"/>
  <c r="Q1528" i="15"/>
  <c r="Q1529" i="15"/>
  <c r="Q1530" i="15"/>
  <c r="Q1531" i="15"/>
  <c r="Q1532" i="15"/>
  <c r="Q1533" i="15"/>
  <c r="Q1534" i="15"/>
  <c r="Q1535" i="15"/>
  <c r="Q1536" i="15"/>
  <c r="Q1537" i="15"/>
  <c r="Q1538" i="15"/>
  <c r="Q1539" i="15"/>
  <c r="Q1540" i="15"/>
  <c r="Q1541" i="15"/>
  <c r="Q1542" i="15"/>
  <c r="Q1543" i="15"/>
  <c r="Q1544" i="15"/>
  <c r="Q1545" i="15"/>
  <c r="Q1546" i="15"/>
  <c r="Q1547" i="15"/>
  <c r="Q1548" i="15"/>
  <c r="Q1549" i="15"/>
  <c r="Q1550" i="15"/>
  <c r="Q1551" i="15"/>
  <c r="Q1552" i="15"/>
  <c r="Q1553" i="15"/>
  <c r="Q1554" i="15"/>
  <c r="Q1555" i="15"/>
  <c r="Q1556" i="15"/>
  <c r="Q1557" i="15"/>
  <c r="Q1558" i="15"/>
  <c r="Q1559" i="15"/>
  <c r="Q1560" i="15"/>
  <c r="Q1561" i="15"/>
  <c r="Q1562" i="15"/>
  <c r="Q1563" i="15"/>
  <c r="Q1564" i="15"/>
  <c r="Q1565" i="15"/>
  <c r="Q1566" i="15"/>
  <c r="Q1567" i="15"/>
  <c r="Q1568" i="15"/>
  <c r="Q1569" i="15"/>
  <c r="Q1570" i="15"/>
  <c r="Q1571" i="15"/>
  <c r="Q1572" i="15"/>
  <c r="Q1573" i="15"/>
  <c r="Q1574" i="15"/>
  <c r="Q1575" i="15"/>
  <c r="Q1576" i="15"/>
  <c r="Q1577" i="15"/>
  <c r="Q1578" i="15"/>
  <c r="Q1579" i="15"/>
  <c r="Q1580" i="15"/>
  <c r="Q1581" i="15"/>
  <c r="Q1582" i="15"/>
  <c r="Q1583" i="15"/>
  <c r="Q1584" i="15"/>
  <c r="Q1585" i="15"/>
  <c r="Q1586" i="15"/>
  <c r="Q1587" i="15"/>
  <c r="Q1588" i="15"/>
  <c r="Q1589" i="15"/>
  <c r="Q1590" i="15"/>
  <c r="Q1591" i="15"/>
  <c r="Q1592" i="15"/>
  <c r="Q1593" i="15"/>
  <c r="Q1594" i="15"/>
  <c r="Q1595" i="15"/>
  <c r="Q1596" i="15"/>
  <c r="Q1597" i="15"/>
  <c r="Q1598" i="15"/>
  <c r="Q1599" i="15"/>
  <c r="Q1600" i="15"/>
  <c r="Q1601" i="15"/>
  <c r="Q1602" i="15"/>
  <c r="Q1603" i="15"/>
  <c r="Q1604" i="15"/>
  <c r="Q1605" i="15"/>
  <c r="Q1606" i="15"/>
  <c r="Q1607" i="15"/>
  <c r="Q1608" i="15"/>
  <c r="Q1609" i="15"/>
  <c r="Q1610" i="15"/>
  <c r="Q1611" i="15"/>
  <c r="Q1612" i="15"/>
  <c r="Q1613" i="15"/>
  <c r="Q1614" i="15"/>
  <c r="Q1615" i="15"/>
  <c r="Q1616" i="15"/>
  <c r="Q1617" i="15"/>
  <c r="Q1618" i="15"/>
  <c r="Q1619" i="15"/>
  <c r="Q1620" i="15"/>
  <c r="Q1621" i="15"/>
  <c r="Q1622" i="15"/>
  <c r="Q1623" i="15"/>
  <c r="Q1624" i="15"/>
  <c r="Q1625" i="15"/>
  <c r="Q1626" i="15"/>
  <c r="Q1627" i="15"/>
  <c r="Q1628" i="15"/>
  <c r="Q1629" i="15"/>
  <c r="Q1630" i="15"/>
  <c r="Q1631" i="15"/>
  <c r="Q1632" i="15"/>
  <c r="Q1633" i="15"/>
  <c r="Q1634" i="15"/>
  <c r="Q1635" i="15"/>
  <c r="Q1636" i="15"/>
  <c r="Q1637" i="15"/>
  <c r="Q1638" i="15"/>
  <c r="Q1639" i="15"/>
  <c r="Q1640" i="15"/>
  <c r="Q1641" i="15"/>
  <c r="Q1642" i="15"/>
  <c r="Q1643" i="15"/>
  <c r="Q1644" i="15"/>
  <c r="Q1645" i="15"/>
  <c r="Q1646" i="15"/>
  <c r="Q1647" i="15"/>
  <c r="Q1648" i="15"/>
  <c r="Q1649" i="15"/>
  <c r="Q1650" i="15"/>
  <c r="Q1651" i="15"/>
  <c r="Q1652" i="15"/>
  <c r="Q1653" i="15"/>
  <c r="Q1654" i="15"/>
  <c r="Q1655" i="15"/>
  <c r="Q1656" i="15"/>
  <c r="Q1657" i="15"/>
  <c r="Q1658" i="15"/>
  <c r="Q1659" i="15"/>
  <c r="Q1660" i="15"/>
  <c r="Q1661" i="15"/>
  <c r="Q1662" i="15"/>
  <c r="Q1663" i="15"/>
  <c r="Q1664" i="15"/>
  <c r="Q1665" i="15"/>
  <c r="Q1666" i="15"/>
  <c r="Q1667" i="15"/>
  <c r="Q1668" i="15"/>
  <c r="Q1669" i="15"/>
  <c r="Q1670" i="15"/>
  <c r="Q1671" i="15"/>
  <c r="Q1672" i="15"/>
  <c r="Q1673" i="15"/>
  <c r="Q1674" i="15"/>
  <c r="Q1675" i="15"/>
  <c r="Q1676" i="15"/>
  <c r="Q1677" i="15"/>
  <c r="Q1678" i="15"/>
  <c r="Q1679" i="15"/>
  <c r="Q1680" i="15"/>
  <c r="Q1681" i="15"/>
  <c r="Q1682" i="15"/>
  <c r="Q1683" i="15"/>
  <c r="Q1684" i="15"/>
  <c r="Q1685" i="15"/>
  <c r="Q1686" i="15"/>
  <c r="Q1687" i="15"/>
  <c r="Q1688" i="15"/>
  <c r="Q1689" i="15"/>
  <c r="Q1690" i="15"/>
  <c r="Q1691" i="15"/>
  <c r="Q1692" i="15"/>
  <c r="Q1693" i="15"/>
  <c r="Q1694" i="15"/>
  <c r="Q1695" i="15"/>
  <c r="Q1696" i="15"/>
  <c r="Q1697" i="15"/>
  <c r="Q1698" i="15"/>
  <c r="Q1699" i="15"/>
  <c r="Q1700" i="15"/>
  <c r="Q1701" i="15"/>
  <c r="Q1702" i="15"/>
  <c r="Q1703" i="15"/>
  <c r="Q1704" i="15"/>
  <c r="Q1705" i="15"/>
  <c r="Q1706" i="15"/>
  <c r="Q1707" i="15"/>
  <c r="Q1708" i="15"/>
  <c r="Q1709" i="15"/>
  <c r="Q1710" i="15"/>
  <c r="Q1711" i="15"/>
  <c r="Q1712" i="15"/>
  <c r="Q1713" i="15"/>
  <c r="Q1714" i="15"/>
  <c r="Q1715" i="15"/>
  <c r="Q1716" i="15"/>
  <c r="Q1717" i="15"/>
  <c r="Q1718" i="15"/>
  <c r="Q1719" i="15"/>
  <c r="Q1720" i="15"/>
  <c r="Q1721" i="15"/>
  <c r="Q1722" i="15"/>
  <c r="Q1723" i="15"/>
  <c r="Q1724" i="15"/>
  <c r="Q1725" i="15"/>
  <c r="Q1726" i="15"/>
  <c r="Q1727" i="15"/>
  <c r="Q1728" i="15"/>
  <c r="Q1729" i="15"/>
  <c r="Q1730" i="15"/>
  <c r="Q1731" i="15"/>
  <c r="Q1732" i="15"/>
  <c r="Q1733" i="15"/>
  <c r="Q1734" i="15"/>
  <c r="Q1735" i="15"/>
  <c r="Q1736" i="15"/>
  <c r="Q1737" i="15"/>
  <c r="Q1738" i="15"/>
  <c r="Q1739" i="15"/>
  <c r="Q1740" i="15"/>
  <c r="Q1741" i="15"/>
  <c r="Q1742" i="15"/>
  <c r="Q1743" i="15"/>
  <c r="Q1744" i="15"/>
  <c r="Q1745" i="15"/>
  <c r="Q1746" i="15"/>
  <c r="Q1747" i="15"/>
  <c r="Q1748" i="15"/>
  <c r="Q1749" i="15"/>
  <c r="Q1750" i="15"/>
  <c r="Q1751" i="15"/>
  <c r="Q1752" i="15"/>
  <c r="Q1753" i="15"/>
  <c r="Q1754" i="15"/>
  <c r="Q1755" i="15"/>
  <c r="Q1756" i="15"/>
  <c r="Q1757" i="15"/>
  <c r="Q1758" i="15"/>
  <c r="Q1759" i="15"/>
  <c r="Q1760" i="15"/>
  <c r="Q1761" i="15"/>
  <c r="Q1762" i="15"/>
  <c r="Q1763" i="15"/>
  <c r="Q1764" i="15"/>
  <c r="Q1765" i="15"/>
  <c r="Q1766" i="15"/>
  <c r="Q1767" i="15"/>
  <c r="Q1768" i="15"/>
  <c r="Q1769" i="15"/>
  <c r="Q1770" i="15"/>
  <c r="Q1771" i="15"/>
  <c r="Q1772" i="15"/>
  <c r="Q1773" i="15"/>
  <c r="Q1774" i="15"/>
  <c r="Q1775" i="15"/>
  <c r="Q1776" i="15"/>
  <c r="Q1777" i="15"/>
  <c r="Q1778" i="15"/>
  <c r="Q1779" i="15"/>
  <c r="Q1780" i="15"/>
  <c r="Q1781" i="15"/>
  <c r="Q1782" i="15"/>
  <c r="Q1783" i="15"/>
  <c r="Q1784" i="15"/>
  <c r="Q1785" i="15"/>
  <c r="Q1786" i="15"/>
  <c r="Q1787" i="15"/>
  <c r="Q1788" i="15"/>
  <c r="Q1789" i="15"/>
  <c r="Q1790" i="15"/>
  <c r="Q1791" i="15"/>
  <c r="Q1792" i="15"/>
  <c r="Q1793" i="15"/>
  <c r="Q1794" i="15"/>
  <c r="Q1795" i="15"/>
  <c r="Q1796" i="15"/>
  <c r="Q1797" i="15"/>
  <c r="Q1798" i="15"/>
  <c r="Q1799" i="15"/>
  <c r="Q1800" i="15"/>
  <c r="Q1801" i="15"/>
  <c r="Q1802" i="15"/>
  <c r="Q1803" i="15"/>
  <c r="Q1804" i="15"/>
  <c r="Q1805" i="15"/>
  <c r="Q1806" i="15"/>
  <c r="Q1807" i="15"/>
  <c r="Q1808" i="15"/>
  <c r="Q1809" i="15"/>
  <c r="Q1810" i="15"/>
  <c r="Q1811" i="15"/>
  <c r="Q1812" i="15"/>
  <c r="Q1813" i="15"/>
  <c r="Q1814" i="15"/>
  <c r="Q1815" i="15"/>
  <c r="Q1816" i="15"/>
  <c r="Q1817" i="15"/>
  <c r="Q1818" i="15"/>
  <c r="Q1819" i="15"/>
  <c r="Q1820" i="15"/>
  <c r="Q1821" i="15"/>
  <c r="Q1822" i="15"/>
  <c r="Q1823" i="15"/>
  <c r="Q1824" i="15"/>
  <c r="Q1825" i="15"/>
  <c r="Q1826" i="15"/>
  <c r="Q1827" i="15"/>
  <c r="Q1828" i="15"/>
  <c r="Q1829" i="15"/>
  <c r="Q1830" i="15"/>
  <c r="Q1831" i="15"/>
  <c r="Q1832" i="15"/>
  <c r="Q1833" i="15"/>
  <c r="Q1834" i="15"/>
  <c r="Q1835" i="15"/>
  <c r="Q1836" i="15"/>
  <c r="Q1837" i="15"/>
  <c r="Q1838" i="15"/>
  <c r="Q1839" i="15"/>
  <c r="Q1840" i="15"/>
  <c r="Q1841" i="15"/>
  <c r="Q1842" i="15"/>
  <c r="Q1843" i="15"/>
  <c r="Q1844" i="15"/>
  <c r="Q1845" i="15"/>
  <c r="Q1846" i="15"/>
  <c r="Q1847" i="15"/>
  <c r="Q1848" i="15"/>
  <c r="Q1849" i="15"/>
  <c r="Q1850" i="15"/>
  <c r="Q1851" i="15"/>
  <c r="Q1852" i="15"/>
  <c r="Q1853" i="15"/>
  <c r="Q1854" i="15"/>
  <c r="Q1855" i="15"/>
  <c r="Q1856" i="15"/>
  <c r="Q1857" i="15"/>
  <c r="Q1858" i="15"/>
  <c r="Q1859" i="15"/>
  <c r="Q1860" i="15"/>
  <c r="Q1861" i="15"/>
  <c r="Q1862" i="15"/>
  <c r="Q1863" i="15"/>
  <c r="Q1864" i="15"/>
  <c r="Q1865" i="15"/>
  <c r="Q1866" i="15"/>
  <c r="Q1867" i="15"/>
  <c r="Q1868" i="15"/>
  <c r="Q1869" i="15"/>
  <c r="Q1870" i="15"/>
  <c r="Q1871" i="15"/>
  <c r="Q1872" i="15"/>
  <c r="Q1873" i="15"/>
  <c r="Q1874" i="15"/>
  <c r="Q1875" i="15"/>
  <c r="Q1876" i="15"/>
  <c r="Q1877" i="15"/>
  <c r="Q1878" i="15"/>
  <c r="Q1879" i="15"/>
  <c r="Q1880" i="15"/>
  <c r="Q1881" i="15"/>
  <c r="Q1882" i="15"/>
  <c r="Q1883" i="15"/>
  <c r="Q1884" i="15"/>
  <c r="Q1885" i="15"/>
  <c r="Q1886" i="15"/>
  <c r="Q1887" i="15"/>
  <c r="Q1888" i="15"/>
  <c r="Q1889" i="15"/>
  <c r="Q1890" i="15"/>
  <c r="Q1891" i="15"/>
  <c r="Q1892" i="15"/>
  <c r="Q1893" i="15"/>
  <c r="Q1894" i="15"/>
  <c r="Q1895" i="15"/>
  <c r="Q1896" i="15"/>
  <c r="Q1897" i="15"/>
  <c r="Q1898" i="15"/>
  <c r="Q1899" i="15"/>
  <c r="Q1900" i="15"/>
  <c r="Q1901" i="15"/>
  <c r="Q1902" i="15"/>
  <c r="Q1903" i="15"/>
  <c r="Q1904" i="15"/>
  <c r="Q1905" i="15"/>
  <c r="Q1906" i="15"/>
  <c r="Q1907" i="15"/>
  <c r="Q1908" i="15"/>
  <c r="Q1909" i="15"/>
  <c r="Q1910" i="15"/>
  <c r="Q1911" i="15"/>
  <c r="Q1912" i="15"/>
  <c r="Q1913" i="15"/>
  <c r="Q1914" i="15"/>
  <c r="Q1915" i="15"/>
  <c r="Q1916" i="15"/>
  <c r="Q1917" i="15"/>
  <c r="Q1918" i="15"/>
  <c r="Q1919" i="15"/>
  <c r="Q1920" i="15"/>
  <c r="Q1921" i="15"/>
  <c r="Q1922" i="15"/>
  <c r="Q1923" i="15"/>
  <c r="Q1924" i="15"/>
  <c r="Q1925" i="15"/>
  <c r="Q1926" i="15"/>
  <c r="Q1927" i="15"/>
  <c r="Q1928" i="15"/>
  <c r="Q1929" i="15"/>
  <c r="Q1930" i="15"/>
  <c r="Q1931" i="15"/>
  <c r="Q1932" i="15"/>
  <c r="Q1933" i="15"/>
  <c r="Q1934" i="15"/>
  <c r="Q1935" i="15"/>
  <c r="Q1936" i="15"/>
  <c r="Q1937" i="15"/>
  <c r="Q1938" i="15"/>
  <c r="Q1939" i="15"/>
  <c r="Q1940" i="15"/>
  <c r="Q1941" i="15"/>
  <c r="Q1942" i="15"/>
  <c r="Q1943" i="15"/>
  <c r="Q1944" i="15"/>
  <c r="Q1945" i="15"/>
  <c r="Q1946" i="15"/>
  <c r="Q1947" i="15"/>
  <c r="Q1948" i="15"/>
  <c r="Q1949" i="15"/>
  <c r="Q1950" i="15"/>
  <c r="Q1951" i="15"/>
  <c r="Q1952" i="15"/>
  <c r="Q1953" i="15"/>
  <c r="Q1954" i="15"/>
  <c r="Q1955" i="15"/>
  <c r="Q1956" i="15"/>
  <c r="Q1957" i="15"/>
  <c r="Q1958" i="15"/>
  <c r="Q1959" i="15"/>
  <c r="Q1960" i="15"/>
  <c r="Q1961" i="15"/>
  <c r="Q1962" i="15"/>
  <c r="Q1963" i="15"/>
  <c r="Q1964" i="15"/>
  <c r="Q1965" i="15"/>
  <c r="Q1966" i="15"/>
  <c r="Q1967" i="15"/>
  <c r="Q1968" i="15"/>
  <c r="Q1969" i="15"/>
  <c r="Q1970" i="15"/>
  <c r="Q1971" i="15"/>
  <c r="Q1972" i="15"/>
  <c r="Q1973" i="15"/>
  <c r="Q1974" i="15"/>
  <c r="Q1975" i="15"/>
  <c r="Q1976" i="15"/>
  <c r="Q1977" i="15"/>
  <c r="Q1978" i="15"/>
  <c r="Q1979" i="15"/>
  <c r="Q1980" i="15"/>
  <c r="Q1981" i="15"/>
  <c r="Q1982" i="15"/>
  <c r="Q1983" i="15"/>
  <c r="Q1984" i="15"/>
  <c r="Q1985" i="15"/>
  <c r="Q1986" i="15"/>
  <c r="Q1987" i="15"/>
  <c r="Q1988" i="15"/>
  <c r="Q1989" i="15"/>
  <c r="Q1990" i="15"/>
  <c r="Q1991" i="15"/>
  <c r="Q1992" i="15"/>
  <c r="Q1993" i="15"/>
  <c r="Q1994" i="15"/>
  <c r="Q1995" i="15"/>
  <c r="Q1996" i="15"/>
  <c r="Q1997" i="15"/>
  <c r="Q1998" i="15"/>
  <c r="Q1999" i="15"/>
  <c r="Q2000" i="15"/>
  <c r="Q2001" i="15"/>
  <c r="Q2002" i="15"/>
  <c r="Q2003" i="15"/>
  <c r="Q2004" i="15"/>
  <c r="Q2005" i="15"/>
  <c r="Q2006" i="15"/>
  <c r="Q2007" i="15"/>
  <c r="Q2008" i="15"/>
  <c r="Q2009" i="15"/>
  <c r="Q2010" i="15"/>
  <c r="Q2011" i="15"/>
  <c r="Q2012" i="15"/>
  <c r="Q2013" i="15"/>
  <c r="Q2014" i="15"/>
  <c r="Q2015" i="15"/>
  <c r="Q2016" i="15"/>
  <c r="Q2017" i="15"/>
  <c r="Q2018" i="15"/>
  <c r="Q2019" i="15"/>
  <c r="Q2020" i="15"/>
  <c r="Q2021" i="15"/>
  <c r="Q2022" i="15"/>
  <c r="Q2023" i="15"/>
  <c r="Q2024" i="15"/>
  <c r="Q2025" i="15"/>
  <c r="Q2026" i="15"/>
  <c r="Q2027" i="15"/>
  <c r="Q2028" i="15"/>
  <c r="Q2029" i="15"/>
  <c r="Q2030" i="15"/>
  <c r="Q2031" i="15"/>
  <c r="Q2032" i="15"/>
  <c r="Q2033" i="15"/>
  <c r="Q2034" i="15"/>
  <c r="Q2035" i="15"/>
  <c r="Q2036" i="15"/>
  <c r="Q2037" i="15"/>
  <c r="Q2038" i="15"/>
  <c r="Q2039" i="15"/>
  <c r="Q2040" i="15"/>
  <c r="Q2041" i="15"/>
  <c r="Q2042" i="15"/>
  <c r="Q2043" i="15"/>
  <c r="Q2044" i="15"/>
  <c r="Q2045" i="15"/>
  <c r="Q2046" i="15"/>
  <c r="Q2047" i="15"/>
  <c r="Q2048" i="15"/>
  <c r="Q2049" i="15"/>
  <c r="Q2050" i="15"/>
  <c r="Q2051" i="15"/>
  <c r="Q2052" i="15"/>
  <c r="Q2053" i="15"/>
  <c r="Q2054" i="15"/>
  <c r="Q2055" i="15"/>
  <c r="Q2056" i="15"/>
  <c r="Q2057" i="15"/>
  <c r="Q2058" i="15"/>
  <c r="Q2059" i="15"/>
  <c r="Q2060" i="15"/>
  <c r="Q2061" i="15"/>
  <c r="Q2062" i="15"/>
  <c r="Q2063" i="15"/>
  <c r="Q2064" i="15"/>
  <c r="Q2065" i="15"/>
  <c r="Q2066" i="15"/>
  <c r="Q2067" i="15"/>
  <c r="Q2068" i="15"/>
  <c r="Q2069" i="15"/>
  <c r="Q2070" i="15"/>
  <c r="Q2071" i="15"/>
  <c r="Q2072" i="15"/>
  <c r="Q2073" i="15"/>
  <c r="Q2074" i="15"/>
  <c r="Q2075" i="15"/>
  <c r="Q2076" i="15"/>
  <c r="Q2077" i="15"/>
  <c r="Q2078" i="15"/>
  <c r="Q2079" i="15"/>
  <c r="Q2080" i="15"/>
  <c r="Q2081" i="15"/>
  <c r="Q2082" i="15"/>
  <c r="Q2083" i="15"/>
  <c r="Q2084" i="15"/>
  <c r="Q2085" i="15"/>
  <c r="Q2086" i="15"/>
  <c r="Q2087" i="15"/>
  <c r="Q2088" i="15"/>
  <c r="Q2089" i="15"/>
  <c r="Q2090" i="15"/>
  <c r="Q2091" i="15"/>
  <c r="Q2092" i="15"/>
  <c r="Q2093" i="15"/>
  <c r="Q2094" i="15"/>
  <c r="Q2095" i="15"/>
  <c r="Q2096" i="15"/>
  <c r="Q2097" i="15"/>
  <c r="Q2098" i="15"/>
  <c r="Q2099" i="15"/>
  <c r="Q2100" i="15"/>
  <c r="Q2101" i="15"/>
  <c r="Q2102" i="15"/>
  <c r="Q2103" i="15"/>
  <c r="Q2104" i="15"/>
  <c r="Q2105" i="15"/>
  <c r="Q2106" i="15"/>
  <c r="Q2107" i="15"/>
  <c r="P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B1380" i="15"/>
  <c r="B1379" i="15"/>
  <c r="B163" i="15"/>
  <c r="B2105" i="15"/>
  <c r="B2104" i="15"/>
  <c r="B2103" i="15"/>
  <c r="B2100" i="15"/>
  <c r="B2099" i="15"/>
  <c r="B2093" i="15"/>
  <c r="B2092" i="15"/>
  <c r="B2091" i="15"/>
  <c r="B2090" i="15"/>
  <c r="B2089" i="15"/>
  <c r="B2087" i="15"/>
  <c r="B2086" i="15"/>
  <c r="B2085" i="15"/>
  <c r="B2082" i="15"/>
  <c r="B2081" i="15"/>
  <c r="B2079" i="15"/>
  <c r="B2078" i="15"/>
  <c r="B2075" i="15"/>
  <c r="B2074" i="15"/>
  <c r="B2073" i="15"/>
  <c r="B2072" i="15"/>
  <c r="B2070" i="15"/>
  <c r="B2069" i="15"/>
  <c r="B2067" i="15"/>
  <c r="B2066" i="15"/>
  <c r="B2065" i="15"/>
  <c r="B2057" i="15"/>
  <c r="B2051" i="15"/>
  <c r="B2050" i="15"/>
  <c r="B2047" i="15"/>
  <c r="B2043" i="15"/>
  <c r="B2042" i="15"/>
  <c r="B2041" i="15"/>
  <c r="B2040" i="15"/>
  <c r="B2039" i="15"/>
  <c r="B2038" i="15"/>
  <c r="B2036" i="15"/>
  <c r="B2035" i="15"/>
  <c r="B2034" i="15"/>
  <c r="B2033" i="15"/>
  <c r="B2031" i="15"/>
  <c r="B2028" i="15"/>
  <c r="B2027" i="15"/>
  <c r="B2026" i="15"/>
  <c r="B2025" i="15"/>
  <c r="B2023" i="15"/>
  <c r="B2020" i="15"/>
  <c r="B2019" i="15"/>
  <c r="B2018" i="15"/>
  <c r="B2017" i="15"/>
  <c r="B2012" i="15"/>
  <c r="B2010" i="15"/>
  <c r="B2009" i="15"/>
  <c r="B2008" i="15"/>
  <c r="B2006" i="15"/>
  <c r="B2004" i="15"/>
  <c r="B2001" i="15"/>
  <c r="B2000" i="15"/>
  <c r="B1998" i="15"/>
  <c r="B1997" i="15"/>
  <c r="B1995" i="15"/>
  <c r="B1994" i="15"/>
  <c r="B1992" i="15"/>
  <c r="B1991" i="15"/>
  <c r="B1990" i="15"/>
  <c r="B1989" i="15"/>
  <c r="B1987" i="15"/>
  <c r="B1986" i="15"/>
  <c r="B1985" i="15"/>
  <c r="B1984" i="15"/>
  <c r="B1983" i="15"/>
  <c r="B1979" i="15"/>
  <c r="B1978" i="15"/>
  <c r="B1977" i="15"/>
  <c r="B1976" i="15"/>
  <c r="B1975" i="15"/>
  <c r="B1974" i="15"/>
  <c r="B1973" i="15"/>
  <c r="B1971" i="15"/>
  <c r="B1967" i="15"/>
  <c r="B1966" i="15"/>
  <c r="B1965" i="15"/>
  <c r="B1964" i="15"/>
  <c r="B1963" i="15"/>
  <c r="B1956" i="15"/>
  <c r="B1955" i="15"/>
  <c r="B1954" i="15"/>
  <c r="B1946" i="15"/>
  <c r="B1943" i="15"/>
  <c r="B1941" i="15"/>
  <c r="B1940" i="15"/>
  <c r="B1939" i="15"/>
  <c r="B1937" i="15"/>
  <c r="B1936" i="15"/>
  <c r="B1935" i="15"/>
  <c r="B1933" i="15"/>
  <c r="B1931" i="15"/>
  <c r="B1927" i="15"/>
  <c r="B1919" i="15"/>
  <c r="B1918" i="15"/>
  <c r="B1916" i="15"/>
  <c r="B1915" i="15"/>
  <c r="B1914" i="15"/>
  <c r="B1913" i="15"/>
  <c r="B1912" i="15"/>
  <c r="B1911" i="15"/>
  <c r="B1909" i="15"/>
  <c r="B1908" i="15"/>
  <c r="B1907" i="15"/>
  <c r="B1906" i="15"/>
  <c r="B1905" i="15"/>
  <c r="B1904" i="15"/>
  <c r="B1903" i="15"/>
  <c r="B1902" i="15"/>
  <c r="B1900" i="15"/>
  <c r="B1899" i="15"/>
  <c r="B1898" i="15"/>
  <c r="B1897" i="15"/>
  <c r="B1896" i="15"/>
  <c r="B1895" i="15"/>
  <c r="B1891" i="15"/>
  <c r="B1890" i="15"/>
  <c r="B1888" i="15"/>
  <c r="B1887" i="15"/>
  <c r="B1886" i="15"/>
  <c r="B1882" i="15"/>
  <c r="B1881" i="15"/>
  <c r="B1880" i="15"/>
  <c r="B1876" i="15"/>
  <c r="B1875" i="15"/>
  <c r="B1872" i="15"/>
  <c r="B1871" i="15"/>
  <c r="B1870" i="15"/>
  <c r="B1869" i="15"/>
  <c r="B1867" i="15"/>
  <c r="B1866" i="15"/>
  <c r="B1865" i="15"/>
  <c r="B1864" i="15"/>
  <c r="B1863" i="15"/>
  <c r="B1862" i="15"/>
  <c r="B1861" i="15"/>
  <c r="B1858" i="15"/>
  <c r="B1857" i="15"/>
  <c r="B1856" i="15"/>
  <c r="B1855" i="15"/>
  <c r="B1854" i="15"/>
  <c r="B1853" i="15"/>
  <c r="B1852" i="15"/>
  <c r="B1849" i="15"/>
  <c r="B1846" i="15"/>
  <c r="B1845" i="15"/>
  <c r="B1844" i="15"/>
  <c r="B1842" i="15"/>
  <c r="B1841" i="15"/>
  <c r="B1840" i="15"/>
  <c r="B1839" i="15"/>
  <c r="B1837" i="15"/>
  <c r="B1836" i="15"/>
  <c r="B1835" i="15"/>
  <c r="B1831" i="15"/>
  <c r="B1830" i="15"/>
  <c r="B1829" i="15"/>
  <c r="B1828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7" i="15"/>
  <c r="B1795" i="15"/>
  <c r="B1794" i="15"/>
  <c r="B1793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77" i="15"/>
  <c r="B1773" i="15"/>
  <c r="B1772" i="15"/>
  <c r="B1767" i="15"/>
  <c r="B1766" i="15"/>
  <c r="B1765" i="15"/>
  <c r="B1764" i="15"/>
  <c r="B1760" i="15"/>
  <c r="B1758" i="15"/>
  <c r="B1757" i="15"/>
  <c r="B1756" i="15"/>
  <c r="B1751" i="15"/>
  <c r="B1750" i="15"/>
  <c r="B1748" i="15"/>
  <c r="B1747" i="15"/>
  <c r="B1746" i="15"/>
  <c r="B1742" i="15"/>
  <c r="B1741" i="15"/>
  <c r="B1739" i="15"/>
  <c r="B1738" i="15"/>
  <c r="B1737" i="15"/>
  <c r="B1736" i="15"/>
  <c r="B1735" i="15"/>
  <c r="B1734" i="15"/>
  <c r="B1732" i="15"/>
  <c r="B1731" i="15"/>
  <c r="B1730" i="15"/>
  <c r="B1726" i="15"/>
  <c r="B1725" i="15"/>
  <c r="B1724" i="15"/>
  <c r="B1723" i="15"/>
  <c r="B1722" i="15"/>
  <c r="B1719" i="15"/>
  <c r="B1718" i="15"/>
  <c r="B1717" i="15"/>
  <c r="B1716" i="15"/>
  <c r="B1709" i="15"/>
  <c r="B1706" i="15"/>
  <c r="B1705" i="15"/>
  <c r="B1702" i="15"/>
  <c r="B1701" i="15"/>
  <c r="B1700" i="15"/>
  <c r="B1698" i="15"/>
  <c r="B1697" i="15"/>
  <c r="B1692" i="15"/>
  <c r="B1690" i="15"/>
  <c r="B1689" i="15"/>
  <c r="B1687" i="15"/>
  <c r="B1681" i="15"/>
  <c r="B1679" i="15"/>
  <c r="B1677" i="15"/>
  <c r="B1675" i="15"/>
  <c r="B1674" i="15"/>
  <c r="B1672" i="15"/>
  <c r="B1671" i="15"/>
  <c r="B1669" i="15"/>
  <c r="B1668" i="15"/>
  <c r="B1665" i="15"/>
  <c r="B1664" i="15"/>
  <c r="B1663" i="15"/>
  <c r="B1660" i="15"/>
  <c r="B1649" i="15"/>
  <c r="B1648" i="15"/>
  <c r="B1647" i="15"/>
  <c r="B1646" i="15"/>
  <c r="B1645" i="15"/>
  <c r="B1644" i="15"/>
  <c r="B1641" i="15"/>
  <c r="B1640" i="15"/>
  <c r="B1638" i="15"/>
  <c r="B1637" i="15"/>
  <c r="B1631" i="15"/>
  <c r="B1629" i="15"/>
  <c r="B1624" i="15"/>
  <c r="B1622" i="15"/>
  <c r="B1621" i="15"/>
  <c r="B1620" i="15"/>
  <c r="B1619" i="15"/>
  <c r="B1618" i="15"/>
  <c r="B1615" i="15"/>
  <c r="B1606" i="15"/>
  <c r="B1605" i="15"/>
  <c r="B1604" i="15"/>
  <c r="B1600" i="15"/>
  <c r="B1599" i="15"/>
  <c r="B1598" i="15"/>
  <c r="B1597" i="15"/>
  <c r="B1596" i="15"/>
  <c r="B1595" i="15"/>
  <c r="B1594" i="15"/>
  <c r="B1589" i="15"/>
  <c r="B1583" i="15"/>
  <c r="B1582" i="15"/>
  <c r="B1581" i="15"/>
  <c r="B1580" i="15"/>
  <c r="B1579" i="15"/>
  <c r="B1577" i="15"/>
  <c r="B1576" i="15"/>
  <c r="B1575" i="15"/>
  <c r="B1573" i="15"/>
  <c r="B1572" i="15"/>
  <c r="B1571" i="15"/>
  <c r="B1570" i="15"/>
  <c r="B1569" i="15"/>
  <c r="B1568" i="15"/>
  <c r="B1567" i="15"/>
  <c r="B1566" i="15"/>
  <c r="B1565" i="15"/>
  <c r="B1563" i="15"/>
  <c r="B1560" i="15"/>
  <c r="B1559" i="15"/>
  <c r="B1558" i="15"/>
  <c r="B1557" i="15"/>
  <c r="B1556" i="15"/>
  <c r="B1555" i="15"/>
  <c r="B1554" i="15"/>
  <c r="B1550" i="15"/>
  <c r="B1549" i="15"/>
  <c r="B1548" i="15"/>
  <c r="B1547" i="15"/>
  <c r="B1543" i="15"/>
  <c r="B1542" i="15"/>
  <c r="B1541" i="15"/>
  <c r="B1540" i="15"/>
  <c r="B1539" i="15"/>
  <c r="B1538" i="15"/>
  <c r="B1537" i="15"/>
  <c r="B1536" i="15"/>
  <c r="B1534" i="15"/>
  <c r="B1533" i="15"/>
  <c r="B1531" i="15"/>
  <c r="B1530" i="15"/>
  <c r="B1529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5" i="15"/>
  <c r="B1504" i="15"/>
  <c r="B1502" i="15"/>
  <c r="B1501" i="15"/>
  <c r="B1499" i="15"/>
  <c r="B1498" i="15"/>
  <c r="B1497" i="15"/>
  <c r="B1496" i="15"/>
  <c r="B1495" i="15"/>
  <c r="B1494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79" i="15"/>
  <c r="B1478" i="15"/>
  <c r="B1477" i="15"/>
  <c r="B1476" i="15"/>
  <c r="B1475" i="15"/>
  <c r="B1474" i="15"/>
  <c r="B1473" i="15"/>
  <c r="B1472" i="15"/>
  <c r="B1470" i="15"/>
  <c r="B1469" i="15"/>
  <c r="B1466" i="15"/>
  <c r="B1465" i="15"/>
  <c r="B1464" i="15"/>
  <c r="B1463" i="15"/>
  <c r="B1459" i="15"/>
  <c r="B1458" i="15"/>
  <c r="B1457" i="15"/>
  <c r="B1456" i="15"/>
  <c r="B1455" i="15"/>
  <c r="B1454" i="15"/>
  <c r="B1451" i="15"/>
  <c r="B1450" i="15"/>
  <c r="B1449" i="15"/>
  <c r="B1443" i="15"/>
  <c r="B1442" i="15"/>
  <c r="B1441" i="15"/>
  <c r="B1439" i="15"/>
  <c r="B1438" i="15"/>
  <c r="B1437" i="15"/>
  <c r="B1436" i="15"/>
  <c r="B1435" i="15"/>
  <c r="B1434" i="15"/>
  <c r="B1432" i="15"/>
  <c r="B1431" i="15"/>
  <c r="B1429" i="15"/>
  <c r="B1427" i="15"/>
  <c r="B1421" i="15"/>
  <c r="B1420" i="15"/>
  <c r="B1419" i="15"/>
  <c r="B1418" i="15"/>
  <c r="B1417" i="15"/>
  <c r="B1414" i="15"/>
  <c r="B1413" i="15"/>
  <c r="B1411" i="15"/>
  <c r="B1410" i="15"/>
  <c r="B1405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89" i="15"/>
  <c r="B1385" i="15"/>
  <c r="B1384" i="15"/>
  <c r="B1383" i="15"/>
  <c r="B1382" i="15"/>
  <c r="B1381" i="15"/>
  <c r="B1378" i="15"/>
  <c r="B1377" i="15"/>
  <c r="B1376" i="15"/>
  <c r="B1375" i="15"/>
  <c r="B1374" i="15"/>
  <c r="B1373" i="15"/>
  <c r="B1372" i="15"/>
  <c r="B1371" i="15"/>
  <c r="B1368" i="15"/>
  <c r="B1367" i="15"/>
  <c r="B1366" i="15"/>
  <c r="B1365" i="15"/>
  <c r="B1364" i="15"/>
  <c r="B1362" i="15"/>
  <c r="B1361" i="15"/>
  <c r="B1358" i="15"/>
  <c r="B1357" i="15"/>
  <c r="B1354" i="15"/>
  <c r="B1353" i="15"/>
  <c r="B1352" i="15"/>
  <c r="B1351" i="15"/>
  <c r="B1350" i="15"/>
  <c r="B1349" i="15"/>
  <c r="B1346" i="15"/>
  <c r="B1345" i="15"/>
  <c r="B1344" i="15"/>
  <c r="B1343" i="15"/>
  <c r="B1339" i="15"/>
  <c r="B1338" i="15"/>
  <c r="B1335" i="15"/>
  <c r="B1334" i="15"/>
  <c r="B1333" i="15"/>
  <c r="B1332" i="15"/>
  <c r="B1326" i="15"/>
  <c r="B1324" i="15"/>
  <c r="B1322" i="15"/>
  <c r="B1319" i="15"/>
  <c r="B1316" i="15"/>
  <c r="B1315" i="15"/>
  <c r="B1314" i="15"/>
  <c r="B1312" i="15"/>
  <c r="B1311" i="15"/>
  <c r="B1309" i="15"/>
  <c r="B1306" i="15"/>
  <c r="B1305" i="15"/>
  <c r="B1304" i="15"/>
  <c r="B1300" i="15"/>
  <c r="B1297" i="15"/>
  <c r="B1295" i="15"/>
  <c r="B1294" i="15"/>
  <c r="B1293" i="15"/>
  <c r="B1292" i="15"/>
  <c r="B1290" i="15"/>
  <c r="B1289" i="15"/>
  <c r="B1288" i="15"/>
  <c r="B1284" i="15"/>
  <c r="B1282" i="15"/>
  <c r="B1281" i="15"/>
  <c r="B1280" i="15"/>
  <c r="B1276" i="15"/>
  <c r="B1274" i="15"/>
  <c r="B1273" i="15"/>
  <c r="B1272" i="15"/>
  <c r="B1271" i="15"/>
  <c r="B1270" i="15"/>
  <c r="B1269" i="15"/>
  <c r="B1261" i="15"/>
  <c r="B1258" i="15"/>
  <c r="B1252" i="15"/>
  <c r="B1251" i="15"/>
  <c r="B1249" i="15"/>
  <c r="B1247" i="15"/>
  <c r="B1245" i="15"/>
  <c r="B1244" i="15"/>
  <c r="B1243" i="15"/>
  <c r="B1242" i="15"/>
  <c r="B1241" i="15"/>
  <c r="B1239" i="15"/>
  <c r="B1237" i="15"/>
  <c r="B1234" i="15"/>
  <c r="B1232" i="15"/>
  <c r="B1231" i="15"/>
  <c r="B1226" i="15"/>
  <c r="B1224" i="15"/>
  <c r="B1223" i="15"/>
  <c r="B1220" i="15"/>
  <c r="B1219" i="15"/>
  <c r="B1218" i="15"/>
  <c r="B1217" i="15"/>
  <c r="B1216" i="15"/>
  <c r="B1215" i="15"/>
  <c r="B1214" i="15"/>
  <c r="B1213" i="15"/>
  <c r="B1211" i="15"/>
  <c r="B1210" i="15"/>
  <c r="B1209" i="15"/>
  <c r="B1208" i="15"/>
  <c r="B1207" i="15"/>
  <c r="B1206" i="15"/>
  <c r="B1205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0" i="15"/>
  <c r="B1179" i="15"/>
  <c r="B1178" i="15"/>
  <c r="B1177" i="15"/>
  <c r="B1175" i="15"/>
  <c r="B1174" i="15"/>
  <c r="B1173" i="15"/>
  <c r="B1172" i="15"/>
  <c r="B1171" i="15"/>
  <c r="B1170" i="15"/>
  <c r="B1168" i="15"/>
  <c r="B1167" i="15"/>
  <c r="B1166" i="15"/>
  <c r="B1165" i="15"/>
  <c r="B1164" i="15"/>
  <c r="B1163" i="15"/>
  <c r="B1162" i="15"/>
  <c r="B1161" i="15"/>
  <c r="B1160" i="15"/>
  <c r="B1159" i="15"/>
  <c r="B1156" i="15"/>
  <c r="B1155" i="15"/>
  <c r="B1154" i="15"/>
  <c r="B1153" i="15"/>
  <c r="B1150" i="15"/>
  <c r="B1149" i="15"/>
  <c r="B1148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8" i="15"/>
  <c r="B1126" i="15"/>
  <c r="B1125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08" i="15"/>
  <c r="B1107" i="15"/>
  <c r="B1106" i="15"/>
  <c r="B1105" i="15"/>
  <c r="B1104" i="15"/>
  <c r="B1103" i="15"/>
  <c r="B1102" i="15"/>
  <c r="B1100" i="15"/>
  <c r="B1099" i="15"/>
  <c r="B1098" i="15"/>
  <c r="B1094" i="15"/>
  <c r="B1093" i="15"/>
  <c r="B1092" i="15"/>
  <c r="B1091" i="15"/>
  <c r="B1089" i="15"/>
  <c r="B1088" i="15"/>
  <c r="B1087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3" i="15"/>
  <c r="B1072" i="15"/>
  <c r="B1066" i="15"/>
  <c r="B1065" i="15"/>
  <c r="B1059" i="15"/>
  <c r="B1058" i="15"/>
  <c r="B1057" i="15"/>
  <c r="B1056" i="15"/>
  <c r="B1054" i="15"/>
  <c r="B1051" i="15"/>
  <c r="B1050" i="15"/>
  <c r="B1049" i="15"/>
  <c r="B1048" i="15"/>
  <c r="B1047" i="15"/>
  <c r="B1046" i="15"/>
  <c r="B1045" i="15"/>
  <c r="B1044" i="15"/>
  <c r="B1042" i="15"/>
  <c r="B1041" i="15"/>
  <c r="B1034" i="15"/>
  <c r="B1032" i="15"/>
  <c r="B1028" i="15"/>
  <c r="B1027" i="15"/>
  <c r="B1026" i="15"/>
  <c r="B1024" i="15"/>
  <c r="B1023" i="15"/>
  <c r="B1022" i="15"/>
  <c r="B1021" i="15"/>
  <c r="B1020" i="15"/>
  <c r="B1019" i="15"/>
  <c r="B1018" i="15"/>
  <c r="B1016" i="15"/>
  <c r="B1013" i="15"/>
  <c r="B1010" i="15"/>
  <c r="B1009" i="15"/>
  <c r="B1008" i="15"/>
  <c r="B1007" i="15"/>
  <c r="B1006" i="15"/>
  <c r="B1004" i="15"/>
  <c r="B1003" i="15"/>
  <c r="B1002" i="15"/>
  <c r="B998" i="15"/>
  <c r="B997" i="15"/>
  <c r="B996" i="15"/>
  <c r="B995" i="15"/>
  <c r="B993" i="15"/>
  <c r="B990" i="15"/>
  <c r="B986" i="15"/>
  <c r="B978" i="15"/>
  <c r="B977" i="15"/>
  <c r="B976" i="15"/>
  <c r="B973" i="15"/>
  <c r="B970" i="15"/>
  <c r="B967" i="15"/>
  <c r="B958" i="15"/>
  <c r="B955" i="15"/>
  <c r="B954" i="15"/>
  <c r="B953" i="15"/>
  <c r="B950" i="15"/>
  <c r="B949" i="15"/>
  <c r="B947" i="15"/>
  <c r="B946" i="15"/>
  <c r="B945" i="15"/>
  <c r="B944" i="15"/>
  <c r="B943" i="15"/>
  <c r="B942" i="15"/>
  <c r="B938" i="15"/>
  <c r="B936" i="15"/>
  <c r="B935" i="15"/>
  <c r="B930" i="15"/>
  <c r="B929" i="15"/>
  <c r="B928" i="15"/>
  <c r="B926" i="15"/>
  <c r="B925" i="15"/>
  <c r="B923" i="15"/>
  <c r="B921" i="15"/>
  <c r="B920" i="15"/>
  <c r="B919" i="15"/>
  <c r="B918" i="15"/>
  <c r="B916" i="15"/>
  <c r="B915" i="15"/>
  <c r="B914" i="15"/>
  <c r="B912" i="15"/>
  <c r="B911" i="15"/>
  <c r="B910" i="15"/>
  <c r="B908" i="15"/>
  <c r="B906" i="15"/>
  <c r="B903" i="15"/>
  <c r="B902" i="15"/>
  <c r="B901" i="15"/>
  <c r="B900" i="15"/>
  <c r="B899" i="15"/>
  <c r="B898" i="15"/>
  <c r="B897" i="15"/>
  <c r="B896" i="15"/>
  <c r="B895" i="15"/>
  <c r="B893" i="15"/>
  <c r="B891" i="15"/>
  <c r="B890" i="15"/>
  <c r="B888" i="15"/>
  <c r="B887" i="15"/>
  <c r="B886" i="15"/>
  <c r="B885" i="15"/>
  <c r="B879" i="15"/>
  <c r="B878" i="15"/>
  <c r="B877" i="15"/>
  <c r="B876" i="15"/>
  <c r="B875" i="15"/>
  <c r="B874" i="15"/>
  <c r="B873" i="15"/>
  <c r="B872" i="15"/>
  <c r="B871" i="15"/>
  <c r="B869" i="15"/>
  <c r="B868" i="15"/>
  <c r="B867" i="15"/>
  <c r="B866" i="15"/>
  <c r="B864" i="15"/>
  <c r="B863" i="15"/>
  <c r="B862" i="15"/>
  <c r="B857" i="15"/>
  <c r="B856" i="15"/>
  <c r="B853" i="15"/>
  <c r="B852" i="15"/>
  <c r="B846" i="15"/>
  <c r="B845" i="15"/>
  <c r="B842" i="15"/>
  <c r="B841" i="15"/>
  <c r="B840" i="15"/>
  <c r="B839" i="15"/>
  <c r="B838" i="15"/>
  <c r="B837" i="15"/>
  <c r="B836" i="15"/>
  <c r="B835" i="15"/>
  <c r="B834" i="15"/>
  <c r="B830" i="15"/>
  <c r="B829" i="15"/>
  <c r="B828" i="15"/>
  <c r="B827" i="15"/>
  <c r="B826" i="15"/>
  <c r="B825" i="15"/>
  <c r="B823" i="15"/>
  <c r="B818" i="15"/>
  <c r="B817" i="15"/>
  <c r="B816" i="15"/>
  <c r="B815" i="15"/>
  <c r="B814" i="15"/>
  <c r="B811" i="15"/>
  <c r="B810" i="15"/>
  <c r="B809" i="15"/>
  <c r="B808" i="15"/>
  <c r="B806" i="15"/>
  <c r="B805" i="15"/>
  <c r="B803" i="15"/>
  <c r="B802" i="15"/>
  <c r="B801" i="15"/>
  <c r="B800" i="15"/>
  <c r="B799" i="15"/>
  <c r="B798" i="15"/>
  <c r="B797" i="15"/>
  <c r="B795" i="15"/>
  <c r="B794" i="15"/>
  <c r="B793" i="15"/>
  <c r="B792" i="15"/>
  <c r="B791" i="15"/>
  <c r="B790" i="15"/>
  <c r="B789" i="15"/>
  <c r="B788" i="15"/>
  <c r="B786" i="15"/>
  <c r="B785" i="15"/>
  <c r="B782" i="15"/>
  <c r="B781" i="15"/>
  <c r="B780" i="15"/>
  <c r="B779" i="15"/>
  <c r="B778" i="15"/>
  <c r="B776" i="15"/>
  <c r="B774" i="15"/>
  <c r="B773" i="15"/>
  <c r="B772" i="15"/>
  <c r="B771" i="15"/>
  <c r="B770" i="15"/>
  <c r="B768" i="15"/>
  <c r="B767" i="15"/>
  <c r="B766" i="15"/>
  <c r="B765" i="15"/>
  <c r="B764" i="15"/>
  <c r="B762" i="15"/>
  <c r="B761" i="15"/>
  <c r="B760" i="15"/>
  <c r="B759" i="15"/>
  <c r="B758" i="15"/>
  <c r="B757" i="15"/>
  <c r="B755" i="15"/>
  <c r="B754" i="15"/>
  <c r="B751" i="15"/>
  <c r="B750" i="15"/>
  <c r="B749" i="15"/>
  <c r="B748" i="15"/>
  <c r="B747" i="15"/>
  <c r="B744" i="15"/>
  <c r="B743" i="15"/>
  <c r="B742" i="15"/>
  <c r="B741" i="15"/>
  <c r="B740" i="15"/>
  <c r="B739" i="15"/>
  <c r="B738" i="15"/>
  <c r="B737" i="15"/>
  <c r="B736" i="15"/>
  <c r="B733" i="15"/>
  <c r="B732" i="15"/>
  <c r="B730" i="15"/>
  <c r="B727" i="15"/>
  <c r="B724" i="15"/>
  <c r="B723" i="15"/>
  <c r="B720" i="15"/>
  <c r="B719" i="15"/>
  <c r="B718" i="15"/>
  <c r="B717" i="15"/>
  <c r="B716" i="15"/>
  <c r="B715" i="15"/>
  <c r="B714" i="15"/>
  <c r="B713" i="15"/>
  <c r="B708" i="15"/>
  <c r="B707" i="15"/>
  <c r="B705" i="15"/>
  <c r="B704" i="15"/>
  <c r="B703" i="15"/>
  <c r="B702" i="15"/>
  <c r="B701" i="15"/>
  <c r="B697" i="15"/>
  <c r="B692" i="15"/>
  <c r="B691" i="15"/>
  <c r="B690" i="15"/>
  <c r="B689" i="15"/>
  <c r="B688" i="15"/>
  <c r="B687" i="15"/>
  <c r="B686" i="15"/>
  <c r="B682" i="15"/>
  <c r="B681" i="15"/>
  <c r="B680" i="15"/>
  <c r="B678" i="15"/>
  <c r="B677" i="15"/>
  <c r="B676" i="15"/>
  <c r="B675" i="15"/>
  <c r="B674" i="15"/>
  <c r="B670" i="15"/>
  <c r="B669" i="15"/>
  <c r="B668" i="15"/>
  <c r="B666" i="15"/>
  <c r="B661" i="15"/>
  <c r="B660" i="15"/>
  <c r="B656" i="15"/>
  <c r="B655" i="15"/>
  <c r="B652" i="15"/>
  <c r="B649" i="15"/>
  <c r="B648" i="15"/>
  <c r="B647" i="15"/>
  <c r="B646" i="15"/>
  <c r="B642" i="15"/>
  <c r="B634" i="15"/>
  <c r="B630" i="15"/>
  <c r="B627" i="15"/>
  <c r="B618" i="15"/>
  <c r="B617" i="15"/>
  <c r="B616" i="15"/>
  <c r="B615" i="15"/>
  <c r="B611" i="15"/>
  <c r="B609" i="15"/>
  <c r="B608" i="15"/>
  <c r="B607" i="15"/>
  <c r="B606" i="15"/>
  <c r="B603" i="15"/>
  <c r="B597" i="15"/>
  <c r="B595" i="15"/>
  <c r="B594" i="15"/>
  <c r="B591" i="15"/>
  <c r="B589" i="15"/>
  <c r="B588" i="15"/>
  <c r="B587" i="15"/>
  <c r="B586" i="15"/>
  <c r="B585" i="15"/>
  <c r="B584" i="15"/>
  <c r="B577" i="15"/>
  <c r="B576" i="15"/>
  <c r="B573" i="15"/>
  <c r="B567" i="15"/>
  <c r="B566" i="15"/>
  <c r="B565" i="15"/>
  <c r="B564" i="15"/>
  <c r="B563" i="15"/>
  <c r="B560" i="15"/>
  <c r="B558" i="15"/>
  <c r="B552" i="15"/>
  <c r="B551" i="15"/>
  <c r="B548" i="15"/>
  <c r="B540" i="15"/>
  <c r="B534" i="15"/>
  <c r="B533" i="15"/>
  <c r="B532" i="15"/>
  <c r="B531" i="15"/>
  <c r="B528" i="15"/>
  <c r="B525" i="15"/>
  <c r="B521" i="15"/>
  <c r="B520" i="15"/>
  <c r="B519" i="15"/>
  <c r="B518" i="15"/>
  <c r="B517" i="15"/>
  <c r="B512" i="15"/>
  <c r="B509" i="15"/>
  <c r="B508" i="15"/>
  <c r="B506" i="15"/>
  <c r="B505" i="15"/>
  <c r="B503" i="15"/>
  <c r="B502" i="15"/>
  <c r="B501" i="15"/>
  <c r="B500" i="15"/>
  <c r="B494" i="15"/>
  <c r="B493" i="15"/>
  <c r="B492" i="15"/>
  <c r="B490" i="15"/>
  <c r="B485" i="15"/>
  <c r="B484" i="15"/>
  <c r="B483" i="15"/>
  <c r="B482" i="15"/>
  <c r="B481" i="15"/>
  <c r="B480" i="15"/>
  <c r="B477" i="15"/>
  <c r="B476" i="15"/>
  <c r="B475" i="15"/>
  <c r="B474" i="15"/>
  <c r="B473" i="15"/>
  <c r="B472" i="15"/>
  <c r="B471" i="15"/>
  <c r="B468" i="15"/>
  <c r="B467" i="15"/>
  <c r="B466" i="15"/>
  <c r="B465" i="15"/>
  <c r="B462" i="15"/>
  <c r="B461" i="15"/>
  <c r="B460" i="15"/>
  <c r="B459" i="15"/>
  <c r="B458" i="15"/>
  <c r="B457" i="15"/>
  <c r="B456" i="15"/>
  <c r="B455" i="15"/>
  <c r="B451" i="15"/>
  <c r="B450" i="15"/>
  <c r="B449" i="15"/>
  <c r="B448" i="15"/>
  <c r="B447" i="15"/>
  <c r="B443" i="15"/>
  <c r="B442" i="15"/>
  <c r="B441" i="15"/>
  <c r="B440" i="15"/>
  <c r="B439" i="15"/>
  <c r="B435" i="15"/>
  <c r="B432" i="15"/>
  <c r="B428" i="15"/>
  <c r="B427" i="15"/>
  <c r="B426" i="15"/>
  <c r="B425" i="15"/>
  <c r="B424" i="15"/>
  <c r="B423" i="15"/>
  <c r="B421" i="15"/>
  <c r="B420" i="15"/>
  <c r="B419" i="15"/>
  <c r="B418" i="15"/>
  <c r="B417" i="15"/>
  <c r="B412" i="15"/>
  <c r="B411" i="15"/>
  <c r="B410" i="15"/>
  <c r="B409" i="15"/>
  <c r="B408" i="15"/>
  <c r="B407" i="15"/>
  <c r="B406" i="15"/>
  <c r="B405" i="15"/>
  <c r="B404" i="15"/>
  <c r="B403" i="15"/>
  <c r="B402" i="15"/>
  <c r="B399" i="15"/>
  <c r="B398" i="15"/>
  <c r="B393" i="15"/>
  <c r="B392" i="15"/>
  <c r="B385" i="15"/>
  <c r="B384" i="15"/>
  <c r="B383" i="15"/>
  <c r="B382" i="15"/>
  <c r="B377" i="15"/>
  <c r="B376" i="15"/>
  <c r="B375" i="15"/>
  <c r="B374" i="15"/>
  <c r="B373" i="15"/>
  <c r="B372" i="15"/>
  <c r="B371" i="15"/>
  <c r="B370" i="15"/>
  <c r="B369" i="15"/>
  <c r="B368" i="15"/>
  <c r="B367" i="15"/>
  <c r="B366" i="15"/>
  <c r="B365" i="15"/>
  <c r="B364" i="15"/>
  <c r="B363" i="15"/>
  <c r="B360" i="15"/>
  <c r="B358" i="15"/>
  <c r="B357" i="15"/>
  <c r="B355" i="15"/>
  <c r="B354" i="15"/>
  <c r="B353" i="15"/>
  <c r="B352" i="15"/>
  <c r="B351" i="15"/>
  <c r="B350" i="15"/>
  <c r="B349" i="15"/>
  <c r="B348" i="15"/>
  <c r="B346" i="15"/>
  <c r="B345" i="15"/>
  <c r="B344" i="15"/>
  <c r="B342" i="15"/>
  <c r="B341" i="15"/>
  <c r="B340" i="15"/>
  <c r="B339" i="15"/>
  <c r="B338" i="15"/>
  <c r="B337" i="15"/>
  <c r="B335" i="15"/>
  <c r="B334" i="15"/>
  <c r="B333" i="15"/>
  <c r="B331" i="15"/>
  <c r="B330" i="15"/>
  <c r="B329" i="15"/>
  <c r="B328" i="15"/>
  <c r="B327" i="15"/>
  <c r="B324" i="15"/>
  <c r="B323" i="15"/>
  <c r="B322" i="15"/>
  <c r="B317" i="15"/>
  <c r="B315" i="15"/>
  <c r="B314" i="15"/>
  <c r="B313" i="15"/>
  <c r="B309" i="15"/>
  <c r="B307" i="15"/>
  <c r="B304" i="15"/>
  <c r="B303" i="15"/>
  <c r="B302" i="15"/>
  <c r="B299" i="15"/>
  <c r="B298" i="15"/>
  <c r="B297" i="15"/>
  <c r="B294" i="15"/>
  <c r="B293" i="15"/>
  <c r="B292" i="15"/>
  <c r="B291" i="15"/>
  <c r="B290" i="15"/>
  <c r="B289" i="15"/>
  <c r="B288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5" i="15"/>
  <c r="B264" i="15"/>
  <c r="B263" i="15"/>
  <c r="B262" i="15"/>
  <c r="B260" i="15"/>
  <c r="B258" i="15"/>
  <c r="B257" i="15"/>
  <c r="B256" i="15"/>
  <c r="B255" i="15"/>
  <c r="B254" i="15"/>
  <c r="B253" i="15"/>
  <c r="B250" i="15"/>
  <c r="B249" i="15"/>
  <c r="B248" i="15"/>
  <c r="B246" i="15"/>
  <c r="B245" i="15"/>
  <c r="B244" i="15"/>
  <c r="B238" i="15"/>
  <c r="B237" i="15"/>
  <c r="B236" i="15"/>
  <c r="B235" i="15"/>
  <c r="B234" i="15"/>
  <c r="B233" i="15"/>
  <c r="B232" i="15"/>
  <c r="B227" i="15"/>
  <c r="B225" i="15"/>
  <c r="B222" i="15"/>
  <c r="B217" i="15"/>
  <c r="B215" i="15"/>
  <c r="B212" i="15"/>
  <c r="B211" i="15"/>
  <c r="B210" i="15"/>
  <c r="B205" i="15"/>
  <c r="B203" i="15"/>
  <c r="B202" i="15"/>
  <c r="B201" i="15"/>
  <c r="B192" i="15"/>
  <c r="B191" i="15"/>
  <c r="B186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69" i="15"/>
  <c r="B167" i="15"/>
  <c r="B166" i="15"/>
  <c r="B165" i="15"/>
  <c r="B164" i="15"/>
  <c r="B162" i="15"/>
  <c r="B160" i="15"/>
  <c r="B159" i="15"/>
  <c r="B156" i="15"/>
  <c r="B152" i="15"/>
  <c r="B151" i="15"/>
  <c r="B150" i="15"/>
  <c r="B149" i="15"/>
  <c r="B148" i="15"/>
  <c r="B147" i="15"/>
  <c r="B146" i="15"/>
  <c r="B145" i="15"/>
  <c r="B144" i="15"/>
  <c r="B140" i="15"/>
  <c r="B139" i="15"/>
  <c r="B138" i="15"/>
  <c r="B137" i="15"/>
  <c r="B133" i="15"/>
  <c r="B130" i="15"/>
  <c r="B125" i="15"/>
  <c r="B124" i="15"/>
  <c r="B123" i="15"/>
  <c r="B122" i="15"/>
  <c r="B121" i="15"/>
  <c r="B120" i="15"/>
  <c r="B115" i="15"/>
  <c r="B114" i="15"/>
  <c r="B113" i="15"/>
  <c r="B112" i="15"/>
  <c r="B108" i="15"/>
  <c r="B107" i="15"/>
  <c r="B104" i="15"/>
  <c r="B103" i="15"/>
  <c r="B102" i="15"/>
  <c r="B101" i="15"/>
  <c r="B100" i="15"/>
  <c r="B98" i="15"/>
  <c r="B97" i="15"/>
  <c r="B96" i="15"/>
  <c r="B95" i="15"/>
  <c r="B94" i="15"/>
  <c r="B92" i="15"/>
  <c r="B91" i="15"/>
  <c r="B90" i="15"/>
  <c r="B89" i="15"/>
  <c r="B88" i="15"/>
  <c r="B83" i="15"/>
  <c r="B82" i="15"/>
  <c r="B81" i="15"/>
  <c r="B80" i="15"/>
  <c r="B79" i="15"/>
  <c r="B77" i="15"/>
  <c r="B76" i="15"/>
  <c r="B74" i="15"/>
  <c r="B73" i="15"/>
  <c r="B72" i="15"/>
  <c r="B71" i="15"/>
  <c r="B70" i="15"/>
  <c r="B69" i="15"/>
  <c r="B68" i="15"/>
  <c r="B64" i="15"/>
  <c r="B63" i="15"/>
  <c r="B62" i="15"/>
  <c r="B60" i="15"/>
  <c r="B59" i="15"/>
  <c r="B58" i="15"/>
  <c r="B57" i="15"/>
  <c r="B55" i="15"/>
  <c r="B53" i="15"/>
  <c r="B52" i="15"/>
  <c r="B51" i="15"/>
  <c r="B50" i="15"/>
  <c r="B49" i="15"/>
  <c r="B48" i="15"/>
  <c r="B45" i="15"/>
  <c r="B44" i="15"/>
  <c r="B43" i="15"/>
  <c r="B42" i="15"/>
  <c r="B41" i="15"/>
  <c r="B40" i="15"/>
  <c r="B39" i="15"/>
  <c r="B38" i="15"/>
  <c r="B37" i="15"/>
  <c r="B36" i="15"/>
  <c r="B35" i="15"/>
  <c r="B32" i="15"/>
  <c r="B31" i="15"/>
  <c r="B30" i="15"/>
  <c r="B29" i="15"/>
  <c r="B26" i="15"/>
  <c r="B25" i="15"/>
  <c r="B24" i="15"/>
  <c r="B23" i="15"/>
  <c r="B22" i="15"/>
  <c r="B21" i="15"/>
  <c r="B20" i="15"/>
  <c r="B19" i="15"/>
  <c r="B18" i="15"/>
  <c r="B17" i="15"/>
  <c r="B16" i="15"/>
  <c r="B14" i="15"/>
  <c r="B13" i="15"/>
  <c r="B12" i="15"/>
  <c r="B8" i="15"/>
  <c r="B7" i="15"/>
  <c r="B6" i="15"/>
  <c r="B4" i="15"/>
  <c r="B3" i="15"/>
  <c r="B2" i="15"/>
  <c r="B2094" i="15"/>
  <c r="B2077" i="15"/>
  <c r="B2076" i="15"/>
  <c r="B2058" i="15"/>
  <c r="B2049" i="15"/>
  <c r="B2024" i="15"/>
  <c r="B2007" i="15"/>
  <c r="B1988" i="15"/>
  <c r="B1960" i="15"/>
  <c r="B1952" i="15"/>
  <c r="B1934" i="15"/>
  <c r="B1928" i="15"/>
  <c r="B1894" i="15"/>
  <c r="B1885" i="15"/>
  <c r="B1776" i="15"/>
  <c r="B1759" i="15"/>
  <c r="B1749" i="15"/>
  <c r="B1745" i="15"/>
  <c r="B1733" i="15"/>
  <c r="B1704" i="15"/>
  <c r="B1695" i="15"/>
  <c r="B1688" i="15"/>
  <c r="B1653" i="15"/>
  <c r="B1652" i="15"/>
  <c r="B1650" i="15"/>
  <c r="B1639" i="15"/>
  <c r="B1610" i="15"/>
  <c r="B1601" i="15"/>
  <c r="B1588" i="15"/>
  <c r="B1586" i="15"/>
  <c r="B1585" i="15"/>
  <c r="B1564" i="15"/>
  <c r="B1553" i="15"/>
  <c r="B1546" i="15"/>
  <c r="B1535" i="15"/>
  <c r="B1532" i="15"/>
  <c r="B1480" i="15"/>
  <c r="B1428" i="15"/>
  <c r="B1416" i="15"/>
  <c r="B1412" i="15"/>
  <c r="B1404" i="15"/>
  <c r="B1386" i="15"/>
  <c r="B1370" i="15"/>
  <c r="B1363" i="15"/>
  <c r="B1355" i="15"/>
  <c r="B1348" i="15"/>
  <c r="B1337" i="15"/>
  <c r="B1325" i="15"/>
  <c r="B1323" i="15"/>
  <c r="B1301" i="15"/>
  <c r="B1299" i="15"/>
  <c r="B1291" i="15"/>
  <c r="B1277" i="15"/>
  <c r="B1275" i="15"/>
  <c r="B1268" i="15"/>
  <c r="B1259" i="15"/>
  <c r="B1255" i="15"/>
  <c r="B1250" i="15"/>
  <c r="B1235" i="15"/>
  <c r="B1225" i="15"/>
  <c r="B1176" i="15"/>
  <c r="B1151" i="15"/>
  <c r="B1129" i="15"/>
  <c r="B1101" i="15"/>
  <c r="B1097" i="15"/>
  <c r="B1095" i="15"/>
  <c r="B1064" i="15"/>
  <c r="B1031" i="15"/>
  <c r="B1029" i="15"/>
  <c r="B1015" i="15"/>
  <c r="B1012" i="15"/>
  <c r="B994" i="15"/>
  <c r="B992" i="15"/>
  <c r="B987" i="15"/>
  <c r="B985" i="15"/>
  <c r="B980" i="15"/>
  <c r="B975" i="15"/>
  <c r="B959" i="15"/>
  <c r="B931" i="15"/>
  <c r="B905" i="15"/>
  <c r="B894" i="15"/>
  <c r="B865" i="15"/>
  <c r="B858" i="15"/>
  <c r="B851" i="15"/>
  <c r="B820" i="15"/>
  <c r="B804" i="15"/>
  <c r="B796" i="15"/>
  <c r="B784" i="15"/>
  <c r="B726" i="15"/>
  <c r="B722" i="15"/>
  <c r="B711" i="15"/>
  <c r="B700" i="15"/>
  <c r="B699" i="15"/>
  <c r="B679" i="15"/>
  <c r="B667" i="15"/>
  <c r="B665" i="15"/>
  <c r="B654" i="15"/>
  <c r="B629" i="15"/>
  <c r="B614" i="15"/>
  <c r="B613" i="15"/>
  <c r="B598" i="15"/>
  <c r="B593" i="15"/>
  <c r="B557" i="15"/>
  <c r="B550" i="15"/>
  <c r="B547" i="15"/>
  <c r="B546" i="15"/>
  <c r="B545" i="15"/>
  <c r="B544" i="15"/>
  <c r="B504" i="15"/>
  <c r="B499" i="15"/>
  <c r="B498" i="15"/>
  <c r="B491" i="15"/>
  <c r="B470" i="15"/>
  <c r="B469" i="15"/>
  <c r="B454" i="15"/>
  <c r="B446" i="15"/>
  <c r="B438" i="15"/>
  <c r="B430" i="15"/>
  <c r="B429" i="15"/>
  <c r="B416" i="15"/>
  <c r="B379" i="15"/>
  <c r="B321" i="15"/>
  <c r="B320" i="15"/>
  <c r="B319" i="15"/>
  <c r="B308" i="15"/>
  <c r="B301" i="15"/>
  <c r="B300" i="15"/>
  <c r="B239" i="15"/>
  <c r="B229" i="15"/>
  <c r="B226" i="15"/>
  <c r="B223" i="15"/>
  <c r="B214" i="15"/>
  <c r="B198" i="15"/>
  <c r="B193" i="15"/>
  <c r="B190" i="15"/>
  <c r="B171" i="15"/>
  <c r="B158" i="15"/>
  <c r="B129" i="15"/>
  <c r="B93" i="15"/>
  <c r="B87" i="15"/>
  <c r="B67" i="15"/>
  <c r="B66" i="15"/>
  <c r="B2061" i="15"/>
  <c r="B2056" i="15"/>
  <c r="B2037" i="15"/>
  <c r="B2030" i="15"/>
  <c r="B2003" i="15"/>
  <c r="B1996" i="15"/>
  <c r="B1953" i="15"/>
  <c r="B1942" i="15"/>
  <c r="B1910" i="15"/>
  <c r="B1847" i="15"/>
  <c r="B1799" i="15"/>
  <c r="B1694" i="15"/>
  <c r="B1680" i="15"/>
  <c r="B1676" i="15"/>
  <c r="B1661" i="15"/>
  <c r="B1635" i="15"/>
  <c r="B1603" i="15"/>
  <c r="B1602" i="15"/>
  <c r="B1467" i="15"/>
  <c r="B1308" i="15"/>
  <c r="B1283" i="15"/>
  <c r="B1279" i="15"/>
  <c r="B1278" i="15"/>
  <c r="B1267" i="15"/>
  <c r="B1260" i="15"/>
  <c r="B1254" i="15"/>
  <c r="B1158" i="15"/>
  <c r="B1152" i="15"/>
  <c r="B1090" i="15"/>
  <c r="B1061" i="15"/>
  <c r="B1040" i="15"/>
  <c r="B1037" i="15"/>
  <c r="B1033" i="15"/>
  <c r="B1001" i="15"/>
  <c r="B999" i="15"/>
  <c r="B979" i="15"/>
  <c r="B924" i="15"/>
  <c r="B884" i="15"/>
  <c r="B850" i="15"/>
  <c r="B824" i="15"/>
  <c r="B735" i="15"/>
  <c r="B734" i="15"/>
  <c r="B698" i="15"/>
  <c r="B673" i="15"/>
  <c r="B672" i="15"/>
  <c r="B664" i="15"/>
  <c r="B628" i="15"/>
  <c r="B612" i="15"/>
  <c r="B596" i="15"/>
  <c r="B575" i="15"/>
  <c r="B561" i="15"/>
  <c r="B537" i="15"/>
  <c r="B489" i="15"/>
  <c r="B486" i="15"/>
  <c r="B478" i="15"/>
  <c r="B452" i="15"/>
  <c r="B422" i="15"/>
  <c r="B391" i="15"/>
  <c r="B380" i="15"/>
  <c r="B359" i="15"/>
  <c r="B332" i="15"/>
  <c r="B325" i="15"/>
  <c r="B318" i="15"/>
  <c r="B287" i="15"/>
  <c r="B285" i="15"/>
  <c r="B261" i="15"/>
  <c r="B228" i="15"/>
  <c r="B221" i="15"/>
  <c r="B200" i="15"/>
  <c r="B143" i="15"/>
  <c r="B86" i="15"/>
  <c r="B85" i="15"/>
  <c r="B47" i="15"/>
  <c r="B2101" i="15"/>
  <c r="B2029" i="15"/>
  <c r="B1982" i="15"/>
  <c r="B1959" i="15"/>
  <c r="B1957" i="15"/>
  <c r="B1945" i="15"/>
  <c r="B1932" i="15"/>
  <c r="B1901" i="15"/>
  <c r="B1868" i="15"/>
  <c r="B1778" i="15"/>
  <c r="B1713" i="15"/>
  <c r="B1708" i="15"/>
  <c r="B1625" i="15"/>
  <c r="B1591" i="15"/>
  <c r="B1471" i="15"/>
  <c r="B1461" i="15"/>
  <c r="B1430" i="15"/>
  <c r="B1302" i="15"/>
  <c r="B1256" i="15"/>
  <c r="B1212" i="15"/>
  <c r="B1204" i="15"/>
  <c r="B974" i="15"/>
  <c r="B972" i="15"/>
  <c r="B969" i="15"/>
  <c r="B965" i="15"/>
  <c r="B933" i="15"/>
  <c r="B904" i="15"/>
  <c r="B777" i="15"/>
  <c r="B756" i="15"/>
  <c r="B753" i="15"/>
  <c r="B636" i="15"/>
  <c r="B633" i="15"/>
  <c r="B619" i="15"/>
  <c r="B605" i="15"/>
  <c r="B553" i="15"/>
  <c r="B541" i="15"/>
  <c r="B530" i="15"/>
  <c r="B515" i="15"/>
  <c r="B436" i="15"/>
  <c r="B434" i="15"/>
  <c r="B414" i="15"/>
  <c r="B400" i="15"/>
  <c r="B286" i="15"/>
  <c r="B231" i="15"/>
  <c r="B213" i="15"/>
  <c r="B184" i="15"/>
  <c r="B126" i="15"/>
  <c r="B28" i="15"/>
  <c r="B2088" i="15"/>
  <c r="B2054" i="15"/>
  <c r="B2052" i="15"/>
  <c r="B2046" i="15"/>
  <c r="B1859" i="15"/>
  <c r="B1780" i="15"/>
  <c r="B1755" i="15"/>
  <c r="B1754" i="15"/>
  <c r="B1753" i="15"/>
  <c r="B1673" i="15"/>
  <c r="B1657" i="15"/>
  <c r="B1642" i="15"/>
  <c r="B1632" i="15"/>
  <c r="B1574" i="15"/>
  <c r="B1462" i="15"/>
  <c r="B1426" i="15"/>
  <c r="B1360" i="15"/>
  <c r="B1286" i="15"/>
  <c r="B1246" i="15"/>
  <c r="B1157" i="15"/>
  <c r="B1147" i="15"/>
  <c r="B982" i="15"/>
  <c r="B960" i="15"/>
  <c r="B922" i="15"/>
  <c r="B870" i="15"/>
  <c r="B855" i="15"/>
  <c r="B725" i="15"/>
  <c r="B696" i="15"/>
  <c r="B650" i="15"/>
  <c r="B610" i="15"/>
  <c r="B583" i="15"/>
  <c r="B572" i="15"/>
  <c r="B556" i="15"/>
  <c r="B496" i="15"/>
  <c r="B387" i="15"/>
  <c r="B378" i="15"/>
  <c r="B343" i="15"/>
  <c r="B240" i="15"/>
  <c r="B224" i="15"/>
  <c r="B209" i="15"/>
  <c r="B207" i="15"/>
  <c r="B155" i="15"/>
  <c r="B65" i="15"/>
  <c r="B2107" i="15"/>
  <c r="B2080" i="15"/>
  <c r="B2071" i="15"/>
  <c r="B2015" i="15"/>
  <c r="B1712" i="15"/>
  <c r="B1678" i="15"/>
  <c r="B1452" i="15"/>
  <c r="B1331" i="15"/>
  <c r="B1317" i="15"/>
  <c r="B1109" i="15"/>
  <c r="B1060" i="15"/>
  <c r="B1005" i="15"/>
  <c r="B729" i="15"/>
  <c r="B712" i="15"/>
  <c r="B658" i="15"/>
  <c r="B562" i="15"/>
  <c r="B453" i="15"/>
  <c r="B386" i="15"/>
  <c r="B381" i="15"/>
  <c r="B305" i="15"/>
  <c r="B218" i="15"/>
  <c r="B170" i="15"/>
  <c r="B27" i="15"/>
  <c r="B2059" i="15"/>
  <c r="B2053" i="15"/>
  <c r="B2044" i="15"/>
  <c r="B2011" i="15"/>
  <c r="B2005" i="15"/>
  <c r="B1926" i="15"/>
  <c r="B1851" i="15"/>
  <c r="B1834" i="15"/>
  <c r="B1770" i="15"/>
  <c r="B1762" i="15"/>
  <c r="B1699" i="15"/>
  <c r="B1636" i="15"/>
  <c r="B1611" i="15"/>
  <c r="B1460" i="15"/>
  <c r="B1440" i="15"/>
  <c r="B1369" i="15"/>
  <c r="B1330" i="15"/>
  <c r="B1296" i="15"/>
  <c r="B1287" i="15"/>
  <c r="B1285" i="15"/>
  <c r="B1183" i="15"/>
  <c r="B984" i="15"/>
  <c r="B632" i="15"/>
  <c r="B631" i="15"/>
  <c r="B621" i="15"/>
  <c r="B604" i="15"/>
  <c r="B600" i="15"/>
  <c r="B526" i="15"/>
  <c r="B431" i="15"/>
  <c r="B415" i="15"/>
  <c r="B396" i="15"/>
  <c r="B312" i="15"/>
  <c r="B206" i="15"/>
  <c r="B10" i="15"/>
  <c r="B2068" i="15"/>
  <c r="B2016" i="15"/>
  <c r="B1999" i="15"/>
  <c r="B1961" i="15"/>
  <c r="B1950" i="15"/>
  <c r="B1925" i="15"/>
  <c r="B1763" i="15"/>
  <c r="B1729" i="15"/>
  <c r="B1613" i="15"/>
  <c r="B1562" i="15"/>
  <c r="B1468" i="15"/>
  <c r="B1063" i="15"/>
  <c r="B1039" i="15"/>
  <c r="B1038" i="15"/>
  <c r="B989" i="15"/>
  <c r="B909" i="15"/>
  <c r="B907" i="15"/>
  <c r="B881" i="15"/>
  <c r="B859" i="15"/>
  <c r="B787" i="15"/>
  <c r="B745" i="15"/>
  <c r="B651" i="15"/>
  <c r="B527" i="15"/>
  <c r="B524" i="15"/>
  <c r="B220" i="15"/>
  <c r="B127" i="15"/>
  <c r="B111" i="15"/>
  <c r="B84" i="15"/>
  <c r="B78" i="15"/>
  <c r="B2095" i="15"/>
  <c r="B2083" i="15"/>
  <c r="B1779" i="15"/>
  <c r="B1720" i="15"/>
  <c r="B1696" i="15"/>
  <c r="B1666" i="15"/>
  <c r="B1662" i="15"/>
  <c r="B1633" i="15"/>
  <c r="B1607" i="15"/>
  <c r="B1561" i="15"/>
  <c r="B1527" i="15"/>
  <c r="B1340" i="15"/>
  <c r="B1313" i="15"/>
  <c r="B1310" i="15"/>
  <c r="B1253" i="15"/>
  <c r="B1000" i="15"/>
  <c r="B966" i="15"/>
  <c r="B861" i="15"/>
  <c r="B728" i="15"/>
  <c r="B641" i="15"/>
  <c r="B622" i="15"/>
  <c r="B592" i="15"/>
  <c r="B388" i="15"/>
  <c r="B219" i="15"/>
  <c r="B204" i="15"/>
  <c r="B194" i="15"/>
  <c r="B188" i="15"/>
  <c r="B119" i="15"/>
  <c r="B105" i="15"/>
  <c r="B54" i="15"/>
  <c r="B2102" i="15"/>
  <c r="B1951" i="15"/>
  <c r="B1740" i="15"/>
  <c r="B1659" i="15"/>
  <c r="B1551" i="15"/>
  <c r="B1544" i="15"/>
  <c r="B1071" i="15"/>
  <c r="B1067" i="15"/>
  <c r="B961" i="15"/>
  <c r="B892" i="15"/>
  <c r="B860" i="15"/>
  <c r="B807" i="15"/>
  <c r="B671" i="15"/>
  <c r="B639" i="15"/>
  <c r="B569" i="15"/>
  <c r="B568" i="15"/>
  <c r="B511" i="15"/>
  <c r="B507" i="15"/>
  <c r="B336" i="15"/>
  <c r="B242" i="15"/>
  <c r="B136" i="15"/>
  <c r="B1792" i="15"/>
  <c r="B1728" i="15"/>
  <c r="B1711" i="15"/>
  <c r="B1683" i="15"/>
  <c r="B1587" i="15"/>
  <c r="B1545" i="15"/>
  <c r="B1528" i="15"/>
  <c r="B1481" i="15"/>
  <c r="B1448" i="15"/>
  <c r="B1388" i="15"/>
  <c r="B1356" i="15"/>
  <c r="B1329" i="15"/>
  <c r="B1307" i="15"/>
  <c r="B1233" i="15"/>
  <c r="B988" i="15"/>
  <c r="B964" i="15"/>
  <c r="B957" i="15"/>
  <c r="B940" i="15"/>
  <c r="B927" i="15"/>
  <c r="B775" i="15"/>
  <c r="B684" i="15"/>
  <c r="B683" i="15"/>
  <c r="B644" i="15"/>
  <c r="B640" i="15"/>
  <c r="B625" i="15"/>
  <c r="B579" i="15"/>
  <c r="B543" i="15"/>
  <c r="B347" i="15"/>
  <c r="B316" i="15"/>
  <c r="B252" i="15"/>
  <c r="B187" i="15"/>
  <c r="B2032" i="15"/>
  <c r="B2002" i="15"/>
  <c r="B1832" i="15"/>
  <c r="B1627" i="15"/>
  <c r="B1552" i="15"/>
  <c r="B1341" i="15"/>
  <c r="B1327" i="15"/>
  <c r="B1318" i="15"/>
  <c r="B1264" i="15"/>
  <c r="B1169" i="15"/>
  <c r="B952" i="15"/>
  <c r="B882" i="15"/>
  <c r="B709" i="15"/>
  <c r="B695" i="15"/>
  <c r="B638" i="15"/>
  <c r="B510" i="15"/>
  <c r="B243" i="15"/>
  <c r="B189" i="15"/>
  <c r="B128" i="15"/>
  <c r="B75" i="15"/>
  <c r="B1930" i="15"/>
  <c r="B1929" i="15"/>
  <c r="B1827" i="15"/>
  <c r="B1707" i="15"/>
  <c r="B1655" i="15"/>
  <c r="B1614" i="15"/>
  <c r="B1238" i="15"/>
  <c r="B1014" i="15"/>
  <c r="B1011" i="15"/>
  <c r="B939" i="15"/>
  <c r="B854" i="15"/>
  <c r="B706" i="15"/>
  <c r="B578" i="15"/>
  <c r="B401" i="15"/>
  <c r="B295" i="15"/>
  <c r="B230" i="15"/>
  <c r="B199" i="15"/>
  <c r="B141" i="15"/>
  <c r="B106" i="15"/>
  <c r="B1743" i="15"/>
  <c r="B1715" i="15"/>
  <c r="B1628" i="15"/>
  <c r="B1626" i="15"/>
  <c r="B1236" i="15"/>
  <c r="B1222" i="15"/>
  <c r="B1025" i="15"/>
  <c r="B746" i="15"/>
  <c r="B659" i="15"/>
  <c r="B185" i="15"/>
  <c r="B132" i="15"/>
  <c r="B2064" i="15"/>
  <c r="B2055" i="15"/>
  <c r="B1962" i="15"/>
  <c r="B1879" i="15"/>
  <c r="B1874" i="15"/>
  <c r="B1506" i="15"/>
  <c r="B1406" i="15"/>
  <c r="B962" i="15"/>
  <c r="B956" i="15"/>
  <c r="B941" i="15"/>
  <c r="B822" i="15"/>
  <c r="B645" i="15"/>
  <c r="B582" i="15"/>
  <c r="B580" i="15"/>
  <c r="B571" i="15"/>
  <c r="B2098" i="15"/>
  <c r="B1972" i="15"/>
  <c r="B1889" i="15"/>
  <c r="B1634" i="15"/>
  <c r="B1623" i="15"/>
  <c r="B1578" i="15"/>
  <c r="B1409" i="15"/>
  <c r="B1359" i="15"/>
  <c r="B1342" i="15"/>
  <c r="B1257" i="15"/>
  <c r="B1203" i="15"/>
  <c r="B917" i="15"/>
  <c r="B763" i="15"/>
  <c r="B721" i="15"/>
  <c r="B529" i="15"/>
  <c r="B116" i="15"/>
  <c r="B2096" i="15"/>
  <c r="B1878" i="15"/>
  <c r="B1617" i="15"/>
  <c r="B983" i="15"/>
  <c r="B539" i="15"/>
  <c r="B433" i="15"/>
  <c r="B208" i="15"/>
  <c r="B56" i="15"/>
  <c r="B2022" i="15"/>
  <c r="B1947" i="15"/>
  <c r="B1938" i="15"/>
  <c r="B1798" i="15"/>
  <c r="B1710" i="15"/>
  <c r="B1630" i="15"/>
  <c r="B1347" i="15"/>
  <c r="B1124" i="15"/>
  <c r="B1062" i="15"/>
  <c r="B1043" i="15"/>
  <c r="B821" i="15"/>
  <c r="B523" i="15"/>
  <c r="B1883" i="15"/>
  <c r="B1584" i="15"/>
  <c r="B1336" i="15"/>
  <c r="B1052" i="15"/>
  <c r="B783" i="15"/>
  <c r="B559" i="15"/>
  <c r="B538" i="15"/>
  <c r="B413" i="15"/>
  <c r="B394" i="15"/>
  <c r="B326" i="15"/>
  <c r="B251" i="15"/>
  <c r="B197" i="15"/>
  <c r="B109" i="15"/>
  <c r="B2060" i="15"/>
  <c r="B1761" i="15"/>
  <c r="B1691" i="15"/>
  <c r="B1447" i="15"/>
  <c r="B555" i="15"/>
  <c r="B196" i="15"/>
  <c r="B34" i="15"/>
  <c r="B1884" i="15"/>
  <c r="B1693" i="15"/>
  <c r="B1230" i="15"/>
  <c r="B161" i="15"/>
  <c r="B118" i="15"/>
  <c r="B1768" i="15"/>
  <c r="B1684" i="15"/>
  <c r="B1053" i="15"/>
  <c r="B951" i="15"/>
  <c r="B934" i="15"/>
  <c r="B819" i="15"/>
  <c r="B653" i="15"/>
  <c r="B535" i="15"/>
  <c r="B516" i="15"/>
  <c r="B157" i="15"/>
  <c r="B154" i="15"/>
  <c r="B5" i="15"/>
  <c r="B2062" i="15"/>
  <c r="B1923" i="15"/>
  <c r="B1752" i="15"/>
  <c r="B1658" i="15"/>
  <c r="B1656" i="15"/>
  <c r="B1407" i="15"/>
  <c r="B1298" i="15"/>
  <c r="B1035" i="15"/>
  <c r="B913" i="15"/>
  <c r="B812" i="15"/>
  <c r="B306" i="15"/>
  <c r="B266" i="15"/>
  <c r="B247" i="15"/>
  <c r="B135" i="15"/>
  <c r="B2014" i="15"/>
  <c r="B1727" i="15"/>
  <c r="B1321" i="15"/>
  <c r="B1263" i="15"/>
  <c r="B1240" i="15"/>
  <c r="B844" i="15"/>
  <c r="B1503" i="15"/>
  <c r="B981" i="15"/>
  <c r="B574" i="15"/>
  <c r="B514" i="15"/>
  <c r="B1980" i="15"/>
  <c r="B1390" i="15"/>
  <c r="B1248" i="15"/>
  <c r="B932" i="15"/>
  <c r="B168" i="15"/>
  <c r="B1917" i="15"/>
  <c r="B1651" i="15"/>
  <c r="B1590" i="15"/>
  <c r="B1387" i="15"/>
  <c r="B1182" i="15"/>
  <c r="B390" i="15"/>
  <c r="B362" i="15"/>
  <c r="B11" i="15"/>
  <c r="B1873" i="15"/>
  <c r="B1070" i="15"/>
  <c r="B883" i="15"/>
  <c r="B694" i="15"/>
  <c r="B495" i="15"/>
  <c r="B1714" i="15"/>
  <c r="B1391" i="15"/>
  <c r="B1262" i="15"/>
  <c r="B601" i="15"/>
  <c r="B99" i="15"/>
  <c r="B2045" i="15"/>
  <c r="B1993" i="15"/>
  <c r="B1744" i="15"/>
  <c r="B1612" i="15"/>
  <c r="B635" i="15"/>
  <c r="B445" i="15"/>
  <c r="B1685" i="15"/>
  <c r="B1424" i="15"/>
  <c r="B1036" i="15"/>
  <c r="B356" i="15"/>
  <c r="B1924" i="15"/>
  <c r="B1703" i="15"/>
  <c r="B1423" i="15"/>
  <c r="B1415" i="15"/>
  <c r="B1303" i="15"/>
  <c r="B1221" i="15"/>
  <c r="B522" i="15"/>
  <c r="B487" i="15"/>
  <c r="B142" i="15"/>
  <c r="B1775" i="15"/>
  <c r="B1654" i="15"/>
  <c r="B1643" i="15"/>
  <c r="B889" i="15"/>
  <c r="B549" i="15"/>
  <c r="B216" i="15"/>
  <c r="B110" i="15"/>
  <c r="B1608" i="15"/>
  <c r="B1493" i="15"/>
  <c r="B948" i="15"/>
  <c r="B710" i="15"/>
  <c r="B2048" i="15"/>
  <c r="B2021" i="15"/>
  <c r="B1774" i="15"/>
  <c r="B1670" i="15"/>
  <c r="B880" i="15"/>
  <c r="B464" i="15"/>
  <c r="B134" i="15"/>
  <c r="B1958" i="15"/>
  <c r="B1893" i="15"/>
  <c r="B1425" i="15"/>
  <c r="B1110" i="15"/>
  <c r="B937" i="15"/>
  <c r="B389" i="15"/>
  <c r="B296" i="15"/>
  <c r="B117" i="15"/>
  <c r="B1592" i="15"/>
  <c r="B1266" i="15"/>
  <c r="B963" i="15"/>
  <c r="B2013" i="15"/>
  <c r="B971" i="15"/>
  <c r="B570" i="15"/>
  <c r="B1949" i="15"/>
  <c r="B1796" i="15"/>
  <c r="B1667" i="15"/>
  <c r="B1227" i="15"/>
  <c r="B1833" i="15"/>
  <c r="B1609" i="15"/>
  <c r="B1593" i="15"/>
  <c r="B590" i="15"/>
  <c r="B153" i="15"/>
  <c r="B1229" i="15"/>
  <c r="B1096" i="15"/>
  <c r="B437" i="15"/>
  <c r="B693" i="15"/>
  <c r="B685" i="15"/>
  <c r="B536" i="15"/>
  <c r="B131" i="15"/>
  <c r="B1686" i="15"/>
  <c r="B663" i="15"/>
  <c r="B623" i="15"/>
  <c r="B1328" i="15"/>
  <c r="B968" i="15"/>
  <c r="B813" i="15"/>
  <c r="B643" i="15"/>
  <c r="B33" i="15"/>
  <c r="B2097" i="15"/>
  <c r="B843" i="15"/>
  <c r="B620" i="15"/>
  <c r="B599" i="15"/>
  <c r="B1453" i="15"/>
  <c r="B657" i="15"/>
  <c r="B488" i="15"/>
  <c r="B1017" i="15"/>
  <c r="B1771" i="15"/>
  <c r="B1433" i="15"/>
  <c r="B1320" i="15"/>
  <c r="B831" i="15"/>
  <c r="B397" i="15"/>
  <c r="B1682" i="15"/>
  <c r="B1500" i="15"/>
  <c r="B602" i="15"/>
  <c r="B1970" i="15"/>
  <c r="B1030" i="15"/>
  <c r="B1981" i="15"/>
  <c r="B2084" i="15"/>
  <c r="B497" i="15"/>
  <c r="B1202" i="15"/>
  <c r="B310" i="15"/>
  <c r="B1969" i="15"/>
  <c r="B1769" i="15"/>
  <c r="B513" i="15"/>
  <c r="B637" i="15"/>
  <c r="B2106" i="15"/>
  <c r="B463" i="15"/>
  <c r="B1721" i="15"/>
  <c r="B1181" i="15"/>
  <c r="B626" i="15"/>
  <c r="B444" i="15"/>
  <c r="B542" i="15"/>
  <c r="B1944" i="15"/>
  <c r="B395" i="15"/>
  <c r="B581" i="15"/>
  <c r="B1860" i="15"/>
  <c r="B1111" i="15"/>
  <c r="B1616" i="15"/>
  <c r="B849" i="15"/>
  <c r="B833" i="15"/>
  <c r="B1968" i="15"/>
  <c r="B1838" i="15"/>
  <c r="B1265" i="15"/>
  <c r="B1921" i="15"/>
  <c r="B259" i="15"/>
  <c r="B61" i="15"/>
  <c r="B15" i="15"/>
  <c r="B1444" i="15"/>
  <c r="B662" i="15"/>
  <c r="B1445" i="15"/>
  <c r="B241" i="15"/>
  <c r="B311" i="15"/>
  <c r="B1228" i="15"/>
  <c r="B9" i="15"/>
  <c r="B1843" i="15"/>
  <c r="B46" i="15"/>
  <c r="B848" i="15"/>
  <c r="B731" i="15"/>
  <c r="B1086" i="15"/>
  <c r="B1068" i="15"/>
  <c r="B624" i="15"/>
  <c r="B991" i="15"/>
  <c r="B847" i="15"/>
  <c r="B479" i="15"/>
  <c r="B752" i="15"/>
  <c r="B554" i="15"/>
  <c r="B1850" i="15"/>
  <c r="B1920" i="15"/>
  <c r="B1948" i="15"/>
  <c r="B1422" i="15"/>
  <c r="B1055" i="15"/>
  <c r="B1074" i="15"/>
  <c r="B832" i="15"/>
  <c r="B2063" i="15"/>
  <c r="B195" i="15"/>
  <c r="B361" i="15"/>
  <c r="B769" i="15"/>
  <c r="B1922" i="15"/>
  <c r="B1408" i="15"/>
  <c r="B1877" i="15"/>
  <c r="B1127" i="15"/>
  <c r="B1446" i="15"/>
  <c r="B1069" i="15"/>
  <c r="B1848" i="15"/>
  <c r="B1892" i="15"/>
  <c r="B1939" i="6"/>
  <c r="B1740" i="6"/>
  <c r="B1699" i="6"/>
  <c r="B1954" i="6"/>
  <c r="B1913" i="6"/>
  <c r="B1792" i="6"/>
  <c r="B1360" i="6"/>
  <c r="B1339" i="6"/>
  <c r="B1701" i="6"/>
  <c r="B2041" i="6"/>
  <c r="B2064" i="6"/>
  <c r="B1723" i="6"/>
  <c r="B1899" i="6"/>
  <c r="B1864" i="6"/>
  <c r="B1803" i="6"/>
  <c r="B1998" i="6"/>
  <c r="B2056" i="6"/>
  <c r="B2074" i="6"/>
  <c r="B1909" i="6"/>
  <c r="B1995" i="6"/>
  <c r="B1703" i="6"/>
  <c r="B1677" i="6"/>
  <c r="B1535" i="6"/>
  <c r="B2034" i="6"/>
  <c r="B2076" i="6"/>
  <c r="B2075" i="6"/>
  <c r="B2028" i="6"/>
  <c r="B2073" i="6"/>
  <c r="B2048" i="6"/>
  <c r="B2031" i="6"/>
  <c r="B2077" i="6"/>
  <c r="B2089" i="6"/>
  <c r="B2009" i="6"/>
  <c r="B1907" i="6"/>
  <c r="B1890" i="6"/>
  <c r="B1790" i="6"/>
  <c r="B1578" i="6"/>
  <c r="B1870" i="6"/>
  <c r="B1981" i="6"/>
  <c r="B1866" i="6"/>
  <c r="B1613" i="6"/>
  <c r="B1753" i="6"/>
  <c r="B1917" i="6"/>
  <c r="B2060" i="6"/>
  <c r="B2040" i="6"/>
  <c r="B1963" i="6"/>
  <c r="B1772" i="6"/>
  <c r="B1824" i="6"/>
  <c r="B1826" i="6"/>
  <c r="B1726" i="6"/>
  <c r="B1729" i="6"/>
  <c r="B1793" i="6"/>
  <c r="B1760" i="6"/>
  <c r="B1881" i="6"/>
  <c r="B1918" i="6"/>
  <c r="B1735" i="6"/>
  <c r="B1570" i="6"/>
  <c r="B1654" i="6"/>
  <c r="B1950" i="6"/>
  <c r="B1962" i="6"/>
  <c r="B1736" i="6"/>
  <c r="B1458" i="6"/>
  <c r="B1625" i="6"/>
  <c r="B1943" i="6"/>
  <c r="B1891" i="6"/>
  <c r="B2013" i="6"/>
  <c r="B2035" i="6"/>
  <c r="B1984" i="6"/>
  <c r="B1782" i="6"/>
  <c r="B1727" i="6"/>
  <c r="B1927" i="6"/>
  <c r="B1973" i="6"/>
  <c r="B2070" i="6"/>
  <c r="B2091" i="6"/>
  <c r="B2003" i="6"/>
  <c r="B2024" i="6"/>
  <c r="B1969" i="6"/>
  <c r="B1964" i="6"/>
  <c r="B1978" i="6"/>
  <c r="B2039" i="6"/>
  <c r="B2057" i="6"/>
  <c r="B1914" i="6"/>
  <c r="B1712" i="6"/>
  <c r="B1878" i="6"/>
  <c r="B2017" i="6"/>
  <c r="B1937" i="6"/>
  <c r="B1852" i="6"/>
  <c r="B1959" i="6"/>
  <c r="B1721" i="6"/>
  <c r="B1776" i="6"/>
  <c r="B1924" i="6"/>
  <c r="B1990" i="6"/>
  <c r="B2033" i="6"/>
  <c r="B1994" i="6"/>
  <c r="B2036" i="6"/>
  <c r="B2072" i="6"/>
  <c r="B2025" i="6"/>
  <c r="B1948" i="6"/>
  <c r="B1949" i="6"/>
  <c r="B1938" i="6"/>
  <c r="B1996" i="6"/>
  <c r="B2014" i="6"/>
  <c r="B1849" i="6"/>
  <c r="B1801" i="6"/>
  <c r="B1798" i="6"/>
  <c r="B1530" i="6"/>
  <c r="B1714" i="6"/>
  <c r="B1925" i="6"/>
  <c r="B1965" i="6"/>
  <c r="B1724" i="6"/>
  <c r="B1818" i="6"/>
  <c r="B1646" i="6"/>
  <c r="B1675" i="6"/>
  <c r="B1648" i="6"/>
  <c r="B1930" i="6"/>
  <c r="B1865" i="6"/>
  <c r="B1350" i="6"/>
  <c r="B1401" i="6"/>
  <c r="B1550" i="6"/>
  <c r="B1568" i="6"/>
  <c r="B1377" i="6"/>
  <c r="B1935" i="6"/>
  <c r="B1809" i="6"/>
  <c r="B1869" i="6"/>
  <c r="B1903" i="6"/>
  <c r="B1928" i="6"/>
  <c r="B1860" i="6"/>
  <c r="B1861" i="6"/>
  <c r="B2049" i="6"/>
  <c r="B2097" i="6"/>
  <c r="B1879" i="6"/>
  <c r="B1882" i="6"/>
  <c r="B1725" i="6"/>
  <c r="B1659" i="6"/>
  <c r="B1747" i="6"/>
  <c r="B1685" i="6"/>
  <c r="B1812" i="6"/>
  <c r="B1558" i="6"/>
  <c r="B1713" i="6"/>
  <c r="B1802" i="6"/>
  <c r="B1670" i="6"/>
  <c r="B1697" i="6"/>
  <c r="B1794" i="6"/>
  <c r="B1788" i="6"/>
  <c r="B1284" i="6"/>
  <c r="B1400" i="6"/>
  <c r="B1835" i="6"/>
  <c r="B1926" i="6"/>
  <c r="B1838" i="6"/>
  <c r="B2055" i="6"/>
  <c r="B2061" i="6"/>
  <c r="B1637" i="6"/>
  <c r="B1152" i="6"/>
  <c r="B1303" i="6"/>
  <c r="B1744" i="6"/>
  <c r="B1600" i="6"/>
  <c r="B1830" i="6"/>
  <c r="B1992" i="6"/>
  <c r="B1970" i="6"/>
  <c r="B1645" i="6"/>
  <c r="B1552" i="6"/>
  <c r="B1614" i="6"/>
  <c r="B1611" i="6"/>
  <c r="B1837" i="6"/>
  <c r="B1785" i="6"/>
  <c r="B1663" i="6"/>
  <c r="B1636" i="6"/>
  <c r="B1559" i="6"/>
  <c r="B1616" i="6"/>
  <c r="B1583" i="6"/>
  <c r="B1522" i="6"/>
  <c r="B1718" i="6"/>
  <c r="B1817" i="6"/>
  <c r="B1825" i="6"/>
  <c r="B1767" i="6"/>
  <c r="B1743" i="6"/>
  <c r="B1774" i="6"/>
  <c r="B1885" i="6"/>
  <c r="B1800" i="6"/>
  <c r="B1666" i="6"/>
  <c r="B1609" i="6"/>
  <c r="B1843" i="6"/>
  <c r="B1671" i="6"/>
  <c r="B1487" i="6"/>
  <c r="B1857" i="6"/>
  <c r="B1980" i="6"/>
  <c r="B1660" i="6"/>
  <c r="B1624" i="6"/>
  <c r="B1536" i="6"/>
  <c r="B1585" i="6"/>
  <c r="B1763" i="6"/>
  <c r="B1810" i="6"/>
  <c r="B1739" i="6"/>
  <c r="B1375" i="6"/>
  <c r="B1422" i="6"/>
  <c r="B1304" i="6"/>
  <c r="B1538" i="6"/>
  <c r="B1335" i="6"/>
  <c r="B1449" i="6"/>
  <c r="B1464" i="6"/>
  <c r="B1506" i="6"/>
  <c r="B1867" i="6"/>
  <c r="B1722" i="6"/>
  <c r="B1715" i="6"/>
  <c r="B1893" i="6"/>
  <c r="B2011" i="6"/>
  <c r="B2008" i="6"/>
  <c r="B1681" i="6"/>
  <c r="B1529" i="6"/>
  <c r="B1626" i="6"/>
  <c r="B1858" i="6"/>
  <c r="B1687" i="6"/>
  <c r="B1836" i="6"/>
  <c r="B1993" i="6"/>
  <c r="B1595" i="6"/>
  <c r="B1439" i="6"/>
  <c r="B1488" i="6"/>
  <c r="B1342" i="6"/>
  <c r="B1482" i="6"/>
  <c r="B1567" i="6"/>
  <c r="B1846" i="6"/>
  <c r="B1831" i="6"/>
  <c r="B1773" i="6"/>
  <c r="B1622" i="6"/>
  <c r="B1643" i="6"/>
  <c r="B1674" i="6"/>
  <c r="B1710" i="6"/>
  <c r="B1944" i="6"/>
  <c r="B1778" i="6"/>
  <c r="B1421" i="6"/>
  <c r="B1560" i="6"/>
  <c r="B1813" i="6"/>
  <c r="B1577" i="6"/>
  <c r="B1765" i="6"/>
  <c r="B1845" i="6"/>
  <c r="B1916" i="6"/>
  <c r="B1868" i="6"/>
  <c r="B1627" i="6"/>
  <c r="B1509" i="6"/>
  <c r="B1594" i="6"/>
  <c r="B1673" i="6"/>
  <c r="B1490" i="6"/>
  <c r="B1309" i="6"/>
  <c r="B1313" i="6"/>
  <c r="B1340" i="6"/>
  <c r="B1414" i="6"/>
  <c r="B1069" i="6"/>
  <c r="B1191" i="6"/>
  <c r="B1537" i="6"/>
  <c r="B1584" i="6"/>
  <c r="B1507" i="6"/>
  <c r="B1363" i="6"/>
  <c r="B1343" i="6"/>
  <c r="B1658" i="6"/>
  <c r="B1607" i="6"/>
  <c r="B1822" i="6"/>
  <c r="B1762" i="6"/>
  <c r="B1700" i="6"/>
  <c r="B1574" i="6"/>
  <c r="B1531" i="6"/>
  <c r="B1532" i="6"/>
  <c r="B1370" i="6"/>
  <c r="B1749" i="6"/>
  <c r="B1428" i="6"/>
  <c r="B455" i="6"/>
  <c r="B1322" i="6"/>
  <c r="B1227" i="6"/>
  <c r="B1292" i="6"/>
  <c r="B1345" i="6"/>
  <c r="B1453" i="6"/>
  <c r="B1500" i="6"/>
  <c r="B1608" i="6"/>
  <c r="B1502" i="6"/>
  <c r="B1690" i="6"/>
  <c r="B1590" i="6"/>
  <c r="B1805" i="6"/>
  <c r="B1647" i="6"/>
  <c r="B1573" i="6"/>
  <c r="B1655" i="6"/>
  <c r="B1786" i="6"/>
  <c r="B1657" i="6"/>
  <c r="B1513" i="6"/>
  <c r="B1691" i="6"/>
  <c r="B1834" i="6"/>
  <c r="B1653" i="6"/>
  <c r="B1512" i="6"/>
  <c r="B1413" i="6"/>
  <c r="B1571" i="6"/>
  <c r="B1456" i="6"/>
  <c r="B1840" i="6"/>
  <c r="B1859" i="6"/>
  <c r="B1468" i="6"/>
  <c r="B1474" i="6"/>
  <c r="B1553" i="6"/>
  <c r="B1450" i="6"/>
  <c r="B1362" i="6"/>
  <c r="B1768" i="6"/>
  <c r="B2068" i="6"/>
  <c r="B1850" i="6"/>
  <c r="B1791" i="6"/>
  <c r="B1554" i="6"/>
  <c r="B1112" i="6"/>
  <c r="B1665" i="6"/>
  <c r="B2062" i="6"/>
  <c r="B2087" i="6"/>
  <c r="B1952" i="6"/>
  <c r="B2093" i="6"/>
  <c r="B1853" i="6"/>
  <c r="B1698" i="6"/>
  <c r="B1808" i="6"/>
  <c r="B2063" i="6"/>
  <c r="B2029" i="6"/>
  <c r="B1688" i="6"/>
  <c r="B1770" i="6"/>
  <c r="B1679" i="6"/>
  <c r="B1586" i="6"/>
  <c r="B1750" i="6"/>
  <c r="B1728" i="6"/>
  <c r="B1884" i="6"/>
  <c r="B1565" i="6"/>
  <c r="B1662" i="6"/>
  <c r="B1142" i="6"/>
  <c r="B851" i="6"/>
  <c r="B1598" i="6"/>
  <c r="B1902" i="6"/>
  <c r="B1761" i="6"/>
  <c r="B1516" i="6"/>
  <c r="B1355" i="6"/>
  <c r="B1140" i="6"/>
  <c r="B1816" i="6"/>
  <c r="B1539" i="6"/>
  <c r="B1475" i="6"/>
  <c r="B1566" i="6"/>
  <c r="B1411" i="6"/>
  <c r="B1601" i="6"/>
  <c r="B1615" i="6"/>
  <c r="B1473" i="6"/>
  <c r="B1055" i="6"/>
  <c r="B1638" i="6"/>
  <c r="B1640" i="6"/>
  <c r="B1250" i="6"/>
  <c r="B1185" i="6"/>
  <c r="B1324" i="6"/>
  <c r="B1300" i="6"/>
  <c r="B1771" i="6"/>
  <c r="B1709" i="6"/>
  <c r="B1540" i="6"/>
  <c r="B1282" i="6"/>
  <c r="B1283" i="6"/>
  <c r="B843" i="6"/>
  <c r="B24" i="6"/>
  <c r="B790" i="6"/>
  <c r="B1014" i="6"/>
  <c r="B1230" i="6"/>
  <c r="B1326" i="6"/>
  <c r="B1612" i="6"/>
  <c r="B1562" i="6"/>
  <c r="B1298" i="6"/>
  <c r="B2012" i="6"/>
  <c r="B2086" i="6"/>
  <c r="B2047" i="6"/>
  <c r="B2042" i="6"/>
  <c r="B1904" i="6"/>
  <c r="B1455" i="6"/>
  <c r="B408" i="6"/>
  <c r="B1756" i="6"/>
  <c r="B2019" i="6"/>
  <c r="B2045" i="6"/>
  <c r="B1942" i="6"/>
  <c r="B1833" i="6"/>
  <c r="B1779" i="6"/>
  <c r="B1702" i="6"/>
  <c r="B1639" i="6"/>
  <c r="B1501" i="6"/>
  <c r="B1442" i="6"/>
  <c r="B653" i="6"/>
  <c r="B1110" i="6"/>
  <c r="B10" i="6"/>
  <c r="B1652" i="6"/>
  <c r="B1828" i="6"/>
  <c r="B1987" i="6"/>
  <c r="B1855" i="6"/>
  <c r="B1471" i="6"/>
  <c r="B1334" i="6"/>
  <c r="B1252" i="6"/>
  <c r="B1219" i="6"/>
  <c r="B1493" i="6"/>
  <c r="B1908" i="6"/>
  <c r="B1921" i="6"/>
  <c r="B1897" i="6"/>
  <c r="B1946" i="6"/>
  <c r="B1751" i="6"/>
  <c r="B1734" i="6"/>
  <c r="B1752" i="6"/>
  <c r="B1982" i="6"/>
  <c r="B1989" i="6"/>
  <c r="B1787" i="6"/>
  <c r="B1668" i="6"/>
  <c r="B1889" i="6"/>
  <c r="B2006" i="6"/>
  <c r="B1911" i="6"/>
  <c r="B1871" i="6"/>
  <c r="B1731" i="6"/>
  <c r="B1717" i="6"/>
  <c r="B1581" i="6"/>
  <c r="B1515" i="6"/>
  <c r="B1704" i="6"/>
  <c r="B1533" i="6"/>
  <c r="B1766" i="6"/>
  <c r="B1923" i="6"/>
  <c r="B1754" i="6"/>
  <c r="B1842" i="6"/>
  <c r="B1757" i="6"/>
  <c r="B1380" i="6"/>
  <c r="B1462" i="6"/>
  <c r="B1922" i="6"/>
  <c r="B1961" i="6"/>
  <c r="B1223" i="6"/>
  <c r="B1049" i="6"/>
  <c r="B968" i="6"/>
  <c r="B1472" i="6"/>
  <c r="B1672" i="6"/>
  <c r="B1769" i="6"/>
  <c r="B1820" i="6"/>
  <c r="B1518" i="6"/>
  <c r="B506" i="6"/>
  <c r="B1242" i="6"/>
  <c r="B1327" i="6"/>
  <c r="B1477" i="6"/>
  <c r="B1618" i="6"/>
  <c r="B1517" i="6"/>
  <c r="B1520" i="6"/>
  <c r="B15" i="6"/>
  <c r="B1060" i="6"/>
  <c r="B1398" i="6"/>
  <c r="B1320" i="6"/>
  <c r="B1623" i="6"/>
  <c r="B1832" i="6"/>
  <c r="B1958" i="6"/>
  <c r="B1880" i="6"/>
  <c r="B1237" i="6"/>
  <c r="B1328" i="6"/>
  <c r="B1716" i="6"/>
  <c r="B1348" i="6"/>
  <c r="B1384" i="6"/>
  <c r="B1325" i="6"/>
  <c r="B1197" i="6"/>
  <c r="B1447" i="6"/>
  <c r="B1491" i="6"/>
  <c r="B1827" i="6"/>
  <c r="B1814" i="6"/>
  <c r="B1933" i="6"/>
  <c r="B1898" i="6"/>
  <c r="B1799" i="6"/>
  <c r="B1863" i="6"/>
  <c r="B2018" i="6"/>
  <c r="B2090" i="6"/>
  <c r="B2095" i="6"/>
  <c r="B2081" i="6"/>
  <c r="B1587" i="6"/>
  <c r="B2023" i="6"/>
  <c r="B1417" i="6"/>
  <c r="B1275" i="6"/>
  <c r="B908" i="6"/>
  <c r="B946" i="6"/>
  <c r="B1684" i="6"/>
  <c r="B1113" i="6"/>
  <c r="B1101" i="6"/>
  <c r="B871" i="6"/>
  <c r="B567" i="6"/>
  <c r="B785" i="6"/>
  <c r="B1286" i="6"/>
  <c r="B1563" i="6"/>
  <c r="B1124" i="6"/>
  <c r="B1232" i="6"/>
  <c r="B1546" i="6"/>
  <c r="B1212" i="6"/>
  <c r="B1271" i="6"/>
  <c r="B1642" i="6"/>
  <c r="B1807" i="6"/>
  <c r="B1569" i="6"/>
  <c r="B1203" i="6"/>
  <c r="B2051" i="6"/>
  <c r="B1144" i="6"/>
  <c r="B1281" i="6"/>
  <c r="B1906" i="6"/>
  <c r="B1775" i="6"/>
  <c r="B1620" i="6"/>
  <c r="B2010" i="6"/>
  <c r="B1371" i="6"/>
  <c r="B1905" i="6"/>
  <c r="B1088" i="6"/>
  <c r="B1395" i="6"/>
  <c r="B1159" i="6"/>
  <c r="B433" i="6"/>
  <c r="B1635" i="6"/>
  <c r="B1153" i="6"/>
  <c r="B1243" i="6"/>
  <c r="B1268" i="6"/>
  <c r="B1886" i="6"/>
  <c r="B1628" i="6"/>
  <c r="B1503" i="6"/>
  <c r="B1026" i="6"/>
  <c r="B993" i="6"/>
  <c r="B1443" i="6"/>
  <c r="B814" i="6"/>
  <c r="B1408" i="6"/>
  <c r="B1974" i="6"/>
  <c r="B2101" i="6"/>
  <c r="B1423" i="6"/>
  <c r="B1062" i="6"/>
  <c r="B458" i="6"/>
  <c r="B1028" i="6"/>
  <c r="B774" i="6"/>
  <c r="B1023" i="6"/>
  <c r="B222" i="6"/>
  <c r="B50" i="6"/>
  <c r="B38" i="6"/>
  <c r="B29" i="6"/>
  <c r="B34" i="6"/>
  <c r="B142" i="6"/>
  <c r="B158" i="6"/>
  <c r="B332" i="6"/>
  <c r="B651" i="6"/>
  <c r="B600" i="6"/>
  <c r="B1312" i="6"/>
  <c r="B1379" i="6"/>
  <c r="B1216" i="6"/>
  <c r="B870" i="6"/>
  <c r="B529" i="6"/>
  <c r="B609" i="6"/>
  <c r="B578" i="6"/>
  <c r="B624" i="6"/>
  <c r="B453" i="6"/>
  <c r="B1102" i="6"/>
  <c r="B824" i="6"/>
  <c r="B234" i="6"/>
  <c r="B1115" i="6"/>
  <c r="B1166" i="6"/>
  <c r="B848" i="6"/>
  <c r="B1033" i="6"/>
  <c r="B450" i="6"/>
  <c r="B180" i="6"/>
  <c r="B137" i="6"/>
  <c r="B294" i="6"/>
  <c r="B808" i="6"/>
  <c r="B232" i="6"/>
  <c r="B203" i="6"/>
  <c r="B617" i="6"/>
  <c r="B1024" i="6"/>
  <c r="B148" i="6"/>
  <c r="B69" i="6"/>
  <c r="B214" i="6"/>
  <c r="B32" i="6"/>
  <c r="B235" i="6"/>
  <c r="B351" i="6"/>
  <c r="B1656" i="6"/>
  <c r="B1433" i="6"/>
  <c r="B1338" i="6"/>
  <c r="B1065" i="6"/>
  <c r="B896" i="6"/>
  <c r="B821" i="6"/>
  <c r="B937" i="6"/>
  <c r="B1347" i="6"/>
  <c r="B1454" i="6"/>
  <c r="B1330" i="6"/>
  <c r="B1269" i="6"/>
  <c r="B1430" i="6"/>
  <c r="B2030" i="6"/>
  <c r="B1107" i="6"/>
  <c r="B1274" i="6"/>
  <c r="B1599" i="6"/>
  <c r="B1366" i="6"/>
  <c r="B1651" i="6"/>
  <c r="B1510" i="6"/>
  <c r="B1719" i="6"/>
  <c r="B1957" i="6"/>
  <c r="B1720" i="6"/>
  <c r="B1405" i="6"/>
  <c r="B1353" i="6"/>
  <c r="B1179" i="6"/>
  <c r="B1285" i="6"/>
  <c r="B996" i="6"/>
  <c r="B1235" i="6"/>
  <c r="B1748" i="6"/>
  <c r="B1686" i="6"/>
  <c r="B1851" i="6"/>
  <c r="B2005" i="6"/>
  <c r="B1551" i="6"/>
  <c r="B1523" i="6"/>
  <c r="B1579" i="6"/>
  <c r="B1742" i="6"/>
  <c r="B1549" i="6"/>
  <c r="B1968" i="6"/>
  <c r="B1525" i="6"/>
  <c r="B1900" i="6"/>
  <c r="B1896" i="6"/>
  <c r="B1955" i="6"/>
  <c r="B1575" i="6"/>
  <c r="B1151" i="6"/>
  <c r="B945" i="6"/>
  <c r="B243" i="6"/>
  <c r="B920" i="6"/>
  <c r="B1038" i="6"/>
  <c r="B1777" i="6"/>
  <c r="B1844" i="6"/>
  <c r="B1561" i="6"/>
  <c r="B1254" i="6"/>
  <c r="B1755" i="6"/>
  <c r="B1390" i="6"/>
  <c r="B1262" i="6"/>
  <c r="B1676" i="6"/>
  <c r="B1966" i="6"/>
  <c r="B1592" i="6"/>
  <c r="B1872" i="6"/>
  <c r="B1975" i="6"/>
  <c r="B2099" i="6"/>
  <c r="B1991" i="6"/>
  <c r="B1582" i="6"/>
  <c r="B1307" i="6"/>
  <c r="B1029" i="6"/>
  <c r="B1117" i="6"/>
  <c r="B1228" i="6"/>
  <c r="B1481" i="6"/>
  <c r="B1388" i="6"/>
  <c r="B1661" i="6"/>
  <c r="B1358" i="6"/>
  <c r="B1202" i="6"/>
  <c r="B1479" i="6"/>
  <c r="B1272" i="6"/>
  <c r="B1213" i="6"/>
  <c r="B1396" i="6"/>
  <c r="B1465" i="6"/>
  <c r="B1606" i="6"/>
  <c r="B1373" i="6"/>
  <c r="B1318" i="6"/>
  <c r="B1759" i="6"/>
  <c r="B1610" i="6"/>
  <c r="B1741" i="6"/>
  <c r="B2038" i="6"/>
  <c r="B2094" i="6"/>
  <c r="B2021" i="6"/>
  <c r="B1999" i="6"/>
  <c r="B1521" i="6"/>
  <c r="B1829" i="6"/>
  <c r="B1621" i="6"/>
  <c r="B1680" i="6"/>
  <c r="B2080" i="6"/>
  <c r="B1894" i="6"/>
  <c r="B1593" i="6"/>
  <c r="B1435" i="6"/>
  <c r="B1175" i="6"/>
  <c r="B1452" i="6"/>
  <c r="B2098" i="6"/>
  <c r="B2016" i="6"/>
  <c r="B1841" i="6"/>
  <c r="B1644" i="6"/>
  <c r="B1141" i="6"/>
  <c r="B1901" i="6"/>
  <c r="B1476" i="6"/>
  <c r="B1580" i="6"/>
  <c r="B1524" i="6"/>
  <c r="B1056" i="6"/>
  <c r="B1630" i="6"/>
  <c r="B1222" i="6"/>
  <c r="B1469" i="6"/>
  <c r="B1233" i="6"/>
  <c r="B2027" i="6"/>
  <c r="B2104" i="6"/>
  <c r="B2054" i="6"/>
  <c r="B2069" i="6"/>
  <c r="B1394" i="6"/>
  <c r="B1147" i="6"/>
  <c r="B1931" i="6"/>
  <c r="B2084" i="6"/>
  <c r="B1976" i="6"/>
  <c r="B1821" i="6"/>
  <c r="B1241" i="6"/>
  <c r="B1215" i="6"/>
  <c r="B1349" i="6"/>
  <c r="B1912" i="6"/>
  <c r="B2100" i="6"/>
  <c r="B2102" i="6"/>
  <c r="B1556" i="6"/>
  <c r="B1910" i="6"/>
  <c r="B1669" i="6"/>
  <c r="B1877" i="6"/>
  <c r="B1780" i="6"/>
  <c r="B1960" i="6"/>
  <c r="B1480" i="6"/>
  <c r="B1295" i="6"/>
  <c r="B1631" i="6"/>
  <c r="B1504" i="6"/>
  <c r="B1596" i="6"/>
  <c r="B1895" i="6"/>
  <c r="B1985" i="6"/>
  <c r="B1633" i="6"/>
  <c r="B1075" i="6"/>
  <c r="B1096" i="6"/>
  <c r="B897" i="6"/>
  <c r="B1210" i="6"/>
  <c r="B1511" i="6"/>
  <c r="B1854" i="6"/>
  <c r="B1460" i="6"/>
  <c r="B1945" i="6"/>
  <c r="B1357" i="6"/>
  <c r="B1437" i="6"/>
  <c r="B1934" i="6"/>
  <c r="B1951" i="6"/>
  <c r="B2052" i="6"/>
  <c r="B2078" i="6"/>
  <c r="B1425" i="6"/>
  <c r="B1438" i="6"/>
  <c r="B2044" i="6"/>
  <c r="B1797" i="6"/>
  <c r="B1344" i="6"/>
  <c r="B1988" i="6"/>
  <c r="B1920" i="6"/>
  <c r="B1874" i="6"/>
  <c r="B2079" i="6"/>
  <c r="B2026" i="6"/>
  <c r="B2032" i="6"/>
  <c r="B1971" i="6"/>
  <c r="B1693" i="6"/>
  <c r="B1875" i="6"/>
  <c r="B2000" i="6"/>
  <c r="B1983" i="6"/>
  <c r="B1542" i="6"/>
  <c r="B1386" i="6"/>
  <c r="B1979" i="6"/>
  <c r="B2067" i="6"/>
  <c r="B1936" i="6"/>
  <c r="B1811" i="6"/>
  <c r="B1873" i="6"/>
  <c r="B1195" i="6"/>
  <c r="B942" i="6"/>
  <c r="B486" i="6"/>
  <c r="B862" i="6"/>
  <c r="B1016" i="6"/>
  <c r="B1030" i="6"/>
  <c r="B956" i="6"/>
  <c r="B1068" i="6"/>
  <c r="B994" i="6"/>
  <c r="B999" i="6"/>
  <c r="B1495" i="6"/>
  <c r="B1221" i="6"/>
  <c r="B323" i="6"/>
  <c r="B127" i="6"/>
  <c r="B912" i="6"/>
  <c r="B1103" i="6"/>
  <c r="B1572" i="6"/>
  <c r="B1399" i="6"/>
  <c r="B1137" i="6"/>
  <c r="B828" i="6"/>
  <c r="B1154" i="6"/>
  <c r="B1164" i="6"/>
  <c r="B1604" i="6"/>
  <c r="B1006" i="6"/>
  <c r="B929" i="6"/>
  <c r="B886" i="6"/>
  <c r="B507" i="6"/>
  <c r="B1165" i="6"/>
  <c r="B1051" i="6"/>
  <c r="B767" i="6"/>
  <c r="B676" i="6"/>
  <c r="B797" i="6"/>
  <c r="B244" i="6"/>
  <c r="B584" i="6"/>
  <c r="B1019" i="6"/>
  <c r="B99" i="6"/>
  <c r="B49" i="6"/>
  <c r="B19" i="6"/>
  <c r="B488" i="6"/>
  <c r="B2046" i="6"/>
  <c r="B1020" i="6"/>
  <c r="B613" i="6"/>
  <c r="B831" i="6"/>
  <c r="B259" i="6"/>
  <c r="B547" i="6"/>
  <c r="B1317" i="6"/>
  <c r="B1255" i="6"/>
  <c r="B548" i="6"/>
  <c r="B387" i="6"/>
  <c r="B856" i="6"/>
  <c r="B401" i="6"/>
  <c r="B475" i="6"/>
  <c r="B1410" i="6"/>
  <c r="B1209" i="6"/>
  <c r="B501" i="6"/>
  <c r="B446" i="6"/>
  <c r="B707" i="6"/>
  <c r="B720" i="6"/>
  <c r="B933" i="6"/>
  <c r="B863" i="6"/>
  <c r="B1418" i="6"/>
  <c r="B1201" i="6"/>
  <c r="B1186" i="6"/>
  <c r="B934" i="6"/>
  <c r="B742" i="6"/>
  <c r="B773" i="6"/>
  <c r="B1302" i="6"/>
  <c r="B1489" i="6"/>
  <c r="B1052" i="6"/>
  <c r="B420" i="6"/>
  <c r="B407" i="6"/>
  <c r="B657" i="6"/>
  <c r="B989" i="6"/>
  <c r="B1022" i="6"/>
  <c r="B174" i="6"/>
  <c r="B27" i="6"/>
  <c r="B258" i="6"/>
  <c r="B878" i="6"/>
  <c r="B483" i="6"/>
  <c r="B198" i="6"/>
  <c r="B89" i="6"/>
  <c r="B68" i="6"/>
  <c r="B196" i="6"/>
  <c r="B166" i="6"/>
  <c r="B103" i="6"/>
  <c r="B229" i="6"/>
  <c r="B72" i="6"/>
  <c r="B461" i="6"/>
  <c r="B568" i="6"/>
  <c r="B342" i="6"/>
  <c r="B159" i="6"/>
  <c r="B77" i="6"/>
  <c r="B144" i="6"/>
  <c r="B425" i="6"/>
  <c r="B512" i="6"/>
  <c r="B922" i="6"/>
  <c r="B268" i="6"/>
  <c r="B124" i="6"/>
  <c r="B143" i="6"/>
  <c r="B206" i="6"/>
  <c r="B303" i="6"/>
  <c r="B212" i="6"/>
  <c r="B516" i="6"/>
  <c r="B369" i="6"/>
  <c r="B260" i="6"/>
  <c r="B426" i="6"/>
  <c r="B378" i="6"/>
  <c r="B105" i="6"/>
  <c r="B270" i="6"/>
  <c r="B612" i="6"/>
  <c r="B252" i="6"/>
  <c r="B689" i="6"/>
  <c r="B435" i="6"/>
  <c r="B71" i="6"/>
  <c r="B178" i="6"/>
  <c r="B432" i="6"/>
  <c r="B307" i="6"/>
  <c r="B463" i="6"/>
  <c r="B302" i="6"/>
  <c r="B130" i="6"/>
  <c r="B156" i="6"/>
  <c r="B321" i="6"/>
  <c r="B783" i="6"/>
  <c r="B362" i="6"/>
  <c r="B106" i="6"/>
  <c r="B87" i="6"/>
  <c r="B61" i="6"/>
  <c r="B36" i="6"/>
  <c r="B125" i="6"/>
  <c r="B120" i="6"/>
  <c r="B139" i="6"/>
  <c r="B101" i="6"/>
  <c r="B131" i="6"/>
  <c r="B153" i="6"/>
  <c r="B328" i="6"/>
  <c r="B503" i="6"/>
  <c r="B652" i="6"/>
  <c r="B883" i="6"/>
  <c r="B952" i="6"/>
  <c r="B498" i="6"/>
  <c r="B388" i="6"/>
  <c r="B317" i="6"/>
  <c r="B534" i="6"/>
  <c r="B1136" i="6"/>
  <c r="B965" i="6"/>
  <c r="B509" i="6"/>
  <c r="B515" i="6"/>
  <c r="B179" i="6"/>
  <c r="B251" i="6"/>
  <c r="B497" i="6"/>
  <c r="B334" i="6"/>
  <c r="B305" i="6"/>
  <c r="B429" i="6"/>
  <c r="B480" i="6"/>
  <c r="B350" i="6"/>
  <c r="B297" i="6"/>
  <c r="B445" i="6"/>
  <c r="B487" i="6"/>
  <c r="B658" i="6"/>
  <c r="B414" i="6"/>
  <c r="B301" i="6"/>
  <c r="B552" i="6"/>
  <c r="B392" i="6"/>
  <c r="B333" i="6"/>
  <c r="B375" i="6"/>
  <c r="B551" i="6"/>
  <c r="B510" i="6"/>
  <c r="B712" i="6"/>
  <c r="B335" i="6"/>
  <c r="B530" i="6"/>
  <c r="B805" i="6"/>
  <c r="B727" i="6"/>
  <c r="B953" i="6"/>
  <c r="B374" i="6"/>
  <c r="B439" i="6"/>
  <c r="B473" i="6"/>
  <c r="B396" i="6"/>
  <c r="B147" i="6"/>
  <c r="B237" i="6"/>
  <c r="B298" i="6"/>
  <c r="B59" i="6"/>
  <c r="B107" i="6"/>
  <c r="B70" i="6"/>
  <c r="B80" i="6"/>
  <c r="B115" i="6"/>
  <c r="B128" i="6"/>
  <c r="B230" i="6"/>
  <c r="B151" i="6"/>
  <c r="B65" i="6"/>
  <c r="B202" i="6"/>
  <c r="B348" i="6"/>
  <c r="B279" i="6"/>
  <c r="B96" i="6"/>
  <c r="B406" i="6"/>
  <c r="B449" i="6"/>
  <c r="B300" i="6"/>
  <c r="B308" i="6"/>
  <c r="B104" i="6"/>
  <c r="B122" i="6"/>
  <c r="B594" i="6"/>
  <c r="B326" i="6"/>
  <c r="B160" i="6"/>
  <c r="B256" i="6"/>
  <c r="B209" i="6"/>
  <c r="B208" i="6"/>
  <c r="B280" i="6"/>
  <c r="B555" i="6"/>
  <c r="B599" i="6"/>
  <c r="B92" i="6"/>
  <c r="B90" i="6"/>
  <c r="B249" i="6"/>
  <c r="B37" i="6"/>
  <c r="B293" i="6"/>
  <c r="B760" i="6"/>
  <c r="B704" i="6"/>
  <c r="B277" i="6"/>
  <c r="B275" i="6"/>
  <c r="B356" i="6"/>
  <c r="B682" i="6"/>
  <c r="B834" i="6"/>
  <c r="B875" i="6"/>
  <c r="B1027" i="6"/>
  <c r="B423" i="6"/>
  <c r="B464" i="6"/>
  <c r="B969" i="6"/>
  <c r="B936" i="6"/>
  <c r="B583" i="6"/>
  <c r="B479" i="6"/>
  <c r="B570" i="6"/>
  <c r="B313" i="6"/>
  <c r="B325" i="6"/>
  <c r="B338" i="6"/>
  <c r="B192" i="6"/>
  <c r="B183" i="6"/>
  <c r="B549" i="6"/>
  <c r="B561" i="6"/>
  <c r="B43" i="6"/>
  <c r="B74" i="6"/>
  <c r="B200" i="6"/>
  <c r="B228" i="6"/>
  <c r="B405" i="6"/>
  <c r="B636" i="6"/>
  <c r="B1047" i="6"/>
  <c r="B545" i="6"/>
  <c r="B517" i="6"/>
  <c r="B430" i="6"/>
  <c r="B563" i="6"/>
  <c r="B399" i="6"/>
  <c r="B496" i="6"/>
  <c r="B588" i="6"/>
  <c r="B692" i="6"/>
  <c r="B531" i="6"/>
  <c r="B649" i="6"/>
  <c r="B633" i="6"/>
  <c r="B638" i="6"/>
  <c r="B631" i="6"/>
  <c r="B906" i="6"/>
  <c r="B815" i="6"/>
  <c r="B579" i="6"/>
  <c r="B765" i="6"/>
  <c r="B915" i="6"/>
  <c r="B909" i="6"/>
  <c r="B1099" i="6"/>
  <c r="B1478" i="6"/>
  <c r="B979" i="6"/>
  <c r="B813" i="6"/>
  <c r="B961" i="6"/>
  <c r="B1123" i="6"/>
  <c r="B1486" i="6"/>
  <c r="B1382" i="6"/>
  <c r="B1162" i="6"/>
  <c r="B923" i="6"/>
  <c r="B830" i="6"/>
  <c r="B984" i="6"/>
  <c r="B1078" i="6"/>
  <c r="B1248" i="6"/>
  <c r="B1576" i="6"/>
  <c r="B1205" i="6"/>
  <c r="B1021" i="6"/>
  <c r="B866" i="6"/>
  <c r="B1217" i="6"/>
  <c r="B1196" i="6"/>
  <c r="B744" i="6"/>
  <c r="B722" i="6"/>
  <c r="B978" i="6"/>
  <c r="B739" i="6"/>
  <c r="B888" i="6"/>
  <c r="B580" i="6"/>
  <c r="B802" i="6"/>
  <c r="B959" i="6"/>
  <c r="B948" i="6"/>
  <c r="B892" i="6"/>
  <c r="B614" i="6"/>
  <c r="B586" i="6"/>
  <c r="B478" i="6"/>
  <c r="B625" i="6"/>
  <c r="B842" i="6"/>
  <c r="B791" i="6"/>
  <c r="B1128" i="6"/>
  <c r="B867" i="6"/>
  <c r="B681" i="6"/>
  <c r="B679" i="6"/>
  <c r="B669" i="6"/>
  <c r="B881" i="6"/>
  <c r="B840" i="6"/>
  <c r="B860" i="6"/>
  <c r="B795" i="6"/>
  <c r="B849" i="6"/>
  <c r="B604" i="6"/>
  <c r="B719" i="6"/>
  <c r="B574" i="6"/>
  <c r="B748" i="6"/>
  <c r="B932" i="6"/>
  <c r="B395" i="6"/>
  <c r="B533" i="6"/>
  <c r="B605" i="6"/>
  <c r="B646" i="6"/>
  <c r="B457" i="6"/>
  <c r="B627" i="6"/>
  <c r="B780" i="6"/>
  <c r="B114" i="6"/>
  <c r="B56" i="6"/>
  <c r="B211" i="6"/>
  <c r="B357" i="6"/>
  <c r="B215" i="6"/>
  <c r="B465" i="6"/>
  <c r="B754" i="6"/>
  <c r="B732" i="6"/>
  <c r="B118" i="6"/>
  <c r="B40" i="6"/>
  <c r="B112" i="6"/>
  <c r="B675" i="6"/>
  <c r="B1063" i="6"/>
  <c r="B1036" i="6"/>
  <c r="B738" i="6"/>
  <c r="B759" i="6"/>
  <c r="B634" i="6"/>
  <c r="B394" i="6"/>
  <c r="B670" i="6"/>
  <c r="B757" i="6"/>
  <c r="B792" i="6"/>
  <c r="B489" i="6"/>
  <c r="B360" i="6"/>
  <c r="B538" i="6"/>
  <c r="B410" i="6"/>
  <c r="B354" i="6"/>
  <c r="B456" i="6"/>
  <c r="B772" i="6"/>
  <c r="B210" i="6"/>
  <c r="B340" i="6"/>
  <c r="B839" i="6"/>
  <c r="B714" i="6"/>
  <c r="B787" i="6"/>
  <c r="B812" i="6"/>
  <c r="B1163" i="6"/>
  <c r="B1431" i="6"/>
  <c r="B954" i="6"/>
  <c r="B246" i="6"/>
  <c r="B309" i="6"/>
  <c r="B544" i="6"/>
  <c r="B1157" i="6"/>
  <c r="B1127" i="6"/>
  <c r="B977" i="6"/>
  <c r="B1012" i="6"/>
  <c r="B1043" i="6"/>
  <c r="B838" i="6"/>
  <c r="B610" i="6"/>
  <c r="B901" i="6"/>
  <c r="B794" i="6"/>
  <c r="B656" i="6"/>
  <c r="B884" i="6"/>
  <c r="B806" i="6"/>
  <c r="B661" i="6"/>
  <c r="B542" i="6"/>
  <c r="B943" i="6"/>
  <c r="B1054" i="6"/>
  <c r="B703" i="6"/>
  <c r="B569" i="6"/>
  <c r="B438" i="6"/>
  <c r="B5" i="6"/>
  <c r="B8" i="6"/>
  <c r="B541" i="6"/>
  <c r="B168" i="6"/>
  <c r="B231" i="6"/>
  <c r="B400" i="6"/>
  <c r="B384" i="6"/>
  <c r="B52" i="6"/>
  <c r="B598" i="6"/>
  <c r="B364" i="6"/>
  <c r="B12" i="6"/>
  <c r="B330" i="6"/>
  <c r="B846" i="6"/>
  <c r="B1079" i="6"/>
  <c r="B963" i="6"/>
  <c r="B800" i="6"/>
  <c r="B698" i="6"/>
  <c r="B470" i="6"/>
  <c r="B382" i="6"/>
  <c r="B376" i="6"/>
  <c r="B9" i="6"/>
  <c r="B337" i="6"/>
  <c r="B245" i="6"/>
  <c r="B747" i="6"/>
  <c r="B1061" i="6"/>
  <c r="B558" i="6"/>
  <c r="B452" i="6"/>
  <c r="B973" i="6"/>
  <c r="B753" i="6"/>
  <c r="B686" i="6"/>
  <c r="B762" i="6"/>
  <c r="B868" i="6"/>
  <c r="B919" i="6"/>
  <c r="B836" i="6"/>
  <c r="B734" i="6"/>
  <c r="B644" i="6"/>
  <c r="B715" i="6"/>
  <c r="B913" i="6"/>
  <c r="B1211" i="6"/>
  <c r="B882" i="6"/>
  <c r="B938" i="6"/>
  <c r="B1018" i="6"/>
  <c r="B845" i="6"/>
  <c r="B589" i="6"/>
  <c r="B799" i="6"/>
  <c r="B960" i="6"/>
  <c r="B992" i="6"/>
  <c r="B1130" i="6"/>
  <c r="B944" i="6"/>
  <c r="B537" i="6"/>
  <c r="B462" i="6"/>
  <c r="B585" i="6"/>
  <c r="B928" i="6"/>
  <c r="B1095" i="6"/>
  <c r="B876" i="6"/>
  <c r="B493" i="6"/>
  <c r="B415" i="6"/>
  <c r="B576" i="6"/>
  <c r="B911" i="6"/>
  <c r="B1105" i="6"/>
  <c r="B873" i="6"/>
  <c r="B957" i="6"/>
  <c r="B980" i="6"/>
  <c r="B869" i="6"/>
  <c r="B844" i="6"/>
  <c r="B974" i="6"/>
  <c r="B1543" i="6"/>
  <c r="B988" i="6"/>
  <c r="B1086" i="6"/>
  <c r="B970" i="6"/>
  <c r="B825" i="6"/>
  <c r="B1010" i="6"/>
  <c r="B789" i="6"/>
  <c r="B931" i="6"/>
  <c r="B1111" i="6"/>
  <c r="B809" i="6"/>
  <c r="B623" i="6"/>
  <c r="B684" i="6"/>
  <c r="B717" i="6"/>
  <c r="B729" i="6"/>
  <c r="B1176" i="6"/>
  <c r="B593" i="6"/>
  <c r="B891" i="6"/>
  <c r="B914" i="6"/>
  <c r="B858" i="6"/>
  <c r="B1004" i="6"/>
  <c r="B1605" i="6"/>
  <c r="B1783" i="6"/>
  <c r="B1013" i="6"/>
  <c r="B697" i="6"/>
  <c r="B758" i="6"/>
  <c r="B553" i="6"/>
  <c r="B514" i="6"/>
  <c r="B924" i="6"/>
  <c r="B894" i="6"/>
  <c r="B958" i="6"/>
  <c r="B654" i="6"/>
  <c r="B865" i="6"/>
  <c r="B769" i="6"/>
  <c r="B854" i="6"/>
  <c r="B1000" i="6"/>
  <c r="B1089" i="6"/>
  <c r="B857" i="6"/>
  <c r="B930" i="6"/>
  <c r="B1042" i="6"/>
  <c r="B1259" i="6"/>
  <c r="B1231" i="6"/>
  <c r="B1168" i="6"/>
  <c r="B1120" i="6"/>
  <c r="B1332" i="6"/>
  <c r="B427" i="6"/>
  <c r="B134" i="6"/>
  <c r="B1104" i="6"/>
  <c r="B1094" i="6"/>
  <c r="B1108" i="6"/>
  <c r="B1071" i="6"/>
  <c r="B272" i="6"/>
  <c r="B481" i="6"/>
  <c r="B149" i="6"/>
  <c r="B311" i="6"/>
  <c r="B508" i="6"/>
  <c r="B550" i="6"/>
  <c r="B852" i="6"/>
  <c r="B764" i="6"/>
  <c r="B595" i="6"/>
  <c r="B193" i="6"/>
  <c r="B454" i="6"/>
  <c r="B564" i="6"/>
  <c r="B917" i="6"/>
  <c r="B1238" i="6"/>
  <c r="B998" i="6"/>
  <c r="B775" i="6"/>
  <c r="B766" i="6"/>
  <c r="B619" i="6"/>
  <c r="B421" i="6"/>
  <c r="B448" i="6"/>
  <c r="B603" i="6"/>
  <c r="B182" i="6"/>
  <c r="B349" i="6"/>
  <c r="B346" i="6"/>
  <c r="B663" i="6"/>
  <c r="B123" i="6"/>
  <c r="B289" i="6"/>
  <c r="B904" i="6"/>
  <c r="B1204" i="6"/>
  <c r="B850" i="6"/>
  <c r="B733" i="6"/>
  <c r="B962" i="6"/>
  <c r="B916" i="6"/>
  <c r="B781" i="6"/>
  <c r="B1114" i="6"/>
  <c r="B263" i="6"/>
  <c r="B299" i="6"/>
  <c r="B601" i="6"/>
  <c r="B81" i="6"/>
  <c r="B111" i="6"/>
  <c r="B471" i="6"/>
  <c r="B525" i="6"/>
  <c r="B181" i="6"/>
  <c r="B402" i="6"/>
  <c r="B397" i="6"/>
  <c r="B261" i="6"/>
  <c r="B835" i="6"/>
  <c r="B951" i="6"/>
  <c r="B751" i="6"/>
  <c r="B672" i="6"/>
  <c r="B1084" i="6"/>
  <c r="B1194" i="6"/>
  <c r="B1260" i="6"/>
  <c r="B1257" i="6"/>
  <c r="B1424" i="6"/>
  <c r="B1369" i="6"/>
  <c r="B796" i="6"/>
  <c r="B536" i="6"/>
  <c r="B777" i="6"/>
  <c r="B267" i="6"/>
  <c r="B367" i="6"/>
  <c r="B711" i="6"/>
  <c r="B1035" i="6"/>
  <c r="B665" i="6"/>
  <c r="B982" i="6"/>
  <c r="B966" i="6"/>
  <c r="B741" i="6"/>
  <c r="B643" i="6"/>
  <c r="B592" i="6"/>
  <c r="B947" i="6"/>
  <c r="B803" i="6"/>
  <c r="B983" i="6"/>
  <c r="B889" i="6"/>
  <c r="B701" i="6"/>
  <c r="B976" i="6"/>
  <c r="B1181" i="6"/>
  <c r="B1848" i="6"/>
  <c r="B1150" i="6"/>
  <c r="B1135" i="6"/>
  <c r="B837" i="6"/>
  <c r="B1031" i="6"/>
  <c r="B823" i="6"/>
  <c r="B1432" i="6"/>
  <c r="B1617" i="6"/>
  <c r="B745" i="6"/>
  <c r="B903" i="6"/>
  <c r="B628" i="6"/>
  <c r="B761" i="6"/>
  <c r="B1178" i="6"/>
  <c r="B1083" i="6"/>
  <c r="B1346" i="6"/>
  <c r="B817" i="6"/>
  <c r="B1017" i="6"/>
  <c r="B1034" i="6"/>
  <c r="B521" i="6"/>
  <c r="B861" i="6"/>
  <c r="B1591" i="6"/>
  <c r="B1305" i="6"/>
  <c r="B403" i="6"/>
  <c r="B190" i="6"/>
  <c r="B365" i="6"/>
  <c r="B632" i="6"/>
  <c r="B491" i="6"/>
  <c r="B197" i="6"/>
  <c r="B352" i="6"/>
  <c r="B359" i="6"/>
  <c r="B185" i="6"/>
  <c r="B199" i="6"/>
  <c r="B494" i="6"/>
  <c r="B162" i="6"/>
  <c r="B379" i="6"/>
  <c r="B94" i="6"/>
  <c r="B84" i="6"/>
  <c r="B187" i="6"/>
  <c r="B276" i="6"/>
  <c r="B88" i="6"/>
  <c r="B46" i="6"/>
  <c r="B310" i="6"/>
  <c r="B1039" i="6"/>
  <c r="B573" i="6"/>
  <c r="B1041" i="6"/>
  <c r="B746" i="6"/>
  <c r="B726" i="6"/>
  <c r="B1678" i="6"/>
  <c r="B2088" i="6"/>
  <c r="B786" i="6"/>
  <c r="B991" i="6"/>
  <c r="B721" i="6"/>
  <c r="B431" i="6"/>
  <c r="B226" i="6"/>
  <c r="B287" i="6"/>
  <c r="B749" i="6"/>
  <c r="B816" i="6"/>
  <c r="B546" i="6"/>
  <c r="B194" i="6"/>
  <c r="B177" i="6"/>
  <c r="B460" i="6"/>
  <c r="B621" i="6"/>
  <c r="B705" i="6"/>
  <c r="B685" i="6"/>
  <c r="B285" i="6"/>
  <c r="B361" i="6"/>
  <c r="B165" i="6"/>
  <c r="B490" i="6"/>
  <c r="B355" i="6"/>
  <c r="B441" i="6"/>
  <c r="B659" i="6"/>
  <c r="B677" i="6"/>
  <c r="B466" i="6"/>
  <c r="B940" i="6"/>
  <c r="B718" i="6"/>
  <c r="B647" i="6"/>
  <c r="B921" i="6"/>
  <c r="B1198" i="6"/>
  <c r="B827" i="6"/>
  <c r="B641" i="6"/>
  <c r="B164" i="6"/>
  <c r="B41" i="6"/>
  <c r="B416" i="6"/>
  <c r="B505" i="6"/>
  <c r="B779" i="6"/>
  <c r="B735" i="6"/>
  <c r="B607" i="6"/>
  <c r="B556" i="6"/>
  <c r="B227" i="6"/>
  <c r="B283" i="6"/>
  <c r="B472" i="6"/>
  <c r="B295" i="6"/>
  <c r="B76" i="6"/>
  <c r="B64" i="6"/>
  <c r="B169" i="6"/>
  <c r="B412" i="6"/>
  <c r="B832" i="6"/>
  <c r="B918" i="6"/>
  <c r="B608" i="6"/>
  <c r="B368" i="6"/>
  <c r="B223" i="6"/>
  <c r="B518" i="6"/>
  <c r="B587" i="6"/>
  <c r="B413" i="6"/>
  <c r="B691" i="6"/>
  <c r="B885" i="6"/>
  <c r="B353" i="6"/>
  <c r="B274" i="6"/>
  <c r="B186" i="6"/>
  <c r="B502" i="6"/>
  <c r="B484" i="6"/>
  <c r="B752" i="6"/>
  <c r="B637" i="6"/>
  <c r="B371" i="6"/>
  <c r="B288" i="6"/>
  <c r="B437" i="6"/>
  <c r="B872" i="6"/>
  <c r="B554" i="6"/>
  <c r="B290" i="6"/>
  <c r="B216" i="6"/>
  <c r="B265" i="6"/>
  <c r="B304" i="6"/>
  <c r="B476" i="6"/>
  <c r="B218" i="6"/>
  <c r="B344" i="6"/>
  <c r="B985" i="6"/>
  <c r="B1967" i="6"/>
  <c r="B981" i="6"/>
  <c r="B566" i="6"/>
  <c r="B687" i="6"/>
  <c r="B145" i="6"/>
  <c r="B31" i="6"/>
  <c r="B250" i="6"/>
  <c r="B807" i="6"/>
  <c r="B524" i="6"/>
  <c r="B195" i="6"/>
  <c r="B20" i="6"/>
  <c r="B411" i="6"/>
  <c r="B565" i="6"/>
  <c r="B417" i="6"/>
  <c r="B419" i="6"/>
  <c r="B422" i="6"/>
  <c r="B366" i="6"/>
  <c r="B204" i="6"/>
  <c r="B902" i="6"/>
  <c r="B1064" i="6"/>
  <c r="B1015" i="6"/>
  <c r="B1070" i="6"/>
  <c r="B499" i="6"/>
  <c r="B1224" i="6"/>
  <c r="B864" i="6"/>
  <c r="B404" i="6"/>
  <c r="B171" i="6"/>
  <c r="B591" i="6"/>
  <c r="B736" i="6"/>
  <c r="B728" i="6"/>
  <c r="B847" i="6"/>
  <c r="B582" i="6"/>
  <c r="B136" i="6"/>
  <c r="B176" i="6"/>
  <c r="B750" i="6"/>
  <c r="B1066" i="6"/>
  <c r="B724" i="6"/>
  <c r="B363" i="6"/>
  <c r="B590" i="6"/>
  <c r="B504" i="6"/>
  <c r="B219" i="6"/>
  <c r="B642" i="6"/>
  <c r="B910" i="6"/>
  <c r="B23" i="6"/>
  <c r="B18" i="6"/>
  <c r="B30" i="6"/>
  <c r="B35" i="6"/>
  <c r="B91" i="6"/>
  <c r="B798" i="6"/>
  <c r="B696" i="6"/>
  <c r="B33" i="6"/>
  <c r="B13" i="6"/>
  <c r="B53" i="6"/>
  <c r="B2" i="6"/>
  <c r="B7" i="6"/>
  <c r="B42" i="6"/>
  <c r="B702" i="6"/>
  <c r="B58" i="6"/>
  <c r="B28" i="6"/>
  <c r="B22" i="6"/>
  <c r="B331" i="6"/>
  <c r="B205" i="6"/>
  <c r="B17" i="6"/>
  <c r="B25" i="6"/>
  <c r="B296" i="6"/>
  <c r="B571" i="6"/>
  <c r="B75" i="6"/>
  <c r="B67" i="6"/>
  <c r="B327" i="6"/>
  <c r="B1448" i="6"/>
  <c r="B700" i="6"/>
  <c r="B485" i="6"/>
  <c r="B1188" i="6"/>
  <c r="B708" i="6"/>
  <c r="B320" i="6"/>
  <c r="B236" i="6"/>
  <c r="B135" i="6"/>
  <c r="B291" i="6"/>
  <c r="B372" i="6"/>
  <c r="B358" i="6"/>
  <c r="B286" i="6"/>
  <c r="B241" i="6"/>
  <c r="B391" i="6"/>
  <c r="B877" i="6"/>
  <c r="B674" i="6"/>
  <c r="B83" i="6"/>
  <c r="B220" i="6"/>
  <c r="B155" i="6"/>
  <c r="B47" i="6"/>
  <c r="B4" i="6"/>
  <c r="B108" i="6"/>
  <c r="B54" i="6"/>
  <c r="B98" i="6"/>
  <c r="B201" i="6"/>
  <c r="B898" i="6"/>
  <c r="B390" i="6"/>
  <c r="B336" i="6"/>
  <c r="B528" i="6"/>
  <c r="B926" i="6"/>
  <c r="B788" i="6"/>
  <c r="B879" i="6"/>
  <c r="B163" i="6"/>
  <c r="B141" i="6"/>
  <c r="B393" i="6"/>
  <c r="B522" i="6"/>
  <c r="B380" i="6"/>
  <c r="B284" i="6"/>
  <c r="B247" i="6"/>
  <c r="B138" i="6"/>
  <c r="B225" i="6"/>
  <c r="B282" i="6"/>
  <c r="B468" i="6"/>
  <c r="B482" i="6"/>
  <c r="B804" i="6"/>
  <c r="B519" i="6"/>
  <c r="B242" i="6"/>
  <c r="B319" i="6"/>
  <c r="B740" i="6"/>
  <c r="B723" i="6"/>
  <c r="B539" i="6"/>
  <c r="B113" i="6"/>
  <c r="B188" i="6"/>
  <c r="B257" i="6"/>
  <c r="B213" i="6"/>
  <c r="B474" i="6"/>
  <c r="B386" i="6"/>
  <c r="B688" i="6"/>
  <c r="B254" i="6"/>
  <c r="B343" i="6"/>
  <c r="B167" i="6"/>
  <c r="B140" i="6"/>
  <c r="B129" i="6"/>
  <c r="B161" i="6"/>
  <c r="B269" i="6"/>
  <c r="B255" i="6"/>
  <c r="B444" i="6"/>
  <c r="B440" i="6"/>
  <c r="B730" i="6"/>
  <c r="B855" i="6"/>
  <c r="B1050" i="6"/>
  <c r="B810" i="6"/>
  <c r="B527" i="6"/>
  <c r="B630" i="6"/>
  <c r="B690" i="6"/>
  <c r="B1109" i="6"/>
  <c r="B1134" i="6"/>
  <c r="B818" i="6"/>
  <c r="B706" i="6"/>
  <c r="B175" i="6"/>
  <c r="B495" i="6"/>
  <c r="B616" i="6"/>
  <c r="B383" i="6"/>
  <c r="B428" i="6"/>
  <c r="B385" i="6"/>
  <c r="B324" i="6"/>
  <c r="B262" i="6"/>
  <c r="B532" i="6"/>
  <c r="B240" i="6"/>
  <c r="B248" i="6"/>
  <c r="B559" i="6"/>
  <c r="B678" i="6"/>
  <c r="B671" i="6"/>
  <c r="B874" i="6"/>
  <c r="B626" i="6"/>
  <c r="B436" i="6"/>
  <c r="B469" i="6"/>
  <c r="B500" i="6"/>
  <c r="B699" i="6"/>
  <c r="B895" i="6"/>
  <c r="B557" i="6"/>
  <c r="B370" i="6"/>
  <c r="B221" i="6"/>
  <c r="B648" i="6"/>
  <c r="B596" i="6"/>
  <c r="B927" i="6"/>
  <c r="B1091" i="6"/>
  <c r="B667" i="6"/>
  <c r="B811" i="6"/>
  <c r="B725" i="6"/>
  <c r="B442" i="6"/>
  <c r="B434" i="6"/>
  <c r="B253" i="6"/>
  <c r="B312" i="6"/>
  <c r="B224" i="6"/>
  <c r="B63" i="6"/>
  <c r="B51" i="6"/>
  <c r="B45" i="6"/>
  <c r="B86" i="6"/>
  <c r="B398" i="6"/>
  <c r="B1008" i="6"/>
  <c r="B1376" i="6"/>
  <c r="B950" i="6"/>
  <c r="B713" i="6"/>
  <c r="B820" i="6"/>
  <c r="B694" i="6"/>
  <c r="B373" i="6"/>
  <c r="B281" i="6"/>
  <c r="B315" i="6"/>
  <c r="B424" i="6"/>
  <c r="B48" i="6"/>
  <c r="B79" i="6"/>
  <c r="B154" i="6"/>
  <c r="B273" i="6"/>
  <c r="B133" i="6"/>
  <c r="B207" i="6"/>
  <c r="B150" i="6"/>
  <c r="B347" i="6"/>
  <c r="B859" i="6"/>
  <c r="B1121" i="6"/>
  <c r="B1258" i="6"/>
  <c r="B1278" i="6"/>
  <c r="B1044" i="6"/>
  <c r="B562" i="6"/>
  <c r="B492" i="6"/>
  <c r="B710" i="6"/>
  <c r="B841" i="6"/>
  <c r="B1080" i="6"/>
  <c r="B662" i="6"/>
  <c r="B409" i="6"/>
  <c r="B146" i="6"/>
  <c r="B731" i="6"/>
  <c r="B639" i="6"/>
  <c r="B606" i="6"/>
  <c r="B771" i="6"/>
  <c r="B782" i="6"/>
  <c r="B581" i="6"/>
  <c r="B239" i="6"/>
  <c r="B597" i="6"/>
  <c r="B709" i="6"/>
  <c r="B418" i="6"/>
  <c r="B1264" i="6"/>
  <c r="B1148" i="6"/>
  <c r="B1085" i="6"/>
  <c r="B1002" i="6"/>
  <c r="B673" i="6"/>
  <c r="B737" i="6"/>
  <c r="B523" i="6"/>
  <c r="B540" i="6"/>
  <c r="B716" i="6"/>
  <c r="B511" i="6"/>
  <c r="B292" i="6"/>
  <c r="B55" i="6"/>
  <c r="B467" i="6"/>
  <c r="B339" i="6"/>
  <c r="B170" i="6"/>
  <c r="B132" i="6"/>
  <c r="B318" i="6"/>
  <c r="B635" i="6"/>
  <c r="B126" i="6"/>
  <c r="B520" i="6"/>
  <c r="B184" i="6"/>
  <c r="B535" i="6"/>
  <c r="B477" i="6"/>
  <c r="B44" i="6"/>
  <c r="B14" i="6"/>
  <c r="B152" i="6"/>
  <c r="B890" i="6"/>
  <c r="B443" i="6"/>
  <c r="B907" i="6"/>
  <c r="B1277" i="6"/>
  <c r="B784" i="6"/>
  <c r="B1119" i="6"/>
  <c r="B1236" i="6"/>
  <c r="B640" i="6"/>
  <c r="B602" i="6"/>
  <c r="B1226" i="6"/>
  <c r="B189" i="6"/>
  <c r="B78" i="6"/>
  <c r="B116" i="6"/>
  <c r="B82" i="6"/>
  <c r="B97" i="6"/>
  <c r="B26" i="6"/>
  <c r="B826" i="6"/>
  <c r="B905" i="6"/>
  <c r="B572" i="6"/>
  <c r="B233" i="6"/>
  <c r="B73" i="6"/>
  <c r="B459" i="6"/>
  <c r="B1032" i="6"/>
  <c r="B941" i="6"/>
  <c r="B1076" i="6"/>
  <c r="B575" i="6"/>
  <c r="B60" i="6"/>
  <c r="B756" i="6"/>
  <c r="B887" i="6"/>
  <c r="B322" i="6"/>
  <c r="B341" i="6"/>
  <c r="B666" i="6"/>
  <c r="B93" i="6"/>
  <c r="B62" i="6"/>
  <c r="B57" i="6"/>
  <c r="B768" i="6"/>
  <c r="B345" i="6"/>
  <c r="B264" i="6"/>
  <c r="B389" i="6"/>
  <c r="B306" i="6"/>
  <c r="B66" i="6"/>
  <c r="B21" i="6"/>
  <c r="B85" i="6"/>
  <c r="B1007" i="6"/>
  <c r="B109" i="6"/>
  <c r="B618" i="6"/>
  <c r="B329" i="6"/>
  <c r="B172" i="6"/>
  <c r="B316" i="6"/>
  <c r="B314" i="6"/>
  <c r="B95" i="6"/>
  <c r="B655" i="6"/>
  <c r="B1229" i="6"/>
  <c r="B266" i="6"/>
  <c r="B117" i="6"/>
  <c r="B110" i="6"/>
  <c r="B39" i="6"/>
  <c r="B238" i="6"/>
  <c r="B560" i="6"/>
  <c r="B622" i="6"/>
  <c r="B191" i="6"/>
  <c r="B157" i="6"/>
  <c r="B217" i="6"/>
  <c r="B577" i="6"/>
  <c r="B893" i="6"/>
  <c r="B1048" i="6"/>
  <c r="B668" i="6"/>
  <c r="B271" i="6"/>
  <c r="B278" i="6"/>
  <c r="B451" i="6"/>
  <c r="B770" i="6"/>
  <c r="B987" i="6"/>
  <c r="B1434" i="6"/>
  <c r="B660" i="6"/>
  <c r="B377" i="6"/>
  <c r="B121" i="6"/>
  <c r="B119" i="6"/>
  <c r="B629" i="6"/>
  <c r="B620" i="6"/>
  <c r="B611" i="6"/>
  <c r="B964" i="6"/>
  <c r="B829" i="6"/>
  <c r="B1058" i="6"/>
  <c r="B1172" i="6"/>
  <c r="B1092" i="6"/>
  <c r="B793" i="6"/>
  <c r="B995" i="6"/>
  <c r="B695" i="6"/>
  <c r="B1057" i="6"/>
  <c r="B1192" i="6"/>
  <c r="B1087" i="6"/>
  <c r="B925" i="6"/>
  <c r="B972" i="6"/>
  <c r="B1045" i="6"/>
  <c r="B1059" i="6"/>
  <c r="B967" i="6"/>
  <c r="B776" i="6"/>
  <c r="B743" i="6"/>
  <c r="B955" i="6"/>
  <c r="B1074" i="6"/>
  <c r="B1319" i="6"/>
  <c r="B1138" i="6"/>
  <c r="B986" i="6"/>
  <c r="B1381" i="6"/>
  <c r="B1161" i="6"/>
  <c r="B997" i="6"/>
  <c r="B819" i="6"/>
  <c r="B1294" i="6"/>
  <c r="B1738" i="6"/>
  <c r="B1862" i="6"/>
  <c r="B2053" i="6"/>
  <c r="B1557" i="6"/>
  <c r="B1407" i="6"/>
  <c r="B1514" i="6"/>
  <c r="B1387" i="6"/>
  <c r="B1463" i="6"/>
  <c r="B1106" i="6"/>
  <c r="B1359" i="6"/>
  <c r="B1183" i="6"/>
  <c r="B1508" i="6"/>
  <c r="B1171" i="6"/>
  <c r="B1067" i="6"/>
  <c r="B1296" i="6"/>
  <c r="B939" i="6"/>
  <c r="B755" i="6"/>
  <c r="B513" i="6"/>
  <c r="B975" i="6"/>
  <c r="B16" i="6"/>
  <c r="B1429" i="6"/>
  <c r="B1694" i="6"/>
  <c r="B1383" i="6"/>
  <c r="B1189" i="6"/>
  <c r="B1496" i="6"/>
  <c r="B1519" i="6"/>
  <c r="B1206" i="6"/>
  <c r="B1097" i="6"/>
  <c r="B664" i="6"/>
  <c r="B11" i="6"/>
  <c r="B1402" i="6"/>
  <c r="B1297" i="6"/>
  <c r="B1009" i="6"/>
  <c r="B1073" i="6"/>
  <c r="B1887" i="6"/>
  <c r="B2059" i="6"/>
  <c r="B1207" i="6"/>
  <c r="B1158" i="6"/>
  <c r="B1251" i="6"/>
  <c r="B680" i="6"/>
  <c r="B1072" i="6"/>
  <c r="B2002" i="6"/>
  <c r="B1409" i="6"/>
  <c r="B880" i="6"/>
  <c r="B645" i="6"/>
  <c r="B1093" i="6"/>
  <c r="B1733" i="6"/>
  <c r="B1555" i="6"/>
  <c r="B1276" i="6"/>
  <c r="B1146" i="6"/>
  <c r="B1419" i="6"/>
  <c r="B1245" i="6"/>
  <c r="B1426" i="6"/>
  <c r="B2105" i="6"/>
  <c r="B1329" i="6"/>
  <c r="B1315" i="6"/>
  <c r="B1288" i="6"/>
  <c r="B1234" i="6"/>
  <c r="B1046" i="6"/>
  <c r="B853" i="6"/>
  <c r="B6" i="6"/>
  <c r="B3" i="6"/>
  <c r="B683" i="6"/>
  <c r="B2092" i="6"/>
  <c r="B2082" i="6"/>
  <c r="B1947" i="6"/>
  <c r="B1499" i="6"/>
  <c r="B1483" i="6"/>
  <c r="B1420" i="6"/>
  <c r="B1876" i="6"/>
  <c r="B2022" i="6"/>
  <c r="B1299" i="6"/>
  <c r="B1131" i="6"/>
  <c r="B1253" i="6"/>
  <c r="B833" i="6"/>
  <c r="B822" i="6"/>
  <c r="B1214" i="6"/>
  <c r="B1389" i="6"/>
  <c r="B1090" i="6"/>
  <c r="B1143" i="6"/>
  <c r="B1287" i="6"/>
  <c r="B1174" i="6"/>
  <c r="B1351" i="6"/>
  <c r="B1497" i="6"/>
  <c r="B1289" i="6"/>
  <c r="B1190" i="6"/>
  <c r="B1145" i="6"/>
  <c r="B1427" i="6"/>
  <c r="B1354" i="6"/>
  <c r="B1308" i="6"/>
  <c r="B1291" i="6"/>
  <c r="B1457" i="6"/>
  <c r="B1261" i="6"/>
  <c r="B1321" i="6"/>
  <c r="B1170" i="6"/>
  <c r="B1193" i="6"/>
  <c r="B1244" i="6"/>
  <c r="B1888" i="6"/>
  <c r="B2065" i="6"/>
  <c r="B2015" i="6"/>
  <c r="B1365" i="6"/>
  <c r="B1445" i="6"/>
  <c r="B1564" i="6"/>
  <c r="B1544" i="6"/>
  <c r="B1856" i="6"/>
  <c r="B1784" i="6"/>
  <c r="B1393" i="6"/>
  <c r="B1266" i="6"/>
  <c r="B1290" i="6"/>
  <c r="B1374" i="6"/>
  <c r="B1528" i="6"/>
  <c r="B1378" i="6"/>
  <c r="B1696" i="6"/>
  <c r="B1440" i="6"/>
  <c r="B1331" i="6"/>
  <c r="B1461" i="6"/>
  <c r="B1416" i="6"/>
  <c r="B1333" i="6"/>
  <c r="B1367" i="6"/>
  <c r="B1492" i="6"/>
  <c r="B1187" i="6"/>
  <c r="B1184" i="6"/>
  <c r="B1100" i="6"/>
  <c r="B1126" i="6"/>
  <c r="B1352" i="6"/>
  <c r="B1589" i="6"/>
  <c r="B1986" i="6"/>
  <c r="B1082" i="6"/>
  <c r="B1225" i="6"/>
  <c r="B1436" i="6"/>
  <c r="B1459" i="6"/>
  <c r="B1588" i="6"/>
  <c r="B2043" i="6"/>
  <c r="B1404" i="6"/>
  <c r="B1200" i="6"/>
  <c r="B1526" i="6"/>
  <c r="B1892" i="6"/>
  <c r="B1839" i="6"/>
  <c r="B1804" i="6"/>
  <c r="B1485" i="6"/>
  <c r="B1667" i="6"/>
  <c r="B1940" i="6"/>
  <c r="B1745" i="6"/>
  <c r="B1602" i="6"/>
  <c r="B2037" i="6"/>
  <c r="B1915" i="6"/>
  <c r="B2066" i="6"/>
  <c r="B2096" i="6"/>
  <c r="B1746" i="6"/>
  <c r="B2050" i="6"/>
  <c r="B1764" i="6"/>
  <c r="B1819" i="6"/>
  <c r="B1977" i="6"/>
  <c r="B2001" i="6"/>
  <c r="B1649" i="6"/>
  <c r="B1256" i="6"/>
  <c r="B1730" i="6"/>
  <c r="B2071" i="6"/>
  <c r="B2085" i="6"/>
  <c r="B1806" i="6"/>
  <c r="B2004" i="6"/>
  <c r="B1650" i="6"/>
  <c r="B1603" i="6"/>
  <c r="B1847" i="6"/>
  <c r="B1470" i="6"/>
  <c r="B1364" i="6"/>
  <c r="B1293" i="6"/>
  <c r="B1397" i="6"/>
  <c r="B1385" i="6"/>
  <c r="B1441" i="6"/>
  <c r="B1444" i="6"/>
  <c r="B1545" i="6"/>
  <c r="B1177" i="6"/>
  <c r="B1005" i="6"/>
  <c r="B1534" i="6"/>
  <c r="B1547" i="6"/>
  <c r="B1391" i="6"/>
  <c r="B1392" i="6"/>
  <c r="B1306" i="6"/>
  <c r="B1077" i="6"/>
  <c r="B1314" i="6"/>
  <c r="B2020" i="6"/>
  <c r="B1823" i="6"/>
  <c r="B1682" i="6"/>
  <c r="B1541" i="6"/>
  <c r="B1403" i="6"/>
  <c r="B1267" i="6"/>
  <c r="B1118" i="6"/>
  <c r="B1279" i="6"/>
  <c r="B1263" i="6"/>
  <c r="B1081" i="6"/>
  <c r="B100" i="6"/>
  <c r="B173" i="6"/>
  <c r="B447" i="6"/>
  <c r="B1310" i="6"/>
  <c r="B1789" i="6"/>
  <c r="B1956" i="6"/>
  <c r="B1929" i="6"/>
  <c r="B1707" i="6"/>
  <c r="B1053" i="6"/>
  <c r="B1683" i="6"/>
  <c r="B1815" i="6"/>
  <c r="B1711" i="6"/>
  <c r="B1634" i="6"/>
  <c r="B1406" i="6"/>
  <c r="B1341" i="6"/>
  <c r="B1199" i="6"/>
  <c r="B1548" i="6"/>
  <c r="B1218" i="6"/>
  <c r="B1361" i="6"/>
  <c r="B1336" i="6"/>
  <c r="B1484" i="6"/>
  <c r="B1758" i="6"/>
  <c r="B1737" i="6"/>
  <c r="B1619" i="6"/>
  <c r="B1467" i="6"/>
  <c r="B1316" i="6"/>
  <c r="B1301" i="6"/>
  <c r="B899" i="6"/>
  <c r="B650" i="6"/>
  <c r="B801" i="6"/>
  <c r="B990" i="6"/>
  <c r="B1037" i="6"/>
  <c r="B778" i="6"/>
  <c r="B1122" i="6"/>
  <c r="B1132" i="6"/>
  <c r="B1133" i="6"/>
  <c r="B1025" i="6"/>
  <c r="B693" i="6"/>
  <c r="B935" i="6"/>
  <c r="B1466" i="6"/>
  <c r="B1795" i="6"/>
  <c r="B1180" i="6"/>
  <c r="B526" i="6"/>
  <c r="B543" i="6"/>
  <c r="B381" i="6"/>
  <c r="B1129" i="6"/>
  <c r="B971" i="6"/>
  <c r="B1001" i="6"/>
  <c r="B1156" i="6"/>
  <c r="B1160" i="6"/>
  <c r="B1040" i="6"/>
  <c r="B1098" i="6"/>
  <c r="B949" i="6"/>
  <c r="B1368" i="6"/>
  <c r="B1311" i="6"/>
  <c r="B1372" i="6"/>
  <c r="B1337" i="6"/>
  <c r="B1220" i="6"/>
  <c r="B1011" i="6"/>
  <c r="B1149" i="6"/>
  <c r="B1246" i="6"/>
  <c r="B1415" i="6"/>
  <c r="B1249" i="6"/>
  <c r="B1494" i="6"/>
  <c r="B1167" i="6"/>
  <c r="B1270" i="6"/>
  <c r="B1003" i="6"/>
  <c r="B1265" i="6"/>
  <c r="B1173" i="6"/>
  <c r="B1139" i="6"/>
  <c r="B1451" i="6"/>
  <c r="B1116" i="6"/>
  <c r="B1239" i="6"/>
  <c r="B1356" i="6"/>
  <c r="B1208" i="6"/>
  <c r="B1240" i="6"/>
  <c r="B102" i="6"/>
  <c r="B763" i="6"/>
  <c r="B615" i="6"/>
  <c r="B1412" i="6"/>
  <c r="B1125" i="6"/>
  <c r="B2083" i="6"/>
  <c r="B2103" i="6"/>
  <c r="B1169" i="6"/>
  <c r="B1273" i="6"/>
  <c r="B1781" i="6"/>
  <c r="B1941" i="6"/>
  <c r="B1629" i="6"/>
  <c r="B1323" i="6"/>
  <c r="B1919" i="6"/>
  <c r="B2058" i="6"/>
  <c r="B1664" i="6"/>
  <c r="B1632" i="6"/>
  <c r="B1796" i="6"/>
  <c r="B2007" i="6"/>
  <c r="B1705" i="6"/>
  <c r="B1883" i="6"/>
  <c r="B1505" i="6"/>
  <c r="B1446" i="6"/>
  <c r="B1689" i="6"/>
  <c r="B1692" i="6"/>
  <c r="B1527" i="6"/>
  <c r="B1972" i="6"/>
  <c r="B1997" i="6"/>
  <c r="B1706" i="6"/>
  <c r="B1932" i="6"/>
  <c r="B1708" i="6"/>
  <c r="B1280" i="6"/>
  <c r="B1247" i="6"/>
  <c r="B1732" i="6"/>
  <c r="B1182" i="6"/>
  <c r="B1155" i="6"/>
  <c r="B1498" i="6"/>
  <c r="B1597" i="6"/>
  <c r="B1695" i="6"/>
  <c r="B2107" i="6"/>
  <c r="B2106" i="6"/>
  <c r="B1953" i="6"/>
  <c r="B1641" i="6"/>
  <c r="B900" i="6"/>
  <c r="O25" i="10"/>
  <c r="N25" i="10"/>
  <c r="M25" i="10"/>
  <c r="J25" i="10"/>
  <c r="I25" i="10"/>
  <c r="H25" i="10"/>
  <c r="G25" i="10"/>
  <c r="H51" i="10"/>
  <c r="I51" i="10"/>
  <c r="J51" i="10"/>
  <c r="M51" i="10"/>
  <c r="N51" i="10"/>
  <c r="O51" i="10"/>
  <c r="G51" i="10"/>
  <c r="F17" i="1"/>
  <c r="F16" i="1"/>
  <c r="G16" i="1" s="1"/>
  <c r="F24" i="1" l="1"/>
  <c r="G24" i="1" s="1"/>
  <c r="H16" i="1"/>
  <c r="I16" i="1" s="1"/>
  <c r="H17" i="1"/>
  <c r="F23" i="1"/>
  <c r="G23" i="1" s="1"/>
  <c r="F25" i="1"/>
  <c r="G25" i="1" s="1"/>
  <c r="F26" i="1"/>
  <c r="I15" i="1"/>
  <c r="G52" i="10"/>
  <c r="G26" i="10"/>
  <c r="G26" i="1"/>
</calcChain>
</file>

<file path=xl/sharedStrings.xml><?xml version="1.0" encoding="utf-8"?>
<sst xmlns="http://schemas.openxmlformats.org/spreadsheetml/2006/main" count="21486" uniqueCount="128">
  <si>
    <t>date</t>
  </si>
  <si>
    <t>RRP</t>
  </si>
  <si>
    <t>January</t>
  </si>
  <si>
    <t>Thursday</t>
  </si>
  <si>
    <t>Friday</t>
  </si>
  <si>
    <t>Saturday</t>
  </si>
  <si>
    <t>Sunday</t>
  </si>
  <si>
    <t>Monday</t>
  </si>
  <si>
    <t>Tuesday</t>
  </si>
  <si>
    <t>Wednesday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</si>
  <si>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</si>
  <si>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</si>
  <si>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</si>
  <si>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</si>
  <si>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</si>
  <si>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</si>
  <si>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</si>
  <si>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</si>
  <si>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</si>
  <si>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</si>
  <si>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</si>
  <si>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</t>
  </si>
  <si>
    <t>Y</t>
  </si>
  <si>
    <t>holiday</t>
  </si>
  <si>
    <t>school_day</t>
  </si>
  <si>
    <t>Year</t>
  </si>
  <si>
    <t>Date</t>
  </si>
  <si>
    <t>Week Of Year</t>
  </si>
  <si>
    <t>Demand</t>
  </si>
  <si>
    <t>Min_Temperature</t>
  </si>
  <si>
    <t>Max_Temperature</t>
  </si>
  <si>
    <t>Solar_Exposure</t>
  </si>
  <si>
    <t>Rainfall</t>
  </si>
  <si>
    <t>School_Day</t>
  </si>
  <si>
    <t>Holiday</t>
  </si>
  <si>
    <t>Revenue</t>
  </si>
  <si>
    <t xml:space="preserve">Month </t>
  </si>
  <si>
    <t xml:space="preserve">Day </t>
  </si>
  <si>
    <t>Grand Total</t>
  </si>
  <si>
    <t>Sum of Demand</t>
  </si>
  <si>
    <t>Qtr1</t>
  </si>
  <si>
    <t>Qtr2</t>
  </si>
  <si>
    <t>Qtr3</t>
  </si>
  <si>
    <t>Qtr4</t>
  </si>
  <si>
    <t>Demand And Revenue Summary</t>
  </si>
  <si>
    <t>Min</t>
  </si>
  <si>
    <t>Max</t>
  </si>
  <si>
    <t>Mean</t>
  </si>
  <si>
    <t xml:space="preserve"> </t>
  </si>
  <si>
    <t>Saturday MAX</t>
  </si>
  <si>
    <t>Sunday MAX</t>
  </si>
  <si>
    <t>Rank</t>
  </si>
  <si>
    <t>Top and Bottom 20 Demand.</t>
  </si>
  <si>
    <t>Averages</t>
  </si>
  <si>
    <t>Conculsion:</t>
  </si>
  <si>
    <t>Demand is particularly high when tempreatures are high, with the TOP 20 days being around 75% hotter than the BOTTOM 20</t>
  </si>
  <si>
    <t>Quarter</t>
  </si>
  <si>
    <t>Quarters (Date)</t>
  </si>
  <si>
    <t>Explantation</t>
  </si>
  <si>
    <t>School</t>
  </si>
  <si>
    <t>Row Labels</t>
  </si>
  <si>
    <t>2015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</si>
  <si>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</si>
  <si>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</si>
  <si>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</si>
  <si>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</si>
  <si>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</si>
  <si>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</si>
  <si>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</si>
  <si>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</si>
  <si>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</si>
  <si>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</si>
  <si>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</si>
  <si>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</si>
  <si>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</si>
  <si>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</si>
  <si>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2019</t>
  </si>
  <si>
    <t>2020</t>
  </si>
  <si>
    <t>Column Labels</t>
  </si>
  <si>
    <t>Week of the year</t>
  </si>
  <si>
    <t>Forecast</t>
  </si>
  <si>
    <t>Index</t>
  </si>
  <si>
    <t>Figures below based on: Trend Averaged/Month</t>
  </si>
  <si>
    <t xml:space="preserve">Figures below based on: Trend Averaged/Month </t>
  </si>
  <si>
    <t>It is assumed the trend in global warming has been captured by the chart and thus these figure have not been adjusted.</t>
  </si>
  <si>
    <t xml:space="preserve">Assuming average inflation from 2016 to 2020 was captured by the chart at an average of 1.9%, the RRP and Revenue figures have been adjusted to account for 2020 - 2021 inflation of 2.6%. An additional 0.7%. </t>
  </si>
  <si>
    <t>Min Temperature</t>
  </si>
  <si>
    <t>Max Temperature</t>
  </si>
  <si>
    <t>Solar Exposure</t>
  </si>
  <si>
    <t>School Day</t>
  </si>
  <si>
    <t>Saturday MIN</t>
  </si>
  <si>
    <t>Sunday MIN</t>
  </si>
  <si>
    <t>RRP AUD$</t>
  </si>
  <si>
    <t>Revenue AUD$</t>
  </si>
  <si>
    <t>No School AUD$</t>
  </si>
  <si>
    <t>Holidays AUD$</t>
  </si>
  <si>
    <t>Explanation</t>
  </si>
  <si>
    <t>The graph shows more consistent use a the lower end of the solar exposure range and more variability during increased exposure.</t>
  </si>
  <si>
    <t xml:space="preserve">Theres is a slight initial downward trend between the 5 and 15 range with average demand leveling off beyond that point. </t>
  </si>
  <si>
    <t xml:space="preserve">The chart shows consistenly low rainfall and while there is a slight curve to the trend line, </t>
  </si>
  <si>
    <t>there is not enough variation in demand to say that rainfall has a significant impact.</t>
  </si>
  <si>
    <t>Working Day AUD$</t>
  </si>
  <si>
    <t>Overall Average</t>
  </si>
  <si>
    <t>RRP has the greatest effect on revenue, with the Average RRP being ~18x higher during the top 20, resulting in a revenue ~4x that of the bottom, where demand was 1.7x higher</t>
  </si>
  <si>
    <t>The months of December and January were prominent at both extremes of the table, suggesting highly varied useage during the Australian Summer</t>
  </si>
  <si>
    <t>Given the strong correlation between school days and work days, there is little difference between these graphs, that is to say</t>
  </si>
  <si>
    <t xml:space="preserve">One possible explanation could be the use of heating at the lower end and A/C at the higher end. </t>
  </si>
  <si>
    <t>AusEnergy  should look to increase capacity during forecasted periods of hot weather, an conversely reduce capacity during colder weather</t>
  </si>
  <si>
    <t>trend, while commerical activity drives the range.</t>
  </si>
  <si>
    <t>Daily Demand</t>
  </si>
  <si>
    <t>Monthly Revenue</t>
  </si>
  <si>
    <t>The bottom chart also shows the spikes of acute demand above the average, during summer versus the more consistent winter use</t>
  </si>
  <si>
    <t>There is also, seasonal business activities to consider that only occur or use more energy during the hotter/colder months driving demand</t>
  </si>
  <si>
    <t>school days are always work days. Where it is a non-working day, there is an overall lower demand to be planned for</t>
  </si>
  <si>
    <t>suggesting commerical activity rather than residential has a more significant effect on demand</t>
  </si>
  <si>
    <t>The trend of these graphs very close mirror those where temprature alone was considered, indicating that tempreature sets the shape of the</t>
  </si>
  <si>
    <t xml:space="preserve">The chart shows a cyclical pattern coinciding with seasons, with average highs during Q3 of each year in Australian winter and a drop during the hotter months of Q4/Q1. </t>
  </si>
  <si>
    <t>The weekend accounted for 85% of the lowerst revenue days, while the working week days accounted for 80% of the highest demand days. None of the TOP 20 were holiday days.</t>
  </si>
  <si>
    <t xml:space="preserve">The caveat being that while total revenue for the top 20 was $2.4B, half of that comes from just the top 5 days by RRP. </t>
  </si>
  <si>
    <t>We see a pattern of lower use during the weekend each year and a pattern of higher use through, highlighted the green days, through the middle of the table, which represents Q2 &amp; 3</t>
  </si>
  <si>
    <t xml:space="preserve">The chart shows energy demand is highest at either end of the tempreature range, with trendline highlighting the dip at the mid point around the low 20's. </t>
  </si>
  <si>
    <t>During levels of high exposure AUS energy should prepare for more frequent days with acute demand.</t>
  </si>
  <si>
    <t>What this shows is a consitent trend of highs in winter</t>
  </si>
  <si>
    <t xml:space="preserve"> and lower demand in summer consistent YoY </t>
  </si>
  <si>
    <t>and with the data presented thus far.</t>
  </si>
  <si>
    <t>Whats more obvious from the second graph we looked</t>
  </si>
  <si>
    <t>at earlier is that demand is trending down</t>
  </si>
  <si>
    <t>ever so slightly YoY.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</si>
</sst>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[$-F800]dddd\,\ mmmm\ dd\,\ yyyy"/>
    <numFmt numFmtId="167" formatCode="[$$-C09]#,##0.00;\-[$$-C09]#,##0.00"/>
    <numFmt numFmtId="168" formatCode="_-[$$-C09]* #,##0.00_-;\-[$$-C09]* #,##0.00_-;_-[$$-C09]* &quot;-&quot;??_-;_-@_-"/>
    <numFmt numFmtId="169" formatCode="_-[$$-C09]* #,##0_-;\-[$$-C09]* #,##0_-;_-[$$-C09]* &quot;-&quot;??_-;_-@_-"/>
    <numFmt numFmtId="170" formatCode="[$$-C09]#,##0;\-[$$-C09]#,##0"/>
    <numFmt numFmtId="171" formatCode="_-[$$-C09]* #,##0_-;\-[$$-C09]* #,##0_-;_-[$$-C09]* &quot;-&quot;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rgb="FF000118"/>
      <name val="Nunito Sans"/>
    </font>
    <font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5">
    <xf numFmtId="0" fontId="0" fillId="0" borderId="0" xfId="0"/>
    <xf numFmtId="14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167" fontId="0" fillId="0" borderId="0" xfId="2" applyNumberFormat="1" applyFont="1"/>
    <xf numFmtId="168" fontId="0" fillId="0" borderId="0" xfId="2" applyNumberFormat="1" applyFont="1"/>
    <xf numFmtId="167" fontId="3" fillId="0" borderId="0" xfId="2" applyNumberFormat="1" applyFont="1"/>
    <xf numFmtId="0" fontId="0" fillId="0" borderId="0" xfId="0" pivotButton="1"/>
    <xf numFmtId="169" fontId="0" fillId="0" borderId="0" xfId="2" applyNumberFormat="1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5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168" fontId="0" fillId="0" borderId="0" xfId="2" applyNumberFormat="1" applyFont="1" applyBorder="1"/>
    <xf numFmtId="0" fontId="2" fillId="0" borderId="0" xfId="0" applyFont="1"/>
    <xf numFmtId="169" fontId="0" fillId="0" borderId="0" xfId="0" applyNumberFormat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164" fontId="0" fillId="0" borderId="2" xfId="0" applyNumberFormat="1" applyBorder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left"/>
    </xf>
    <xf numFmtId="0" fontId="7" fillId="3" borderId="0" xfId="0" applyFont="1" applyFill="1"/>
    <xf numFmtId="0" fontId="4" fillId="3" borderId="0" xfId="0" applyFont="1" applyFill="1"/>
    <xf numFmtId="165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165" fontId="0" fillId="0" borderId="16" xfId="0" applyNumberFormat="1" applyBorder="1"/>
    <xf numFmtId="165" fontId="0" fillId="0" borderId="17" xfId="0" applyNumberFormat="1" applyBorder="1"/>
    <xf numFmtId="165" fontId="0" fillId="0" borderId="18" xfId="0" applyNumberFormat="1" applyBorder="1"/>
    <xf numFmtId="165" fontId="0" fillId="0" borderId="19" xfId="0" applyNumberFormat="1" applyBorder="1"/>
    <xf numFmtId="165" fontId="0" fillId="0" borderId="20" xfId="0" applyNumberFormat="1" applyBorder="1"/>
    <xf numFmtId="0" fontId="0" fillId="0" borderId="0" xfId="0" applyAlignment="1">
      <alignment horizontal="left" indent="1"/>
    </xf>
    <xf numFmtId="1" fontId="0" fillId="0" borderId="0" xfId="1" applyNumberFormat="1" applyFont="1"/>
    <xf numFmtId="0" fontId="0" fillId="4" borderId="0" xfId="0" applyFill="1"/>
    <xf numFmtId="166" fontId="0" fillId="4" borderId="0" xfId="0" applyNumberFormat="1" applyFill="1"/>
    <xf numFmtId="1" fontId="0" fillId="4" borderId="0" xfId="1" applyNumberFormat="1" applyFont="1" applyFill="1"/>
    <xf numFmtId="167" fontId="0" fillId="4" borderId="0" xfId="2" applyNumberFormat="1" applyFont="1" applyFill="1"/>
    <xf numFmtId="168" fontId="0" fillId="4" borderId="0" xfId="2" applyNumberFormat="1" applyFont="1" applyFill="1"/>
    <xf numFmtId="2" fontId="0" fillId="0" borderId="0" xfId="0" applyNumberFormat="1"/>
    <xf numFmtId="1" fontId="0" fillId="0" borderId="0" xfId="0" applyNumberFormat="1"/>
    <xf numFmtId="165" fontId="0" fillId="0" borderId="0" xfId="1" applyNumberFormat="1" applyFont="1" applyFill="1"/>
    <xf numFmtId="0" fontId="9" fillId="2" borderId="5" xfId="0" applyFont="1" applyFill="1" applyBorder="1"/>
    <xf numFmtId="165" fontId="10" fillId="0" borderId="0" xfId="1" applyNumberFormat="1" applyFont="1" applyFill="1" applyBorder="1"/>
    <xf numFmtId="170" fontId="3" fillId="0" borderId="0" xfId="2" applyNumberFormat="1" applyFont="1"/>
    <xf numFmtId="170" fontId="0" fillId="0" borderId="0" xfId="2" applyNumberFormat="1" applyFont="1"/>
    <xf numFmtId="170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1" applyNumberFormat="1" applyFont="1" applyAlignment="1">
      <alignment horizontal="right"/>
    </xf>
    <xf numFmtId="171" fontId="0" fillId="0" borderId="0" xfId="0" applyNumberFormat="1" applyAlignment="1">
      <alignment horizontal="left"/>
    </xf>
    <xf numFmtId="0" fontId="0" fillId="3" borderId="0" xfId="0" applyFill="1"/>
    <xf numFmtId="165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2" xfId="1" applyNumberFormat="1" applyFont="1" applyBorder="1"/>
    <xf numFmtId="43" fontId="0" fillId="0" borderId="7" xfId="1" applyFont="1" applyBorder="1"/>
    <xf numFmtId="168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15"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numFmt numFmtId="171" formatCode="_-[$$-C09]* #,##0_-;\-[$$-C09]* #,##0_-;_-[$$-C09]* &quot;-&quot;_-;_-@_-"/>
      <alignment horizontal="right" vertical="bottom" textRotation="0" wrapText="0" indent="0" justifyLastLine="0" shrinkToFit="0" readingOrder="0"/>
    </dxf>
    <dxf>
      <numFmt numFmtId="171" formatCode="_-[$$-C09]* #,##0_-;\-[$$-C09]* #,##0_-;_-[$$-C09]* &quot;-&quot;_-;_-@_-"/>
      <alignment horizontal="right" vertical="bottom" textRotation="0" wrapText="0" indent="0" justifyLastLine="0" shrinkToFit="0" readingOrder="0"/>
    </dxf>
    <dxf>
      <numFmt numFmtId="171" formatCode="_-[$$-C09]* #,##0_-;\-[$$-C09]* #,##0_-;_-[$$-C09]* &quot;-&quot;_-;_-@_-"/>
      <alignment horizontal="right" vertical="bottom" textRotation="0" wrapText="0" indent="0" justifyLastLine="0" shrinkToFit="0" readingOrder="0"/>
    </dxf>
    <dxf>
      <numFmt numFmtId="171" formatCode="_-[$$-C09]* #,##0_-;\-[$$-C09]* #,##0_-;_-[$$-C09]* &quot;-&quot;_-;_-@_-"/>
      <alignment horizontal="right" vertical="bottom" textRotation="0" wrapText="0" indent="0" justifyLastLine="0" shrinkToFit="0" readingOrder="0"/>
    </dxf>
    <dxf>
      <numFmt numFmtId="168" formatCode="_-[$$-C09]* #,##0.00_-;\-[$$-C09]* #,##0.00_-;_-[$$-C09]* &quot;-&quot;??_-;_-@_-"/>
    </dxf>
    <dxf>
      <numFmt numFmtId="167" formatCode="[$$-C09]#,##0.00;\-[$$-C09]#,##0.00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F800]dddd\,\ mmmm\ dd\,\ yyyy"/>
    </dxf>
    <dxf>
      <numFmt numFmtId="165" formatCode="_-* #,##0_-;\-* #,##0_-;_-* &quot;-&quot;??_-;_-@_-"/>
    </dxf>
    <dxf>
      <numFmt numFmtId="35" formatCode="_-* #,##0.00_-;\-* #,##0.00_-;_-* &quot;-&quot;??_-;_-@_-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8" formatCode="_-[$$-C09]* #,##0.00_-;\-[$$-C09]* #,##0.00_-;_-[$$-C09]* &quot;-&quot;??_-;_-@_-"/>
    </dxf>
    <dxf>
      <numFmt numFmtId="168" formatCode="_-[$$-C09]* #,##0.00_-;\-[$$-C09]* #,##0.00_-;_-[$$-C09]* &quot;-&quot;??_-;_-@_-"/>
    </dxf>
    <dxf>
      <numFmt numFmtId="167" formatCode="[$$-C09]#,##0.00;\-[$$-C09]#,##0.00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F800]dddd\,\ mmmm\ dd\,\ yyyy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_-* #,##0_-;\-* #,##0_-;_-* &quot;-&quot;??_-;_-@_-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9" formatCode="_-[$$-C09]* #,##0_-;\-[$$-C09]* #,##0_-;_-[$$-C09]* &quot;-&quot;??_-;_-@_-"/>
    </dxf>
    <dxf>
      <numFmt numFmtId="169" formatCode="_-[$$-C09]* #,##0_-;\-[$$-C09]* #,##0_-;_-[$$-C09]* &quot;-&quot;??_-;_-@_-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70" formatCode="[$$-C09]#,##0;\-[$$-C09]#,##0"/>
    </dxf>
    <dxf>
      <numFmt numFmtId="167" formatCode="[$$-C09]#,##0.00;\-[$$-C09]#,##0.00"/>
    </dxf>
    <dxf>
      <numFmt numFmtId="165" formatCode="_-* #,##0_-;\-* #,##0_-;_-* &quot;-&quot;??_-;_-@_-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Analysis.xlsx]Demand over 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Over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'Demand over time'!$C$13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'Demand over time'!$A$14:$B$43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'Demand over time'!$C$14:$C$43</c:f>
              <c:numCache>
                <c:formatCode>_-* #,##0_-;\-* #,##0_-;_-* "-"??_-;_-@_-</c:formatCode>
                <c:ptCount val="23"/>
                <c:pt idx="0">
                  <c:v>10992649.534999996</c:v>
                </c:pt>
                <c:pt idx="1">
                  <c:v>11489570.799999999</c:v>
                </c:pt>
                <c:pt idx="2">
                  <c:v>12071880.405000003</c:v>
                </c:pt>
                <c:pt idx="3">
                  <c:v>10947591.265000001</c:v>
                </c:pt>
                <c:pt idx="4">
                  <c:v>11208389.845000004</c:v>
                </c:pt>
                <c:pt idx="5">
                  <c:v>11231802.795000004</c:v>
                </c:pt>
                <c:pt idx="6">
                  <c:v>11826395.434999999</c:v>
                </c:pt>
                <c:pt idx="7">
                  <c:v>10381583.110000003</c:v>
                </c:pt>
                <c:pt idx="8">
                  <c:v>10343265.939999998</c:v>
                </c:pt>
                <c:pt idx="9">
                  <c:v>10908613.705000004</c:v>
                </c:pt>
                <c:pt idx="10">
                  <c:v>11624836.654999997</c:v>
                </c:pt>
                <c:pt idx="11">
                  <c:v>10541146.469999999</c:v>
                </c:pt>
                <c:pt idx="12">
                  <c:v>10725142.48</c:v>
                </c:pt>
                <c:pt idx="13">
                  <c:v>11145663.15</c:v>
                </c:pt>
                <c:pt idx="14">
                  <c:v>11468844.359999999</c:v>
                </c:pt>
                <c:pt idx="15">
                  <c:v>10026206.32</c:v>
                </c:pt>
                <c:pt idx="16">
                  <c:v>10643310.470000001</c:v>
                </c:pt>
                <c:pt idx="17">
                  <c:v>10843005.744999999</c:v>
                </c:pt>
                <c:pt idx="18">
                  <c:v>11450007.185000001</c:v>
                </c:pt>
                <c:pt idx="19">
                  <c:v>10111635.490000004</c:v>
                </c:pt>
                <c:pt idx="20">
                  <c:v>10230841.089999998</c:v>
                </c:pt>
                <c:pt idx="21">
                  <c:v>10767403.595000001</c:v>
                </c:pt>
                <c:pt idx="22">
                  <c:v>11186123.865000002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23A-4A03-BE4B-101176ED7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99999"/>
        <c:axId val="2019902543"/>
      </c:lineChart>
      <c:catAx>
        <c:axId val="35039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02543"/>
        <c:crosses val="autoZero"/>
        <c:auto val="1"/>
        <c:lblAlgn val="ctr"/>
        <c:lblOffset val="100"/>
        <c:noMultiLvlLbl val="0"/>
      </c:catAx>
      <c:valAx>
        <c:axId val="20199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9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Demand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EnergyDemand__2!$M$1</c:f>
              <c:strCache>
                <c:ptCount val="1"/>
                <c:pt idx="0">
                  <c:v> Demand 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EnergyDemand__2!$B$2:$B$2107</c:f>
              <c:strCache>
                <c:ptCount val="2106"/>
                <c:pt idx="0">
                  <c:v>Q1-2019</c:v>
                </c:pt>
                <c:pt idx="1">
                  <c:v>Q1-2020</c:v>
                </c:pt>
                <c:pt idx="2">
                  <c:v>Q1-2019</c:v>
                </c:pt>
                <c:pt idx="3">
                  <c:v>Q1-2018</c:v>
                </c:pt>
                <c:pt idx="4">
                  <c:v>Q1-2020</c:v>
                </c:pt>
                <c:pt idx="5">
                  <c:v>Q1-2019</c:v>
                </c:pt>
                <c:pt idx="6">
                  <c:v>Q1-2018</c:v>
                </c:pt>
                <c:pt idx="7">
                  <c:v>Q1-2018</c:v>
                </c:pt>
                <c:pt idx="8">
                  <c:v>Q1-2016</c:v>
                </c:pt>
                <c:pt idx="9">
                  <c:v>Q4-2019</c:v>
                </c:pt>
                <c:pt idx="10">
                  <c:v>Q1-2018</c:v>
                </c:pt>
                <c:pt idx="11">
                  <c:v>Q1-2019</c:v>
                </c:pt>
                <c:pt idx="12">
                  <c:v>Q3-2019</c:v>
                </c:pt>
                <c:pt idx="13">
                  <c:v>Q1-2016</c:v>
                </c:pt>
                <c:pt idx="14">
                  <c:v>Q4-2019</c:v>
                </c:pt>
                <c:pt idx="15">
                  <c:v>Q1-2019</c:v>
                </c:pt>
                <c:pt idx="16">
                  <c:v>Q1-2019</c:v>
                </c:pt>
                <c:pt idx="17">
                  <c:v>Q1-2017</c:v>
                </c:pt>
                <c:pt idx="18">
                  <c:v>Q4-2018</c:v>
                </c:pt>
                <c:pt idx="19">
                  <c:v>Q3-2019</c:v>
                </c:pt>
                <c:pt idx="20">
                  <c:v>Q1-2019</c:v>
                </c:pt>
                <c:pt idx="21">
                  <c:v>Q1-2019</c:v>
                </c:pt>
                <c:pt idx="22">
                  <c:v>Q4-2015</c:v>
                </c:pt>
                <c:pt idx="23">
                  <c:v>Q1-2019</c:v>
                </c:pt>
                <c:pt idx="24">
                  <c:v>Q3-2019</c:v>
                </c:pt>
                <c:pt idx="25">
                  <c:v>Q1-2017</c:v>
                </c:pt>
                <c:pt idx="26">
                  <c:v>Q1-2019</c:v>
                </c:pt>
                <c:pt idx="27">
                  <c:v>Q2-2016</c:v>
                </c:pt>
                <c:pt idx="28">
                  <c:v>Q1-2019</c:v>
                </c:pt>
                <c:pt idx="29">
                  <c:v>Q4-2018</c:v>
                </c:pt>
                <c:pt idx="30">
                  <c:v>Q3-2016</c:v>
                </c:pt>
                <c:pt idx="31">
                  <c:v>Q1-2019</c:v>
                </c:pt>
                <c:pt idx="32">
                  <c:v>Q2-2016</c:v>
                </c:pt>
                <c:pt idx="33">
                  <c:v>Q1-2019</c:v>
                </c:pt>
                <c:pt idx="34">
                  <c:v>Q2-2017</c:v>
                </c:pt>
                <c:pt idx="35">
                  <c:v>Q3-2017</c:v>
                </c:pt>
                <c:pt idx="36">
                  <c:v>Q2-2016</c:v>
                </c:pt>
                <c:pt idx="37">
                  <c:v>Q4-2019</c:v>
                </c:pt>
                <c:pt idx="38">
                  <c:v>Q4-2017</c:v>
                </c:pt>
                <c:pt idx="39">
                  <c:v>Q4-2018</c:v>
                </c:pt>
                <c:pt idx="40">
                  <c:v>Q1-2019</c:v>
                </c:pt>
                <c:pt idx="41">
                  <c:v>Q3-2017</c:v>
                </c:pt>
                <c:pt idx="42">
                  <c:v>Q3-2019</c:v>
                </c:pt>
                <c:pt idx="43">
                  <c:v>Q2-2019</c:v>
                </c:pt>
                <c:pt idx="44">
                  <c:v>Q3-2018</c:v>
                </c:pt>
                <c:pt idx="45">
                  <c:v>Q1-2019</c:v>
                </c:pt>
                <c:pt idx="46">
                  <c:v>Q2-2019</c:v>
                </c:pt>
                <c:pt idx="47">
                  <c:v>Q1-2017</c:v>
                </c:pt>
                <c:pt idx="48">
                  <c:v>Q2-2016</c:v>
                </c:pt>
                <c:pt idx="49">
                  <c:v>Q2-2019</c:v>
                </c:pt>
                <c:pt idx="50">
                  <c:v>Q1-2018</c:v>
                </c:pt>
                <c:pt idx="51">
                  <c:v>Q1-2019</c:v>
                </c:pt>
                <c:pt idx="52">
                  <c:v>Q1-2019</c:v>
                </c:pt>
                <c:pt idx="53">
                  <c:v>Q3-2019</c:v>
                </c:pt>
                <c:pt idx="54">
                  <c:v>Q4-2017</c:v>
                </c:pt>
                <c:pt idx="55">
                  <c:v>Q3-2019</c:v>
                </c:pt>
                <c:pt idx="56">
                  <c:v>Q1-2019</c:v>
                </c:pt>
                <c:pt idx="57">
                  <c:v>Q3-2017</c:v>
                </c:pt>
                <c:pt idx="58">
                  <c:v>Q3-2019</c:v>
                </c:pt>
                <c:pt idx="59">
                  <c:v>Q2-2017</c:v>
                </c:pt>
                <c:pt idx="60">
                  <c:v>Q3-2019</c:v>
                </c:pt>
                <c:pt idx="61">
                  <c:v>Q2-2019</c:v>
                </c:pt>
                <c:pt idx="62">
                  <c:v>Q4-2018</c:v>
                </c:pt>
                <c:pt idx="63">
                  <c:v>Q3-2017</c:v>
                </c:pt>
                <c:pt idx="64">
                  <c:v>Q3-2019</c:v>
                </c:pt>
                <c:pt idx="65">
                  <c:v>Q1-2019</c:v>
                </c:pt>
                <c:pt idx="66">
                  <c:v>Q1-2017</c:v>
                </c:pt>
                <c:pt idx="67">
                  <c:v>Q3-2016</c:v>
                </c:pt>
                <c:pt idx="68">
                  <c:v>Q3-2017</c:v>
                </c:pt>
                <c:pt idx="69">
                  <c:v>Q2-2017</c:v>
                </c:pt>
                <c:pt idx="70">
                  <c:v>Q1-2017</c:v>
                </c:pt>
                <c:pt idx="71">
                  <c:v>Q3-2019</c:v>
                </c:pt>
                <c:pt idx="72">
                  <c:v>Q3-2017</c:v>
                </c:pt>
                <c:pt idx="73">
                  <c:v>Q1-2019</c:v>
                </c:pt>
                <c:pt idx="74">
                  <c:v>Q4-2018</c:v>
                </c:pt>
                <c:pt idx="75">
                  <c:v>Q2-2017</c:v>
                </c:pt>
                <c:pt idx="76">
                  <c:v>Q3-2019</c:v>
                </c:pt>
                <c:pt idx="77">
                  <c:v>Q2-2019</c:v>
                </c:pt>
                <c:pt idx="78">
                  <c:v>Q3-2017</c:v>
                </c:pt>
                <c:pt idx="79">
                  <c:v>Q2-2018</c:v>
                </c:pt>
                <c:pt idx="80">
                  <c:v>Q3-2019</c:v>
                </c:pt>
                <c:pt idx="81">
                  <c:v>Q1-2019</c:v>
                </c:pt>
                <c:pt idx="82">
                  <c:v>Q3-2018</c:v>
                </c:pt>
                <c:pt idx="83">
                  <c:v>Q3-2019</c:v>
                </c:pt>
                <c:pt idx="84">
                  <c:v>Q2-2019</c:v>
                </c:pt>
                <c:pt idx="85">
                  <c:v>Q2-2017</c:v>
                </c:pt>
                <c:pt idx="86">
                  <c:v>Q3-2018</c:v>
                </c:pt>
                <c:pt idx="87">
                  <c:v>Q1-2017</c:v>
                </c:pt>
                <c:pt idx="88">
                  <c:v>Q3-2017</c:v>
                </c:pt>
                <c:pt idx="89">
                  <c:v>Q1-2019</c:v>
                </c:pt>
                <c:pt idx="90">
                  <c:v>Q3-2017</c:v>
                </c:pt>
                <c:pt idx="91">
                  <c:v>Q3-2019</c:v>
                </c:pt>
                <c:pt idx="92">
                  <c:v>Q3-2018</c:v>
                </c:pt>
                <c:pt idx="93">
                  <c:v>Q4-2019</c:v>
                </c:pt>
                <c:pt idx="94">
                  <c:v>Q3-2017</c:v>
                </c:pt>
                <c:pt idx="95">
                  <c:v>Q3-2019</c:v>
                </c:pt>
                <c:pt idx="96">
                  <c:v>Q1-2019</c:v>
                </c:pt>
                <c:pt idx="97">
                  <c:v>Q1-2017</c:v>
                </c:pt>
                <c:pt idx="98">
                  <c:v>Q2-2020</c:v>
                </c:pt>
                <c:pt idx="99">
                  <c:v>Q2-2017</c:v>
                </c:pt>
                <c:pt idx="100">
                  <c:v>Q3-2020</c:v>
                </c:pt>
                <c:pt idx="101">
                  <c:v>Q1-2017</c:v>
                </c:pt>
                <c:pt idx="102">
                  <c:v>Q3-2017</c:v>
                </c:pt>
                <c:pt idx="103">
                  <c:v>Q2-2017</c:v>
                </c:pt>
                <c:pt idx="104">
                  <c:v>Q2-2017</c:v>
                </c:pt>
                <c:pt idx="105">
                  <c:v>Q3-2017</c:v>
                </c:pt>
                <c:pt idx="106">
                  <c:v>Q1-2019</c:v>
                </c:pt>
                <c:pt idx="107">
                  <c:v>Q3-2019</c:v>
                </c:pt>
                <c:pt idx="108">
                  <c:v>Q4-2019</c:v>
                </c:pt>
                <c:pt idx="109">
                  <c:v>Q2-2018</c:v>
                </c:pt>
                <c:pt idx="110">
                  <c:v>Q4-2017</c:v>
                </c:pt>
                <c:pt idx="111">
                  <c:v>Q2-2019</c:v>
                </c:pt>
                <c:pt idx="112">
                  <c:v>Q4-2017</c:v>
                </c:pt>
                <c:pt idx="113">
                  <c:v>Q3-2017</c:v>
                </c:pt>
                <c:pt idx="114">
                  <c:v>Q3-2019</c:v>
                </c:pt>
                <c:pt idx="115">
                  <c:v>Q4-2019</c:v>
                </c:pt>
                <c:pt idx="116">
                  <c:v>Q4-2017</c:v>
                </c:pt>
                <c:pt idx="117">
                  <c:v>Q4-2019</c:v>
                </c:pt>
                <c:pt idx="118">
                  <c:v>Q2-2017</c:v>
                </c:pt>
                <c:pt idx="119">
                  <c:v>Q4-2019</c:v>
                </c:pt>
                <c:pt idx="120">
                  <c:v>Q3-2017</c:v>
                </c:pt>
                <c:pt idx="121">
                  <c:v>Q2-2018</c:v>
                </c:pt>
                <c:pt idx="122">
                  <c:v>Q2-2017</c:v>
                </c:pt>
                <c:pt idx="123">
                  <c:v>Q2-2017</c:v>
                </c:pt>
                <c:pt idx="124">
                  <c:v>Q3-2019</c:v>
                </c:pt>
                <c:pt idx="125">
                  <c:v>Q1-2017</c:v>
                </c:pt>
                <c:pt idx="126">
                  <c:v>Q3-2017</c:v>
                </c:pt>
                <c:pt idx="127">
                  <c:v>Q2-2019</c:v>
                </c:pt>
                <c:pt idx="128">
                  <c:v>Q2-2017</c:v>
                </c:pt>
                <c:pt idx="129">
                  <c:v>Q2-2017</c:v>
                </c:pt>
                <c:pt idx="130">
                  <c:v>Q3-2019</c:v>
                </c:pt>
                <c:pt idx="131">
                  <c:v>Q2-2019</c:v>
                </c:pt>
                <c:pt idx="132">
                  <c:v>Q2-2018</c:v>
                </c:pt>
                <c:pt idx="133">
                  <c:v>Q1-2019</c:v>
                </c:pt>
                <c:pt idx="134">
                  <c:v>Q1-2019</c:v>
                </c:pt>
                <c:pt idx="135">
                  <c:v>Q2-2016</c:v>
                </c:pt>
                <c:pt idx="136">
                  <c:v>Q1-2019</c:v>
                </c:pt>
                <c:pt idx="137">
                  <c:v>Q2-2017</c:v>
                </c:pt>
                <c:pt idx="138">
                  <c:v>Q2-2019</c:v>
                </c:pt>
                <c:pt idx="139">
                  <c:v>Q1-2019</c:v>
                </c:pt>
                <c:pt idx="140">
                  <c:v>Q2-2016</c:v>
                </c:pt>
                <c:pt idx="141">
                  <c:v>Q2-2017</c:v>
                </c:pt>
                <c:pt idx="142">
                  <c:v>Q2-2017</c:v>
                </c:pt>
                <c:pt idx="143">
                  <c:v>Q4-2018</c:v>
                </c:pt>
                <c:pt idx="144">
                  <c:v>Q3-2019</c:v>
                </c:pt>
                <c:pt idx="145">
                  <c:v>Q2-2017</c:v>
                </c:pt>
                <c:pt idx="146">
                  <c:v>Q3-2016</c:v>
                </c:pt>
                <c:pt idx="147">
                  <c:v>Q2-2018</c:v>
                </c:pt>
                <c:pt idx="148">
                  <c:v>Q2-2019</c:v>
                </c:pt>
                <c:pt idx="149">
                  <c:v>Q3-2017</c:v>
                </c:pt>
                <c:pt idx="150">
                  <c:v>Q3-2019</c:v>
                </c:pt>
                <c:pt idx="151">
                  <c:v>Q2-2017</c:v>
                </c:pt>
                <c:pt idx="152">
                  <c:v>Q2-2019</c:v>
                </c:pt>
                <c:pt idx="153">
                  <c:v>Q1-2019</c:v>
                </c:pt>
                <c:pt idx="154">
                  <c:v>Q2-2017</c:v>
                </c:pt>
                <c:pt idx="155">
                  <c:v>Q4-2019</c:v>
                </c:pt>
                <c:pt idx="156">
                  <c:v>Q2-2016</c:v>
                </c:pt>
                <c:pt idx="157">
                  <c:v>Q2-2017</c:v>
                </c:pt>
                <c:pt idx="158">
                  <c:v>Q3-2017</c:v>
                </c:pt>
                <c:pt idx="159">
                  <c:v>Q2-2019</c:v>
                </c:pt>
                <c:pt idx="160">
                  <c:v>Q3-2018</c:v>
                </c:pt>
                <c:pt idx="161">
                  <c:v>Q1-2019</c:v>
                </c:pt>
                <c:pt idx="162">
                  <c:v>Q4-2018</c:v>
                </c:pt>
                <c:pt idx="163">
                  <c:v>Q4-2018</c:v>
                </c:pt>
                <c:pt idx="164">
                  <c:v>Q1-2017</c:v>
                </c:pt>
                <c:pt idx="165">
                  <c:v>Q2-2019</c:v>
                </c:pt>
                <c:pt idx="166">
                  <c:v>Q1-2018</c:v>
                </c:pt>
                <c:pt idx="167">
                  <c:v>Q4-2018</c:v>
                </c:pt>
                <c:pt idx="168">
                  <c:v>Q3-2019</c:v>
                </c:pt>
                <c:pt idx="169">
                  <c:v>Q4-2018</c:v>
                </c:pt>
                <c:pt idx="170">
                  <c:v>Q4-2019</c:v>
                </c:pt>
                <c:pt idx="171">
                  <c:v>Q2-2020</c:v>
                </c:pt>
                <c:pt idx="172">
                  <c:v>Q1-2017</c:v>
                </c:pt>
                <c:pt idx="173">
                  <c:v>Q2-2019</c:v>
                </c:pt>
                <c:pt idx="174">
                  <c:v>Q1-2019</c:v>
                </c:pt>
                <c:pt idx="175">
                  <c:v>Q3-2018</c:v>
                </c:pt>
                <c:pt idx="176">
                  <c:v>Q2-2017</c:v>
                </c:pt>
                <c:pt idx="177">
                  <c:v>Q2-2017</c:v>
                </c:pt>
                <c:pt idx="178">
                  <c:v>Q2-2016</c:v>
                </c:pt>
                <c:pt idx="179">
                  <c:v>Q2-2018</c:v>
                </c:pt>
                <c:pt idx="180">
                  <c:v>Q2-2018</c:v>
                </c:pt>
                <c:pt idx="181">
                  <c:v>Q3-2017</c:v>
                </c:pt>
                <c:pt idx="182">
                  <c:v>Q3-2019</c:v>
                </c:pt>
                <c:pt idx="183">
                  <c:v>Q3-2018</c:v>
                </c:pt>
                <c:pt idx="184">
                  <c:v>Q4-2018</c:v>
                </c:pt>
                <c:pt idx="185">
                  <c:v>Q3-2018</c:v>
                </c:pt>
                <c:pt idx="186">
                  <c:v>Q2-2019</c:v>
                </c:pt>
                <c:pt idx="187">
                  <c:v>Q3-2019</c:v>
                </c:pt>
                <c:pt idx="188">
                  <c:v>Q3-2018</c:v>
                </c:pt>
                <c:pt idx="189">
                  <c:v>Q4-2019</c:v>
                </c:pt>
                <c:pt idx="190">
                  <c:v>Q3-2017</c:v>
                </c:pt>
                <c:pt idx="191">
                  <c:v>Q2-2018</c:v>
                </c:pt>
                <c:pt idx="192">
                  <c:v>Q3-2018</c:v>
                </c:pt>
                <c:pt idx="193">
                  <c:v>Q4-2018</c:v>
                </c:pt>
                <c:pt idx="194">
                  <c:v>Q1-2017</c:v>
                </c:pt>
                <c:pt idx="195">
                  <c:v>Q3-2018</c:v>
                </c:pt>
                <c:pt idx="196">
                  <c:v>Q1-2017</c:v>
                </c:pt>
                <c:pt idx="197">
                  <c:v>Q3-2018</c:v>
                </c:pt>
                <c:pt idx="198">
                  <c:v>Q3-2017</c:v>
                </c:pt>
                <c:pt idx="199">
                  <c:v>Q1-2019</c:v>
                </c:pt>
                <c:pt idx="200">
                  <c:v>Q3-2017</c:v>
                </c:pt>
                <c:pt idx="201">
                  <c:v>Q3-2016</c:v>
                </c:pt>
                <c:pt idx="202">
                  <c:v>Q4-2018</c:v>
                </c:pt>
                <c:pt idx="203">
                  <c:v>Q1-2019</c:v>
                </c:pt>
                <c:pt idx="204">
                  <c:v>Q2-2017</c:v>
                </c:pt>
                <c:pt idx="205">
                  <c:v>Q2-2019</c:v>
                </c:pt>
                <c:pt idx="206">
                  <c:v>Q3-2017</c:v>
                </c:pt>
                <c:pt idx="207">
                  <c:v>Q3-2017</c:v>
                </c:pt>
                <c:pt idx="208">
                  <c:v>Q4-2017</c:v>
                </c:pt>
                <c:pt idx="209">
                  <c:v>Q4-2017</c:v>
                </c:pt>
                <c:pt idx="210">
                  <c:v>Q2-2017</c:v>
                </c:pt>
                <c:pt idx="211">
                  <c:v>Q2-2019</c:v>
                </c:pt>
                <c:pt idx="212">
                  <c:v>Q3-2016</c:v>
                </c:pt>
                <c:pt idx="213">
                  <c:v>Q4-2017</c:v>
                </c:pt>
                <c:pt idx="214">
                  <c:v>Q4-2018</c:v>
                </c:pt>
                <c:pt idx="215">
                  <c:v>Q4-2019</c:v>
                </c:pt>
                <c:pt idx="216">
                  <c:v>Q4-2018</c:v>
                </c:pt>
                <c:pt idx="217">
                  <c:v>Q1-2019</c:v>
                </c:pt>
                <c:pt idx="218">
                  <c:v>Q1-2019</c:v>
                </c:pt>
                <c:pt idx="219">
                  <c:v>Q2-2019</c:v>
                </c:pt>
                <c:pt idx="220">
                  <c:v>Q2-2016</c:v>
                </c:pt>
                <c:pt idx="221">
                  <c:v>Q4-2018</c:v>
                </c:pt>
                <c:pt idx="222">
                  <c:v>Q2-2019</c:v>
                </c:pt>
                <c:pt idx="223">
                  <c:v>Q1-2019</c:v>
                </c:pt>
                <c:pt idx="224">
                  <c:v>Q3-2018</c:v>
                </c:pt>
                <c:pt idx="225">
                  <c:v>Q4-2018</c:v>
                </c:pt>
                <c:pt idx="226">
                  <c:v>Q3-2017</c:v>
                </c:pt>
                <c:pt idx="227">
                  <c:v>Q1-2017</c:v>
                </c:pt>
                <c:pt idx="228">
                  <c:v>Q3-2017</c:v>
                </c:pt>
                <c:pt idx="229">
                  <c:v>Q1-2018</c:v>
                </c:pt>
                <c:pt idx="230">
                  <c:v>Q2-2016</c:v>
                </c:pt>
                <c:pt idx="231">
                  <c:v>Q3-2019</c:v>
                </c:pt>
                <c:pt idx="232">
                  <c:v>Q2-2016</c:v>
                </c:pt>
                <c:pt idx="233">
                  <c:v>Q3-2016</c:v>
                </c:pt>
                <c:pt idx="234">
                  <c:v>Q1-2019</c:v>
                </c:pt>
                <c:pt idx="235">
                  <c:v>Q3-2017</c:v>
                </c:pt>
                <c:pt idx="236">
                  <c:v>Q4-2019</c:v>
                </c:pt>
                <c:pt idx="237">
                  <c:v>Q3-2019</c:v>
                </c:pt>
                <c:pt idx="238">
                  <c:v>Q2-2019</c:v>
                </c:pt>
                <c:pt idx="239">
                  <c:v>Q1-2019</c:v>
                </c:pt>
                <c:pt idx="240">
                  <c:v>Q1-2019</c:v>
                </c:pt>
                <c:pt idx="241">
                  <c:v>Q3-2016</c:v>
                </c:pt>
                <c:pt idx="242">
                  <c:v>Q1-2017</c:v>
                </c:pt>
                <c:pt idx="243">
                  <c:v>Q1-2018</c:v>
                </c:pt>
                <c:pt idx="244">
                  <c:v>Q4-2017</c:v>
                </c:pt>
                <c:pt idx="245">
                  <c:v>Q1-2019</c:v>
                </c:pt>
                <c:pt idx="246">
                  <c:v>Q2-2019</c:v>
                </c:pt>
                <c:pt idx="247">
                  <c:v>Q3-2017</c:v>
                </c:pt>
                <c:pt idx="248">
                  <c:v>Q4-2018</c:v>
                </c:pt>
                <c:pt idx="249">
                  <c:v>Q2-2017</c:v>
                </c:pt>
                <c:pt idx="250">
                  <c:v>Q2-2017</c:v>
                </c:pt>
                <c:pt idx="251">
                  <c:v>Q2-2019</c:v>
                </c:pt>
                <c:pt idx="252">
                  <c:v>Q2-2019</c:v>
                </c:pt>
                <c:pt idx="253">
                  <c:v>Q2-2019</c:v>
                </c:pt>
                <c:pt idx="254">
                  <c:v>Q3-2017</c:v>
                </c:pt>
                <c:pt idx="255">
                  <c:v>Q2-2019</c:v>
                </c:pt>
                <c:pt idx="256">
                  <c:v>Q1-2017</c:v>
                </c:pt>
                <c:pt idx="257">
                  <c:v>Q1-2017</c:v>
                </c:pt>
                <c:pt idx="258">
                  <c:v>Q2-2017</c:v>
                </c:pt>
                <c:pt idx="259">
                  <c:v>Q2-2018</c:v>
                </c:pt>
                <c:pt idx="260">
                  <c:v>Q2-2019</c:v>
                </c:pt>
                <c:pt idx="261">
                  <c:v>Q2-2018</c:v>
                </c:pt>
                <c:pt idx="262">
                  <c:v>Q3-2019</c:v>
                </c:pt>
                <c:pt idx="263">
                  <c:v>Q4-2018</c:v>
                </c:pt>
                <c:pt idx="264">
                  <c:v>Q4-2019</c:v>
                </c:pt>
                <c:pt idx="265">
                  <c:v>Q3-2018</c:v>
                </c:pt>
                <c:pt idx="266">
                  <c:v>Q2-2017</c:v>
                </c:pt>
                <c:pt idx="267">
                  <c:v>Q2-2019</c:v>
                </c:pt>
                <c:pt idx="268">
                  <c:v>Q2-2017</c:v>
                </c:pt>
                <c:pt idx="269">
                  <c:v>Q4-2019</c:v>
                </c:pt>
                <c:pt idx="270">
                  <c:v>Q2-2018</c:v>
                </c:pt>
                <c:pt idx="271">
                  <c:v>Q2-2019</c:v>
                </c:pt>
                <c:pt idx="272">
                  <c:v>Q4-2018</c:v>
                </c:pt>
                <c:pt idx="273">
                  <c:v>Q3-2017</c:v>
                </c:pt>
                <c:pt idx="274">
                  <c:v>Q3-2018</c:v>
                </c:pt>
                <c:pt idx="275">
                  <c:v>Q3-2017</c:v>
                </c:pt>
                <c:pt idx="276">
                  <c:v>Q4-2019</c:v>
                </c:pt>
                <c:pt idx="277">
                  <c:v>Q3-2017</c:v>
                </c:pt>
                <c:pt idx="278">
                  <c:v>Q3-2017</c:v>
                </c:pt>
                <c:pt idx="279">
                  <c:v>Q2-2019</c:v>
                </c:pt>
                <c:pt idx="280">
                  <c:v>Q1-2019</c:v>
                </c:pt>
                <c:pt idx="281">
                  <c:v>Q4-2018</c:v>
                </c:pt>
                <c:pt idx="282">
                  <c:v>Q1-2019</c:v>
                </c:pt>
                <c:pt idx="283">
                  <c:v>Q4-2018</c:v>
                </c:pt>
                <c:pt idx="284">
                  <c:v>Q1-2019</c:v>
                </c:pt>
                <c:pt idx="285">
                  <c:v>Q3-2018</c:v>
                </c:pt>
                <c:pt idx="286">
                  <c:v>Q4-2018</c:v>
                </c:pt>
                <c:pt idx="287">
                  <c:v>Q2-2018</c:v>
                </c:pt>
                <c:pt idx="288">
                  <c:v>Q4-2018</c:v>
                </c:pt>
                <c:pt idx="289">
                  <c:v>Q1-2019</c:v>
                </c:pt>
                <c:pt idx="290">
                  <c:v>Q3-2019</c:v>
                </c:pt>
                <c:pt idx="291">
                  <c:v>Q3-2017</c:v>
                </c:pt>
                <c:pt idx="292">
                  <c:v>Q2-2016</c:v>
                </c:pt>
                <c:pt idx="293">
                  <c:v>Q4-2018</c:v>
                </c:pt>
                <c:pt idx="294">
                  <c:v>Q1-2019</c:v>
                </c:pt>
                <c:pt idx="295">
                  <c:v>Q2-2017</c:v>
                </c:pt>
                <c:pt idx="296">
                  <c:v>Q3-2017</c:v>
                </c:pt>
                <c:pt idx="297">
                  <c:v>Q2-2018</c:v>
                </c:pt>
                <c:pt idx="298">
                  <c:v>Q3-2017</c:v>
                </c:pt>
                <c:pt idx="299">
                  <c:v>Q2-2017</c:v>
                </c:pt>
                <c:pt idx="300">
                  <c:v>Q2-2017</c:v>
                </c:pt>
                <c:pt idx="301">
                  <c:v>Q2-2017</c:v>
                </c:pt>
                <c:pt idx="302">
                  <c:v>Q4-2018</c:v>
                </c:pt>
                <c:pt idx="303">
                  <c:v>Q2-2017</c:v>
                </c:pt>
                <c:pt idx="304">
                  <c:v>Q3-2019</c:v>
                </c:pt>
                <c:pt idx="305">
                  <c:v>Q2-2017</c:v>
                </c:pt>
                <c:pt idx="306">
                  <c:v>Q3-2017</c:v>
                </c:pt>
                <c:pt idx="307">
                  <c:v>Q4-2017</c:v>
                </c:pt>
                <c:pt idx="308">
                  <c:v>Q3-2018</c:v>
                </c:pt>
                <c:pt idx="309">
                  <c:v>Q2-2018</c:v>
                </c:pt>
                <c:pt idx="310">
                  <c:v>Q2-2019</c:v>
                </c:pt>
                <c:pt idx="311">
                  <c:v>Q3-2017</c:v>
                </c:pt>
                <c:pt idx="312">
                  <c:v>Q4-2019</c:v>
                </c:pt>
                <c:pt idx="313">
                  <c:v>Q2-2019</c:v>
                </c:pt>
                <c:pt idx="314">
                  <c:v>Q4-2019</c:v>
                </c:pt>
                <c:pt idx="315">
                  <c:v>Q2-2017</c:v>
                </c:pt>
                <c:pt idx="316">
                  <c:v>Q3-2019</c:v>
                </c:pt>
                <c:pt idx="317">
                  <c:v>Q1-2019</c:v>
                </c:pt>
                <c:pt idx="318">
                  <c:v>Q1-2019</c:v>
                </c:pt>
                <c:pt idx="319">
                  <c:v>Q2-2017</c:v>
                </c:pt>
                <c:pt idx="320">
                  <c:v>Q3-2019</c:v>
                </c:pt>
                <c:pt idx="321">
                  <c:v>Q1-2017</c:v>
                </c:pt>
                <c:pt idx="322">
                  <c:v>Q2-2019</c:v>
                </c:pt>
                <c:pt idx="323">
                  <c:v>Q3-2017</c:v>
                </c:pt>
                <c:pt idx="324">
                  <c:v>Q3-2017</c:v>
                </c:pt>
                <c:pt idx="325">
                  <c:v>Q1-2019</c:v>
                </c:pt>
                <c:pt idx="326">
                  <c:v>Q2-2017</c:v>
                </c:pt>
                <c:pt idx="327">
                  <c:v>Q3-2019</c:v>
                </c:pt>
                <c:pt idx="328">
                  <c:v>Q1-2018</c:v>
                </c:pt>
                <c:pt idx="329">
                  <c:v>Q1-2019</c:v>
                </c:pt>
                <c:pt idx="330">
                  <c:v>Q2-2016</c:v>
                </c:pt>
                <c:pt idx="331">
                  <c:v>Q2-2017</c:v>
                </c:pt>
                <c:pt idx="332">
                  <c:v>Q2-2017</c:v>
                </c:pt>
                <c:pt idx="333">
                  <c:v>Q2-2017</c:v>
                </c:pt>
                <c:pt idx="334">
                  <c:v>Q1-2019</c:v>
                </c:pt>
                <c:pt idx="335">
                  <c:v>Q1-2018</c:v>
                </c:pt>
                <c:pt idx="336">
                  <c:v>Q3-2017</c:v>
                </c:pt>
                <c:pt idx="337">
                  <c:v>Q3-2019</c:v>
                </c:pt>
                <c:pt idx="338">
                  <c:v>Q4-2017</c:v>
                </c:pt>
                <c:pt idx="339">
                  <c:v>Q3-2019</c:v>
                </c:pt>
                <c:pt idx="340">
                  <c:v>Q2-2017</c:v>
                </c:pt>
                <c:pt idx="341">
                  <c:v>Q2-2019</c:v>
                </c:pt>
                <c:pt idx="342">
                  <c:v>Q4-2018</c:v>
                </c:pt>
                <c:pt idx="343">
                  <c:v>Q3-2019</c:v>
                </c:pt>
                <c:pt idx="344">
                  <c:v>Q2-2018</c:v>
                </c:pt>
                <c:pt idx="345">
                  <c:v>Q2-2019</c:v>
                </c:pt>
                <c:pt idx="346">
                  <c:v>Q3-2017</c:v>
                </c:pt>
                <c:pt idx="347">
                  <c:v>Q2-2018</c:v>
                </c:pt>
                <c:pt idx="348">
                  <c:v>Q2-2017</c:v>
                </c:pt>
                <c:pt idx="349">
                  <c:v>Q3-2016</c:v>
                </c:pt>
                <c:pt idx="350">
                  <c:v>Q3-2018</c:v>
                </c:pt>
                <c:pt idx="351">
                  <c:v>Q4-2018</c:v>
                </c:pt>
                <c:pt idx="352">
                  <c:v>Q4-2017</c:v>
                </c:pt>
                <c:pt idx="353">
                  <c:v>Q4-2018</c:v>
                </c:pt>
                <c:pt idx="354">
                  <c:v>Q3-2017</c:v>
                </c:pt>
                <c:pt idx="355">
                  <c:v>Q4-2017</c:v>
                </c:pt>
                <c:pt idx="356">
                  <c:v>Q1-2019</c:v>
                </c:pt>
                <c:pt idx="357">
                  <c:v>Q3-2018</c:v>
                </c:pt>
                <c:pt idx="358">
                  <c:v>Q4-2017</c:v>
                </c:pt>
                <c:pt idx="359">
                  <c:v>Q4-2018</c:v>
                </c:pt>
                <c:pt idx="360">
                  <c:v>Q2-2017</c:v>
                </c:pt>
                <c:pt idx="361">
                  <c:v>Q1-2019</c:v>
                </c:pt>
                <c:pt idx="362">
                  <c:v>Q1-2018</c:v>
                </c:pt>
                <c:pt idx="363">
                  <c:v>Q3-2018</c:v>
                </c:pt>
                <c:pt idx="364">
                  <c:v>Q4-2018</c:v>
                </c:pt>
                <c:pt idx="365">
                  <c:v>Q3-2018</c:v>
                </c:pt>
                <c:pt idx="366">
                  <c:v>Q4-2018</c:v>
                </c:pt>
                <c:pt idx="367">
                  <c:v>Q2-2017</c:v>
                </c:pt>
                <c:pt idx="368">
                  <c:v>Q2-2019</c:v>
                </c:pt>
                <c:pt idx="369">
                  <c:v>Q4-2018</c:v>
                </c:pt>
                <c:pt idx="370">
                  <c:v>Q1-2019</c:v>
                </c:pt>
                <c:pt idx="371">
                  <c:v>Q2-2019</c:v>
                </c:pt>
                <c:pt idx="372">
                  <c:v>Q2-2017</c:v>
                </c:pt>
                <c:pt idx="373">
                  <c:v>Q2-2017</c:v>
                </c:pt>
                <c:pt idx="374">
                  <c:v>Q1-2018</c:v>
                </c:pt>
                <c:pt idx="375">
                  <c:v>Q4-2019</c:v>
                </c:pt>
                <c:pt idx="376">
                  <c:v>Q2-2017</c:v>
                </c:pt>
                <c:pt idx="377">
                  <c:v>Q3-2018</c:v>
                </c:pt>
                <c:pt idx="378">
                  <c:v>Q1-2019</c:v>
                </c:pt>
                <c:pt idx="379">
                  <c:v>Q3-2020</c:v>
                </c:pt>
                <c:pt idx="380">
                  <c:v>Q1-2018</c:v>
                </c:pt>
                <c:pt idx="381">
                  <c:v>Q2-2019</c:v>
                </c:pt>
                <c:pt idx="382">
                  <c:v>Q1-2018</c:v>
                </c:pt>
                <c:pt idx="383">
                  <c:v>Q2-2019</c:v>
                </c:pt>
                <c:pt idx="384">
                  <c:v>Q2-2019</c:v>
                </c:pt>
                <c:pt idx="385">
                  <c:v>Q1-2017</c:v>
                </c:pt>
                <c:pt idx="386">
                  <c:v>Q2-2017</c:v>
                </c:pt>
                <c:pt idx="387">
                  <c:v>Q3-2019</c:v>
                </c:pt>
                <c:pt idx="388">
                  <c:v>Q1-2019</c:v>
                </c:pt>
                <c:pt idx="389">
                  <c:v>Q1-2019</c:v>
                </c:pt>
                <c:pt idx="390">
                  <c:v>Q2-2017</c:v>
                </c:pt>
                <c:pt idx="391">
                  <c:v>Q1-2019</c:v>
                </c:pt>
                <c:pt idx="392">
                  <c:v>Q4-2017</c:v>
                </c:pt>
                <c:pt idx="393">
                  <c:v>Q4-2017</c:v>
                </c:pt>
                <c:pt idx="394">
                  <c:v>Q2-2017</c:v>
                </c:pt>
                <c:pt idx="395">
                  <c:v>Q2-2018</c:v>
                </c:pt>
                <c:pt idx="396">
                  <c:v>Q2-2019</c:v>
                </c:pt>
                <c:pt idx="397">
                  <c:v>Q3-2017</c:v>
                </c:pt>
                <c:pt idx="398">
                  <c:v>Q1-2018</c:v>
                </c:pt>
                <c:pt idx="399">
                  <c:v>Q1-2017</c:v>
                </c:pt>
                <c:pt idx="400">
                  <c:v>Q2-2018</c:v>
                </c:pt>
                <c:pt idx="401">
                  <c:v>Q3-2018</c:v>
                </c:pt>
                <c:pt idx="402">
                  <c:v>Q4-2018</c:v>
                </c:pt>
                <c:pt idx="403">
                  <c:v>Q3-2017</c:v>
                </c:pt>
                <c:pt idx="404">
                  <c:v>Q3-2017</c:v>
                </c:pt>
                <c:pt idx="405">
                  <c:v>Q1-2017</c:v>
                </c:pt>
                <c:pt idx="406">
                  <c:v>Q4-2015</c:v>
                </c:pt>
                <c:pt idx="407">
                  <c:v>Q3-2019</c:v>
                </c:pt>
                <c:pt idx="408">
                  <c:v>Q4-2017</c:v>
                </c:pt>
                <c:pt idx="409">
                  <c:v>Q4-2018</c:v>
                </c:pt>
                <c:pt idx="410">
                  <c:v>Q4-2018</c:v>
                </c:pt>
                <c:pt idx="411">
                  <c:v>Q4-2018</c:v>
                </c:pt>
                <c:pt idx="412">
                  <c:v>Q2-2017</c:v>
                </c:pt>
                <c:pt idx="413">
                  <c:v>Q1-2018</c:v>
                </c:pt>
                <c:pt idx="414">
                  <c:v>Q4-2018</c:v>
                </c:pt>
                <c:pt idx="415">
                  <c:v>Q4-2018</c:v>
                </c:pt>
                <c:pt idx="416">
                  <c:v>Q3-2019</c:v>
                </c:pt>
                <c:pt idx="417">
                  <c:v>Q4-2018</c:v>
                </c:pt>
                <c:pt idx="418">
                  <c:v>Q1-2017</c:v>
                </c:pt>
                <c:pt idx="419">
                  <c:v>Q2-2018</c:v>
                </c:pt>
                <c:pt idx="420">
                  <c:v>Q4-2018</c:v>
                </c:pt>
                <c:pt idx="421">
                  <c:v>Q3-2017</c:v>
                </c:pt>
                <c:pt idx="422">
                  <c:v>Q2-2019</c:v>
                </c:pt>
                <c:pt idx="423">
                  <c:v>Q2-2017</c:v>
                </c:pt>
                <c:pt idx="424">
                  <c:v>Q2-2017</c:v>
                </c:pt>
                <c:pt idx="425">
                  <c:v>Q2-2018</c:v>
                </c:pt>
                <c:pt idx="426">
                  <c:v>Q2-2019</c:v>
                </c:pt>
                <c:pt idx="427">
                  <c:v>Q2-2017</c:v>
                </c:pt>
                <c:pt idx="428">
                  <c:v>Q3-2017</c:v>
                </c:pt>
                <c:pt idx="429">
                  <c:v>Q3-2018</c:v>
                </c:pt>
                <c:pt idx="430">
                  <c:v>Q2-2017</c:v>
                </c:pt>
                <c:pt idx="431">
                  <c:v>Q2-2016</c:v>
                </c:pt>
                <c:pt idx="432">
                  <c:v>Q2-2019</c:v>
                </c:pt>
                <c:pt idx="433">
                  <c:v>Q2-2017</c:v>
                </c:pt>
                <c:pt idx="434">
                  <c:v>Q2-2019</c:v>
                </c:pt>
                <c:pt idx="435">
                  <c:v>Q4-2018</c:v>
                </c:pt>
                <c:pt idx="436">
                  <c:v>Q1-2018</c:v>
                </c:pt>
                <c:pt idx="437">
                  <c:v>Q2-2017</c:v>
                </c:pt>
                <c:pt idx="438">
                  <c:v>Q2-2019</c:v>
                </c:pt>
                <c:pt idx="439">
                  <c:v>Q4-2018</c:v>
                </c:pt>
                <c:pt idx="440">
                  <c:v>Q2-2019</c:v>
                </c:pt>
                <c:pt idx="441">
                  <c:v>Q3-2019</c:v>
                </c:pt>
                <c:pt idx="442">
                  <c:v>Q2-2019</c:v>
                </c:pt>
                <c:pt idx="443">
                  <c:v>Q2-2017</c:v>
                </c:pt>
                <c:pt idx="444">
                  <c:v>Q1-2017</c:v>
                </c:pt>
                <c:pt idx="445">
                  <c:v>Q2-2020</c:v>
                </c:pt>
                <c:pt idx="446">
                  <c:v>Q2-2018</c:v>
                </c:pt>
                <c:pt idx="447">
                  <c:v>Q3-2017</c:v>
                </c:pt>
                <c:pt idx="448">
                  <c:v>Q2-2016</c:v>
                </c:pt>
                <c:pt idx="449">
                  <c:v>Q4-2019</c:v>
                </c:pt>
                <c:pt idx="450">
                  <c:v>Q1-2018</c:v>
                </c:pt>
                <c:pt idx="451">
                  <c:v>Q2-2016</c:v>
                </c:pt>
                <c:pt idx="452">
                  <c:v>Q2-2018</c:v>
                </c:pt>
                <c:pt idx="453">
                  <c:v>Q3-2015</c:v>
                </c:pt>
                <c:pt idx="454">
                  <c:v>Q4-2017</c:v>
                </c:pt>
                <c:pt idx="455">
                  <c:v>Q4-2017</c:v>
                </c:pt>
                <c:pt idx="456">
                  <c:v>Q2-2016</c:v>
                </c:pt>
                <c:pt idx="457">
                  <c:v>Q3-2019</c:v>
                </c:pt>
                <c:pt idx="458">
                  <c:v>Q3-2018</c:v>
                </c:pt>
                <c:pt idx="459">
                  <c:v>Q2-2017</c:v>
                </c:pt>
                <c:pt idx="460">
                  <c:v>Q1-2018</c:v>
                </c:pt>
                <c:pt idx="461">
                  <c:v>Q2-2017</c:v>
                </c:pt>
                <c:pt idx="462">
                  <c:v>Q3-2017</c:v>
                </c:pt>
                <c:pt idx="463">
                  <c:v>Q4-2017</c:v>
                </c:pt>
                <c:pt idx="464">
                  <c:v>Q4-2018</c:v>
                </c:pt>
                <c:pt idx="465">
                  <c:v>Q3-2019</c:v>
                </c:pt>
                <c:pt idx="466">
                  <c:v>Q1-2019</c:v>
                </c:pt>
                <c:pt idx="467">
                  <c:v>Q2-2019</c:v>
                </c:pt>
                <c:pt idx="468">
                  <c:v>Q1-2018</c:v>
                </c:pt>
                <c:pt idx="469">
                  <c:v>Q2-2018</c:v>
                </c:pt>
                <c:pt idx="470">
                  <c:v>Q4-2018</c:v>
                </c:pt>
                <c:pt idx="471">
                  <c:v>Q2-2017</c:v>
                </c:pt>
                <c:pt idx="472">
                  <c:v>Q2-2019</c:v>
                </c:pt>
                <c:pt idx="473">
                  <c:v>Q1-2017</c:v>
                </c:pt>
                <c:pt idx="474">
                  <c:v>Q4-2018</c:v>
                </c:pt>
                <c:pt idx="475">
                  <c:v>Q3-2019</c:v>
                </c:pt>
                <c:pt idx="476">
                  <c:v>Q4-2017</c:v>
                </c:pt>
                <c:pt idx="477">
                  <c:v>Q3-2017</c:v>
                </c:pt>
                <c:pt idx="478">
                  <c:v>Q2-2017</c:v>
                </c:pt>
                <c:pt idx="479">
                  <c:v>Q2-2018</c:v>
                </c:pt>
                <c:pt idx="480">
                  <c:v>Q1-2019</c:v>
                </c:pt>
                <c:pt idx="481">
                  <c:v>Q1-2017</c:v>
                </c:pt>
                <c:pt idx="482">
                  <c:v>Q4-2018</c:v>
                </c:pt>
                <c:pt idx="483">
                  <c:v>Q1-2019</c:v>
                </c:pt>
                <c:pt idx="484">
                  <c:v>Q1-2017</c:v>
                </c:pt>
                <c:pt idx="485">
                  <c:v>Q2-2017</c:v>
                </c:pt>
                <c:pt idx="486">
                  <c:v>Q1-2017</c:v>
                </c:pt>
                <c:pt idx="487">
                  <c:v>Q4-2017</c:v>
                </c:pt>
                <c:pt idx="488">
                  <c:v>Q4-2018</c:v>
                </c:pt>
                <c:pt idx="489">
                  <c:v>Q3-2018</c:v>
                </c:pt>
                <c:pt idx="490">
                  <c:v>Q3-2019</c:v>
                </c:pt>
                <c:pt idx="491">
                  <c:v>Q1-2018</c:v>
                </c:pt>
                <c:pt idx="492">
                  <c:v>Q3-2018</c:v>
                </c:pt>
                <c:pt idx="493">
                  <c:v>Q2-2019</c:v>
                </c:pt>
                <c:pt idx="494">
                  <c:v>Q3-2017</c:v>
                </c:pt>
                <c:pt idx="495">
                  <c:v>Q2-2017</c:v>
                </c:pt>
                <c:pt idx="496">
                  <c:v>Q2-2017</c:v>
                </c:pt>
                <c:pt idx="497">
                  <c:v>Q4-2018</c:v>
                </c:pt>
                <c:pt idx="498">
                  <c:v>Q2-2019</c:v>
                </c:pt>
                <c:pt idx="499">
                  <c:v>Q1-2017</c:v>
                </c:pt>
                <c:pt idx="500">
                  <c:v>Q4-2018</c:v>
                </c:pt>
                <c:pt idx="501">
                  <c:v>Q2-2017</c:v>
                </c:pt>
                <c:pt idx="502">
                  <c:v>Q1-2019</c:v>
                </c:pt>
                <c:pt idx="503">
                  <c:v>Q4-2018</c:v>
                </c:pt>
                <c:pt idx="504">
                  <c:v>Q1-2016</c:v>
                </c:pt>
                <c:pt idx="505">
                  <c:v>Q1-2017</c:v>
                </c:pt>
                <c:pt idx="506">
                  <c:v>Q2-2018</c:v>
                </c:pt>
                <c:pt idx="507">
                  <c:v>Q2-2017</c:v>
                </c:pt>
                <c:pt idx="508">
                  <c:v>Q2-2017</c:v>
                </c:pt>
                <c:pt idx="509">
                  <c:v>Q3-2019</c:v>
                </c:pt>
                <c:pt idx="510">
                  <c:v>Q2-2017</c:v>
                </c:pt>
                <c:pt idx="511">
                  <c:v>Q4-2019</c:v>
                </c:pt>
                <c:pt idx="512">
                  <c:v>Q2-2018</c:v>
                </c:pt>
                <c:pt idx="513">
                  <c:v>Q2-2017</c:v>
                </c:pt>
                <c:pt idx="514">
                  <c:v>Q2-2017</c:v>
                </c:pt>
                <c:pt idx="515">
                  <c:v>Q3-2017</c:v>
                </c:pt>
                <c:pt idx="516">
                  <c:v>Q4-2018</c:v>
                </c:pt>
                <c:pt idx="517">
                  <c:v>Q1-2019</c:v>
                </c:pt>
                <c:pt idx="518">
                  <c:v>Q3-2019</c:v>
                </c:pt>
                <c:pt idx="519">
                  <c:v>Q3-2018</c:v>
                </c:pt>
                <c:pt idx="520">
                  <c:v>Q1-2019</c:v>
                </c:pt>
                <c:pt idx="521">
                  <c:v>Q3-2019</c:v>
                </c:pt>
                <c:pt idx="522">
                  <c:v>Q4-2018</c:v>
                </c:pt>
                <c:pt idx="523">
                  <c:v>Q2-2018</c:v>
                </c:pt>
                <c:pt idx="524">
                  <c:v>Q3-2020</c:v>
                </c:pt>
                <c:pt idx="525">
                  <c:v>Q2-2019</c:v>
                </c:pt>
                <c:pt idx="526">
                  <c:v>Q1-2019</c:v>
                </c:pt>
                <c:pt idx="527">
                  <c:v>Q2-2016</c:v>
                </c:pt>
                <c:pt idx="528">
                  <c:v>Q2-2017</c:v>
                </c:pt>
                <c:pt idx="529">
                  <c:v>Q3-2017</c:v>
                </c:pt>
                <c:pt idx="530">
                  <c:v>Q2-2019</c:v>
                </c:pt>
                <c:pt idx="531">
                  <c:v>Q4-2017</c:v>
                </c:pt>
                <c:pt idx="532">
                  <c:v>Q2-2017</c:v>
                </c:pt>
                <c:pt idx="533">
                  <c:v>Q3-2019</c:v>
                </c:pt>
                <c:pt idx="534">
                  <c:v>Q3-2018</c:v>
                </c:pt>
                <c:pt idx="535">
                  <c:v>Q1-2018</c:v>
                </c:pt>
                <c:pt idx="536">
                  <c:v>Q4-2017</c:v>
                </c:pt>
                <c:pt idx="537">
                  <c:v>Q1-2019</c:v>
                </c:pt>
                <c:pt idx="538">
                  <c:v>Q3-2019</c:v>
                </c:pt>
                <c:pt idx="539">
                  <c:v>Q1-2018</c:v>
                </c:pt>
                <c:pt idx="540">
                  <c:v>Q1-2018</c:v>
                </c:pt>
                <c:pt idx="541">
                  <c:v>Q3-2020</c:v>
                </c:pt>
                <c:pt idx="542">
                  <c:v>Q4-2017</c:v>
                </c:pt>
                <c:pt idx="543">
                  <c:v>Q3-2017</c:v>
                </c:pt>
                <c:pt idx="544">
                  <c:v>Q3-2018</c:v>
                </c:pt>
                <c:pt idx="545">
                  <c:v>Q1-2017</c:v>
                </c:pt>
                <c:pt idx="546">
                  <c:v>Q1-2017</c:v>
                </c:pt>
                <c:pt idx="547">
                  <c:v>Q3-2017</c:v>
                </c:pt>
                <c:pt idx="548">
                  <c:v>Q2-2018</c:v>
                </c:pt>
                <c:pt idx="549">
                  <c:v>Q2-2017</c:v>
                </c:pt>
                <c:pt idx="550">
                  <c:v>Q2-2017</c:v>
                </c:pt>
                <c:pt idx="551">
                  <c:v>Q2-2018</c:v>
                </c:pt>
                <c:pt idx="552">
                  <c:v>Q4-2018</c:v>
                </c:pt>
                <c:pt idx="553">
                  <c:v>Q3-2017</c:v>
                </c:pt>
                <c:pt idx="554">
                  <c:v>Q4-2018</c:v>
                </c:pt>
                <c:pt idx="555">
                  <c:v>Q2-2019</c:v>
                </c:pt>
                <c:pt idx="556">
                  <c:v>Q1-2018</c:v>
                </c:pt>
                <c:pt idx="557">
                  <c:v>Q2-2019</c:v>
                </c:pt>
                <c:pt idx="558">
                  <c:v>Q4-2019</c:v>
                </c:pt>
                <c:pt idx="559">
                  <c:v>Q3-2017</c:v>
                </c:pt>
                <c:pt idx="560">
                  <c:v>Q3-2019</c:v>
                </c:pt>
                <c:pt idx="561">
                  <c:v>Q3-2017</c:v>
                </c:pt>
                <c:pt idx="562">
                  <c:v>Q2-2018</c:v>
                </c:pt>
                <c:pt idx="563">
                  <c:v>Q4-2018</c:v>
                </c:pt>
                <c:pt idx="564">
                  <c:v>Q4-2018</c:v>
                </c:pt>
                <c:pt idx="565">
                  <c:v>Q2-2016</c:v>
                </c:pt>
                <c:pt idx="566">
                  <c:v>Q2-2017</c:v>
                </c:pt>
                <c:pt idx="567">
                  <c:v>Q1-2018</c:v>
                </c:pt>
                <c:pt idx="568">
                  <c:v>Q3-2017</c:v>
                </c:pt>
                <c:pt idx="569">
                  <c:v>Q1-2019</c:v>
                </c:pt>
                <c:pt idx="570">
                  <c:v>Q3-2019</c:v>
                </c:pt>
                <c:pt idx="571">
                  <c:v>Q3-2018</c:v>
                </c:pt>
                <c:pt idx="572">
                  <c:v>Q4-2017</c:v>
                </c:pt>
                <c:pt idx="573">
                  <c:v>Q3-2019</c:v>
                </c:pt>
                <c:pt idx="574">
                  <c:v>Q1-2018</c:v>
                </c:pt>
                <c:pt idx="575">
                  <c:v>Q4-2019</c:v>
                </c:pt>
                <c:pt idx="576">
                  <c:v>Q2-2016</c:v>
                </c:pt>
                <c:pt idx="577">
                  <c:v>Q3-2017</c:v>
                </c:pt>
                <c:pt idx="578">
                  <c:v>Q4-2017</c:v>
                </c:pt>
                <c:pt idx="579">
                  <c:v>Q3-2019</c:v>
                </c:pt>
                <c:pt idx="580">
                  <c:v>Q1-2019</c:v>
                </c:pt>
                <c:pt idx="581">
                  <c:v>Q3-2017</c:v>
                </c:pt>
                <c:pt idx="582">
                  <c:v>Q1-2017</c:v>
                </c:pt>
                <c:pt idx="583">
                  <c:v>Q1-2018</c:v>
                </c:pt>
                <c:pt idx="584">
                  <c:v>Q4-2017</c:v>
                </c:pt>
                <c:pt idx="585">
                  <c:v>Q4-2018</c:v>
                </c:pt>
                <c:pt idx="586">
                  <c:v>Q3-2017</c:v>
                </c:pt>
                <c:pt idx="587">
                  <c:v>Q1-2018</c:v>
                </c:pt>
                <c:pt idx="588">
                  <c:v>Q1-2019</c:v>
                </c:pt>
                <c:pt idx="589">
                  <c:v>Q4-2018</c:v>
                </c:pt>
                <c:pt idx="590">
                  <c:v>Q3-2018</c:v>
                </c:pt>
                <c:pt idx="591">
                  <c:v>Q2-2018</c:v>
                </c:pt>
                <c:pt idx="592">
                  <c:v>Q3-2017</c:v>
                </c:pt>
                <c:pt idx="593">
                  <c:v>Q2-2018</c:v>
                </c:pt>
                <c:pt idx="594">
                  <c:v>Q2-2019</c:v>
                </c:pt>
                <c:pt idx="595">
                  <c:v>Q3-2019</c:v>
                </c:pt>
                <c:pt idx="596">
                  <c:v>Q1-2018</c:v>
                </c:pt>
                <c:pt idx="597">
                  <c:v>Q3-2017</c:v>
                </c:pt>
                <c:pt idx="598">
                  <c:v>Q2-2016</c:v>
                </c:pt>
                <c:pt idx="599">
                  <c:v>Q2-2018</c:v>
                </c:pt>
                <c:pt idx="600">
                  <c:v>Q3-2019</c:v>
                </c:pt>
                <c:pt idx="601">
                  <c:v>Q2-2018</c:v>
                </c:pt>
                <c:pt idx="602">
                  <c:v>Q4-2017</c:v>
                </c:pt>
                <c:pt idx="603">
                  <c:v>Q4-2017</c:v>
                </c:pt>
                <c:pt idx="604">
                  <c:v>Q3-2019</c:v>
                </c:pt>
                <c:pt idx="605">
                  <c:v>Q4-2018</c:v>
                </c:pt>
                <c:pt idx="606">
                  <c:v>Q4-2018</c:v>
                </c:pt>
                <c:pt idx="607">
                  <c:v>Q2-2016</c:v>
                </c:pt>
                <c:pt idx="608">
                  <c:v>Q1-2018</c:v>
                </c:pt>
                <c:pt idx="609">
                  <c:v>Q4-2019</c:v>
                </c:pt>
                <c:pt idx="610">
                  <c:v>Q2-2017</c:v>
                </c:pt>
                <c:pt idx="611">
                  <c:v>Q1-2017</c:v>
                </c:pt>
                <c:pt idx="612">
                  <c:v>Q4-2017</c:v>
                </c:pt>
                <c:pt idx="613">
                  <c:v>Q3-2020</c:v>
                </c:pt>
                <c:pt idx="614">
                  <c:v>Q2-2019</c:v>
                </c:pt>
                <c:pt idx="615">
                  <c:v>Q3-2016</c:v>
                </c:pt>
                <c:pt idx="616">
                  <c:v>Q3-2019</c:v>
                </c:pt>
                <c:pt idx="617">
                  <c:v>Q2-2018</c:v>
                </c:pt>
                <c:pt idx="618">
                  <c:v>Q4-2019</c:v>
                </c:pt>
                <c:pt idx="619">
                  <c:v>Q3-2018</c:v>
                </c:pt>
                <c:pt idx="620">
                  <c:v>Q4-2019</c:v>
                </c:pt>
                <c:pt idx="621">
                  <c:v>Q2-2018</c:v>
                </c:pt>
                <c:pt idx="622">
                  <c:v>Q2-2016</c:v>
                </c:pt>
                <c:pt idx="623">
                  <c:v>Q4-2017</c:v>
                </c:pt>
                <c:pt idx="624">
                  <c:v>Q2-2019</c:v>
                </c:pt>
                <c:pt idx="625">
                  <c:v>Q4-2017</c:v>
                </c:pt>
                <c:pt idx="626">
                  <c:v>Q3-2018</c:v>
                </c:pt>
                <c:pt idx="627">
                  <c:v>Q4-2019</c:v>
                </c:pt>
                <c:pt idx="628">
                  <c:v>Q2-2019</c:v>
                </c:pt>
                <c:pt idx="629">
                  <c:v>Q3-2017</c:v>
                </c:pt>
                <c:pt idx="630">
                  <c:v>Q3-2018</c:v>
                </c:pt>
                <c:pt idx="631">
                  <c:v>Q3-2017</c:v>
                </c:pt>
                <c:pt idx="632">
                  <c:v>Q4-2017</c:v>
                </c:pt>
                <c:pt idx="633">
                  <c:v>Q3-2019</c:v>
                </c:pt>
                <c:pt idx="634">
                  <c:v>Q3-2017</c:v>
                </c:pt>
                <c:pt idx="635">
                  <c:v>Q4-2018</c:v>
                </c:pt>
                <c:pt idx="636">
                  <c:v>Q3-2017</c:v>
                </c:pt>
                <c:pt idx="637">
                  <c:v>Q3-2019</c:v>
                </c:pt>
                <c:pt idx="638">
                  <c:v>Q3-2019</c:v>
                </c:pt>
                <c:pt idx="639">
                  <c:v>Q4-2018</c:v>
                </c:pt>
                <c:pt idx="640">
                  <c:v>Q1-2019</c:v>
                </c:pt>
                <c:pt idx="641">
                  <c:v>Q3-2018</c:v>
                </c:pt>
                <c:pt idx="642">
                  <c:v>Q1-2018</c:v>
                </c:pt>
                <c:pt idx="643">
                  <c:v>Q1-2020</c:v>
                </c:pt>
                <c:pt idx="644">
                  <c:v>Q4-2017</c:v>
                </c:pt>
                <c:pt idx="645">
                  <c:v>Q4-2018</c:v>
                </c:pt>
                <c:pt idx="646">
                  <c:v>Q2-2019</c:v>
                </c:pt>
                <c:pt idx="647">
                  <c:v>Q3-2017</c:v>
                </c:pt>
                <c:pt idx="648">
                  <c:v>Q3-2020</c:v>
                </c:pt>
                <c:pt idx="649">
                  <c:v>Q2-2016</c:v>
                </c:pt>
                <c:pt idx="650">
                  <c:v>Q2-2017</c:v>
                </c:pt>
                <c:pt idx="651">
                  <c:v>Q1-2016</c:v>
                </c:pt>
                <c:pt idx="652">
                  <c:v>Q2-2018</c:v>
                </c:pt>
                <c:pt idx="653">
                  <c:v>Q4-2019</c:v>
                </c:pt>
                <c:pt idx="654">
                  <c:v>Q1-2018</c:v>
                </c:pt>
                <c:pt idx="655">
                  <c:v>Q1-2017</c:v>
                </c:pt>
                <c:pt idx="656">
                  <c:v>Q2-2017</c:v>
                </c:pt>
                <c:pt idx="657">
                  <c:v>Q4-2018</c:v>
                </c:pt>
                <c:pt idx="658">
                  <c:v>Q4-2019</c:v>
                </c:pt>
                <c:pt idx="659">
                  <c:v>Q1-2018</c:v>
                </c:pt>
                <c:pt idx="660">
                  <c:v>Q3-2019</c:v>
                </c:pt>
                <c:pt idx="661">
                  <c:v>Q2-2018</c:v>
                </c:pt>
                <c:pt idx="662">
                  <c:v>Q4-2019</c:v>
                </c:pt>
                <c:pt idx="663">
                  <c:v>Q3-2018</c:v>
                </c:pt>
                <c:pt idx="664">
                  <c:v>Q3-2019</c:v>
                </c:pt>
                <c:pt idx="665">
                  <c:v>Q2-2019</c:v>
                </c:pt>
                <c:pt idx="666">
                  <c:v>Q4-2019</c:v>
                </c:pt>
                <c:pt idx="667">
                  <c:v>Q4-2017</c:v>
                </c:pt>
                <c:pt idx="668">
                  <c:v>Q4-2017</c:v>
                </c:pt>
                <c:pt idx="669">
                  <c:v>Q2-2019</c:v>
                </c:pt>
                <c:pt idx="670">
                  <c:v>Q3-2018</c:v>
                </c:pt>
                <c:pt idx="671">
                  <c:v>Q3-2019</c:v>
                </c:pt>
                <c:pt idx="672">
                  <c:v>Q1-2019</c:v>
                </c:pt>
                <c:pt idx="673">
                  <c:v>Q4-2017</c:v>
                </c:pt>
                <c:pt idx="674">
                  <c:v>Q1-2017</c:v>
                </c:pt>
                <c:pt idx="675">
                  <c:v>Q4-2018</c:v>
                </c:pt>
                <c:pt idx="676">
                  <c:v>Q2-2019</c:v>
                </c:pt>
                <c:pt idx="677">
                  <c:v>Q4-2017</c:v>
                </c:pt>
                <c:pt idx="678">
                  <c:v>Q1-2020</c:v>
                </c:pt>
                <c:pt idx="679">
                  <c:v>Q4-2017</c:v>
                </c:pt>
                <c:pt idx="680">
                  <c:v>Q3-2017</c:v>
                </c:pt>
                <c:pt idx="681">
                  <c:v>Q1-2020</c:v>
                </c:pt>
                <c:pt idx="682">
                  <c:v>Q2-2018</c:v>
                </c:pt>
                <c:pt idx="683">
                  <c:v>Q3-2018</c:v>
                </c:pt>
                <c:pt idx="684">
                  <c:v>Q1-2018</c:v>
                </c:pt>
                <c:pt idx="685">
                  <c:v>Q4-2018</c:v>
                </c:pt>
                <c:pt idx="686">
                  <c:v>Q2-2019</c:v>
                </c:pt>
                <c:pt idx="687">
                  <c:v>Q2-2017</c:v>
                </c:pt>
                <c:pt idx="688">
                  <c:v>Q2-2019</c:v>
                </c:pt>
                <c:pt idx="689">
                  <c:v>Q4-2018</c:v>
                </c:pt>
                <c:pt idx="690">
                  <c:v>Q3-2017</c:v>
                </c:pt>
                <c:pt idx="691">
                  <c:v>Q3-2020</c:v>
                </c:pt>
                <c:pt idx="692">
                  <c:v>Q2-2019</c:v>
                </c:pt>
                <c:pt idx="693">
                  <c:v>Q4-2019</c:v>
                </c:pt>
                <c:pt idx="694">
                  <c:v>Q1-2019</c:v>
                </c:pt>
                <c:pt idx="695">
                  <c:v>Q2-2018</c:v>
                </c:pt>
                <c:pt idx="696">
                  <c:v>Q1-2018</c:v>
                </c:pt>
                <c:pt idx="697">
                  <c:v>Q2-2019</c:v>
                </c:pt>
                <c:pt idx="698">
                  <c:v>Q1-2019</c:v>
                </c:pt>
                <c:pt idx="699">
                  <c:v>Q3-2018</c:v>
                </c:pt>
                <c:pt idx="700">
                  <c:v>Q1-2019</c:v>
                </c:pt>
                <c:pt idx="701">
                  <c:v>Q1-2018</c:v>
                </c:pt>
                <c:pt idx="702">
                  <c:v>Q3-2017</c:v>
                </c:pt>
                <c:pt idx="703">
                  <c:v>Q3-2018</c:v>
                </c:pt>
                <c:pt idx="704">
                  <c:v>Q2-2019</c:v>
                </c:pt>
                <c:pt idx="705">
                  <c:v>Q1-2017</c:v>
                </c:pt>
                <c:pt idx="706">
                  <c:v>Q1-2019</c:v>
                </c:pt>
                <c:pt idx="707">
                  <c:v>Q3-2019</c:v>
                </c:pt>
                <c:pt idx="708">
                  <c:v>Q3-2019</c:v>
                </c:pt>
                <c:pt idx="709">
                  <c:v>Q3-2018</c:v>
                </c:pt>
                <c:pt idx="710">
                  <c:v>Q2-2017</c:v>
                </c:pt>
                <c:pt idx="711">
                  <c:v>Q2-2019</c:v>
                </c:pt>
                <c:pt idx="712">
                  <c:v>Q4-2017</c:v>
                </c:pt>
                <c:pt idx="713">
                  <c:v>Q1-2018</c:v>
                </c:pt>
                <c:pt idx="714">
                  <c:v>Q3-2019</c:v>
                </c:pt>
                <c:pt idx="715">
                  <c:v>Q2-2018</c:v>
                </c:pt>
                <c:pt idx="716">
                  <c:v>Q4-2018</c:v>
                </c:pt>
                <c:pt idx="717">
                  <c:v>Q4-2017</c:v>
                </c:pt>
                <c:pt idx="718">
                  <c:v>Q1-2017</c:v>
                </c:pt>
                <c:pt idx="719">
                  <c:v>Q3-2018</c:v>
                </c:pt>
                <c:pt idx="720">
                  <c:v>Q4-2017</c:v>
                </c:pt>
                <c:pt idx="721">
                  <c:v>Q1-2019</c:v>
                </c:pt>
                <c:pt idx="722">
                  <c:v>Q1-2019</c:v>
                </c:pt>
                <c:pt idx="723">
                  <c:v>Q2-2019</c:v>
                </c:pt>
                <c:pt idx="724">
                  <c:v>Q3-2018</c:v>
                </c:pt>
                <c:pt idx="725">
                  <c:v>Q2-2017</c:v>
                </c:pt>
                <c:pt idx="726">
                  <c:v>Q4-2018</c:v>
                </c:pt>
                <c:pt idx="727">
                  <c:v>Q2-2018</c:v>
                </c:pt>
                <c:pt idx="728">
                  <c:v>Q2-2019</c:v>
                </c:pt>
                <c:pt idx="729">
                  <c:v>Q3-2019</c:v>
                </c:pt>
                <c:pt idx="730">
                  <c:v>Q4-2017</c:v>
                </c:pt>
                <c:pt idx="731">
                  <c:v>Q2-2018</c:v>
                </c:pt>
                <c:pt idx="732">
                  <c:v>Q1-2018</c:v>
                </c:pt>
                <c:pt idx="733">
                  <c:v>Q4-2018</c:v>
                </c:pt>
                <c:pt idx="734">
                  <c:v>Q4-2018</c:v>
                </c:pt>
                <c:pt idx="735">
                  <c:v>Q3-2019</c:v>
                </c:pt>
                <c:pt idx="736">
                  <c:v>Q4-2017</c:v>
                </c:pt>
                <c:pt idx="737">
                  <c:v>Q4-2017</c:v>
                </c:pt>
                <c:pt idx="738">
                  <c:v>Q1-2019</c:v>
                </c:pt>
                <c:pt idx="739">
                  <c:v>Q3-2018</c:v>
                </c:pt>
                <c:pt idx="740">
                  <c:v>Q1-2017</c:v>
                </c:pt>
                <c:pt idx="741">
                  <c:v>Q4-2019</c:v>
                </c:pt>
                <c:pt idx="742">
                  <c:v>Q4-2017</c:v>
                </c:pt>
                <c:pt idx="743">
                  <c:v>Q3-2018</c:v>
                </c:pt>
                <c:pt idx="744">
                  <c:v>Q3-2018</c:v>
                </c:pt>
                <c:pt idx="745">
                  <c:v>Q1-2018</c:v>
                </c:pt>
                <c:pt idx="746">
                  <c:v>Q4-2017</c:v>
                </c:pt>
                <c:pt idx="747">
                  <c:v>Q3-2018</c:v>
                </c:pt>
                <c:pt idx="748">
                  <c:v>Q1-2019</c:v>
                </c:pt>
                <c:pt idx="749">
                  <c:v>Q3-2018</c:v>
                </c:pt>
                <c:pt idx="750">
                  <c:v>Q4-2018</c:v>
                </c:pt>
                <c:pt idx="751">
                  <c:v>Q1-2018</c:v>
                </c:pt>
                <c:pt idx="752">
                  <c:v>Q4-2017</c:v>
                </c:pt>
                <c:pt idx="753">
                  <c:v>Q4-2019</c:v>
                </c:pt>
                <c:pt idx="754">
                  <c:v>Q3-2019</c:v>
                </c:pt>
                <c:pt idx="755">
                  <c:v>Q4-2017</c:v>
                </c:pt>
                <c:pt idx="756">
                  <c:v>Q2-2018</c:v>
                </c:pt>
                <c:pt idx="757">
                  <c:v>Q4-2017</c:v>
                </c:pt>
                <c:pt idx="758">
                  <c:v>Q3-2017</c:v>
                </c:pt>
                <c:pt idx="759">
                  <c:v>Q3-2018</c:v>
                </c:pt>
                <c:pt idx="760">
                  <c:v>Q1-2018</c:v>
                </c:pt>
                <c:pt idx="761">
                  <c:v>Q3-2020</c:v>
                </c:pt>
                <c:pt idx="762">
                  <c:v>Q2-2018</c:v>
                </c:pt>
                <c:pt idx="763">
                  <c:v>Q3-2017</c:v>
                </c:pt>
                <c:pt idx="764">
                  <c:v>Q2-2018</c:v>
                </c:pt>
                <c:pt idx="765">
                  <c:v>Q1-2017</c:v>
                </c:pt>
                <c:pt idx="766">
                  <c:v>Q3-2019</c:v>
                </c:pt>
                <c:pt idx="767">
                  <c:v>Q2-2018</c:v>
                </c:pt>
                <c:pt idx="768">
                  <c:v>Q4-2019</c:v>
                </c:pt>
                <c:pt idx="769">
                  <c:v>Q3-2019</c:v>
                </c:pt>
                <c:pt idx="770">
                  <c:v>Q4-2017</c:v>
                </c:pt>
                <c:pt idx="771">
                  <c:v>Q1-2017</c:v>
                </c:pt>
                <c:pt idx="772">
                  <c:v>Q2-2016</c:v>
                </c:pt>
                <c:pt idx="773">
                  <c:v>Q2-2018</c:v>
                </c:pt>
                <c:pt idx="774">
                  <c:v>Q4-2019</c:v>
                </c:pt>
                <c:pt idx="775">
                  <c:v>Q3-2018</c:v>
                </c:pt>
                <c:pt idx="776">
                  <c:v>Q3-2020</c:v>
                </c:pt>
                <c:pt idx="777">
                  <c:v>Q4-2018</c:v>
                </c:pt>
                <c:pt idx="778">
                  <c:v>Q4-2017</c:v>
                </c:pt>
                <c:pt idx="779">
                  <c:v>Q2-2018</c:v>
                </c:pt>
                <c:pt idx="780">
                  <c:v>Q3-2019</c:v>
                </c:pt>
                <c:pt idx="781">
                  <c:v>Q2-2017</c:v>
                </c:pt>
                <c:pt idx="782">
                  <c:v>Q3-2019</c:v>
                </c:pt>
                <c:pt idx="783">
                  <c:v>Q2-2016</c:v>
                </c:pt>
                <c:pt idx="784">
                  <c:v>Q3-2018</c:v>
                </c:pt>
                <c:pt idx="785">
                  <c:v>Q4-2017</c:v>
                </c:pt>
                <c:pt idx="786">
                  <c:v>Q1-2019</c:v>
                </c:pt>
                <c:pt idx="787">
                  <c:v>Q1-2018</c:v>
                </c:pt>
                <c:pt idx="788">
                  <c:v>Q4-2015</c:v>
                </c:pt>
                <c:pt idx="789">
                  <c:v>Q4-2017</c:v>
                </c:pt>
                <c:pt idx="790">
                  <c:v>Q4-2017</c:v>
                </c:pt>
                <c:pt idx="791">
                  <c:v>Q4-2019</c:v>
                </c:pt>
                <c:pt idx="792">
                  <c:v>Q1-2018</c:v>
                </c:pt>
                <c:pt idx="793">
                  <c:v>Q4-2017</c:v>
                </c:pt>
                <c:pt idx="794">
                  <c:v>Q3-2018</c:v>
                </c:pt>
                <c:pt idx="795">
                  <c:v>Q1-2017</c:v>
                </c:pt>
                <c:pt idx="796">
                  <c:v>Q1-2019</c:v>
                </c:pt>
                <c:pt idx="797">
                  <c:v>Q1-2018</c:v>
                </c:pt>
                <c:pt idx="798">
                  <c:v>Q1-2018</c:v>
                </c:pt>
                <c:pt idx="799">
                  <c:v>Q3-2020</c:v>
                </c:pt>
                <c:pt idx="800">
                  <c:v>Q4-2017</c:v>
                </c:pt>
                <c:pt idx="801">
                  <c:v>Q3-2018</c:v>
                </c:pt>
                <c:pt idx="802">
                  <c:v>Q1-2019</c:v>
                </c:pt>
                <c:pt idx="803">
                  <c:v>Q2-2017</c:v>
                </c:pt>
                <c:pt idx="804">
                  <c:v>Q1-2018</c:v>
                </c:pt>
                <c:pt idx="805">
                  <c:v>Q4-2018</c:v>
                </c:pt>
                <c:pt idx="806">
                  <c:v>Q2-2016</c:v>
                </c:pt>
                <c:pt idx="807">
                  <c:v>Q2-2018</c:v>
                </c:pt>
                <c:pt idx="808">
                  <c:v>Q2-2019</c:v>
                </c:pt>
                <c:pt idx="809">
                  <c:v>Q2-2019</c:v>
                </c:pt>
                <c:pt idx="810">
                  <c:v>Q4-2017</c:v>
                </c:pt>
                <c:pt idx="811">
                  <c:v>Q3-2017</c:v>
                </c:pt>
                <c:pt idx="812">
                  <c:v>Q2-2016</c:v>
                </c:pt>
                <c:pt idx="813">
                  <c:v>Q3-2017</c:v>
                </c:pt>
                <c:pt idx="814">
                  <c:v>Q3-2018</c:v>
                </c:pt>
                <c:pt idx="815">
                  <c:v>Q3-2018</c:v>
                </c:pt>
                <c:pt idx="816">
                  <c:v>Q2-2019</c:v>
                </c:pt>
                <c:pt idx="817">
                  <c:v>Q4-2019</c:v>
                </c:pt>
                <c:pt idx="818">
                  <c:v>Q2-2019</c:v>
                </c:pt>
                <c:pt idx="819">
                  <c:v>Q3-2016</c:v>
                </c:pt>
                <c:pt idx="820">
                  <c:v>Q1-2020</c:v>
                </c:pt>
                <c:pt idx="821">
                  <c:v>Q3-2018</c:v>
                </c:pt>
                <c:pt idx="822">
                  <c:v>Q2-2016</c:v>
                </c:pt>
                <c:pt idx="823">
                  <c:v>Q1-2018</c:v>
                </c:pt>
                <c:pt idx="824">
                  <c:v>Q3-2019</c:v>
                </c:pt>
                <c:pt idx="825">
                  <c:v>Q4-2018</c:v>
                </c:pt>
                <c:pt idx="826">
                  <c:v>Q1-2017</c:v>
                </c:pt>
                <c:pt idx="827">
                  <c:v>Q4-2019</c:v>
                </c:pt>
                <c:pt idx="828">
                  <c:v>Q4-2017</c:v>
                </c:pt>
                <c:pt idx="829">
                  <c:v>Q1-2017</c:v>
                </c:pt>
                <c:pt idx="830">
                  <c:v>Q4-2018</c:v>
                </c:pt>
                <c:pt idx="831">
                  <c:v>Q1-2020</c:v>
                </c:pt>
                <c:pt idx="832">
                  <c:v>Q3-2017</c:v>
                </c:pt>
                <c:pt idx="833">
                  <c:v>Q2-2018</c:v>
                </c:pt>
                <c:pt idx="834">
                  <c:v>Q1-2018</c:v>
                </c:pt>
                <c:pt idx="835">
                  <c:v>Q3-2018</c:v>
                </c:pt>
                <c:pt idx="836">
                  <c:v>Q1-2018</c:v>
                </c:pt>
                <c:pt idx="837">
                  <c:v>Q4-2017</c:v>
                </c:pt>
                <c:pt idx="838">
                  <c:v>Q4-2017</c:v>
                </c:pt>
                <c:pt idx="839">
                  <c:v>Q3-2019</c:v>
                </c:pt>
                <c:pt idx="840">
                  <c:v>Q4-2017</c:v>
                </c:pt>
                <c:pt idx="841">
                  <c:v>Q4-2015</c:v>
                </c:pt>
                <c:pt idx="842">
                  <c:v>Q1-2018</c:v>
                </c:pt>
                <c:pt idx="843">
                  <c:v>Q1-2018</c:v>
                </c:pt>
                <c:pt idx="844">
                  <c:v>Q1-2018</c:v>
                </c:pt>
                <c:pt idx="845">
                  <c:v>Q1-2019</c:v>
                </c:pt>
                <c:pt idx="846">
                  <c:v>Q2-2016</c:v>
                </c:pt>
                <c:pt idx="847">
                  <c:v>Q4-2017</c:v>
                </c:pt>
                <c:pt idx="848">
                  <c:v>Q2-2018</c:v>
                </c:pt>
                <c:pt idx="849">
                  <c:v>Q4-2015</c:v>
                </c:pt>
                <c:pt idx="850">
                  <c:v>Q2-2018</c:v>
                </c:pt>
                <c:pt idx="851">
                  <c:v>Q1-2020</c:v>
                </c:pt>
                <c:pt idx="852">
                  <c:v>Q2-2018</c:v>
                </c:pt>
                <c:pt idx="853">
                  <c:v>Q2-2019</c:v>
                </c:pt>
                <c:pt idx="854">
                  <c:v>Q1-2017</c:v>
                </c:pt>
                <c:pt idx="855">
                  <c:v>Q2-2018</c:v>
                </c:pt>
                <c:pt idx="856">
                  <c:v>Q2-2018</c:v>
                </c:pt>
                <c:pt idx="857">
                  <c:v>Q2-2019</c:v>
                </c:pt>
                <c:pt idx="858">
                  <c:v>Q4-2017</c:v>
                </c:pt>
                <c:pt idx="859">
                  <c:v>Q3-2018</c:v>
                </c:pt>
                <c:pt idx="860">
                  <c:v>Q1-2017</c:v>
                </c:pt>
                <c:pt idx="861">
                  <c:v>Q1-2017</c:v>
                </c:pt>
                <c:pt idx="862">
                  <c:v>Q4-2018</c:v>
                </c:pt>
                <c:pt idx="863">
                  <c:v>Q2-2018</c:v>
                </c:pt>
                <c:pt idx="864">
                  <c:v>Q4-2017</c:v>
                </c:pt>
                <c:pt idx="865">
                  <c:v>Q4-2017</c:v>
                </c:pt>
                <c:pt idx="866">
                  <c:v>Q1-2018</c:v>
                </c:pt>
                <c:pt idx="867">
                  <c:v>Q1-2018</c:v>
                </c:pt>
                <c:pt idx="868">
                  <c:v>Q2-2016</c:v>
                </c:pt>
                <c:pt idx="869">
                  <c:v>Q2-2016</c:v>
                </c:pt>
                <c:pt idx="870">
                  <c:v>Q4-2018</c:v>
                </c:pt>
                <c:pt idx="871">
                  <c:v>Q1-2018</c:v>
                </c:pt>
                <c:pt idx="872">
                  <c:v>Q2-2019</c:v>
                </c:pt>
                <c:pt idx="873">
                  <c:v>Q3-2017</c:v>
                </c:pt>
                <c:pt idx="874">
                  <c:v>Q1-2018</c:v>
                </c:pt>
                <c:pt idx="875">
                  <c:v>Q1-2019</c:v>
                </c:pt>
                <c:pt idx="876">
                  <c:v>Q1-2017</c:v>
                </c:pt>
                <c:pt idx="877">
                  <c:v>Q1-2019</c:v>
                </c:pt>
                <c:pt idx="878">
                  <c:v>Q1-2020</c:v>
                </c:pt>
                <c:pt idx="879">
                  <c:v>Q4-2017</c:v>
                </c:pt>
                <c:pt idx="880">
                  <c:v>Q1-2018</c:v>
                </c:pt>
                <c:pt idx="881">
                  <c:v>Q2-2017</c:v>
                </c:pt>
                <c:pt idx="882">
                  <c:v>Q1-2018</c:v>
                </c:pt>
                <c:pt idx="883">
                  <c:v>Q4-2018</c:v>
                </c:pt>
                <c:pt idx="884">
                  <c:v>Q1-2017</c:v>
                </c:pt>
                <c:pt idx="885">
                  <c:v>Q3-2019</c:v>
                </c:pt>
                <c:pt idx="886">
                  <c:v>Q4-2017</c:v>
                </c:pt>
                <c:pt idx="887">
                  <c:v>Q3-2018</c:v>
                </c:pt>
                <c:pt idx="888">
                  <c:v>Q3-2019</c:v>
                </c:pt>
                <c:pt idx="889">
                  <c:v>Q2-2018</c:v>
                </c:pt>
                <c:pt idx="890">
                  <c:v>Q4-2017</c:v>
                </c:pt>
                <c:pt idx="891">
                  <c:v>Q4-2019</c:v>
                </c:pt>
                <c:pt idx="892">
                  <c:v>Q2-2018</c:v>
                </c:pt>
                <c:pt idx="893">
                  <c:v>Q2-2019</c:v>
                </c:pt>
                <c:pt idx="894">
                  <c:v>Q3-2016</c:v>
                </c:pt>
                <c:pt idx="895">
                  <c:v>Q4-2016</c:v>
                </c:pt>
                <c:pt idx="896">
                  <c:v>Q1-2019</c:v>
                </c:pt>
                <c:pt idx="897">
                  <c:v>Q3-2020</c:v>
                </c:pt>
                <c:pt idx="898">
                  <c:v>Q4-2020</c:v>
                </c:pt>
                <c:pt idx="899">
                  <c:v>Q1-2018</c:v>
                </c:pt>
                <c:pt idx="900">
                  <c:v>Q4-2018</c:v>
                </c:pt>
                <c:pt idx="901">
                  <c:v>Q3-2018</c:v>
                </c:pt>
                <c:pt idx="902">
                  <c:v>Q2-2018</c:v>
                </c:pt>
                <c:pt idx="903">
                  <c:v>Q3-2019</c:v>
                </c:pt>
                <c:pt idx="904">
                  <c:v>Q3-2017</c:v>
                </c:pt>
                <c:pt idx="905">
                  <c:v>Q3-2019</c:v>
                </c:pt>
                <c:pt idx="906">
                  <c:v>Q2-2016</c:v>
                </c:pt>
                <c:pt idx="907">
                  <c:v>Q3-2017</c:v>
                </c:pt>
                <c:pt idx="908">
                  <c:v>Q1-2019</c:v>
                </c:pt>
                <c:pt idx="909">
                  <c:v>Q1-2018</c:v>
                </c:pt>
                <c:pt idx="910">
                  <c:v>Q1-2017</c:v>
                </c:pt>
                <c:pt idx="911">
                  <c:v>Q1-2018</c:v>
                </c:pt>
                <c:pt idx="912">
                  <c:v>Q2-2018</c:v>
                </c:pt>
                <c:pt idx="913">
                  <c:v>Q3-2017</c:v>
                </c:pt>
                <c:pt idx="914">
                  <c:v>Q2-2018</c:v>
                </c:pt>
                <c:pt idx="915">
                  <c:v>Q2-2018</c:v>
                </c:pt>
                <c:pt idx="916">
                  <c:v>Q4-2018</c:v>
                </c:pt>
                <c:pt idx="917">
                  <c:v>Q1-2018</c:v>
                </c:pt>
                <c:pt idx="918">
                  <c:v>Q3-2016</c:v>
                </c:pt>
                <c:pt idx="919">
                  <c:v>Q4-2018</c:v>
                </c:pt>
                <c:pt idx="920">
                  <c:v>Q2-2017</c:v>
                </c:pt>
                <c:pt idx="921">
                  <c:v>Q4-2017</c:v>
                </c:pt>
                <c:pt idx="922">
                  <c:v>Q2-2018</c:v>
                </c:pt>
                <c:pt idx="923">
                  <c:v>Q4-2019</c:v>
                </c:pt>
                <c:pt idx="924">
                  <c:v>Q1-2019</c:v>
                </c:pt>
                <c:pt idx="925">
                  <c:v>Q2-2019</c:v>
                </c:pt>
                <c:pt idx="926">
                  <c:v>Q1-2018</c:v>
                </c:pt>
                <c:pt idx="927">
                  <c:v>Q1-2017</c:v>
                </c:pt>
                <c:pt idx="928">
                  <c:v>Q2-2018</c:v>
                </c:pt>
                <c:pt idx="929">
                  <c:v>Q2-2018</c:v>
                </c:pt>
                <c:pt idx="930">
                  <c:v>Q4-2017</c:v>
                </c:pt>
                <c:pt idx="931">
                  <c:v>Q1-2017</c:v>
                </c:pt>
                <c:pt idx="932">
                  <c:v>Q1-2017</c:v>
                </c:pt>
                <c:pt idx="933">
                  <c:v>Q3-2020</c:v>
                </c:pt>
                <c:pt idx="934">
                  <c:v>Q3-2017</c:v>
                </c:pt>
                <c:pt idx="935">
                  <c:v>Q3-2016</c:v>
                </c:pt>
                <c:pt idx="936">
                  <c:v>Q1-2018</c:v>
                </c:pt>
                <c:pt idx="937">
                  <c:v>Q4-2019</c:v>
                </c:pt>
                <c:pt idx="938">
                  <c:v>Q4-2018</c:v>
                </c:pt>
                <c:pt idx="939">
                  <c:v>Q3-2019</c:v>
                </c:pt>
                <c:pt idx="940">
                  <c:v>Q1-2017</c:v>
                </c:pt>
                <c:pt idx="941">
                  <c:v>Q1-2018</c:v>
                </c:pt>
                <c:pt idx="942">
                  <c:v>Q1-2018</c:v>
                </c:pt>
                <c:pt idx="943">
                  <c:v>Q3-2016</c:v>
                </c:pt>
                <c:pt idx="944">
                  <c:v>Q2-2016</c:v>
                </c:pt>
                <c:pt idx="945">
                  <c:v>Q3-2018</c:v>
                </c:pt>
                <c:pt idx="946">
                  <c:v>Q4-2017</c:v>
                </c:pt>
                <c:pt idx="947">
                  <c:v>Q3-2020</c:v>
                </c:pt>
                <c:pt idx="948">
                  <c:v>Q2-2019</c:v>
                </c:pt>
                <c:pt idx="949">
                  <c:v>Q2-2018</c:v>
                </c:pt>
                <c:pt idx="950">
                  <c:v>Q2-2017</c:v>
                </c:pt>
                <c:pt idx="951">
                  <c:v>Q2-2017</c:v>
                </c:pt>
                <c:pt idx="952">
                  <c:v>Q4-2017</c:v>
                </c:pt>
                <c:pt idx="953">
                  <c:v>Q4-2019</c:v>
                </c:pt>
                <c:pt idx="954">
                  <c:v>Q1-2017</c:v>
                </c:pt>
                <c:pt idx="955">
                  <c:v>Q1-2018</c:v>
                </c:pt>
                <c:pt idx="956">
                  <c:v>Q2-2018</c:v>
                </c:pt>
                <c:pt idx="957">
                  <c:v>Q4-2017</c:v>
                </c:pt>
                <c:pt idx="958">
                  <c:v>Q1-2018</c:v>
                </c:pt>
                <c:pt idx="959">
                  <c:v>Q3-2017</c:v>
                </c:pt>
                <c:pt idx="960">
                  <c:v>Q2-2018</c:v>
                </c:pt>
                <c:pt idx="961">
                  <c:v>Q1-2018</c:v>
                </c:pt>
                <c:pt idx="962">
                  <c:v>Q4-2019</c:v>
                </c:pt>
                <c:pt idx="963">
                  <c:v>Q2-2017</c:v>
                </c:pt>
                <c:pt idx="964">
                  <c:v>Q3-2018</c:v>
                </c:pt>
                <c:pt idx="965">
                  <c:v>Q4-2019</c:v>
                </c:pt>
                <c:pt idx="966">
                  <c:v>Q1-2016</c:v>
                </c:pt>
                <c:pt idx="967">
                  <c:v>Q3-2017</c:v>
                </c:pt>
                <c:pt idx="968">
                  <c:v>Q1-2018</c:v>
                </c:pt>
                <c:pt idx="969">
                  <c:v>Q3-2020</c:v>
                </c:pt>
                <c:pt idx="970">
                  <c:v>Q4-2019</c:v>
                </c:pt>
                <c:pt idx="971">
                  <c:v>Q1-2018</c:v>
                </c:pt>
                <c:pt idx="972">
                  <c:v>Q1-2018</c:v>
                </c:pt>
                <c:pt idx="973">
                  <c:v>Q4-2019</c:v>
                </c:pt>
                <c:pt idx="974">
                  <c:v>Q3-2018</c:v>
                </c:pt>
                <c:pt idx="975">
                  <c:v>Q1-2018</c:v>
                </c:pt>
                <c:pt idx="976">
                  <c:v>Q4-2017</c:v>
                </c:pt>
                <c:pt idx="977">
                  <c:v>Q3-2017</c:v>
                </c:pt>
                <c:pt idx="978">
                  <c:v>Q1-2018</c:v>
                </c:pt>
                <c:pt idx="979">
                  <c:v>Q4-2018</c:v>
                </c:pt>
                <c:pt idx="980">
                  <c:v>Q3-2018</c:v>
                </c:pt>
                <c:pt idx="981">
                  <c:v>Q3-2018</c:v>
                </c:pt>
                <c:pt idx="982">
                  <c:v>Q4-2017</c:v>
                </c:pt>
                <c:pt idx="983">
                  <c:v>Q4-2018</c:v>
                </c:pt>
                <c:pt idx="984">
                  <c:v>Q4-2019</c:v>
                </c:pt>
                <c:pt idx="985">
                  <c:v>Q4-2019</c:v>
                </c:pt>
                <c:pt idx="986">
                  <c:v>Q1-2018</c:v>
                </c:pt>
                <c:pt idx="987">
                  <c:v>Q1-2017</c:v>
                </c:pt>
                <c:pt idx="988">
                  <c:v>Q3-2020</c:v>
                </c:pt>
                <c:pt idx="989">
                  <c:v>Q3-2018</c:v>
                </c:pt>
                <c:pt idx="990">
                  <c:v>Q1-2018</c:v>
                </c:pt>
                <c:pt idx="991">
                  <c:v>Q2-2016</c:v>
                </c:pt>
                <c:pt idx="992">
                  <c:v>Q1-2017</c:v>
                </c:pt>
                <c:pt idx="993">
                  <c:v>Q4-2019</c:v>
                </c:pt>
                <c:pt idx="994">
                  <c:v>Q3-2016</c:v>
                </c:pt>
                <c:pt idx="995">
                  <c:v>Q4-2019</c:v>
                </c:pt>
                <c:pt idx="996">
                  <c:v>Q2-2018</c:v>
                </c:pt>
                <c:pt idx="997">
                  <c:v>Q1-2017</c:v>
                </c:pt>
                <c:pt idx="998">
                  <c:v>Q2-2018</c:v>
                </c:pt>
                <c:pt idx="999">
                  <c:v>Q3-2020</c:v>
                </c:pt>
                <c:pt idx="1000">
                  <c:v>Q3-2019</c:v>
                </c:pt>
                <c:pt idx="1001">
                  <c:v>Q3-2020</c:v>
                </c:pt>
                <c:pt idx="1002">
                  <c:v>Q2-2018</c:v>
                </c:pt>
                <c:pt idx="1003">
                  <c:v>Q2-2020</c:v>
                </c:pt>
                <c:pt idx="1004">
                  <c:v>Q1-2017</c:v>
                </c:pt>
                <c:pt idx="1005">
                  <c:v>Q3-2019</c:v>
                </c:pt>
                <c:pt idx="1006">
                  <c:v>Q2-2019</c:v>
                </c:pt>
                <c:pt idx="1007">
                  <c:v>Q1-2020</c:v>
                </c:pt>
                <c:pt idx="1008">
                  <c:v>Q1-2018</c:v>
                </c:pt>
                <c:pt idx="1009">
                  <c:v>Q3-2020</c:v>
                </c:pt>
                <c:pt idx="1010">
                  <c:v>Q1-2018</c:v>
                </c:pt>
                <c:pt idx="1011">
                  <c:v>Q2-2018</c:v>
                </c:pt>
                <c:pt idx="1012">
                  <c:v>Q4-2015</c:v>
                </c:pt>
                <c:pt idx="1013">
                  <c:v>Q4-2018</c:v>
                </c:pt>
                <c:pt idx="1014">
                  <c:v>Q1-2017</c:v>
                </c:pt>
                <c:pt idx="1015">
                  <c:v>Q3-2018</c:v>
                </c:pt>
                <c:pt idx="1016">
                  <c:v>Q1-2018</c:v>
                </c:pt>
                <c:pt idx="1017">
                  <c:v>Q1-2017</c:v>
                </c:pt>
                <c:pt idx="1018">
                  <c:v>Q1-2017</c:v>
                </c:pt>
                <c:pt idx="1019">
                  <c:v>Q4-2017</c:v>
                </c:pt>
                <c:pt idx="1020">
                  <c:v>Q1-2017</c:v>
                </c:pt>
                <c:pt idx="1021">
                  <c:v>Q2-2016</c:v>
                </c:pt>
                <c:pt idx="1022">
                  <c:v>Q3-2016</c:v>
                </c:pt>
                <c:pt idx="1023">
                  <c:v>Q3-2020</c:v>
                </c:pt>
                <c:pt idx="1024">
                  <c:v>Q2-2016</c:v>
                </c:pt>
                <c:pt idx="1025">
                  <c:v>Q3-2017</c:v>
                </c:pt>
                <c:pt idx="1026">
                  <c:v>Q2-2016</c:v>
                </c:pt>
                <c:pt idx="1027">
                  <c:v>Q3-2016</c:v>
                </c:pt>
                <c:pt idx="1028">
                  <c:v>Q1-2017</c:v>
                </c:pt>
                <c:pt idx="1029">
                  <c:v>Q3-2018</c:v>
                </c:pt>
                <c:pt idx="1030">
                  <c:v>Q3-2019</c:v>
                </c:pt>
                <c:pt idx="1031">
                  <c:v>Q2-2016</c:v>
                </c:pt>
                <c:pt idx="1032">
                  <c:v>Q3-2018</c:v>
                </c:pt>
                <c:pt idx="1033">
                  <c:v>Q3-2018</c:v>
                </c:pt>
                <c:pt idx="1034">
                  <c:v>Q4-2017</c:v>
                </c:pt>
                <c:pt idx="1035">
                  <c:v>Q3-2020</c:v>
                </c:pt>
                <c:pt idx="1036">
                  <c:v>Q3-2016</c:v>
                </c:pt>
                <c:pt idx="1037">
                  <c:v>Q3-2018</c:v>
                </c:pt>
                <c:pt idx="1038">
                  <c:v>Q3-2020</c:v>
                </c:pt>
                <c:pt idx="1039">
                  <c:v>Q3-2018</c:v>
                </c:pt>
                <c:pt idx="1040">
                  <c:v>Q2-2018</c:v>
                </c:pt>
                <c:pt idx="1041">
                  <c:v>Q1-2018</c:v>
                </c:pt>
                <c:pt idx="1042">
                  <c:v>Q3-2019</c:v>
                </c:pt>
                <c:pt idx="1043">
                  <c:v>Q4-2019</c:v>
                </c:pt>
                <c:pt idx="1044">
                  <c:v>Q1-2020</c:v>
                </c:pt>
                <c:pt idx="1045">
                  <c:v>Q3-2017</c:v>
                </c:pt>
                <c:pt idx="1046">
                  <c:v>Q4-2019</c:v>
                </c:pt>
                <c:pt idx="1047">
                  <c:v>Q1-2016</c:v>
                </c:pt>
                <c:pt idx="1048">
                  <c:v>Q2-2019</c:v>
                </c:pt>
                <c:pt idx="1049">
                  <c:v>Q1-2017</c:v>
                </c:pt>
                <c:pt idx="1050">
                  <c:v>Q1-2017</c:v>
                </c:pt>
                <c:pt idx="1051">
                  <c:v>Q2-2020</c:v>
                </c:pt>
                <c:pt idx="1052">
                  <c:v>Q1-2018</c:v>
                </c:pt>
                <c:pt idx="1053">
                  <c:v>Q4-2015</c:v>
                </c:pt>
                <c:pt idx="1054">
                  <c:v>Q4-2016</c:v>
                </c:pt>
                <c:pt idx="1055">
                  <c:v>Q4-2019</c:v>
                </c:pt>
                <c:pt idx="1056">
                  <c:v>Q4-2019</c:v>
                </c:pt>
                <c:pt idx="1057">
                  <c:v>Q4-2019</c:v>
                </c:pt>
                <c:pt idx="1058">
                  <c:v>Q1-2016</c:v>
                </c:pt>
                <c:pt idx="1059">
                  <c:v>Q1-2018</c:v>
                </c:pt>
                <c:pt idx="1060">
                  <c:v>Q2-2016</c:v>
                </c:pt>
                <c:pt idx="1061">
                  <c:v>Q4-2017</c:v>
                </c:pt>
                <c:pt idx="1062">
                  <c:v>Q4-2018</c:v>
                </c:pt>
                <c:pt idx="1063">
                  <c:v>Q3-2016</c:v>
                </c:pt>
                <c:pt idx="1064">
                  <c:v>Q1-2019</c:v>
                </c:pt>
                <c:pt idx="1065">
                  <c:v>Q4-2019</c:v>
                </c:pt>
                <c:pt idx="1066">
                  <c:v>Q1-2017</c:v>
                </c:pt>
                <c:pt idx="1067">
                  <c:v>Q3-2015</c:v>
                </c:pt>
                <c:pt idx="1068">
                  <c:v>Q4-2018</c:v>
                </c:pt>
                <c:pt idx="1069">
                  <c:v>Q2-2018</c:v>
                </c:pt>
                <c:pt idx="1070">
                  <c:v>Q1-2020</c:v>
                </c:pt>
                <c:pt idx="1071">
                  <c:v>Q1-2020</c:v>
                </c:pt>
                <c:pt idx="1072">
                  <c:v>Q4-2019</c:v>
                </c:pt>
                <c:pt idx="1073">
                  <c:v>Q4-2016</c:v>
                </c:pt>
                <c:pt idx="1074">
                  <c:v>Q3-2019</c:v>
                </c:pt>
                <c:pt idx="1075">
                  <c:v>Q2-2020</c:v>
                </c:pt>
                <c:pt idx="1076">
                  <c:v>Q4-2017</c:v>
                </c:pt>
                <c:pt idx="1077">
                  <c:v>Q1-2018</c:v>
                </c:pt>
                <c:pt idx="1078">
                  <c:v>Q3-2019</c:v>
                </c:pt>
                <c:pt idx="1079">
                  <c:v>Q2-2020</c:v>
                </c:pt>
                <c:pt idx="1080">
                  <c:v>Q2-2020</c:v>
                </c:pt>
                <c:pt idx="1081">
                  <c:v>Q3-2018</c:v>
                </c:pt>
                <c:pt idx="1082">
                  <c:v>Q3-2018</c:v>
                </c:pt>
                <c:pt idx="1083">
                  <c:v>Q3-2019</c:v>
                </c:pt>
                <c:pt idx="1084">
                  <c:v>Q1-2018</c:v>
                </c:pt>
                <c:pt idx="1085">
                  <c:v>Q4-2019</c:v>
                </c:pt>
                <c:pt idx="1086">
                  <c:v>Q2-2016</c:v>
                </c:pt>
                <c:pt idx="1087">
                  <c:v>Q2-2018</c:v>
                </c:pt>
                <c:pt idx="1088">
                  <c:v>Q1-2020</c:v>
                </c:pt>
                <c:pt idx="1089">
                  <c:v>Q2-2019</c:v>
                </c:pt>
                <c:pt idx="1090">
                  <c:v>Q4-2019</c:v>
                </c:pt>
                <c:pt idx="1091">
                  <c:v>Q1-2020</c:v>
                </c:pt>
                <c:pt idx="1092">
                  <c:v>Q2-2018</c:v>
                </c:pt>
                <c:pt idx="1093">
                  <c:v>Q1-2018</c:v>
                </c:pt>
                <c:pt idx="1094">
                  <c:v>Q4-2016</c:v>
                </c:pt>
                <c:pt idx="1095">
                  <c:v>Q4-2019</c:v>
                </c:pt>
                <c:pt idx="1096">
                  <c:v>Q3-2020</c:v>
                </c:pt>
                <c:pt idx="1097">
                  <c:v>Q3-2017</c:v>
                </c:pt>
                <c:pt idx="1098">
                  <c:v>Q2-2020</c:v>
                </c:pt>
                <c:pt idx="1099">
                  <c:v>Q2-2016</c:v>
                </c:pt>
                <c:pt idx="1100">
                  <c:v>Q2-2016</c:v>
                </c:pt>
                <c:pt idx="1101">
                  <c:v>Q1-2017</c:v>
                </c:pt>
                <c:pt idx="1102">
                  <c:v>Q2-2018</c:v>
                </c:pt>
                <c:pt idx="1103">
                  <c:v>Q1-2018</c:v>
                </c:pt>
                <c:pt idx="1104">
                  <c:v>Q4-2019</c:v>
                </c:pt>
                <c:pt idx="1105">
                  <c:v>Q3-2016</c:v>
                </c:pt>
                <c:pt idx="1106">
                  <c:v>Q2-2018</c:v>
                </c:pt>
                <c:pt idx="1107">
                  <c:v>Q2-2019</c:v>
                </c:pt>
                <c:pt idx="1108">
                  <c:v>Q1-2016</c:v>
                </c:pt>
                <c:pt idx="1109">
                  <c:v>Q2-2018</c:v>
                </c:pt>
                <c:pt idx="1110">
                  <c:v>Q4-2015</c:v>
                </c:pt>
                <c:pt idx="1111">
                  <c:v>Q2-2016</c:v>
                </c:pt>
                <c:pt idx="1112">
                  <c:v>Q2-2018</c:v>
                </c:pt>
                <c:pt idx="1113">
                  <c:v>Q2-2016</c:v>
                </c:pt>
                <c:pt idx="1114">
                  <c:v>Q3-2020</c:v>
                </c:pt>
                <c:pt idx="1115">
                  <c:v>Q3-2016</c:v>
                </c:pt>
                <c:pt idx="1116">
                  <c:v>Q2-2020</c:v>
                </c:pt>
                <c:pt idx="1117">
                  <c:v>Q3-2019</c:v>
                </c:pt>
                <c:pt idx="1118">
                  <c:v>Q2-2018</c:v>
                </c:pt>
                <c:pt idx="1119">
                  <c:v>Q2-2019</c:v>
                </c:pt>
                <c:pt idx="1120">
                  <c:v>Q3-2020</c:v>
                </c:pt>
                <c:pt idx="1121">
                  <c:v>Q3-2017</c:v>
                </c:pt>
                <c:pt idx="1122">
                  <c:v>Q2-2016</c:v>
                </c:pt>
                <c:pt idx="1123">
                  <c:v>Q3-2020</c:v>
                </c:pt>
                <c:pt idx="1124">
                  <c:v>Q2-2020</c:v>
                </c:pt>
                <c:pt idx="1125">
                  <c:v>Q4-2017</c:v>
                </c:pt>
                <c:pt idx="1126">
                  <c:v>Q4-2017</c:v>
                </c:pt>
                <c:pt idx="1127">
                  <c:v>Q3-2020</c:v>
                </c:pt>
                <c:pt idx="1128">
                  <c:v>Q1-2018</c:v>
                </c:pt>
                <c:pt idx="1129">
                  <c:v>Q1-2020</c:v>
                </c:pt>
                <c:pt idx="1130">
                  <c:v>Q3-2020</c:v>
                </c:pt>
                <c:pt idx="1131">
                  <c:v>Q3-2020</c:v>
                </c:pt>
                <c:pt idx="1132">
                  <c:v>Q2-2019</c:v>
                </c:pt>
                <c:pt idx="1133">
                  <c:v>Q3-2018</c:v>
                </c:pt>
                <c:pt idx="1134">
                  <c:v>Q2-2017</c:v>
                </c:pt>
                <c:pt idx="1135">
                  <c:v>Q1-2017</c:v>
                </c:pt>
                <c:pt idx="1136">
                  <c:v>Q4-2019</c:v>
                </c:pt>
                <c:pt idx="1137">
                  <c:v>Q3-2020</c:v>
                </c:pt>
                <c:pt idx="1138">
                  <c:v>Q4-2015</c:v>
                </c:pt>
                <c:pt idx="1139">
                  <c:v>Q4-2016</c:v>
                </c:pt>
                <c:pt idx="1140">
                  <c:v>Q4-2015</c:v>
                </c:pt>
                <c:pt idx="1141">
                  <c:v>Q1-2020</c:v>
                </c:pt>
                <c:pt idx="1142">
                  <c:v>Q2-2016</c:v>
                </c:pt>
                <c:pt idx="1143">
                  <c:v>Q1-2020</c:v>
                </c:pt>
                <c:pt idx="1144">
                  <c:v>Q1-2020</c:v>
                </c:pt>
                <c:pt idx="1145">
                  <c:v>Q4-2016</c:v>
                </c:pt>
                <c:pt idx="1146">
                  <c:v>Q3-2019</c:v>
                </c:pt>
                <c:pt idx="1147">
                  <c:v>Q3-2020</c:v>
                </c:pt>
                <c:pt idx="1148">
                  <c:v>Q3-2018</c:v>
                </c:pt>
                <c:pt idx="1149">
                  <c:v>Q3-2016</c:v>
                </c:pt>
                <c:pt idx="1150">
                  <c:v>Q2-2015</c:v>
                </c:pt>
                <c:pt idx="1151">
                  <c:v>Q2-2016</c:v>
                </c:pt>
                <c:pt idx="1152">
                  <c:v>Q1-2017</c:v>
                </c:pt>
                <c:pt idx="1153">
                  <c:v>Q3-2020</c:v>
                </c:pt>
                <c:pt idx="1154">
                  <c:v>Q3-2020</c:v>
                </c:pt>
                <c:pt idx="1155">
                  <c:v>Q4-2017</c:v>
                </c:pt>
                <c:pt idx="1156">
                  <c:v>Q1-2020</c:v>
                </c:pt>
                <c:pt idx="1157">
                  <c:v>Q2-2016</c:v>
                </c:pt>
                <c:pt idx="1158">
                  <c:v>Q3-2020</c:v>
                </c:pt>
                <c:pt idx="1159">
                  <c:v>Q4-2019</c:v>
                </c:pt>
                <c:pt idx="1160">
                  <c:v>Q4-2017</c:v>
                </c:pt>
                <c:pt idx="1161">
                  <c:v>Q4-2017</c:v>
                </c:pt>
                <c:pt idx="1162">
                  <c:v>Q1-2017</c:v>
                </c:pt>
                <c:pt idx="1163">
                  <c:v>Q1-2017</c:v>
                </c:pt>
                <c:pt idx="1164">
                  <c:v>Q2-2016</c:v>
                </c:pt>
                <c:pt idx="1165">
                  <c:v>Q3-2020</c:v>
                </c:pt>
                <c:pt idx="1166">
                  <c:v>Q2-2018</c:v>
                </c:pt>
                <c:pt idx="1167">
                  <c:v>Q3-2020</c:v>
                </c:pt>
                <c:pt idx="1168">
                  <c:v>Q1-2020</c:v>
                </c:pt>
                <c:pt idx="1169">
                  <c:v>Q4-2019</c:v>
                </c:pt>
                <c:pt idx="1170">
                  <c:v>Q4-2019</c:v>
                </c:pt>
                <c:pt idx="1171">
                  <c:v>Q3-2020</c:v>
                </c:pt>
                <c:pt idx="1172">
                  <c:v>Q1-2020</c:v>
                </c:pt>
                <c:pt idx="1173">
                  <c:v>Q4-2016</c:v>
                </c:pt>
                <c:pt idx="1174">
                  <c:v>Q2-2018</c:v>
                </c:pt>
                <c:pt idx="1175">
                  <c:v>Q2-2020</c:v>
                </c:pt>
                <c:pt idx="1176">
                  <c:v>Q3-2018</c:v>
                </c:pt>
                <c:pt idx="1177">
                  <c:v>Q3-2016</c:v>
                </c:pt>
                <c:pt idx="1178">
                  <c:v>Q3-2020</c:v>
                </c:pt>
                <c:pt idx="1179">
                  <c:v>Q3-2018</c:v>
                </c:pt>
                <c:pt idx="1180">
                  <c:v>Q3-2020</c:v>
                </c:pt>
                <c:pt idx="1181">
                  <c:v>Q4-2019</c:v>
                </c:pt>
                <c:pt idx="1182">
                  <c:v>Q1-2020</c:v>
                </c:pt>
                <c:pt idx="1183">
                  <c:v>Q4-2015</c:v>
                </c:pt>
                <c:pt idx="1184">
                  <c:v>Q1-2017</c:v>
                </c:pt>
                <c:pt idx="1185">
                  <c:v>Q1-2020</c:v>
                </c:pt>
                <c:pt idx="1186">
                  <c:v>Q1-2019</c:v>
                </c:pt>
                <c:pt idx="1187">
                  <c:v>Q4-2019</c:v>
                </c:pt>
                <c:pt idx="1188">
                  <c:v>Q1-2020</c:v>
                </c:pt>
                <c:pt idx="1189">
                  <c:v>Q3-2015</c:v>
                </c:pt>
                <c:pt idx="1190">
                  <c:v>Q4-2019</c:v>
                </c:pt>
                <c:pt idx="1191">
                  <c:v>Q1-2020</c:v>
                </c:pt>
                <c:pt idx="1192">
                  <c:v>Q3-2018</c:v>
                </c:pt>
                <c:pt idx="1193">
                  <c:v>Q1-2017</c:v>
                </c:pt>
                <c:pt idx="1194">
                  <c:v>Q4-2017</c:v>
                </c:pt>
                <c:pt idx="1195">
                  <c:v>Q1-2016</c:v>
                </c:pt>
                <c:pt idx="1196">
                  <c:v>Q4-2018</c:v>
                </c:pt>
                <c:pt idx="1197">
                  <c:v>Q2-2020</c:v>
                </c:pt>
                <c:pt idx="1198">
                  <c:v>Q2-2020</c:v>
                </c:pt>
                <c:pt idx="1199">
                  <c:v>Q1-2017</c:v>
                </c:pt>
                <c:pt idx="1200">
                  <c:v>Q3-2016</c:v>
                </c:pt>
                <c:pt idx="1201">
                  <c:v>Q2-2016</c:v>
                </c:pt>
                <c:pt idx="1202">
                  <c:v>Q2-2018</c:v>
                </c:pt>
                <c:pt idx="1203">
                  <c:v>Q4-2017</c:v>
                </c:pt>
                <c:pt idx="1204">
                  <c:v>Q4-2019</c:v>
                </c:pt>
                <c:pt idx="1205">
                  <c:v>Q1-2020</c:v>
                </c:pt>
                <c:pt idx="1206">
                  <c:v>Q3-2020</c:v>
                </c:pt>
                <c:pt idx="1207">
                  <c:v>Q1-2017</c:v>
                </c:pt>
                <c:pt idx="1208">
                  <c:v>Q4-2016</c:v>
                </c:pt>
                <c:pt idx="1209">
                  <c:v>Q1-2018</c:v>
                </c:pt>
                <c:pt idx="1210">
                  <c:v>Q2-2016</c:v>
                </c:pt>
                <c:pt idx="1211">
                  <c:v>Q3-2016</c:v>
                </c:pt>
                <c:pt idx="1212">
                  <c:v>Q1-2020</c:v>
                </c:pt>
                <c:pt idx="1213">
                  <c:v>Q4-2016</c:v>
                </c:pt>
                <c:pt idx="1214">
                  <c:v>Q2-2016</c:v>
                </c:pt>
                <c:pt idx="1215">
                  <c:v>Q4-2017</c:v>
                </c:pt>
                <c:pt idx="1216">
                  <c:v>Q2-2020</c:v>
                </c:pt>
                <c:pt idx="1217">
                  <c:v>Q1-2016</c:v>
                </c:pt>
                <c:pt idx="1218">
                  <c:v>Q3-2020</c:v>
                </c:pt>
                <c:pt idx="1219">
                  <c:v>Q1-2017</c:v>
                </c:pt>
                <c:pt idx="1220">
                  <c:v>Q4-2016</c:v>
                </c:pt>
                <c:pt idx="1221">
                  <c:v>Q1-2016</c:v>
                </c:pt>
                <c:pt idx="1222">
                  <c:v>Q4-2018</c:v>
                </c:pt>
                <c:pt idx="1223">
                  <c:v>Q2-2020</c:v>
                </c:pt>
                <c:pt idx="1224">
                  <c:v>Q3-2019</c:v>
                </c:pt>
                <c:pt idx="1225">
                  <c:v>Q3-2015</c:v>
                </c:pt>
                <c:pt idx="1226">
                  <c:v>Q3-2016</c:v>
                </c:pt>
                <c:pt idx="1227">
                  <c:v>Q4-2019</c:v>
                </c:pt>
                <c:pt idx="1228">
                  <c:v>Q4-2015</c:v>
                </c:pt>
                <c:pt idx="1229">
                  <c:v>Q2-2018</c:v>
                </c:pt>
                <c:pt idx="1230">
                  <c:v>Q2-2016</c:v>
                </c:pt>
                <c:pt idx="1231">
                  <c:v>Q4-2016</c:v>
                </c:pt>
                <c:pt idx="1232">
                  <c:v>Q1-2020</c:v>
                </c:pt>
                <c:pt idx="1233">
                  <c:v>Q3-2016</c:v>
                </c:pt>
                <c:pt idx="1234">
                  <c:v>Q3-2019</c:v>
                </c:pt>
                <c:pt idx="1235">
                  <c:v>Q1-2016</c:v>
                </c:pt>
                <c:pt idx="1236">
                  <c:v>Q2-2018</c:v>
                </c:pt>
                <c:pt idx="1237">
                  <c:v>Q3-2020</c:v>
                </c:pt>
                <c:pt idx="1238">
                  <c:v>Q3-2020</c:v>
                </c:pt>
                <c:pt idx="1239">
                  <c:v>Q4-2016</c:v>
                </c:pt>
                <c:pt idx="1240">
                  <c:v>Q1-2016</c:v>
                </c:pt>
                <c:pt idx="1241">
                  <c:v>Q2-2016</c:v>
                </c:pt>
                <c:pt idx="1242">
                  <c:v>Q1-2020</c:v>
                </c:pt>
                <c:pt idx="1243">
                  <c:v>Q1-2020</c:v>
                </c:pt>
                <c:pt idx="1244">
                  <c:v>Q3-2020</c:v>
                </c:pt>
                <c:pt idx="1245">
                  <c:v>Q3-2020</c:v>
                </c:pt>
                <c:pt idx="1246">
                  <c:v>Q4-2017</c:v>
                </c:pt>
                <c:pt idx="1247">
                  <c:v>Q3-2020</c:v>
                </c:pt>
                <c:pt idx="1248">
                  <c:v>Q4-2015</c:v>
                </c:pt>
                <c:pt idx="1249">
                  <c:v>Q1-2020</c:v>
                </c:pt>
                <c:pt idx="1250">
                  <c:v>Q1-2016</c:v>
                </c:pt>
                <c:pt idx="1251">
                  <c:v>Q1-2020</c:v>
                </c:pt>
                <c:pt idx="1252">
                  <c:v>Q3-2016</c:v>
                </c:pt>
                <c:pt idx="1253">
                  <c:v>Q1-2017</c:v>
                </c:pt>
                <c:pt idx="1254">
                  <c:v>Q2-2020</c:v>
                </c:pt>
                <c:pt idx="1255">
                  <c:v>Q3-2018</c:v>
                </c:pt>
                <c:pt idx="1256">
                  <c:v>Q2-2019</c:v>
                </c:pt>
                <c:pt idx="1257">
                  <c:v>Q2-2018</c:v>
                </c:pt>
                <c:pt idx="1258">
                  <c:v>Q3-2018</c:v>
                </c:pt>
                <c:pt idx="1259">
                  <c:v>Q1-2020</c:v>
                </c:pt>
                <c:pt idx="1260">
                  <c:v>Q3-2016</c:v>
                </c:pt>
                <c:pt idx="1261">
                  <c:v>Q2-2020</c:v>
                </c:pt>
                <c:pt idx="1262">
                  <c:v>Q3-2019</c:v>
                </c:pt>
                <c:pt idx="1263">
                  <c:v>Q3-2020</c:v>
                </c:pt>
                <c:pt idx="1264">
                  <c:v>Q1-2020</c:v>
                </c:pt>
                <c:pt idx="1265">
                  <c:v>Q2-2020</c:v>
                </c:pt>
                <c:pt idx="1266">
                  <c:v>Q2-2016</c:v>
                </c:pt>
                <c:pt idx="1267">
                  <c:v>Q3-2016</c:v>
                </c:pt>
                <c:pt idx="1268">
                  <c:v>Q3-2020</c:v>
                </c:pt>
                <c:pt idx="1269">
                  <c:v>Q2-2016</c:v>
                </c:pt>
                <c:pt idx="1270">
                  <c:v>Q3-2016</c:v>
                </c:pt>
                <c:pt idx="1271">
                  <c:v>Q3-2020</c:v>
                </c:pt>
                <c:pt idx="1272">
                  <c:v>Q3-2016</c:v>
                </c:pt>
                <c:pt idx="1273">
                  <c:v>Q2-2016</c:v>
                </c:pt>
                <c:pt idx="1274">
                  <c:v>Q1-2020</c:v>
                </c:pt>
                <c:pt idx="1275">
                  <c:v>Q3-2019</c:v>
                </c:pt>
                <c:pt idx="1276">
                  <c:v>Q2-2019</c:v>
                </c:pt>
                <c:pt idx="1277">
                  <c:v>Q2-2020</c:v>
                </c:pt>
                <c:pt idx="1278">
                  <c:v>Q3-2020</c:v>
                </c:pt>
                <c:pt idx="1279">
                  <c:v>Q2-2016</c:v>
                </c:pt>
                <c:pt idx="1280">
                  <c:v>Q4-2015</c:v>
                </c:pt>
                <c:pt idx="1281">
                  <c:v>Q4-2015</c:v>
                </c:pt>
                <c:pt idx="1282">
                  <c:v>Q2-2015</c:v>
                </c:pt>
                <c:pt idx="1283">
                  <c:v>Q3-2016</c:v>
                </c:pt>
                <c:pt idx="1284">
                  <c:v>Q2-2016</c:v>
                </c:pt>
                <c:pt idx="1285">
                  <c:v>Q1-2020</c:v>
                </c:pt>
                <c:pt idx="1286">
                  <c:v>Q1-2020</c:v>
                </c:pt>
                <c:pt idx="1287">
                  <c:v>Q1-2020</c:v>
                </c:pt>
                <c:pt idx="1288">
                  <c:v>Q1-2020</c:v>
                </c:pt>
                <c:pt idx="1289">
                  <c:v>Q1-2020</c:v>
                </c:pt>
                <c:pt idx="1290">
                  <c:v>Q3-2015</c:v>
                </c:pt>
                <c:pt idx="1291">
                  <c:v>Q2-2020</c:v>
                </c:pt>
                <c:pt idx="1292">
                  <c:v>Q4-2019</c:v>
                </c:pt>
                <c:pt idx="1293">
                  <c:v>Q4-2016</c:v>
                </c:pt>
                <c:pt idx="1294">
                  <c:v>Q4-2019</c:v>
                </c:pt>
                <c:pt idx="1295">
                  <c:v>Q1-2020</c:v>
                </c:pt>
                <c:pt idx="1296">
                  <c:v>Q4-2015</c:v>
                </c:pt>
                <c:pt idx="1297">
                  <c:v>Q1-2020</c:v>
                </c:pt>
                <c:pt idx="1298">
                  <c:v>Q4-2015</c:v>
                </c:pt>
                <c:pt idx="1299">
                  <c:v>Q3-2020</c:v>
                </c:pt>
                <c:pt idx="1300">
                  <c:v>Q1-2017</c:v>
                </c:pt>
                <c:pt idx="1301">
                  <c:v>Q2-2015</c:v>
                </c:pt>
                <c:pt idx="1302">
                  <c:v>Q3-2015</c:v>
                </c:pt>
                <c:pt idx="1303">
                  <c:v>Q3-2018</c:v>
                </c:pt>
                <c:pt idx="1304">
                  <c:v>Q2-2020</c:v>
                </c:pt>
                <c:pt idx="1305">
                  <c:v>Q3-2016</c:v>
                </c:pt>
                <c:pt idx="1306">
                  <c:v>Q1-2020</c:v>
                </c:pt>
                <c:pt idx="1307">
                  <c:v>Q3-2015</c:v>
                </c:pt>
                <c:pt idx="1308">
                  <c:v>Q2-2020</c:v>
                </c:pt>
                <c:pt idx="1309">
                  <c:v>Q3-2020</c:v>
                </c:pt>
                <c:pt idx="1310">
                  <c:v>Q2-2016</c:v>
                </c:pt>
                <c:pt idx="1311">
                  <c:v>Q3-2015</c:v>
                </c:pt>
                <c:pt idx="1312">
                  <c:v>Q2-2020</c:v>
                </c:pt>
                <c:pt idx="1313">
                  <c:v>Q1-2020</c:v>
                </c:pt>
                <c:pt idx="1314">
                  <c:v>Q3-2020</c:v>
                </c:pt>
                <c:pt idx="1315">
                  <c:v>Q1-2017</c:v>
                </c:pt>
                <c:pt idx="1316">
                  <c:v>Q3-2016</c:v>
                </c:pt>
                <c:pt idx="1317">
                  <c:v>Q4-2019</c:v>
                </c:pt>
                <c:pt idx="1318">
                  <c:v>Q1-2016</c:v>
                </c:pt>
                <c:pt idx="1319">
                  <c:v>Q1-2020</c:v>
                </c:pt>
                <c:pt idx="1320">
                  <c:v>Q3-2015</c:v>
                </c:pt>
                <c:pt idx="1321">
                  <c:v>Q3-2020</c:v>
                </c:pt>
                <c:pt idx="1322">
                  <c:v>Q4-2015</c:v>
                </c:pt>
                <c:pt idx="1323">
                  <c:v>Q1-2016</c:v>
                </c:pt>
                <c:pt idx="1324">
                  <c:v>Q4-2015</c:v>
                </c:pt>
                <c:pt idx="1325">
                  <c:v>Q1-2016</c:v>
                </c:pt>
                <c:pt idx="1326">
                  <c:v>Q1-2016</c:v>
                </c:pt>
                <c:pt idx="1327">
                  <c:v>Q1-2020</c:v>
                </c:pt>
                <c:pt idx="1328">
                  <c:v>Q3-2016</c:v>
                </c:pt>
                <c:pt idx="1329">
                  <c:v>Q1-2020</c:v>
                </c:pt>
                <c:pt idx="1330">
                  <c:v>Q2-2018</c:v>
                </c:pt>
                <c:pt idx="1331">
                  <c:v>Q1-2020</c:v>
                </c:pt>
                <c:pt idx="1332">
                  <c:v>Q1-2016</c:v>
                </c:pt>
                <c:pt idx="1333">
                  <c:v>Q3-2015</c:v>
                </c:pt>
                <c:pt idx="1334">
                  <c:v>Q2-2020</c:v>
                </c:pt>
                <c:pt idx="1335">
                  <c:v>Q3-2020</c:v>
                </c:pt>
                <c:pt idx="1336">
                  <c:v>Q3-2016</c:v>
                </c:pt>
                <c:pt idx="1337">
                  <c:v>Q1-2015</c:v>
                </c:pt>
                <c:pt idx="1338">
                  <c:v>Q3-2015</c:v>
                </c:pt>
                <c:pt idx="1339">
                  <c:v>Q2-2020</c:v>
                </c:pt>
                <c:pt idx="1340">
                  <c:v>Q3-2015</c:v>
                </c:pt>
                <c:pt idx="1341">
                  <c:v>Q3-2015</c:v>
                </c:pt>
                <c:pt idx="1342">
                  <c:v>Q4-2016</c:v>
                </c:pt>
                <c:pt idx="1343">
                  <c:v>Q3-2015</c:v>
                </c:pt>
                <c:pt idx="1344">
                  <c:v>Q3-2018</c:v>
                </c:pt>
                <c:pt idx="1345">
                  <c:v>Q3-2016</c:v>
                </c:pt>
                <c:pt idx="1346">
                  <c:v>Q1-2016</c:v>
                </c:pt>
                <c:pt idx="1347">
                  <c:v>Q4-2016</c:v>
                </c:pt>
                <c:pt idx="1348">
                  <c:v>Q2-2015</c:v>
                </c:pt>
                <c:pt idx="1349">
                  <c:v>Q1-2020</c:v>
                </c:pt>
                <c:pt idx="1350">
                  <c:v>Q2-2020</c:v>
                </c:pt>
                <c:pt idx="1351">
                  <c:v>Q3-2016</c:v>
                </c:pt>
                <c:pt idx="1352">
                  <c:v>Q1-2020</c:v>
                </c:pt>
                <c:pt idx="1353">
                  <c:v>Q4-2015</c:v>
                </c:pt>
                <c:pt idx="1354">
                  <c:v>Q3-2020</c:v>
                </c:pt>
                <c:pt idx="1355">
                  <c:v>Q4-2016</c:v>
                </c:pt>
                <c:pt idx="1356">
                  <c:v>Q3-2016</c:v>
                </c:pt>
                <c:pt idx="1357">
                  <c:v>Q4-2019</c:v>
                </c:pt>
                <c:pt idx="1358">
                  <c:v>Q1-2015</c:v>
                </c:pt>
                <c:pt idx="1359">
                  <c:v>Q2-2020</c:v>
                </c:pt>
                <c:pt idx="1360">
                  <c:v>Q4-2015</c:v>
                </c:pt>
                <c:pt idx="1361">
                  <c:v>Q3-2015</c:v>
                </c:pt>
                <c:pt idx="1362">
                  <c:v>Q2-2020</c:v>
                </c:pt>
                <c:pt idx="1363">
                  <c:v>Q1-2020</c:v>
                </c:pt>
                <c:pt idx="1364">
                  <c:v>Q3-2016</c:v>
                </c:pt>
                <c:pt idx="1365">
                  <c:v>Q1-2020</c:v>
                </c:pt>
                <c:pt idx="1366">
                  <c:v>Q3-2020</c:v>
                </c:pt>
                <c:pt idx="1367">
                  <c:v>Q3-2018</c:v>
                </c:pt>
                <c:pt idx="1368">
                  <c:v>Q3-2015</c:v>
                </c:pt>
                <c:pt idx="1369">
                  <c:v>Q2-2016</c:v>
                </c:pt>
                <c:pt idx="1370">
                  <c:v>Q3-2020</c:v>
                </c:pt>
                <c:pt idx="1371">
                  <c:v>Q3-2016</c:v>
                </c:pt>
                <c:pt idx="1372">
                  <c:v>Q1-2020</c:v>
                </c:pt>
                <c:pt idx="1373">
                  <c:v>Q3-2015</c:v>
                </c:pt>
                <c:pt idx="1374">
                  <c:v>Q2-2019</c:v>
                </c:pt>
                <c:pt idx="1375">
                  <c:v>Q2-2015</c:v>
                </c:pt>
                <c:pt idx="1376">
                  <c:v>Q1-2020</c:v>
                </c:pt>
                <c:pt idx="1377">
                  <c:v>Q2-2016</c:v>
                </c:pt>
                <c:pt idx="1378">
                  <c:v>Q1-2016</c:v>
                </c:pt>
                <c:pt idx="1379">
                  <c:v>Q4-2019</c:v>
                </c:pt>
                <c:pt idx="1380">
                  <c:v>Q3-2017</c:v>
                </c:pt>
                <c:pt idx="1381">
                  <c:v>Q4-2019</c:v>
                </c:pt>
                <c:pt idx="1382">
                  <c:v>Q1-2016</c:v>
                </c:pt>
                <c:pt idx="1383">
                  <c:v>Q2-2020</c:v>
                </c:pt>
                <c:pt idx="1384">
                  <c:v>Q4-2016</c:v>
                </c:pt>
                <c:pt idx="1385">
                  <c:v>Q4-2019</c:v>
                </c:pt>
                <c:pt idx="1386">
                  <c:v>Q3-2016</c:v>
                </c:pt>
                <c:pt idx="1387">
                  <c:v>Q1-2020</c:v>
                </c:pt>
                <c:pt idx="1388">
                  <c:v>Q3-2016</c:v>
                </c:pt>
                <c:pt idx="1389">
                  <c:v>Q2-2020</c:v>
                </c:pt>
                <c:pt idx="1390">
                  <c:v>Q2-2020</c:v>
                </c:pt>
                <c:pt idx="1391">
                  <c:v>Q1-2020</c:v>
                </c:pt>
                <c:pt idx="1392">
                  <c:v>Q4-2016</c:v>
                </c:pt>
                <c:pt idx="1393">
                  <c:v>Q2-2016</c:v>
                </c:pt>
                <c:pt idx="1394">
                  <c:v>Q3-2016</c:v>
                </c:pt>
                <c:pt idx="1395">
                  <c:v>Q2-2020</c:v>
                </c:pt>
                <c:pt idx="1396">
                  <c:v>Q1-2016</c:v>
                </c:pt>
                <c:pt idx="1397">
                  <c:v>Q1-2017</c:v>
                </c:pt>
                <c:pt idx="1398">
                  <c:v>Q2-2015</c:v>
                </c:pt>
                <c:pt idx="1399">
                  <c:v>Q2-2015</c:v>
                </c:pt>
                <c:pt idx="1400">
                  <c:v>Q4-2019</c:v>
                </c:pt>
                <c:pt idx="1401">
                  <c:v>Q2-2020</c:v>
                </c:pt>
                <c:pt idx="1402">
                  <c:v>Q2-2020</c:v>
                </c:pt>
                <c:pt idx="1403">
                  <c:v>Q3-2016</c:v>
                </c:pt>
                <c:pt idx="1404">
                  <c:v>Q2-2020</c:v>
                </c:pt>
                <c:pt idx="1405">
                  <c:v>Q4-2019</c:v>
                </c:pt>
                <c:pt idx="1406">
                  <c:v>Q2-2016</c:v>
                </c:pt>
                <c:pt idx="1407">
                  <c:v>Q1-2020</c:v>
                </c:pt>
                <c:pt idx="1408">
                  <c:v>Q1-2017</c:v>
                </c:pt>
                <c:pt idx="1409">
                  <c:v>Q4-2015</c:v>
                </c:pt>
                <c:pt idx="1410">
                  <c:v>Q3-2020</c:v>
                </c:pt>
                <c:pt idx="1411">
                  <c:v>Q4-2015</c:v>
                </c:pt>
                <c:pt idx="1412">
                  <c:v>Q3-2015</c:v>
                </c:pt>
                <c:pt idx="1413">
                  <c:v>Q3-2020</c:v>
                </c:pt>
                <c:pt idx="1414">
                  <c:v>Q1-2020</c:v>
                </c:pt>
                <c:pt idx="1415">
                  <c:v>Q2-2016</c:v>
                </c:pt>
                <c:pt idx="1416">
                  <c:v>Q1-2017</c:v>
                </c:pt>
                <c:pt idx="1417">
                  <c:v>Q1-2020</c:v>
                </c:pt>
                <c:pt idx="1418">
                  <c:v>Q1-2020</c:v>
                </c:pt>
                <c:pt idx="1419">
                  <c:v>Q3-2015</c:v>
                </c:pt>
                <c:pt idx="1420">
                  <c:v>Q3-2015</c:v>
                </c:pt>
                <c:pt idx="1421">
                  <c:v>Q2-2016</c:v>
                </c:pt>
                <c:pt idx="1422">
                  <c:v>Q3-2018</c:v>
                </c:pt>
                <c:pt idx="1423">
                  <c:v>Q4-2016</c:v>
                </c:pt>
                <c:pt idx="1424">
                  <c:v>Q1-2020</c:v>
                </c:pt>
                <c:pt idx="1425">
                  <c:v>Q1-2020</c:v>
                </c:pt>
                <c:pt idx="1426">
                  <c:v>Q3-2015</c:v>
                </c:pt>
                <c:pt idx="1427">
                  <c:v>Q4-2019</c:v>
                </c:pt>
                <c:pt idx="1428">
                  <c:v>Q3-2016</c:v>
                </c:pt>
                <c:pt idx="1429">
                  <c:v>Q4-2017</c:v>
                </c:pt>
                <c:pt idx="1430">
                  <c:v>Q3-2018</c:v>
                </c:pt>
                <c:pt idx="1431">
                  <c:v>Q3-2016</c:v>
                </c:pt>
                <c:pt idx="1432">
                  <c:v>Q4-2019</c:v>
                </c:pt>
                <c:pt idx="1433">
                  <c:v>Q4-2016</c:v>
                </c:pt>
                <c:pt idx="1434">
                  <c:v>Q2-2020</c:v>
                </c:pt>
                <c:pt idx="1435">
                  <c:v>Q4-2016</c:v>
                </c:pt>
                <c:pt idx="1436">
                  <c:v>Q4-2016</c:v>
                </c:pt>
                <c:pt idx="1437">
                  <c:v>Q3-2015</c:v>
                </c:pt>
                <c:pt idx="1438">
                  <c:v>Q1-2020</c:v>
                </c:pt>
                <c:pt idx="1439">
                  <c:v>Q2-2020</c:v>
                </c:pt>
                <c:pt idx="1440">
                  <c:v>Q1-2016</c:v>
                </c:pt>
                <c:pt idx="1441">
                  <c:v>Q2-2016</c:v>
                </c:pt>
                <c:pt idx="1442">
                  <c:v>Q2-2020</c:v>
                </c:pt>
                <c:pt idx="1443">
                  <c:v>Q1-2020</c:v>
                </c:pt>
                <c:pt idx="1444">
                  <c:v>Q3-2020</c:v>
                </c:pt>
                <c:pt idx="1445">
                  <c:v>Q1-2016</c:v>
                </c:pt>
                <c:pt idx="1446">
                  <c:v>Q1-2019</c:v>
                </c:pt>
                <c:pt idx="1447">
                  <c:v>Q3-2015</c:v>
                </c:pt>
                <c:pt idx="1448">
                  <c:v>Q4-2015</c:v>
                </c:pt>
                <c:pt idx="1449">
                  <c:v>Q3-2020</c:v>
                </c:pt>
                <c:pt idx="1450">
                  <c:v>Q4-2016</c:v>
                </c:pt>
                <c:pt idx="1451">
                  <c:v>Q3-2015</c:v>
                </c:pt>
                <c:pt idx="1452">
                  <c:v>Q3-2016</c:v>
                </c:pt>
                <c:pt idx="1453">
                  <c:v>Q4-2015</c:v>
                </c:pt>
                <c:pt idx="1454">
                  <c:v>Q4-2015</c:v>
                </c:pt>
                <c:pt idx="1455">
                  <c:v>Q1-2020</c:v>
                </c:pt>
                <c:pt idx="1456">
                  <c:v>Q1-2015</c:v>
                </c:pt>
                <c:pt idx="1457">
                  <c:v>Q2-2020</c:v>
                </c:pt>
                <c:pt idx="1458">
                  <c:v>Q4-2016</c:v>
                </c:pt>
                <c:pt idx="1459">
                  <c:v>Q1-2020</c:v>
                </c:pt>
                <c:pt idx="1460">
                  <c:v>Q1-2016</c:v>
                </c:pt>
                <c:pt idx="1461">
                  <c:v>Q4-2019</c:v>
                </c:pt>
                <c:pt idx="1462">
                  <c:v>Q3-2015</c:v>
                </c:pt>
                <c:pt idx="1463">
                  <c:v>Q3-2016</c:v>
                </c:pt>
                <c:pt idx="1464">
                  <c:v>Q3-2020</c:v>
                </c:pt>
                <c:pt idx="1465">
                  <c:v>Q3-2020</c:v>
                </c:pt>
                <c:pt idx="1466">
                  <c:v>Q4-2015</c:v>
                </c:pt>
                <c:pt idx="1467">
                  <c:v>Q4-2016</c:v>
                </c:pt>
                <c:pt idx="1468">
                  <c:v>Q2-2020</c:v>
                </c:pt>
                <c:pt idx="1469">
                  <c:v>Q1-2016</c:v>
                </c:pt>
                <c:pt idx="1470">
                  <c:v>Q1-2016</c:v>
                </c:pt>
                <c:pt idx="1471">
                  <c:v>Q4-2015</c:v>
                </c:pt>
                <c:pt idx="1472">
                  <c:v>Q4-2015</c:v>
                </c:pt>
                <c:pt idx="1473">
                  <c:v>Q4-2015</c:v>
                </c:pt>
                <c:pt idx="1474">
                  <c:v>Q4-2016</c:v>
                </c:pt>
                <c:pt idx="1475">
                  <c:v>Q1-2016</c:v>
                </c:pt>
                <c:pt idx="1476">
                  <c:v>Q3-2017</c:v>
                </c:pt>
                <c:pt idx="1477">
                  <c:v>Q3-2016</c:v>
                </c:pt>
                <c:pt idx="1478">
                  <c:v>Q4-2016</c:v>
                </c:pt>
                <c:pt idx="1479">
                  <c:v>Q3-2016</c:v>
                </c:pt>
                <c:pt idx="1480">
                  <c:v>Q3-2015</c:v>
                </c:pt>
                <c:pt idx="1481">
                  <c:v>Q1-2020</c:v>
                </c:pt>
                <c:pt idx="1482">
                  <c:v>Q2-2020</c:v>
                </c:pt>
                <c:pt idx="1483">
                  <c:v>Q2-2020</c:v>
                </c:pt>
                <c:pt idx="1484">
                  <c:v>Q3-2017</c:v>
                </c:pt>
                <c:pt idx="1485">
                  <c:v>Q3-2015</c:v>
                </c:pt>
                <c:pt idx="1486">
                  <c:v>Q3-2015</c:v>
                </c:pt>
                <c:pt idx="1487">
                  <c:v>Q1-2017</c:v>
                </c:pt>
                <c:pt idx="1488">
                  <c:v>Q3-2015</c:v>
                </c:pt>
                <c:pt idx="1489">
                  <c:v>Q1-2016</c:v>
                </c:pt>
                <c:pt idx="1490">
                  <c:v>Q1-2020</c:v>
                </c:pt>
                <c:pt idx="1491">
                  <c:v>Q1-2016</c:v>
                </c:pt>
                <c:pt idx="1492">
                  <c:v>Q3-2020</c:v>
                </c:pt>
                <c:pt idx="1493">
                  <c:v>Q1-2017</c:v>
                </c:pt>
                <c:pt idx="1494">
                  <c:v>Q4-2019</c:v>
                </c:pt>
                <c:pt idx="1495">
                  <c:v>Q1-2020</c:v>
                </c:pt>
                <c:pt idx="1496">
                  <c:v>Q3-2020</c:v>
                </c:pt>
                <c:pt idx="1497">
                  <c:v>Q1-2020</c:v>
                </c:pt>
                <c:pt idx="1498">
                  <c:v>Q3-2015</c:v>
                </c:pt>
                <c:pt idx="1499">
                  <c:v>Q1-2016</c:v>
                </c:pt>
                <c:pt idx="1500">
                  <c:v>Q3-2015</c:v>
                </c:pt>
                <c:pt idx="1501">
                  <c:v>Q2-2016</c:v>
                </c:pt>
                <c:pt idx="1502">
                  <c:v>Q4-2016</c:v>
                </c:pt>
                <c:pt idx="1503">
                  <c:v>Q3-2020</c:v>
                </c:pt>
                <c:pt idx="1504">
                  <c:v>Q3-2015</c:v>
                </c:pt>
                <c:pt idx="1505">
                  <c:v>Q3-2015</c:v>
                </c:pt>
                <c:pt idx="1506">
                  <c:v>Q4-2019</c:v>
                </c:pt>
                <c:pt idx="1507">
                  <c:v>Q3-2015</c:v>
                </c:pt>
                <c:pt idx="1508">
                  <c:v>Q3-2016</c:v>
                </c:pt>
                <c:pt idx="1509">
                  <c:v>Q4-2016</c:v>
                </c:pt>
                <c:pt idx="1510">
                  <c:v>Q4-2015</c:v>
                </c:pt>
                <c:pt idx="1511">
                  <c:v>Q4-2015</c:v>
                </c:pt>
                <c:pt idx="1512">
                  <c:v>Q4-2019</c:v>
                </c:pt>
                <c:pt idx="1513">
                  <c:v>Q1-2016</c:v>
                </c:pt>
                <c:pt idx="1514">
                  <c:v>Q4-2015</c:v>
                </c:pt>
                <c:pt idx="1515">
                  <c:v>Q1-2016</c:v>
                </c:pt>
                <c:pt idx="1516">
                  <c:v>Q1-2016</c:v>
                </c:pt>
                <c:pt idx="1517">
                  <c:v>Q4-2019</c:v>
                </c:pt>
                <c:pt idx="1518">
                  <c:v>Q1-2016</c:v>
                </c:pt>
                <c:pt idx="1519">
                  <c:v>Q4-2016</c:v>
                </c:pt>
                <c:pt idx="1520">
                  <c:v>Q2-2015</c:v>
                </c:pt>
                <c:pt idx="1521">
                  <c:v>Q3-2016</c:v>
                </c:pt>
                <c:pt idx="1522">
                  <c:v>Q4-2016</c:v>
                </c:pt>
                <c:pt idx="1523">
                  <c:v>Q3-2016</c:v>
                </c:pt>
                <c:pt idx="1524">
                  <c:v>Q2-2020</c:v>
                </c:pt>
                <c:pt idx="1525">
                  <c:v>Q3-2020</c:v>
                </c:pt>
                <c:pt idx="1526">
                  <c:v>Q1-2020</c:v>
                </c:pt>
                <c:pt idx="1527">
                  <c:v>Q3-2015</c:v>
                </c:pt>
                <c:pt idx="1528">
                  <c:v>Q2-2015</c:v>
                </c:pt>
                <c:pt idx="1529">
                  <c:v>Q3-2015</c:v>
                </c:pt>
                <c:pt idx="1530">
                  <c:v>Q3-2015</c:v>
                </c:pt>
                <c:pt idx="1531">
                  <c:v>Q1-2016</c:v>
                </c:pt>
                <c:pt idx="1532">
                  <c:v>Q2-2020</c:v>
                </c:pt>
                <c:pt idx="1533">
                  <c:v>Q1-2015</c:v>
                </c:pt>
                <c:pt idx="1534">
                  <c:v>Q3-2015</c:v>
                </c:pt>
                <c:pt idx="1535">
                  <c:v>Q3-2015</c:v>
                </c:pt>
                <c:pt idx="1536">
                  <c:v>Q3-2015</c:v>
                </c:pt>
                <c:pt idx="1537">
                  <c:v>Q4-2015</c:v>
                </c:pt>
                <c:pt idx="1538">
                  <c:v>Q4-2015</c:v>
                </c:pt>
                <c:pt idx="1539">
                  <c:v>Q2-2020</c:v>
                </c:pt>
                <c:pt idx="1540">
                  <c:v>Q4-2016</c:v>
                </c:pt>
                <c:pt idx="1541">
                  <c:v>Q1-2018</c:v>
                </c:pt>
                <c:pt idx="1542">
                  <c:v>Q1-2020</c:v>
                </c:pt>
                <c:pt idx="1543">
                  <c:v>Q2-2020</c:v>
                </c:pt>
                <c:pt idx="1544">
                  <c:v>Q2-2016</c:v>
                </c:pt>
                <c:pt idx="1545">
                  <c:v>Q2-2020</c:v>
                </c:pt>
                <c:pt idx="1546">
                  <c:v>Q2-2020</c:v>
                </c:pt>
                <c:pt idx="1547">
                  <c:v>Q3-2016</c:v>
                </c:pt>
                <c:pt idx="1548">
                  <c:v>Q2-2015</c:v>
                </c:pt>
                <c:pt idx="1549">
                  <c:v>Q3-2016</c:v>
                </c:pt>
                <c:pt idx="1550">
                  <c:v>Q2-2015</c:v>
                </c:pt>
                <c:pt idx="1551">
                  <c:v>Q4-2015</c:v>
                </c:pt>
                <c:pt idx="1552">
                  <c:v>Q4-2015</c:v>
                </c:pt>
                <c:pt idx="1553">
                  <c:v>Q1-2020</c:v>
                </c:pt>
                <c:pt idx="1554">
                  <c:v>Q4-2016</c:v>
                </c:pt>
                <c:pt idx="1555">
                  <c:v>Q4-2019</c:v>
                </c:pt>
                <c:pt idx="1556">
                  <c:v>Q2-2015</c:v>
                </c:pt>
                <c:pt idx="1557">
                  <c:v>Q2-2015</c:v>
                </c:pt>
                <c:pt idx="1558">
                  <c:v>Q3-2015</c:v>
                </c:pt>
                <c:pt idx="1559">
                  <c:v>Q3-2016</c:v>
                </c:pt>
                <c:pt idx="1560">
                  <c:v>Q4-2015</c:v>
                </c:pt>
                <c:pt idx="1561">
                  <c:v>Q2-2016</c:v>
                </c:pt>
                <c:pt idx="1562">
                  <c:v>Q1-2020</c:v>
                </c:pt>
                <c:pt idx="1563">
                  <c:v>Q4-2015</c:v>
                </c:pt>
                <c:pt idx="1564">
                  <c:v>Q4-2015</c:v>
                </c:pt>
                <c:pt idx="1565">
                  <c:v>Q3-2015</c:v>
                </c:pt>
                <c:pt idx="1566">
                  <c:v>Q2-2015</c:v>
                </c:pt>
                <c:pt idx="1567">
                  <c:v>Q2-2016</c:v>
                </c:pt>
                <c:pt idx="1568">
                  <c:v>Q1-2015</c:v>
                </c:pt>
                <c:pt idx="1569">
                  <c:v>Q4-2015</c:v>
                </c:pt>
                <c:pt idx="1570">
                  <c:v>Q1-2017</c:v>
                </c:pt>
                <c:pt idx="1571">
                  <c:v>Q4-2015</c:v>
                </c:pt>
                <c:pt idx="1572">
                  <c:v>Q3-2015</c:v>
                </c:pt>
                <c:pt idx="1573">
                  <c:v>Q3-2016</c:v>
                </c:pt>
                <c:pt idx="1574">
                  <c:v>Q4-2017</c:v>
                </c:pt>
                <c:pt idx="1575">
                  <c:v>Q3-2015</c:v>
                </c:pt>
                <c:pt idx="1576">
                  <c:v>Q1-2015</c:v>
                </c:pt>
                <c:pt idx="1577">
                  <c:v>Q3-2016</c:v>
                </c:pt>
                <c:pt idx="1578">
                  <c:v>Q4-2016</c:v>
                </c:pt>
                <c:pt idx="1579">
                  <c:v>Q1-2016</c:v>
                </c:pt>
                <c:pt idx="1580">
                  <c:v>Q3-2016</c:v>
                </c:pt>
                <c:pt idx="1581">
                  <c:v>Q2-2015</c:v>
                </c:pt>
                <c:pt idx="1582">
                  <c:v>Q3-2015</c:v>
                </c:pt>
                <c:pt idx="1583">
                  <c:v>Q3-2015</c:v>
                </c:pt>
                <c:pt idx="1584">
                  <c:v>Q4-2015</c:v>
                </c:pt>
                <c:pt idx="1585">
                  <c:v>Q2-2016</c:v>
                </c:pt>
                <c:pt idx="1586">
                  <c:v>Q2-2020</c:v>
                </c:pt>
                <c:pt idx="1587">
                  <c:v>Q2-2020</c:v>
                </c:pt>
                <c:pt idx="1588">
                  <c:v>Q4-2015</c:v>
                </c:pt>
                <c:pt idx="1589">
                  <c:v>Q3-2018</c:v>
                </c:pt>
                <c:pt idx="1590">
                  <c:v>Q3-2016</c:v>
                </c:pt>
                <c:pt idx="1591">
                  <c:v>Q4-2016</c:v>
                </c:pt>
                <c:pt idx="1592">
                  <c:v>Q3-2015</c:v>
                </c:pt>
                <c:pt idx="1593">
                  <c:v>Q3-2015</c:v>
                </c:pt>
                <c:pt idx="1594">
                  <c:v>Q4-2016</c:v>
                </c:pt>
                <c:pt idx="1595">
                  <c:v>Q3-2020</c:v>
                </c:pt>
                <c:pt idx="1596">
                  <c:v>Q4-2015</c:v>
                </c:pt>
                <c:pt idx="1597">
                  <c:v>Q3-2016</c:v>
                </c:pt>
                <c:pt idx="1598">
                  <c:v>Q2-2015</c:v>
                </c:pt>
                <c:pt idx="1599">
                  <c:v>Q4-2015</c:v>
                </c:pt>
                <c:pt idx="1600">
                  <c:v>Q2-2020</c:v>
                </c:pt>
                <c:pt idx="1601">
                  <c:v>Q2-2020</c:v>
                </c:pt>
                <c:pt idx="1602">
                  <c:v>Q1-2017</c:v>
                </c:pt>
                <c:pt idx="1603">
                  <c:v>Q2-2018</c:v>
                </c:pt>
                <c:pt idx="1604">
                  <c:v>Q3-2016</c:v>
                </c:pt>
                <c:pt idx="1605">
                  <c:v>Q3-2015</c:v>
                </c:pt>
                <c:pt idx="1606">
                  <c:v>Q3-2015</c:v>
                </c:pt>
                <c:pt idx="1607">
                  <c:v>Q2-2015</c:v>
                </c:pt>
                <c:pt idx="1608">
                  <c:v>Q3-2016</c:v>
                </c:pt>
                <c:pt idx="1609">
                  <c:v>Q2-2015</c:v>
                </c:pt>
                <c:pt idx="1610">
                  <c:v>Q4-2015</c:v>
                </c:pt>
                <c:pt idx="1611">
                  <c:v>Q1-2015</c:v>
                </c:pt>
                <c:pt idx="1612">
                  <c:v>Q2-2015</c:v>
                </c:pt>
                <c:pt idx="1613">
                  <c:v>Q4-2015</c:v>
                </c:pt>
                <c:pt idx="1614">
                  <c:v>Q2-2015</c:v>
                </c:pt>
                <c:pt idx="1615">
                  <c:v>Q3-2018</c:v>
                </c:pt>
                <c:pt idx="1616">
                  <c:v>Q1-2016</c:v>
                </c:pt>
                <c:pt idx="1617">
                  <c:v>Q3-2020</c:v>
                </c:pt>
                <c:pt idx="1618">
                  <c:v>Q2-2016</c:v>
                </c:pt>
                <c:pt idx="1619">
                  <c:v>Q4-2016</c:v>
                </c:pt>
                <c:pt idx="1620">
                  <c:v>Q3-2015</c:v>
                </c:pt>
                <c:pt idx="1621">
                  <c:v>Q1-2016</c:v>
                </c:pt>
                <c:pt idx="1622">
                  <c:v>Q3-2015</c:v>
                </c:pt>
                <c:pt idx="1623">
                  <c:v>Q1-2015</c:v>
                </c:pt>
                <c:pt idx="1624">
                  <c:v>Q3-2015</c:v>
                </c:pt>
                <c:pt idx="1625">
                  <c:v>Q3-2015</c:v>
                </c:pt>
                <c:pt idx="1626">
                  <c:v>Q2-2016</c:v>
                </c:pt>
                <c:pt idx="1627">
                  <c:v>Q3-2020</c:v>
                </c:pt>
                <c:pt idx="1628">
                  <c:v>Q4-2016</c:v>
                </c:pt>
                <c:pt idx="1629">
                  <c:v>Q4-2016</c:v>
                </c:pt>
                <c:pt idx="1630">
                  <c:v>Q3-2020</c:v>
                </c:pt>
                <c:pt idx="1631">
                  <c:v>Q4-2016</c:v>
                </c:pt>
                <c:pt idx="1632">
                  <c:v>Q2-2020</c:v>
                </c:pt>
                <c:pt idx="1633">
                  <c:v>Q2-2016</c:v>
                </c:pt>
                <c:pt idx="1634">
                  <c:v>Q2-2015</c:v>
                </c:pt>
                <c:pt idx="1635">
                  <c:v>Q2-2015</c:v>
                </c:pt>
                <c:pt idx="1636">
                  <c:v>Q4-2015</c:v>
                </c:pt>
                <c:pt idx="1637">
                  <c:v>Q1-2016</c:v>
                </c:pt>
                <c:pt idx="1638">
                  <c:v>Q4-2015</c:v>
                </c:pt>
                <c:pt idx="1639">
                  <c:v>Q4-2020</c:v>
                </c:pt>
                <c:pt idx="1640">
                  <c:v>Q2-2016</c:v>
                </c:pt>
                <c:pt idx="1641">
                  <c:v>Q3-2015</c:v>
                </c:pt>
                <c:pt idx="1642">
                  <c:v>Q4-2016</c:v>
                </c:pt>
                <c:pt idx="1643">
                  <c:v>Q2-2015</c:v>
                </c:pt>
                <c:pt idx="1644">
                  <c:v>Q2-2015</c:v>
                </c:pt>
                <c:pt idx="1645">
                  <c:v>Q4-2015</c:v>
                </c:pt>
                <c:pt idx="1646">
                  <c:v>Q2-2015</c:v>
                </c:pt>
                <c:pt idx="1647">
                  <c:v>Q2-2020</c:v>
                </c:pt>
                <c:pt idx="1648">
                  <c:v>Q2-2020</c:v>
                </c:pt>
                <c:pt idx="1649">
                  <c:v>Q3-2016</c:v>
                </c:pt>
                <c:pt idx="1650">
                  <c:v>Q1-2016</c:v>
                </c:pt>
                <c:pt idx="1651">
                  <c:v>Q4-2015</c:v>
                </c:pt>
                <c:pt idx="1652">
                  <c:v>Q1-2015</c:v>
                </c:pt>
                <c:pt idx="1653">
                  <c:v>Q4-2015</c:v>
                </c:pt>
                <c:pt idx="1654">
                  <c:v>Q3-2016</c:v>
                </c:pt>
                <c:pt idx="1655">
                  <c:v>Q4-2015</c:v>
                </c:pt>
                <c:pt idx="1656">
                  <c:v>Q3-2015</c:v>
                </c:pt>
                <c:pt idx="1657">
                  <c:v>Q2-2015</c:v>
                </c:pt>
                <c:pt idx="1658">
                  <c:v>Q3-2015</c:v>
                </c:pt>
                <c:pt idx="1659">
                  <c:v>Q3-2016</c:v>
                </c:pt>
                <c:pt idx="1660">
                  <c:v>Q4-2015</c:v>
                </c:pt>
                <c:pt idx="1661">
                  <c:v>Q2-2015</c:v>
                </c:pt>
                <c:pt idx="1662">
                  <c:v>Q3-2020</c:v>
                </c:pt>
                <c:pt idx="1663">
                  <c:v>Q4-2015</c:v>
                </c:pt>
                <c:pt idx="1664">
                  <c:v>Q2-2015</c:v>
                </c:pt>
                <c:pt idx="1665">
                  <c:v>Q2-2020</c:v>
                </c:pt>
                <c:pt idx="1666">
                  <c:v>Q1-2016</c:v>
                </c:pt>
                <c:pt idx="1667">
                  <c:v>Q4-2016</c:v>
                </c:pt>
                <c:pt idx="1668">
                  <c:v>Q2-2015</c:v>
                </c:pt>
                <c:pt idx="1669">
                  <c:v>Q3-2015</c:v>
                </c:pt>
                <c:pt idx="1670">
                  <c:v>Q1-2016</c:v>
                </c:pt>
                <c:pt idx="1671">
                  <c:v>Q3-2015</c:v>
                </c:pt>
                <c:pt idx="1672">
                  <c:v>Q3-2015</c:v>
                </c:pt>
                <c:pt idx="1673">
                  <c:v>Q2-2015</c:v>
                </c:pt>
                <c:pt idx="1674">
                  <c:v>Q3-2016</c:v>
                </c:pt>
                <c:pt idx="1675">
                  <c:v>Q1-2015</c:v>
                </c:pt>
                <c:pt idx="1676">
                  <c:v>Q3-2018</c:v>
                </c:pt>
                <c:pt idx="1677">
                  <c:v>Q4-2015</c:v>
                </c:pt>
                <c:pt idx="1678">
                  <c:v>Q4-2016</c:v>
                </c:pt>
                <c:pt idx="1679">
                  <c:v>Q3-2015</c:v>
                </c:pt>
                <c:pt idx="1680">
                  <c:v>Q2-2020</c:v>
                </c:pt>
                <c:pt idx="1681">
                  <c:v>Q2-2020</c:v>
                </c:pt>
                <c:pt idx="1682">
                  <c:v>Q2-2016</c:v>
                </c:pt>
                <c:pt idx="1683">
                  <c:v>Q2-2015</c:v>
                </c:pt>
                <c:pt idx="1684">
                  <c:v>Q3-2016</c:v>
                </c:pt>
                <c:pt idx="1685">
                  <c:v>Q3-2015</c:v>
                </c:pt>
                <c:pt idx="1686">
                  <c:v>Q4-2015</c:v>
                </c:pt>
                <c:pt idx="1687">
                  <c:v>Q3-2020</c:v>
                </c:pt>
                <c:pt idx="1688">
                  <c:v>Q4-2015</c:v>
                </c:pt>
                <c:pt idx="1689">
                  <c:v>Q4-2015</c:v>
                </c:pt>
                <c:pt idx="1690">
                  <c:v>Q3-2020</c:v>
                </c:pt>
                <c:pt idx="1691">
                  <c:v>Q4-2016</c:v>
                </c:pt>
                <c:pt idx="1692">
                  <c:v>Q4-2019</c:v>
                </c:pt>
                <c:pt idx="1693">
                  <c:v>Q4-2020</c:v>
                </c:pt>
                <c:pt idx="1694">
                  <c:v>Q1-2020</c:v>
                </c:pt>
                <c:pt idx="1695">
                  <c:v>Q2-2015</c:v>
                </c:pt>
                <c:pt idx="1696">
                  <c:v>Q4-2015</c:v>
                </c:pt>
                <c:pt idx="1697">
                  <c:v>Q1-2015</c:v>
                </c:pt>
                <c:pt idx="1698">
                  <c:v>Q3-2015</c:v>
                </c:pt>
                <c:pt idx="1699">
                  <c:v>Q1-2015</c:v>
                </c:pt>
                <c:pt idx="1700">
                  <c:v>Q1-2016</c:v>
                </c:pt>
                <c:pt idx="1701">
                  <c:v>Q1-2015</c:v>
                </c:pt>
                <c:pt idx="1702">
                  <c:v>Q1-2016</c:v>
                </c:pt>
                <c:pt idx="1703">
                  <c:v>Q3-2020</c:v>
                </c:pt>
                <c:pt idx="1704">
                  <c:v>Q3-2020</c:v>
                </c:pt>
                <c:pt idx="1705">
                  <c:v>Q2-2020</c:v>
                </c:pt>
                <c:pt idx="1706">
                  <c:v>Q3-2020</c:v>
                </c:pt>
                <c:pt idx="1707">
                  <c:v>Q4-2015</c:v>
                </c:pt>
                <c:pt idx="1708">
                  <c:v>Q3-2015</c:v>
                </c:pt>
                <c:pt idx="1709">
                  <c:v>Q2-2020</c:v>
                </c:pt>
                <c:pt idx="1710">
                  <c:v>Q1-2015</c:v>
                </c:pt>
                <c:pt idx="1711">
                  <c:v>Q2-2015</c:v>
                </c:pt>
                <c:pt idx="1712">
                  <c:v>Q2-2015</c:v>
                </c:pt>
                <c:pt idx="1713">
                  <c:v>Q3-2015</c:v>
                </c:pt>
                <c:pt idx="1714">
                  <c:v>Q1-2016</c:v>
                </c:pt>
                <c:pt idx="1715">
                  <c:v>Q1-2016</c:v>
                </c:pt>
                <c:pt idx="1716">
                  <c:v>Q2-2015</c:v>
                </c:pt>
                <c:pt idx="1717">
                  <c:v>Q3-2016</c:v>
                </c:pt>
                <c:pt idx="1718">
                  <c:v>Q3-2016</c:v>
                </c:pt>
                <c:pt idx="1719">
                  <c:v>Q1-2015</c:v>
                </c:pt>
                <c:pt idx="1720">
                  <c:v>Q3-2015</c:v>
                </c:pt>
                <c:pt idx="1721">
                  <c:v>Q1-2015</c:v>
                </c:pt>
                <c:pt idx="1722">
                  <c:v>Q2-2015</c:v>
                </c:pt>
                <c:pt idx="1723">
                  <c:v>Q2-2015</c:v>
                </c:pt>
                <c:pt idx="1724">
                  <c:v>Q1-2015</c:v>
                </c:pt>
                <c:pt idx="1725">
                  <c:v>Q1-2015</c:v>
                </c:pt>
                <c:pt idx="1726">
                  <c:v>Q4-2015</c:v>
                </c:pt>
                <c:pt idx="1727">
                  <c:v>Q1-2015</c:v>
                </c:pt>
                <c:pt idx="1728">
                  <c:v>Q2-2020</c:v>
                </c:pt>
                <c:pt idx="1729">
                  <c:v>Q1-2016</c:v>
                </c:pt>
                <c:pt idx="1730">
                  <c:v>Q3-2020</c:v>
                </c:pt>
                <c:pt idx="1731">
                  <c:v>Q1-2020</c:v>
                </c:pt>
                <c:pt idx="1732">
                  <c:v>Q1-2016</c:v>
                </c:pt>
                <c:pt idx="1733">
                  <c:v>Q1-2015</c:v>
                </c:pt>
                <c:pt idx="1734">
                  <c:v>Q1-2015</c:v>
                </c:pt>
                <c:pt idx="1735">
                  <c:v>Q3-2020</c:v>
                </c:pt>
                <c:pt idx="1736">
                  <c:v>Q4-2019</c:v>
                </c:pt>
                <c:pt idx="1737">
                  <c:v>Q3-2015</c:v>
                </c:pt>
                <c:pt idx="1738">
                  <c:v>Q1-2015</c:v>
                </c:pt>
                <c:pt idx="1739">
                  <c:v>Q3-2016</c:v>
                </c:pt>
                <c:pt idx="1740">
                  <c:v>Q3-2016</c:v>
                </c:pt>
                <c:pt idx="1741">
                  <c:v>Q2-2015</c:v>
                </c:pt>
                <c:pt idx="1742">
                  <c:v>Q2-2015</c:v>
                </c:pt>
                <c:pt idx="1743">
                  <c:v>Q2-2020</c:v>
                </c:pt>
                <c:pt idx="1744">
                  <c:v>Q2-2020</c:v>
                </c:pt>
                <c:pt idx="1745">
                  <c:v>Q2-2015</c:v>
                </c:pt>
                <c:pt idx="1746">
                  <c:v>Q3-2016</c:v>
                </c:pt>
                <c:pt idx="1747">
                  <c:v>Q3-2015</c:v>
                </c:pt>
                <c:pt idx="1748">
                  <c:v>Q4-2015</c:v>
                </c:pt>
                <c:pt idx="1749">
                  <c:v>Q1-2016</c:v>
                </c:pt>
                <c:pt idx="1750">
                  <c:v>Q1-2016</c:v>
                </c:pt>
                <c:pt idx="1751">
                  <c:v>Q1-2015</c:v>
                </c:pt>
                <c:pt idx="1752">
                  <c:v>Q1-2016</c:v>
                </c:pt>
                <c:pt idx="1753">
                  <c:v>Q3-2016</c:v>
                </c:pt>
                <c:pt idx="1754">
                  <c:v>Q1-2016</c:v>
                </c:pt>
                <c:pt idx="1755">
                  <c:v>Q1-2016</c:v>
                </c:pt>
                <c:pt idx="1756">
                  <c:v>Q2-2020</c:v>
                </c:pt>
                <c:pt idx="1757">
                  <c:v>Q3-2016</c:v>
                </c:pt>
                <c:pt idx="1758">
                  <c:v>Q1-2015</c:v>
                </c:pt>
                <c:pt idx="1759">
                  <c:v>Q4-2015</c:v>
                </c:pt>
                <c:pt idx="1760">
                  <c:v>Q3-2015</c:v>
                </c:pt>
                <c:pt idx="1761">
                  <c:v>Q3-2015</c:v>
                </c:pt>
                <c:pt idx="1762">
                  <c:v>Q2-2020</c:v>
                </c:pt>
                <c:pt idx="1763">
                  <c:v>Q3-2015</c:v>
                </c:pt>
                <c:pt idx="1764">
                  <c:v>Q1-2016</c:v>
                </c:pt>
                <c:pt idx="1765">
                  <c:v>Q2-2015</c:v>
                </c:pt>
                <c:pt idx="1766">
                  <c:v>Q4-2015</c:v>
                </c:pt>
                <c:pt idx="1767">
                  <c:v>Q1-2016</c:v>
                </c:pt>
                <c:pt idx="1768">
                  <c:v>Q4-2015</c:v>
                </c:pt>
                <c:pt idx="1769">
                  <c:v>Q4-2015</c:v>
                </c:pt>
                <c:pt idx="1770">
                  <c:v>Q1-2015</c:v>
                </c:pt>
                <c:pt idx="1771">
                  <c:v>Q3-2015</c:v>
                </c:pt>
                <c:pt idx="1772">
                  <c:v>Q2-2015</c:v>
                </c:pt>
                <c:pt idx="1773">
                  <c:v>Q2-2016</c:v>
                </c:pt>
                <c:pt idx="1774">
                  <c:v>Q1-2015</c:v>
                </c:pt>
                <c:pt idx="1775">
                  <c:v>Q3-2016</c:v>
                </c:pt>
                <c:pt idx="1776">
                  <c:v>Q3-2015</c:v>
                </c:pt>
                <c:pt idx="1777">
                  <c:v>Q1-2016</c:v>
                </c:pt>
                <c:pt idx="1778">
                  <c:v>Q4-2016</c:v>
                </c:pt>
                <c:pt idx="1779">
                  <c:v>Q3-2020</c:v>
                </c:pt>
                <c:pt idx="1780">
                  <c:v>Q1-2015</c:v>
                </c:pt>
                <c:pt idx="1781">
                  <c:v>Q2-2018</c:v>
                </c:pt>
                <c:pt idx="1782">
                  <c:v>Q1-2020</c:v>
                </c:pt>
                <c:pt idx="1783">
                  <c:v>Q2-2015</c:v>
                </c:pt>
                <c:pt idx="1784">
                  <c:v>Q4-2015</c:v>
                </c:pt>
                <c:pt idx="1785">
                  <c:v>Q1-2016</c:v>
                </c:pt>
                <c:pt idx="1786">
                  <c:v>Q2-2015</c:v>
                </c:pt>
                <c:pt idx="1787">
                  <c:v>Q2-2020</c:v>
                </c:pt>
                <c:pt idx="1788">
                  <c:v>Q1-2015</c:v>
                </c:pt>
                <c:pt idx="1789">
                  <c:v>Q4-2015</c:v>
                </c:pt>
                <c:pt idx="1790">
                  <c:v>Q1-2015</c:v>
                </c:pt>
                <c:pt idx="1791">
                  <c:v>Q1-2015</c:v>
                </c:pt>
                <c:pt idx="1792">
                  <c:v>Q2-2015</c:v>
                </c:pt>
                <c:pt idx="1793">
                  <c:v>Q3-2020</c:v>
                </c:pt>
                <c:pt idx="1794">
                  <c:v>Q3-2020</c:v>
                </c:pt>
                <c:pt idx="1795">
                  <c:v>Q4-2016</c:v>
                </c:pt>
                <c:pt idx="1796">
                  <c:v>Q2-2015</c:v>
                </c:pt>
                <c:pt idx="1797">
                  <c:v>Q1-2016</c:v>
                </c:pt>
                <c:pt idx="1798">
                  <c:v>Q2-2015</c:v>
                </c:pt>
                <c:pt idx="1799">
                  <c:v>Q2-2015</c:v>
                </c:pt>
                <c:pt idx="1800">
                  <c:v>Q2-2015</c:v>
                </c:pt>
                <c:pt idx="1801">
                  <c:v>Q1-2015</c:v>
                </c:pt>
                <c:pt idx="1802">
                  <c:v>Q2-2020</c:v>
                </c:pt>
                <c:pt idx="1803">
                  <c:v>Q4-2015</c:v>
                </c:pt>
                <c:pt idx="1804">
                  <c:v>Q2-2020</c:v>
                </c:pt>
                <c:pt idx="1805">
                  <c:v>Q2-2016</c:v>
                </c:pt>
                <c:pt idx="1806">
                  <c:v>Q4-2015</c:v>
                </c:pt>
                <c:pt idx="1807">
                  <c:v>Q2-2015</c:v>
                </c:pt>
                <c:pt idx="1808">
                  <c:v>Q3-2015</c:v>
                </c:pt>
                <c:pt idx="1809">
                  <c:v>Q1-2017</c:v>
                </c:pt>
                <c:pt idx="1810">
                  <c:v>Q2-2015</c:v>
                </c:pt>
                <c:pt idx="1811">
                  <c:v>Q3-2015</c:v>
                </c:pt>
                <c:pt idx="1812">
                  <c:v>Q1-2016</c:v>
                </c:pt>
                <c:pt idx="1813">
                  <c:v>Q2-2020</c:v>
                </c:pt>
                <c:pt idx="1814">
                  <c:v>Q4-2015</c:v>
                </c:pt>
                <c:pt idx="1815">
                  <c:v>Q2-2015</c:v>
                </c:pt>
                <c:pt idx="1816">
                  <c:v>Q2-2015</c:v>
                </c:pt>
                <c:pt idx="1817">
                  <c:v>Q2-2020</c:v>
                </c:pt>
                <c:pt idx="1818">
                  <c:v>Q1-2016</c:v>
                </c:pt>
                <c:pt idx="1819">
                  <c:v>Q4-2016</c:v>
                </c:pt>
                <c:pt idx="1820">
                  <c:v>Q3-2015</c:v>
                </c:pt>
                <c:pt idx="1821">
                  <c:v>Q2-2020</c:v>
                </c:pt>
                <c:pt idx="1822">
                  <c:v>Q1-2015</c:v>
                </c:pt>
                <c:pt idx="1823">
                  <c:v>Q2-2015</c:v>
                </c:pt>
                <c:pt idx="1824">
                  <c:v>Q1-2015</c:v>
                </c:pt>
                <c:pt idx="1825">
                  <c:v>Q1-2016</c:v>
                </c:pt>
                <c:pt idx="1826">
                  <c:v>Q1-2016</c:v>
                </c:pt>
                <c:pt idx="1827">
                  <c:v>Q4-2016</c:v>
                </c:pt>
                <c:pt idx="1828">
                  <c:v>Q2-2015</c:v>
                </c:pt>
                <c:pt idx="1829">
                  <c:v>Q3-2015</c:v>
                </c:pt>
                <c:pt idx="1830">
                  <c:v>Q1-2016</c:v>
                </c:pt>
                <c:pt idx="1831">
                  <c:v>Q1-2016</c:v>
                </c:pt>
                <c:pt idx="1832">
                  <c:v>Q4-2015</c:v>
                </c:pt>
                <c:pt idx="1833">
                  <c:v>Q2-2015</c:v>
                </c:pt>
                <c:pt idx="1834">
                  <c:v>Q3-2015</c:v>
                </c:pt>
                <c:pt idx="1835">
                  <c:v>Q2-2015</c:v>
                </c:pt>
                <c:pt idx="1836">
                  <c:v>Q2-2015</c:v>
                </c:pt>
                <c:pt idx="1837">
                  <c:v>Q2-2020</c:v>
                </c:pt>
                <c:pt idx="1838">
                  <c:v>Q4-2015</c:v>
                </c:pt>
                <c:pt idx="1839">
                  <c:v>Q4-2016</c:v>
                </c:pt>
                <c:pt idx="1840">
                  <c:v>Q1-2016</c:v>
                </c:pt>
                <c:pt idx="1841">
                  <c:v>Q3-2015</c:v>
                </c:pt>
                <c:pt idx="1842">
                  <c:v>Q3-2016</c:v>
                </c:pt>
                <c:pt idx="1843">
                  <c:v>Q3-2015</c:v>
                </c:pt>
                <c:pt idx="1844">
                  <c:v>Q3-2015</c:v>
                </c:pt>
                <c:pt idx="1845">
                  <c:v>Q2-2020</c:v>
                </c:pt>
                <c:pt idx="1846">
                  <c:v>Q3-2018</c:v>
                </c:pt>
                <c:pt idx="1847">
                  <c:v>Q2-2015</c:v>
                </c:pt>
                <c:pt idx="1848">
                  <c:v>Q4-2015</c:v>
                </c:pt>
                <c:pt idx="1849">
                  <c:v>Q3-2016</c:v>
                </c:pt>
                <c:pt idx="1850">
                  <c:v>Q1-2015</c:v>
                </c:pt>
                <c:pt idx="1851">
                  <c:v>Q4-2015</c:v>
                </c:pt>
                <c:pt idx="1852">
                  <c:v>Q4-2016</c:v>
                </c:pt>
                <c:pt idx="1853">
                  <c:v>Q1-2016</c:v>
                </c:pt>
                <c:pt idx="1854">
                  <c:v>Q1-2020</c:v>
                </c:pt>
                <c:pt idx="1855">
                  <c:v>Q3-2015</c:v>
                </c:pt>
                <c:pt idx="1856">
                  <c:v>Q3-2015</c:v>
                </c:pt>
                <c:pt idx="1857">
                  <c:v>Q4-2015</c:v>
                </c:pt>
                <c:pt idx="1858">
                  <c:v>Q2-2015</c:v>
                </c:pt>
                <c:pt idx="1859">
                  <c:v>Q2-2015</c:v>
                </c:pt>
                <c:pt idx="1860">
                  <c:v>Q4-2019</c:v>
                </c:pt>
                <c:pt idx="1861">
                  <c:v>Q1-2016</c:v>
                </c:pt>
                <c:pt idx="1862">
                  <c:v>Q1-2015</c:v>
                </c:pt>
                <c:pt idx="1863">
                  <c:v>Q2-2015</c:v>
                </c:pt>
                <c:pt idx="1864">
                  <c:v>Q1-2015</c:v>
                </c:pt>
                <c:pt idx="1865">
                  <c:v>Q3-2015</c:v>
                </c:pt>
                <c:pt idx="1866">
                  <c:v>Q3-2015</c:v>
                </c:pt>
                <c:pt idx="1867">
                  <c:v>Q2-2015</c:v>
                </c:pt>
                <c:pt idx="1868">
                  <c:v>Q1-2015</c:v>
                </c:pt>
                <c:pt idx="1869">
                  <c:v>Q1-2016</c:v>
                </c:pt>
                <c:pt idx="1870">
                  <c:v>Q3-2016</c:v>
                </c:pt>
                <c:pt idx="1871">
                  <c:v>Q1-2017</c:v>
                </c:pt>
                <c:pt idx="1872">
                  <c:v>Q4-2016</c:v>
                </c:pt>
                <c:pt idx="1873">
                  <c:v>Q4-2016</c:v>
                </c:pt>
                <c:pt idx="1874">
                  <c:v>Q1-2020</c:v>
                </c:pt>
                <c:pt idx="1875">
                  <c:v>Q4-2016</c:v>
                </c:pt>
                <c:pt idx="1876">
                  <c:v>Q1-2015</c:v>
                </c:pt>
                <c:pt idx="1877">
                  <c:v>Q2-2015</c:v>
                </c:pt>
                <c:pt idx="1878">
                  <c:v>Q1-2016</c:v>
                </c:pt>
                <c:pt idx="1879">
                  <c:v>Q1-2015</c:v>
                </c:pt>
                <c:pt idx="1880">
                  <c:v>Q2-2015</c:v>
                </c:pt>
                <c:pt idx="1881">
                  <c:v>Q3-2020</c:v>
                </c:pt>
                <c:pt idx="1882">
                  <c:v>Q4-2015</c:v>
                </c:pt>
                <c:pt idx="1883">
                  <c:v>Q2-2015</c:v>
                </c:pt>
                <c:pt idx="1884">
                  <c:v>Q2-2016</c:v>
                </c:pt>
                <c:pt idx="1885">
                  <c:v>Q1-2020</c:v>
                </c:pt>
                <c:pt idx="1886">
                  <c:v>Q1-2020</c:v>
                </c:pt>
                <c:pt idx="1887">
                  <c:v>Q1-2016</c:v>
                </c:pt>
                <c:pt idx="1888">
                  <c:v>Q1-2015</c:v>
                </c:pt>
                <c:pt idx="1889">
                  <c:v>Q1-2015</c:v>
                </c:pt>
                <c:pt idx="1890">
                  <c:v>Q2-2020</c:v>
                </c:pt>
                <c:pt idx="1891">
                  <c:v>Q3-2015</c:v>
                </c:pt>
                <c:pt idx="1892">
                  <c:v>Q4-2016</c:v>
                </c:pt>
                <c:pt idx="1893">
                  <c:v>Q4-2016</c:v>
                </c:pt>
                <c:pt idx="1894">
                  <c:v>Q3-2016</c:v>
                </c:pt>
                <c:pt idx="1895">
                  <c:v>Q1-2016</c:v>
                </c:pt>
                <c:pt idx="1896">
                  <c:v>Q1-2016</c:v>
                </c:pt>
                <c:pt idx="1897">
                  <c:v>Q1-2015</c:v>
                </c:pt>
                <c:pt idx="1898">
                  <c:v>Q3-2016</c:v>
                </c:pt>
                <c:pt idx="1899">
                  <c:v>Q4-2016</c:v>
                </c:pt>
                <c:pt idx="1900">
                  <c:v>Q4-2015</c:v>
                </c:pt>
                <c:pt idx="1901">
                  <c:v>Q2-2015</c:v>
                </c:pt>
                <c:pt idx="1902">
                  <c:v>Q4-2015</c:v>
                </c:pt>
                <c:pt idx="1903">
                  <c:v>Q2-2016</c:v>
                </c:pt>
                <c:pt idx="1904">
                  <c:v>Q2-2016</c:v>
                </c:pt>
                <c:pt idx="1905">
                  <c:v>Q1-2015</c:v>
                </c:pt>
                <c:pt idx="1906">
                  <c:v>Q1-2016</c:v>
                </c:pt>
                <c:pt idx="1907">
                  <c:v>Q1-2015</c:v>
                </c:pt>
                <c:pt idx="1908">
                  <c:v>Q4-2016</c:v>
                </c:pt>
                <c:pt idx="1909">
                  <c:v>Q1-2016</c:v>
                </c:pt>
                <c:pt idx="1910">
                  <c:v>Q4-2016</c:v>
                </c:pt>
                <c:pt idx="1911">
                  <c:v>Q1-2015</c:v>
                </c:pt>
                <c:pt idx="1912">
                  <c:v>Q1-2015</c:v>
                </c:pt>
                <c:pt idx="1913">
                  <c:v>Q2-2020</c:v>
                </c:pt>
                <c:pt idx="1914">
                  <c:v>Q3-2015</c:v>
                </c:pt>
                <c:pt idx="1915">
                  <c:v>Q1-2015</c:v>
                </c:pt>
                <c:pt idx="1916">
                  <c:v>Q1-2015</c:v>
                </c:pt>
                <c:pt idx="1917">
                  <c:v>Q3-2020</c:v>
                </c:pt>
                <c:pt idx="1918">
                  <c:v>Q4-2016</c:v>
                </c:pt>
                <c:pt idx="1919">
                  <c:v>Q1-2016</c:v>
                </c:pt>
                <c:pt idx="1920">
                  <c:v>Q1-2016</c:v>
                </c:pt>
                <c:pt idx="1921">
                  <c:v>Q1-2016</c:v>
                </c:pt>
                <c:pt idx="1922">
                  <c:v>Q2-2015</c:v>
                </c:pt>
                <c:pt idx="1923">
                  <c:v>Q2-2015</c:v>
                </c:pt>
                <c:pt idx="1924">
                  <c:v>Q2-2015</c:v>
                </c:pt>
                <c:pt idx="1925">
                  <c:v>Q1-2015</c:v>
                </c:pt>
                <c:pt idx="1926">
                  <c:v>Q2-2015</c:v>
                </c:pt>
                <c:pt idx="1927">
                  <c:v>Q2-2020</c:v>
                </c:pt>
                <c:pt idx="1928">
                  <c:v>Q2-2015</c:v>
                </c:pt>
                <c:pt idx="1929">
                  <c:v>Q4-2016</c:v>
                </c:pt>
                <c:pt idx="1930">
                  <c:v>Q3-2020</c:v>
                </c:pt>
                <c:pt idx="1931">
                  <c:v>Q1-2016</c:v>
                </c:pt>
                <c:pt idx="1932">
                  <c:v>Q4-2016</c:v>
                </c:pt>
                <c:pt idx="1933">
                  <c:v>Q2-2015</c:v>
                </c:pt>
                <c:pt idx="1934">
                  <c:v>Q1-2017</c:v>
                </c:pt>
                <c:pt idx="1935">
                  <c:v>Q1-2015</c:v>
                </c:pt>
                <c:pt idx="1936">
                  <c:v>Q2-2015</c:v>
                </c:pt>
                <c:pt idx="1937">
                  <c:v>Q1-2015</c:v>
                </c:pt>
                <c:pt idx="1938">
                  <c:v>Q2-2020</c:v>
                </c:pt>
                <c:pt idx="1939">
                  <c:v>Q3-2020</c:v>
                </c:pt>
                <c:pt idx="1940">
                  <c:v>Q1-2016</c:v>
                </c:pt>
                <c:pt idx="1941">
                  <c:v>Q1-2015</c:v>
                </c:pt>
                <c:pt idx="1942">
                  <c:v>Q3-2015</c:v>
                </c:pt>
                <c:pt idx="1943">
                  <c:v>Q4-2016</c:v>
                </c:pt>
                <c:pt idx="1944">
                  <c:v>Q1-2016</c:v>
                </c:pt>
                <c:pt idx="1945">
                  <c:v>Q1-2020</c:v>
                </c:pt>
                <c:pt idx="1946">
                  <c:v>Q2-2015</c:v>
                </c:pt>
                <c:pt idx="1947">
                  <c:v>Q2-2015</c:v>
                </c:pt>
                <c:pt idx="1948">
                  <c:v>Q1-2015</c:v>
                </c:pt>
                <c:pt idx="1949">
                  <c:v>Q4-2016</c:v>
                </c:pt>
                <c:pt idx="1950">
                  <c:v>Q4-2015</c:v>
                </c:pt>
                <c:pt idx="1951">
                  <c:v>Q4-2020</c:v>
                </c:pt>
                <c:pt idx="1952">
                  <c:v>Q1-2015</c:v>
                </c:pt>
                <c:pt idx="1953">
                  <c:v>Q3-2016</c:v>
                </c:pt>
                <c:pt idx="1954">
                  <c:v>Q2-2020</c:v>
                </c:pt>
                <c:pt idx="1955">
                  <c:v>Q3-2016</c:v>
                </c:pt>
                <c:pt idx="1956">
                  <c:v>Q1-2016</c:v>
                </c:pt>
                <c:pt idx="1957">
                  <c:v>Q1-2015</c:v>
                </c:pt>
                <c:pt idx="1958">
                  <c:v>Q4-2016</c:v>
                </c:pt>
                <c:pt idx="1959">
                  <c:v>Q1-2016</c:v>
                </c:pt>
                <c:pt idx="1960">
                  <c:v>Q1-2015</c:v>
                </c:pt>
                <c:pt idx="1961">
                  <c:v>Q1-2015</c:v>
                </c:pt>
                <c:pt idx="1962">
                  <c:v>Q1-2015</c:v>
                </c:pt>
                <c:pt idx="1963">
                  <c:v>Q2-2015</c:v>
                </c:pt>
                <c:pt idx="1964">
                  <c:v>Q3-2016</c:v>
                </c:pt>
                <c:pt idx="1965">
                  <c:v>Q4-2018</c:v>
                </c:pt>
                <c:pt idx="1966">
                  <c:v>Q3-2016</c:v>
                </c:pt>
                <c:pt idx="1967">
                  <c:v>Q1-2015</c:v>
                </c:pt>
                <c:pt idx="1968">
                  <c:v>Q2-2015</c:v>
                </c:pt>
                <c:pt idx="1969">
                  <c:v>Q4-2016</c:v>
                </c:pt>
                <c:pt idx="1970">
                  <c:v>Q3-2020</c:v>
                </c:pt>
                <c:pt idx="1971">
                  <c:v>Q1-2015</c:v>
                </c:pt>
                <c:pt idx="1972">
                  <c:v>Q2-2016</c:v>
                </c:pt>
                <c:pt idx="1973">
                  <c:v>Q3-2016</c:v>
                </c:pt>
                <c:pt idx="1974">
                  <c:v>Q4-2016</c:v>
                </c:pt>
                <c:pt idx="1975">
                  <c:v>Q2-2020</c:v>
                </c:pt>
                <c:pt idx="1976">
                  <c:v>Q1-2015</c:v>
                </c:pt>
                <c:pt idx="1977">
                  <c:v>Q4-2016</c:v>
                </c:pt>
                <c:pt idx="1978">
                  <c:v>Q3-2015</c:v>
                </c:pt>
                <c:pt idx="1979">
                  <c:v>Q1-2015</c:v>
                </c:pt>
                <c:pt idx="1980">
                  <c:v>Q1-2016</c:v>
                </c:pt>
                <c:pt idx="1981">
                  <c:v>Q4-2016</c:v>
                </c:pt>
                <c:pt idx="1982">
                  <c:v>Q1-2015</c:v>
                </c:pt>
                <c:pt idx="1983">
                  <c:v>Q4-2016</c:v>
                </c:pt>
                <c:pt idx="1984">
                  <c:v>Q2-2020</c:v>
                </c:pt>
                <c:pt idx="1985">
                  <c:v>Q1-2016</c:v>
                </c:pt>
                <c:pt idx="1986">
                  <c:v>Q4-2016</c:v>
                </c:pt>
                <c:pt idx="1987">
                  <c:v>Q1-2016</c:v>
                </c:pt>
                <c:pt idx="1988">
                  <c:v>Q2-2015</c:v>
                </c:pt>
                <c:pt idx="1989">
                  <c:v>Q3-2016</c:v>
                </c:pt>
                <c:pt idx="1990">
                  <c:v>Q2-2015</c:v>
                </c:pt>
                <c:pt idx="1991">
                  <c:v>Q3-2015</c:v>
                </c:pt>
                <c:pt idx="1992">
                  <c:v>Q2-2015</c:v>
                </c:pt>
                <c:pt idx="1993">
                  <c:v>Q1-2015</c:v>
                </c:pt>
                <c:pt idx="1994">
                  <c:v>Q2-2015</c:v>
                </c:pt>
                <c:pt idx="1995">
                  <c:v>Q3-2020</c:v>
                </c:pt>
                <c:pt idx="1996">
                  <c:v>Q1-2015</c:v>
                </c:pt>
                <c:pt idx="1997">
                  <c:v>Q4-2016</c:v>
                </c:pt>
                <c:pt idx="1998">
                  <c:v>Q4-2016</c:v>
                </c:pt>
                <c:pt idx="1999">
                  <c:v>Q2-2020</c:v>
                </c:pt>
                <c:pt idx="2000">
                  <c:v>Q1-2020</c:v>
                </c:pt>
                <c:pt idx="2001">
                  <c:v>Q1-2015</c:v>
                </c:pt>
                <c:pt idx="2002">
                  <c:v>Q2-2020</c:v>
                </c:pt>
                <c:pt idx="2003">
                  <c:v>Q3-2016</c:v>
                </c:pt>
                <c:pt idx="2004">
                  <c:v>Q1-2016</c:v>
                </c:pt>
                <c:pt idx="2005">
                  <c:v>Q3-2020</c:v>
                </c:pt>
                <c:pt idx="2006">
                  <c:v>Q3-2015</c:v>
                </c:pt>
                <c:pt idx="2007">
                  <c:v>Q1-2015</c:v>
                </c:pt>
                <c:pt idx="2008">
                  <c:v>Q2-2016</c:v>
                </c:pt>
                <c:pt idx="2009">
                  <c:v>Q3-2015</c:v>
                </c:pt>
                <c:pt idx="2010">
                  <c:v>Q4-2015</c:v>
                </c:pt>
                <c:pt idx="2011">
                  <c:v>Q1-2015</c:v>
                </c:pt>
                <c:pt idx="2012">
                  <c:v>Q2-2015</c:v>
                </c:pt>
                <c:pt idx="2013">
                  <c:v>Q1-2020</c:v>
                </c:pt>
                <c:pt idx="2014">
                  <c:v>Q4-2016</c:v>
                </c:pt>
                <c:pt idx="2015">
                  <c:v>Q1-2015</c:v>
                </c:pt>
                <c:pt idx="2016">
                  <c:v>Q1-2016</c:v>
                </c:pt>
                <c:pt idx="2017">
                  <c:v>Q1-2016</c:v>
                </c:pt>
                <c:pt idx="2018">
                  <c:v>Q2-2020</c:v>
                </c:pt>
                <c:pt idx="2019">
                  <c:v>Q4-2016</c:v>
                </c:pt>
                <c:pt idx="2020">
                  <c:v>Q1-2020</c:v>
                </c:pt>
                <c:pt idx="2021">
                  <c:v>Q2-2016</c:v>
                </c:pt>
                <c:pt idx="2022">
                  <c:v>Q1-2015</c:v>
                </c:pt>
                <c:pt idx="2023">
                  <c:v>Q2-2015</c:v>
                </c:pt>
                <c:pt idx="2024">
                  <c:v>Q4-2016</c:v>
                </c:pt>
                <c:pt idx="2025">
                  <c:v>Q4-2016</c:v>
                </c:pt>
                <c:pt idx="2026">
                  <c:v>Q1-2015</c:v>
                </c:pt>
                <c:pt idx="2027">
                  <c:v>Q4-2015</c:v>
                </c:pt>
                <c:pt idx="2028">
                  <c:v>Q3-2016</c:v>
                </c:pt>
                <c:pt idx="2029">
                  <c:v>Q1-2015</c:v>
                </c:pt>
                <c:pt idx="2030">
                  <c:v>Q4-2016</c:v>
                </c:pt>
                <c:pt idx="2031">
                  <c:v>Q2-2015</c:v>
                </c:pt>
                <c:pt idx="2032">
                  <c:v>Q1-2015</c:v>
                </c:pt>
                <c:pt idx="2033">
                  <c:v>Q1-2015</c:v>
                </c:pt>
                <c:pt idx="2034">
                  <c:v>Q2-2015</c:v>
                </c:pt>
                <c:pt idx="2035">
                  <c:v>Q2-2020</c:v>
                </c:pt>
                <c:pt idx="2036">
                  <c:v>Q4-2016</c:v>
                </c:pt>
                <c:pt idx="2037">
                  <c:v>Q1-2015</c:v>
                </c:pt>
                <c:pt idx="2038">
                  <c:v>Q1-2015</c:v>
                </c:pt>
                <c:pt idx="2039">
                  <c:v>Q1-2015</c:v>
                </c:pt>
                <c:pt idx="2040">
                  <c:v>Q4-2015</c:v>
                </c:pt>
                <c:pt idx="2041">
                  <c:v>Q2-2020</c:v>
                </c:pt>
                <c:pt idx="2042">
                  <c:v>Q4-2016</c:v>
                </c:pt>
                <c:pt idx="2043">
                  <c:v>Q1-2016</c:v>
                </c:pt>
                <c:pt idx="2044">
                  <c:v>Q1-2017</c:v>
                </c:pt>
                <c:pt idx="2045">
                  <c:v>Q4-2015</c:v>
                </c:pt>
                <c:pt idx="2046">
                  <c:v>Q1-2015</c:v>
                </c:pt>
                <c:pt idx="2047">
                  <c:v>Q2-2015</c:v>
                </c:pt>
                <c:pt idx="2048">
                  <c:v>Q2-2020</c:v>
                </c:pt>
                <c:pt idx="2049">
                  <c:v>Q2-2016</c:v>
                </c:pt>
                <c:pt idx="2050">
                  <c:v>Q4-2016</c:v>
                </c:pt>
                <c:pt idx="2051">
                  <c:v>Q4-2019</c:v>
                </c:pt>
                <c:pt idx="2052">
                  <c:v>Q4-2016</c:v>
                </c:pt>
                <c:pt idx="2053">
                  <c:v>Q2-2015</c:v>
                </c:pt>
                <c:pt idx="2054">
                  <c:v>Q1-2015</c:v>
                </c:pt>
                <c:pt idx="2055">
                  <c:v>Q1-2015</c:v>
                </c:pt>
                <c:pt idx="2056">
                  <c:v>Q3-2020</c:v>
                </c:pt>
                <c:pt idx="2057">
                  <c:v>Q1-2020</c:v>
                </c:pt>
                <c:pt idx="2058">
                  <c:v>Q1-2015</c:v>
                </c:pt>
                <c:pt idx="2059">
                  <c:v>Q2-2015</c:v>
                </c:pt>
                <c:pt idx="2060">
                  <c:v>Q4-2015</c:v>
                </c:pt>
                <c:pt idx="2061">
                  <c:v>Q4-2015</c:v>
                </c:pt>
                <c:pt idx="2062">
                  <c:v>Q1-2015</c:v>
                </c:pt>
                <c:pt idx="2063">
                  <c:v>Q1-2020</c:v>
                </c:pt>
                <c:pt idx="2064">
                  <c:v>Q2-2020</c:v>
                </c:pt>
                <c:pt idx="2065">
                  <c:v>Q4-2016</c:v>
                </c:pt>
                <c:pt idx="2066">
                  <c:v>Q4-2015</c:v>
                </c:pt>
                <c:pt idx="2067">
                  <c:v>Q4-2016</c:v>
                </c:pt>
                <c:pt idx="2068">
                  <c:v>Q1-2015</c:v>
                </c:pt>
                <c:pt idx="2069">
                  <c:v>Q2-2020</c:v>
                </c:pt>
                <c:pt idx="2070">
                  <c:v>Q2-2015</c:v>
                </c:pt>
                <c:pt idx="2071">
                  <c:v>Q1-2015</c:v>
                </c:pt>
                <c:pt idx="2072">
                  <c:v>Q1-2015</c:v>
                </c:pt>
                <c:pt idx="2073">
                  <c:v>Q1-2015</c:v>
                </c:pt>
                <c:pt idx="2074">
                  <c:v>Q1-2015</c:v>
                </c:pt>
                <c:pt idx="2075">
                  <c:v>Q1-2015</c:v>
                </c:pt>
                <c:pt idx="2076">
                  <c:v>Q4-2016</c:v>
                </c:pt>
                <c:pt idx="2077">
                  <c:v>Q4-2016</c:v>
                </c:pt>
                <c:pt idx="2078">
                  <c:v>Q4-2016</c:v>
                </c:pt>
                <c:pt idx="2079">
                  <c:v>Q2-2016</c:v>
                </c:pt>
                <c:pt idx="2080">
                  <c:v>Q1-2020</c:v>
                </c:pt>
                <c:pt idx="2081">
                  <c:v>Q3-2020</c:v>
                </c:pt>
                <c:pt idx="2082">
                  <c:v>Q4-2016</c:v>
                </c:pt>
                <c:pt idx="2083">
                  <c:v>Q2-2020</c:v>
                </c:pt>
                <c:pt idx="2084">
                  <c:v>Q4-2015</c:v>
                </c:pt>
                <c:pt idx="2085">
                  <c:v>Q4-2015</c:v>
                </c:pt>
                <c:pt idx="2086">
                  <c:v>Q3-2018</c:v>
                </c:pt>
                <c:pt idx="2087">
                  <c:v>Q1-2015</c:v>
                </c:pt>
                <c:pt idx="2088">
                  <c:v>Q2-2016</c:v>
                </c:pt>
                <c:pt idx="2089">
                  <c:v>Q1-2015</c:v>
                </c:pt>
                <c:pt idx="2090">
                  <c:v>Q1-2020</c:v>
                </c:pt>
                <c:pt idx="2091">
                  <c:v>Q4-2015</c:v>
                </c:pt>
                <c:pt idx="2092">
                  <c:v>Q4-2016</c:v>
                </c:pt>
                <c:pt idx="2093">
                  <c:v>Q2-2016</c:v>
                </c:pt>
                <c:pt idx="2094">
                  <c:v>Q2-2020</c:v>
                </c:pt>
                <c:pt idx="2095">
                  <c:v>Q2-2015</c:v>
                </c:pt>
                <c:pt idx="2096">
                  <c:v>Q4-2016</c:v>
                </c:pt>
                <c:pt idx="2097">
                  <c:v>Q3-2016</c:v>
                </c:pt>
                <c:pt idx="2098">
                  <c:v>Q4-2016</c:v>
                </c:pt>
                <c:pt idx="2099">
                  <c:v>Q2-2016</c:v>
                </c:pt>
                <c:pt idx="2100">
                  <c:v>Q4-2016</c:v>
                </c:pt>
                <c:pt idx="2101">
                  <c:v>Q3-2020</c:v>
                </c:pt>
                <c:pt idx="2102">
                  <c:v>Q4-2016</c:v>
                </c:pt>
                <c:pt idx="2103">
                  <c:v>Q1-2020</c:v>
                </c:pt>
                <c:pt idx="2104">
                  <c:v>Q4-2020</c:v>
                </c:pt>
                <c:pt idx="2105">
                  <c:v>Q4-2020</c:v>
                </c:pt>
              </c:strCache>
            </c:strRef>
          </c:cat>
          <c:val>
            <c:numRef>
              <c:f>EnergyDemand__2!$M$2:$M$2107</c:f>
              <c:numCache>
                <c:formatCode>_-* #,##0_-;\-* #,##0_-;_-* "-"??_-;_-@_-</c:formatCode>
                <c:ptCount val="2106"/>
                <c:pt idx="0">
                  <c:v>155891.345</c:v>
                </c:pt>
                <c:pt idx="1">
                  <c:v>170653.84</c:v>
                </c:pt>
                <c:pt idx="2">
                  <c:v>163682.04</c:v>
                </c:pt>
                <c:pt idx="3">
                  <c:v>154648.065</c:v>
                </c:pt>
                <c:pt idx="4">
                  <c:v>154816.49</c:v>
                </c:pt>
                <c:pt idx="5">
                  <c:v>168894.845</c:v>
                </c:pt>
                <c:pt idx="6">
                  <c:v>165070.595</c:v>
                </c:pt>
                <c:pt idx="7">
                  <c:v>159307.315</c:v>
                </c:pt>
                <c:pt idx="8">
                  <c:v>160011.07500000001</c:v>
                </c:pt>
                <c:pt idx="9">
                  <c:v>140410.125</c:v>
                </c:pt>
                <c:pt idx="10">
                  <c:v>159436.69</c:v>
                </c:pt>
                <c:pt idx="11">
                  <c:v>141444.78</c:v>
                </c:pt>
                <c:pt idx="12">
                  <c:v>141474.26500000001</c:v>
                </c:pt>
                <c:pt idx="13">
                  <c:v>160285.01500000001</c:v>
                </c:pt>
                <c:pt idx="14">
                  <c:v>150553.4</c:v>
                </c:pt>
                <c:pt idx="15">
                  <c:v>124749.065</c:v>
                </c:pt>
                <c:pt idx="16">
                  <c:v>152496.245</c:v>
                </c:pt>
                <c:pt idx="17">
                  <c:v>138793.59</c:v>
                </c:pt>
                <c:pt idx="18">
                  <c:v>129715.465</c:v>
                </c:pt>
                <c:pt idx="19">
                  <c:v>124302.93</c:v>
                </c:pt>
                <c:pt idx="20">
                  <c:v>142113.375</c:v>
                </c:pt>
                <c:pt idx="21">
                  <c:v>147070.535</c:v>
                </c:pt>
                <c:pt idx="22">
                  <c:v>152366.29999999999</c:v>
                </c:pt>
                <c:pt idx="23">
                  <c:v>133287.58499999999</c:v>
                </c:pt>
                <c:pt idx="24">
                  <c:v>131871.07999999999</c:v>
                </c:pt>
                <c:pt idx="25">
                  <c:v>131980.98499999999</c:v>
                </c:pt>
                <c:pt idx="26">
                  <c:v>138455.45499999999</c:v>
                </c:pt>
                <c:pt idx="27">
                  <c:v>141292.56</c:v>
                </c:pt>
                <c:pt idx="28">
                  <c:v>136971.755</c:v>
                </c:pt>
                <c:pt idx="29">
                  <c:v>156648.405</c:v>
                </c:pt>
                <c:pt idx="30">
                  <c:v>138768.04500000001</c:v>
                </c:pt>
                <c:pt idx="31">
                  <c:v>130517.97</c:v>
                </c:pt>
                <c:pt idx="32">
                  <c:v>137717.255</c:v>
                </c:pt>
                <c:pt idx="33">
                  <c:v>145211.49</c:v>
                </c:pt>
                <c:pt idx="34">
                  <c:v>128753.13</c:v>
                </c:pt>
                <c:pt idx="35">
                  <c:v>151355.43</c:v>
                </c:pt>
                <c:pt idx="36">
                  <c:v>141195.03</c:v>
                </c:pt>
                <c:pt idx="37">
                  <c:v>123692.08</c:v>
                </c:pt>
                <c:pt idx="38">
                  <c:v>151730.95000000001</c:v>
                </c:pt>
                <c:pt idx="39">
                  <c:v>112806.58500000001</c:v>
                </c:pt>
                <c:pt idx="40">
                  <c:v>114818.66499999999</c:v>
                </c:pt>
                <c:pt idx="41">
                  <c:v>139414.495</c:v>
                </c:pt>
                <c:pt idx="42">
                  <c:v>136683.4</c:v>
                </c:pt>
                <c:pt idx="43">
                  <c:v>134971.77499999999</c:v>
                </c:pt>
                <c:pt idx="44">
                  <c:v>123583.52</c:v>
                </c:pt>
                <c:pt idx="45">
                  <c:v>150472.255</c:v>
                </c:pt>
                <c:pt idx="46">
                  <c:v>144737.12</c:v>
                </c:pt>
                <c:pt idx="47">
                  <c:v>155060.60999999999</c:v>
                </c:pt>
                <c:pt idx="48">
                  <c:v>140402.15</c:v>
                </c:pt>
                <c:pt idx="49">
                  <c:v>137844.815</c:v>
                </c:pt>
                <c:pt idx="50">
                  <c:v>139245.21</c:v>
                </c:pt>
                <c:pt idx="51">
                  <c:v>125501.15</c:v>
                </c:pt>
                <c:pt idx="52">
                  <c:v>138597.69</c:v>
                </c:pt>
                <c:pt idx="53">
                  <c:v>140275.82999999999</c:v>
                </c:pt>
                <c:pt idx="54">
                  <c:v>137151.495</c:v>
                </c:pt>
                <c:pt idx="55">
                  <c:v>119715.705</c:v>
                </c:pt>
                <c:pt idx="56">
                  <c:v>112374.63</c:v>
                </c:pt>
                <c:pt idx="57">
                  <c:v>139765.32</c:v>
                </c:pt>
                <c:pt idx="58">
                  <c:v>131665.01500000001</c:v>
                </c:pt>
                <c:pt idx="59">
                  <c:v>125747.735</c:v>
                </c:pt>
                <c:pt idx="60">
                  <c:v>124129.44</c:v>
                </c:pt>
                <c:pt idx="61">
                  <c:v>136149.125</c:v>
                </c:pt>
                <c:pt idx="62">
                  <c:v>113459.02499999999</c:v>
                </c:pt>
                <c:pt idx="63">
                  <c:v>137352.78</c:v>
                </c:pt>
                <c:pt idx="64">
                  <c:v>125787.33</c:v>
                </c:pt>
                <c:pt idx="65">
                  <c:v>141593.54500000001</c:v>
                </c:pt>
                <c:pt idx="66">
                  <c:v>104189.1</c:v>
                </c:pt>
                <c:pt idx="67">
                  <c:v>142401.79500000001</c:v>
                </c:pt>
                <c:pt idx="68">
                  <c:v>134084.66500000001</c:v>
                </c:pt>
                <c:pt idx="69">
                  <c:v>126329.53</c:v>
                </c:pt>
                <c:pt idx="70">
                  <c:v>110662.245</c:v>
                </c:pt>
                <c:pt idx="71">
                  <c:v>122652.81</c:v>
                </c:pt>
                <c:pt idx="72">
                  <c:v>139814.04</c:v>
                </c:pt>
                <c:pt idx="73">
                  <c:v>140497.815</c:v>
                </c:pt>
                <c:pt idx="74">
                  <c:v>110196.61500000001</c:v>
                </c:pt>
                <c:pt idx="75">
                  <c:v>114191.35</c:v>
                </c:pt>
                <c:pt idx="76">
                  <c:v>132704.36499999999</c:v>
                </c:pt>
                <c:pt idx="77">
                  <c:v>148609.595</c:v>
                </c:pt>
                <c:pt idx="78">
                  <c:v>137899.715</c:v>
                </c:pt>
                <c:pt idx="79">
                  <c:v>143542.01999999999</c:v>
                </c:pt>
                <c:pt idx="80">
                  <c:v>137660.94</c:v>
                </c:pt>
                <c:pt idx="81">
                  <c:v>133476.60500000001</c:v>
                </c:pt>
                <c:pt idx="82">
                  <c:v>131448.995</c:v>
                </c:pt>
                <c:pt idx="83">
                  <c:v>117320.175</c:v>
                </c:pt>
                <c:pt idx="84">
                  <c:v>132003.44</c:v>
                </c:pt>
                <c:pt idx="85">
                  <c:v>126760.71</c:v>
                </c:pt>
                <c:pt idx="86">
                  <c:v>116467.37</c:v>
                </c:pt>
                <c:pt idx="87">
                  <c:v>107465.98</c:v>
                </c:pt>
                <c:pt idx="88">
                  <c:v>137617.88</c:v>
                </c:pt>
                <c:pt idx="89">
                  <c:v>134898.21</c:v>
                </c:pt>
                <c:pt idx="90">
                  <c:v>132276.88</c:v>
                </c:pt>
                <c:pt idx="91">
                  <c:v>119362.235</c:v>
                </c:pt>
                <c:pt idx="92">
                  <c:v>118402.905</c:v>
                </c:pt>
                <c:pt idx="93">
                  <c:v>117512.56</c:v>
                </c:pt>
                <c:pt idx="94">
                  <c:v>124486.69500000001</c:v>
                </c:pt>
                <c:pt idx="95">
                  <c:v>134233.345</c:v>
                </c:pt>
                <c:pt idx="96">
                  <c:v>136528.81</c:v>
                </c:pt>
                <c:pt idx="97">
                  <c:v>142213.66</c:v>
                </c:pt>
                <c:pt idx="98">
                  <c:v>141571.29500000001</c:v>
                </c:pt>
                <c:pt idx="99">
                  <c:v>125871.91499999999</c:v>
                </c:pt>
                <c:pt idx="100">
                  <c:v>134984.79</c:v>
                </c:pt>
                <c:pt idx="101">
                  <c:v>109640.33</c:v>
                </c:pt>
                <c:pt idx="102">
                  <c:v>139316.29</c:v>
                </c:pt>
                <c:pt idx="103">
                  <c:v>114522.44</c:v>
                </c:pt>
                <c:pt idx="104">
                  <c:v>125858.27</c:v>
                </c:pt>
                <c:pt idx="105">
                  <c:v>134029.80499999999</c:v>
                </c:pt>
                <c:pt idx="106">
                  <c:v>146265.11499999999</c:v>
                </c:pt>
                <c:pt idx="107">
                  <c:v>108762.31</c:v>
                </c:pt>
                <c:pt idx="108">
                  <c:v>122771.82</c:v>
                </c:pt>
                <c:pt idx="109">
                  <c:v>140296.4</c:v>
                </c:pt>
                <c:pt idx="110">
                  <c:v>154632.33499999999</c:v>
                </c:pt>
                <c:pt idx="111">
                  <c:v>116817.43</c:v>
                </c:pt>
                <c:pt idx="112">
                  <c:v>128658.27</c:v>
                </c:pt>
                <c:pt idx="113">
                  <c:v>134078.07</c:v>
                </c:pt>
                <c:pt idx="114">
                  <c:v>130964.88499999999</c:v>
                </c:pt>
                <c:pt idx="115">
                  <c:v>117504.77499999999</c:v>
                </c:pt>
                <c:pt idx="116">
                  <c:v>129798.47</c:v>
                </c:pt>
                <c:pt idx="117">
                  <c:v>117375.73</c:v>
                </c:pt>
                <c:pt idx="118">
                  <c:v>109477.42</c:v>
                </c:pt>
                <c:pt idx="119">
                  <c:v>111887.405</c:v>
                </c:pt>
                <c:pt idx="120">
                  <c:v>140073.89499999999</c:v>
                </c:pt>
                <c:pt idx="121">
                  <c:v>129910.015</c:v>
                </c:pt>
                <c:pt idx="122">
                  <c:v>114159.965</c:v>
                </c:pt>
                <c:pt idx="123">
                  <c:v>123523</c:v>
                </c:pt>
                <c:pt idx="124">
                  <c:v>136315.38</c:v>
                </c:pt>
                <c:pt idx="125">
                  <c:v>140517.65</c:v>
                </c:pt>
                <c:pt idx="126">
                  <c:v>123687.97</c:v>
                </c:pt>
                <c:pt idx="127">
                  <c:v>114848.77</c:v>
                </c:pt>
                <c:pt idx="128">
                  <c:v>129196.44500000001</c:v>
                </c:pt>
                <c:pt idx="129">
                  <c:v>127820.715</c:v>
                </c:pt>
                <c:pt idx="130">
                  <c:v>120350.215</c:v>
                </c:pt>
                <c:pt idx="131">
                  <c:v>133525.32</c:v>
                </c:pt>
                <c:pt idx="132">
                  <c:v>122721.46</c:v>
                </c:pt>
                <c:pt idx="133">
                  <c:v>106467.235</c:v>
                </c:pt>
                <c:pt idx="134">
                  <c:v>118789.605</c:v>
                </c:pt>
                <c:pt idx="135">
                  <c:v>148639.995</c:v>
                </c:pt>
                <c:pt idx="136">
                  <c:v>123994.3</c:v>
                </c:pt>
                <c:pt idx="137">
                  <c:v>107497.03</c:v>
                </c:pt>
                <c:pt idx="138">
                  <c:v>116890.61</c:v>
                </c:pt>
                <c:pt idx="139">
                  <c:v>112785.78</c:v>
                </c:pt>
                <c:pt idx="140">
                  <c:v>122764.33</c:v>
                </c:pt>
                <c:pt idx="141">
                  <c:v>114335.995</c:v>
                </c:pt>
                <c:pt idx="142">
                  <c:v>114817.30499999999</c:v>
                </c:pt>
                <c:pt idx="143">
                  <c:v>135452.26</c:v>
                </c:pt>
                <c:pt idx="144">
                  <c:v>133803.98499999999</c:v>
                </c:pt>
                <c:pt idx="145">
                  <c:v>139275.77499999999</c:v>
                </c:pt>
                <c:pt idx="146">
                  <c:v>135712.245</c:v>
                </c:pt>
                <c:pt idx="147">
                  <c:v>133399.23000000001</c:v>
                </c:pt>
                <c:pt idx="148">
                  <c:v>145807.25</c:v>
                </c:pt>
                <c:pt idx="149">
                  <c:v>133132.32500000001</c:v>
                </c:pt>
                <c:pt idx="150">
                  <c:v>134681.435</c:v>
                </c:pt>
                <c:pt idx="151">
                  <c:v>125072.675</c:v>
                </c:pt>
                <c:pt idx="152">
                  <c:v>144504.32999999999</c:v>
                </c:pt>
                <c:pt idx="153">
                  <c:v>125272.27</c:v>
                </c:pt>
                <c:pt idx="154">
                  <c:v>127260.05</c:v>
                </c:pt>
                <c:pt idx="155">
                  <c:v>112052.12</c:v>
                </c:pt>
                <c:pt idx="156">
                  <c:v>116052.80499999999</c:v>
                </c:pt>
                <c:pt idx="157">
                  <c:v>113138.67</c:v>
                </c:pt>
                <c:pt idx="158">
                  <c:v>136330.59</c:v>
                </c:pt>
                <c:pt idx="159">
                  <c:v>105963.55499999999</c:v>
                </c:pt>
                <c:pt idx="160">
                  <c:v>130466.91499999999</c:v>
                </c:pt>
                <c:pt idx="161">
                  <c:v>114740.52</c:v>
                </c:pt>
                <c:pt idx="162">
                  <c:v>112592.26</c:v>
                </c:pt>
                <c:pt idx="163">
                  <c:v>115490.83500000001</c:v>
                </c:pt>
                <c:pt idx="164">
                  <c:v>111032.97500000001</c:v>
                </c:pt>
                <c:pt idx="165">
                  <c:v>120858.98</c:v>
                </c:pt>
                <c:pt idx="166">
                  <c:v>127305.2</c:v>
                </c:pt>
                <c:pt idx="167">
                  <c:v>114402.745</c:v>
                </c:pt>
                <c:pt idx="168">
                  <c:v>119933.7</c:v>
                </c:pt>
                <c:pt idx="169">
                  <c:v>133831.375</c:v>
                </c:pt>
                <c:pt idx="170">
                  <c:v>117265.27499999999</c:v>
                </c:pt>
                <c:pt idx="171">
                  <c:v>137795.79500000001</c:v>
                </c:pt>
                <c:pt idx="172">
                  <c:v>113593.82</c:v>
                </c:pt>
                <c:pt idx="173">
                  <c:v>118307.52499999999</c:v>
                </c:pt>
                <c:pt idx="174">
                  <c:v>133288.46</c:v>
                </c:pt>
                <c:pt idx="175">
                  <c:v>119238.345</c:v>
                </c:pt>
                <c:pt idx="176">
                  <c:v>120144.19</c:v>
                </c:pt>
                <c:pt idx="177">
                  <c:v>139030.79500000001</c:v>
                </c:pt>
                <c:pt idx="178">
                  <c:v>126455.935</c:v>
                </c:pt>
                <c:pt idx="179">
                  <c:v>141972.715</c:v>
                </c:pt>
                <c:pt idx="180">
                  <c:v>135385.41</c:v>
                </c:pt>
                <c:pt idx="181">
                  <c:v>133666.57500000001</c:v>
                </c:pt>
                <c:pt idx="182">
                  <c:v>142555.10500000001</c:v>
                </c:pt>
                <c:pt idx="183">
                  <c:v>139563.095</c:v>
                </c:pt>
                <c:pt idx="184">
                  <c:v>116487.58</c:v>
                </c:pt>
                <c:pt idx="185">
                  <c:v>128192.08500000001</c:v>
                </c:pt>
                <c:pt idx="186">
                  <c:v>114927.205</c:v>
                </c:pt>
                <c:pt idx="187">
                  <c:v>113980.3</c:v>
                </c:pt>
                <c:pt idx="188">
                  <c:v>138424.25</c:v>
                </c:pt>
                <c:pt idx="189">
                  <c:v>110290.12</c:v>
                </c:pt>
                <c:pt idx="190">
                  <c:v>135619.94</c:v>
                </c:pt>
                <c:pt idx="191">
                  <c:v>129352.83</c:v>
                </c:pt>
                <c:pt idx="192">
                  <c:v>124797.08500000001</c:v>
                </c:pt>
                <c:pt idx="193">
                  <c:v>114413.785</c:v>
                </c:pt>
                <c:pt idx="194">
                  <c:v>116237.22</c:v>
                </c:pt>
                <c:pt idx="195">
                  <c:v>116471.77499999999</c:v>
                </c:pt>
                <c:pt idx="196">
                  <c:v>115411.41</c:v>
                </c:pt>
                <c:pt idx="197">
                  <c:v>136032.16</c:v>
                </c:pt>
                <c:pt idx="198">
                  <c:v>137513.465</c:v>
                </c:pt>
                <c:pt idx="199">
                  <c:v>126073.53</c:v>
                </c:pt>
                <c:pt idx="200">
                  <c:v>138152.10500000001</c:v>
                </c:pt>
                <c:pt idx="201">
                  <c:v>136676.715</c:v>
                </c:pt>
                <c:pt idx="202">
                  <c:v>119907.245</c:v>
                </c:pt>
                <c:pt idx="203">
                  <c:v>104422.79</c:v>
                </c:pt>
                <c:pt idx="204">
                  <c:v>112704.045</c:v>
                </c:pt>
                <c:pt idx="205">
                  <c:v>146856.79999999999</c:v>
                </c:pt>
                <c:pt idx="206">
                  <c:v>136003.91500000001</c:v>
                </c:pt>
                <c:pt idx="207">
                  <c:v>133198.34</c:v>
                </c:pt>
                <c:pt idx="208">
                  <c:v>138949.67499999999</c:v>
                </c:pt>
                <c:pt idx="209">
                  <c:v>138882.25</c:v>
                </c:pt>
                <c:pt idx="210">
                  <c:v>99608.57</c:v>
                </c:pt>
                <c:pt idx="211">
                  <c:v>113763.83500000001</c:v>
                </c:pt>
                <c:pt idx="212">
                  <c:v>134056.095</c:v>
                </c:pt>
                <c:pt idx="213">
                  <c:v>133951.29</c:v>
                </c:pt>
                <c:pt idx="214">
                  <c:v>96240.41</c:v>
                </c:pt>
                <c:pt idx="215">
                  <c:v>117533.72</c:v>
                </c:pt>
                <c:pt idx="216">
                  <c:v>112586.74</c:v>
                </c:pt>
                <c:pt idx="217">
                  <c:v>119728.63499999999</c:v>
                </c:pt>
                <c:pt idx="218">
                  <c:v>123114.11500000001</c:v>
                </c:pt>
                <c:pt idx="219">
                  <c:v>122015.59</c:v>
                </c:pt>
                <c:pt idx="220">
                  <c:v>134983.95499999999</c:v>
                </c:pt>
                <c:pt idx="221">
                  <c:v>100696.565</c:v>
                </c:pt>
                <c:pt idx="222">
                  <c:v>135437.85</c:v>
                </c:pt>
                <c:pt idx="223">
                  <c:v>124181.405</c:v>
                </c:pt>
                <c:pt idx="224">
                  <c:v>125335.57</c:v>
                </c:pt>
                <c:pt idx="225">
                  <c:v>112414.39</c:v>
                </c:pt>
                <c:pt idx="226">
                  <c:v>133982.255</c:v>
                </c:pt>
                <c:pt idx="227">
                  <c:v>107491.87</c:v>
                </c:pt>
                <c:pt idx="228">
                  <c:v>116064.03</c:v>
                </c:pt>
                <c:pt idx="229">
                  <c:v>137955.42499999999</c:v>
                </c:pt>
                <c:pt idx="230">
                  <c:v>141078.46</c:v>
                </c:pt>
                <c:pt idx="231">
                  <c:v>118871.215</c:v>
                </c:pt>
                <c:pt idx="232">
                  <c:v>134435.11499999999</c:v>
                </c:pt>
                <c:pt idx="233">
                  <c:v>136690.04999999999</c:v>
                </c:pt>
                <c:pt idx="234">
                  <c:v>113910.46</c:v>
                </c:pt>
                <c:pt idx="235">
                  <c:v>125949.5</c:v>
                </c:pt>
                <c:pt idx="236">
                  <c:v>115250.505</c:v>
                </c:pt>
                <c:pt idx="237">
                  <c:v>132941.76999999999</c:v>
                </c:pt>
                <c:pt idx="238">
                  <c:v>118801.84</c:v>
                </c:pt>
                <c:pt idx="239">
                  <c:v>110235.33500000001</c:v>
                </c:pt>
                <c:pt idx="240">
                  <c:v>113307.595</c:v>
                </c:pt>
                <c:pt idx="241">
                  <c:v>141122.79500000001</c:v>
                </c:pt>
                <c:pt idx="242">
                  <c:v>110384.27499999999</c:v>
                </c:pt>
                <c:pt idx="243">
                  <c:v>137101.87</c:v>
                </c:pt>
                <c:pt idx="244">
                  <c:v>128753.755</c:v>
                </c:pt>
                <c:pt idx="245">
                  <c:v>123290.83500000001</c:v>
                </c:pt>
                <c:pt idx="246">
                  <c:v>122003.33500000001</c:v>
                </c:pt>
                <c:pt idx="247">
                  <c:v>140729.185</c:v>
                </c:pt>
                <c:pt idx="248">
                  <c:v>121237.47</c:v>
                </c:pt>
                <c:pt idx="249">
                  <c:v>140202.73499999999</c:v>
                </c:pt>
                <c:pt idx="250">
                  <c:v>109421.815</c:v>
                </c:pt>
                <c:pt idx="251">
                  <c:v>120653.435</c:v>
                </c:pt>
                <c:pt idx="252">
                  <c:v>108543.63499999999</c:v>
                </c:pt>
                <c:pt idx="253">
                  <c:v>114194.955</c:v>
                </c:pt>
                <c:pt idx="254">
                  <c:v>129699.265</c:v>
                </c:pt>
                <c:pt idx="255">
                  <c:v>115188.76</c:v>
                </c:pt>
                <c:pt idx="256">
                  <c:v>127625.36500000001</c:v>
                </c:pt>
                <c:pt idx="257">
                  <c:v>119947.59</c:v>
                </c:pt>
                <c:pt idx="258">
                  <c:v>111955.175</c:v>
                </c:pt>
                <c:pt idx="259">
                  <c:v>150445.47</c:v>
                </c:pt>
                <c:pt idx="260">
                  <c:v>121535.485</c:v>
                </c:pt>
                <c:pt idx="261">
                  <c:v>138518.73499999999</c:v>
                </c:pt>
                <c:pt idx="262">
                  <c:v>101348.35</c:v>
                </c:pt>
                <c:pt idx="263">
                  <c:v>110547.605</c:v>
                </c:pt>
                <c:pt idx="264">
                  <c:v>113296.31</c:v>
                </c:pt>
                <c:pt idx="265">
                  <c:v>145767.1</c:v>
                </c:pt>
                <c:pt idx="266">
                  <c:v>113287.05499999999</c:v>
                </c:pt>
                <c:pt idx="267">
                  <c:v>98680</c:v>
                </c:pt>
                <c:pt idx="268">
                  <c:v>102528.4</c:v>
                </c:pt>
                <c:pt idx="269">
                  <c:v>114502.07</c:v>
                </c:pt>
                <c:pt idx="270">
                  <c:v>129885.955</c:v>
                </c:pt>
                <c:pt idx="271">
                  <c:v>132829.29</c:v>
                </c:pt>
                <c:pt idx="272">
                  <c:v>120185.265</c:v>
                </c:pt>
                <c:pt idx="273">
                  <c:v>139108.435</c:v>
                </c:pt>
                <c:pt idx="274">
                  <c:v>118307.155</c:v>
                </c:pt>
                <c:pt idx="275">
                  <c:v>138963.17499999999</c:v>
                </c:pt>
                <c:pt idx="276">
                  <c:v>114108.545</c:v>
                </c:pt>
                <c:pt idx="277">
                  <c:v>131387.745</c:v>
                </c:pt>
                <c:pt idx="278">
                  <c:v>130432.05</c:v>
                </c:pt>
                <c:pt idx="279">
                  <c:v>116811.39</c:v>
                </c:pt>
                <c:pt idx="280">
                  <c:v>128305.64</c:v>
                </c:pt>
                <c:pt idx="281">
                  <c:v>111145.12</c:v>
                </c:pt>
                <c:pt idx="282">
                  <c:v>121954.38499999999</c:v>
                </c:pt>
                <c:pt idx="283">
                  <c:v>114466.64</c:v>
                </c:pt>
                <c:pt idx="284">
                  <c:v>108972.30499999999</c:v>
                </c:pt>
                <c:pt idx="285">
                  <c:v>120372.48</c:v>
                </c:pt>
                <c:pt idx="286">
                  <c:v>118330.625</c:v>
                </c:pt>
                <c:pt idx="287">
                  <c:v>120232.19500000001</c:v>
                </c:pt>
                <c:pt idx="288">
                  <c:v>101352.12</c:v>
                </c:pt>
                <c:pt idx="289">
                  <c:v>108470.925</c:v>
                </c:pt>
                <c:pt idx="290">
                  <c:v>138858.04500000001</c:v>
                </c:pt>
                <c:pt idx="291">
                  <c:v>141647.89499999999</c:v>
                </c:pt>
                <c:pt idx="292">
                  <c:v>142146.31</c:v>
                </c:pt>
                <c:pt idx="293">
                  <c:v>95624.014999999999</c:v>
                </c:pt>
                <c:pt idx="294">
                  <c:v>119168.96000000001</c:v>
                </c:pt>
                <c:pt idx="295">
                  <c:v>139511.78</c:v>
                </c:pt>
                <c:pt idx="296">
                  <c:v>120137.45</c:v>
                </c:pt>
                <c:pt idx="297">
                  <c:v>143830.12</c:v>
                </c:pt>
                <c:pt idx="298">
                  <c:v>136121.83499999999</c:v>
                </c:pt>
                <c:pt idx="299">
                  <c:v>135184.95000000001</c:v>
                </c:pt>
                <c:pt idx="300">
                  <c:v>120718.64</c:v>
                </c:pt>
                <c:pt idx="301">
                  <c:v>97436.41</c:v>
                </c:pt>
                <c:pt idx="302">
                  <c:v>109706.42</c:v>
                </c:pt>
                <c:pt idx="303">
                  <c:v>118953.95</c:v>
                </c:pt>
                <c:pt idx="304">
                  <c:v>121862.88499999999</c:v>
                </c:pt>
                <c:pt idx="305">
                  <c:v>103756.535</c:v>
                </c:pt>
                <c:pt idx="306">
                  <c:v>133906.26</c:v>
                </c:pt>
                <c:pt idx="307">
                  <c:v>130699.155</c:v>
                </c:pt>
                <c:pt idx="308">
                  <c:v>109948.61500000001</c:v>
                </c:pt>
                <c:pt idx="309">
                  <c:v>131757.155</c:v>
                </c:pt>
                <c:pt idx="310">
                  <c:v>118086.93</c:v>
                </c:pt>
                <c:pt idx="311">
                  <c:v>140410.29500000001</c:v>
                </c:pt>
                <c:pt idx="312">
                  <c:v>109312.85</c:v>
                </c:pt>
                <c:pt idx="313">
                  <c:v>129972.91499999999</c:v>
                </c:pt>
                <c:pt idx="314">
                  <c:v>110760.825</c:v>
                </c:pt>
                <c:pt idx="315">
                  <c:v>124010.03</c:v>
                </c:pt>
                <c:pt idx="316">
                  <c:v>125652.05499999999</c:v>
                </c:pt>
                <c:pt idx="317">
                  <c:v>113923.16</c:v>
                </c:pt>
                <c:pt idx="318">
                  <c:v>107655.08</c:v>
                </c:pt>
                <c:pt idx="319">
                  <c:v>123150.38499999999</c:v>
                </c:pt>
                <c:pt idx="320">
                  <c:v>120349.015</c:v>
                </c:pt>
                <c:pt idx="321">
                  <c:v>120928.705</c:v>
                </c:pt>
                <c:pt idx="322">
                  <c:v>104770.705</c:v>
                </c:pt>
                <c:pt idx="323">
                  <c:v>133809.45499999999</c:v>
                </c:pt>
                <c:pt idx="324">
                  <c:v>118007.66499999999</c:v>
                </c:pt>
                <c:pt idx="325">
                  <c:v>117327.495</c:v>
                </c:pt>
                <c:pt idx="326">
                  <c:v>122910.48</c:v>
                </c:pt>
                <c:pt idx="327">
                  <c:v>121770.82</c:v>
                </c:pt>
                <c:pt idx="328">
                  <c:v>160437.565</c:v>
                </c:pt>
                <c:pt idx="329">
                  <c:v>110277.21</c:v>
                </c:pt>
                <c:pt idx="330">
                  <c:v>134829.755</c:v>
                </c:pt>
                <c:pt idx="331">
                  <c:v>135269.63500000001</c:v>
                </c:pt>
                <c:pt idx="332">
                  <c:v>122161.405</c:v>
                </c:pt>
                <c:pt idx="333">
                  <c:v>139814.29999999999</c:v>
                </c:pt>
                <c:pt idx="334">
                  <c:v>117281.2</c:v>
                </c:pt>
                <c:pt idx="335">
                  <c:v>149473.01</c:v>
                </c:pt>
                <c:pt idx="336">
                  <c:v>133056.82</c:v>
                </c:pt>
                <c:pt idx="337">
                  <c:v>135633.89000000001</c:v>
                </c:pt>
                <c:pt idx="338">
                  <c:v>142870.39499999999</c:v>
                </c:pt>
                <c:pt idx="339">
                  <c:v>103500.955</c:v>
                </c:pt>
                <c:pt idx="340">
                  <c:v>107895.52499999999</c:v>
                </c:pt>
                <c:pt idx="341">
                  <c:v>111999.03999999999</c:v>
                </c:pt>
                <c:pt idx="342">
                  <c:v>110031.82</c:v>
                </c:pt>
                <c:pt idx="343">
                  <c:v>107222.345</c:v>
                </c:pt>
                <c:pt idx="344">
                  <c:v>132038.42499999999</c:v>
                </c:pt>
                <c:pt idx="345">
                  <c:v>139351.56</c:v>
                </c:pt>
                <c:pt idx="346">
                  <c:v>134622.39000000001</c:v>
                </c:pt>
                <c:pt idx="347">
                  <c:v>132975.13</c:v>
                </c:pt>
                <c:pt idx="348">
                  <c:v>136116.12</c:v>
                </c:pt>
                <c:pt idx="349">
                  <c:v>122369.535</c:v>
                </c:pt>
                <c:pt idx="350">
                  <c:v>111436.265</c:v>
                </c:pt>
                <c:pt idx="351">
                  <c:v>114159.595</c:v>
                </c:pt>
                <c:pt idx="352">
                  <c:v>120821.05499999999</c:v>
                </c:pt>
                <c:pt idx="353">
                  <c:v>112576.545</c:v>
                </c:pt>
                <c:pt idx="354">
                  <c:v>130044.375</c:v>
                </c:pt>
                <c:pt idx="355">
                  <c:v>135162.11499999999</c:v>
                </c:pt>
                <c:pt idx="356">
                  <c:v>110531.6</c:v>
                </c:pt>
                <c:pt idx="357">
                  <c:v>131280.85</c:v>
                </c:pt>
                <c:pt idx="358">
                  <c:v>121945.175</c:v>
                </c:pt>
                <c:pt idx="359">
                  <c:v>114458.205</c:v>
                </c:pt>
                <c:pt idx="360">
                  <c:v>107424.07</c:v>
                </c:pt>
                <c:pt idx="361">
                  <c:v>113446.1</c:v>
                </c:pt>
                <c:pt idx="362">
                  <c:v>139114.58499999999</c:v>
                </c:pt>
                <c:pt idx="363">
                  <c:v>136240.845</c:v>
                </c:pt>
                <c:pt idx="364">
                  <c:v>113485.105</c:v>
                </c:pt>
                <c:pt idx="365">
                  <c:v>140542.95000000001</c:v>
                </c:pt>
                <c:pt idx="366">
                  <c:v>107014.075</c:v>
                </c:pt>
                <c:pt idx="367">
                  <c:v>99945.494999999995</c:v>
                </c:pt>
                <c:pt idx="368">
                  <c:v>121766.77</c:v>
                </c:pt>
                <c:pt idx="369">
                  <c:v>113978.535</c:v>
                </c:pt>
                <c:pt idx="370">
                  <c:v>116995.065</c:v>
                </c:pt>
                <c:pt idx="371">
                  <c:v>121097.845</c:v>
                </c:pt>
                <c:pt idx="372">
                  <c:v>138040.38</c:v>
                </c:pt>
                <c:pt idx="373">
                  <c:v>121178.68</c:v>
                </c:pt>
                <c:pt idx="374">
                  <c:v>137539.72500000001</c:v>
                </c:pt>
                <c:pt idx="375">
                  <c:v>112634.63499999999</c:v>
                </c:pt>
                <c:pt idx="376">
                  <c:v>112816.68</c:v>
                </c:pt>
                <c:pt idx="377">
                  <c:v>116344.565</c:v>
                </c:pt>
                <c:pt idx="378">
                  <c:v>105669.045</c:v>
                </c:pt>
                <c:pt idx="379">
                  <c:v>142476.36499999999</c:v>
                </c:pt>
                <c:pt idx="380">
                  <c:v>126465.96</c:v>
                </c:pt>
                <c:pt idx="381">
                  <c:v>112948.4</c:v>
                </c:pt>
                <c:pt idx="382">
                  <c:v>128899.765</c:v>
                </c:pt>
                <c:pt idx="383">
                  <c:v>103616.145</c:v>
                </c:pt>
                <c:pt idx="384">
                  <c:v>102229.645</c:v>
                </c:pt>
                <c:pt idx="385">
                  <c:v>112351.47</c:v>
                </c:pt>
                <c:pt idx="386">
                  <c:v>121571.97</c:v>
                </c:pt>
                <c:pt idx="387">
                  <c:v>102386.52499999999</c:v>
                </c:pt>
                <c:pt idx="388">
                  <c:v>114519.86500000001</c:v>
                </c:pt>
                <c:pt idx="389">
                  <c:v>109901.75999999999</c:v>
                </c:pt>
                <c:pt idx="390">
                  <c:v>135303.255</c:v>
                </c:pt>
                <c:pt idx="391">
                  <c:v>111179.125</c:v>
                </c:pt>
                <c:pt idx="392">
                  <c:v>115736.97</c:v>
                </c:pt>
                <c:pt idx="393">
                  <c:v>125795.84</c:v>
                </c:pt>
                <c:pt idx="394">
                  <c:v>138124.06</c:v>
                </c:pt>
                <c:pt idx="395">
                  <c:v>148100.13</c:v>
                </c:pt>
                <c:pt idx="396">
                  <c:v>117243.63</c:v>
                </c:pt>
                <c:pt idx="397">
                  <c:v>132543.1</c:v>
                </c:pt>
                <c:pt idx="398">
                  <c:v>128314.47</c:v>
                </c:pt>
                <c:pt idx="399">
                  <c:v>117948.685</c:v>
                </c:pt>
                <c:pt idx="400">
                  <c:v>142842.4</c:v>
                </c:pt>
                <c:pt idx="401">
                  <c:v>138918.38500000001</c:v>
                </c:pt>
                <c:pt idx="402">
                  <c:v>129749.14</c:v>
                </c:pt>
                <c:pt idx="403">
                  <c:v>128707.425</c:v>
                </c:pt>
                <c:pt idx="404">
                  <c:v>119927.64</c:v>
                </c:pt>
                <c:pt idx="405">
                  <c:v>139672.83499999999</c:v>
                </c:pt>
                <c:pt idx="406">
                  <c:v>146473.83499999999</c:v>
                </c:pt>
                <c:pt idx="407">
                  <c:v>127307.26</c:v>
                </c:pt>
                <c:pt idx="408">
                  <c:v>129280.81</c:v>
                </c:pt>
                <c:pt idx="409">
                  <c:v>114986.33</c:v>
                </c:pt>
                <c:pt idx="410">
                  <c:v>119350.66499999999</c:v>
                </c:pt>
                <c:pt idx="411">
                  <c:v>112506.95</c:v>
                </c:pt>
                <c:pt idx="412">
                  <c:v>117691.685</c:v>
                </c:pt>
                <c:pt idx="413">
                  <c:v>116045.27</c:v>
                </c:pt>
                <c:pt idx="414">
                  <c:v>107940.16</c:v>
                </c:pt>
                <c:pt idx="415">
                  <c:v>102577.145</c:v>
                </c:pt>
                <c:pt idx="416">
                  <c:v>132101.85999999999</c:v>
                </c:pt>
                <c:pt idx="417">
                  <c:v>99110.774999999994</c:v>
                </c:pt>
                <c:pt idx="418">
                  <c:v>133227.785</c:v>
                </c:pt>
                <c:pt idx="419">
                  <c:v>135864.065</c:v>
                </c:pt>
                <c:pt idx="420">
                  <c:v>112804.4</c:v>
                </c:pt>
                <c:pt idx="421">
                  <c:v>121533.955</c:v>
                </c:pt>
                <c:pt idx="422">
                  <c:v>137922.22</c:v>
                </c:pt>
                <c:pt idx="423">
                  <c:v>110160.02499999999</c:v>
                </c:pt>
                <c:pt idx="424">
                  <c:v>114436.97</c:v>
                </c:pt>
                <c:pt idx="425">
                  <c:v>122876.86500000001</c:v>
                </c:pt>
                <c:pt idx="426">
                  <c:v>110902.185</c:v>
                </c:pt>
                <c:pt idx="427">
                  <c:v>132877.45000000001</c:v>
                </c:pt>
                <c:pt idx="428">
                  <c:v>134819.94500000001</c:v>
                </c:pt>
                <c:pt idx="429">
                  <c:v>123787.77</c:v>
                </c:pt>
                <c:pt idx="430">
                  <c:v>104864.05</c:v>
                </c:pt>
                <c:pt idx="431">
                  <c:v>119781.13499999999</c:v>
                </c:pt>
                <c:pt idx="432">
                  <c:v>133869.14000000001</c:v>
                </c:pt>
                <c:pt idx="433">
                  <c:v>116795.245</c:v>
                </c:pt>
                <c:pt idx="434">
                  <c:v>126264.77499999999</c:v>
                </c:pt>
                <c:pt idx="435">
                  <c:v>106618.19500000001</c:v>
                </c:pt>
                <c:pt idx="436">
                  <c:v>129286.36500000001</c:v>
                </c:pt>
                <c:pt idx="437">
                  <c:v>144526.63</c:v>
                </c:pt>
                <c:pt idx="438">
                  <c:v>117281.13</c:v>
                </c:pt>
                <c:pt idx="439">
                  <c:v>102988.145</c:v>
                </c:pt>
                <c:pt idx="440">
                  <c:v>138857.13500000001</c:v>
                </c:pt>
                <c:pt idx="441">
                  <c:v>129781.155</c:v>
                </c:pt>
                <c:pt idx="442">
                  <c:v>115392.875</c:v>
                </c:pt>
                <c:pt idx="443">
                  <c:v>130994.54</c:v>
                </c:pt>
                <c:pt idx="444">
                  <c:v>140167.5</c:v>
                </c:pt>
                <c:pt idx="445">
                  <c:v>141444.44500000001</c:v>
                </c:pt>
                <c:pt idx="446">
                  <c:v>123226.075</c:v>
                </c:pt>
                <c:pt idx="447">
                  <c:v>131868.24</c:v>
                </c:pt>
                <c:pt idx="448">
                  <c:v>131730.83499999999</c:v>
                </c:pt>
                <c:pt idx="449">
                  <c:v>114281.61500000001</c:v>
                </c:pt>
                <c:pt idx="450">
                  <c:v>124882.715</c:v>
                </c:pt>
                <c:pt idx="451">
                  <c:v>138023.10999999999</c:v>
                </c:pt>
                <c:pt idx="452">
                  <c:v>129553.94</c:v>
                </c:pt>
                <c:pt idx="453">
                  <c:v>127755.095</c:v>
                </c:pt>
                <c:pt idx="454">
                  <c:v>110154.36</c:v>
                </c:pt>
                <c:pt idx="455">
                  <c:v>117797.62</c:v>
                </c:pt>
                <c:pt idx="456">
                  <c:v>137080.875</c:v>
                </c:pt>
                <c:pt idx="457">
                  <c:v>120223.175</c:v>
                </c:pt>
                <c:pt idx="458">
                  <c:v>110878.67</c:v>
                </c:pt>
                <c:pt idx="459">
                  <c:v>97402.264999999999</c:v>
                </c:pt>
                <c:pt idx="460">
                  <c:v>127805.485</c:v>
                </c:pt>
                <c:pt idx="461">
                  <c:v>115103.77499999999</c:v>
                </c:pt>
                <c:pt idx="462">
                  <c:v>127193.3</c:v>
                </c:pt>
                <c:pt idx="463">
                  <c:v>121219.595</c:v>
                </c:pt>
                <c:pt idx="464">
                  <c:v>116449.31</c:v>
                </c:pt>
                <c:pt idx="465">
                  <c:v>137651.13500000001</c:v>
                </c:pt>
                <c:pt idx="466">
                  <c:v>109147.65</c:v>
                </c:pt>
                <c:pt idx="467">
                  <c:v>127389.485</c:v>
                </c:pt>
                <c:pt idx="468">
                  <c:v>106065.935</c:v>
                </c:pt>
                <c:pt idx="469">
                  <c:v>132165.42499999999</c:v>
                </c:pt>
                <c:pt idx="470">
                  <c:v>97973.985000000001</c:v>
                </c:pt>
                <c:pt idx="471">
                  <c:v>141351.89499999999</c:v>
                </c:pt>
                <c:pt idx="472">
                  <c:v>111484.73</c:v>
                </c:pt>
                <c:pt idx="473">
                  <c:v>111229.52</c:v>
                </c:pt>
                <c:pt idx="474">
                  <c:v>106684.825</c:v>
                </c:pt>
                <c:pt idx="475">
                  <c:v>121028.325</c:v>
                </c:pt>
                <c:pt idx="476">
                  <c:v>115813.03</c:v>
                </c:pt>
                <c:pt idx="477">
                  <c:v>124852.67</c:v>
                </c:pt>
                <c:pt idx="478">
                  <c:v>133274.53</c:v>
                </c:pt>
                <c:pt idx="479">
                  <c:v>131900.51999999999</c:v>
                </c:pt>
                <c:pt idx="480">
                  <c:v>104226.83</c:v>
                </c:pt>
                <c:pt idx="481">
                  <c:v>111632.83500000001</c:v>
                </c:pt>
                <c:pt idx="482">
                  <c:v>107405.925</c:v>
                </c:pt>
                <c:pt idx="483">
                  <c:v>114085.645</c:v>
                </c:pt>
                <c:pt idx="484">
                  <c:v>136308.73499999999</c:v>
                </c:pt>
                <c:pt idx="485">
                  <c:v>120698.91499999999</c:v>
                </c:pt>
                <c:pt idx="486">
                  <c:v>111983.51</c:v>
                </c:pt>
                <c:pt idx="487">
                  <c:v>114680.185</c:v>
                </c:pt>
                <c:pt idx="488">
                  <c:v>115294.12</c:v>
                </c:pt>
                <c:pt idx="489">
                  <c:v>130210.94</c:v>
                </c:pt>
                <c:pt idx="490">
                  <c:v>137327.70000000001</c:v>
                </c:pt>
                <c:pt idx="491">
                  <c:v>114195.35</c:v>
                </c:pt>
                <c:pt idx="492">
                  <c:v>139752.54500000001</c:v>
                </c:pt>
                <c:pt idx="493">
                  <c:v>110515.6</c:v>
                </c:pt>
                <c:pt idx="494">
                  <c:v>120454.01</c:v>
                </c:pt>
                <c:pt idx="495">
                  <c:v>136856.79999999999</c:v>
                </c:pt>
                <c:pt idx="496">
                  <c:v>119127.205</c:v>
                </c:pt>
                <c:pt idx="497">
                  <c:v>112358.815</c:v>
                </c:pt>
                <c:pt idx="498">
                  <c:v>126934.24</c:v>
                </c:pt>
                <c:pt idx="499">
                  <c:v>131090.77499999999</c:v>
                </c:pt>
                <c:pt idx="500">
                  <c:v>108628.34</c:v>
                </c:pt>
                <c:pt idx="501">
                  <c:v>123351.45</c:v>
                </c:pt>
                <c:pt idx="502">
                  <c:v>108078.69500000001</c:v>
                </c:pt>
                <c:pt idx="503">
                  <c:v>99368.854999999996</c:v>
                </c:pt>
                <c:pt idx="504">
                  <c:v>142242.595</c:v>
                </c:pt>
                <c:pt idx="505">
                  <c:v>124292.955</c:v>
                </c:pt>
                <c:pt idx="506">
                  <c:v>127353.575</c:v>
                </c:pt>
                <c:pt idx="507">
                  <c:v>130516.1</c:v>
                </c:pt>
                <c:pt idx="508">
                  <c:v>134925.74</c:v>
                </c:pt>
                <c:pt idx="509">
                  <c:v>133205.18</c:v>
                </c:pt>
                <c:pt idx="510">
                  <c:v>99084.74</c:v>
                </c:pt>
                <c:pt idx="511">
                  <c:v>146990.89000000001</c:v>
                </c:pt>
                <c:pt idx="512">
                  <c:v>118324.09</c:v>
                </c:pt>
                <c:pt idx="513">
                  <c:v>132762.38</c:v>
                </c:pt>
                <c:pt idx="514">
                  <c:v>96594.744999999995</c:v>
                </c:pt>
                <c:pt idx="515">
                  <c:v>137696.67000000001</c:v>
                </c:pt>
                <c:pt idx="516">
                  <c:v>106387.19500000001</c:v>
                </c:pt>
                <c:pt idx="517">
                  <c:v>108840.18</c:v>
                </c:pt>
                <c:pt idx="518">
                  <c:v>133004.73000000001</c:v>
                </c:pt>
                <c:pt idx="519">
                  <c:v>131137.065</c:v>
                </c:pt>
                <c:pt idx="520">
                  <c:v>105119.48</c:v>
                </c:pt>
                <c:pt idx="521">
                  <c:v>136493.13</c:v>
                </c:pt>
                <c:pt idx="522">
                  <c:v>110803.765</c:v>
                </c:pt>
                <c:pt idx="523">
                  <c:v>125850.58</c:v>
                </c:pt>
                <c:pt idx="524">
                  <c:v>140086.10500000001</c:v>
                </c:pt>
                <c:pt idx="525">
                  <c:v>100246.51</c:v>
                </c:pt>
                <c:pt idx="526">
                  <c:v>106854.935</c:v>
                </c:pt>
                <c:pt idx="527">
                  <c:v>122106.95</c:v>
                </c:pt>
                <c:pt idx="528">
                  <c:v>140348.57</c:v>
                </c:pt>
                <c:pt idx="529">
                  <c:v>130906.89</c:v>
                </c:pt>
                <c:pt idx="530">
                  <c:v>116318.435</c:v>
                </c:pt>
                <c:pt idx="531">
                  <c:v>135420.82</c:v>
                </c:pt>
                <c:pt idx="532">
                  <c:v>123130.6</c:v>
                </c:pt>
                <c:pt idx="533">
                  <c:v>128554.605</c:v>
                </c:pt>
                <c:pt idx="534">
                  <c:v>140342.995</c:v>
                </c:pt>
                <c:pt idx="535">
                  <c:v>128732.59</c:v>
                </c:pt>
                <c:pt idx="536">
                  <c:v>146933.095</c:v>
                </c:pt>
                <c:pt idx="537">
                  <c:v>101119.83500000001</c:v>
                </c:pt>
                <c:pt idx="538">
                  <c:v>121958.69</c:v>
                </c:pt>
                <c:pt idx="539">
                  <c:v>124825.02499999999</c:v>
                </c:pt>
                <c:pt idx="540">
                  <c:v>132022.87</c:v>
                </c:pt>
                <c:pt idx="541">
                  <c:v>138666.10500000001</c:v>
                </c:pt>
                <c:pt idx="542">
                  <c:v>115572.045</c:v>
                </c:pt>
                <c:pt idx="543">
                  <c:v>128001.05499999999</c:v>
                </c:pt>
                <c:pt idx="544">
                  <c:v>119535.715</c:v>
                </c:pt>
                <c:pt idx="545">
                  <c:v>111885.97</c:v>
                </c:pt>
                <c:pt idx="546">
                  <c:v>105341.86500000001</c:v>
                </c:pt>
                <c:pt idx="547">
                  <c:v>117444.1</c:v>
                </c:pt>
                <c:pt idx="548">
                  <c:v>119262.145</c:v>
                </c:pt>
                <c:pt idx="549">
                  <c:v>116112.74</c:v>
                </c:pt>
                <c:pt idx="550">
                  <c:v>136253.42000000001</c:v>
                </c:pt>
                <c:pt idx="551">
                  <c:v>120448.935</c:v>
                </c:pt>
                <c:pt idx="552">
                  <c:v>113582.6</c:v>
                </c:pt>
                <c:pt idx="553">
                  <c:v>111331.235</c:v>
                </c:pt>
                <c:pt idx="554">
                  <c:v>111423.36500000001</c:v>
                </c:pt>
                <c:pt idx="555">
                  <c:v>118733.42</c:v>
                </c:pt>
                <c:pt idx="556">
                  <c:v>116209.13</c:v>
                </c:pt>
                <c:pt idx="557">
                  <c:v>123850.86</c:v>
                </c:pt>
                <c:pt idx="558">
                  <c:v>101053.36500000001</c:v>
                </c:pt>
                <c:pt idx="559">
                  <c:v>115177.935</c:v>
                </c:pt>
                <c:pt idx="560">
                  <c:v>135866.75</c:v>
                </c:pt>
                <c:pt idx="561">
                  <c:v>133405.72</c:v>
                </c:pt>
                <c:pt idx="562">
                  <c:v>127957.57</c:v>
                </c:pt>
                <c:pt idx="563">
                  <c:v>110025.465</c:v>
                </c:pt>
                <c:pt idx="564">
                  <c:v>111718.075</c:v>
                </c:pt>
                <c:pt idx="565">
                  <c:v>126519.065</c:v>
                </c:pt>
                <c:pt idx="566">
                  <c:v>94477.095000000001</c:v>
                </c:pt>
                <c:pt idx="567">
                  <c:v>116074.03</c:v>
                </c:pt>
                <c:pt idx="568">
                  <c:v>119798.995</c:v>
                </c:pt>
                <c:pt idx="569">
                  <c:v>119702.045</c:v>
                </c:pt>
                <c:pt idx="570">
                  <c:v>121697.38</c:v>
                </c:pt>
                <c:pt idx="571">
                  <c:v>123132.625</c:v>
                </c:pt>
                <c:pt idx="572">
                  <c:v>115156.44500000001</c:v>
                </c:pt>
                <c:pt idx="573">
                  <c:v>130448.11500000001</c:v>
                </c:pt>
                <c:pt idx="574">
                  <c:v>116284.345</c:v>
                </c:pt>
                <c:pt idx="575">
                  <c:v>116690.04</c:v>
                </c:pt>
                <c:pt idx="576">
                  <c:v>140904.59</c:v>
                </c:pt>
                <c:pt idx="577">
                  <c:v>124033.955</c:v>
                </c:pt>
                <c:pt idx="578">
                  <c:v>121087.1</c:v>
                </c:pt>
                <c:pt idx="579">
                  <c:v>131739.20000000001</c:v>
                </c:pt>
                <c:pt idx="580">
                  <c:v>106470.675</c:v>
                </c:pt>
                <c:pt idx="581">
                  <c:v>133562.98499999999</c:v>
                </c:pt>
                <c:pt idx="582">
                  <c:v>108761.37</c:v>
                </c:pt>
                <c:pt idx="583">
                  <c:v>120398.88499999999</c:v>
                </c:pt>
                <c:pt idx="584">
                  <c:v>118010.31</c:v>
                </c:pt>
                <c:pt idx="585">
                  <c:v>109430.37</c:v>
                </c:pt>
                <c:pt idx="586">
                  <c:v>114584.065</c:v>
                </c:pt>
                <c:pt idx="587">
                  <c:v>119960.33</c:v>
                </c:pt>
                <c:pt idx="588">
                  <c:v>105483.435</c:v>
                </c:pt>
                <c:pt idx="589">
                  <c:v>108290.11</c:v>
                </c:pt>
                <c:pt idx="590">
                  <c:v>125928.62</c:v>
                </c:pt>
                <c:pt idx="591">
                  <c:v>118702.925</c:v>
                </c:pt>
                <c:pt idx="592">
                  <c:v>122397.13</c:v>
                </c:pt>
                <c:pt idx="593">
                  <c:v>126922.995</c:v>
                </c:pt>
                <c:pt idx="594">
                  <c:v>118924.765</c:v>
                </c:pt>
                <c:pt idx="595">
                  <c:v>135339.82</c:v>
                </c:pt>
                <c:pt idx="596">
                  <c:v>128599.46</c:v>
                </c:pt>
                <c:pt idx="597">
                  <c:v>107580.495</c:v>
                </c:pt>
                <c:pt idx="598">
                  <c:v>137305.35500000001</c:v>
                </c:pt>
                <c:pt idx="599">
                  <c:v>141305.88</c:v>
                </c:pt>
                <c:pt idx="600">
                  <c:v>126763.36500000001</c:v>
                </c:pt>
                <c:pt idx="601">
                  <c:v>121177.58500000001</c:v>
                </c:pt>
                <c:pt idx="602">
                  <c:v>111738.485</c:v>
                </c:pt>
                <c:pt idx="603">
                  <c:v>130385.05</c:v>
                </c:pt>
                <c:pt idx="604">
                  <c:v>128384.14</c:v>
                </c:pt>
                <c:pt idx="605">
                  <c:v>109241.565</c:v>
                </c:pt>
                <c:pt idx="606">
                  <c:v>96432.625</c:v>
                </c:pt>
                <c:pt idx="607">
                  <c:v>138466.56</c:v>
                </c:pt>
                <c:pt idx="608">
                  <c:v>123247.735</c:v>
                </c:pt>
                <c:pt idx="609">
                  <c:v>105806.825</c:v>
                </c:pt>
                <c:pt idx="610">
                  <c:v>97356.565000000002</c:v>
                </c:pt>
                <c:pt idx="611">
                  <c:v>111613.05</c:v>
                </c:pt>
                <c:pt idx="612">
                  <c:v>115549.435</c:v>
                </c:pt>
                <c:pt idx="613">
                  <c:v>129322.31</c:v>
                </c:pt>
                <c:pt idx="614">
                  <c:v>111462.38499999999</c:v>
                </c:pt>
                <c:pt idx="615">
                  <c:v>118683.565</c:v>
                </c:pt>
                <c:pt idx="616">
                  <c:v>104804.09</c:v>
                </c:pt>
                <c:pt idx="617">
                  <c:v>131159.94500000001</c:v>
                </c:pt>
                <c:pt idx="618">
                  <c:v>130510.905</c:v>
                </c:pt>
                <c:pt idx="619">
                  <c:v>108622.42</c:v>
                </c:pt>
                <c:pt idx="620">
                  <c:v>94744.7</c:v>
                </c:pt>
                <c:pt idx="621">
                  <c:v>115974.61</c:v>
                </c:pt>
                <c:pt idx="622">
                  <c:v>140741.16500000001</c:v>
                </c:pt>
                <c:pt idx="623">
                  <c:v>117333.44500000001</c:v>
                </c:pt>
                <c:pt idx="624">
                  <c:v>123005.31</c:v>
                </c:pt>
                <c:pt idx="625">
                  <c:v>106730.21</c:v>
                </c:pt>
                <c:pt idx="626">
                  <c:v>131939.5</c:v>
                </c:pt>
                <c:pt idx="627">
                  <c:v>121752.875</c:v>
                </c:pt>
                <c:pt idx="628">
                  <c:v>114240.88499999999</c:v>
                </c:pt>
                <c:pt idx="629">
                  <c:v>111301.56</c:v>
                </c:pt>
                <c:pt idx="630">
                  <c:v>131956.72500000001</c:v>
                </c:pt>
                <c:pt idx="631">
                  <c:v>131986.80499999999</c:v>
                </c:pt>
                <c:pt idx="632">
                  <c:v>115383.13</c:v>
                </c:pt>
                <c:pt idx="633">
                  <c:v>132120.39000000001</c:v>
                </c:pt>
                <c:pt idx="634">
                  <c:v>114098.11500000001</c:v>
                </c:pt>
                <c:pt idx="635">
                  <c:v>92043.13</c:v>
                </c:pt>
                <c:pt idx="636">
                  <c:v>128761.605</c:v>
                </c:pt>
                <c:pt idx="637">
                  <c:v>133131.51999999999</c:v>
                </c:pt>
                <c:pt idx="638">
                  <c:v>127697.99</c:v>
                </c:pt>
                <c:pt idx="639">
                  <c:v>113889.41</c:v>
                </c:pt>
                <c:pt idx="640">
                  <c:v>108628.96</c:v>
                </c:pt>
                <c:pt idx="641">
                  <c:v>135728.405</c:v>
                </c:pt>
                <c:pt idx="642">
                  <c:v>133607.065</c:v>
                </c:pt>
                <c:pt idx="643">
                  <c:v>137302.60500000001</c:v>
                </c:pt>
                <c:pt idx="644">
                  <c:v>116715.965</c:v>
                </c:pt>
                <c:pt idx="645">
                  <c:v>110457.33500000001</c:v>
                </c:pt>
                <c:pt idx="646">
                  <c:v>119118.11</c:v>
                </c:pt>
                <c:pt idx="647">
                  <c:v>127192.315</c:v>
                </c:pt>
                <c:pt idx="648">
                  <c:v>140264.51999999999</c:v>
                </c:pt>
                <c:pt idx="649">
                  <c:v>135306.005</c:v>
                </c:pt>
                <c:pt idx="650">
                  <c:v>109111.61500000001</c:v>
                </c:pt>
                <c:pt idx="651">
                  <c:v>141133.08499999999</c:v>
                </c:pt>
                <c:pt idx="652">
                  <c:v>117642.645</c:v>
                </c:pt>
                <c:pt idx="653">
                  <c:v>101386.01</c:v>
                </c:pt>
                <c:pt idx="654">
                  <c:v>118832.07</c:v>
                </c:pt>
                <c:pt idx="655">
                  <c:v>124255.97500000001</c:v>
                </c:pt>
                <c:pt idx="656">
                  <c:v>113374.465</c:v>
                </c:pt>
                <c:pt idx="657">
                  <c:v>100476.705</c:v>
                </c:pt>
                <c:pt idx="658">
                  <c:v>102830.55499999999</c:v>
                </c:pt>
                <c:pt idx="659">
                  <c:v>139607.905</c:v>
                </c:pt>
                <c:pt idx="660">
                  <c:v>114469.88</c:v>
                </c:pt>
                <c:pt idx="661">
                  <c:v>128577.63</c:v>
                </c:pt>
                <c:pt idx="662">
                  <c:v>118293.52499999999</c:v>
                </c:pt>
                <c:pt idx="663">
                  <c:v>137446.75</c:v>
                </c:pt>
                <c:pt idx="664">
                  <c:v>105149.02</c:v>
                </c:pt>
                <c:pt idx="665">
                  <c:v>130229.295</c:v>
                </c:pt>
                <c:pt idx="666">
                  <c:v>102684.515</c:v>
                </c:pt>
                <c:pt idx="667">
                  <c:v>120470.785</c:v>
                </c:pt>
                <c:pt idx="668">
                  <c:v>109568.47</c:v>
                </c:pt>
                <c:pt idx="669">
                  <c:v>110416.88</c:v>
                </c:pt>
                <c:pt idx="670">
                  <c:v>140713.255</c:v>
                </c:pt>
                <c:pt idx="671">
                  <c:v>135782.54500000001</c:v>
                </c:pt>
                <c:pt idx="672">
                  <c:v>106877.86500000001</c:v>
                </c:pt>
                <c:pt idx="673">
                  <c:v>125141.9</c:v>
                </c:pt>
                <c:pt idx="674">
                  <c:v>117452.27</c:v>
                </c:pt>
                <c:pt idx="675">
                  <c:v>113945.5</c:v>
                </c:pt>
                <c:pt idx="676">
                  <c:v>113186.735</c:v>
                </c:pt>
                <c:pt idx="677">
                  <c:v>116632.09</c:v>
                </c:pt>
                <c:pt idx="678">
                  <c:v>127365.59</c:v>
                </c:pt>
                <c:pt idx="679">
                  <c:v>116179.47</c:v>
                </c:pt>
                <c:pt idx="680">
                  <c:v>122361.925</c:v>
                </c:pt>
                <c:pt idx="681">
                  <c:v>131856.315</c:v>
                </c:pt>
                <c:pt idx="682">
                  <c:v>117551.69500000001</c:v>
                </c:pt>
                <c:pt idx="683">
                  <c:v>106236.23</c:v>
                </c:pt>
                <c:pt idx="684">
                  <c:v>114736.355</c:v>
                </c:pt>
                <c:pt idx="685">
                  <c:v>114225.12</c:v>
                </c:pt>
                <c:pt idx="686">
                  <c:v>93590.425000000003</c:v>
                </c:pt>
                <c:pt idx="687">
                  <c:v>101548.735</c:v>
                </c:pt>
                <c:pt idx="688">
                  <c:v>113264.23</c:v>
                </c:pt>
                <c:pt idx="689">
                  <c:v>100203.55</c:v>
                </c:pt>
                <c:pt idx="690">
                  <c:v>127169.03</c:v>
                </c:pt>
                <c:pt idx="691">
                  <c:v>143158.89000000001</c:v>
                </c:pt>
                <c:pt idx="692">
                  <c:v>128153.19500000001</c:v>
                </c:pt>
                <c:pt idx="693">
                  <c:v>101550.045</c:v>
                </c:pt>
                <c:pt idx="694">
                  <c:v>102283.13</c:v>
                </c:pt>
                <c:pt idx="695">
                  <c:v>121092.855</c:v>
                </c:pt>
                <c:pt idx="696">
                  <c:v>104947.325</c:v>
                </c:pt>
                <c:pt idx="697">
                  <c:v>112990.63499999999</c:v>
                </c:pt>
                <c:pt idx="698">
                  <c:v>94786.72</c:v>
                </c:pt>
                <c:pt idx="699">
                  <c:v>137634.125</c:v>
                </c:pt>
                <c:pt idx="700">
                  <c:v>99801.574999999997</c:v>
                </c:pt>
                <c:pt idx="701">
                  <c:v>109389.095</c:v>
                </c:pt>
                <c:pt idx="702">
                  <c:v>117351.14</c:v>
                </c:pt>
                <c:pt idx="703">
                  <c:v>109315.065</c:v>
                </c:pt>
                <c:pt idx="704">
                  <c:v>101057.43</c:v>
                </c:pt>
                <c:pt idx="705">
                  <c:v>137291.97</c:v>
                </c:pt>
                <c:pt idx="706">
                  <c:v>106692.845</c:v>
                </c:pt>
                <c:pt idx="707">
                  <c:v>134119.14000000001</c:v>
                </c:pt>
                <c:pt idx="708">
                  <c:v>135182.72500000001</c:v>
                </c:pt>
                <c:pt idx="709">
                  <c:v>124491.53</c:v>
                </c:pt>
                <c:pt idx="710">
                  <c:v>131996.97</c:v>
                </c:pt>
                <c:pt idx="711">
                  <c:v>128127.75</c:v>
                </c:pt>
                <c:pt idx="712">
                  <c:v>114462.53</c:v>
                </c:pt>
                <c:pt idx="713">
                  <c:v>136328.345</c:v>
                </c:pt>
                <c:pt idx="714">
                  <c:v>118413.13499999999</c:v>
                </c:pt>
                <c:pt idx="715">
                  <c:v>115979.07</c:v>
                </c:pt>
                <c:pt idx="716">
                  <c:v>110432.33</c:v>
                </c:pt>
                <c:pt idx="717">
                  <c:v>113539.935</c:v>
                </c:pt>
                <c:pt idx="718">
                  <c:v>127633.27499999999</c:v>
                </c:pt>
                <c:pt idx="719">
                  <c:v>119622.285</c:v>
                </c:pt>
                <c:pt idx="720">
                  <c:v>102037.16499999999</c:v>
                </c:pt>
                <c:pt idx="721">
                  <c:v>101262.655</c:v>
                </c:pt>
                <c:pt idx="722">
                  <c:v>109874.9</c:v>
                </c:pt>
                <c:pt idx="723">
                  <c:v>136301.49</c:v>
                </c:pt>
                <c:pt idx="724">
                  <c:v>117880.565</c:v>
                </c:pt>
                <c:pt idx="725">
                  <c:v>122393.325</c:v>
                </c:pt>
                <c:pt idx="726">
                  <c:v>103381.91499999999</c:v>
                </c:pt>
                <c:pt idx="727">
                  <c:v>105938.47500000001</c:v>
                </c:pt>
                <c:pt idx="728">
                  <c:v>111360.065</c:v>
                </c:pt>
                <c:pt idx="729">
                  <c:v>127092.715</c:v>
                </c:pt>
                <c:pt idx="730">
                  <c:v>115429.005</c:v>
                </c:pt>
                <c:pt idx="731">
                  <c:v>131574.60500000001</c:v>
                </c:pt>
                <c:pt idx="732">
                  <c:v>124481.41499999999</c:v>
                </c:pt>
                <c:pt idx="733">
                  <c:v>105893.61500000001</c:v>
                </c:pt>
                <c:pt idx="734">
                  <c:v>99613.865000000005</c:v>
                </c:pt>
                <c:pt idx="735">
                  <c:v>132940.63</c:v>
                </c:pt>
                <c:pt idx="736">
                  <c:v>111625.98</c:v>
                </c:pt>
                <c:pt idx="737">
                  <c:v>115907.395</c:v>
                </c:pt>
                <c:pt idx="738">
                  <c:v>110768.285</c:v>
                </c:pt>
                <c:pt idx="739">
                  <c:v>133778.44500000001</c:v>
                </c:pt>
                <c:pt idx="740">
                  <c:v>129649.25</c:v>
                </c:pt>
                <c:pt idx="741">
                  <c:v>119736.125</c:v>
                </c:pt>
                <c:pt idx="742">
                  <c:v>117048.72500000001</c:v>
                </c:pt>
                <c:pt idx="743">
                  <c:v>127198.78</c:v>
                </c:pt>
                <c:pt idx="744">
                  <c:v>112935.03999999999</c:v>
                </c:pt>
                <c:pt idx="745">
                  <c:v>118113.8</c:v>
                </c:pt>
                <c:pt idx="746">
                  <c:v>104194.345</c:v>
                </c:pt>
                <c:pt idx="747">
                  <c:v>107731.72</c:v>
                </c:pt>
                <c:pt idx="748">
                  <c:v>97262.79</c:v>
                </c:pt>
                <c:pt idx="749">
                  <c:v>124313.07</c:v>
                </c:pt>
                <c:pt idx="750">
                  <c:v>90498.92</c:v>
                </c:pt>
                <c:pt idx="751">
                  <c:v>117260.245</c:v>
                </c:pt>
                <c:pt idx="752">
                  <c:v>108717.875</c:v>
                </c:pt>
                <c:pt idx="753">
                  <c:v>123999.07</c:v>
                </c:pt>
                <c:pt idx="754">
                  <c:v>121100.045</c:v>
                </c:pt>
                <c:pt idx="755">
                  <c:v>99334.8</c:v>
                </c:pt>
                <c:pt idx="756">
                  <c:v>120784.875</c:v>
                </c:pt>
                <c:pt idx="757">
                  <c:v>113063.675</c:v>
                </c:pt>
                <c:pt idx="758">
                  <c:v>116696.455</c:v>
                </c:pt>
                <c:pt idx="759">
                  <c:v>135670.99</c:v>
                </c:pt>
                <c:pt idx="760">
                  <c:v>105799.935</c:v>
                </c:pt>
                <c:pt idx="761">
                  <c:v>138437.85500000001</c:v>
                </c:pt>
                <c:pt idx="762">
                  <c:v>124046.80499999999</c:v>
                </c:pt>
                <c:pt idx="763">
                  <c:v>123461.38</c:v>
                </c:pt>
                <c:pt idx="764">
                  <c:v>127830.62</c:v>
                </c:pt>
                <c:pt idx="765">
                  <c:v>110669.27</c:v>
                </c:pt>
                <c:pt idx="766">
                  <c:v>108102.56</c:v>
                </c:pt>
                <c:pt idx="767">
                  <c:v>117617.51</c:v>
                </c:pt>
                <c:pt idx="768">
                  <c:v>115442.655</c:v>
                </c:pt>
                <c:pt idx="769">
                  <c:v>123954.31</c:v>
                </c:pt>
                <c:pt idx="770">
                  <c:v>107212.84</c:v>
                </c:pt>
                <c:pt idx="771">
                  <c:v>125346.075</c:v>
                </c:pt>
                <c:pt idx="772">
                  <c:v>119938.795</c:v>
                </c:pt>
                <c:pt idx="773">
                  <c:v>123142.76</c:v>
                </c:pt>
                <c:pt idx="774">
                  <c:v>112033.87</c:v>
                </c:pt>
                <c:pt idx="775">
                  <c:v>143461.125</c:v>
                </c:pt>
                <c:pt idx="776">
                  <c:v>130088.95</c:v>
                </c:pt>
                <c:pt idx="777">
                  <c:v>98427.53</c:v>
                </c:pt>
                <c:pt idx="778">
                  <c:v>101256.78</c:v>
                </c:pt>
                <c:pt idx="779">
                  <c:v>124351.235</c:v>
                </c:pt>
                <c:pt idx="780">
                  <c:v>123740.265</c:v>
                </c:pt>
                <c:pt idx="781">
                  <c:v>105013.07</c:v>
                </c:pt>
                <c:pt idx="782">
                  <c:v>131067.25</c:v>
                </c:pt>
                <c:pt idx="783">
                  <c:v>124721.485</c:v>
                </c:pt>
                <c:pt idx="784">
                  <c:v>113030.005</c:v>
                </c:pt>
                <c:pt idx="785">
                  <c:v>116428.79</c:v>
                </c:pt>
                <c:pt idx="786">
                  <c:v>103219.08</c:v>
                </c:pt>
                <c:pt idx="787">
                  <c:v>99687.64</c:v>
                </c:pt>
                <c:pt idx="788">
                  <c:v>158052.89000000001</c:v>
                </c:pt>
                <c:pt idx="789">
                  <c:v>100746.42</c:v>
                </c:pt>
                <c:pt idx="790">
                  <c:v>97715.01</c:v>
                </c:pt>
                <c:pt idx="791">
                  <c:v>113954.78</c:v>
                </c:pt>
                <c:pt idx="792">
                  <c:v>107142.815</c:v>
                </c:pt>
                <c:pt idx="793">
                  <c:v>104632.79</c:v>
                </c:pt>
                <c:pt idx="794">
                  <c:v>133874.47500000001</c:v>
                </c:pt>
                <c:pt idx="795">
                  <c:v>117361.7</c:v>
                </c:pt>
                <c:pt idx="796">
                  <c:v>101692.45</c:v>
                </c:pt>
                <c:pt idx="797">
                  <c:v>111096.30499999999</c:v>
                </c:pt>
                <c:pt idx="798">
                  <c:v>112946.34</c:v>
                </c:pt>
                <c:pt idx="799">
                  <c:v>138627.10999999999</c:v>
                </c:pt>
                <c:pt idx="800">
                  <c:v>118201.175</c:v>
                </c:pt>
                <c:pt idx="801">
                  <c:v>134664.655</c:v>
                </c:pt>
                <c:pt idx="802">
                  <c:v>107583.935</c:v>
                </c:pt>
                <c:pt idx="803">
                  <c:v>132029.57500000001</c:v>
                </c:pt>
                <c:pt idx="804">
                  <c:v>116530.04</c:v>
                </c:pt>
                <c:pt idx="805">
                  <c:v>102161.11500000001</c:v>
                </c:pt>
                <c:pt idx="806">
                  <c:v>136071.965</c:v>
                </c:pt>
                <c:pt idx="807">
                  <c:v>113381.53</c:v>
                </c:pt>
                <c:pt idx="808">
                  <c:v>94810.664999999994</c:v>
                </c:pt>
                <c:pt idx="809">
                  <c:v>133799.655</c:v>
                </c:pt>
                <c:pt idx="810">
                  <c:v>109364.01</c:v>
                </c:pt>
                <c:pt idx="811">
                  <c:v>124452.94</c:v>
                </c:pt>
                <c:pt idx="812">
                  <c:v>127705.84</c:v>
                </c:pt>
                <c:pt idx="813">
                  <c:v>115123.54</c:v>
                </c:pt>
                <c:pt idx="814">
                  <c:v>107332.1</c:v>
                </c:pt>
                <c:pt idx="815">
                  <c:v>127541.57</c:v>
                </c:pt>
                <c:pt idx="816">
                  <c:v>105374.93</c:v>
                </c:pt>
                <c:pt idx="817">
                  <c:v>114799.91</c:v>
                </c:pt>
                <c:pt idx="818">
                  <c:v>128535.19</c:v>
                </c:pt>
                <c:pt idx="819">
                  <c:v>141166.85</c:v>
                </c:pt>
                <c:pt idx="820">
                  <c:v>139855.63</c:v>
                </c:pt>
                <c:pt idx="821">
                  <c:v>129740.315</c:v>
                </c:pt>
                <c:pt idx="822">
                  <c:v>119662.16499999999</c:v>
                </c:pt>
                <c:pt idx="823">
                  <c:v>116457.26</c:v>
                </c:pt>
                <c:pt idx="824">
                  <c:v>107616.03</c:v>
                </c:pt>
                <c:pt idx="825">
                  <c:v>108070.27499999999</c:v>
                </c:pt>
                <c:pt idx="826">
                  <c:v>141332.05499999999</c:v>
                </c:pt>
                <c:pt idx="827">
                  <c:v>107279.84</c:v>
                </c:pt>
                <c:pt idx="828">
                  <c:v>118856.41499999999</c:v>
                </c:pt>
                <c:pt idx="829">
                  <c:v>116299.39</c:v>
                </c:pt>
                <c:pt idx="830">
                  <c:v>116793.855</c:v>
                </c:pt>
                <c:pt idx="831">
                  <c:v>139137.185</c:v>
                </c:pt>
                <c:pt idx="832">
                  <c:v>122862.345</c:v>
                </c:pt>
                <c:pt idx="833">
                  <c:v>139188.48000000001</c:v>
                </c:pt>
                <c:pt idx="834">
                  <c:v>120035.38499999999</c:v>
                </c:pt>
                <c:pt idx="835">
                  <c:v>134004.96</c:v>
                </c:pt>
                <c:pt idx="836">
                  <c:v>113337.685</c:v>
                </c:pt>
                <c:pt idx="837">
                  <c:v>114916.99</c:v>
                </c:pt>
                <c:pt idx="838">
                  <c:v>101610.815</c:v>
                </c:pt>
                <c:pt idx="839">
                  <c:v>132774.29500000001</c:v>
                </c:pt>
                <c:pt idx="840">
                  <c:v>112633.265</c:v>
                </c:pt>
                <c:pt idx="841">
                  <c:v>135930.07999999999</c:v>
                </c:pt>
                <c:pt idx="842">
                  <c:v>119298.325</c:v>
                </c:pt>
                <c:pt idx="843">
                  <c:v>117346.26</c:v>
                </c:pt>
                <c:pt idx="844">
                  <c:v>115239.57</c:v>
                </c:pt>
                <c:pt idx="845">
                  <c:v>98933.06</c:v>
                </c:pt>
                <c:pt idx="846">
                  <c:v>136740.005</c:v>
                </c:pt>
                <c:pt idx="847">
                  <c:v>100592.295</c:v>
                </c:pt>
                <c:pt idx="848">
                  <c:v>127261.295</c:v>
                </c:pt>
                <c:pt idx="849">
                  <c:v>138118.70499999999</c:v>
                </c:pt>
                <c:pt idx="850">
                  <c:v>112349.26</c:v>
                </c:pt>
                <c:pt idx="851">
                  <c:v>129812.91499999999</c:v>
                </c:pt>
                <c:pt idx="852">
                  <c:v>119079.465</c:v>
                </c:pt>
                <c:pt idx="853">
                  <c:v>95967.404999999999</c:v>
                </c:pt>
                <c:pt idx="854">
                  <c:v>116690.17</c:v>
                </c:pt>
                <c:pt idx="855">
                  <c:v>121551.685</c:v>
                </c:pt>
                <c:pt idx="856">
                  <c:v>119876.63</c:v>
                </c:pt>
                <c:pt idx="857">
                  <c:v>131023.66</c:v>
                </c:pt>
                <c:pt idx="858">
                  <c:v>95368.164999999994</c:v>
                </c:pt>
                <c:pt idx="859">
                  <c:v>125189.54</c:v>
                </c:pt>
                <c:pt idx="860">
                  <c:v>134955.01999999999</c:v>
                </c:pt>
                <c:pt idx="861">
                  <c:v>116083.295</c:v>
                </c:pt>
                <c:pt idx="862">
                  <c:v>100017.19500000001</c:v>
                </c:pt>
                <c:pt idx="863">
                  <c:v>106654.955</c:v>
                </c:pt>
                <c:pt idx="864">
                  <c:v>116556.425</c:v>
                </c:pt>
                <c:pt idx="865">
                  <c:v>112227.65</c:v>
                </c:pt>
                <c:pt idx="866">
                  <c:v>105085.515</c:v>
                </c:pt>
                <c:pt idx="867">
                  <c:v>115020.505</c:v>
                </c:pt>
                <c:pt idx="868">
                  <c:v>122771.53</c:v>
                </c:pt>
                <c:pt idx="869">
                  <c:v>124686.63</c:v>
                </c:pt>
                <c:pt idx="870">
                  <c:v>107278.83</c:v>
                </c:pt>
                <c:pt idx="871">
                  <c:v>111617.94500000001</c:v>
                </c:pt>
                <c:pt idx="872">
                  <c:v>119598.605</c:v>
                </c:pt>
                <c:pt idx="873">
                  <c:v>113669.45</c:v>
                </c:pt>
                <c:pt idx="874">
                  <c:v>112663.625</c:v>
                </c:pt>
                <c:pt idx="875">
                  <c:v>99890.25</c:v>
                </c:pt>
                <c:pt idx="876">
                  <c:v>114696.37</c:v>
                </c:pt>
                <c:pt idx="877">
                  <c:v>110086.7</c:v>
                </c:pt>
                <c:pt idx="878">
                  <c:v>119653.94500000001</c:v>
                </c:pt>
                <c:pt idx="879">
                  <c:v>113451.995</c:v>
                </c:pt>
                <c:pt idx="880">
                  <c:v>117952.36500000001</c:v>
                </c:pt>
                <c:pt idx="881">
                  <c:v>105912.16</c:v>
                </c:pt>
                <c:pt idx="882">
                  <c:v>111361.05</c:v>
                </c:pt>
                <c:pt idx="883">
                  <c:v>94602.89</c:v>
                </c:pt>
                <c:pt idx="884">
                  <c:v>109020.58</c:v>
                </c:pt>
                <c:pt idx="885">
                  <c:v>118723.07</c:v>
                </c:pt>
                <c:pt idx="886">
                  <c:v>117470.22</c:v>
                </c:pt>
                <c:pt idx="887">
                  <c:v>135308.29500000001</c:v>
                </c:pt>
                <c:pt idx="888">
                  <c:v>128119.715</c:v>
                </c:pt>
                <c:pt idx="889">
                  <c:v>122423.01</c:v>
                </c:pt>
                <c:pt idx="890">
                  <c:v>100571.04</c:v>
                </c:pt>
                <c:pt idx="891">
                  <c:v>109857.485</c:v>
                </c:pt>
                <c:pt idx="892">
                  <c:v>103662.05</c:v>
                </c:pt>
                <c:pt idx="893">
                  <c:v>104054.85</c:v>
                </c:pt>
                <c:pt idx="894">
                  <c:v>144103.70499999999</c:v>
                </c:pt>
                <c:pt idx="895">
                  <c:v>121067.59</c:v>
                </c:pt>
                <c:pt idx="896">
                  <c:v>108723.61500000001</c:v>
                </c:pt>
                <c:pt idx="897">
                  <c:v>136255.33499999999</c:v>
                </c:pt>
                <c:pt idx="898">
                  <c:v>122607.56</c:v>
                </c:pt>
                <c:pt idx="899">
                  <c:v>133705.845</c:v>
                </c:pt>
                <c:pt idx="900">
                  <c:v>111880.52499999999</c:v>
                </c:pt>
                <c:pt idx="901">
                  <c:v>131851.01500000001</c:v>
                </c:pt>
                <c:pt idx="902">
                  <c:v>117037.86500000001</c:v>
                </c:pt>
                <c:pt idx="903">
                  <c:v>106779.47500000001</c:v>
                </c:pt>
                <c:pt idx="904">
                  <c:v>104766</c:v>
                </c:pt>
                <c:pt idx="905">
                  <c:v>115460.6</c:v>
                </c:pt>
                <c:pt idx="906">
                  <c:v>124266.88499999999</c:v>
                </c:pt>
                <c:pt idx="907">
                  <c:v>116611.25</c:v>
                </c:pt>
                <c:pt idx="908">
                  <c:v>101853.24</c:v>
                </c:pt>
                <c:pt idx="909">
                  <c:v>110715.12</c:v>
                </c:pt>
                <c:pt idx="910">
                  <c:v>111211.35</c:v>
                </c:pt>
                <c:pt idx="911">
                  <c:v>119226.435</c:v>
                </c:pt>
                <c:pt idx="912">
                  <c:v>121944.995</c:v>
                </c:pt>
                <c:pt idx="913">
                  <c:v>119309.93</c:v>
                </c:pt>
                <c:pt idx="914">
                  <c:v>133009.01</c:v>
                </c:pt>
                <c:pt idx="915">
                  <c:v>115384.08500000001</c:v>
                </c:pt>
                <c:pt idx="916">
                  <c:v>93859.285000000003</c:v>
                </c:pt>
                <c:pt idx="917">
                  <c:v>113116.425</c:v>
                </c:pt>
                <c:pt idx="918">
                  <c:v>139724.02499999999</c:v>
                </c:pt>
                <c:pt idx="919">
                  <c:v>96584.744999999995</c:v>
                </c:pt>
                <c:pt idx="920">
                  <c:v>96041.895000000004</c:v>
                </c:pt>
                <c:pt idx="921">
                  <c:v>119226.42</c:v>
                </c:pt>
                <c:pt idx="922">
                  <c:v>107479.26</c:v>
                </c:pt>
                <c:pt idx="923">
                  <c:v>109828.93</c:v>
                </c:pt>
                <c:pt idx="924">
                  <c:v>101994.05499999999</c:v>
                </c:pt>
                <c:pt idx="925">
                  <c:v>104949.95</c:v>
                </c:pt>
                <c:pt idx="926">
                  <c:v>104486.18</c:v>
                </c:pt>
                <c:pt idx="927">
                  <c:v>108336.53</c:v>
                </c:pt>
                <c:pt idx="928">
                  <c:v>122642.235</c:v>
                </c:pt>
                <c:pt idx="929">
                  <c:v>98817.03</c:v>
                </c:pt>
                <c:pt idx="930">
                  <c:v>98774.235000000001</c:v>
                </c:pt>
                <c:pt idx="931">
                  <c:v>124311.33</c:v>
                </c:pt>
                <c:pt idx="932">
                  <c:v>124370.765</c:v>
                </c:pt>
                <c:pt idx="933">
                  <c:v>143109.35500000001</c:v>
                </c:pt>
                <c:pt idx="934">
                  <c:v>129223.80499999999</c:v>
                </c:pt>
                <c:pt idx="935">
                  <c:v>120659.15</c:v>
                </c:pt>
                <c:pt idx="936">
                  <c:v>127894.285</c:v>
                </c:pt>
                <c:pt idx="937">
                  <c:v>114400.065</c:v>
                </c:pt>
                <c:pt idx="938">
                  <c:v>109551.08</c:v>
                </c:pt>
                <c:pt idx="939">
                  <c:v>115200.19</c:v>
                </c:pt>
                <c:pt idx="940">
                  <c:v>128079.845</c:v>
                </c:pt>
                <c:pt idx="941">
                  <c:v>98977.05</c:v>
                </c:pt>
                <c:pt idx="942">
                  <c:v>122717.5</c:v>
                </c:pt>
                <c:pt idx="943">
                  <c:v>138640.39000000001</c:v>
                </c:pt>
                <c:pt idx="944">
                  <c:v>109044.9</c:v>
                </c:pt>
                <c:pt idx="945">
                  <c:v>114186.8</c:v>
                </c:pt>
                <c:pt idx="946">
                  <c:v>102195.97500000001</c:v>
                </c:pt>
                <c:pt idx="947">
                  <c:v>132105.75</c:v>
                </c:pt>
                <c:pt idx="948">
                  <c:v>122760.92</c:v>
                </c:pt>
                <c:pt idx="949">
                  <c:v>125394.425</c:v>
                </c:pt>
                <c:pt idx="950">
                  <c:v>113551.03999999999</c:v>
                </c:pt>
                <c:pt idx="951">
                  <c:v>118103.86500000001</c:v>
                </c:pt>
                <c:pt idx="952">
                  <c:v>98638.854999999996</c:v>
                </c:pt>
                <c:pt idx="953">
                  <c:v>131312</c:v>
                </c:pt>
                <c:pt idx="954">
                  <c:v>120366.32</c:v>
                </c:pt>
                <c:pt idx="955">
                  <c:v>110794.26</c:v>
                </c:pt>
                <c:pt idx="956">
                  <c:v>117799.97</c:v>
                </c:pt>
                <c:pt idx="957">
                  <c:v>108412.66499999999</c:v>
                </c:pt>
                <c:pt idx="958">
                  <c:v>101334.2</c:v>
                </c:pt>
                <c:pt idx="959">
                  <c:v>119028.07</c:v>
                </c:pt>
                <c:pt idx="960">
                  <c:v>130544.485</c:v>
                </c:pt>
                <c:pt idx="961">
                  <c:v>109949.21</c:v>
                </c:pt>
                <c:pt idx="962">
                  <c:v>96867.014999999999</c:v>
                </c:pt>
                <c:pt idx="963">
                  <c:v>110029.55</c:v>
                </c:pt>
                <c:pt idx="964">
                  <c:v>132856.72</c:v>
                </c:pt>
                <c:pt idx="965">
                  <c:v>109148.25</c:v>
                </c:pt>
                <c:pt idx="966">
                  <c:v>152419.41500000001</c:v>
                </c:pt>
                <c:pt idx="967">
                  <c:v>121445.38</c:v>
                </c:pt>
                <c:pt idx="968">
                  <c:v>117744.005</c:v>
                </c:pt>
                <c:pt idx="969">
                  <c:v>128417.22</c:v>
                </c:pt>
                <c:pt idx="970">
                  <c:v>110954.755</c:v>
                </c:pt>
                <c:pt idx="971">
                  <c:v>115269.5</c:v>
                </c:pt>
                <c:pt idx="972">
                  <c:v>112312.69500000001</c:v>
                </c:pt>
                <c:pt idx="973">
                  <c:v>125050.61</c:v>
                </c:pt>
                <c:pt idx="974">
                  <c:v>130119.5</c:v>
                </c:pt>
                <c:pt idx="975">
                  <c:v>95959.684999999998</c:v>
                </c:pt>
                <c:pt idx="976">
                  <c:v>98108.815000000002</c:v>
                </c:pt>
                <c:pt idx="977">
                  <c:v>119126.485</c:v>
                </c:pt>
                <c:pt idx="978">
                  <c:v>111254.315</c:v>
                </c:pt>
                <c:pt idx="979">
                  <c:v>107666.30499999999</c:v>
                </c:pt>
                <c:pt idx="980">
                  <c:v>131367.09</c:v>
                </c:pt>
                <c:pt idx="981">
                  <c:v>132967.19</c:v>
                </c:pt>
                <c:pt idx="982">
                  <c:v>114604.62</c:v>
                </c:pt>
                <c:pt idx="983">
                  <c:v>100725.24</c:v>
                </c:pt>
                <c:pt idx="984">
                  <c:v>113899.3</c:v>
                </c:pt>
                <c:pt idx="985">
                  <c:v>109130.77</c:v>
                </c:pt>
                <c:pt idx="986">
                  <c:v>112488.215</c:v>
                </c:pt>
                <c:pt idx="987">
                  <c:v>111612.075</c:v>
                </c:pt>
                <c:pt idx="988">
                  <c:v>135266.16500000001</c:v>
                </c:pt>
                <c:pt idx="989">
                  <c:v>118208.24</c:v>
                </c:pt>
                <c:pt idx="990">
                  <c:v>112527.285</c:v>
                </c:pt>
                <c:pt idx="991">
                  <c:v>124352.215</c:v>
                </c:pt>
                <c:pt idx="992">
                  <c:v>118783.94500000001</c:v>
                </c:pt>
                <c:pt idx="993">
                  <c:v>108924.79</c:v>
                </c:pt>
                <c:pt idx="994">
                  <c:v>145491.32999999999</c:v>
                </c:pt>
                <c:pt idx="995">
                  <c:v>112735.875</c:v>
                </c:pt>
                <c:pt idx="996">
                  <c:v>119360.265</c:v>
                </c:pt>
                <c:pt idx="997">
                  <c:v>111341.675</c:v>
                </c:pt>
                <c:pt idx="998">
                  <c:v>108613.38</c:v>
                </c:pt>
                <c:pt idx="999">
                  <c:v>123014.55499999999</c:v>
                </c:pt>
                <c:pt idx="1000">
                  <c:v>129008.62</c:v>
                </c:pt>
                <c:pt idx="1001">
                  <c:v>124640.09</c:v>
                </c:pt>
                <c:pt idx="1002">
                  <c:v>113609.76</c:v>
                </c:pt>
                <c:pt idx="1003">
                  <c:v>130472.2</c:v>
                </c:pt>
                <c:pt idx="1004">
                  <c:v>112513.82</c:v>
                </c:pt>
                <c:pt idx="1005">
                  <c:v>106043.02</c:v>
                </c:pt>
                <c:pt idx="1006">
                  <c:v>110669.42</c:v>
                </c:pt>
                <c:pt idx="1007">
                  <c:v>102988.185</c:v>
                </c:pt>
                <c:pt idx="1008">
                  <c:v>97070.345000000001</c:v>
                </c:pt>
                <c:pt idx="1009">
                  <c:v>140835.17499999999</c:v>
                </c:pt>
                <c:pt idx="1010">
                  <c:v>105277.85</c:v>
                </c:pt>
                <c:pt idx="1011">
                  <c:v>115694.64</c:v>
                </c:pt>
                <c:pt idx="1012">
                  <c:v>154924.89000000001</c:v>
                </c:pt>
                <c:pt idx="1013">
                  <c:v>92725.74</c:v>
                </c:pt>
                <c:pt idx="1014">
                  <c:v>122777.02499999999</c:v>
                </c:pt>
                <c:pt idx="1015">
                  <c:v>121073.45</c:v>
                </c:pt>
                <c:pt idx="1016">
                  <c:v>123400.17</c:v>
                </c:pt>
                <c:pt idx="1017">
                  <c:v>111543.81</c:v>
                </c:pt>
                <c:pt idx="1018">
                  <c:v>104844.105</c:v>
                </c:pt>
                <c:pt idx="1019">
                  <c:v>111432.36500000001</c:v>
                </c:pt>
                <c:pt idx="1020">
                  <c:v>107731.78</c:v>
                </c:pt>
                <c:pt idx="1021">
                  <c:v>118751.965</c:v>
                </c:pt>
                <c:pt idx="1022">
                  <c:v>112556.405</c:v>
                </c:pt>
                <c:pt idx="1023">
                  <c:v>135296.79999999999</c:v>
                </c:pt>
                <c:pt idx="1024">
                  <c:v>124209.405</c:v>
                </c:pt>
                <c:pt idx="1025">
                  <c:v>106274.56</c:v>
                </c:pt>
                <c:pt idx="1026">
                  <c:v>134317.62</c:v>
                </c:pt>
                <c:pt idx="1027">
                  <c:v>130967.28</c:v>
                </c:pt>
                <c:pt idx="1028">
                  <c:v>116211.99</c:v>
                </c:pt>
                <c:pt idx="1029">
                  <c:v>129025</c:v>
                </c:pt>
                <c:pt idx="1030">
                  <c:v>122222.69</c:v>
                </c:pt>
                <c:pt idx="1031">
                  <c:v>144658.38</c:v>
                </c:pt>
                <c:pt idx="1032">
                  <c:v>122602.11500000001</c:v>
                </c:pt>
                <c:pt idx="1033">
                  <c:v>119464.315</c:v>
                </c:pt>
                <c:pt idx="1034">
                  <c:v>92487.705000000002</c:v>
                </c:pt>
                <c:pt idx="1035">
                  <c:v>134041.23000000001</c:v>
                </c:pt>
                <c:pt idx="1036">
                  <c:v>139920.54500000001</c:v>
                </c:pt>
                <c:pt idx="1037">
                  <c:v>107838.95</c:v>
                </c:pt>
                <c:pt idx="1038">
                  <c:v>130547.735</c:v>
                </c:pt>
                <c:pt idx="1039">
                  <c:v>111096.53</c:v>
                </c:pt>
                <c:pt idx="1040">
                  <c:v>118716.595</c:v>
                </c:pt>
                <c:pt idx="1041">
                  <c:v>106373.825</c:v>
                </c:pt>
                <c:pt idx="1042">
                  <c:v>130565.58</c:v>
                </c:pt>
                <c:pt idx="1043">
                  <c:v>97646.12</c:v>
                </c:pt>
                <c:pt idx="1044">
                  <c:v>116190.55499999999</c:v>
                </c:pt>
                <c:pt idx="1045">
                  <c:v>103964.33</c:v>
                </c:pt>
                <c:pt idx="1046">
                  <c:v>102032.495</c:v>
                </c:pt>
                <c:pt idx="1047">
                  <c:v>156924.82999999999</c:v>
                </c:pt>
                <c:pt idx="1048">
                  <c:v>95654.36</c:v>
                </c:pt>
                <c:pt idx="1049">
                  <c:v>114133.73</c:v>
                </c:pt>
                <c:pt idx="1050">
                  <c:v>104468.9</c:v>
                </c:pt>
                <c:pt idx="1051">
                  <c:v>133969.69</c:v>
                </c:pt>
                <c:pt idx="1052">
                  <c:v>92021.68</c:v>
                </c:pt>
                <c:pt idx="1053">
                  <c:v>129148.52</c:v>
                </c:pt>
                <c:pt idx="1054">
                  <c:v>125270.16499999999</c:v>
                </c:pt>
                <c:pt idx="1055">
                  <c:v>106758.95</c:v>
                </c:pt>
                <c:pt idx="1056">
                  <c:v>96817</c:v>
                </c:pt>
                <c:pt idx="1057">
                  <c:v>96742.49</c:v>
                </c:pt>
                <c:pt idx="1058">
                  <c:v>152599.125</c:v>
                </c:pt>
                <c:pt idx="1059">
                  <c:v>100440.29</c:v>
                </c:pt>
                <c:pt idx="1060">
                  <c:v>132170.04999999999</c:v>
                </c:pt>
                <c:pt idx="1061">
                  <c:v>99234.22</c:v>
                </c:pt>
                <c:pt idx="1062">
                  <c:v>102075.925</c:v>
                </c:pt>
                <c:pt idx="1063">
                  <c:v>145728.26</c:v>
                </c:pt>
                <c:pt idx="1064">
                  <c:v>93606.214999999997</c:v>
                </c:pt>
                <c:pt idx="1065">
                  <c:v>101239.235</c:v>
                </c:pt>
                <c:pt idx="1066">
                  <c:v>111595.855</c:v>
                </c:pt>
                <c:pt idx="1067">
                  <c:v>131384.88</c:v>
                </c:pt>
                <c:pt idx="1068">
                  <c:v>94938.395000000004</c:v>
                </c:pt>
                <c:pt idx="1069">
                  <c:v>108729.71</c:v>
                </c:pt>
                <c:pt idx="1070">
                  <c:v>122533.88</c:v>
                </c:pt>
                <c:pt idx="1071">
                  <c:v>118922.215</c:v>
                </c:pt>
                <c:pt idx="1072">
                  <c:v>109049.36500000001</c:v>
                </c:pt>
                <c:pt idx="1073">
                  <c:v>118666.37</c:v>
                </c:pt>
                <c:pt idx="1074">
                  <c:v>116999.07</c:v>
                </c:pt>
                <c:pt idx="1075">
                  <c:v>124062.485</c:v>
                </c:pt>
                <c:pt idx="1076">
                  <c:v>113134.58</c:v>
                </c:pt>
                <c:pt idx="1077">
                  <c:v>108524.18</c:v>
                </c:pt>
                <c:pt idx="1078">
                  <c:v>114660.9</c:v>
                </c:pt>
                <c:pt idx="1079">
                  <c:v>124792.97500000001</c:v>
                </c:pt>
                <c:pt idx="1080">
                  <c:v>118074.565</c:v>
                </c:pt>
                <c:pt idx="1081">
                  <c:v>119988.735</c:v>
                </c:pt>
                <c:pt idx="1082">
                  <c:v>135759.27499999999</c:v>
                </c:pt>
                <c:pt idx="1083">
                  <c:v>123618.42</c:v>
                </c:pt>
                <c:pt idx="1084">
                  <c:v>116809.36500000001</c:v>
                </c:pt>
                <c:pt idx="1085">
                  <c:v>112573.54</c:v>
                </c:pt>
                <c:pt idx="1086">
                  <c:v>120421.32</c:v>
                </c:pt>
                <c:pt idx="1087">
                  <c:v>105277.715</c:v>
                </c:pt>
                <c:pt idx="1088">
                  <c:v>123351.845</c:v>
                </c:pt>
                <c:pt idx="1089">
                  <c:v>106153.43</c:v>
                </c:pt>
                <c:pt idx="1090">
                  <c:v>115132.64</c:v>
                </c:pt>
                <c:pt idx="1091">
                  <c:v>137408.22500000001</c:v>
                </c:pt>
                <c:pt idx="1092">
                  <c:v>133467.37</c:v>
                </c:pt>
                <c:pt idx="1093">
                  <c:v>97542.31</c:v>
                </c:pt>
                <c:pt idx="1094">
                  <c:v>119169.17</c:v>
                </c:pt>
                <c:pt idx="1095">
                  <c:v>113521.685</c:v>
                </c:pt>
                <c:pt idx="1096">
                  <c:v>132583.64000000001</c:v>
                </c:pt>
                <c:pt idx="1097">
                  <c:v>101012.29</c:v>
                </c:pt>
                <c:pt idx="1098">
                  <c:v>110991.625</c:v>
                </c:pt>
                <c:pt idx="1099">
                  <c:v>123808.76</c:v>
                </c:pt>
                <c:pt idx="1100">
                  <c:v>123162.185</c:v>
                </c:pt>
                <c:pt idx="1101">
                  <c:v>112371.41</c:v>
                </c:pt>
                <c:pt idx="1102">
                  <c:v>128518.505</c:v>
                </c:pt>
                <c:pt idx="1103">
                  <c:v>97262.705000000002</c:v>
                </c:pt>
                <c:pt idx="1104">
                  <c:v>127910.83500000001</c:v>
                </c:pt>
                <c:pt idx="1105">
                  <c:v>119888.575</c:v>
                </c:pt>
                <c:pt idx="1106">
                  <c:v>111273.755</c:v>
                </c:pt>
                <c:pt idx="1107">
                  <c:v>98112.464999999997</c:v>
                </c:pt>
                <c:pt idx="1108">
                  <c:v>135006.10999999999</c:v>
                </c:pt>
                <c:pt idx="1109">
                  <c:v>98258.25</c:v>
                </c:pt>
                <c:pt idx="1110">
                  <c:v>124222.935</c:v>
                </c:pt>
                <c:pt idx="1111">
                  <c:v>118614.005</c:v>
                </c:pt>
                <c:pt idx="1112">
                  <c:v>120785.595</c:v>
                </c:pt>
                <c:pt idx="1113">
                  <c:v>137511.315</c:v>
                </c:pt>
                <c:pt idx="1114">
                  <c:v>129884.75</c:v>
                </c:pt>
                <c:pt idx="1115">
                  <c:v>134720.155</c:v>
                </c:pt>
                <c:pt idx="1116">
                  <c:v>137368.465</c:v>
                </c:pt>
                <c:pt idx="1117">
                  <c:v>131438.54999999999</c:v>
                </c:pt>
                <c:pt idx="1118">
                  <c:v>105840.39</c:v>
                </c:pt>
                <c:pt idx="1119">
                  <c:v>123546.62</c:v>
                </c:pt>
                <c:pt idx="1120">
                  <c:v>118837.05</c:v>
                </c:pt>
                <c:pt idx="1121">
                  <c:v>116655.855</c:v>
                </c:pt>
                <c:pt idx="1122">
                  <c:v>123441.82</c:v>
                </c:pt>
                <c:pt idx="1123">
                  <c:v>118809.08</c:v>
                </c:pt>
                <c:pt idx="1124">
                  <c:v>116302.66499999999</c:v>
                </c:pt>
                <c:pt idx="1125">
                  <c:v>95700.479999999996</c:v>
                </c:pt>
                <c:pt idx="1126">
                  <c:v>92182.955000000002</c:v>
                </c:pt>
                <c:pt idx="1127">
                  <c:v>133822.70000000001</c:v>
                </c:pt>
                <c:pt idx="1128">
                  <c:v>113850.81</c:v>
                </c:pt>
                <c:pt idx="1129">
                  <c:v>127110.58</c:v>
                </c:pt>
                <c:pt idx="1130">
                  <c:v>130119.41</c:v>
                </c:pt>
                <c:pt idx="1131">
                  <c:v>133668.935</c:v>
                </c:pt>
                <c:pt idx="1132">
                  <c:v>107226.59</c:v>
                </c:pt>
                <c:pt idx="1133">
                  <c:v>129519.995</c:v>
                </c:pt>
                <c:pt idx="1134">
                  <c:v>104643.675</c:v>
                </c:pt>
                <c:pt idx="1135">
                  <c:v>103291.61</c:v>
                </c:pt>
                <c:pt idx="1136">
                  <c:v>96778.25</c:v>
                </c:pt>
                <c:pt idx="1137">
                  <c:v>121520.57</c:v>
                </c:pt>
                <c:pt idx="1138">
                  <c:v>124728.875</c:v>
                </c:pt>
                <c:pt idx="1139">
                  <c:v>126362.045</c:v>
                </c:pt>
                <c:pt idx="1140">
                  <c:v>132353.755</c:v>
                </c:pt>
                <c:pt idx="1141">
                  <c:v>119178.12</c:v>
                </c:pt>
                <c:pt idx="1142">
                  <c:v>126847.02</c:v>
                </c:pt>
                <c:pt idx="1143">
                  <c:v>123558.425</c:v>
                </c:pt>
                <c:pt idx="1144">
                  <c:v>106921.55499999999</c:v>
                </c:pt>
                <c:pt idx="1145">
                  <c:v>118677.495</c:v>
                </c:pt>
                <c:pt idx="1146">
                  <c:v>111293.15</c:v>
                </c:pt>
                <c:pt idx="1147">
                  <c:v>144062.60999999999</c:v>
                </c:pt>
                <c:pt idx="1148">
                  <c:v>135422.13500000001</c:v>
                </c:pt>
                <c:pt idx="1149">
                  <c:v>139203.5</c:v>
                </c:pt>
                <c:pt idx="1150">
                  <c:v>148534.505</c:v>
                </c:pt>
                <c:pt idx="1151">
                  <c:v>123616.28</c:v>
                </c:pt>
                <c:pt idx="1152">
                  <c:v>115664.16</c:v>
                </c:pt>
                <c:pt idx="1153">
                  <c:v>114651.14</c:v>
                </c:pt>
                <c:pt idx="1154">
                  <c:v>132571.32999999999</c:v>
                </c:pt>
                <c:pt idx="1155">
                  <c:v>96358.975000000006</c:v>
                </c:pt>
                <c:pt idx="1156">
                  <c:v>109336.56</c:v>
                </c:pt>
                <c:pt idx="1157">
                  <c:v>103487.28</c:v>
                </c:pt>
                <c:pt idx="1158">
                  <c:v>132720.39499999999</c:v>
                </c:pt>
                <c:pt idx="1159">
                  <c:v>108417.69500000001</c:v>
                </c:pt>
                <c:pt idx="1160">
                  <c:v>103556.74</c:v>
                </c:pt>
                <c:pt idx="1161">
                  <c:v>92856.23</c:v>
                </c:pt>
                <c:pt idx="1162">
                  <c:v>111936.7</c:v>
                </c:pt>
                <c:pt idx="1163">
                  <c:v>112863.01</c:v>
                </c:pt>
                <c:pt idx="1164">
                  <c:v>133813.285</c:v>
                </c:pt>
                <c:pt idx="1165">
                  <c:v>127945.31</c:v>
                </c:pt>
                <c:pt idx="1166">
                  <c:v>106892.995</c:v>
                </c:pt>
                <c:pt idx="1167">
                  <c:v>121605.395</c:v>
                </c:pt>
                <c:pt idx="1168">
                  <c:v>117505.625</c:v>
                </c:pt>
                <c:pt idx="1169">
                  <c:v>107070.61</c:v>
                </c:pt>
                <c:pt idx="1170">
                  <c:v>104381.38</c:v>
                </c:pt>
                <c:pt idx="1171">
                  <c:v>111034.745</c:v>
                </c:pt>
                <c:pt idx="1172">
                  <c:v>112202.145</c:v>
                </c:pt>
                <c:pt idx="1173">
                  <c:v>128242.765</c:v>
                </c:pt>
                <c:pt idx="1174">
                  <c:v>100571.16499999999</c:v>
                </c:pt>
                <c:pt idx="1175">
                  <c:v>127563.61</c:v>
                </c:pt>
                <c:pt idx="1176">
                  <c:v>121875.355</c:v>
                </c:pt>
                <c:pt idx="1177">
                  <c:v>140922.715</c:v>
                </c:pt>
                <c:pt idx="1178">
                  <c:v>132894.41</c:v>
                </c:pt>
                <c:pt idx="1179">
                  <c:v>116942.94</c:v>
                </c:pt>
                <c:pt idx="1180">
                  <c:v>101703.49</c:v>
                </c:pt>
                <c:pt idx="1181">
                  <c:v>109060.375</c:v>
                </c:pt>
                <c:pt idx="1182">
                  <c:v>109043.86500000001</c:v>
                </c:pt>
                <c:pt idx="1183">
                  <c:v>136800.91</c:v>
                </c:pt>
                <c:pt idx="1184">
                  <c:v>117931.46</c:v>
                </c:pt>
                <c:pt idx="1185">
                  <c:v>107687.51</c:v>
                </c:pt>
                <c:pt idx="1186">
                  <c:v>107697.205</c:v>
                </c:pt>
                <c:pt idx="1187">
                  <c:v>102168.93</c:v>
                </c:pt>
                <c:pt idx="1188">
                  <c:v>122619.05499999999</c:v>
                </c:pt>
                <c:pt idx="1189">
                  <c:v>115799.32</c:v>
                </c:pt>
                <c:pt idx="1190">
                  <c:v>104303.46</c:v>
                </c:pt>
                <c:pt idx="1191">
                  <c:v>119734.63499999999</c:v>
                </c:pt>
                <c:pt idx="1192">
                  <c:v>128580.97500000001</c:v>
                </c:pt>
                <c:pt idx="1193">
                  <c:v>116606.795</c:v>
                </c:pt>
                <c:pt idx="1194">
                  <c:v>113957.735</c:v>
                </c:pt>
                <c:pt idx="1195">
                  <c:v>124081.46</c:v>
                </c:pt>
                <c:pt idx="1196">
                  <c:v>90918.615000000005</c:v>
                </c:pt>
                <c:pt idx="1197">
                  <c:v>133100.905</c:v>
                </c:pt>
                <c:pt idx="1198">
                  <c:v>100025.9</c:v>
                </c:pt>
                <c:pt idx="1199">
                  <c:v>116447.855</c:v>
                </c:pt>
                <c:pt idx="1200">
                  <c:v>127391.09</c:v>
                </c:pt>
                <c:pt idx="1201">
                  <c:v>117437.66499999999</c:v>
                </c:pt>
                <c:pt idx="1202">
                  <c:v>113420.985</c:v>
                </c:pt>
                <c:pt idx="1203">
                  <c:v>97053.544999999998</c:v>
                </c:pt>
                <c:pt idx="1204">
                  <c:v>107256.065</c:v>
                </c:pt>
                <c:pt idx="1205">
                  <c:v>110253.59</c:v>
                </c:pt>
                <c:pt idx="1206">
                  <c:v>127131.37</c:v>
                </c:pt>
                <c:pt idx="1207">
                  <c:v>100495.61500000001</c:v>
                </c:pt>
                <c:pt idx="1208">
                  <c:v>113024.02</c:v>
                </c:pt>
                <c:pt idx="1209">
                  <c:v>96305.07</c:v>
                </c:pt>
                <c:pt idx="1210">
                  <c:v>125514.14</c:v>
                </c:pt>
                <c:pt idx="1211">
                  <c:v>131357.34</c:v>
                </c:pt>
                <c:pt idx="1212">
                  <c:v>108300.63499999999</c:v>
                </c:pt>
                <c:pt idx="1213">
                  <c:v>122131.11500000001</c:v>
                </c:pt>
                <c:pt idx="1214">
                  <c:v>120753.43</c:v>
                </c:pt>
                <c:pt idx="1215">
                  <c:v>114133.54</c:v>
                </c:pt>
                <c:pt idx="1216">
                  <c:v>136872.56</c:v>
                </c:pt>
                <c:pt idx="1217">
                  <c:v>139450.61499999999</c:v>
                </c:pt>
                <c:pt idx="1218">
                  <c:v>140205.29500000001</c:v>
                </c:pt>
                <c:pt idx="1219">
                  <c:v>90294</c:v>
                </c:pt>
                <c:pt idx="1220">
                  <c:v>121605.395</c:v>
                </c:pt>
                <c:pt idx="1221">
                  <c:v>130527.325</c:v>
                </c:pt>
                <c:pt idx="1222">
                  <c:v>98191.654999999999</c:v>
                </c:pt>
                <c:pt idx="1223">
                  <c:v>118404.455</c:v>
                </c:pt>
                <c:pt idx="1224">
                  <c:v>107303.47500000001</c:v>
                </c:pt>
                <c:pt idx="1225">
                  <c:v>130937.625</c:v>
                </c:pt>
                <c:pt idx="1226">
                  <c:v>130650.88</c:v>
                </c:pt>
                <c:pt idx="1227">
                  <c:v>93011.345000000001</c:v>
                </c:pt>
                <c:pt idx="1228">
                  <c:v>133421.03</c:v>
                </c:pt>
                <c:pt idx="1229">
                  <c:v>116870.46</c:v>
                </c:pt>
                <c:pt idx="1230">
                  <c:v>126846.44500000001</c:v>
                </c:pt>
                <c:pt idx="1231">
                  <c:v>119820.71</c:v>
                </c:pt>
                <c:pt idx="1232">
                  <c:v>103134.46</c:v>
                </c:pt>
                <c:pt idx="1233">
                  <c:v>130907.095</c:v>
                </c:pt>
                <c:pt idx="1234">
                  <c:v>120747.08</c:v>
                </c:pt>
                <c:pt idx="1235">
                  <c:v>135047.625</c:v>
                </c:pt>
                <c:pt idx="1236">
                  <c:v>106044.51</c:v>
                </c:pt>
                <c:pt idx="1237">
                  <c:v>123490.855</c:v>
                </c:pt>
                <c:pt idx="1238">
                  <c:v>117125.065</c:v>
                </c:pt>
                <c:pt idx="1239">
                  <c:v>117794.595</c:v>
                </c:pt>
                <c:pt idx="1240">
                  <c:v>145182.98000000001</c:v>
                </c:pt>
                <c:pt idx="1241">
                  <c:v>120693.53</c:v>
                </c:pt>
                <c:pt idx="1242">
                  <c:v>111322.325</c:v>
                </c:pt>
                <c:pt idx="1243">
                  <c:v>112128.19500000001</c:v>
                </c:pt>
                <c:pt idx="1244">
                  <c:v>121119.265</c:v>
                </c:pt>
                <c:pt idx="1245">
                  <c:v>126354.68</c:v>
                </c:pt>
                <c:pt idx="1246">
                  <c:v>118359.28</c:v>
                </c:pt>
                <c:pt idx="1247">
                  <c:v>125959.75</c:v>
                </c:pt>
                <c:pt idx="1248">
                  <c:v>129059.645</c:v>
                </c:pt>
                <c:pt idx="1249">
                  <c:v>110038.625</c:v>
                </c:pt>
                <c:pt idx="1250">
                  <c:v>142471.51</c:v>
                </c:pt>
                <c:pt idx="1251">
                  <c:v>124618.565</c:v>
                </c:pt>
                <c:pt idx="1252">
                  <c:v>133748.44</c:v>
                </c:pt>
                <c:pt idx="1253">
                  <c:v>91280.024999999994</c:v>
                </c:pt>
                <c:pt idx="1254">
                  <c:v>126892.26</c:v>
                </c:pt>
                <c:pt idx="1255">
                  <c:v>124242.52</c:v>
                </c:pt>
                <c:pt idx="1256">
                  <c:v>117924.13</c:v>
                </c:pt>
                <c:pt idx="1257">
                  <c:v>117357.83500000001</c:v>
                </c:pt>
                <c:pt idx="1258">
                  <c:v>125861.6</c:v>
                </c:pt>
                <c:pt idx="1259">
                  <c:v>106359.955</c:v>
                </c:pt>
                <c:pt idx="1260">
                  <c:v>135273.32500000001</c:v>
                </c:pt>
                <c:pt idx="1261">
                  <c:v>119524.41</c:v>
                </c:pt>
                <c:pt idx="1262">
                  <c:v>111288.905</c:v>
                </c:pt>
                <c:pt idx="1263">
                  <c:v>113755.18</c:v>
                </c:pt>
                <c:pt idx="1264">
                  <c:v>115254.185</c:v>
                </c:pt>
                <c:pt idx="1265">
                  <c:v>133322.02499999999</c:v>
                </c:pt>
                <c:pt idx="1266">
                  <c:v>118800.07</c:v>
                </c:pt>
                <c:pt idx="1267">
                  <c:v>136850.14000000001</c:v>
                </c:pt>
                <c:pt idx="1268">
                  <c:v>121914.44</c:v>
                </c:pt>
                <c:pt idx="1269">
                  <c:v>120124.30499999999</c:v>
                </c:pt>
                <c:pt idx="1270">
                  <c:v>127208.57</c:v>
                </c:pt>
                <c:pt idx="1271">
                  <c:v>119645.18</c:v>
                </c:pt>
                <c:pt idx="1272">
                  <c:v>120126.905</c:v>
                </c:pt>
                <c:pt idx="1273">
                  <c:v>125663.33</c:v>
                </c:pt>
                <c:pt idx="1274">
                  <c:v>105946.34</c:v>
                </c:pt>
                <c:pt idx="1275">
                  <c:v>110816.375</c:v>
                </c:pt>
                <c:pt idx="1276">
                  <c:v>116150.91499999999</c:v>
                </c:pt>
                <c:pt idx="1277">
                  <c:v>126427.92</c:v>
                </c:pt>
                <c:pt idx="1278">
                  <c:v>117535.715</c:v>
                </c:pt>
                <c:pt idx="1279">
                  <c:v>122054.13</c:v>
                </c:pt>
                <c:pt idx="1280">
                  <c:v>125784.96000000001</c:v>
                </c:pt>
                <c:pt idx="1281">
                  <c:v>129077.41</c:v>
                </c:pt>
                <c:pt idx="1282">
                  <c:v>136690.92000000001</c:v>
                </c:pt>
                <c:pt idx="1283">
                  <c:v>142671.51</c:v>
                </c:pt>
                <c:pt idx="1284">
                  <c:v>108525.965</c:v>
                </c:pt>
                <c:pt idx="1285">
                  <c:v>109375.215</c:v>
                </c:pt>
                <c:pt idx="1286">
                  <c:v>101233.205</c:v>
                </c:pt>
                <c:pt idx="1287">
                  <c:v>106129.66499999999</c:v>
                </c:pt>
                <c:pt idx="1288">
                  <c:v>121127.145</c:v>
                </c:pt>
                <c:pt idx="1289">
                  <c:v>100380.94</c:v>
                </c:pt>
                <c:pt idx="1290">
                  <c:v>124278.93</c:v>
                </c:pt>
                <c:pt idx="1291">
                  <c:v>129112.45</c:v>
                </c:pt>
                <c:pt idx="1292">
                  <c:v>98959.56</c:v>
                </c:pt>
                <c:pt idx="1293">
                  <c:v>138681.815</c:v>
                </c:pt>
                <c:pt idx="1294">
                  <c:v>98723.45</c:v>
                </c:pt>
                <c:pt idx="1295">
                  <c:v>89077.854999999996</c:v>
                </c:pt>
                <c:pt idx="1296">
                  <c:v>134583.25</c:v>
                </c:pt>
                <c:pt idx="1297">
                  <c:v>122975.46</c:v>
                </c:pt>
                <c:pt idx="1298">
                  <c:v>125807.495</c:v>
                </c:pt>
                <c:pt idx="1299">
                  <c:v>118507.76</c:v>
                </c:pt>
                <c:pt idx="1300">
                  <c:v>108816.81</c:v>
                </c:pt>
                <c:pt idx="1301">
                  <c:v>146902.95000000001</c:v>
                </c:pt>
                <c:pt idx="1302">
                  <c:v>151270.54</c:v>
                </c:pt>
                <c:pt idx="1303">
                  <c:v>119707.93</c:v>
                </c:pt>
                <c:pt idx="1304">
                  <c:v>124189.8</c:v>
                </c:pt>
                <c:pt idx="1305">
                  <c:v>109125.215</c:v>
                </c:pt>
                <c:pt idx="1306">
                  <c:v>110006.97</c:v>
                </c:pt>
                <c:pt idx="1307">
                  <c:v>137724.89499999999</c:v>
                </c:pt>
                <c:pt idx="1308">
                  <c:v>134684.58499999999</c:v>
                </c:pt>
                <c:pt idx="1309">
                  <c:v>109935.33500000001</c:v>
                </c:pt>
                <c:pt idx="1310">
                  <c:v>132859.30499999999</c:v>
                </c:pt>
                <c:pt idx="1311">
                  <c:v>134116.76999999999</c:v>
                </c:pt>
                <c:pt idx="1312">
                  <c:v>120072.09</c:v>
                </c:pt>
                <c:pt idx="1313">
                  <c:v>102445.88</c:v>
                </c:pt>
                <c:pt idx="1314">
                  <c:v>125400.27</c:v>
                </c:pt>
                <c:pt idx="1315">
                  <c:v>95623.35</c:v>
                </c:pt>
                <c:pt idx="1316">
                  <c:v>126888.77</c:v>
                </c:pt>
                <c:pt idx="1317">
                  <c:v>97245.764999999999</c:v>
                </c:pt>
                <c:pt idx="1318">
                  <c:v>141414.35</c:v>
                </c:pt>
                <c:pt idx="1319">
                  <c:v>108746.37</c:v>
                </c:pt>
                <c:pt idx="1320">
                  <c:v>131866.73000000001</c:v>
                </c:pt>
                <c:pt idx="1321">
                  <c:v>105534.01</c:v>
                </c:pt>
                <c:pt idx="1322">
                  <c:v>125965.02</c:v>
                </c:pt>
                <c:pt idx="1323">
                  <c:v>117796.715</c:v>
                </c:pt>
                <c:pt idx="1324">
                  <c:v>113802.21</c:v>
                </c:pt>
                <c:pt idx="1325">
                  <c:v>136226.12</c:v>
                </c:pt>
                <c:pt idx="1326">
                  <c:v>143184.80499999999</c:v>
                </c:pt>
                <c:pt idx="1327">
                  <c:v>109316.375</c:v>
                </c:pt>
                <c:pt idx="1328">
                  <c:v>137028.04999999999</c:v>
                </c:pt>
                <c:pt idx="1329">
                  <c:v>114935.545</c:v>
                </c:pt>
                <c:pt idx="1330">
                  <c:v>118254.55499999999</c:v>
                </c:pt>
                <c:pt idx="1331">
                  <c:v>111958.245</c:v>
                </c:pt>
                <c:pt idx="1332">
                  <c:v>148612.37</c:v>
                </c:pt>
                <c:pt idx="1333">
                  <c:v>142965.48000000001</c:v>
                </c:pt>
                <c:pt idx="1334">
                  <c:v>125830.75</c:v>
                </c:pt>
                <c:pt idx="1335">
                  <c:v>140042.14499999999</c:v>
                </c:pt>
                <c:pt idx="1336">
                  <c:v>137582.19500000001</c:v>
                </c:pt>
                <c:pt idx="1337">
                  <c:v>142015.655</c:v>
                </c:pt>
                <c:pt idx="1338">
                  <c:v>132794.715</c:v>
                </c:pt>
                <c:pt idx="1339">
                  <c:v>131904.745</c:v>
                </c:pt>
                <c:pt idx="1340">
                  <c:v>143642.35500000001</c:v>
                </c:pt>
                <c:pt idx="1341">
                  <c:v>133541.98000000001</c:v>
                </c:pt>
                <c:pt idx="1342">
                  <c:v>113698.06</c:v>
                </c:pt>
                <c:pt idx="1343">
                  <c:v>111064.49</c:v>
                </c:pt>
                <c:pt idx="1344">
                  <c:v>115231.85</c:v>
                </c:pt>
                <c:pt idx="1345">
                  <c:v>113418.125</c:v>
                </c:pt>
                <c:pt idx="1346">
                  <c:v>105484.1</c:v>
                </c:pt>
                <c:pt idx="1347">
                  <c:v>122634.53</c:v>
                </c:pt>
                <c:pt idx="1348">
                  <c:v>127855.22</c:v>
                </c:pt>
                <c:pt idx="1349">
                  <c:v>108949.05499999999</c:v>
                </c:pt>
                <c:pt idx="1350">
                  <c:v>104294.57</c:v>
                </c:pt>
                <c:pt idx="1351">
                  <c:v>137301.69</c:v>
                </c:pt>
                <c:pt idx="1352">
                  <c:v>108675.4</c:v>
                </c:pt>
                <c:pt idx="1353">
                  <c:v>118894.30499999999</c:v>
                </c:pt>
                <c:pt idx="1354">
                  <c:v>125707.04</c:v>
                </c:pt>
                <c:pt idx="1355">
                  <c:v>111228.06</c:v>
                </c:pt>
                <c:pt idx="1356">
                  <c:v>110314.625</c:v>
                </c:pt>
                <c:pt idx="1357">
                  <c:v>109548.62</c:v>
                </c:pt>
                <c:pt idx="1358">
                  <c:v>153514.82</c:v>
                </c:pt>
                <c:pt idx="1359">
                  <c:v>126938.54</c:v>
                </c:pt>
                <c:pt idx="1360">
                  <c:v>120420.7</c:v>
                </c:pt>
                <c:pt idx="1361">
                  <c:v>132977.45000000001</c:v>
                </c:pt>
                <c:pt idx="1362">
                  <c:v>129285.09</c:v>
                </c:pt>
                <c:pt idx="1363">
                  <c:v>112142.54</c:v>
                </c:pt>
                <c:pt idx="1364">
                  <c:v>146465.69</c:v>
                </c:pt>
                <c:pt idx="1365">
                  <c:v>97923.714999999997</c:v>
                </c:pt>
                <c:pt idx="1366">
                  <c:v>111590.65</c:v>
                </c:pt>
                <c:pt idx="1367">
                  <c:v>114562.215</c:v>
                </c:pt>
                <c:pt idx="1368">
                  <c:v>112377.185</c:v>
                </c:pt>
                <c:pt idx="1369">
                  <c:v>124525.185</c:v>
                </c:pt>
                <c:pt idx="1370">
                  <c:v>127930.355</c:v>
                </c:pt>
                <c:pt idx="1371">
                  <c:v>124343.19</c:v>
                </c:pt>
                <c:pt idx="1372">
                  <c:v>127266.86</c:v>
                </c:pt>
                <c:pt idx="1373">
                  <c:v>138680.33499999999</c:v>
                </c:pt>
                <c:pt idx="1374">
                  <c:v>108133.03</c:v>
                </c:pt>
                <c:pt idx="1375">
                  <c:v>126304.44500000001</c:v>
                </c:pt>
                <c:pt idx="1376">
                  <c:v>103999.33500000001</c:v>
                </c:pt>
                <c:pt idx="1377">
                  <c:v>132209.51500000001</c:v>
                </c:pt>
                <c:pt idx="1378">
                  <c:v>125964.185</c:v>
                </c:pt>
                <c:pt idx="1379">
                  <c:v>107629.16</c:v>
                </c:pt>
                <c:pt idx="1380">
                  <c:v>100701.82</c:v>
                </c:pt>
                <c:pt idx="1381">
                  <c:v>101818.02499999999</c:v>
                </c:pt>
                <c:pt idx="1382">
                  <c:v>100394.06</c:v>
                </c:pt>
                <c:pt idx="1383">
                  <c:v>109774.425</c:v>
                </c:pt>
                <c:pt idx="1384">
                  <c:v>135571.79500000001</c:v>
                </c:pt>
                <c:pt idx="1385">
                  <c:v>95436.3</c:v>
                </c:pt>
                <c:pt idx="1386">
                  <c:v>131734.10500000001</c:v>
                </c:pt>
                <c:pt idx="1387">
                  <c:v>100904.27</c:v>
                </c:pt>
                <c:pt idx="1388">
                  <c:v>134246.16500000001</c:v>
                </c:pt>
                <c:pt idx="1389">
                  <c:v>125532.575</c:v>
                </c:pt>
                <c:pt idx="1390">
                  <c:v>126788.83500000001</c:v>
                </c:pt>
                <c:pt idx="1391">
                  <c:v>110586.815</c:v>
                </c:pt>
                <c:pt idx="1392">
                  <c:v>119904.48</c:v>
                </c:pt>
                <c:pt idx="1393">
                  <c:v>106052.64</c:v>
                </c:pt>
                <c:pt idx="1394">
                  <c:v>127420.43</c:v>
                </c:pt>
                <c:pt idx="1395">
                  <c:v>110420.89</c:v>
                </c:pt>
                <c:pt idx="1396">
                  <c:v>135635.70499999999</c:v>
                </c:pt>
                <c:pt idx="1397">
                  <c:v>96779.07</c:v>
                </c:pt>
                <c:pt idx="1398">
                  <c:v>140886.995</c:v>
                </c:pt>
                <c:pt idx="1399">
                  <c:v>132642.14000000001</c:v>
                </c:pt>
                <c:pt idx="1400">
                  <c:v>95410.39</c:v>
                </c:pt>
                <c:pt idx="1401">
                  <c:v>130801.825</c:v>
                </c:pt>
                <c:pt idx="1402">
                  <c:v>101760.09</c:v>
                </c:pt>
                <c:pt idx="1403">
                  <c:v>137934.845</c:v>
                </c:pt>
                <c:pt idx="1404">
                  <c:v>136373.435</c:v>
                </c:pt>
                <c:pt idx="1405">
                  <c:v>107891.69</c:v>
                </c:pt>
                <c:pt idx="1406">
                  <c:v>112336.78</c:v>
                </c:pt>
                <c:pt idx="1407">
                  <c:v>91797.595000000001</c:v>
                </c:pt>
                <c:pt idx="1408">
                  <c:v>95046.904999999999</c:v>
                </c:pt>
                <c:pt idx="1409">
                  <c:v>122452.41499999999</c:v>
                </c:pt>
                <c:pt idx="1410">
                  <c:v>119044.425</c:v>
                </c:pt>
                <c:pt idx="1411">
                  <c:v>126919.19500000001</c:v>
                </c:pt>
                <c:pt idx="1412">
                  <c:v>132096.33499999999</c:v>
                </c:pt>
                <c:pt idx="1413">
                  <c:v>111165.955</c:v>
                </c:pt>
                <c:pt idx="1414">
                  <c:v>110088.01</c:v>
                </c:pt>
                <c:pt idx="1415">
                  <c:v>125657.125</c:v>
                </c:pt>
                <c:pt idx="1416">
                  <c:v>103539.02</c:v>
                </c:pt>
                <c:pt idx="1417">
                  <c:v>116291.535</c:v>
                </c:pt>
                <c:pt idx="1418">
                  <c:v>120734.85</c:v>
                </c:pt>
                <c:pt idx="1419">
                  <c:v>148093.96</c:v>
                </c:pt>
                <c:pt idx="1420">
                  <c:v>150671.10500000001</c:v>
                </c:pt>
                <c:pt idx="1421">
                  <c:v>131916.405</c:v>
                </c:pt>
                <c:pt idx="1422">
                  <c:v>119717.435</c:v>
                </c:pt>
                <c:pt idx="1423">
                  <c:v>120390.11</c:v>
                </c:pt>
                <c:pt idx="1424">
                  <c:v>119287.15</c:v>
                </c:pt>
                <c:pt idx="1425">
                  <c:v>108371.125</c:v>
                </c:pt>
                <c:pt idx="1426">
                  <c:v>120096.71</c:v>
                </c:pt>
                <c:pt idx="1427">
                  <c:v>100632.47500000001</c:v>
                </c:pt>
                <c:pt idx="1428">
                  <c:v>136127.125</c:v>
                </c:pt>
                <c:pt idx="1429">
                  <c:v>85094.375</c:v>
                </c:pt>
                <c:pt idx="1430">
                  <c:v>116238.175</c:v>
                </c:pt>
                <c:pt idx="1431">
                  <c:v>128207.125</c:v>
                </c:pt>
                <c:pt idx="1432">
                  <c:v>96698.285000000003</c:v>
                </c:pt>
                <c:pt idx="1433">
                  <c:v>128612.3</c:v>
                </c:pt>
                <c:pt idx="1434">
                  <c:v>108404.01</c:v>
                </c:pt>
                <c:pt idx="1435">
                  <c:v>112738.08</c:v>
                </c:pt>
                <c:pt idx="1436">
                  <c:v>128831.65</c:v>
                </c:pt>
                <c:pt idx="1437">
                  <c:v>147550.185</c:v>
                </c:pt>
                <c:pt idx="1438">
                  <c:v>112906.94500000001</c:v>
                </c:pt>
                <c:pt idx="1439">
                  <c:v>120076.645</c:v>
                </c:pt>
                <c:pt idx="1440">
                  <c:v>113049.145</c:v>
                </c:pt>
                <c:pt idx="1441">
                  <c:v>124392.29</c:v>
                </c:pt>
                <c:pt idx="1442">
                  <c:v>119789.97</c:v>
                </c:pt>
                <c:pt idx="1443">
                  <c:v>118830.14</c:v>
                </c:pt>
                <c:pt idx="1444">
                  <c:v>113008.77</c:v>
                </c:pt>
                <c:pt idx="1445">
                  <c:v>126074.895</c:v>
                </c:pt>
                <c:pt idx="1446">
                  <c:v>95668.77</c:v>
                </c:pt>
                <c:pt idx="1447">
                  <c:v>130187.44500000001</c:v>
                </c:pt>
                <c:pt idx="1448">
                  <c:v>121471.64</c:v>
                </c:pt>
                <c:pt idx="1449">
                  <c:v>119321.855</c:v>
                </c:pt>
                <c:pt idx="1450">
                  <c:v>121731.485</c:v>
                </c:pt>
                <c:pt idx="1451">
                  <c:v>106431.815</c:v>
                </c:pt>
                <c:pt idx="1452">
                  <c:v>127367.015</c:v>
                </c:pt>
                <c:pt idx="1453">
                  <c:v>128552.13499999999</c:v>
                </c:pt>
                <c:pt idx="1454">
                  <c:v>123985.97</c:v>
                </c:pt>
                <c:pt idx="1455">
                  <c:v>101413.145</c:v>
                </c:pt>
                <c:pt idx="1456">
                  <c:v>126750.29</c:v>
                </c:pt>
                <c:pt idx="1457">
                  <c:v>108587.52</c:v>
                </c:pt>
                <c:pt idx="1458">
                  <c:v>97300.36</c:v>
                </c:pt>
                <c:pt idx="1459">
                  <c:v>113147.815</c:v>
                </c:pt>
                <c:pt idx="1460">
                  <c:v>122991.66</c:v>
                </c:pt>
                <c:pt idx="1461">
                  <c:v>97577.414999999994</c:v>
                </c:pt>
                <c:pt idx="1462">
                  <c:v>131141.35500000001</c:v>
                </c:pt>
                <c:pt idx="1463">
                  <c:v>106776.27499999999</c:v>
                </c:pt>
                <c:pt idx="1464">
                  <c:v>125303.88499999999</c:v>
                </c:pt>
                <c:pt idx="1465">
                  <c:v>143010.26999999999</c:v>
                </c:pt>
                <c:pt idx="1466">
                  <c:v>120795</c:v>
                </c:pt>
                <c:pt idx="1467">
                  <c:v>120142.43</c:v>
                </c:pt>
                <c:pt idx="1468">
                  <c:v>127145.14</c:v>
                </c:pt>
                <c:pt idx="1469">
                  <c:v>147817.58499999999</c:v>
                </c:pt>
                <c:pt idx="1470">
                  <c:v>138064.85500000001</c:v>
                </c:pt>
                <c:pt idx="1471">
                  <c:v>121699.425</c:v>
                </c:pt>
                <c:pt idx="1472">
                  <c:v>126655.49</c:v>
                </c:pt>
                <c:pt idx="1473">
                  <c:v>105011.19500000001</c:v>
                </c:pt>
                <c:pt idx="1474">
                  <c:v>122975.285</c:v>
                </c:pt>
                <c:pt idx="1475">
                  <c:v>149376.57</c:v>
                </c:pt>
                <c:pt idx="1476">
                  <c:v>92608.24</c:v>
                </c:pt>
                <c:pt idx="1477">
                  <c:v>122664.30499999999</c:v>
                </c:pt>
                <c:pt idx="1478">
                  <c:v>112098.33500000001</c:v>
                </c:pt>
                <c:pt idx="1479">
                  <c:v>134234.45000000001</c:v>
                </c:pt>
                <c:pt idx="1480">
                  <c:v>143060.32999999999</c:v>
                </c:pt>
                <c:pt idx="1481">
                  <c:v>120569.46</c:v>
                </c:pt>
                <c:pt idx="1482">
                  <c:v>141431.99</c:v>
                </c:pt>
                <c:pt idx="1483">
                  <c:v>106888.545</c:v>
                </c:pt>
                <c:pt idx="1484">
                  <c:v>102847.255</c:v>
                </c:pt>
                <c:pt idx="1485">
                  <c:v>145713.81</c:v>
                </c:pt>
                <c:pt idx="1486">
                  <c:v>142325.99</c:v>
                </c:pt>
                <c:pt idx="1487">
                  <c:v>102617.51</c:v>
                </c:pt>
                <c:pt idx="1488">
                  <c:v>116744.215</c:v>
                </c:pt>
                <c:pt idx="1489">
                  <c:v>125072.73</c:v>
                </c:pt>
                <c:pt idx="1490">
                  <c:v>95953.205000000002</c:v>
                </c:pt>
                <c:pt idx="1491">
                  <c:v>129135.185</c:v>
                </c:pt>
                <c:pt idx="1492">
                  <c:v>130141.22500000001</c:v>
                </c:pt>
                <c:pt idx="1493">
                  <c:v>88996.625</c:v>
                </c:pt>
                <c:pt idx="1494">
                  <c:v>98312.744999999995</c:v>
                </c:pt>
                <c:pt idx="1495">
                  <c:v>96922.02</c:v>
                </c:pt>
                <c:pt idx="1496">
                  <c:v>112076.46</c:v>
                </c:pt>
                <c:pt idx="1497">
                  <c:v>108988.44</c:v>
                </c:pt>
                <c:pt idx="1498">
                  <c:v>121796.715</c:v>
                </c:pt>
                <c:pt idx="1499">
                  <c:v>105482.69500000001</c:v>
                </c:pt>
                <c:pt idx="1500">
                  <c:v>129641.245</c:v>
                </c:pt>
                <c:pt idx="1501">
                  <c:v>121182.69500000001</c:v>
                </c:pt>
                <c:pt idx="1502">
                  <c:v>118119.01</c:v>
                </c:pt>
                <c:pt idx="1503">
                  <c:v>107196.61</c:v>
                </c:pt>
                <c:pt idx="1504">
                  <c:v>146154.37</c:v>
                </c:pt>
                <c:pt idx="1505">
                  <c:v>136340.70000000001</c:v>
                </c:pt>
                <c:pt idx="1506">
                  <c:v>108599.065</c:v>
                </c:pt>
                <c:pt idx="1507">
                  <c:v>141159.76999999999</c:v>
                </c:pt>
                <c:pt idx="1508">
                  <c:v>142341.63500000001</c:v>
                </c:pt>
                <c:pt idx="1509">
                  <c:v>109318.355</c:v>
                </c:pt>
                <c:pt idx="1510">
                  <c:v>122830.38</c:v>
                </c:pt>
                <c:pt idx="1511">
                  <c:v>126989.905</c:v>
                </c:pt>
                <c:pt idx="1512">
                  <c:v>105028.985</c:v>
                </c:pt>
                <c:pt idx="1513">
                  <c:v>132265.005</c:v>
                </c:pt>
                <c:pt idx="1514">
                  <c:v>114406.825</c:v>
                </c:pt>
                <c:pt idx="1515">
                  <c:v>117707.95</c:v>
                </c:pt>
                <c:pt idx="1516">
                  <c:v>125400.08</c:v>
                </c:pt>
                <c:pt idx="1517">
                  <c:v>96120.524999999994</c:v>
                </c:pt>
                <c:pt idx="1518">
                  <c:v>131465.82500000001</c:v>
                </c:pt>
                <c:pt idx="1519">
                  <c:v>128558.38499999999</c:v>
                </c:pt>
                <c:pt idx="1520">
                  <c:v>129576.36</c:v>
                </c:pt>
                <c:pt idx="1521">
                  <c:v>134885.67000000001</c:v>
                </c:pt>
                <c:pt idx="1522">
                  <c:v>111289</c:v>
                </c:pt>
                <c:pt idx="1523">
                  <c:v>132561.22</c:v>
                </c:pt>
                <c:pt idx="1524">
                  <c:v>107849.83</c:v>
                </c:pt>
                <c:pt idx="1525">
                  <c:v>112335.7</c:v>
                </c:pt>
                <c:pt idx="1526">
                  <c:v>111547.605</c:v>
                </c:pt>
                <c:pt idx="1527">
                  <c:v>144008.37</c:v>
                </c:pt>
                <c:pt idx="1528">
                  <c:v>126937.94</c:v>
                </c:pt>
                <c:pt idx="1529">
                  <c:v>131050.675</c:v>
                </c:pt>
                <c:pt idx="1530">
                  <c:v>130764.58500000001</c:v>
                </c:pt>
                <c:pt idx="1531">
                  <c:v>133845.51999999999</c:v>
                </c:pt>
                <c:pt idx="1532">
                  <c:v>115234.32</c:v>
                </c:pt>
                <c:pt idx="1533">
                  <c:v>138095.20000000001</c:v>
                </c:pt>
                <c:pt idx="1534">
                  <c:v>141696.29500000001</c:v>
                </c:pt>
                <c:pt idx="1535">
                  <c:v>109641.375</c:v>
                </c:pt>
                <c:pt idx="1536">
                  <c:v>144797.98000000001</c:v>
                </c:pt>
                <c:pt idx="1537">
                  <c:v>117492.82</c:v>
                </c:pt>
                <c:pt idx="1538">
                  <c:v>105218.515</c:v>
                </c:pt>
                <c:pt idx="1539">
                  <c:v>132710.35999999999</c:v>
                </c:pt>
                <c:pt idx="1540">
                  <c:v>123693.52</c:v>
                </c:pt>
                <c:pt idx="1541">
                  <c:v>98918.514999999999</c:v>
                </c:pt>
                <c:pt idx="1542">
                  <c:v>115075.81</c:v>
                </c:pt>
                <c:pt idx="1543">
                  <c:v>119803.985</c:v>
                </c:pt>
                <c:pt idx="1544">
                  <c:v>125204.785</c:v>
                </c:pt>
                <c:pt idx="1545">
                  <c:v>109579.82</c:v>
                </c:pt>
                <c:pt idx="1546">
                  <c:v>131466.23999999999</c:v>
                </c:pt>
                <c:pt idx="1547">
                  <c:v>127906.24000000001</c:v>
                </c:pt>
                <c:pt idx="1548">
                  <c:v>132814.61499999999</c:v>
                </c:pt>
                <c:pt idx="1549">
                  <c:v>138368.4</c:v>
                </c:pt>
                <c:pt idx="1550">
                  <c:v>144125.52499999999</c:v>
                </c:pt>
                <c:pt idx="1551">
                  <c:v>122368.88499999999</c:v>
                </c:pt>
                <c:pt idx="1552">
                  <c:v>122887.41</c:v>
                </c:pt>
                <c:pt idx="1553">
                  <c:v>108108.175</c:v>
                </c:pt>
                <c:pt idx="1554">
                  <c:v>116817.15</c:v>
                </c:pt>
                <c:pt idx="1555">
                  <c:v>107400.705</c:v>
                </c:pt>
                <c:pt idx="1556">
                  <c:v>127524.8</c:v>
                </c:pt>
                <c:pt idx="1557">
                  <c:v>134290.46</c:v>
                </c:pt>
                <c:pt idx="1558">
                  <c:v>144024.66</c:v>
                </c:pt>
                <c:pt idx="1559">
                  <c:v>125055.69</c:v>
                </c:pt>
                <c:pt idx="1560">
                  <c:v>126553.11500000001</c:v>
                </c:pt>
                <c:pt idx="1561">
                  <c:v>100526.30499999999</c:v>
                </c:pt>
                <c:pt idx="1562">
                  <c:v>120272.77499999999</c:v>
                </c:pt>
                <c:pt idx="1563">
                  <c:v>124557.22500000001</c:v>
                </c:pt>
                <c:pt idx="1564">
                  <c:v>102162.53</c:v>
                </c:pt>
                <c:pt idx="1565">
                  <c:v>125830.535</c:v>
                </c:pt>
                <c:pt idx="1566">
                  <c:v>132669.57999999999</c:v>
                </c:pt>
                <c:pt idx="1567">
                  <c:v>104072.435</c:v>
                </c:pt>
                <c:pt idx="1568">
                  <c:v>131525.85500000001</c:v>
                </c:pt>
                <c:pt idx="1569">
                  <c:v>130260.37</c:v>
                </c:pt>
                <c:pt idx="1570">
                  <c:v>107937.685</c:v>
                </c:pt>
                <c:pt idx="1571">
                  <c:v>125194.87</c:v>
                </c:pt>
                <c:pt idx="1572">
                  <c:v>131795.48499999999</c:v>
                </c:pt>
                <c:pt idx="1573">
                  <c:v>119118.545</c:v>
                </c:pt>
                <c:pt idx="1574">
                  <c:v>101974.595</c:v>
                </c:pt>
                <c:pt idx="1575">
                  <c:v>126570.47</c:v>
                </c:pt>
                <c:pt idx="1576">
                  <c:v>141837.005</c:v>
                </c:pt>
                <c:pt idx="1577">
                  <c:v>120382.80499999999</c:v>
                </c:pt>
                <c:pt idx="1578">
                  <c:v>114184.19500000001</c:v>
                </c:pt>
                <c:pt idx="1579">
                  <c:v>131271.26500000001</c:v>
                </c:pt>
                <c:pt idx="1580">
                  <c:v>111412.995</c:v>
                </c:pt>
                <c:pt idx="1581">
                  <c:v>139781.245</c:v>
                </c:pt>
                <c:pt idx="1582">
                  <c:v>131619.36499999999</c:v>
                </c:pt>
                <c:pt idx="1583">
                  <c:v>141994.375</c:v>
                </c:pt>
                <c:pt idx="1584">
                  <c:v>123775.16</c:v>
                </c:pt>
                <c:pt idx="1585">
                  <c:v>120445.735</c:v>
                </c:pt>
                <c:pt idx="1586">
                  <c:v>94831.23</c:v>
                </c:pt>
                <c:pt idx="1587">
                  <c:v>101854.155</c:v>
                </c:pt>
                <c:pt idx="1588">
                  <c:v>107544.145</c:v>
                </c:pt>
                <c:pt idx="1589">
                  <c:v>116571.26</c:v>
                </c:pt>
                <c:pt idx="1590">
                  <c:v>127275.815</c:v>
                </c:pt>
                <c:pt idx="1591">
                  <c:v>124665.82</c:v>
                </c:pt>
                <c:pt idx="1592">
                  <c:v>134755.505</c:v>
                </c:pt>
                <c:pt idx="1593">
                  <c:v>141451.72500000001</c:v>
                </c:pt>
                <c:pt idx="1594">
                  <c:v>120308.545</c:v>
                </c:pt>
                <c:pt idx="1595">
                  <c:v>113620.21</c:v>
                </c:pt>
                <c:pt idx="1596">
                  <c:v>123412.685</c:v>
                </c:pt>
                <c:pt idx="1597">
                  <c:v>138134.63500000001</c:v>
                </c:pt>
                <c:pt idx="1598">
                  <c:v>142625.035</c:v>
                </c:pt>
                <c:pt idx="1599">
                  <c:v>117115.62</c:v>
                </c:pt>
                <c:pt idx="1600">
                  <c:v>113506.01</c:v>
                </c:pt>
                <c:pt idx="1601">
                  <c:v>122550.94500000001</c:v>
                </c:pt>
                <c:pt idx="1602">
                  <c:v>98590.06</c:v>
                </c:pt>
                <c:pt idx="1603">
                  <c:v>105135.30499999999</c:v>
                </c:pt>
                <c:pt idx="1604">
                  <c:v>105931.55499999999</c:v>
                </c:pt>
                <c:pt idx="1605">
                  <c:v>108790.005</c:v>
                </c:pt>
                <c:pt idx="1606">
                  <c:v>126691.8</c:v>
                </c:pt>
                <c:pt idx="1607">
                  <c:v>143170.05499999999</c:v>
                </c:pt>
                <c:pt idx="1608">
                  <c:v>122858.49</c:v>
                </c:pt>
                <c:pt idx="1609">
                  <c:v>145005.62</c:v>
                </c:pt>
                <c:pt idx="1610">
                  <c:v>119477.515</c:v>
                </c:pt>
                <c:pt idx="1611">
                  <c:v>145948.565</c:v>
                </c:pt>
                <c:pt idx="1612">
                  <c:v>143465.44500000001</c:v>
                </c:pt>
                <c:pt idx="1613">
                  <c:v>115230.125</c:v>
                </c:pt>
                <c:pt idx="1614">
                  <c:v>137073.77499999999</c:v>
                </c:pt>
                <c:pt idx="1615">
                  <c:v>104912.38</c:v>
                </c:pt>
                <c:pt idx="1616">
                  <c:v>124692.315</c:v>
                </c:pt>
                <c:pt idx="1617">
                  <c:v>131372.71</c:v>
                </c:pt>
                <c:pt idx="1618">
                  <c:v>116969.63</c:v>
                </c:pt>
                <c:pt idx="1619">
                  <c:v>116197.73</c:v>
                </c:pt>
                <c:pt idx="1620">
                  <c:v>138900.5</c:v>
                </c:pt>
                <c:pt idx="1621">
                  <c:v>119690.755</c:v>
                </c:pt>
                <c:pt idx="1622">
                  <c:v>143984.39000000001</c:v>
                </c:pt>
                <c:pt idx="1623">
                  <c:v>120764.185</c:v>
                </c:pt>
                <c:pt idx="1624">
                  <c:v>142637.76000000001</c:v>
                </c:pt>
                <c:pt idx="1625">
                  <c:v>135914.68</c:v>
                </c:pt>
                <c:pt idx="1626">
                  <c:v>99697.62</c:v>
                </c:pt>
                <c:pt idx="1627">
                  <c:v>114865.645</c:v>
                </c:pt>
                <c:pt idx="1628">
                  <c:v>117138.355</c:v>
                </c:pt>
                <c:pt idx="1629">
                  <c:v>126617.72</c:v>
                </c:pt>
                <c:pt idx="1630">
                  <c:v>112140.47</c:v>
                </c:pt>
                <c:pt idx="1631">
                  <c:v>102718.9</c:v>
                </c:pt>
                <c:pt idx="1632">
                  <c:v>121528.375</c:v>
                </c:pt>
                <c:pt idx="1633">
                  <c:v>119611.88</c:v>
                </c:pt>
                <c:pt idx="1634">
                  <c:v>139073.785</c:v>
                </c:pt>
                <c:pt idx="1635">
                  <c:v>140919.995</c:v>
                </c:pt>
                <c:pt idx="1636">
                  <c:v>115606.005</c:v>
                </c:pt>
                <c:pt idx="1637">
                  <c:v>111879.54</c:v>
                </c:pt>
                <c:pt idx="1638">
                  <c:v>112025.29</c:v>
                </c:pt>
                <c:pt idx="1639">
                  <c:v>113610.03</c:v>
                </c:pt>
                <c:pt idx="1640">
                  <c:v>108773.745</c:v>
                </c:pt>
                <c:pt idx="1641">
                  <c:v>140905.85</c:v>
                </c:pt>
                <c:pt idx="1642">
                  <c:v>123265.44</c:v>
                </c:pt>
                <c:pt idx="1643">
                  <c:v>132854.13500000001</c:v>
                </c:pt>
                <c:pt idx="1644">
                  <c:v>128598.495</c:v>
                </c:pt>
                <c:pt idx="1645">
                  <c:v>103828.88</c:v>
                </c:pt>
                <c:pt idx="1646">
                  <c:v>126230.785</c:v>
                </c:pt>
                <c:pt idx="1647">
                  <c:v>109669.355</c:v>
                </c:pt>
                <c:pt idx="1648">
                  <c:v>107555.19</c:v>
                </c:pt>
                <c:pt idx="1649">
                  <c:v>143209.755</c:v>
                </c:pt>
                <c:pt idx="1650">
                  <c:v>120396.33500000001</c:v>
                </c:pt>
                <c:pt idx="1651">
                  <c:v>120916.215</c:v>
                </c:pt>
                <c:pt idx="1652">
                  <c:v>131069.4</c:v>
                </c:pt>
                <c:pt idx="1653">
                  <c:v>127225.245</c:v>
                </c:pt>
                <c:pt idx="1654">
                  <c:v>119218.23</c:v>
                </c:pt>
                <c:pt idx="1655">
                  <c:v>122121.325</c:v>
                </c:pt>
                <c:pt idx="1656">
                  <c:v>123968.9</c:v>
                </c:pt>
                <c:pt idx="1657">
                  <c:v>135217.65</c:v>
                </c:pt>
                <c:pt idx="1658">
                  <c:v>143176.33499999999</c:v>
                </c:pt>
                <c:pt idx="1659">
                  <c:v>106709.54</c:v>
                </c:pt>
                <c:pt idx="1660">
                  <c:v>131442.20000000001</c:v>
                </c:pt>
                <c:pt idx="1661">
                  <c:v>136054.14499999999</c:v>
                </c:pt>
                <c:pt idx="1662">
                  <c:v>112421.09</c:v>
                </c:pt>
                <c:pt idx="1663">
                  <c:v>121256.97</c:v>
                </c:pt>
                <c:pt idx="1664">
                  <c:v>139468.155</c:v>
                </c:pt>
                <c:pt idx="1665">
                  <c:v>100737.83500000001</c:v>
                </c:pt>
                <c:pt idx="1666">
                  <c:v>133989.155</c:v>
                </c:pt>
                <c:pt idx="1667">
                  <c:v>122146.66</c:v>
                </c:pt>
                <c:pt idx="1668">
                  <c:v>135361.19500000001</c:v>
                </c:pt>
                <c:pt idx="1669">
                  <c:v>138972.42499999999</c:v>
                </c:pt>
                <c:pt idx="1670">
                  <c:v>122575.935</c:v>
                </c:pt>
                <c:pt idx="1671">
                  <c:v>124448.5</c:v>
                </c:pt>
                <c:pt idx="1672">
                  <c:v>137838.92499999999</c:v>
                </c:pt>
                <c:pt idx="1673">
                  <c:v>126483.80499999999</c:v>
                </c:pt>
                <c:pt idx="1674">
                  <c:v>118621.96</c:v>
                </c:pt>
                <c:pt idx="1675">
                  <c:v>153232.1</c:v>
                </c:pt>
                <c:pt idx="1676">
                  <c:v>111213.15</c:v>
                </c:pt>
                <c:pt idx="1677">
                  <c:v>121566.645</c:v>
                </c:pt>
                <c:pt idx="1678">
                  <c:v>101300.77499999999</c:v>
                </c:pt>
                <c:pt idx="1679">
                  <c:v>142470.43</c:v>
                </c:pt>
                <c:pt idx="1680">
                  <c:v>132039.70499999999</c:v>
                </c:pt>
                <c:pt idx="1681">
                  <c:v>130437.325</c:v>
                </c:pt>
                <c:pt idx="1682">
                  <c:v>99845.345000000001</c:v>
                </c:pt>
                <c:pt idx="1683">
                  <c:v>117136.63</c:v>
                </c:pt>
                <c:pt idx="1684">
                  <c:v>138506.45000000001</c:v>
                </c:pt>
                <c:pt idx="1685">
                  <c:v>139584.95499999999</c:v>
                </c:pt>
                <c:pt idx="1686">
                  <c:v>127234.72</c:v>
                </c:pt>
                <c:pt idx="1687">
                  <c:v>110807.72</c:v>
                </c:pt>
                <c:pt idx="1688">
                  <c:v>124356.41499999999</c:v>
                </c:pt>
                <c:pt idx="1689">
                  <c:v>112604.825</c:v>
                </c:pt>
                <c:pt idx="1690">
                  <c:v>115643.44</c:v>
                </c:pt>
                <c:pt idx="1691">
                  <c:v>114843.875</c:v>
                </c:pt>
                <c:pt idx="1692">
                  <c:v>90145.615000000005</c:v>
                </c:pt>
                <c:pt idx="1693">
                  <c:v>106641.79</c:v>
                </c:pt>
                <c:pt idx="1694">
                  <c:v>97449.684999999998</c:v>
                </c:pt>
                <c:pt idx="1695">
                  <c:v>133422.46</c:v>
                </c:pt>
                <c:pt idx="1696">
                  <c:v>125985.465</c:v>
                </c:pt>
                <c:pt idx="1697">
                  <c:v>142300.54</c:v>
                </c:pt>
                <c:pt idx="1698">
                  <c:v>123750.5</c:v>
                </c:pt>
                <c:pt idx="1699">
                  <c:v>121801.155</c:v>
                </c:pt>
                <c:pt idx="1700">
                  <c:v>112392.69500000001</c:v>
                </c:pt>
                <c:pt idx="1701">
                  <c:v>148702.505</c:v>
                </c:pt>
                <c:pt idx="1702">
                  <c:v>131003.79</c:v>
                </c:pt>
                <c:pt idx="1703">
                  <c:v>111644.6</c:v>
                </c:pt>
                <c:pt idx="1704">
                  <c:v>100977.95</c:v>
                </c:pt>
                <c:pt idx="1705">
                  <c:v>124473.67</c:v>
                </c:pt>
                <c:pt idx="1706">
                  <c:v>112412.44500000001</c:v>
                </c:pt>
                <c:pt idx="1707">
                  <c:v>106139.41</c:v>
                </c:pt>
                <c:pt idx="1708">
                  <c:v>122088.76</c:v>
                </c:pt>
                <c:pt idx="1709">
                  <c:v>109644.69500000001</c:v>
                </c:pt>
                <c:pt idx="1710">
                  <c:v>123234.935</c:v>
                </c:pt>
                <c:pt idx="1711">
                  <c:v>133235.48000000001</c:v>
                </c:pt>
                <c:pt idx="1712">
                  <c:v>131031.41499999999</c:v>
                </c:pt>
                <c:pt idx="1713">
                  <c:v>142316.29500000001</c:v>
                </c:pt>
                <c:pt idx="1714">
                  <c:v>118189.72</c:v>
                </c:pt>
                <c:pt idx="1715">
                  <c:v>129327.22500000001</c:v>
                </c:pt>
                <c:pt idx="1716">
                  <c:v>124910.57</c:v>
                </c:pt>
                <c:pt idx="1717">
                  <c:v>139822.93</c:v>
                </c:pt>
                <c:pt idx="1718">
                  <c:v>114481.28</c:v>
                </c:pt>
                <c:pt idx="1719">
                  <c:v>123061.87</c:v>
                </c:pt>
                <c:pt idx="1720">
                  <c:v>138418.83499999999</c:v>
                </c:pt>
                <c:pt idx="1721">
                  <c:v>131261.125</c:v>
                </c:pt>
                <c:pt idx="1722">
                  <c:v>126696.19</c:v>
                </c:pt>
                <c:pt idx="1723">
                  <c:v>136903.26999999999</c:v>
                </c:pt>
                <c:pt idx="1724">
                  <c:v>139399.69</c:v>
                </c:pt>
                <c:pt idx="1725">
                  <c:v>124418.41499999999</c:v>
                </c:pt>
                <c:pt idx="1726">
                  <c:v>103646.63499999999</c:v>
                </c:pt>
                <c:pt idx="1727">
                  <c:v>139465.67499999999</c:v>
                </c:pt>
                <c:pt idx="1728">
                  <c:v>118839.095</c:v>
                </c:pt>
                <c:pt idx="1729">
                  <c:v>124436.81</c:v>
                </c:pt>
                <c:pt idx="1730">
                  <c:v>106694.965</c:v>
                </c:pt>
                <c:pt idx="1731">
                  <c:v>109669.645</c:v>
                </c:pt>
                <c:pt idx="1732">
                  <c:v>134169.82999999999</c:v>
                </c:pt>
                <c:pt idx="1733">
                  <c:v>130062.755</c:v>
                </c:pt>
                <c:pt idx="1734">
                  <c:v>123301.83500000001</c:v>
                </c:pt>
                <c:pt idx="1735">
                  <c:v>126614.72</c:v>
                </c:pt>
                <c:pt idx="1736">
                  <c:v>100233.98</c:v>
                </c:pt>
                <c:pt idx="1737">
                  <c:v>124790.69500000001</c:v>
                </c:pt>
                <c:pt idx="1738">
                  <c:v>129606.01</c:v>
                </c:pt>
                <c:pt idx="1739">
                  <c:v>113439.77499999999</c:v>
                </c:pt>
                <c:pt idx="1740">
                  <c:v>113066.245</c:v>
                </c:pt>
                <c:pt idx="1741">
                  <c:v>137379.23000000001</c:v>
                </c:pt>
                <c:pt idx="1742">
                  <c:v>147155.26500000001</c:v>
                </c:pt>
                <c:pt idx="1743">
                  <c:v>111417.63</c:v>
                </c:pt>
                <c:pt idx="1744">
                  <c:v>113471.83</c:v>
                </c:pt>
                <c:pt idx="1745">
                  <c:v>135172.41</c:v>
                </c:pt>
                <c:pt idx="1746">
                  <c:v>120379.285</c:v>
                </c:pt>
                <c:pt idx="1747">
                  <c:v>103708.925</c:v>
                </c:pt>
                <c:pt idx="1748">
                  <c:v>117078.58500000001</c:v>
                </c:pt>
                <c:pt idx="1749">
                  <c:v>133718.035</c:v>
                </c:pt>
                <c:pt idx="1750">
                  <c:v>123615.21</c:v>
                </c:pt>
                <c:pt idx="1751">
                  <c:v>149322.85</c:v>
                </c:pt>
                <c:pt idx="1752">
                  <c:v>120863.325</c:v>
                </c:pt>
                <c:pt idx="1753">
                  <c:v>128834.065</c:v>
                </c:pt>
                <c:pt idx="1754">
                  <c:v>116040.925</c:v>
                </c:pt>
                <c:pt idx="1755">
                  <c:v>119481.79</c:v>
                </c:pt>
                <c:pt idx="1756">
                  <c:v>137644.86499999999</c:v>
                </c:pt>
                <c:pt idx="1757">
                  <c:v>121143.25</c:v>
                </c:pt>
                <c:pt idx="1758">
                  <c:v>138016.35</c:v>
                </c:pt>
                <c:pt idx="1759">
                  <c:v>98621.62</c:v>
                </c:pt>
                <c:pt idx="1760">
                  <c:v>116574.17</c:v>
                </c:pt>
                <c:pt idx="1761">
                  <c:v>136884.095</c:v>
                </c:pt>
                <c:pt idx="1762">
                  <c:v>121307.84</c:v>
                </c:pt>
                <c:pt idx="1763">
                  <c:v>112275.15</c:v>
                </c:pt>
                <c:pt idx="1764">
                  <c:v>120839.995</c:v>
                </c:pt>
                <c:pt idx="1765">
                  <c:v>135407.57</c:v>
                </c:pt>
                <c:pt idx="1766">
                  <c:v>106813.03</c:v>
                </c:pt>
                <c:pt idx="1767">
                  <c:v>110545.84</c:v>
                </c:pt>
                <c:pt idx="1768">
                  <c:v>121617.28</c:v>
                </c:pt>
                <c:pt idx="1769">
                  <c:v>116597.81</c:v>
                </c:pt>
                <c:pt idx="1770">
                  <c:v>131832.63</c:v>
                </c:pt>
                <c:pt idx="1771">
                  <c:v>135616.125</c:v>
                </c:pt>
                <c:pt idx="1772">
                  <c:v>135562.07500000001</c:v>
                </c:pt>
                <c:pt idx="1773">
                  <c:v>98873.535000000003</c:v>
                </c:pt>
                <c:pt idx="1774">
                  <c:v>125795.325</c:v>
                </c:pt>
                <c:pt idx="1775">
                  <c:v>119573.22</c:v>
                </c:pt>
                <c:pt idx="1776">
                  <c:v>137008.71</c:v>
                </c:pt>
                <c:pt idx="1777">
                  <c:v>115064.265</c:v>
                </c:pt>
                <c:pt idx="1778">
                  <c:v>121441.05</c:v>
                </c:pt>
                <c:pt idx="1779">
                  <c:v>113547.67</c:v>
                </c:pt>
                <c:pt idx="1780">
                  <c:v>125828.53</c:v>
                </c:pt>
                <c:pt idx="1781">
                  <c:v>104123.39</c:v>
                </c:pt>
                <c:pt idx="1782">
                  <c:v>97664.934999999998</c:v>
                </c:pt>
                <c:pt idx="1783">
                  <c:v>119125.62</c:v>
                </c:pt>
                <c:pt idx="1784">
                  <c:v>117282.765</c:v>
                </c:pt>
                <c:pt idx="1785">
                  <c:v>121942.895</c:v>
                </c:pt>
                <c:pt idx="1786">
                  <c:v>118783.08500000001</c:v>
                </c:pt>
                <c:pt idx="1787">
                  <c:v>117394.455</c:v>
                </c:pt>
                <c:pt idx="1788">
                  <c:v>122279.425</c:v>
                </c:pt>
                <c:pt idx="1789">
                  <c:v>116619.57</c:v>
                </c:pt>
                <c:pt idx="1790">
                  <c:v>130672.485</c:v>
                </c:pt>
                <c:pt idx="1791">
                  <c:v>136283.03</c:v>
                </c:pt>
                <c:pt idx="1792">
                  <c:v>119331.85</c:v>
                </c:pt>
                <c:pt idx="1793">
                  <c:v>114065.32</c:v>
                </c:pt>
                <c:pt idx="1794">
                  <c:v>109328.33500000001</c:v>
                </c:pt>
                <c:pt idx="1795">
                  <c:v>107072.36</c:v>
                </c:pt>
                <c:pt idx="1796">
                  <c:v>126673.935</c:v>
                </c:pt>
                <c:pt idx="1797">
                  <c:v>118281.13</c:v>
                </c:pt>
                <c:pt idx="1798">
                  <c:v>119277.48</c:v>
                </c:pt>
                <c:pt idx="1799">
                  <c:v>127793.38</c:v>
                </c:pt>
                <c:pt idx="1800">
                  <c:v>127522.71</c:v>
                </c:pt>
                <c:pt idx="1801">
                  <c:v>118411.22</c:v>
                </c:pt>
                <c:pt idx="1802">
                  <c:v>106943.49</c:v>
                </c:pt>
                <c:pt idx="1803">
                  <c:v>100598.55</c:v>
                </c:pt>
                <c:pt idx="1804">
                  <c:v>107914.05499999999</c:v>
                </c:pt>
                <c:pt idx="1805">
                  <c:v>105642.28</c:v>
                </c:pt>
                <c:pt idx="1806">
                  <c:v>120505.58500000001</c:v>
                </c:pt>
                <c:pt idx="1807">
                  <c:v>109233.34</c:v>
                </c:pt>
                <c:pt idx="1808">
                  <c:v>123971.705</c:v>
                </c:pt>
                <c:pt idx="1809">
                  <c:v>86507.47</c:v>
                </c:pt>
                <c:pt idx="1810">
                  <c:v>111897.08500000001</c:v>
                </c:pt>
                <c:pt idx="1811">
                  <c:v>131575.79</c:v>
                </c:pt>
                <c:pt idx="1812">
                  <c:v>102726.745</c:v>
                </c:pt>
                <c:pt idx="1813">
                  <c:v>120149.435</c:v>
                </c:pt>
                <c:pt idx="1814">
                  <c:v>112907.145</c:v>
                </c:pt>
                <c:pt idx="1815">
                  <c:v>140431.35999999999</c:v>
                </c:pt>
                <c:pt idx="1816">
                  <c:v>127973.58500000001</c:v>
                </c:pt>
                <c:pt idx="1817">
                  <c:v>121353.33</c:v>
                </c:pt>
                <c:pt idx="1818">
                  <c:v>105781.985</c:v>
                </c:pt>
                <c:pt idx="1819">
                  <c:v>116230.34</c:v>
                </c:pt>
                <c:pt idx="1820">
                  <c:v>99161.764999999999</c:v>
                </c:pt>
                <c:pt idx="1821">
                  <c:v>102684.59</c:v>
                </c:pt>
                <c:pt idx="1822">
                  <c:v>127666.01</c:v>
                </c:pt>
                <c:pt idx="1823">
                  <c:v>133171.4</c:v>
                </c:pt>
                <c:pt idx="1824">
                  <c:v>125972.765</c:v>
                </c:pt>
                <c:pt idx="1825">
                  <c:v>101740.89</c:v>
                </c:pt>
                <c:pt idx="1826">
                  <c:v>113244.79</c:v>
                </c:pt>
                <c:pt idx="1827">
                  <c:v>115898.54</c:v>
                </c:pt>
                <c:pt idx="1828">
                  <c:v>120128.295</c:v>
                </c:pt>
                <c:pt idx="1829">
                  <c:v>130978.095</c:v>
                </c:pt>
                <c:pt idx="1830">
                  <c:v>111329.62</c:v>
                </c:pt>
                <c:pt idx="1831">
                  <c:v>117873.58</c:v>
                </c:pt>
                <c:pt idx="1832">
                  <c:v>105376.33500000001</c:v>
                </c:pt>
                <c:pt idx="1833">
                  <c:v>133103.37</c:v>
                </c:pt>
                <c:pt idx="1834">
                  <c:v>125032.57</c:v>
                </c:pt>
                <c:pt idx="1835">
                  <c:v>123754.55</c:v>
                </c:pt>
                <c:pt idx="1836">
                  <c:v>132338.94</c:v>
                </c:pt>
                <c:pt idx="1837">
                  <c:v>106527.94500000001</c:v>
                </c:pt>
                <c:pt idx="1838">
                  <c:v>104916.345</c:v>
                </c:pt>
                <c:pt idx="1839">
                  <c:v>116042.845</c:v>
                </c:pt>
                <c:pt idx="1840">
                  <c:v>117062.035</c:v>
                </c:pt>
                <c:pt idx="1841">
                  <c:v>138931</c:v>
                </c:pt>
                <c:pt idx="1842">
                  <c:v>114832.425</c:v>
                </c:pt>
                <c:pt idx="1843">
                  <c:v>111793.015</c:v>
                </c:pt>
                <c:pt idx="1844">
                  <c:v>120008.455</c:v>
                </c:pt>
                <c:pt idx="1845">
                  <c:v>120767.795</c:v>
                </c:pt>
                <c:pt idx="1846">
                  <c:v>111555</c:v>
                </c:pt>
                <c:pt idx="1847">
                  <c:v>125107.78</c:v>
                </c:pt>
                <c:pt idx="1848">
                  <c:v>115297.34</c:v>
                </c:pt>
                <c:pt idx="1849">
                  <c:v>132819.535</c:v>
                </c:pt>
                <c:pt idx="1850">
                  <c:v>112187.715</c:v>
                </c:pt>
                <c:pt idx="1851">
                  <c:v>120177.94500000001</c:v>
                </c:pt>
                <c:pt idx="1852">
                  <c:v>98899.494999999995</c:v>
                </c:pt>
                <c:pt idx="1853">
                  <c:v>114097.07</c:v>
                </c:pt>
                <c:pt idx="1854">
                  <c:v>96016.19</c:v>
                </c:pt>
                <c:pt idx="1855">
                  <c:v>130073.27</c:v>
                </c:pt>
                <c:pt idx="1856">
                  <c:v>143544.10999999999</c:v>
                </c:pt>
                <c:pt idx="1857">
                  <c:v>100812.04</c:v>
                </c:pt>
                <c:pt idx="1858">
                  <c:v>131237.185</c:v>
                </c:pt>
                <c:pt idx="1859">
                  <c:v>131138.73000000001</c:v>
                </c:pt>
                <c:pt idx="1860">
                  <c:v>110609.4</c:v>
                </c:pt>
                <c:pt idx="1861">
                  <c:v>122625.21</c:v>
                </c:pt>
                <c:pt idx="1862">
                  <c:v>119741.62</c:v>
                </c:pt>
                <c:pt idx="1863">
                  <c:v>108217.82</c:v>
                </c:pt>
                <c:pt idx="1864">
                  <c:v>126813.075</c:v>
                </c:pt>
                <c:pt idx="1865">
                  <c:v>138931.81</c:v>
                </c:pt>
                <c:pt idx="1866">
                  <c:v>135051.54500000001</c:v>
                </c:pt>
                <c:pt idx="1867">
                  <c:v>122375.47</c:v>
                </c:pt>
                <c:pt idx="1868">
                  <c:v>132138.36499999999</c:v>
                </c:pt>
                <c:pt idx="1869">
                  <c:v>123737.01</c:v>
                </c:pt>
                <c:pt idx="1870">
                  <c:v>129542.36500000001</c:v>
                </c:pt>
                <c:pt idx="1871">
                  <c:v>97564.744999999995</c:v>
                </c:pt>
                <c:pt idx="1872">
                  <c:v>109260.30499999999</c:v>
                </c:pt>
                <c:pt idx="1873">
                  <c:v>114468.17</c:v>
                </c:pt>
                <c:pt idx="1874">
                  <c:v>107864.44500000001</c:v>
                </c:pt>
                <c:pt idx="1875">
                  <c:v>122464.645</c:v>
                </c:pt>
                <c:pt idx="1876">
                  <c:v>122268.86</c:v>
                </c:pt>
                <c:pt idx="1877">
                  <c:v>123740.245</c:v>
                </c:pt>
                <c:pt idx="1878">
                  <c:v>123073.98</c:v>
                </c:pt>
                <c:pt idx="1879">
                  <c:v>135255.815</c:v>
                </c:pt>
                <c:pt idx="1880">
                  <c:v>129312.58</c:v>
                </c:pt>
                <c:pt idx="1881">
                  <c:v>96225.91</c:v>
                </c:pt>
                <c:pt idx="1882">
                  <c:v>99761.81</c:v>
                </c:pt>
                <c:pt idx="1883">
                  <c:v>124587.43</c:v>
                </c:pt>
                <c:pt idx="1884">
                  <c:v>101945.995</c:v>
                </c:pt>
                <c:pt idx="1885">
                  <c:v>102245.61</c:v>
                </c:pt>
                <c:pt idx="1886">
                  <c:v>96850.78</c:v>
                </c:pt>
                <c:pt idx="1887">
                  <c:v>122594.47500000001</c:v>
                </c:pt>
                <c:pt idx="1888">
                  <c:v>117398.03</c:v>
                </c:pt>
                <c:pt idx="1889">
                  <c:v>117053.75</c:v>
                </c:pt>
                <c:pt idx="1890">
                  <c:v>104547.34</c:v>
                </c:pt>
                <c:pt idx="1891">
                  <c:v>136837.155</c:v>
                </c:pt>
                <c:pt idx="1892">
                  <c:v>116831.43</c:v>
                </c:pt>
                <c:pt idx="1893">
                  <c:v>116011.565</c:v>
                </c:pt>
                <c:pt idx="1894">
                  <c:v>132569.74</c:v>
                </c:pt>
                <c:pt idx="1895">
                  <c:v>112649.60000000001</c:v>
                </c:pt>
                <c:pt idx="1896">
                  <c:v>102746.6</c:v>
                </c:pt>
                <c:pt idx="1897">
                  <c:v>126527.36</c:v>
                </c:pt>
                <c:pt idx="1898">
                  <c:v>123434.505</c:v>
                </c:pt>
                <c:pt idx="1899">
                  <c:v>114867.16</c:v>
                </c:pt>
                <c:pt idx="1900">
                  <c:v>102647.905</c:v>
                </c:pt>
                <c:pt idx="1901">
                  <c:v>123734.86500000001</c:v>
                </c:pt>
                <c:pt idx="1902">
                  <c:v>111647.54</c:v>
                </c:pt>
                <c:pt idx="1903">
                  <c:v>118192.05499999999</c:v>
                </c:pt>
                <c:pt idx="1904">
                  <c:v>103505.19500000001</c:v>
                </c:pt>
                <c:pt idx="1905">
                  <c:v>122880.13</c:v>
                </c:pt>
                <c:pt idx="1906">
                  <c:v>108097.845</c:v>
                </c:pt>
                <c:pt idx="1907">
                  <c:v>116883.15</c:v>
                </c:pt>
                <c:pt idx="1908">
                  <c:v>119905.59</c:v>
                </c:pt>
                <c:pt idx="1909">
                  <c:v>126330.55</c:v>
                </c:pt>
                <c:pt idx="1910">
                  <c:v>117953.88499999999</c:v>
                </c:pt>
                <c:pt idx="1911">
                  <c:v>118132.2</c:v>
                </c:pt>
                <c:pt idx="1912">
                  <c:v>122810.05</c:v>
                </c:pt>
                <c:pt idx="1913">
                  <c:v>106565.295</c:v>
                </c:pt>
                <c:pt idx="1914">
                  <c:v>128868.255</c:v>
                </c:pt>
                <c:pt idx="1915">
                  <c:v>131376.78</c:v>
                </c:pt>
                <c:pt idx="1916">
                  <c:v>120263.515</c:v>
                </c:pt>
                <c:pt idx="1917">
                  <c:v>95865.14</c:v>
                </c:pt>
                <c:pt idx="1918">
                  <c:v>90911.085000000006</c:v>
                </c:pt>
                <c:pt idx="1919">
                  <c:v>103396.3</c:v>
                </c:pt>
                <c:pt idx="1920">
                  <c:v>105911.71</c:v>
                </c:pt>
                <c:pt idx="1921">
                  <c:v>104364.735</c:v>
                </c:pt>
                <c:pt idx="1922">
                  <c:v>122042.265</c:v>
                </c:pt>
                <c:pt idx="1923">
                  <c:v>109763.985</c:v>
                </c:pt>
                <c:pt idx="1924">
                  <c:v>127900.235</c:v>
                </c:pt>
                <c:pt idx="1925">
                  <c:v>121683.65</c:v>
                </c:pt>
                <c:pt idx="1926">
                  <c:v>129121.86</c:v>
                </c:pt>
                <c:pt idx="1927">
                  <c:v>121221.455</c:v>
                </c:pt>
                <c:pt idx="1928">
                  <c:v>111803.625</c:v>
                </c:pt>
                <c:pt idx="1929">
                  <c:v>113666.485</c:v>
                </c:pt>
                <c:pt idx="1930">
                  <c:v>103200.64</c:v>
                </c:pt>
                <c:pt idx="1931">
                  <c:v>98324.645000000004</c:v>
                </c:pt>
                <c:pt idx="1932">
                  <c:v>105445.65</c:v>
                </c:pt>
                <c:pt idx="1933">
                  <c:v>108487.97500000001</c:v>
                </c:pt>
                <c:pt idx="1934">
                  <c:v>89403.145000000004</c:v>
                </c:pt>
                <c:pt idx="1935">
                  <c:v>122346.33500000001</c:v>
                </c:pt>
                <c:pt idx="1936">
                  <c:v>121753.11500000001</c:v>
                </c:pt>
                <c:pt idx="1937">
                  <c:v>99635.03</c:v>
                </c:pt>
                <c:pt idx="1938">
                  <c:v>109168.595</c:v>
                </c:pt>
                <c:pt idx="1939">
                  <c:v>109327.46</c:v>
                </c:pt>
                <c:pt idx="1940">
                  <c:v>110932.505</c:v>
                </c:pt>
                <c:pt idx="1941">
                  <c:v>114967.345</c:v>
                </c:pt>
                <c:pt idx="1942">
                  <c:v>116648.77</c:v>
                </c:pt>
                <c:pt idx="1943">
                  <c:v>109670</c:v>
                </c:pt>
                <c:pt idx="1944">
                  <c:v>110152.815</c:v>
                </c:pt>
                <c:pt idx="1945">
                  <c:v>107034.065</c:v>
                </c:pt>
                <c:pt idx="1946">
                  <c:v>122129.77499999999</c:v>
                </c:pt>
                <c:pt idx="1947">
                  <c:v>123990.76</c:v>
                </c:pt>
                <c:pt idx="1948">
                  <c:v>116275.73</c:v>
                </c:pt>
                <c:pt idx="1949">
                  <c:v>105664.09</c:v>
                </c:pt>
                <c:pt idx="1950">
                  <c:v>113791.75</c:v>
                </c:pt>
                <c:pt idx="1951">
                  <c:v>94081.565000000002</c:v>
                </c:pt>
                <c:pt idx="1952">
                  <c:v>104330.715</c:v>
                </c:pt>
                <c:pt idx="1953">
                  <c:v>121052.06</c:v>
                </c:pt>
                <c:pt idx="1954">
                  <c:v>107553.005</c:v>
                </c:pt>
                <c:pt idx="1955">
                  <c:v>121548.535</c:v>
                </c:pt>
                <c:pt idx="1956">
                  <c:v>105388.57</c:v>
                </c:pt>
                <c:pt idx="1957">
                  <c:v>106418.66499999999</c:v>
                </c:pt>
                <c:pt idx="1958">
                  <c:v>106868.5</c:v>
                </c:pt>
                <c:pt idx="1959">
                  <c:v>107884.355</c:v>
                </c:pt>
                <c:pt idx="1960">
                  <c:v>103462.78</c:v>
                </c:pt>
                <c:pt idx="1961">
                  <c:v>125287.71</c:v>
                </c:pt>
                <c:pt idx="1962">
                  <c:v>128319.45</c:v>
                </c:pt>
                <c:pt idx="1963">
                  <c:v>107160.54</c:v>
                </c:pt>
                <c:pt idx="1964">
                  <c:v>110986.005</c:v>
                </c:pt>
                <c:pt idx="1965">
                  <c:v>88903.065000000002</c:v>
                </c:pt>
                <c:pt idx="1966">
                  <c:v>124975.11</c:v>
                </c:pt>
                <c:pt idx="1967">
                  <c:v>127975.815</c:v>
                </c:pt>
                <c:pt idx="1968">
                  <c:v>110715.815</c:v>
                </c:pt>
                <c:pt idx="1969">
                  <c:v>112247.94500000001</c:v>
                </c:pt>
                <c:pt idx="1970">
                  <c:v>93384</c:v>
                </c:pt>
                <c:pt idx="1971">
                  <c:v>120929.815</c:v>
                </c:pt>
                <c:pt idx="1972">
                  <c:v>101618.98</c:v>
                </c:pt>
                <c:pt idx="1973">
                  <c:v>123307.02</c:v>
                </c:pt>
                <c:pt idx="1974">
                  <c:v>96934.925000000003</c:v>
                </c:pt>
                <c:pt idx="1975">
                  <c:v>127238.875</c:v>
                </c:pt>
                <c:pt idx="1976">
                  <c:v>119491.32</c:v>
                </c:pt>
                <c:pt idx="1977">
                  <c:v>112141.83</c:v>
                </c:pt>
                <c:pt idx="1978">
                  <c:v>117312.925</c:v>
                </c:pt>
                <c:pt idx="1979">
                  <c:v>112108.215</c:v>
                </c:pt>
                <c:pt idx="1980">
                  <c:v>107579.345</c:v>
                </c:pt>
                <c:pt idx="1981">
                  <c:v>99701.43</c:v>
                </c:pt>
                <c:pt idx="1982">
                  <c:v>108282.48</c:v>
                </c:pt>
                <c:pt idx="1983">
                  <c:v>104700.05499999999</c:v>
                </c:pt>
                <c:pt idx="1984">
                  <c:v>105098.02499999999</c:v>
                </c:pt>
                <c:pt idx="1985">
                  <c:v>103046.17</c:v>
                </c:pt>
                <c:pt idx="1986">
                  <c:v>90227.48</c:v>
                </c:pt>
                <c:pt idx="1987">
                  <c:v>101279.65</c:v>
                </c:pt>
                <c:pt idx="1988">
                  <c:v>113838.41</c:v>
                </c:pt>
                <c:pt idx="1989">
                  <c:v>125432.605</c:v>
                </c:pt>
                <c:pt idx="1990">
                  <c:v>109609.685</c:v>
                </c:pt>
                <c:pt idx="1991">
                  <c:v>117638.065</c:v>
                </c:pt>
                <c:pt idx="1992">
                  <c:v>103999.17</c:v>
                </c:pt>
                <c:pt idx="1993">
                  <c:v>128968.125</c:v>
                </c:pt>
                <c:pt idx="1994">
                  <c:v>110034.16499999999</c:v>
                </c:pt>
                <c:pt idx="1995">
                  <c:v>86891.23</c:v>
                </c:pt>
                <c:pt idx="1996">
                  <c:v>116690.765</c:v>
                </c:pt>
                <c:pt idx="1997">
                  <c:v>124089.47</c:v>
                </c:pt>
                <c:pt idx="1998">
                  <c:v>106284.83</c:v>
                </c:pt>
                <c:pt idx="1999">
                  <c:v>111665.72500000001</c:v>
                </c:pt>
                <c:pt idx="2000">
                  <c:v>91886.604999999996</c:v>
                </c:pt>
                <c:pt idx="2001">
                  <c:v>123787.075</c:v>
                </c:pt>
                <c:pt idx="2002">
                  <c:v>107786.255</c:v>
                </c:pt>
                <c:pt idx="2003">
                  <c:v>130616.67</c:v>
                </c:pt>
                <c:pt idx="2004">
                  <c:v>119919.605</c:v>
                </c:pt>
                <c:pt idx="2005">
                  <c:v>106643.05</c:v>
                </c:pt>
                <c:pt idx="2006">
                  <c:v>120396.735</c:v>
                </c:pt>
                <c:pt idx="2007">
                  <c:v>118694.16</c:v>
                </c:pt>
                <c:pt idx="2008">
                  <c:v>119014.44500000001</c:v>
                </c:pt>
                <c:pt idx="2009">
                  <c:v>121021.425</c:v>
                </c:pt>
                <c:pt idx="2010">
                  <c:v>119950.37</c:v>
                </c:pt>
                <c:pt idx="2011">
                  <c:v>108344.575</c:v>
                </c:pt>
                <c:pt idx="2012">
                  <c:v>103760.22500000001</c:v>
                </c:pt>
                <c:pt idx="2013">
                  <c:v>94641.7</c:v>
                </c:pt>
                <c:pt idx="2014">
                  <c:v>101793.035</c:v>
                </c:pt>
                <c:pt idx="2015">
                  <c:v>121998.2</c:v>
                </c:pt>
                <c:pt idx="2016">
                  <c:v>122964.715</c:v>
                </c:pt>
                <c:pt idx="2017">
                  <c:v>99622.64</c:v>
                </c:pt>
                <c:pt idx="2018">
                  <c:v>102231.77</c:v>
                </c:pt>
                <c:pt idx="2019">
                  <c:v>115839.01</c:v>
                </c:pt>
                <c:pt idx="2020">
                  <c:v>103857.11</c:v>
                </c:pt>
                <c:pt idx="2021">
                  <c:v>120371.235</c:v>
                </c:pt>
                <c:pt idx="2022">
                  <c:v>125600.86</c:v>
                </c:pt>
                <c:pt idx="2023">
                  <c:v>120235.505</c:v>
                </c:pt>
                <c:pt idx="2024">
                  <c:v>104389.51</c:v>
                </c:pt>
                <c:pt idx="2025">
                  <c:v>104191.105</c:v>
                </c:pt>
                <c:pt idx="2026">
                  <c:v>118393.31</c:v>
                </c:pt>
                <c:pt idx="2027">
                  <c:v>103793.08500000001</c:v>
                </c:pt>
                <c:pt idx="2028">
                  <c:v>128777.82</c:v>
                </c:pt>
                <c:pt idx="2029">
                  <c:v>121018.15</c:v>
                </c:pt>
                <c:pt idx="2030">
                  <c:v>105513.235</c:v>
                </c:pt>
                <c:pt idx="2031">
                  <c:v>98891.06</c:v>
                </c:pt>
                <c:pt idx="2032">
                  <c:v>116310.59</c:v>
                </c:pt>
                <c:pt idx="2033">
                  <c:v>106348.78</c:v>
                </c:pt>
                <c:pt idx="2034">
                  <c:v>103685.45</c:v>
                </c:pt>
                <c:pt idx="2035">
                  <c:v>112872.88</c:v>
                </c:pt>
                <c:pt idx="2036">
                  <c:v>109181.26</c:v>
                </c:pt>
                <c:pt idx="2037">
                  <c:v>106754.8</c:v>
                </c:pt>
                <c:pt idx="2038">
                  <c:v>119692.02499999999</c:v>
                </c:pt>
                <c:pt idx="2039">
                  <c:v>103043.66</c:v>
                </c:pt>
                <c:pt idx="2040">
                  <c:v>100048.44</c:v>
                </c:pt>
                <c:pt idx="2041">
                  <c:v>92097.07</c:v>
                </c:pt>
                <c:pt idx="2042">
                  <c:v>111423.765</c:v>
                </c:pt>
                <c:pt idx="2043">
                  <c:v>97656.445000000007</c:v>
                </c:pt>
                <c:pt idx="2044">
                  <c:v>89003.15</c:v>
                </c:pt>
                <c:pt idx="2045">
                  <c:v>96394.94</c:v>
                </c:pt>
                <c:pt idx="2046">
                  <c:v>119313.73</c:v>
                </c:pt>
                <c:pt idx="2047">
                  <c:v>108377.05</c:v>
                </c:pt>
                <c:pt idx="2048">
                  <c:v>112124.06</c:v>
                </c:pt>
                <c:pt idx="2049">
                  <c:v>118531.5</c:v>
                </c:pt>
                <c:pt idx="2050">
                  <c:v>98622.865000000005</c:v>
                </c:pt>
                <c:pt idx="2051">
                  <c:v>109094.04</c:v>
                </c:pt>
                <c:pt idx="2052">
                  <c:v>110661.43</c:v>
                </c:pt>
                <c:pt idx="2053">
                  <c:v>114669.79</c:v>
                </c:pt>
                <c:pt idx="2054">
                  <c:v>99371.31</c:v>
                </c:pt>
                <c:pt idx="2055">
                  <c:v>106555.03</c:v>
                </c:pt>
                <c:pt idx="2056">
                  <c:v>99778.2</c:v>
                </c:pt>
                <c:pt idx="2057">
                  <c:v>95671.2</c:v>
                </c:pt>
                <c:pt idx="2058">
                  <c:v>136070.62</c:v>
                </c:pt>
                <c:pt idx="2059">
                  <c:v>113261.26</c:v>
                </c:pt>
                <c:pt idx="2060">
                  <c:v>106353.44</c:v>
                </c:pt>
                <c:pt idx="2061">
                  <c:v>104269.79</c:v>
                </c:pt>
                <c:pt idx="2062">
                  <c:v>99865.755000000005</c:v>
                </c:pt>
                <c:pt idx="2063">
                  <c:v>92553.29</c:v>
                </c:pt>
                <c:pt idx="2064">
                  <c:v>96845.119999999995</c:v>
                </c:pt>
                <c:pt idx="2065">
                  <c:v>95728.15</c:v>
                </c:pt>
                <c:pt idx="2066">
                  <c:v>102279.745</c:v>
                </c:pt>
                <c:pt idx="2067">
                  <c:v>104976.21</c:v>
                </c:pt>
                <c:pt idx="2068">
                  <c:v>108738.82</c:v>
                </c:pt>
                <c:pt idx="2069">
                  <c:v>113214.27</c:v>
                </c:pt>
                <c:pt idx="2070">
                  <c:v>107383.37</c:v>
                </c:pt>
                <c:pt idx="2071">
                  <c:v>116763.72500000001</c:v>
                </c:pt>
                <c:pt idx="2072">
                  <c:v>97728.75</c:v>
                </c:pt>
                <c:pt idx="2073">
                  <c:v>103769.48</c:v>
                </c:pt>
                <c:pt idx="2074">
                  <c:v>97959.46</c:v>
                </c:pt>
                <c:pt idx="2075">
                  <c:v>103822.97</c:v>
                </c:pt>
                <c:pt idx="2076">
                  <c:v>93673.19</c:v>
                </c:pt>
                <c:pt idx="2077">
                  <c:v>106451.255</c:v>
                </c:pt>
                <c:pt idx="2078">
                  <c:v>94954.16</c:v>
                </c:pt>
                <c:pt idx="2079">
                  <c:v>102084</c:v>
                </c:pt>
                <c:pt idx="2080">
                  <c:v>105004.91</c:v>
                </c:pt>
                <c:pt idx="2081">
                  <c:v>100166.88499999999</c:v>
                </c:pt>
                <c:pt idx="2082">
                  <c:v>101810.75</c:v>
                </c:pt>
                <c:pt idx="2083">
                  <c:v>109642.755</c:v>
                </c:pt>
                <c:pt idx="2084">
                  <c:v>95093.294999999998</c:v>
                </c:pt>
                <c:pt idx="2085">
                  <c:v>103629.645</c:v>
                </c:pt>
                <c:pt idx="2086">
                  <c:v>108632.355</c:v>
                </c:pt>
                <c:pt idx="2087">
                  <c:v>100178.84</c:v>
                </c:pt>
                <c:pt idx="2088">
                  <c:v>116321.60000000001</c:v>
                </c:pt>
                <c:pt idx="2089">
                  <c:v>100170.295</c:v>
                </c:pt>
                <c:pt idx="2090">
                  <c:v>97609.06</c:v>
                </c:pt>
                <c:pt idx="2091">
                  <c:v>101793.035</c:v>
                </c:pt>
                <c:pt idx="2092">
                  <c:v>97992.93</c:v>
                </c:pt>
                <c:pt idx="2093">
                  <c:v>102832.72</c:v>
                </c:pt>
                <c:pt idx="2094">
                  <c:v>96572.934999999998</c:v>
                </c:pt>
                <c:pt idx="2095">
                  <c:v>103811.28</c:v>
                </c:pt>
                <c:pt idx="2096">
                  <c:v>97887.485000000001</c:v>
                </c:pt>
                <c:pt idx="2097">
                  <c:v>117722.95</c:v>
                </c:pt>
                <c:pt idx="2098">
                  <c:v>99907.32</c:v>
                </c:pt>
                <c:pt idx="2099">
                  <c:v>121424.42</c:v>
                </c:pt>
                <c:pt idx="2100">
                  <c:v>96805.925000000003</c:v>
                </c:pt>
                <c:pt idx="2101">
                  <c:v>98917.175000000003</c:v>
                </c:pt>
                <c:pt idx="2102">
                  <c:v>94325.72</c:v>
                </c:pt>
                <c:pt idx="2103">
                  <c:v>112254.83</c:v>
                </c:pt>
                <c:pt idx="2104">
                  <c:v>92277.024999999994</c:v>
                </c:pt>
                <c:pt idx="2105">
                  <c:v>99585.835000000006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3-46A1-9150-707EF654B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305023"/>
        <c:axId val="1945389023"/>
      </c:lineChart>
      <c:dateAx>
        <c:axId val="20043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389023"/>
        <c:crosses val="autoZero"/>
        <c:auto val="0"/>
        <c:lblOffset val="100"/>
        <c:baseTimeUnit val="days"/>
        <c:majorUnit val="100"/>
        <c:minorUnit val="1"/>
      </c:dateAx>
      <c:valAx>
        <c:axId val="19453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0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of Max tempreature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27623969264984"/>
          <c:y val="0.14651820002590268"/>
          <c:w val="0.85100890781636673"/>
          <c:h val="0.74271375933777506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Pt>
            <c:idx val="916"/>
            <c:marker>
              <c:symbol val="circle"/>
              <c:size val="5"/>
              <c:spPr>
                <a:gradFill rotWithShape="1">
                  <a:gsLst>
                    <a:gs pos="0">
                      <a:schemeClr val="accent2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2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2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2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9525" cap="flat" cmpd="sng" algn="ctr">
                <a:solidFill>
                  <a:schemeClr val="accent2">
                    <a:alpha val="70000"/>
                  </a:schemeClr>
                </a:solidFill>
                <a:prstDash val="sysDot"/>
                <a:round/>
              </a:ln>
              <a:effectLst/>
            </c:spPr>
          </c:dPt>
          <c:trendline>
            <c:spPr>
              <a:ln w="15875" cap="rnd">
                <a:solidFill>
                  <a:srgbClr val="0070C0"/>
                </a:solidFill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EnergyDemand__2!$H$2:$H$2107</c:f>
              <c:numCache>
                <c:formatCode>General</c:formatCode>
                <c:ptCount val="2106"/>
                <c:pt idx="0">
                  <c:v>40.799999999999997</c:v>
                </c:pt>
                <c:pt idx="1">
                  <c:v>42.9</c:v>
                </c:pt>
                <c:pt idx="2">
                  <c:v>38.1</c:v>
                </c:pt>
                <c:pt idx="3">
                  <c:v>40</c:v>
                </c:pt>
                <c:pt idx="4">
                  <c:v>39.4</c:v>
                </c:pt>
                <c:pt idx="5">
                  <c:v>42.8</c:v>
                </c:pt>
                <c:pt idx="6">
                  <c:v>40.299999999999997</c:v>
                </c:pt>
                <c:pt idx="7">
                  <c:v>37.4</c:v>
                </c:pt>
                <c:pt idx="8">
                  <c:v>42.2</c:v>
                </c:pt>
                <c:pt idx="9">
                  <c:v>40.799999999999997</c:v>
                </c:pt>
                <c:pt idx="10">
                  <c:v>38.1</c:v>
                </c:pt>
                <c:pt idx="11">
                  <c:v>26.8</c:v>
                </c:pt>
                <c:pt idx="12">
                  <c:v>13.1</c:v>
                </c:pt>
                <c:pt idx="13">
                  <c:v>38.9</c:v>
                </c:pt>
                <c:pt idx="14">
                  <c:v>43.5</c:v>
                </c:pt>
                <c:pt idx="15">
                  <c:v>34.4</c:v>
                </c:pt>
                <c:pt idx="16">
                  <c:v>30.4</c:v>
                </c:pt>
                <c:pt idx="17">
                  <c:v>27.1</c:v>
                </c:pt>
                <c:pt idx="18">
                  <c:v>33.6</c:v>
                </c:pt>
                <c:pt idx="19">
                  <c:v>16.600000000000001</c:v>
                </c:pt>
                <c:pt idx="20">
                  <c:v>38.1</c:v>
                </c:pt>
                <c:pt idx="21">
                  <c:v>32.299999999999997</c:v>
                </c:pt>
                <c:pt idx="22">
                  <c:v>37.200000000000003</c:v>
                </c:pt>
                <c:pt idx="23">
                  <c:v>38.200000000000003</c:v>
                </c:pt>
                <c:pt idx="24">
                  <c:v>15.3</c:v>
                </c:pt>
                <c:pt idx="25">
                  <c:v>28</c:v>
                </c:pt>
                <c:pt idx="26">
                  <c:v>36.799999999999997</c:v>
                </c:pt>
                <c:pt idx="27">
                  <c:v>12.8</c:v>
                </c:pt>
                <c:pt idx="28">
                  <c:v>26.7</c:v>
                </c:pt>
                <c:pt idx="29">
                  <c:v>38</c:v>
                </c:pt>
                <c:pt idx="30">
                  <c:v>13.7</c:v>
                </c:pt>
                <c:pt idx="31">
                  <c:v>25.1</c:v>
                </c:pt>
                <c:pt idx="32">
                  <c:v>14.1</c:v>
                </c:pt>
                <c:pt idx="33">
                  <c:v>32.5</c:v>
                </c:pt>
                <c:pt idx="34">
                  <c:v>16.5</c:v>
                </c:pt>
                <c:pt idx="35">
                  <c:v>9</c:v>
                </c:pt>
                <c:pt idx="36">
                  <c:v>17</c:v>
                </c:pt>
                <c:pt idx="37">
                  <c:v>14.7</c:v>
                </c:pt>
                <c:pt idx="38">
                  <c:v>35.799999999999997</c:v>
                </c:pt>
                <c:pt idx="39">
                  <c:v>20.7</c:v>
                </c:pt>
                <c:pt idx="40">
                  <c:v>26.1</c:v>
                </c:pt>
                <c:pt idx="41">
                  <c:v>11.8</c:v>
                </c:pt>
                <c:pt idx="42">
                  <c:v>12</c:v>
                </c:pt>
                <c:pt idx="43">
                  <c:v>14.8</c:v>
                </c:pt>
                <c:pt idx="44">
                  <c:v>15.1</c:v>
                </c:pt>
                <c:pt idx="45">
                  <c:v>36.799999999999997</c:v>
                </c:pt>
                <c:pt idx="46">
                  <c:v>11.9</c:v>
                </c:pt>
                <c:pt idx="47">
                  <c:v>36</c:v>
                </c:pt>
                <c:pt idx="48">
                  <c:v>17.399999999999999</c:v>
                </c:pt>
                <c:pt idx="49">
                  <c:v>13</c:v>
                </c:pt>
                <c:pt idx="50">
                  <c:v>26.6</c:v>
                </c:pt>
                <c:pt idx="51">
                  <c:v>23.9</c:v>
                </c:pt>
                <c:pt idx="52">
                  <c:v>36</c:v>
                </c:pt>
                <c:pt idx="53">
                  <c:v>12.5</c:v>
                </c:pt>
                <c:pt idx="54">
                  <c:v>32.9</c:v>
                </c:pt>
                <c:pt idx="55">
                  <c:v>18.899999999999999</c:v>
                </c:pt>
                <c:pt idx="56">
                  <c:v>34.5</c:v>
                </c:pt>
                <c:pt idx="57">
                  <c:v>13.9</c:v>
                </c:pt>
                <c:pt idx="58">
                  <c:v>14.8</c:v>
                </c:pt>
                <c:pt idx="59">
                  <c:v>17.7</c:v>
                </c:pt>
                <c:pt idx="60">
                  <c:v>14.8</c:v>
                </c:pt>
                <c:pt idx="61">
                  <c:v>12.9</c:v>
                </c:pt>
                <c:pt idx="62">
                  <c:v>25.2</c:v>
                </c:pt>
                <c:pt idx="63">
                  <c:v>14.3</c:v>
                </c:pt>
                <c:pt idx="64">
                  <c:v>15.1</c:v>
                </c:pt>
                <c:pt idx="65">
                  <c:v>28.3</c:v>
                </c:pt>
                <c:pt idx="66">
                  <c:v>26.7</c:v>
                </c:pt>
                <c:pt idx="67">
                  <c:v>12.8</c:v>
                </c:pt>
                <c:pt idx="68">
                  <c:v>15.8</c:v>
                </c:pt>
                <c:pt idx="69">
                  <c:v>15.6</c:v>
                </c:pt>
                <c:pt idx="70">
                  <c:v>17.899999999999999</c:v>
                </c:pt>
                <c:pt idx="71">
                  <c:v>18.7</c:v>
                </c:pt>
                <c:pt idx="72">
                  <c:v>12.9</c:v>
                </c:pt>
                <c:pt idx="73">
                  <c:v>34.700000000000003</c:v>
                </c:pt>
                <c:pt idx="74">
                  <c:v>17</c:v>
                </c:pt>
                <c:pt idx="75">
                  <c:v>25.4</c:v>
                </c:pt>
                <c:pt idx="76">
                  <c:v>14.4</c:v>
                </c:pt>
                <c:pt idx="77">
                  <c:v>11.3</c:v>
                </c:pt>
                <c:pt idx="78">
                  <c:v>15</c:v>
                </c:pt>
                <c:pt idx="79">
                  <c:v>15.1</c:v>
                </c:pt>
                <c:pt idx="80">
                  <c:v>13.4</c:v>
                </c:pt>
                <c:pt idx="81">
                  <c:v>34.200000000000003</c:v>
                </c:pt>
                <c:pt idx="82">
                  <c:v>13.1</c:v>
                </c:pt>
                <c:pt idx="83">
                  <c:v>20.3</c:v>
                </c:pt>
                <c:pt idx="84">
                  <c:v>16.600000000000001</c:v>
                </c:pt>
                <c:pt idx="85">
                  <c:v>15.9</c:v>
                </c:pt>
                <c:pt idx="86">
                  <c:v>20.6</c:v>
                </c:pt>
                <c:pt idx="87">
                  <c:v>29.7</c:v>
                </c:pt>
                <c:pt idx="88">
                  <c:v>15.5</c:v>
                </c:pt>
                <c:pt idx="89">
                  <c:v>28.7</c:v>
                </c:pt>
                <c:pt idx="90">
                  <c:v>14.8</c:v>
                </c:pt>
                <c:pt idx="91">
                  <c:v>12.8</c:v>
                </c:pt>
                <c:pt idx="92">
                  <c:v>12.3</c:v>
                </c:pt>
                <c:pt idx="93">
                  <c:v>15.2</c:v>
                </c:pt>
                <c:pt idx="94">
                  <c:v>12</c:v>
                </c:pt>
                <c:pt idx="95">
                  <c:v>13</c:v>
                </c:pt>
                <c:pt idx="96">
                  <c:v>24.6</c:v>
                </c:pt>
                <c:pt idx="97">
                  <c:v>36</c:v>
                </c:pt>
                <c:pt idx="98">
                  <c:v>15.3</c:v>
                </c:pt>
                <c:pt idx="99">
                  <c:v>16.899999999999999</c:v>
                </c:pt>
                <c:pt idx="100">
                  <c:v>12.4</c:v>
                </c:pt>
                <c:pt idx="101">
                  <c:v>27.2</c:v>
                </c:pt>
                <c:pt idx="102">
                  <c:v>10.7</c:v>
                </c:pt>
                <c:pt idx="103">
                  <c:v>20.9</c:v>
                </c:pt>
                <c:pt idx="104">
                  <c:v>15.8</c:v>
                </c:pt>
                <c:pt idx="105">
                  <c:v>16.2</c:v>
                </c:pt>
                <c:pt idx="106">
                  <c:v>36.299999999999997</c:v>
                </c:pt>
                <c:pt idx="107">
                  <c:v>14.9</c:v>
                </c:pt>
                <c:pt idx="108">
                  <c:v>15</c:v>
                </c:pt>
                <c:pt idx="109">
                  <c:v>15</c:v>
                </c:pt>
                <c:pt idx="110">
                  <c:v>34.9</c:v>
                </c:pt>
                <c:pt idx="111">
                  <c:v>17.100000000000001</c:v>
                </c:pt>
                <c:pt idx="112">
                  <c:v>30.8</c:v>
                </c:pt>
                <c:pt idx="113">
                  <c:v>14.2</c:v>
                </c:pt>
                <c:pt idx="114">
                  <c:v>15.3</c:v>
                </c:pt>
                <c:pt idx="115">
                  <c:v>14.2</c:v>
                </c:pt>
                <c:pt idx="116">
                  <c:v>31</c:v>
                </c:pt>
                <c:pt idx="117">
                  <c:v>25.1</c:v>
                </c:pt>
                <c:pt idx="118">
                  <c:v>15.6</c:v>
                </c:pt>
                <c:pt idx="119">
                  <c:v>30.5</c:v>
                </c:pt>
                <c:pt idx="120">
                  <c:v>13.8</c:v>
                </c:pt>
                <c:pt idx="121">
                  <c:v>13.6</c:v>
                </c:pt>
                <c:pt idx="122">
                  <c:v>18.5</c:v>
                </c:pt>
                <c:pt idx="123">
                  <c:v>19.5</c:v>
                </c:pt>
                <c:pt idx="124">
                  <c:v>14.1</c:v>
                </c:pt>
                <c:pt idx="125">
                  <c:v>37.799999999999997</c:v>
                </c:pt>
                <c:pt idx="126">
                  <c:v>13.5</c:v>
                </c:pt>
                <c:pt idx="127">
                  <c:v>24.9</c:v>
                </c:pt>
                <c:pt idx="128">
                  <c:v>15.3</c:v>
                </c:pt>
                <c:pt idx="129">
                  <c:v>18.2</c:v>
                </c:pt>
                <c:pt idx="130">
                  <c:v>13.1</c:v>
                </c:pt>
                <c:pt idx="131">
                  <c:v>9.6</c:v>
                </c:pt>
                <c:pt idx="132">
                  <c:v>18.399999999999999</c:v>
                </c:pt>
                <c:pt idx="133">
                  <c:v>23.2</c:v>
                </c:pt>
                <c:pt idx="134">
                  <c:v>29.5</c:v>
                </c:pt>
                <c:pt idx="135">
                  <c:v>10.6</c:v>
                </c:pt>
                <c:pt idx="136">
                  <c:v>23.4</c:v>
                </c:pt>
                <c:pt idx="137">
                  <c:v>15.1</c:v>
                </c:pt>
                <c:pt idx="138">
                  <c:v>17.3</c:v>
                </c:pt>
                <c:pt idx="139">
                  <c:v>20.8</c:v>
                </c:pt>
                <c:pt idx="140">
                  <c:v>13.4</c:v>
                </c:pt>
                <c:pt idx="141">
                  <c:v>19.3</c:v>
                </c:pt>
                <c:pt idx="142">
                  <c:v>26.6</c:v>
                </c:pt>
                <c:pt idx="143">
                  <c:v>35.5</c:v>
                </c:pt>
                <c:pt idx="144">
                  <c:v>15</c:v>
                </c:pt>
                <c:pt idx="145">
                  <c:v>12.3</c:v>
                </c:pt>
                <c:pt idx="146">
                  <c:v>12.7</c:v>
                </c:pt>
                <c:pt idx="147">
                  <c:v>14.3</c:v>
                </c:pt>
                <c:pt idx="148">
                  <c:v>17</c:v>
                </c:pt>
                <c:pt idx="149">
                  <c:v>16</c:v>
                </c:pt>
                <c:pt idx="150">
                  <c:v>13.8</c:v>
                </c:pt>
                <c:pt idx="151">
                  <c:v>17</c:v>
                </c:pt>
                <c:pt idx="152">
                  <c:v>12.6</c:v>
                </c:pt>
                <c:pt idx="153">
                  <c:v>25.7</c:v>
                </c:pt>
                <c:pt idx="154">
                  <c:v>16.899999999999999</c:v>
                </c:pt>
                <c:pt idx="155">
                  <c:v>18</c:v>
                </c:pt>
                <c:pt idx="156">
                  <c:v>14.1</c:v>
                </c:pt>
                <c:pt idx="157">
                  <c:v>24.4</c:v>
                </c:pt>
                <c:pt idx="158">
                  <c:v>16.100000000000001</c:v>
                </c:pt>
                <c:pt idx="159">
                  <c:v>20.7</c:v>
                </c:pt>
                <c:pt idx="160">
                  <c:v>16</c:v>
                </c:pt>
                <c:pt idx="161">
                  <c:v>18.600000000000001</c:v>
                </c:pt>
                <c:pt idx="162">
                  <c:v>22.6</c:v>
                </c:pt>
                <c:pt idx="163">
                  <c:v>18.100000000000001</c:v>
                </c:pt>
                <c:pt idx="164">
                  <c:v>24.3</c:v>
                </c:pt>
                <c:pt idx="165">
                  <c:v>15.8</c:v>
                </c:pt>
                <c:pt idx="166">
                  <c:v>28.2</c:v>
                </c:pt>
                <c:pt idx="167">
                  <c:v>19.5</c:v>
                </c:pt>
                <c:pt idx="168">
                  <c:v>13.9</c:v>
                </c:pt>
                <c:pt idx="169">
                  <c:v>36.4</c:v>
                </c:pt>
                <c:pt idx="170">
                  <c:v>20.5</c:v>
                </c:pt>
                <c:pt idx="171">
                  <c:v>16.7</c:v>
                </c:pt>
                <c:pt idx="172">
                  <c:v>33.5</c:v>
                </c:pt>
                <c:pt idx="173">
                  <c:v>18.100000000000001</c:v>
                </c:pt>
                <c:pt idx="174">
                  <c:v>42.6</c:v>
                </c:pt>
                <c:pt idx="175">
                  <c:v>17.600000000000001</c:v>
                </c:pt>
                <c:pt idx="176">
                  <c:v>19.8</c:v>
                </c:pt>
                <c:pt idx="177">
                  <c:v>13</c:v>
                </c:pt>
                <c:pt idx="178">
                  <c:v>11.1</c:v>
                </c:pt>
                <c:pt idx="179">
                  <c:v>12.6</c:v>
                </c:pt>
                <c:pt idx="180">
                  <c:v>14.4</c:v>
                </c:pt>
                <c:pt idx="181">
                  <c:v>15</c:v>
                </c:pt>
                <c:pt idx="182">
                  <c:v>10.1</c:v>
                </c:pt>
                <c:pt idx="183">
                  <c:v>11.2</c:v>
                </c:pt>
                <c:pt idx="184">
                  <c:v>17.3</c:v>
                </c:pt>
                <c:pt idx="185">
                  <c:v>19.5</c:v>
                </c:pt>
                <c:pt idx="186">
                  <c:v>25.9</c:v>
                </c:pt>
                <c:pt idx="187">
                  <c:v>12.9</c:v>
                </c:pt>
                <c:pt idx="188">
                  <c:v>12.4</c:v>
                </c:pt>
                <c:pt idx="189">
                  <c:v>26.7</c:v>
                </c:pt>
                <c:pt idx="190">
                  <c:v>13.3</c:v>
                </c:pt>
                <c:pt idx="191">
                  <c:v>15.3</c:v>
                </c:pt>
                <c:pt idx="192">
                  <c:v>13.6</c:v>
                </c:pt>
                <c:pt idx="193">
                  <c:v>23.6</c:v>
                </c:pt>
                <c:pt idx="194">
                  <c:v>31.9</c:v>
                </c:pt>
                <c:pt idx="195">
                  <c:v>15.2</c:v>
                </c:pt>
                <c:pt idx="196">
                  <c:v>24.7</c:v>
                </c:pt>
                <c:pt idx="197">
                  <c:v>12.5</c:v>
                </c:pt>
                <c:pt idx="198">
                  <c:v>13.8</c:v>
                </c:pt>
                <c:pt idx="199">
                  <c:v>24.3</c:v>
                </c:pt>
                <c:pt idx="200">
                  <c:v>15.1</c:v>
                </c:pt>
                <c:pt idx="201">
                  <c:v>14.1</c:v>
                </c:pt>
                <c:pt idx="202">
                  <c:v>26.9</c:v>
                </c:pt>
                <c:pt idx="203">
                  <c:v>24.2</c:v>
                </c:pt>
                <c:pt idx="204">
                  <c:v>22.2</c:v>
                </c:pt>
                <c:pt idx="205">
                  <c:v>16</c:v>
                </c:pt>
                <c:pt idx="206">
                  <c:v>14.2</c:v>
                </c:pt>
                <c:pt idx="207">
                  <c:v>15</c:v>
                </c:pt>
                <c:pt idx="208">
                  <c:v>33</c:v>
                </c:pt>
                <c:pt idx="209">
                  <c:v>32.6</c:v>
                </c:pt>
                <c:pt idx="210">
                  <c:v>17.3</c:v>
                </c:pt>
                <c:pt idx="211">
                  <c:v>21.9</c:v>
                </c:pt>
                <c:pt idx="212">
                  <c:v>13</c:v>
                </c:pt>
                <c:pt idx="213">
                  <c:v>30.7</c:v>
                </c:pt>
                <c:pt idx="214">
                  <c:v>18.8</c:v>
                </c:pt>
                <c:pt idx="215">
                  <c:v>20.399999999999999</c:v>
                </c:pt>
                <c:pt idx="216">
                  <c:v>18.7</c:v>
                </c:pt>
                <c:pt idx="217">
                  <c:v>30.4</c:v>
                </c:pt>
                <c:pt idx="218">
                  <c:v>22.3</c:v>
                </c:pt>
                <c:pt idx="219">
                  <c:v>22.3</c:v>
                </c:pt>
                <c:pt idx="220">
                  <c:v>15.4</c:v>
                </c:pt>
                <c:pt idx="221">
                  <c:v>21.4</c:v>
                </c:pt>
                <c:pt idx="222">
                  <c:v>12</c:v>
                </c:pt>
                <c:pt idx="223">
                  <c:v>24.3</c:v>
                </c:pt>
                <c:pt idx="224">
                  <c:v>17.399999999999999</c:v>
                </c:pt>
                <c:pt idx="225">
                  <c:v>19.5</c:v>
                </c:pt>
                <c:pt idx="226">
                  <c:v>16.7</c:v>
                </c:pt>
                <c:pt idx="227">
                  <c:v>17.899999999999999</c:v>
                </c:pt>
                <c:pt idx="228">
                  <c:v>14.6</c:v>
                </c:pt>
                <c:pt idx="229">
                  <c:v>23.9</c:v>
                </c:pt>
                <c:pt idx="230">
                  <c:v>11.7</c:v>
                </c:pt>
                <c:pt idx="231">
                  <c:v>19.600000000000001</c:v>
                </c:pt>
                <c:pt idx="232">
                  <c:v>13.2</c:v>
                </c:pt>
                <c:pt idx="233">
                  <c:v>15.3</c:v>
                </c:pt>
                <c:pt idx="234">
                  <c:v>22.8</c:v>
                </c:pt>
                <c:pt idx="235">
                  <c:v>12.7</c:v>
                </c:pt>
                <c:pt idx="236">
                  <c:v>18.899999999999999</c:v>
                </c:pt>
                <c:pt idx="237">
                  <c:v>13.9</c:v>
                </c:pt>
                <c:pt idx="238">
                  <c:v>17.399999999999999</c:v>
                </c:pt>
                <c:pt idx="239">
                  <c:v>20.399999999999999</c:v>
                </c:pt>
                <c:pt idx="240">
                  <c:v>21.7</c:v>
                </c:pt>
                <c:pt idx="241">
                  <c:v>12.7</c:v>
                </c:pt>
                <c:pt idx="242">
                  <c:v>30.7</c:v>
                </c:pt>
                <c:pt idx="243">
                  <c:v>24.9</c:v>
                </c:pt>
                <c:pt idx="244">
                  <c:v>34.5</c:v>
                </c:pt>
                <c:pt idx="245">
                  <c:v>23.4</c:v>
                </c:pt>
                <c:pt idx="246">
                  <c:v>16.2</c:v>
                </c:pt>
                <c:pt idx="247">
                  <c:v>12.9</c:v>
                </c:pt>
                <c:pt idx="248">
                  <c:v>30.3</c:v>
                </c:pt>
                <c:pt idx="249">
                  <c:v>13.9</c:v>
                </c:pt>
                <c:pt idx="250">
                  <c:v>24.7</c:v>
                </c:pt>
                <c:pt idx="251">
                  <c:v>14.6</c:v>
                </c:pt>
                <c:pt idx="252">
                  <c:v>23.1</c:v>
                </c:pt>
                <c:pt idx="253">
                  <c:v>27.4</c:v>
                </c:pt>
                <c:pt idx="254">
                  <c:v>17.2</c:v>
                </c:pt>
                <c:pt idx="255">
                  <c:v>24.7</c:v>
                </c:pt>
                <c:pt idx="256">
                  <c:v>26.1</c:v>
                </c:pt>
                <c:pt idx="257">
                  <c:v>23.6</c:v>
                </c:pt>
                <c:pt idx="258">
                  <c:v>20.399999999999999</c:v>
                </c:pt>
                <c:pt idx="259">
                  <c:v>10.6</c:v>
                </c:pt>
                <c:pt idx="260">
                  <c:v>16.7</c:v>
                </c:pt>
                <c:pt idx="261">
                  <c:v>12</c:v>
                </c:pt>
                <c:pt idx="262">
                  <c:v>19.399999999999999</c:v>
                </c:pt>
                <c:pt idx="263">
                  <c:v>18.600000000000001</c:v>
                </c:pt>
                <c:pt idx="264">
                  <c:v>16.399999999999999</c:v>
                </c:pt>
                <c:pt idx="265">
                  <c:v>11.3</c:v>
                </c:pt>
                <c:pt idx="266">
                  <c:v>17</c:v>
                </c:pt>
                <c:pt idx="267">
                  <c:v>22.5</c:v>
                </c:pt>
                <c:pt idx="268">
                  <c:v>22.5</c:v>
                </c:pt>
                <c:pt idx="269">
                  <c:v>17</c:v>
                </c:pt>
                <c:pt idx="270">
                  <c:v>15.9</c:v>
                </c:pt>
                <c:pt idx="271">
                  <c:v>11.8</c:v>
                </c:pt>
                <c:pt idx="272">
                  <c:v>30.5</c:v>
                </c:pt>
                <c:pt idx="273">
                  <c:v>15</c:v>
                </c:pt>
                <c:pt idx="274">
                  <c:v>20.2</c:v>
                </c:pt>
                <c:pt idx="275">
                  <c:v>12.3</c:v>
                </c:pt>
                <c:pt idx="276">
                  <c:v>19.600000000000001</c:v>
                </c:pt>
                <c:pt idx="277">
                  <c:v>15.9</c:v>
                </c:pt>
                <c:pt idx="278">
                  <c:v>14.3</c:v>
                </c:pt>
                <c:pt idx="279">
                  <c:v>16.7</c:v>
                </c:pt>
                <c:pt idx="280">
                  <c:v>28.6</c:v>
                </c:pt>
                <c:pt idx="281">
                  <c:v>18.3</c:v>
                </c:pt>
                <c:pt idx="282">
                  <c:v>28.2</c:v>
                </c:pt>
                <c:pt idx="283">
                  <c:v>23.3</c:v>
                </c:pt>
                <c:pt idx="284">
                  <c:v>23.2</c:v>
                </c:pt>
                <c:pt idx="285">
                  <c:v>18.899999999999999</c:v>
                </c:pt>
                <c:pt idx="286">
                  <c:v>27.6</c:v>
                </c:pt>
                <c:pt idx="287">
                  <c:v>15.6</c:v>
                </c:pt>
                <c:pt idx="288">
                  <c:v>16.899999999999999</c:v>
                </c:pt>
                <c:pt idx="289">
                  <c:v>29</c:v>
                </c:pt>
                <c:pt idx="290">
                  <c:v>12.5</c:v>
                </c:pt>
                <c:pt idx="291">
                  <c:v>12.1</c:v>
                </c:pt>
                <c:pt idx="292">
                  <c:v>17</c:v>
                </c:pt>
                <c:pt idx="293">
                  <c:v>15.9</c:v>
                </c:pt>
                <c:pt idx="294">
                  <c:v>22.7</c:v>
                </c:pt>
                <c:pt idx="295">
                  <c:v>15</c:v>
                </c:pt>
                <c:pt idx="296">
                  <c:v>14.3</c:v>
                </c:pt>
                <c:pt idx="297">
                  <c:v>14.5</c:v>
                </c:pt>
                <c:pt idx="298">
                  <c:v>14.5</c:v>
                </c:pt>
                <c:pt idx="299">
                  <c:v>15.1</c:v>
                </c:pt>
                <c:pt idx="300">
                  <c:v>15.2</c:v>
                </c:pt>
                <c:pt idx="301">
                  <c:v>17.899999999999999</c:v>
                </c:pt>
                <c:pt idx="302">
                  <c:v>20</c:v>
                </c:pt>
                <c:pt idx="303">
                  <c:v>15.8</c:v>
                </c:pt>
                <c:pt idx="304">
                  <c:v>15.2</c:v>
                </c:pt>
                <c:pt idx="305">
                  <c:v>17.8</c:v>
                </c:pt>
                <c:pt idx="306">
                  <c:v>13.2</c:v>
                </c:pt>
                <c:pt idx="307">
                  <c:v>32.799999999999997</c:v>
                </c:pt>
                <c:pt idx="308">
                  <c:v>17.5</c:v>
                </c:pt>
                <c:pt idx="309">
                  <c:v>15</c:v>
                </c:pt>
                <c:pt idx="310">
                  <c:v>14.5</c:v>
                </c:pt>
                <c:pt idx="311">
                  <c:v>12.7</c:v>
                </c:pt>
                <c:pt idx="312">
                  <c:v>29.7</c:v>
                </c:pt>
                <c:pt idx="313">
                  <c:v>17.899999999999999</c:v>
                </c:pt>
                <c:pt idx="314">
                  <c:v>26.5</c:v>
                </c:pt>
                <c:pt idx="315">
                  <c:v>18.5</c:v>
                </c:pt>
                <c:pt idx="316">
                  <c:v>15.8</c:v>
                </c:pt>
                <c:pt idx="317">
                  <c:v>27.9</c:v>
                </c:pt>
                <c:pt idx="318">
                  <c:v>23.2</c:v>
                </c:pt>
                <c:pt idx="319">
                  <c:v>20.5</c:v>
                </c:pt>
                <c:pt idx="320">
                  <c:v>18.600000000000001</c:v>
                </c:pt>
                <c:pt idx="321">
                  <c:v>32.700000000000003</c:v>
                </c:pt>
                <c:pt idx="322">
                  <c:v>16.3</c:v>
                </c:pt>
                <c:pt idx="323">
                  <c:v>16.8</c:v>
                </c:pt>
                <c:pt idx="324">
                  <c:v>14.1</c:v>
                </c:pt>
                <c:pt idx="325">
                  <c:v>23.1</c:v>
                </c:pt>
                <c:pt idx="326">
                  <c:v>20.2</c:v>
                </c:pt>
                <c:pt idx="327">
                  <c:v>14.1</c:v>
                </c:pt>
                <c:pt idx="328">
                  <c:v>33.5</c:v>
                </c:pt>
                <c:pt idx="329">
                  <c:v>21.5</c:v>
                </c:pt>
                <c:pt idx="330">
                  <c:v>14.5</c:v>
                </c:pt>
                <c:pt idx="331">
                  <c:v>17.100000000000001</c:v>
                </c:pt>
                <c:pt idx="332">
                  <c:v>14.3</c:v>
                </c:pt>
                <c:pt idx="333">
                  <c:v>13.5</c:v>
                </c:pt>
                <c:pt idx="334">
                  <c:v>26.8</c:v>
                </c:pt>
                <c:pt idx="335">
                  <c:v>27.5</c:v>
                </c:pt>
                <c:pt idx="336">
                  <c:v>18.100000000000001</c:v>
                </c:pt>
                <c:pt idx="337">
                  <c:v>12.7</c:v>
                </c:pt>
                <c:pt idx="338">
                  <c:v>37.4</c:v>
                </c:pt>
                <c:pt idx="339">
                  <c:v>20</c:v>
                </c:pt>
                <c:pt idx="340">
                  <c:v>21.5</c:v>
                </c:pt>
                <c:pt idx="341">
                  <c:v>16.3</c:v>
                </c:pt>
                <c:pt idx="342">
                  <c:v>20.8</c:v>
                </c:pt>
                <c:pt idx="343">
                  <c:v>26.2</c:v>
                </c:pt>
                <c:pt idx="344">
                  <c:v>19.100000000000001</c:v>
                </c:pt>
                <c:pt idx="345">
                  <c:v>18</c:v>
                </c:pt>
                <c:pt idx="346">
                  <c:v>13.3</c:v>
                </c:pt>
                <c:pt idx="347">
                  <c:v>15</c:v>
                </c:pt>
                <c:pt idx="348">
                  <c:v>14.3</c:v>
                </c:pt>
                <c:pt idx="349">
                  <c:v>15.2</c:v>
                </c:pt>
                <c:pt idx="350">
                  <c:v>14.7</c:v>
                </c:pt>
                <c:pt idx="351">
                  <c:v>30.2</c:v>
                </c:pt>
                <c:pt idx="352">
                  <c:v>26.4</c:v>
                </c:pt>
                <c:pt idx="353">
                  <c:v>20.5</c:v>
                </c:pt>
                <c:pt idx="354">
                  <c:v>16.8</c:v>
                </c:pt>
                <c:pt idx="355">
                  <c:v>31.9</c:v>
                </c:pt>
                <c:pt idx="356">
                  <c:v>20.2</c:v>
                </c:pt>
                <c:pt idx="357">
                  <c:v>12.9</c:v>
                </c:pt>
                <c:pt idx="358">
                  <c:v>26.4</c:v>
                </c:pt>
                <c:pt idx="359">
                  <c:v>25.8</c:v>
                </c:pt>
                <c:pt idx="360">
                  <c:v>14.8</c:v>
                </c:pt>
                <c:pt idx="361">
                  <c:v>24.1</c:v>
                </c:pt>
                <c:pt idx="362">
                  <c:v>33.200000000000003</c:v>
                </c:pt>
                <c:pt idx="363">
                  <c:v>14</c:v>
                </c:pt>
                <c:pt idx="364">
                  <c:v>20.8</c:v>
                </c:pt>
                <c:pt idx="365">
                  <c:v>13.9</c:v>
                </c:pt>
                <c:pt idx="366">
                  <c:v>28.6</c:v>
                </c:pt>
                <c:pt idx="367">
                  <c:v>18.3</c:v>
                </c:pt>
                <c:pt idx="368">
                  <c:v>20.399999999999999</c:v>
                </c:pt>
                <c:pt idx="369">
                  <c:v>30.9</c:v>
                </c:pt>
                <c:pt idx="370">
                  <c:v>23.6</c:v>
                </c:pt>
                <c:pt idx="371">
                  <c:v>15.2</c:v>
                </c:pt>
                <c:pt idx="372">
                  <c:v>12.6</c:v>
                </c:pt>
                <c:pt idx="373">
                  <c:v>15.5</c:v>
                </c:pt>
                <c:pt idx="374">
                  <c:v>29.9</c:v>
                </c:pt>
                <c:pt idx="375">
                  <c:v>21.6</c:v>
                </c:pt>
                <c:pt idx="376">
                  <c:v>26.5</c:v>
                </c:pt>
                <c:pt idx="377">
                  <c:v>13.4</c:v>
                </c:pt>
                <c:pt idx="378">
                  <c:v>25.6</c:v>
                </c:pt>
                <c:pt idx="379">
                  <c:v>12</c:v>
                </c:pt>
                <c:pt idx="380">
                  <c:v>25.7</c:v>
                </c:pt>
                <c:pt idx="381">
                  <c:v>20.2</c:v>
                </c:pt>
                <c:pt idx="382">
                  <c:v>23.3</c:v>
                </c:pt>
                <c:pt idx="383">
                  <c:v>16.399999999999999</c:v>
                </c:pt>
                <c:pt idx="384">
                  <c:v>20.100000000000001</c:v>
                </c:pt>
                <c:pt idx="385">
                  <c:v>24</c:v>
                </c:pt>
                <c:pt idx="386">
                  <c:v>17.100000000000001</c:v>
                </c:pt>
                <c:pt idx="387">
                  <c:v>15.5</c:v>
                </c:pt>
                <c:pt idx="388">
                  <c:v>22.1</c:v>
                </c:pt>
                <c:pt idx="389">
                  <c:v>21.2</c:v>
                </c:pt>
                <c:pt idx="390">
                  <c:v>19</c:v>
                </c:pt>
                <c:pt idx="391">
                  <c:v>22.2</c:v>
                </c:pt>
                <c:pt idx="392">
                  <c:v>21.9</c:v>
                </c:pt>
                <c:pt idx="393">
                  <c:v>33</c:v>
                </c:pt>
                <c:pt idx="394">
                  <c:v>13.7</c:v>
                </c:pt>
                <c:pt idx="395">
                  <c:v>11.2</c:v>
                </c:pt>
                <c:pt idx="396">
                  <c:v>18.7</c:v>
                </c:pt>
                <c:pt idx="397">
                  <c:v>13.5</c:v>
                </c:pt>
                <c:pt idx="398">
                  <c:v>23.6</c:v>
                </c:pt>
                <c:pt idx="399">
                  <c:v>25</c:v>
                </c:pt>
                <c:pt idx="400">
                  <c:v>14.1</c:v>
                </c:pt>
                <c:pt idx="401">
                  <c:v>12.4</c:v>
                </c:pt>
                <c:pt idx="402">
                  <c:v>37.4</c:v>
                </c:pt>
                <c:pt idx="403">
                  <c:v>17</c:v>
                </c:pt>
                <c:pt idx="404">
                  <c:v>12.5</c:v>
                </c:pt>
                <c:pt idx="405">
                  <c:v>33.200000000000003</c:v>
                </c:pt>
                <c:pt idx="406">
                  <c:v>39.700000000000003</c:v>
                </c:pt>
                <c:pt idx="407">
                  <c:v>16</c:v>
                </c:pt>
                <c:pt idx="408">
                  <c:v>23.1</c:v>
                </c:pt>
                <c:pt idx="409">
                  <c:v>21.1</c:v>
                </c:pt>
                <c:pt idx="410">
                  <c:v>34.299999999999997</c:v>
                </c:pt>
                <c:pt idx="411">
                  <c:v>20</c:v>
                </c:pt>
                <c:pt idx="412">
                  <c:v>15.9</c:v>
                </c:pt>
                <c:pt idx="413">
                  <c:v>20.8</c:v>
                </c:pt>
                <c:pt idx="414">
                  <c:v>27.4</c:v>
                </c:pt>
                <c:pt idx="415">
                  <c:v>24.8</c:v>
                </c:pt>
                <c:pt idx="416">
                  <c:v>15.7</c:v>
                </c:pt>
                <c:pt idx="417">
                  <c:v>23.5</c:v>
                </c:pt>
                <c:pt idx="418">
                  <c:v>32.700000000000003</c:v>
                </c:pt>
                <c:pt idx="419">
                  <c:v>13.3</c:v>
                </c:pt>
                <c:pt idx="420">
                  <c:v>21.8</c:v>
                </c:pt>
                <c:pt idx="421">
                  <c:v>20.100000000000001</c:v>
                </c:pt>
                <c:pt idx="422">
                  <c:v>13.7</c:v>
                </c:pt>
                <c:pt idx="423">
                  <c:v>26.2</c:v>
                </c:pt>
                <c:pt idx="424">
                  <c:v>26.9</c:v>
                </c:pt>
                <c:pt idx="425">
                  <c:v>17.899999999999999</c:v>
                </c:pt>
                <c:pt idx="426">
                  <c:v>20.7</c:v>
                </c:pt>
                <c:pt idx="427">
                  <c:v>17.5</c:v>
                </c:pt>
                <c:pt idx="428">
                  <c:v>15.1</c:v>
                </c:pt>
                <c:pt idx="429">
                  <c:v>14.7</c:v>
                </c:pt>
                <c:pt idx="430">
                  <c:v>18.100000000000001</c:v>
                </c:pt>
                <c:pt idx="431">
                  <c:v>22.2</c:v>
                </c:pt>
                <c:pt idx="432">
                  <c:v>14.3</c:v>
                </c:pt>
                <c:pt idx="433">
                  <c:v>14.5</c:v>
                </c:pt>
                <c:pt idx="434">
                  <c:v>15.8</c:v>
                </c:pt>
                <c:pt idx="435">
                  <c:v>23.2</c:v>
                </c:pt>
                <c:pt idx="436">
                  <c:v>30.3</c:v>
                </c:pt>
                <c:pt idx="437">
                  <c:v>12.1</c:v>
                </c:pt>
                <c:pt idx="438">
                  <c:v>30</c:v>
                </c:pt>
                <c:pt idx="439">
                  <c:v>23.8</c:v>
                </c:pt>
                <c:pt idx="440">
                  <c:v>13.3</c:v>
                </c:pt>
                <c:pt idx="441">
                  <c:v>16.899999999999999</c:v>
                </c:pt>
                <c:pt idx="442">
                  <c:v>30.3</c:v>
                </c:pt>
                <c:pt idx="443">
                  <c:v>15</c:v>
                </c:pt>
                <c:pt idx="444">
                  <c:v>33.6</c:v>
                </c:pt>
                <c:pt idx="445">
                  <c:v>16.899999999999999</c:v>
                </c:pt>
                <c:pt idx="446">
                  <c:v>13.6</c:v>
                </c:pt>
                <c:pt idx="447">
                  <c:v>15.3</c:v>
                </c:pt>
                <c:pt idx="448">
                  <c:v>12.7</c:v>
                </c:pt>
                <c:pt idx="449">
                  <c:v>27.9</c:v>
                </c:pt>
                <c:pt idx="450">
                  <c:v>29</c:v>
                </c:pt>
                <c:pt idx="451">
                  <c:v>15.1</c:v>
                </c:pt>
                <c:pt idx="452">
                  <c:v>16.100000000000001</c:v>
                </c:pt>
                <c:pt idx="453">
                  <c:v>12.7</c:v>
                </c:pt>
                <c:pt idx="454">
                  <c:v>24.6</c:v>
                </c:pt>
                <c:pt idx="455">
                  <c:v>26.8</c:v>
                </c:pt>
                <c:pt idx="456">
                  <c:v>12.5</c:v>
                </c:pt>
                <c:pt idx="457">
                  <c:v>21.2</c:v>
                </c:pt>
                <c:pt idx="458">
                  <c:v>24.2</c:v>
                </c:pt>
                <c:pt idx="459">
                  <c:v>19</c:v>
                </c:pt>
                <c:pt idx="460">
                  <c:v>28.8</c:v>
                </c:pt>
                <c:pt idx="461">
                  <c:v>20.399999999999999</c:v>
                </c:pt>
                <c:pt idx="462">
                  <c:v>17.5</c:v>
                </c:pt>
                <c:pt idx="463">
                  <c:v>32.5</c:v>
                </c:pt>
                <c:pt idx="464">
                  <c:v>17.899999999999999</c:v>
                </c:pt>
                <c:pt idx="465">
                  <c:v>13.8</c:v>
                </c:pt>
                <c:pt idx="466">
                  <c:v>31.3</c:v>
                </c:pt>
                <c:pt idx="467">
                  <c:v>16.100000000000001</c:v>
                </c:pt>
                <c:pt idx="468">
                  <c:v>25.7</c:v>
                </c:pt>
                <c:pt idx="469">
                  <c:v>12.8</c:v>
                </c:pt>
                <c:pt idx="470">
                  <c:v>19.600000000000001</c:v>
                </c:pt>
                <c:pt idx="471">
                  <c:v>14.1</c:v>
                </c:pt>
                <c:pt idx="472">
                  <c:v>28.5</c:v>
                </c:pt>
                <c:pt idx="473">
                  <c:v>20</c:v>
                </c:pt>
                <c:pt idx="474">
                  <c:v>20.8</c:v>
                </c:pt>
                <c:pt idx="475">
                  <c:v>12.9</c:v>
                </c:pt>
                <c:pt idx="476">
                  <c:v>18.5</c:v>
                </c:pt>
                <c:pt idx="477">
                  <c:v>11.8</c:v>
                </c:pt>
                <c:pt idx="478">
                  <c:v>13.9</c:v>
                </c:pt>
                <c:pt idx="479">
                  <c:v>14.6</c:v>
                </c:pt>
                <c:pt idx="480">
                  <c:v>29.3</c:v>
                </c:pt>
                <c:pt idx="481">
                  <c:v>25.1</c:v>
                </c:pt>
                <c:pt idx="482">
                  <c:v>19</c:v>
                </c:pt>
                <c:pt idx="483">
                  <c:v>27.5</c:v>
                </c:pt>
                <c:pt idx="484">
                  <c:v>35.200000000000003</c:v>
                </c:pt>
                <c:pt idx="485">
                  <c:v>15.8</c:v>
                </c:pt>
                <c:pt idx="486">
                  <c:v>24.6</c:v>
                </c:pt>
                <c:pt idx="487">
                  <c:v>20.7</c:v>
                </c:pt>
                <c:pt idx="488">
                  <c:v>14.6</c:v>
                </c:pt>
                <c:pt idx="489">
                  <c:v>15.4</c:v>
                </c:pt>
                <c:pt idx="490">
                  <c:v>13.7</c:v>
                </c:pt>
                <c:pt idx="491">
                  <c:v>21.3</c:v>
                </c:pt>
                <c:pt idx="492">
                  <c:v>16.7</c:v>
                </c:pt>
                <c:pt idx="493">
                  <c:v>23.1</c:v>
                </c:pt>
                <c:pt idx="494">
                  <c:v>14.9</c:v>
                </c:pt>
                <c:pt idx="495">
                  <c:v>14.7</c:v>
                </c:pt>
                <c:pt idx="496">
                  <c:v>19.3</c:v>
                </c:pt>
                <c:pt idx="497">
                  <c:v>34.200000000000003</c:v>
                </c:pt>
                <c:pt idx="498">
                  <c:v>18.600000000000001</c:v>
                </c:pt>
                <c:pt idx="499">
                  <c:v>33.1</c:v>
                </c:pt>
                <c:pt idx="500">
                  <c:v>18.100000000000001</c:v>
                </c:pt>
                <c:pt idx="501">
                  <c:v>17.8</c:v>
                </c:pt>
                <c:pt idx="502">
                  <c:v>21.4</c:v>
                </c:pt>
                <c:pt idx="503">
                  <c:v>16.100000000000001</c:v>
                </c:pt>
                <c:pt idx="504">
                  <c:v>33.700000000000003</c:v>
                </c:pt>
                <c:pt idx="505">
                  <c:v>30</c:v>
                </c:pt>
                <c:pt idx="506">
                  <c:v>17.7</c:v>
                </c:pt>
                <c:pt idx="507">
                  <c:v>14.8</c:v>
                </c:pt>
                <c:pt idx="508">
                  <c:v>16.100000000000001</c:v>
                </c:pt>
                <c:pt idx="509">
                  <c:v>14.6</c:v>
                </c:pt>
                <c:pt idx="510">
                  <c:v>28.1</c:v>
                </c:pt>
                <c:pt idx="511">
                  <c:v>40.1</c:v>
                </c:pt>
                <c:pt idx="512">
                  <c:v>20.2</c:v>
                </c:pt>
                <c:pt idx="513">
                  <c:v>13.1</c:v>
                </c:pt>
                <c:pt idx="514">
                  <c:v>22.6</c:v>
                </c:pt>
                <c:pt idx="515">
                  <c:v>13.3</c:v>
                </c:pt>
                <c:pt idx="516">
                  <c:v>17.2</c:v>
                </c:pt>
                <c:pt idx="517">
                  <c:v>20.3</c:v>
                </c:pt>
                <c:pt idx="518">
                  <c:v>13.9</c:v>
                </c:pt>
                <c:pt idx="519">
                  <c:v>14.7</c:v>
                </c:pt>
                <c:pt idx="520">
                  <c:v>25.6</c:v>
                </c:pt>
                <c:pt idx="521">
                  <c:v>14</c:v>
                </c:pt>
                <c:pt idx="522">
                  <c:v>20.6</c:v>
                </c:pt>
                <c:pt idx="523">
                  <c:v>13.1</c:v>
                </c:pt>
                <c:pt idx="524">
                  <c:v>12.9</c:v>
                </c:pt>
                <c:pt idx="525">
                  <c:v>17.600000000000001</c:v>
                </c:pt>
                <c:pt idx="526">
                  <c:v>24.7</c:v>
                </c:pt>
                <c:pt idx="527">
                  <c:v>13.4</c:v>
                </c:pt>
                <c:pt idx="528">
                  <c:v>14.1</c:v>
                </c:pt>
                <c:pt idx="529">
                  <c:v>19.899999999999999</c:v>
                </c:pt>
                <c:pt idx="530">
                  <c:v>18.7</c:v>
                </c:pt>
                <c:pt idx="531">
                  <c:v>33.9</c:v>
                </c:pt>
                <c:pt idx="532">
                  <c:v>18</c:v>
                </c:pt>
                <c:pt idx="533">
                  <c:v>12.5</c:v>
                </c:pt>
                <c:pt idx="534">
                  <c:v>11.5</c:v>
                </c:pt>
                <c:pt idx="535">
                  <c:v>30.5</c:v>
                </c:pt>
                <c:pt idx="536">
                  <c:v>37.6</c:v>
                </c:pt>
                <c:pt idx="537">
                  <c:v>18.5</c:v>
                </c:pt>
                <c:pt idx="538">
                  <c:v>15.3</c:v>
                </c:pt>
                <c:pt idx="539">
                  <c:v>24.6</c:v>
                </c:pt>
                <c:pt idx="540">
                  <c:v>30</c:v>
                </c:pt>
                <c:pt idx="541">
                  <c:v>13.3</c:v>
                </c:pt>
                <c:pt idx="542">
                  <c:v>24.4</c:v>
                </c:pt>
                <c:pt idx="543">
                  <c:v>13.7</c:v>
                </c:pt>
                <c:pt idx="544">
                  <c:v>14.9</c:v>
                </c:pt>
                <c:pt idx="545">
                  <c:v>25.5</c:v>
                </c:pt>
                <c:pt idx="546">
                  <c:v>20.3</c:v>
                </c:pt>
                <c:pt idx="547">
                  <c:v>15.3</c:v>
                </c:pt>
                <c:pt idx="548">
                  <c:v>15.5</c:v>
                </c:pt>
                <c:pt idx="549">
                  <c:v>16.3</c:v>
                </c:pt>
                <c:pt idx="550">
                  <c:v>17.399999999999999</c:v>
                </c:pt>
                <c:pt idx="551">
                  <c:v>22.3</c:v>
                </c:pt>
                <c:pt idx="552">
                  <c:v>14.5</c:v>
                </c:pt>
                <c:pt idx="553">
                  <c:v>17.899999999999999</c:v>
                </c:pt>
                <c:pt idx="554">
                  <c:v>15.5</c:v>
                </c:pt>
                <c:pt idx="555">
                  <c:v>19.600000000000001</c:v>
                </c:pt>
                <c:pt idx="556">
                  <c:v>23.6</c:v>
                </c:pt>
                <c:pt idx="557">
                  <c:v>14.2</c:v>
                </c:pt>
                <c:pt idx="558">
                  <c:v>20.399999999999999</c:v>
                </c:pt>
                <c:pt idx="559">
                  <c:v>10.7</c:v>
                </c:pt>
                <c:pt idx="560">
                  <c:v>15.9</c:v>
                </c:pt>
                <c:pt idx="561">
                  <c:v>15.2</c:v>
                </c:pt>
                <c:pt idx="562">
                  <c:v>14.9</c:v>
                </c:pt>
                <c:pt idx="563">
                  <c:v>22.7</c:v>
                </c:pt>
                <c:pt idx="564">
                  <c:v>20.5</c:v>
                </c:pt>
                <c:pt idx="565">
                  <c:v>27</c:v>
                </c:pt>
                <c:pt idx="566">
                  <c:v>18.2</c:v>
                </c:pt>
                <c:pt idx="567">
                  <c:v>26.9</c:v>
                </c:pt>
                <c:pt idx="568">
                  <c:v>13.3</c:v>
                </c:pt>
                <c:pt idx="569">
                  <c:v>26.9</c:v>
                </c:pt>
                <c:pt idx="570">
                  <c:v>17.600000000000001</c:v>
                </c:pt>
                <c:pt idx="571">
                  <c:v>18</c:v>
                </c:pt>
                <c:pt idx="572">
                  <c:v>27.2</c:v>
                </c:pt>
                <c:pt idx="573">
                  <c:v>12.8</c:v>
                </c:pt>
                <c:pt idx="574">
                  <c:v>24.4</c:v>
                </c:pt>
                <c:pt idx="575">
                  <c:v>15.2</c:v>
                </c:pt>
                <c:pt idx="576">
                  <c:v>17.899999999999999</c:v>
                </c:pt>
                <c:pt idx="577">
                  <c:v>13.9</c:v>
                </c:pt>
                <c:pt idx="578">
                  <c:v>30.9</c:v>
                </c:pt>
                <c:pt idx="579">
                  <c:v>14.3</c:v>
                </c:pt>
                <c:pt idx="580">
                  <c:v>22.2</c:v>
                </c:pt>
                <c:pt idx="581">
                  <c:v>12.2</c:v>
                </c:pt>
                <c:pt idx="582">
                  <c:v>18</c:v>
                </c:pt>
                <c:pt idx="583">
                  <c:v>35.1</c:v>
                </c:pt>
                <c:pt idx="584">
                  <c:v>20.5</c:v>
                </c:pt>
                <c:pt idx="585">
                  <c:v>17</c:v>
                </c:pt>
                <c:pt idx="586">
                  <c:v>16.100000000000001</c:v>
                </c:pt>
                <c:pt idx="587">
                  <c:v>22.8</c:v>
                </c:pt>
                <c:pt idx="588">
                  <c:v>20.5</c:v>
                </c:pt>
                <c:pt idx="589">
                  <c:v>23.9</c:v>
                </c:pt>
                <c:pt idx="590">
                  <c:v>14</c:v>
                </c:pt>
                <c:pt idx="591">
                  <c:v>25.7</c:v>
                </c:pt>
                <c:pt idx="592">
                  <c:v>12.4</c:v>
                </c:pt>
                <c:pt idx="593">
                  <c:v>17</c:v>
                </c:pt>
                <c:pt idx="594">
                  <c:v>20.2</c:v>
                </c:pt>
                <c:pt idx="595">
                  <c:v>13.7</c:v>
                </c:pt>
                <c:pt idx="596">
                  <c:v>28.4</c:v>
                </c:pt>
                <c:pt idx="597">
                  <c:v>18.100000000000001</c:v>
                </c:pt>
                <c:pt idx="598">
                  <c:v>14.7</c:v>
                </c:pt>
                <c:pt idx="599">
                  <c:v>15.3</c:v>
                </c:pt>
                <c:pt idx="600">
                  <c:v>15.1</c:v>
                </c:pt>
                <c:pt idx="601">
                  <c:v>13.8</c:v>
                </c:pt>
                <c:pt idx="602">
                  <c:v>16.899999999999999</c:v>
                </c:pt>
                <c:pt idx="603">
                  <c:v>31.4</c:v>
                </c:pt>
                <c:pt idx="604">
                  <c:v>15.7</c:v>
                </c:pt>
                <c:pt idx="605">
                  <c:v>18.8</c:v>
                </c:pt>
                <c:pt idx="606">
                  <c:v>20.9</c:v>
                </c:pt>
                <c:pt idx="607">
                  <c:v>15.6</c:v>
                </c:pt>
                <c:pt idx="608">
                  <c:v>30.7</c:v>
                </c:pt>
                <c:pt idx="609">
                  <c:v>18.899999999999999</c:v>
                </c:pt>
                <c:pt idx="610">
                  <c:v>21.8</c:v>
                </c:pt>
                <c:pt idx="611">
                  <c:v>19.5</c:v>
                </c:pt>
                <c:pt idx="612">
                  <c:v>19</c:v>
                </c:pt>
                <c:pt idx="613">
                  <c:v>14.5</c:v>
                </c:pt>
                <c:pt idx="614">
                  <c:v>22.8</c:v>
                </c:pt>
                <c:pt idx="615">
                  <c:v>16.5</c:v>
                </c:pt>
                <c:pt idx="616">
                  <c:v>15.8</c:v>
                </c:pt>
                <c:pt idx="617">
                  <c:v>14.8</c:v>
                </c:pt>
                <c:pt idx="618">
                  <c:v>34.299999999999997</c:v>
                </c:pt>
                <c:pt idx="619">
                  <c:v>15.2</c:v>
                </c:pt>
                <c:pt idx="620">
                  <c:v>23.1</c:v>
                </c:pt>
                <c:pt idx="621">
                  <c:v>20.6</c:v>
                </c:pt>
                <c:pt idx="622">
                  <c:v>14.3</c:v>
                </c:pt>
                <c:pt idx="623">
                  <c:v>16.8</c:v>
                </c:pt>
                <c:pt idx="624">
                  <c:v>20.2</c:v>
                </c:pt>
                <c:pt idx="625">
                  <c:v>28.1</c:v>
                </c:pt>
                <c:pt idx="626">
                  <c:v>16</c:v>
                </c:pt>
                <c:pt idx="627">
                  <c:v>33.700000000000003</c:v>
                </c:pt>
                <c:pt idx="628">
                  <c:v>18.5</c:v>
                </c:pt>
                <c:pt idx="629">
                  <c:v>13.3</c:v>
                </c:pt>
                <c:pt idx="630">
                  <c:v>16</c:v>
                </c:pt>
                <c:pt idx="631">
                  <c:v>15.3</c:v>
                </c:pt>
                <c:pt idx="632">
                  <c:v>21.3</c:v>
                </c:pt>
                <c:pt idx="633">
                  <c:v>13.5</c:v>
                </c:pt>
                <c:pt idx="634">
                  <c:v>18.399999999999999</c:v>
                </c:pt>
                <c:pt idx="635">
                  <c:v>26.6</c:v>
                </c:pt>
                <c:pt idx="636">
                  <c:v>16.7</c:v>
                </c:pt>
                <c:pt idx="637">
                  <c:v>14.3</c:v>
                </c:pt>
                <c:pt idx="638">
                  <c:v>13</c:v>
                </c:pt>
                <c:pt idx="639">
                  <c:v>23.1</c:v>
                </c:pt>
                <c:pt idx="640">
                  <c:v>24.7</c:v>
                </c:pt>
                <c:pt idx="641">
                  <c:v>12.1</c:v>
                </c:pt>
                <c:pt idx="642">
                  <c:v>31</c:v>
                </c:pt>
                <c:pt idx="643">
                  <c:v>33.799999999999997</c:v>
                </c:pt>
                <c:pt idx="644">
                  <c:v>21.3</c:v>
                </c:pt>
                <c:pt idx="645">
                  <c:v>22.7</c:v>
                </c:pt>
                <c:pt idx="646">
                  <c:v>21.3</c:v>
                </c:pt>
                <c:pt idx="647">
                  <c:v>16.399999999999999</c:v>
                </c:pt>
                <c:pt idx="648">
                  <c:v>11.8</c:v>
                </c:pt>
                <c:pt idx="649">
                  <c:v>15.3</c:v>
                </c:pt>
                <c:pt idx="650">
                  <c:v>19.3</c:v>
                </c:pt>
                <c:pt idx="651">
                  <c:v>36.4</c:v>
                </c:pt>
                <c:pt idx="652">
                  <c:v>24.6</c:v>
                </c:pt>
                <c:pt idx="653">
                  <c:v>24.3</c:v>
                </c:pt>
                <c:pt idx="654">
                  <c:v>21.9</c:v>
                </c:pt>
                <c:pt idx="655">
                  <c:v>23</c:v>
                </c:pt>
                <c:pt idx="656">
                  <c:v>15.5</c:v>
                </c:pt>
                <c:pt idx="657">
                  <c:v>24.7</c:v>
                </c:pt>
                <c:pt idx="658">
                  <c:v>17</c:v>
                </c:pt>
                <c:pt idx="659">
                  <c:v>34.5</c:v>
                </c:pt>
                <c:pt idx="660">
                  <c:v>18.2</c:v>
                </c:pt>
                <c:pt idx="661">
                  <c:v>17.8</c:v>
                </c:pt>
                <c:pt idx="662">
                  <c:v>33.200000000000003</c:v>
                </c:pt>
                <c:pt idx="663">
                  <c:v>12.6</c:v>
                </c:pt>
                <c:pt idx="664">
                  <c:v>21.8</c:v>
                </c:pt>
                <c:pt idx="665">
                  <c:v>14</c:v>
                </c:pt>
                <c:pt idx="666">
                  <c:v>16.399999999999999</c:v>
                </c:pt>
                <c:pt idx="667">
                  <c:v>17.399999999999999</c:v>
                </c:pt>
                <c:pt idx="668">
                  <c:v>18.7</c:v>
                </c:pt>
                <c:pt idx="669">
                  <c:v>17.7</c:v>
                </c:pt>
                <c:pt idx="670">
                  <c:v>14.6</c:v>
                </c:pt>
                <c:pt idx="671">
                  <c:v>14.4</c:v>
                </c:pt>
                <c:pt idx="672">
                  <c:v>32.9</c:v>
                </c:pt>
                <c:pt idx="673">
                  <c:v>23.5</c:v>
                </c:pt>
                <c:pt idx="674">
                  <c:v>27.6</c:v>
                </c:pt>
                <c:pt idx="675">
                  <c:v>28.2</c:v>
                </c:pt>
                <c:pt idx="676">
                  <c:v>16.399999999999999</c:v>
                </c:pt>
                <c:pt idx="677">
                  <c:v>18</c:v>
                </c:pt>
                <c:pt idx="678">
                  <c:v>31.9</c:v>
                </c:pt>
                <c:pt idx="679">
                  <c:v>16.399999999999999</c:v>
                </c:pt>
                <c:pt idx="680">
                  <c:v>18.8</c:v>
                </c:pt>
                <c:pt idx="681">
                  <c:v>29.3</c:v>
                </c:pt>
                <c:pt idx="682">
                  <c:v>18.7</c:v>
                </c:pt>
                <c:pt idx="683">
                  <c:v>16.5</c:v>
                </c:pt>
                <c:pt idx="684">
                  <c:v>22.2</c:v>
                </c:pt>
                <c:pt idx="685">
                  <c:v>25.2</c:v>
                </c:pt>
                <c:pt idx="686">
                  <c:v>26.5</c:v>
                </c:pt>
                <c:pt idx="687">
                  <c:v>17.7</c:v>
                </c:pt>
                <c:pt idx="688">
                  <c:v>23.2</c:v>
                </c:pt>
                <c:pt idx="689">
                  <c:v>20.3</c:v>
                </c:pt>
                <c:pt idx="690">
                  <c:v>18.100000000000001</c:v>
                </c:pt>
                <c:pt idx="691">
                  <c:v>11.5</c:v>
                </c:pt>
                <c:pt idx="692">
                  <c:v>17.3</c:v>
                </c:pt>
                <c:pt idx="693">
                  <c:v>18.100000000000001</c:v>
                </c:pt>
                <c:pt idx="694">
                  <c:v>22.9</c:v>
                </c:pt>
                <c:pt idx="695">
                  <c:v>16.600000000000001</c:v>
                </c:pt>
                <c:pt idx="696">
                  <c:v>28.1</c:v>
                </c:pt>
                <c:pt idx="697">
                  <c:v>21.5</c:v>
                </c:pt>
                <c:pt idx="698">
                  <c:v>23.3</c:v>
                </c:pt>
                <c:pt idx="699">
                  <c:v>15.1</c:v>
                </c:pt>
                <c:pt idx="700">
                  <c:v>27.8</c:v>
                </c:pt>
                <c:pt idx="701">
                  <c:v>20.9</c:v>
                </c:pt>
                <c:pt idx="702">
                  <c:v>13</c:v>
                </c:pt>
                <c:pt idx="703">
                  <c:v>14</c:v>
                </c:pt>
                <c:pt idx="704">
                  <c:v>17.399999999999999</c:v>
                </c:pt>
                <c:pt idx="705">
                  <c:v>30.5</c:v>
                </c:pt>
                <c:pt idx="706">
                  <c:v>19.2</c:v>
                </c:pt>
                <c:pt idx="707">
                  <c:v>14.3</c:v>
                </c:pt>
                <c:pt idx="708">
                  <c:v>13.5</c:v>
                </c:pt>
                <c:pt idx="709">
                  <c:v>15.5</c:v>
                </c:pt>
                <c:pt idx="710">
                  <c:v>15.8</c:v>
                </c:pt>
                <c:pt idx="711">
                  <c:v>16.5</c:v>
                </c:pt>
                <c:pt idx="712">
                  <c:v>23.7</c:v>
                </c:pt>
                <c:pt idx="713">
                  <c:v>33.5</c:v>
                </c:pt>
                <c:pt idx="714">
                  <c:v>15.1</c:v>
                </c:pt>
                <c:pt idx="715">
                  <c:v>21.2</c:v>
                </c:pt>
                <c:pt idx="716">
                  <c:v>20.7</c:v>
                </c:pt>
                <c:pt idx="717">
                  <c:v>21.8</c:v>
                </c:pt>
                <c:pt idx="718">
                  <c:v>23.3</c:v>
                </c:pt>
                <c:pt idx="719">
                  <c:v>20.3</c:v>
                </c:pt>
                <c:pt idx="720">
                  <c:v>16.100000000000001</c:v>
                </c:pt>
                <c:pt idx="721">
                  <c:v>15.6</c:v>
                </c:pt>
                <c:pt idx="722">
                  <c:v>23.1</c:v>
                </c:pt>
                <c:pt idx="723">
                  <c:v>10.6</c:v>
                </c:pt>
                <c:pt idx="724">
                  <c:v>19.7</c:v>
                </c:pt>
                <c:pt idx="725">
                  <c:v>12.3</c:v>
                </c:pt>
                <c:pt idx="726">
                  <c:v>23.5</c:v>
                </c:pt>
                <c:pt idx="727">
                  <c:v>21.6</c:v>
                </c:pt>
                <c:pt idx="728">
                  <c:v>17.7</c:v>
                </c:pt>
                <c:pt idx="729">
                  <c:v>15.4</c:v>
                </c:pt>
                <c:pt idx="730">
                  <c:v>21.2</c:v>
                </c:pt>
                <c:pt idx="731">
                  <c:v>14.1</c:v>
                </c:pt>
                <c:pt idx="732">
                  <c:v>29.3</c:v>
                </c:pt>
                <c:pt idx="733">
                  <c:v>27</c:v>
                </c:pt>
                <c:pt idx="734">
                  <c:v>22.7</c:v>
                </c:pt>
                <c:pt idx="735">
                  <c:v>14.8</c:v>
                </c:pt>
                <c:pt idx="736">
                  <c:v>17.5</c:v>
                </c:pt>
                <c:pt idx="737">
                  <c:v>28.6</c:v>
                </c:pt>
                <c:pt idx="738">
                  <c:v>28.5</c:v>
                </c:pt>
                <c:pt idx="739">
                  <c:v>17.600000000000001</c:v>
                </c:pt>
                <c:pt idx="740">
                  <c:v>32.299999999999997</c:v>
                </c:pt>
                <c:pt idx="741">
                  <c:v>34.700000000000003</c:v>
                </c:pt>
                <c:pt idx="742">
                  <c:v>16.7</c:v>
                </c:pt>
                <c:pt idx="743">
                  <c:v>13.8</c:v>
                </c:pt>
                <c:pt idx="744">
                  <c:v>18.5</c:v>
                </c:pt>
                <c:pt idx="745">
                  <c:v>30.3</c:v>
                </c:pt>
                <c:pt idx="746">
                  <c:v>24.7</c:v>
                </c:pt>
                <c:pt idx="747">
                  <c:v>17.3</c:v>
                </c:pt>
                <c:pt idx="748">
                  <c:v>21.2</c:v>
                </c:pt>
                <c:pt idx="749">
                  <c:v>14.7</c:v>
                </c:pt>
                <c:pt idx="750">
                  <c:v>18.100000000000001</c:v>
                </c:pt>
                <c:pt idx="751">
                  <c:v>24.2</c:v>
                </c:pt>
                <c:pt idx="752">
                  <c:v>28.3</c:v>
                </c:pt>
                <c:pt idx="753">
                  <c:v>26.3</c:v>
                </c:pt>
                <c:pt idx="754">
                  <c:v>20.8</c:v>
                </c:pt>
                <c:pt idx="755">
                  <c:v>23</c:v>
                </c:pt>
                <c:pt idx="756">
                  <c:v>19.399999999999999</c:v>
                </c:pt>
                <c:pt idx="757">
                  <c:v>22.8</c:v>
                </c:pt>
                <c:pt idx="758">
                  <c:v>14.2</c:v>
                </c:pt>
                <c:pt idx="759">
                  <c:v>15.4</c:v>
                </c:pt>
                <c:pt idx="760">
                  <c:v>25.3</c:v>
                </c:pt>
                <c:pt idx="761">
                  <c:v>13</c:v>
                </c:pt>
                <c:pt idx="762">
                  <c:v>16.7</c:v>
                </c:pt>
                <c:pt idx="763">
                  <c:v>19.2</c:v>
                </c:pt>
                <c:pt idx="764">
                  <c:v>15.1</c:v>
                </c:pt>
                <c:pt idx="765">
                  <c:v>24.1</c:v>
                </c:pt>
                <c:pt idx="766">
                  <c:v>24</c:v>
                </c:pt>
                <c:pt idx="767">
                  <c:v>17.5</c:v>
                </c:pt>
                <c:pt idx="768">
                  <c:v>33.799999999999997</c:v>
                </c:pt>
                <c:pt idx="769">
                  <c:v>12</c:v>
                </c:pt>
                <c:pt idx="770">
                  <c:v>24.5</c:v>
                </c:pt>
                <c:pt idx="771">
                  <c:v>23.8</c:v>
                </c:pt>
                <c:pt idx="772">
                  <c:v>13.2</c:v>
                </c:pt>
                <c:pt idx="773">
                  <c:v>17.899999999999999</c:v>
                </c:pt>
                <c:pt idx="774">
                  <c:v>18.600000000000001</c:v>
                </c:pt>
                <c:pt idx="775">
                  <c:v>11.6</c:v>
                </c:pt>
                <c:pt idx="776">
                  <c:v>11.4</c:v>
                </c:pt>
                <c:pt idx="777">
                  <c:v>19.2</c:v>
                </c:pt>
                <c:pt idx="778">
                  <c:v>29.3</c:v>
                </c:pt>
                <c:pt idx="779">
                  <c:v>13.1</c:v>
                </c:pt>
                <c:pt idx="780">
                  <c:v>13.1</c:v>
                </c:pt>
                <c:pt idx="781">
                  <c:v>20</c:v>
                </c:pt>
                <c:pt idx="782">
                  <c:v>12.3</c:v>
                </c:pt>
                <c:pt idx="783">
                  <c:v>27</c:v>
                </c:pt>
                <c:pt idx="784">
                  <c:v>14</c:v>
                </c:pt>
                <c:pt idx="785">
                  <c:v>27.7</c:v>
                </c:pt>
                <c:pt idx="786">
                  <c:v>21.8</c:v>
                </c:pt>
                <c:pt idx="787">
                  <c:v>22.4</c:v>
                </c:pt>
                <c:pt idx="788">
                  <c:v>35.4</c:v>
                </c:pt>
                <c:pt idx="789">
                  <c:v>21.4</c:v>
                </c:pt>
                <c:pt idx="790">
                  <c:v>22.2</c:v>
                </c:pt>
                <c:pt idx="791">
                  <c:v>15</c:v>
                </c:pt>
                <c:pt idx="792">
                  <c:v>21.8</c:v>
                </c:pt>
                <c:pt idx="793">
                  <c:v>16.100000000000001</c:v>
                </c:pt>
                <c:pt idx="794">
                  <c:v>13.8</c:v>
                </c:pt>
                <c:pt idx="795">
                  <c:v>35.9</c:v>
                </c:pt>
                <c:pt idx="796">
                  <c:v>23.5</c:v>
                </c:pt>
                <c:pt idx="797">
                  <c:v>32.700000000000003</c:v>
                </c:pt>
                <c:pt idx="798">
                  <c:v>22.1</c:v>
                </c:pt>
                <c:pt idx="799">
                  <c:v>15.7</c:v>
                </c:pt>
                <c:pt idx="800">
                  <c:v>25.6</c:v>
                </c:pt>
                <c:pt idx="801">
                  <c:v>15.4</c:v>
                </c:pt>
                <c:pt idx="802">
                  <c:v>19</c:v>
                </c:pt>
                <c:pt idx="803">
                  <c:v>14.9</c:v>
                </c:pt>
                <c:pt idx="804">
                  <c:v>25.6</c:v>
                </c:pt>
                <c:pt idx="805">
                  <c:v>20.100000000000001</c:v>
                </c:pt>
                <c:pt idx="806">
                  <c:v>15.8</c:v>
                </c:pt>
                <c:pt idx="807">
                  <c:v>19.8</c:v>
                </c:pt>
                <c:pt idx="808">
                  <c:v>27</c:v>
                </c:pt>
                <c:pt idx="809">
                  <c:v>15.7</c:v>
                </c:pt>
                <c:pt idx="810">
                  <c:v>30.2</c:v>
                </c:pt>
                <c:pt idx="811">
                  <c:v>15.1</c:v>
                </c:pt>
                <c:pt idx="812">
                  <c:v>17.399999999999999</c:v>
                </c:pt>
                <c:pt idx="813">
                  <c:v>22</c:v>
                </c:pt>
                <c:pt idx="814">
                  <c:v>13.7</c:v>
                </c:pt>
                <c:pt idx="815">
                  <c:v>14.9</c:v>
                </c:pt>
                <c:pt idx="816">
                  <c:v>16.2</c:v>
                </c:pt>
                <c:pt idx="817">
                  <c:v>19.7</c:v>
                </c:pt>
                <c:pt idx="818">
                  <c:v>17.399999999999999</c:v>
                </c:pt>
                <c:pt idx="819">
                  <c:v>14.1</c:v>
                </c:pt>
                <c:pt idx="820">
                  <c:v>33.700000000000003</c:v>
                </c:pt>
                <c:pt idx="821">
                  <c:v>18.399999999999999</c:v>
                </c:pt>
                <c:pt idx="822">
                  <c:v>13.5</c:v>
                </c:pt>
                <c:pt idx="823">
                  <c:v>21.8</c:v>
                </c:pt>
                <c:pt idx="824">
                  <c:v>18.2</c:v>
                </c:pt>
                <c:pt idx="825">
                  <c:v>27.5</c:v>
                </c:pt>
                <c:pt idx="826">
                  <c:v>36.700000000000003</c:v>
                </c:pt>
                <c:pt idx="827">
                  <c:v>16.2</c:v>
                </c:pt>
                <c:pt idx="828">
                  <c:v>22.3</c:v>
                </c:pt>
                <c:pt idx="829">
                  <c:v>31.5</c:v>
                </c:pt>
                <c:pt idx="830">
                  <c:v>31.6</c:v>
                </c:pt>
                <c:pt idx="831">
                  <c:v>31.7</c:v>
                </c:pt>
                <c:pt idx="832">
                  <c:v>16.399999999999999</c:v>
                </c:pt>
                <c:pt idx="833">
                  <c:v>12.5</c:v>
                </c:pt>
                <c:pt idx="834">
                  <c:v>29.5</c:v>
                </c:pt>
                <c:pt idx="835">
                  <c:v>14.8</c:v>
                </c:pt>
                <c:pt idx="836">
                  <c:v>23.6</c:v>
                </c:pt>
                <c:pt idx="837">
                  <c:v>24.5</c:v>
                </c:pt>
                <c:pt idx="838">
                  <c:v>15.8</c:v>
                </c:pt>
                <c:pt idx="839">
                  <c:v>19.100000000000001</c:v>
                </c:pt>
                <c:pt idx="840">
                  <c:v>27.4</c:v>
                </c:pt>
                <c:pt idx="841">
                  <c:v>27.5</c:v>
                </c:pt>
                <c:pt idx="842">
                  <c:v>29.4</c:v>
                </c:pt>
                <c:pt idx="843">
                  <c:v>20.5</c:v>
                </c:pt>
                <c:pt idx="844">
                  <c:v>21</c:v>
                </c:pt>
                <c:pt idx="845">
                  <c:v>26.2</c:v>
                </c:pt>
                <c:pt idx="846">
                  <c:v>14.8</c:v>
                </c:pt>
                <c:pt idx="847">
                  <c:v>15.8</c:v>
                </c:pt>
                <c:pt idx="848">
                  <c:v>16.600000000000001</c:v>
                </c:pt>
                <c:pt idx="849">
                  <c:v>31.5</c:v>
                </c:pt>
                <c:pt idx="850">
                  <c:v>16.2</c:v>
                </c:pt>
                <c:pt idx="851">
                  <c:v>31.5</c:v>
                </c:pt>
                <c:pt idx="852">
                  <c:v>17.8</c:v>
                </c:pt>
                <c:pt idx="853">
                  <c:v>22.1</c:v>
                </c:pt>
                <c:pt idx="854">
                  <c:v>33.299999999999997</c:v>
                </c:pt>
                <c:pt idx="855">
                  <c:v>19.600000000000001</c:v>
                </c:pt>
                <c:pt idx="856">
                  <c:v>26.5</c:v>
                </c:pt>
                <c:pt idx="857">
                  <c:v>17.5</c:v>
                </c:pt>
                <c:pt idx="858">
                  <c:v>17.600000000000001</c:v>
                </c:pt>
                <c:pt idx="859">
                  <c:v>15.9</c:v>
                </c:pt>
                <c:pt idx="860">
                  <c:v>36.700000000000003</c:v>
                </c:pt>
                <c:pt idx="861">
                  <c:v>27.4</c:v>
                </c:pt>
                <c:pt idx="862">
                  <c:v>23.8</c:v>
                </c:pt>
                <c:pt idx="863">
                  <c:v>20.100000000000001</c:v>
                </c:pt>
                <c:pt idx="864">
                  <c:v>18.8</c:v>
                </c:pt>
                <c:pt idx="865">
                  <c:v>17</c:v>
                </c:pt>
                <c:pt idx="866">
                  <c:v>24</c:v>
                </c:pt>
                <c:pt idx="867">
                  <c:v>28.1</c:v>
                </c:pt>
                <c:pt idx="868">
                  <c:v>13.8</c:v>
                </c:pt>
                <c:pt idx="869">
                  <c:v>20</c:v>
                </c:pt>
                <c:pt idx="870">
                  <c:v>16.399999999999999</c:v>
                </c:pt>
                <c:pt idx="871">
                  <c:v>28</c:v>
                </c:pt>
                <c:pt idx="872">
                  <c:v>18.100000000000001</c:v>
                </c:pt>
                <c:pt idx="873">
                  <c:v>17.899999999999999</c:v>
                </c:pt>
                <c:pt idx="874">
                  <c:v>20.5</c:v>
                </c:pt>
                <c:pt idx="875">
                  <c:v>25.8</c:v>
                </c:pt>
                <c:pt idx="876">
                  <c:v>21.8</c:v>
                </c:pt>
                <c:pt idx="877">
                  <c:v>19.2</c:v>
                </c:pt>
                <c:pt idx="878">
                  <c:v>32.200000000000003</c:v>
                </c:pt>
                <c:pt idx="879">
                  <c:v>16.600000000000001</c:v>
                </c:pt>
                <c:pt idx="880">
                  <c:v>26.5</c:v>
                </c:pt>
                <c:pt idx="881">
                  <c:v>18.7</c:v>
                </c:pt>
                <c:pt idx="882">
                  <c:v>22.5</c:v>
                </c:pt>
                <c:pt idx="883">
                  <c:v>19.600000000000001</c:v>
                </c:pt>
                <c:pt idx="884">
                  <c:v>27</c:v>
                </c:pt>
                <c:pt idx="885">
                  <c:v>20.8</c:v>
                </c:pt>
                <c:pt idx="886">
                  <c:v>30.2</c:v>
                </c:pt>
                <c:pt idx="887">
                  <c:v>15.7</c:v>
                </c:pt>
                <c:pt idx="888">
                  <c:v>16.2</c:v>
                </c:pt>
                <c:pt idx="889">
                  <c:v>28.8</c:v>
                </c:pt>
                <c:pt idx="890">
                  <c:v>16</c:v>
                </c:pt>
                <c:pt idx="891">
                  <c:v>22.1</c:v>
                </c:pt>
                <c:pt idx="892">
                  <c:v>20.399999999999999</c:v>
                </c:pt>
                <c:pt idx="893">
                  <c:v>21.8</c:v>
                </c:pt>
                <c:pt idx="894">
                  <c:v>14</c:v>
                </c:pt>
                <c:pt idx="895">
                  <c:v>18.899999999999999</c:v>
                </c:pt>
                <c:pt idx="896">
                  <c:v>17.2</c:v>
                </c:pt>
                <c:pt idx="897">
                  <c:v>13.1</c:v>
                </c:pt>
                <c:pt idx="898">
                  <c:v>12.6</c:v>
                </c:pt>
                <c:pt idx="899">
                  <c:v>41.7</c:v>
                </c:pt>
                <c:pt idx="900">
                  <c:v>21.2</c:v>
                </c:pt>
                <c:pt idx="901">
                  <c:v>14.8</c:v>
                </c:pt>
                <c:pt idx="902">
                  <c:v>15.3</c:v>
                </c:pt>
                <c:pt idx="903">
                  <c:v>19.600000000000001</c:v>
                </c:pt>
                <c:pt idx="904">
                  <c:v>18.100000000000001</c:v>
                </c:pt>
                <c:pt idx="905">
                  <c:v>16.5</c:v>
                </c:pt>
                <c:pt idx="906">
                  <c:v>20</c:v>
                </c:pt>
                <c:pt idx="907">
                  <c:v>25.6</c:v>
                </c:pt>
                <c:pt idx="908">
                  <c:v>30.5</c:v>
                </c:pt>
                <c:pt idx="909">
                  <c:v>32</c:v>
                </c:pt>
                <c:pt idx="910">
                  <c:v>20.8</c:v>
                </c:pt>
                <c:pt idx="911">
                  <c:v>31.6</c:v>
                </c:pt>
                <c:pt idx="912">
                  <c:v>27.3</c:v>
                </c:pt>
                <c:pt idx="913">
                  <c:v>23.6</c:v>
                </c:pt>
                <c:pt idx="914">
                  <c:v>14</c:v>
                </c:pt>
                <c:pt idx="915">
                  <c:v>20.5</c:v>
                </c:pt>
                <c:pt idx="916">
                  <c:v>20.9</c:v>
                </c:pt>
                <c:pt idx="917">
                  <c:v>25.4</c:v>
                </c:pt>
                <c:pt idx="918">
                  <c:v>13</c:v>
                </c:pt>
                <c:pt idx="919">
                  <c:v>24.9</c:v>
                </c:pt>
                <c:pt idx="920">
                  <c:v>15.2</c:v>
                </c:pt>
                <c:pt idx="921">
                  <c:v>16.399999999999999</c:v>
                </c:pt>
                <c:pt idx="922">
                  <c:v>22.8</c:v>
                </c:pt>
                <c:pt idx="923">
                  <c:v>22.4</c:v>
                </c:pt>
                <c:pt idx="924">
                  <c:v>23.7</c:v>
                </c:pt>
                <c:pt idx="925">
                  <c:v>19.8</c:v>
                </c:pt>
                <c:pt idx="926">
                  <c:v>22.8</c:v>
                </c:pt>
                <c:pt idx="927">
                  <c:v>29.2</c:v>
                </c:pt>
                <c:pt idx="928">
                  <c:v>23.4</c:v>
                </c:pt>
                <c:pt idx="929">
                  <c:v>27.7</c:v>
                </c:pt>
                <c:pt idx="930">
                  <c:v>23.3</c:v>
                </c:pt>
                <c:pt idx="931">
                  <c:v>28.6</c:v>
                </c:pt>
                <c:pt idx="932">
                  <c:v>31.5</c:v>
                </c:pt>
                <c:pt idx="933">
                  <c:v>12.8</c:v>
                </c:pt>
                <c:pt idx="934">
                  <c:v>15.6</c:v>
                </c:pt>
                <c:pt idx="935">
                  <c:v>13.7</c:v>
                </c:pt>
                <c:pt idx="936">
                  <c:v>31.3</c:v>
                </c:pt>
                <c:pt idx="937">
                  <c:v>22.6</c:v>
                </c:pt>
                <c:pt idx="938">
                  <c:v>16.5</c:v>
                </c:pt>
                <c:pt idx="939">
                  <c:v>12.9</c:v>
                </c:pt>
                <c:pt idx="940">
                  <c:v>31.7</c:v>
                </c:pt>
                <c:pt idx="941">
                  <c:v>20.9</c:v>
                </c:pt>
                <c:pt idx="942">
                  <c:v>28.5</c:v>
                </c:pt>
                <c:pt idx="943">
                  <c:v>13.4</c:v>
                </c:pt>
                <c:pt idx="944">
                  <c:v>22.3</c:v>
                </c:pt>
                <c:pt idx="945">
                  <c:v>14.8</c:v>
                </c:pt>
                <c:pt idx="946">
                  <c:v>15.4</c:v>
                </c:pt>
                <c:pt idx="947">
                  <c:v>17.100000000000001</c:v>
                </c:pt>
                <c:pt idx="948">
                  <c:v>17.899999999999999</c:v>
                </c:pt>
                <c:pt idx="949">
                  <c:v>14.2</c:v>
                </c:pt>
                <c:pt idx="950">
                  <c:v>20.3</c:v>
                </c:pt>
                <c:pt idx="951">
                  <c:v>14.3</c:v>
                </c:pt>
                <c:pt idx="952">
                  <c:v>30.5</c:v>
                </c:pt>
                <c:pt idx="953">
                  <c:v>40.9</c:v>
                </c:pt>
                <c:pt idx="954">
                  <c:v>26.2</c:v>
                </c:pt>
                <c:pt idx="955">
                  <c:v>19.2</c:v>
                </c:pt>
                <c:pt idx="956">
                  <c:v>26.9</c:v>
                </c:pt>
                <c:pt idx="957">
                  <c:v>16.2</c:v>
                </c:pt>
                <c:pt idx="958">
                  <c:v>21</c:v>
                </c:pt>
                <c:pt idx="959">
                  <c:v>24.6</c:v>
                </c:pt>
                <c:pt idx="960">
                  <c:v>14.5</c:v>
                </c:pt>
                <c:pt idx="961">
                  <c:v>22.5</c:v>
                </c:pt>
                <c:pt idx="962">
                  <c:v>20.7</c:v>
                </c:pt>
                <c:pt idx="963">
                  <c:v>15.3</c:v>
                </c:pt>
                <c:pt idx="964">
                  <c:v>15.2</c:v>
                </c:pt>
                <c:pt idx="965">
                  <c:v>26.9</c:v>
                </c:pt>
                <c:pt idx="966">
                  <c:v>25.6</c:v>
                </c:pt>
                <c:pt idx="967">
                  <c:v>18.100000000000001</c:v>
                </c:pt>
                <c:pt idx="968">
                  <c:v>30.3</c:v>
                </c:pt>
                <c:pt idx="969">
                  <c:v>12.2</c:v>
                </c:pt>
                <c:pt idx="970">
                  <c:v>18.5</c:v>
                </c:pt>
                <c:pt idx="971">
                  <c:v>23.3</c:v>
                </c:pt>
                <c:pt idx="972">
                  <c:v>24.2</c:v>
                </c:pt>
                <c:pt idx="973">
                  <c:v>23.3</c:v>
                </c:pt>
                <c:pt idx="974">
                  <c:v>19.5</c:v>
                </c:pt>
                <c:pt idx="975">
                  <c:v>25.3</c:v>
                </c:pt>
                <c:pt idx="976">
                  <c:v>17.600000000000001</c:v>
                </c:pt>
                <c:pt idx="977">
                  <c:v>14.2</c:v>
                </c:pt>
                <c:pt idx="978">
                  <c:v>25.1</c:v>
                </c:pt>
                <c:pt idx="979">
                  <c:v>23.6</c:v>
                </c:pt>
                <c:pt idx="980">
                  <c:v>17.5</c:v>
                </c:pt>
                <c:pt idx="981">
                  <c:v>15.6</c:v>
                </c:pt>
                <c:pt idx="982">
                  <c:v>20.8</c:v>
                </c:pt>
                <c:pt idx="983">
                  <c:v>31.7</c:v>
                </c:pt>
                <c:pt idx="984">
                  <c:v>27.4</c:v>
                </c:pt>
                <c:pt idx="985">
                  <c:v>21.6</c:v>
                </c:pt>
                <c:pt idx="986">
                  <c:v>18.5</c:v>
                </c:pt>
                <c:pt idx="987">
                  <c:v>22.1</c:v>
                </c:pt>
                <c:pt idx="988">
                  <c:v>17.2</c:v>
                </c:pt>
                <c:pt idx="989">
                  <c:v>18.100000000000001</c:v>
                </c:pt>
                <c:pt idx="990">
                  <c:v>21.1</c:v>
                </c:pt>
                <c:pt idx="991">
                  <c:v>19.3</c:v>
                </c:pt>
                <c:pt idx="992">
                  <c:v>26.5</c:v>
                </c:pt>
                <c:pt idx="993">
                  <c:v>14.2</c:v>
                </c:pt>
                <c:pt idx="994">
                  <c:v>14.6</c:v>
                </c:pt>
                <c:pt idx="995">
                  <c:v>21.1</c:v>
                </c:pt>
                <c:pt idx="996">
                  <c:v>20.5</c:v>
                </c:pt>
                <c:pt idx="997">
                  <c:v>28.8</c:v>
                </c:pt>
                <c:pt idx="998">
                  <c:v>18.3</c:v>
                </c:pt>
                <c:pt idx="999">
                  <c:v>12.8</c:v>
                </c:pt>
                <c:pt idx="1000">
                  <c:v>15.2</c:v>
                </c:pt>
                <c:pt idx="1001">
                  <c:v>18.100000000000001</c:v>
                </c:pt>
                <c:pt idx="1002">
                  <c:v>25.9</c:v>
                </c:pt>
                <c:pt idx="1003">
                  <c:v>13.6</c:v>
                </c:pt>
                <c:pt idx="1004">
                  <c:v>23.6</c:v>
                </c:pt>
                <c:pt idx="1005">
                  <c:v>18.8</c:v>
                </c:pt>
                <c:pt idx="1006">
                  <c:v>18</c:v>
                </c:pt>
                <c:pt idx="1007">
                  <c:v>25</c:v>
                </c:pt>
                <c:pt idx="1008">
                  <c:v>23.3</c:v>
                </c:pt>
                <c:pt idx="1009">
                  <c:v>12.8</c:v>
                </c:pt>
                <c:pt idx="1010">
                  <c:v>21.8</c:v>
                </c:pt>
                <c:pt idx="1011">
                  <c:v>21</c:v>
                </c:pt>
                <c:pt idx="1012">
                  <c:v>41.2</c:v>
                </c:pt>
                <c:pt idx="1013">
                  <c:v>19.100000000000001</c:v>
                </c:pt>
                <c:pt idx="1014">
                  <c:v>33.1</c:v>
                </c:pt>
                <c:pt idx="1015">
                  <c:v>16.7</c:v>
                </c:pt>
                <c:pt idx="1016">
                  <c:v>30.9</c:v>
                </c:pt>
                <c:pt idx="1017">
                  <c:v>27.6</c:v>
                </c:pt>
                <c:pt idx="1018">
                  <c:v>21</c:v>
                </c:pt>
                <c:pt idx="1019">
                  <c:v>18.7</c:v>
                </c:pt>
                <c:pt idx="1020">
                  <c:v>30.8</c:v>
                </c:pt>
                <c:pt idx="1021">
                  <c:v>13.9</c:v>
                </c:pt>
                <c:pt idx="1022">
                  <c:v>16.7</c:v>
                </c:pt>
                <c:pt idx="1023">
                  <c:v>14.7</c:v>
                </c:pt>
                <c:pt idx="1024">
                  <c:v>17.100000000000001</c:v>
                </c:pt>
                <c:pt idx="1025">
                  <c:v>18.7</c:v>
                </c:pt>
                <c:pt idx="1026">
                  <c:v>14.4</c:v>
                </c:pt>
                <c:pt idx="1027">
                  <c:v>13.6</c:v>
                </c:pt>
                <c:pt idx="1028">
                  <c:v>24.4</c:v>
                </c:pt>
                <c:pt idx="1029">
                  <c:v>16.100000000000001</c:v>
                </c:pt>
                <c:pt idx="1030">
                  <c:v>16</c:v>
                </c:pt>
                <c:pt idx="1031">
                  <c:v>10.7</c:v>
                </c:pt>
                <c:pt idx="1032">
                  <c:v>18.399999999999999</c:v>
                </c:pt>
                <c:pt idx="1033">
                  <c:v>13.8</c:v>
                </c:pt>
                <c:pt idx="1034">
                  <c:v>17.100000000000001</c:v>
                </c:pt>
                <c:pt idx="1035">
                  <c:v>16.899999999999999</c:v>
                </c:pt>
                <c:pt idx="1036">
                  <c:v>14.4</c:v>
                </c:pt>
                <c:pt idx="1037">
                  <c:v>18.100000000000001</c:v>
                </c:pt>
                <c:pt idx="1038">
                  <c:v>16.3</c:v>
                </c:pt>
                <c:pt idx="1039">
                  <c:v>24.2</c:v>
                </c:pt>
                <c:pt idx="1040">
                  <c:v>23.2</c:v>
                </c:pt>
                <c:pt idx="1041">
                  <c:v>21</c:v>
                </c:pt>
                <c:pt idx="1042">
                  <c:v>14.1</c:v>
                </c:pt>
                <c:pt idx="1043">
                  <c:v>17.2</c:v>
                </c:pt>
                <c:pt idx="1044">
                  <c:v>25.4</c:v>
                </c:pt>
                <c:pt idx="1045">
                  <c:v>17.2</c:v>
                </c:pt>
                <c:pt idx="1046">
                  <c:v>15.3</c:v>
                </c:pt>
                <c:pt idx="1047">
                  <c:v>39.4</c:v>
                </c:pt>
                <c:pt idx="1048">
                  <c:v>30.2</c:v>
                </c:pt>
                <c:pt idx="1049">
                  <c:v>20.6</c:v>
                </c:pt>
                <c:pt idx="1050">
                  <c:v>24.3</c:v>
                </c:pt>
                <c:pt idx="1051">
                  <c:v>14.6</c:v>
                </c:pt>
                <c:pt idx="1052">
                  <c:v>19.5</c:v>
                </c:pt>
                <c:pt idx="1053">
                  <c:v>30.8</c:v>
                </c:pt>
                <c:pt idx="1054">
                  <c:v>17.100000000000001</c:v>
                </c:pt>
                <c:pt idx="1055">
                  <c:v>29.6</c:v>
                </c:pt>
                <c:pt idx="1056">
                  <c:v>19.600000000000001</c:v>
                </c:pt>
                <c:pt idx="1057">
                  <c:v>16.2</c:v>
                </c:pt>
                <c:pt idx="1058">
                  <c:v>28.5</c:v>
                </c:pt>
                <c:pt idx="1059">
                  <c:v>21.2</c:v>
                </c:pt>
                <c:pt idx="1060">
                  <c:v>15.6</c:v>
                </c:pt>
                <c:pt idx="1061">
                  <c:v>16.399999999999999</c:v>
                </c:pt>
                <c:pt idx="1062">
                  <c:v>20.9</c:v>
                </c:pt>
                <c:pt idx="1063">
                  <c:v>12</c:v>
                </c:pt>
                <c:pt idx="1064">
                  <c:v>22.1</c:v>
                </c:pt>
                <c:pt idx="1065">
                  <c:v>20.100000000000001</c:v>
                </c:pt>
                <c:pt idx="1066">
                  <c:v>24.3</c:v>
                </c:pt>
                <c:pt idx="1067">
                  <c:v>13.7</c:v>
                </c:pt>
                <c:pt idx="1068">
                  <c:v>26.9</c:v>
                </c:pt>
                <c:pt idx="1069">
                  <c:v>16.2</c:v>
                </c:pt>
                <c:pt idx="1070">
                  <c:v>32.9</c:v>
                </c:pt>
                <c:pt idx="1071">
                  <c:v>36.6</c:v>
                </c:pt>
                <c:pt idx="1072">
                  <c:v>20</c:v>
                </c:pt>
                <c:pt idx="1073">
                  <c:v>19.600000000000001</c:v>
                </c:pt>
                <c:pt idx="1074">
                  <c:v>15.1</c:v>
                </c:pt>
                <c:pt idx="1075">
                  <c:v>17.600000000000001</c:v>
                </c:pt>
                <c:pt idx="1076">
                  <c:v>19.399999999999999</c:v>
                </c:pt>
                <c:pt idx="1077">
                  <c:v>19.100000000000001</c:v>
                </c:pt>
                <c:pt idx="1078">
                  <c:v>19.399999999999999</c:v>
                </c:pt>
                <c:pt idx="1079">
                  <c:v>12.6</c:v>
                </c:pt>
                <c:pt idx="1080">
                  <c:v>16.5</c:v>
                </c:pt>
                <c:pt idx="1081">
                  <c:v>14.7</c:v>
                </c:pt>
                <c:pt idx="1082">
                  <c:v>14.3</c:v>
                </c:pt>
                <c:pt idx="1083">
                  <c:v>15.6</c:v>
                </c:pt>
                <c:pt idx="1084">
                  <c:v>22.6</c:v>
                </c:pt>
                <c:pt idx="1085">
                  <c:v>17.3</c:v>
                </c:pt>
                <c:pt idx="1086">
                  <c:v>24.7</c:v>
                </c:pt>
                <c:pt idx="1087">
                  <c:v>18</c:v>
                </c:pt>
                <c:pt idx="1088">
                  <c:v>25.6</c:v>
                </c:pt>
                <c:pt idx="1089">
                  <c:v>15.1</c:v>
                </c:pt>
                <c:pt idx="1090">
                  <c:v>17.7</c:v>
                </c:pt>
                <c:pt idx="1091">
                  <c:v>36.799999999999997</c:v>
                </c:pt>
                <c:pt idx="1092">
                  <c:v>15.1</c:v>
                </c:pt>
                <c:pt idx="1093">
                  <c:v>20.9</c:v>
                </c:pt>
                <c:pt idx="1094">
                  <c:v>20</c:v>
                </c:pt>
                <c:pt idx="1095">
                  <c:v>28.4</c:v>
                </c:pt>
                <c:pt idx="1096">
                  <c:v>14.2</c:v>
                </c:pt>
                <c:pt idx="1097">
                  <c:v>30.6</c:v>
                </c:pt>
                <c:pt idx="1098">
                  <c:v>23.1</c:v>
                </c:pt>
                <c:pt idx="1099">
                  <c:v>18.7</c:v>
                </c:pt>
                <c:pt idx="1100">
                  <c:v>12.7</c:v>
                </c:pt>
                <c:pt idx="1101">
                  <c:v>23.4</c:v>
                </c:pt>
                <c:pt idx="1102">
                  <c:v>12.8</c:v>
                </c:pt>
                <c:pt idx="1103">
                  <c:v>23.1</c:v>
                </c:pt>
                <c:pt idx="1104">
                  <c:v>38</c:v>
                </c:pt>
                <c:pt idx="1105">
                  <c:v>11.6</c:v>
                </c:pt>
                <c:pt idx="1106">
                  <c:v>16.899999999999999</c:v>
                </c:pt>
                <c:pt idx="1107">
                  <c:v>21.5</c:v>
                </c:pt>
                <c:pt idx="1108">
                  <c:v>24.8</c:v>
                </c:pt>
                <c:pt idx="1109">
                  <c:v>20.9</c:v>
                </c:pt>
                <c:pt idx="1110">
                  <c:v>26.1</c:v>
                </c:pt>
                <c:pt idx="1111">
                  <c:v>20.100000000000001</c:v>
                </c:pt>
                <c:pt idx="1112">
                  <c:v>13.1</c:v>
                </c:pt>
                <c:pt idx="1113">
                  <c:v>14.7</c:v>
                </c:pt>
                <c:pt idx="1114">
                  <c:v>12.7</c:v>
                </c:pt>
                <c:pt idx="1115">
                  <c:v>14.6</c:v>
                </c:pt>
                <c:pt idx="1116">
                  <c:v>14.6</c:v>
                </c:pt>
                <c:pt idx="1117">
                  <c:v>17</c:v>
                </c:pt>
                <c:pt idx="1118">
                  <c:v>21.7</c:v>
                </c:pt>
                <c:pt idx="1119">
                  <c:v>19.5</c:v>
                </c:pt>
                <c:pt idx="1120">
                  <c:v>14.2</c:v>
                </c:pt>
                <c:pt idx="1121">
                  <c:v>18.5</c:v>
                </c:pt>
                <c:pt idx="1122">
                  <c:v>25</c:v>
                </c:pt>
                <c:pt idx="1123">
                  <c:v>17.600000000000001</c:v>
                </c:pt>
                <c:pt idx="1124">
                  <c:v>20.7</c:v>
                </c:pt>
                <c:pt idx="1125">
                  <c:v>25.7</c:v>
                </c:pt>
                <c:pt idx="1126">
                  <c:v>28.6</c:v>
                </c:pt>
                <c:pt idx="1127">
                  <c:v>13.5</c:v>
                </c:pt>
                <c:pt idx="1128">
                  <c:v>27.6</c:v>
                </c:pt>
                <c:pt idx="1129">
                  <c:v>25.9</c:v>
                </c:pt>
                <c:pt idx="1130">
                  <c:v>15.1</c:v>
                </c:pt>
                <c:pt idx="1131">
                  <c:v>14.2</c:v>
                </c:pt>
                <c:pt idx="1132">
                  <c:v>15.8</c:v>
                </c:pt>
                <c:pt idx="1133">
                  <c:v>16.2</c:v>
                </c:pt>
                <c:pt idx="1134">
                  <c:v>17.8</c:v>
                </c:pt>
                <c:pt idx="1135">
                  <c:v>29.6</c:v>
                </c:pt>
                <c:pt idx="1136">
                  <c:v>23.7</c:v>
                </c:pt>
                <c:pt idx="1137">
                  <c:v>16.3</c:v>
                </c:pt>
                <c:pt idx="1138">
                  <c:v>33.299999999999997</c:v>
                </c:pt>
                <c:pt idx="1139">
                  <c:v>16.5</c:v>
                </c:pt>
                <c:pt idx="1140">
                  <c:v>29.5</c:v>
                </c:pt>
                <c:pt idx="1141">
                  <c:v>21.8</c:v>
                </c:pt>
                <c:pt idx="1142">
                  <c:v>24.9</c:v>
                </c:pt>
                <c:pt idx="1143">
                  <c:v>31.6</c:v>
                </c:pt>
                <c:pt idx="1144">
                  <c:v>25.5</c:v>
                </c:pt>
                <c:pt idx="1145">
                  <c:v>19.100000000000001</c:v>
                </c:pt>
                <c:pt idx="1146">
                  <c:v>16.600000000000001</c:v>
                </c:pt>
                <c:pt idx="1147">
                  <c:v>12.7</c:v>
                </c:pt>
                <c:pt idx="1148">
                  <c:v>12.6</c:v>
                </c:pt>
                <c:pt idx="1149">
                  <c:v>16</c:v>
                </c:pt>
                <c:pt idx="1150">
                  <c:v>11.4</c:v>
                </c:pt>
                <c:pt idx="1151">
                  <c:v>17.399999999999999</c:v>
                </c:pt>
                <c:pt idx="1152">
                  <c:v>22</c:v>
                </c:pt>
                <c:pt idx="1153">
                  <c:v>13.6</c:v>
                </c:pt>
                <c:pt idx="1154">
                  <c:v>13.5</c:v>
                </c:pt>
                <c:pt idx="1155">
                  <c:v>21.3</c:v>
                </c:pt>
                <c:pt idx="1156">
                  <c:v>20.100000000000001</c:v>
                </c:pt>
                <c:pt idx="1157">
                  <c:v>20.399999999999999</c:v>
                </c:pt>
                <c:pt idx="1158">
                  <c:v>15.6</c:v>
                </c:pt>
                <c:pt idx="1159">
                  <c:v>24.8</c:v>
                </c:pt>
                <c:pt idx="1160">
                  <c:v>17.2</c:v>
                </c:pt>
                <c:pt idx="1161">
                  <c:v>19.399999999999999</c:v>
                </c:pt>
                <c:pt idx="1162">
                  <c:v>21.1</c:v>
                </c:pt>
                <c:pt idx="1163">
                  <c:v>22.1</c:v>
                </c:pt>
                <c:pt idx="1164">
                  <c:v>15.4</c:v>
                </c:pt>
                <c:pt idx="1165">
                  <c:v>15.9</c:v>
                </c:pt>
                <c:pt idx="1166">
                  <c:v>21.6</c:v>
                </c:pt>
                <c:pt idx="1167">
                  <c:v>12.5</c:v>
                </c:pt>
                <c:pt idx="1168">
                  <c:v>23.5</c:v>
                </c:pt>
                <c:pt idx="1169">
                  <c:v>20.9</c:v>
                </c:pt>
                <c:pt idx="1170">
                  <c:v>24.1</c:v>
                </c:pt>
                <c:pt idx="1171">
                  <c:v>15</c:v>
                </c:pt>
                <c:pt idx="1172">
                  <c:v>18.7</c:v>
                </c:pt>
                <c:pt idx="1173">
                  <c:v>14.6</c:v>
                </c:pt>
                <c:pt idx="1174">
                  <c:v>29.9</c:v>
                </c:pt>
                <c:pt idx="1175">
                  <c:v>13.7</c:v>
                </c:pt>
                <c:pt idx="1176">
                  <c:v>20</c:v>
                </c:pt>
                <c:pt idx="1177">
                  <c:v>12.8</c:v>
                </c:pt>
                <c:pt idx="1178">
                  <c:v>13.8</c:v>
                </c:pt>
                <c:pt idx="1179">
                  <c:v>18.600000000000001</c:v>
                </c:pt>
                <c:pt idx="1180">
                  <c:v>13.4</c:v>
                </c:pt>
                <c:pt idx="1181">
                  <c:v>18.100000000000001</c:v>
                </c:pt>
                <c:pt idx="1182">
                  <c:v>21.4</c:v>
                </c:pt>
                <c:pt idx="1183">
                  <c:v>35.4</c:v>
                </c:pt>
                <c:pt idx="1184">
                  <c:v>28.2</c:v>
                </c:pt>
                <c:pt idx="1185">
                  <c:v>21.7</c:v>
                </c:pt>
                <c:pt idx="1186">
                  <c:v>21.5</c:v>
                </c:pt>
                <c:pt idx="1187">
                  <c:v>24.5</c:v>
                </c:pt>
                <c:pt idx="1188">
                  <c:v>23.7</c:v>
                </c:pt>
                <c:pt idx="1189">
                  <c:v>14</c:v>
                </c:pt>
                <c:pt idx="1190">
                  <c:v>17.399999999999999</c:v>
                </c:pt>
                <c:pt idx="1191">
                  <c:v>20.3</c:v>
                </c:pt>
                <c:pt idx="1192">
                  <c:v>17.100000000000001</c:v>
                </c:pt>
                <c:pt idx="1193">
                  <c:v>29.3</c:v>
                </c:pt>
                <c:pt idx="1194">
                  <c:v>19.2</c:v>
                </c:pt>
                <c:pt idx="1195">
                  <c:v>24.3</c:v>
                </c:pt>
                <c:pt idx="1196">
                  <c:v>27.3</c:v>
                </c:pt>
                <c:pt idx="1197">
                  <c:v>14.9</c:v>
                </c:pt>
                <c:pt idx="1198">
                  <c:v>18.3</c:v>
                </c:pt>
                <c:pt idx="1199">
                  <c:v>27.4</c:v>
                </c:pt>
                <c:pt idx="1200">
                  <c:v>16.3</c:v>
                </c:pt>
                <c:pt idx="1201">
                  <c:v>25.6</c:v>
                </c:pt>
                <c:pt idx="1202">
                  <c:v>17.600000000000001</c:v>
                </c:pt>
                <c:pt idx="1203">
                  <c:v>25.3</c:v>
                </c:pt>
                <c:pt idx="1204">
                  <c:v>23.9</c:v>
                </c:pt>
                <c:pt idx="1205">
                  <c:v>18</c:v>
                </c:pt>
                <c:pt idx="1206">
                  <c:v>11.1</c:v>
                </c:pt>
                <c:pt idx="1207">
                  <c:v>29.8</c:v>
                </c:pt>
                <c:pt idx="1208">
                  <c:v>21.9</c:v>
                </c:pt>
                <c:pt idx="1209">
                  <c:v>19.8</c:v>
                </c:pt>
                <c:pt idx="1210">
                  <c:v>24.2</c:v>
                </c:pt>
                <c:pt idx="1211">
                  <c:v>13.4</c:v>
                </c:pt>
                <c:pt idx="1212">
                  <c:v>19.3</c:v>
                </c:pt>
                <c:pt idx="1213">
                  <c:v>17.399999999999999</c:v>
                </c:pt>
                <c:pt idx="1214">
                  <c:v>13.5</c:v>
                </c:pt>
                <c:pt idx="1215">
                  <c:v>25.6</c:v>
                </c:pt>
                <c:pt idx="1216">
                  <c:v>13.8</c:v>
                </c:pt>
                <c:pt idx="1217">
                  <c:v>26.7</c:v>
                </c:pt>
                <c:pt idx="1218">
                  <c:v>11.3</c:v>
                </c:pt>
                <c:pt idx="1219">
                  <c:v>21.5</c:v>
                </c:pt>
                <c:pt idx="1220">
                  <c:v>18.5</c:v>
                </c:pt>
                <c:pt idx="1221">
                  <c:v>29.5</c:v>
                </c:pt>
                <c:pt idx="1222">
                  <c:v>23.9</c:v>
                </c:pt>
                <c:pt idx="1223">
                  <c:v>16.399999999999999</c:v>
                </c:pt>
                <c:pt idx="1224">
                  <c:v>18</c:v>
                </c:pt>
                <c:pt idx="1225">
                  <c:v>14.3</c:v>
                </c:pt>
                <c:pt idx="1226">
                  <c:v>16.100000000000001</c:v>
                </c:pt>
                <c:pt idx="1227">
                  <c:v>24.8</c:v>
                </c:pt>
                <c:pt idx="1228">
                  <c:v>37.799999999999997</c:v>
                </c:pt>
                <c:pt idx="1229">
                  <c:v>17.2</c:v>
                </c:pt>
                <c:pt idx="1230">
                  <c:v>27.4</c:v>
                </c:pt>
                <c:pt idx="1231">
                  <c:v>16.600000000000001</c:v>
                </c:pt>
                <c:pt idx="1232">
                  <c:v>23.1</c:v>
                </c:pt>
                <c:pt idx="1233">
                  <c:v>14.4</c:v>
                </c:pt>
                <c:pt idx="1234">
                  <c:v>16.600000000000001</c:v>
                </c:pt>
                <c:pt idx="1235">
                  <c:v>31.4</c:v>
                </c:pt>
                <c:pt idx="1236">
                  <c:v>20.7</c:v>
                </c:pt>
                <c:pt idx="1237">
                  <c:v>15.7</c:v>
                </c:pt>
                <c:pt idx="1238">
                  <c:v>11.5</c:v>
                </c:pt>
                <c:pt idx="1239">
                  <c:v>18.2</c:v>
                </c:pt>
                <c:pt idx="1240">
                  <c:v>34.700000000000003</c:v>
                </c:pt>
                <c:pt idx="1241">
                  <c:v>21.4</c:v>
                </c:pt>
                <c:pt idx="1242">
                  <c:v>19</c:v>
                </c:pt>
                <c:pt idx="1243">
                  <c:v>23.5</c:v>
                </c:pt>
                <c:pt idx="1244">
                  <c:v>14.9</c:v>
                </c:pt>
                <c:pt idx="1245">
                  <c:v>11.9</c:v>
                </c:pt>
                <c:pt idx="1246">
                  <c:v>15</c:v>
                </c:pt>
                <c:pt idx="1247">
                  <c:v>14.8</c:v>
                </c:pt>
                <c:pt idx="1248">
                  <c:v>27.3</c:v>
                </c:pt>
                <c:pt idx="1249">
                  <c:v>23.8</c:v>
                </c:pt>
                <c:pt idx="1250">
                  <c:v>29.1</c:v>
                </c:pt>
                <c:pt idx="1251">
                  <c:v>27.7</c:v>
                </c:pt>
                <c:pt idx="1252">
                  <c:v>16.8</c:v>
                </c:pt>
                <c:pt idx="1253">
                  <c:v>17.3</c:v>
                </c:pt>
                <c:pt idx="1254">
                  <c:v>14.8</c:v>
                </c:pt>
                <c:pt idx="1255">
                  <c:v>15.2</c:v>
                </c:pt>
                <c:pt idx="1256">
                  <c:v>17.600000000000001</c:v>
                </c:pt>
                <c:pt idx="1257">
                  <c:v>24.4</c:v>
                </c:pt>
                <c:pt idx="1258">
                  <c:v>18.7</c:v>
                </c:pt>
                <c:pt idx="1259">
                  <c:v>18.399999999999999</c:v>
                </c:pt>
                <c:pt idx="1260">
                  <c:v>15</c:v>
                </c:pt>
                <c:pt idx="1261">
                  <c:v>11.8</c:v>
                </c:pt>
                <c:pt idx="1262">
                  <c:v>17.100000000000001</c:v>
                </c:pt>
                <c:pt idx="1263">
                  <c:v>14.9</c:v>
                </c:pt>
                <c:pt idx="1264">
                  <c:v>28.2</c:v>
                </c:pt>
                <c:pt idx="1265">
                  <c:v>13.8</c:v>
                </c:pt>
                <c:pt idx="1266">
                  <c:v>21.6</c:v>
                </c:pt>
                <c:pt idx="1267">
                  <c:v>16.100000000000001</c:v>
                </c:pt>
                <c:pt idx="1268">
                  <c:v>18.100000000000001</c:v>
                </c:pt>
                <c:pt idx="1269">
                  <c:v>16.7</c:v>
                </c:pt>
                <c:pt idx="1270">
                  <c:v>15.2</c:v>
                </c:pt>
                <c:pt idx="1271">
                  <c:v>15.7</c:v>
                </c:pt>
                <c:pt idx="1272">
                  <c:v>11.4</c:v>
                </c:pt>
                <c:pt idx="1273">
                  <c:v>18.399999999999999</c:v>
                </c:pt>
                <c:pt idx="1274">
                  <c:v>29.4</c:v>
                </c:pt>
                <c:pt idx="1275">
                  <c:v>19.399999999999999</c:v>
                </c:pt>
                <c:pt idx="1276">
                  <c:v>14.5</c:v>
                </c:pt>
                <c:pt idx="1277">
                  <c:v>13.3</c:v>
                </c:pt>
                <c:pt idx="1278">
                  <c:v>15</c:v>
                </c:pt>
                <c:pt idx="1279">
                  <c:v>20.6</c:v>
                </c:pt>
                <c:pt idx="1280">
                  <c:v>22.7</c:v>
                </c:pt>
                <c:pt idx="1281">
                  <c:v>24.6</c:v>
                </c:pt>
                <c:pt idx="1282">
                  <c:v>17.100000000000001</c:v>
                </c:pt>
                <c:pt idx="1283">
                  <c:v>14.6</c:v>
                </c:pt>
                <c:pt idx="1284">
                  <c:v>20.3</c:v>
                </c:pt>
                <c:pt idx="1285">
                  <c:v>19.7</c:v>
                </c:pt>
                <c:pt idx="1286">
                  <c:v>23.6</c:v>
                </c:pt>
                <c:pt idx="1287">
                  <c:v>34</c:v>
                </c:pt>
                <c:pt idx="1288">
                  <c:v>28.3</c:v>
                </c:pt>
                <c:pt idx="1289">
                  <c:v>22.4</c:v>
                </c:pt>
                <c:pt idx="1290">
                  <c:v>19.100000000000001</c:v>
                </c:pt>
                <c:pt idx="1291">
                  <c:v>15.3</c:v>
                </c:pt>
                <c:pt idx="1292">
                  <c:v>18.399999999999999</c:v>
                </c:pt>
                <c:pt idx="1293">
                  <c:v>35</c:v>
                </c:pt>
                <c:pt idx="1294">
                  <c:v>21.7</c:v>
                </c:pt>
                <c:pt idx="1295">
                  <c:v>24.9</c:v>
                </c:pt>
                <c:pt idx="1296">
                  <c:v>34.6</c:v>
                </c:pt>
                <c:pt idx="1297">
                  <c:v>27.7</c:v>
                </c:pt>
                <c:pt idx="1298">
                  <c:v>26</c:v>
                </c:pt>
                <c:pt idx="1299">
                  <c:v>12.5</c:v>
                </c:pt>
                <c:pt idx="1300">
                  <c:v>26.4</c:v>
                </c:pt>
                <c:pt idx="1301">
                  <c:v>13.6</c:v>
                </c:pt>
                <c:pt idx="1302">
                  <c:v>10.5</c:v>
                </c:pt>
                <c:pt idx="1303">
                  <c:v>11.9</c:v>
                </c:pt>
                <c:pt idx="1304">
                  <c:v>17.100000000000001</c:v>
                </c:pt>
                <c:pt idx="1305">
                  <c:v>17</c:v>
                </c:pt>
                <c:pt idx="1306">
                  <c:v>20.100000000000001</c:v>
                </c:pt>
                <c:pt idx="1307">
                  <c:v>13</c:v>
                </c:pt>
                <c:pt idx="1308">
                  <c:v>15.3</c:v>
                </c:pt>
                <c:pt idx="1309">
                  <c:v>18.2</c:v>
                </c:pt>
                <c:pt idx="1310">
                  <c:v>17.5</c:v>
                </c:pt>
                <c:pt idx="1311">
                  <c:v>16.2</c:v>
                </c:pt>
                <c:pt idx="1312">
                  <c:v>17.100000000000001</c:v>
                </c:pt>
                <c:pt idx="1313">
                  <c:v>27.4</c:v>
                </c:pt>
                <c:pt idx="1314">
                  <c:v>14.5</c:v>
                </c:pt>
                <c:pt idx="1315">
                  <c:v>18.899999999999999</c:v>
                </c:pt>
                <c:pt idx="1316">
                  <c:v>14.8</c:v>
                </c:pt>
                <c:pt idx="1317">
                  <c:v>23.8</c:v>
                </c:pt>
                <c:pt idx="1318">
                  <c:v>26.1</c:v>
                </c:pt>
                <c:pt idx="1319">
                  <c:v>19.5</c:v>
                </c:pt>
                <c:pt idx="1320">
                  <c:v>12.6</c:v>
                </c:pt>
                <c:pt idx="1321">
                  <c:v>16.600000000000001</c:v>
                </c:pt>
                <c:pt idx="1322">
                  <c:v>24.6</c:v>
                </c:pt>
                <c:pt idx="1323">
                  <c:v>23.5</c:v>
                </c:pt>
                <c:pt idx="1324">
                  <c:v>20.2</c:v>
                </c:pt>
                <c:pt idx="1325">
                  <c:v>23.9</c:v>
                </c:pt>
                <c:pt idx="1326">
                  <c:v>32.5</c:v>
                </c:pt>
                <c:pt idx="1327">
                  <c:v>24.1</c:v>
                </c:pt>
                <c:pt idx="1328">
                  <c:v>16</c:v>
                </c:pt>
                <c:pt idx="1329">
                  <c:v>17.899999999999999</c:v>
                </c:pt>
                <c:pt idx="1330">
                  <c:v>19.5</c:v>
                </c:pt>
                <c:pt idx="1331">
                  <c:v>27.6</c:v>
                </c:pt>
                <c:pt idx="1332">
                  <c:v>30.9</c:v>
                </c:pt>
                <c:pt idx="1333">
                  <c:v>12.3</c:v>
                </c:pt>
                <c:pt idx="1334">
                  <c:v>12.5</c:v>
                </c:pt>
                <c:pt idx="1335">
                  <c:v>10.5</c:v>
                </c:pt>
                <c:pt idx="1336">
                  <c:v>13.7</c:v>
                </c:pt>
                <c:pt idx="1337">
                  <c:v>28.2</c:v>
                </c:pt>
                <c:pt idx="1338">
                  <c:v>18.8</c:v>
                </c:pt>
                <c:pt idx="1339">
                  <c:v>14.4</c:v>
                </c:pt>
                <c:pt idx="1340">
                  <c:v>12.8</c:v>
                </c:pt>
                <c:pt idx="1341">
                  <c:v>15.7</c:v>
                </c:pt>
                <c:pt idx="1342">
                  <c:v>25.5</c:v>
                </c:pt>
                <c:pt idx="1343">
                  <c:v>17.899999999999999</c:v>
                </c:pt>
                <c:pt idx="1344">
                  <c:v>14.8</c:v>
                </c:pt>
                <c:pt idx="1345">
                  <c:v>16.100000000000001</c:v>
                </c:pt>
                <c:pt idx="1346">
                  <c:v>18.8</c:v>
                </c:pt>
                <c:pt idx="1347">
                  <c:v>17.5</c:v>
                </c:pt>
                <c:pt idx="1348">
                  <c:v>15.1</c:v>
                </c:pt>
                <c:pt idx="1349">
                  <c:v>19.600000000000001</c:v>
                </c:pt>
                <c:pt idx="1350">
                  <c:v>23.2</c:v>
                </c:pt>
                <c:pt idx="1351">
                  <c:v>13.4</c:v>
                </c:pt>
                <c:pt idx="1352">
                  <c:v>19.7</c:v>
                </c:pt>
                <c:pt idx="1353">
                  <c:v>24.5</c:v>
                </c:pt>
                <c:pt idx="1354">
                  <c:v>14.1</c:v>
                </c:pt>
                <c:pt idx="1355">
                  <c:v>20.8</c:v>
                </c:pt>
                <c:pt idx="1356">
                  <c:v>12.5</c:v>
                </c:pt>
                <c:pt idx="1357">
                  <c:v>17.2</c:v>
                </c:pt>
                <c:pt idx="1358">
                  <c:v>37.4</c:v>
                </c:pt>
                <c:pt idx="1359">
                  <c:v>13.1</c:v>
                </c:pt>
                <c:pt idx="1360">
                  <c:v>16.399999999999999</c:v>
                </c:pt>
                <c:pt idx="1361">
                  <c:v>15.3</c:v>
                </c:pt>
                <c:pt idx="1362">
                  <c:v>14.7</c:v>
                </c:pt>
                <c:pt idx="1363">
                  <c:v>22.3</c:v>
                </c:pt>
                <c:pt idx="1364">
                  <c:v>11</c:v>
                </c:pt>
                <c:pt idx="1365">
                  <c:v>27.5</c:v>
                </c:pt>
                <c:pt idx="1366">
                  <c:v>16.399999999999999</c:v>
                </c:pt>
                <c:pt idx="1367">
                  <c:v>13.9</c:v>
                </c:pt>
                <c:pt idx="1368">
                  <c:v>21.3</c:v>
                </c:pt>
                <c:pt idx="1369">
                  <c:v>18.2</c:v>
                </c:pt>
                <c:pt idx="1370">
                  <c:v>16</c:v>
                </c:pt>
                <c:pt idx="1371">
                  <c:v>16.899999999999999</c:v>
                </c:pt>
                <c:pt idx="1372">
                  <c:v>30.4</c:v>
                </c:pt>
                <c:pt idx="1373">
                  <c:v>12.7</c:v>
                </c:pt>
                <c:pt idx="1374">
                  <c:v>19.2</c:v>
                </c:pt>
                <c:pt idx="1375">
                  <c:v>23.1</c:v>
                </c:pt>
                <c:pt idx="1376">
                  <c:v>18.399999999999999</c:v>
                </c:pt>
                <c:pt idx="1377">
                  <c:v>15.8</c:v>
                </c:pt>
                <c:pt idx="1378">
                  <c:v>22.6</c:v>
                </c:pt>
                <c:pt idx="1379">
                  <c:v>16.399999999999999</c:v>
                </c:pt>
                <c:pt idx="1380">
                  <c:v>15.4</c:v>
                </c:pt>
                <c:pt idx="1381">
                  <c:v>20</c:v>
                </c:pt>
                <c:pt idx="1382">
                  <c:v>23.3</c:v>
                </c:pt>
                <c:pt idx="1383">
                  <c:v>18.5</c:v>
                </c:pt>
                <c:pt idx="1384">
                  <c:v>33.5</c:v>
                </c:pt>
                <c:pt idx="1385">
                  <c:v>21</c:v>
                </c:pt>
                <c:pt idx="1386">
                  <c:v>15.7</c:v>
                </c:pt>
                <c:pt idx="1387">
                  <c:v>26.4</c:v>
                </c:pt>
                <c:pt idx="1388">
                  <c:v>15.5</c:v>
                </c:pt>
                <c:pt idx="1389">
                  <c:v>16</c:v>
                </c:pt>
                <c:pt idx="1390">
                  <c:v>18.5</c:v>
                </c:pt>
                <c:pt idx="1391">
                  <c:v>26.5</c:v>
                </c:pt>
                <c:pt idx="1392">
                  <c:v>18.5</c:v>
                </c:pt>
                <c:pt idx="1393">
                  <c:v>25.7</c:v>
                </c:pt>
                <c:pt idx="1394">
                  <c:v>16.5</c:v>
                </c:pt>
                <c:pt idx="1395">
                  <c:v>18</c:v>
                </c:pt>
                <c:pt idx="1396">
                  <c:v>22.1</c:v>
                </c:pt>
                <c:pt idx="1397">
                  <c:v>22.6</c:v>
                </c:pt>
                <c:pt idx="1398">
                  <c:v>15.6</c:v>
                </c:pt>
                <c:pt idx="1399">
                  <c:v>16</c:v>
                </c:pt>
                <c:pt idx="1400">
                  <c:v>21.2</c:v>
                </c:pt>
                <c:pt idx="1401">
                  <c:v>14.1</c:v>
                </c:pt>
                <c:pt idx="1402">
                  <c:v>15.3</c:v>
                </c:pt>
                <c:pt idx="1403">
                  <c:v>14.4</c:v>
                </c:pt>
                <c:pt idx="1404">
                  <c:v>13</c:v>
                </c:pt>
                <c:pt idx="1405">
                  <c:v>23.9</c:v>
                </c:pt>
                <c:pt idx="1406">
                  <c:v>18.5</c:v>
                </c:pt>
                <c:pt idx="1407">
                  <c:v>19.899999999999999</c:v>
                </c:pt>
                <c:pt idx="1408">
                  <c:v>19.399999999999999</c:v>
                </c:pt>
                <c:pt idx="1409">
                  <c:v>32.200000000000003</c:v>
                </c:pt>
                <c:pt idx="1410">
                  <c:v>20.7</c:v>
                </c:pt>
                <c:pt idx="1411">
                  <c:v>28.6</c:v>
                </c:pt>
                <c:pt idx="1412">
                  <c:v>14</c:v>
                </c:pt>
                <c:pt idx="1413">
                  <c:v>15.8</c:v>
                </c:pt>
                <c:pt idx="1414">
                  <c:v>19.8</c:v>
                </c:pt>
                <c:pt idx="1415">
                  <c:v>15.6</c:v>
                </c:pt>
                <c:pt idx="1416">
                  <c:v>25.4</c:v>
                </c:pt>
                <c:pt idx="1417">
                  <c:v>21.8</c:v>
                </c:pt>
                <c:pt idx="1418">
                  <c:v>23.2</c:v>
                </c:pt>
                <c:pt idx="1419">
                  <c:v>11.1</c:v>
                </c:pt>
                <c:pt idx="1420">
                  <c:v>9.8000000000000007</c:v>
                </c:pt>
                <c:pt idx="1421">
                  <c:v>15.8</c:v>
                </c:pt>
                <c:pt idx="1422">
                  <c:v>12.9</c:v>
                </c:pt>
                <c:pt idx="1423">
                  <c:v>32.799999999999997</c:v>
                </c:pt>
                <c:pt idx="1424">
                  <c:v>31.7</c:v>
                </c:pt>
                <c:pt idx="1425">
                  <c:v>19.2</c:v>
                </c:pt>
                <c:pt idx="1426">
                  <c:v>18.100000000000001</c:v>
                </c:pt>
                <c:pt idx="1427">
                  <c:v>20.2</c:v>
                </c:pt>
                <c:pt idx="1428">
                  <c:v>18.100000000000001</c:v>
                </c:pt>
                <c:pt idx="1429">
                  <c:v>21.4</c:v>
                </c:pt>
                <c:pt idx="1430">
                  <c:v>15.3</c:v>
                </c:pt>
                <c:pt idx="1431">
                  <c:v>16</c:v>
                </c:pt>
                <c:pt idx="1432">
                  <c:v>15.5</c:v>
                </c:pt>
                <c:pt idx="1433">
                  <c:v>15.4</c:v>
                </c:pt>
                <c:pt idx="1434">
                  <c:v>18.600000000000001</c:v>
                </c:pt>
                <c:pt idx="1435">
                  <c:v>28.3</c:v>
                </c:pt>
                <c:pt idx="1436">
                  <c:v>36.299999999999997</c:v>
                </c:pt>
                <c:pt idx="1437">
                  <c:v>11.3</c:v>
                </c:pt>
                <c:pt idx="1438">
                  <c:v>17.100000000000001</c:v>
                </c:pt>
                <c:pt idx="1439">
                  <c:v>19.399999999999999</c:v>
                </c:pt>
                <c:pt idx="1440">
                  <c:v>31.5</c:v>
                </c:pt>
                <c:pt idx="1441">
                  <c:v>18.399999999999999</c:v>
                </c:pt>
                <c:pt idx="1442">
                  <c:v>17.7</c:v>
                </c:pt>
                <c:pt idx="1443">
                  <c:v>29.5</c:v>
                </c:pt>
                <c:pt idx="1444">
                  <c:v>15.8</c:v>
                </c:pt>
                <c:pt idx="1445">
                  <c:v>28.8</c:v>
                </c:pt>
                <c:pt idx="1446">
                  <c:v>19.7</c:v>
                </c:pt>
                <c:pt idx="1447">
                  <c:v>11.5</c:v>
                </c:pt>
                <c:pt idx="1448">
                  <c:v>16.7</c:v>
                </c:pt>
                <c:pt idx="1449">
                  <c:v>17.2</c:v>
                </c:pt>
                <c:pt idx="1450">
                  <c:v>22.7</c:v>
                </c:pt>
                <c:pt idx="1451">
                  <c:v>20.2</c:v>
                </c:pt>
                <c:pt idx="1452">
                  <c:v>17.7</c:v>
                </c:pt>
                <c:pt idx="1453">
                  <c:v>34.700000000000003</c:v>
                </c:pt>
                <c:pt idx="1454">
                  <c:v>23.8</c:v>
                </c:pt>
                <c:pt idx="1455">
                  <c:v>32.1</c:v>
                </c:pt>
                <c:pt idx="1456">
                  <c:v>22.7</c:v>
                </c:pt>
                <c:pt idx="1457">
                  <c:v>21.2</c:v>
                </c:pt>
                <c:pt idx="1458">
                  <c:v>31.7</c:v>
                </c:pt>
                <c:pt idx="1459">
                  <c:v>17.5</c:v>
                </c:pt>
                <c:pt idx="1460">
                  <c:v>22</c:v>
                </c:pt>
                <c:pt idx="1461">
                  <c:v>27.6</c:v>
                </c:pt>
                <c:pt idx="1462">
                  <c:v>12.1</c:v>
                </c:pt>
                <c:pt idx="1463">
                  <c:v>20.100000000000001</c:v>
                </c:pt>
                <c:pt idx="1464">
                  <c:v>12.5</c:v>
                </c:pt>
                <c:pt idx="1465">
                  <c:v>10.3</c:v>
                </c:pt>
                <c:pt idx="1466">
                  <c:v>26.7</c:v>
                </c:pt>
                <c:pt idx="1467">
                  <c:v>15.4</c:v>
                </c:pt>
                <c:pt idx="1468">
                  <c:v>14.5</c:v>
                </c:pt>
                <c:pt idx="1469">
                  <c:v>35.299999999999997</c:v>
                </c:pt>
                <c:pt idx="1470">
                  <c:v>26.4</c:v>
                </c:pt>
                <c:pt idx="1471">
                  <c:v>21.3</c:v>
                </c:pt>
                <c:pt idx="1472">
                  <c:v>31.8</c:v>
                </c:pt>
                <c:pt idx="1473">
                  <c:v>20.100000000000001</c:v>
                </c:pt>
                <c:pt idx="1474">
                  <c:v>17.600000000000001</c:v>
                </c:pt>
                <c:pt idx="1475">
                  <c:v>33</c:v>
                </c:pt>
                <c:pt idx="1476">
                  <c:v>19.899999999999999</c:v>
                </c:pt>
                <c:pt idx="1477">
                  <c:v>18.8</c:v>
                </c:pt>
                <c:pt idx="1478">
                  <c:v>33.299999999999997</c:v>
                </c:pt>
                <c:pt idx="1479">
                  <c:v>14.6</c:v>
                </c:pt>
                <c:pt idx="1480">
                  <c:v>13.1</c:v>
                </c:pt>
                <c:pt idx="1481">
                  <c:v>25.5</c:v>
                </c:pt>
                <c:pt idx="1482">
                  <c:v>15.4</c:v>
                </c:pt>
                <c:pt idx="1483">
                  <c:v>16.399999999999999</c:v>
                </c:pt>
                <c:pt idx="1484">
                  <c:v>18.399999999999999</c:v>
                </c:pt>
                <c:pt idx="1485">
                  <c:v>12</c:v>
                </c:pt>
                <c:pt idx="1486">
                  <c:v>10.8</c:v>
                </c:pt>
                <c:pt idx="1487">
                  <c:v>27.1</c:v>
                </c:pt>
                <c:pt idx="1488">
                  <c:v>12.5</c:v>
                </c:pt>
                <c:pt idx="1489">
                  <c:v>21.2</c:v>
                </c:pt>
                <c:pt idx="1490">
                  <c:v>26.4</c:v>
                </c:pt>
                <c:pt idx="1491">
                  <c:v>22.8</c:v>
                </c:pt>
                <c:pt idx="1492">
                  <c:v>15.8</c:v>
                </c:pt>
                <c:pt idx="1493">
                  <c:v>23.5</c:v>
                </c:pt>
                <c:pt idx="1494">
                  <c:v>27.9</c:v>
                </c:pt>
                <c:pt idx="1495">
                  <c:v>21.1</c:v>
                </c:pt>
                <c:pt idx="1496">
                  <c:v>21</c:v>
                </c:pt>
                <c:pt idx="1497">
                  <c:v>20.100000000000001</c:v>
                </c:pt>
                <c:pt idx="1498">
                  <c:v>21.4</c:v>
                </c:pt>
                <c:pt idx="1499">
                  <c:v>21.4</c:v>
                </c:pt>
                <c:pt idx="1500">
                  <c:v>15.9</c:v>
                </c:pt>
                <c:pt idx="1501">
                  <c:v>19.600000000000001</c:v>
                </c:pt>
                <c:pt idx="1502">
                  <c:v>16.8</c:v>
                </c:pt>
                <c:pt idx="1503">
                  <c:v>16.600000000000001</c:v>
                </c:pt>
                <c:pt idx="1504">
                  <c:v>14.7</c:v>
                </c:pt>
                <c:pt idx="1505">
                  <c:v>12.8</c:v>
                </c:pt>
                <c:pt idx="1506">
                  <c:v>18.399999999999999</c:v>
                </c:pt>
                <c:pt idx="1507">
                  <c:v>11.7</c:v>
                </c:pt>
                <c:pt idx="1508">
                  <c:v>15.2</c:v>
                </c:pt>
                <c:pt idx="1509">
                  <c:v>21.6</c:v>
                </c:pt>
                <c:pt idx="1510">
                  <c:v>17.600000000000001</c:v>
                </c:pt>
                <c:pt idx="1511">
                  <c:v>29.9</c:v>
                </c:pt>
                <c:pt idx="1512">
                  <c:v>20.8</c:v>
                </c:pt>
                <c:pt idx="1513">
                  <c:v>23.3</c:v>
                </c:pt>
                <c:pt idx="1514">
                  <c:v>20.7</c:v>
                </c:pt>
                <c:pt idx="1515">
                  <c:v>25.2</c:v>
                </c:pt>
                <c:pt idx="1516">
                  <c:v>23.7</c:v>
                </c:pt>
                <c:pt idx="1517">
                  <c:v>20.5</c:v>
                </c:pt>
                <c:pt idx="1518">
                  <c:v>24.9</c:v>
                </c:pt>
                <c:pt idx="1519">
                  <c:v>17.100000000000001</c:v>
                </c:pt>
                <c:pt idx="1520">
                  <c:v>11.6</c:v>
                </c:pt>
                <c:pt idx="1521">
                  <c:v>14.1</c:v>
                </c:pt>
                <c:pt idx="1522">
                  <c:v>14.1</c:v>
                </c:pt>
                <c:pt idx="1523">
                  <c:v>15.6</c:v>
                </c:pt>
                <c:pt idx="1524">
                  <c:v>23.4</c:v>
                </c:pt>
                <c:pt idx="1525">
                  <c:v>18.7</c:v>
                </c:pt>
                <c:pt idx="1526">
                  <c:v>22.7</c:v>
                </c:pt>
                <c:pt idx="1527">
                  <c:v>14.4</c:v>
                </c:pt>
                <c:pt idx="1528">
                  <c:v>17.8</c:v>
                </c:pt>
                <c:pt idx="1529">
                  <c:v>14.3</c:v>
                </c:pt>
                <c:pt idx="1530">
                  <c:v>14.7</c:v>
                </c:pt>
                <c:pt idx="1531">
                  <c:v>24.9</c:v>
                </c:pt>
                <c:pt idx="1532">
                  <c:v>13.5</c:v>
                </c:pt>
                <c:pt idx="1533">
                  <c:v>25</c:v>
                </c:pt>
                <c:pt idx="1534">
                  <c:v>14.8</c:v>
                </c:pt>
                <c:pt idx="1535">
                  <c:v>16.600000000000001</c:v>
                </c:pt>
                <c:pt idx="1536">
                  <c:v>12.3</c:v>
                </c:pt>
                <c:pt idx="1537">
                  <c:v>18.2</c:v>
                </c:pt>
                <c:pt idx="1538">
                  <c:v>28.3</c:v>
                </c:pt>
                <c:pt idx="1539">
                  <c:v>15.6</c:v>
                </c:pt>
                <c:pt idx="1540">
                  <c:v>38.200000000000003</c:v>
                </c:pt>
                <c:pt idx="1541">
                  <c:v>25.4</c:v>
                </c:pt>
                <c:pt idx="1542">
                  <c:v>26.8</c:v>
                </c:pt>
                <c:pt idx="1543">
                  <c:v>15.8</c:v>
                </c:pt>
                <c:pt idx="1544">
                  <c:v>28</c:v>
                </c:pt>
                <c:pt idx="1545">
                  <c:v>13.8</c:v>
                </c:pt>
                <c:pt idx="1546">
                  <c:v>15.9</c:v>
                </c:pt>
                <c:pt idx="1547">
                  <c:v>18.100000000000001</c:v>
                </c:pt>
                <c:pt idx="1548">
                  <c:v>17.100000000000001</c:v>
                </c:pt>
                <c:pt idx="1549">
                  <c:v>15.7</c:v>
                </c:pt>
                <c:pt idx="1550">
                  <c:v>13.4</c:v>
                </c:pt>
                <c:pt idx="1551">
                  <c:v>18.3</c:v>
                </c:pt>
                <c:pt idx="1552">
                  <c:v>26.8</c:v>
                </c:pt>
                <c:pt idx="1553">
                  <c:v>24.8</c:v>
                </c:pt>
                <c:pt idx="1554">
                  <c:v>15.9</c:v>
                </c:pt>
                <c:pt idx="1555">
                  <c:v>23</c:v>
                </c:pt>
                <c:pt idx="1556">
                  <c:v>20.399999999999999</c:v>
                </c:pt>
                <c:pt idx="1557">
                  <c:v>13.8</c:v>
                </c:pt>
                <c:pt idx="1558">
                  <c:v>12.7</c:v>
                </c:pt>
                <c:pt idx="1559">
                  <c:v>20.399999999999999</c:v>
                </c:pt>
                <c:pt idx="1560">
                  <c:v>26</c:v>
                </c:pt>
                <c:pt idx="1561">
                  <c:v>19.8</c:v>
                </c:pt>
                <c:pt idx="1562">
                  <c:v>29.5</c:v>
                </c:pt>
                <c:pt idx="1563">
                  <c:v>26.3</c:v>
                </c:pt>
                <c:pt idx="1564">
                  <c:v>20.3</c:v>
                </c:pt>
                <c:pt idx="1565">
                  <c:v>12.6</c:v>
                </c:pt>
                <c:pt idx="1566">
                  <c:v>19.600000000000001</c:v>
                </c:pt>
                <c:pt idx="1567">
                  <c:v>25</c:v>
                </c:pt>
                <c:pt idx="1568">
                  <c:v>23.2</c:v>
                </c:pt>
                <c:pt idx="1569">
                  <c:v>34</c:v>
                </c:pt>
                <c:pt idx="1570">
                  <c:v>20.8</c:v>
                </c:pt>
                <c:pt idx="1571">
                  <c:v>34.4</c:v>
                </c:pt>
                <c:pt idx="1572">
                  <c:v>14.8</c:v>
                </c:pt>
                <c:pt idx="1573">
                  <c:v>14.8</c:v>
                </c:pt>
                <c:pt idx="1574">
                  <c:v>23.7</c:v>
                </c:pt>
                <c:pt idx="1575">
                  <c:v>18.7</c:v>
                </c:pt>
                <c:pt idx="1576">
                  <c:v>35.700000000000003</c:v>
                </c:pt>
                <c:pt idx="1577">
                  <c:v>15.1</c:v>
                </c:pt>
                <c:pt idx="1578">
                  <c:v>13.2</c:v>
                </c:pt>
                <c:pt idx="1579">
                  <c:v>22.7</c:v>
                </c:pt>
                <c:pt idx="1580">
                  <c:v>14.3</c:v>
                </c:pt>
                <c:pt idx="1581">
                  <c:v>12.4</c:v>
                </c:pt>
                <c:pt idx="1582">
                  <c:v>13.6</c:v>
                </c:pt>
                <c:pt idx="1583">
                  <c:v>13.4</c:v>
                </c:pt>
                <c:pt idx="1584">
                  <c:v>21.2</c:v>
                </c:pt>
                <c:pt idx="1585">
                  <c:v>21.2</c:v>
                </c:pt>
                <c:pt idx="1586">
                  <c:v>22</c:v>
                </c:pt>
                <c:pt idx="1587">
                  <c:v>16.600000000000001</c:v>
                </c:pt>
                <c:pt idx="1588">
                  <c:v>28.6</c:v>
                </c:pt>
                <c:pt idx="1589">
                  <c:v>13.8</c:v>
                </c:pt>
                <c:pt idx="1590">
                  <c:v>18.399999999999999</c:v>
                </c:pt>
                <c:pt idx="1591">
                  <c:v>15.1</c:v>
                </c:pt>
                <c:pt idx="1592">
                  <c:v>13.2</c:v>
                </c:pt>
                <c:pt idx="1593">
                  <c:v>10.8</c:v>
                </c:pt>
                <c:pt idx="1594">
                  <c:v>17</c:v>
                </c:pt>
                <c:pt idx="1595">
                  <c:v>19.399999999999999</c:v>
                </c:pt>
                <c:pt idx="1596">
                  <c:v>19.100000000000001</c:v>
                </c:pt>
                <c:pt idx="1597">
                  <c:v>14.3</c:v>
                </c:pt>
                <c:pt idx="1598">
                  <c:v>15</c:v>
                </c:pt>
                <c:pt idx="1599">
                  <c:v>24.6</c:v>
                </c:pt>
                <c:pt idx="1600">
                  <c:v>18.2</c:v>
                </c:pt>
                <c:pt idx="1601">
                  <c:v>17.100000000000001</c:v>
                </c:pt>
                <c:pt idx="1602">
                  <c:v>21.2</c:v>
                </c:pt>
                <c:pt idx="1603">
                  <c:v>16.100000000000001</c:v>
                </c:pt>
                <c:pt idx="1604">
                  <c:v>14.7</c:v>
                </c:pt>
                <c:pt idx="1605">
                  <c:v>21.7</c:v>
                </c:pt>
                <c:pt idx="1606">
                  <c:v>16.899999999999999</c:v>
                </c:pt>
                <c:pt idx="1607">
                  <c:v>14.2</c:v>
                </c:pt>
                <c:pt idx="1608">
                  <c:v>16.7</c:v>
                </c:pt>
                <c:pt idx="1609">
                  <c:v>13.1</c:v>
                </c:pt>
                <c:pt idx="1610">
                  <c:v>22.8</c:v>
                </c:pt>
                <c:pt idx="1611">
                  <c:v>27.8</c:v>
                </c:pt>
                <c:pt idx="1612">
                  <c:v>14</c:v>
                </c:pt>
                <c:pt idx="1613">
                  <c:v>17.5</c:v>
                </c:pt>
                <c:pt idx="1614">
                  <c:v>12.7</c:v>
                </c:pt>
                <c:pt idx="1615">
                  <c:v>17.600000000000001</c:v>
                </c:pt>
                <c:pt idx="1616">
                  <c:v>23.7</c:v>
                </c:pt>
                <c:pt idx="1617">
                  <c:v>15.1</c:v>
                </c:pt>
                <c:pt idx="1618">
                  <c:v>18.399999999999999</c:v>
                </c:pt>
                <c:pt idx="1619">
                  <c:v>22.5</c:v>
                </c:pt>
                <c:pt idx="1620">
                  <c:v>14.8</c:v>
                </c:pt>
                <c:pt idx="1621">
                  <c:v>22.3</c:v>
                </c:pt>
                <c:pt idx="1622">
                  <c:v>14.2</c:v>
                </c:pt>
                <c:pt idx="1623">
                  <c:v>23.5</c:v>
                </c:pt>
                <c:pt idx="1624">
                  <c:v>14</c:v>
                </c:pt>
                <c:pt idx="1625">
                  <c:v>14.6</c:v>
                </c:pt>
                <c:pt idx="1626">
                  <c:v>22</c:v>
                </c:pt>
                <c:pt idx="1627">
                  <c:v>17.3</c:v>
                </c:pt>
                <c:pt idx="1628">
                  <c:v>25.7</c:v>
                </c:pt>
                <c:pt idx="1629">
                  <c:v>14.9</c:v>
                </c:pt>
                <c:pt idx="1630">
                  <c:v>15.6</c:v>
                </c:pt>
                <c:pt idx="1631">
                  <c:v>16.3</c:v>
                </c:pt>
                <c:pt idx="1632">
                  <c:v>12</c:v>
                </c:pt>
                <c:pt idx="1633">
                  <c:v>17.2</c:v>
                </c:pt>
                <c:pt idx="1634">
                  <c:v>16.100000000000001</c:v>
                </c:pt>
                <c:pt idx="1635">
                  <c:v>12.2</c:v>
                </c:pt>
                <c:pt idx="1636">
                  <c:v>25.3</c:v>
                </c:pt>
                <c:pt idx="1637">
                  <c:v>20.6</c:v>
                </c:pt>
                <c:pt idx="1638">
                  <c:v>29.8</c:v>
                </c:pt>
                <c:pt idx="1639">
                  <c:v>12.7</c:v>
                </c:pt>
                <c:pt idx="1640">
                  <c:v>18.600000000000001</c:v>
                </c:pt>
                <c:pt idx="1641">
                  <c:v>13</c:v>
                </c:pt>
                <c:pt idx="1642">
                  <c:v>16.600000000000001</c:v>
                </c:pt>
                <c:pt idx="1643">
                  <c:v>13.5</c:v>
                </c:pt>
                <c:pt idx="1644">
                  <c:v>19.5</c:v>
                </c:pt>
                <c:pt idx="1645">
                  <c:v>24.9</c:v>
                </c:pt>
                <c:pt idx="1646">
                  <c:v>21.1</c:v>
                </c:pt>
                <c:pt idx="1647">
                  <c:v>15</c:v>
                </c:pt>
                <c:pt idx="1648">
                  <c:v>14.5</c:v>
                </c:pt>
                <c:pt idx="1649">
                  <c:v>12.9</c:v>
                </c:pt>
                <c:pt idx="1650">
                  <c:v>18.100000000000001</c:v>
                </c:pt>
                <c:pt idx="1651">
                  <c:v>16.100000000000001</c:v>
                </c:pt>
                <c:pt idx="1652">
                  <c:v>24.3</c:v>
                </c:pt>
                <c:pt idx="1653">
                  <c:v>35.799999999999997</c:v>
                </c:pt>
                <c:pt idx="1654">
                  <c:v>14.2</c:v>
                </c:pt>
                <c:pt idx="1655">
                  <c:v>18.600000000000001</c:v>
                </c:pt>
                <c:pt idx="1656">
                  <c:v>20.100000000000001</c:v>
                </c:pt>
                <c:pt idx="1657">
                  <c:v>14.6</c:v>
                </c:pt>
                <c:pt idx="1658">
                  <c:v>11.5</c:v>
                </c:pt>
                <c:pt idx="1659">
                  <c:v>19.8</c:v>
                </c:pt>
                <c:pt idx="1660">
                  <c:v>33.299999999999997</c:v>
                </c:pt>
                <c:pt idx="1661">
                  <c:v>16.899999999999999</c:v>
                </c:pt>
                <c:pt idx="1662">
                  <c:v>19.899999999999999</c:v>
                </c:pt>
                <c:pt idx="1663">
                  <c:v>27.4</c:v>
                </c:pt>
                <c:pt idx="1664">
                  <c:v>12.3</c:v>
                </c:pt>
                <c:pt idx="1665">
                  <c:v>19.399999999999999</c:v>
                </c:pt>
                <c:pt idx="1666">
                  <c:v>31.5</c:v>
                </c:pt>
                <c:pt idx="1667">
                  <c:v>21.6</c:v>
                </c:pt>
                <c:pt idx="1668">
                  <c:v>13.6</c:v>
                </c:pt>
                <c:pt idx="1669">
                  <c:v>11.9</c:v>
                </c:pt>
                <c:pt idx="1670">
                  <c:v>23.5</c:v>
                </c:pt>
                <c:pt idx="1671">
                  <c:v>11.7</c:v>
                </c:pt>
                <c:pt idx="1672">
                  <c:v>15.3</c:v>
                </c:pt>
                <c:pt idx="1673">
                  <c:v>19.2</c:v>
                </c:pt>
                <c:pt idx="1674">
                  <c:v>15.7</c:v>
                </c:pt>
                <c:pt idx="1675">
                  <c:v>35.799999999999997</c:v>
                </c:pt>
                <c:pt idx="1676">
                  <c:v>22.7</c:v>
                </c:pt>
                <c:pt idx="1677">
                  <c:v>20.100000000000001</c:v>
                </c:pt>
                <c:pt idx="1678">
                  <c:v>16.899999999999999</c:v>
                </c:pt>
                <c:pt idx="1679">
                  <c:v>13.9</c:v>
                </c:pt>
                <c:pt idx="1680">
                  <c:v>11.2</c:v>
                </c:pt>
                <c:pt idx="1681">
                  <c:v>16.899999999999999</c:v>
                </c:pt>
                <c:pt idx="1682">
                  <c:v>23.5</c:v>
                </c:pt>
                <c:pt idx="1683">
                  <c:v>16.2</c:v>
                </c:pt>
                <c:pt idx="1684">
                  <c:v>14.2</c:v>
                </c:pt>
                <c:pt idx="1685">
                  <c:v>14</c:v>
                </c:pt>
                <c:pt idx="1686">
                  <c:v>33.1</c:v>
                </c:pt>
                <c:pt idx="1687">
                  <c:v>22.8</c:v>
                </c:pt>
                <c:pt idx="1688">
                  <c:v>21.6</c:v>
                </c:pt>
                <c:pt idx="1689">
                  <c:v>29.2</c:v>
                </c:pt>
                <c:pt idx="1690">
                  <c:v>15.5</c:v>
                </c:pt>
                <c:pt idx="1691">
                  <c:v>34.9</c:v>
                </c:pt>
                <c:pt idx="1692">
                  <c:v>19.600000000000001</c:v>
                </c:pt>
                <c:pt idx="1693">
                  <c:v>19.5</c:v>
                </c:pt>
                <c:pt idx="1694">
                  <c:v>18.3</c:v>
                </c:pt>
                <c:pt idx="1695">
                  <c:v>14.1</c:v>
                </c:pt>
                <c:pt idx="1696">
                  <c:v>24.7</c:v>
                </c:pt>
                <c:pt idx="1697">
                  <c:v>38.200000000000003</c:v>
                </c:pt>
                <c:pt idx="1698">
                  <c:v>15.9</c:v>
                </c:pt>
                <c:pt idx="1699">
                  <c:v>18</c:v>
                </c:pt>
                <c:pt idx="1700">
                  <c:v>21.3</c:v>
                </c:pt>
                <c:pt idx="1701">
                  <c:v>33.1</c:v>
                </c:pt>
                <c:pt idx="1702">
                  <c:v>23.8</c:v>
                </c:pt>
                <c:pt idx="1703">
                  <c:v>16</c:v>
                </c:pt>
                <c:pt idx="1704">
                  <c:v>19.8</c:v>
                </c:pt>
                <c:pt idx="1705">
                  <c:v>17.899999999999999</c:v>
                </c:pt>
                <c:pt idx="1706">
                  <c:v>15.1</c:v>
                </c:pt>
                <c:pt idx="1707">
                  <c:v>18.3</c:v>
                </c:pt>
                <c:pt idx="1708">
                  <c:v>14.9</c:v>
                </c:pt>
                <c:pt idx="1709">
                  <c:v>16.899999999999999</c:v>
                </c:pt>
                <c:pt idx="1710">
                  <c:v>15.3</c:v>
                </c:pt>
                <c:pt idx="1711">
                  <c:v>16.2</c:v>
                </c:pt>
                <c:pt idx="1712">
                  <c:v>17.100000000000001</c:v>
                </c:pt>
                <c:pt idx="1713">
                  <c:v>16.100000000000001</c:v>
                </c:pt>
                <c:pt idx="1714">
                  <c:v>19.5</c:v>
                </c:pt>
                <c:pt idx="1715">
                  <c:v>22.9</c:v>
                </c:pt>
                <c:pt idx="1716">
                  <c:v>12.9</c:v>
                </c:pt>
                <c:pt idx="1717">
                  <c:v>15.3</c:v>
                </c:pt>
                <c:pt idx="1718">
                  <c:v>17</c:v>
                </c:pt>
                <c:pt idx="1719">
                  <c:v>23.1</c:v>
                </c:pt>
                <c:pt idx="1720">
                  <c:v>16.600000000000001</c:v>
                </c:pt>
                <c:pt idx="1721">
                  <c:v>31.3</c:v>
                </c:pt>
                <c:pt idx="1722">
                  <c:v>16.2</c:v>
                </c:pt>
                <c:pt idx="1723">
                  <c:v>12.8</c:v>
                </c:pt>
                <c:pt idx="1724">
                  <c:v>26.9</c:v>
                </c:pt>
                <c:pt idx="1725">
                  <c:v>23.8</c:v>
                </c:pt>
                <c:pt idx="1726">
                  <c:v>18.3</c:v>
                </c:pt>
                <c:pt idx="1727">
                  <c:v>25.3</c:v>
                </c:pt>
                <c:pt idx="1728">
                  <c:v>19.5</c:v>
                </c:pt>
                <c:pt idx="1729">
                  <c:v>27.7</c:v>
                </c:pt>
                <c:pt idx="1730">
                  <c:v>13.4</c:v>
                </c:pt>
                <c:pt idx="1731">
                  <c:v>19.600000000000001</c:v>
                </c:pt>
                <c:pt idx="1732">
                  <c:v>27.5</c:v>
                </c:pt>
                <c:pt idx="1733">
                  <c:v>27</c:v>
                </c:pt>
                <c:pt idx="1734">
                  <c:v>23</c:v>
                </c:pt>
                <c:pt idx="1735">
                  <c:v>17.399999999999999</c:v>
                </c:pt>
                <c:pt idx="1736">
                  <c:v>16.8</c:v>
                </c:pt>
                <c:pt idx="1737">
                  <c:v>12.3</c:v>
                </c:pt>
                <c:pt idx="1738">
                  <c:v>38.799999999999997</c:v>
                </c:pt>
                <c:pt idx="1739">
                  <c:v>16.399999999999999</c:v>
                </c:pt>
                <c:pt idx="1740">
                  <c:v>18.7</c:v>
                </c:pt>
                <c:pt idx="1741">
                  <c:v>14</c:v>
                </c:pt>
                <c:pt idx="1742">
                  <c:v>11.3</c:v>
                </c:pt>
                <c:pt idx="1743">
                  <c:v>19.600000000000001</c:v>
                </c:pt>
                <c:pt idx="1744">
                  <c:v>18.100000000000001</c:v>
                </c:pt>
                <c:pt idx="1745">
                  <c:v>14.5</c:v>
                </c:pt>
                <c:pt idx="1746">
                  <c:v>16.600000000000001</c:v>
                </c:pt>
                <c:pt idx="1747">
                  <c:v>22.9</c:v>
                </c:pt>
                <c:pt idx="1748">
                  <c:v>18.2</c:v>
                </c:pt>
                <c:pt idx="1749">
                  <c:v>29.5</c:v>
                </c:pt>
                <c:pt idx="1750">
                  <c:v>18.3</c:v>
                </c:pt>
                <c:pt idx="1751">
                  <c:v>26.8</c:v>
                </c:pt>
                <c:pt idx="1752">
                  <c:v>26.1</c:v>
                </c:pt>
                <c:pt idx="1753">
                  <c:v>20.2</c:v>
                </c:pt>
                <c:pt idx="1754">
                  <c:v>24.2</c:v>
                </c:pt>
                <c:pt idx="1755">
                  <c:v>21.1</c:v>
                </c:pt>
                <c:pt idx="1756">
                  <c:v>15.2</c:v>
                </c:pt>
                <c:pt idx="1757">
                  <c:v>19.3</c:v>
                </c:pt>
                <c:pt idx="1758">
                  <c:v>35.299999999999997</c:v>
                </c:pt>
                <c:pt idx="1759">
                  <c:v>20</c:v>
                </c:pt>
                <c:pt idx="1760">
                  <c:v>26.7</c:v>
                </c:pt>
                <c:pt idx="1761">
                  <c:v>14.3</c:v>
                </c:pt>
                <c:pt idx="1762">
                  <c:v>19.8</c:v>
                </c:pt>
                <c:pt idx="1763">
                  <c:v>18.8</c:v>
                </c:pt>
                <c:pt idx="1764">
                  <c:v>30.3</c:v>
                </c:pt>
                <c:pt idx="1765">
                  <c:v>16</c:v>
                </c:pt>
                <c:pt idx="1766">
                  <c:v>19.5</c:v>
                </c:pt>
                <c:pt idx="1767">
                  <c:v>22.2</c:v>
                </c:pt>
                <c:pt idx="1768">
                  <c:v>16.399999999999999</c:v>
                </c:pt>
                <c:pt idx="1769">
                  <c:v>19.2</c:v>
                </c:pt>
                <c:pt idx="1770">
                  <c:v>24.6</c:v>
                </c:pt>
                <c:pt idx="1771">
                  <c:v>14.8</c:v>
                </c:pt>
                <c:pt idx="1772">
                  <c:v>16.899999999999999</c:v>
                </c:pt>
                <c:pt idx="1773">
                  <c:v>17</c:v>
                </c:pt>
                <c:pt idx="1774">
                  <c:v>25.3</c:v>
                </c:pt>
                <c:pt idx="1775">
                  <c:v>16.3</c:v>
                </c:pt>
                <c:pt idx="1776">
                  <c:v>12.2</c:v>
                </c:pt>
                <c:pt idx="1777">
                  <c:v>25.7</c:v>
                </c:pt>
                <c:pt idx="1778">
                  <c:v>18.899999999999999</c:v>
                </c:pt>
                <c:pt idx="1779">
                  <c:v>22</c:v>
                </c:pt>
                <c:pt idx="1780">
                  <c:v>21.7</c:v>
                </c:pt>
                <c:pt idx="1781">
                  <c:v>19.100000000000001</c:v>
                </c:pt>
                <c:pt idx="1782">
                  <c:v>18.8</c:v>
                </c:pt>
                <c:pt idx="1783">
                  <c:v>17.399999999999999</c:v>
                </c:pt>
                <c:pt idx="1784">
                  <c:v>16.2</c:v>
                </c:pt>
                <c:pt idx="1785">
                  <c:v>23.6</c:v>
                </c:pt>
                <c:pt idx="1786">
                  <c:v>15.6</c:v>
                </c:pt>
                <c:pt idx="1787">
                  <c:v>16.399999999999999</c:v>
                </c:pt>
                <c:pt idx="1788">
                  <c:v>24.2</c:v>
                </c:pt>
                <c:pt idx="1789">
                  <c:v>23.3</c:v>
                </c:pt>
                <c:pt idx="1790">
                  <c:v>26</c:v>
                </c:pt>
                <c:pt idx="1791">
                  <c:v>36.1</c:v>
                </c:pt>
                <c:pt idx="1792">
                  <c:v>13.3</c:v>
                </c:pt>
                <c:pt idx="1793">
                  <c:v>15.3</c:v>
                </c:pt>
                <c:pt idx="1794">
                  <c:v>21.4</c:v>
                </c:pt>
                <c:pt idx="1795">
                  <c:v>18.600000000000001</c:v>
                </c:pt>
                <c:pt idx="1796">
                  <c:v>27.6</c:v>
                </c:pt>
                <c:pt idx="1797">
                  <c:v>17.899999999999999</c:v>
                </c:pt>
                <c:pt idx="1798">
                  <c:v>14.5</c:v>
                </c:pt>
                <c:pt idx="1799">
                  <c:v>24.7</c:v>
                </c:pt>
                <c:pt idx="1800">
                  <c:v>18.100000000000001</c:v>
                </c:pt>
                <c:pt idx="1801">
                  <c:v>20</c:v>
                </c:pt>
                <c:pt idx="1802">
                  <c:v>18.399999999999999</c:v>
                </c:pt>
                <c:pt idx="1803">
                  <c:v>31.3</c:v>
                </c:pt>
                <c:pt idx="1804">
                  <c:v>19.600000000000001</c:v>
                </c:pt>
                <c:pt idx="1805">
                  <c:v>20</c:v>
                </c:pt>
                <c:pt idx="1806">
                  <c:v>18.7</c:v>
                </c:pt>
                <c:pt idx="1807">
                  <c:v>18.2</c:v>
                </c:pt>
                <c:pt idx="1808">
                  <c:v>13.1</c:v>
                </c:pt>
                <c:pt idx="1809">
                  <c:v>17.8</c:v>
                </c:pt>
                <c:pt idx="1810">
                  <c:v>20.5</c:v>
                </c:pt>
                <c:pt idx="1811">
                  <c:v>17.100000000000001</c:v>
                </c:pt>
                <c:pt idx="1812">
                  <c:v>20.2</c:v>
                </c:pt>
                <c:pt idx="1813">
                  <c:v>17.8</c:v>
                </c:pt>
                <c:pt idx="1814">
                  <c:v>17.399999999999999</c:v>
                </c:pt>
                <c:pt idx="1815">
                  <c:v>14.1</c:v>
                </c:pt>
                <c:pt idx="1816">
                  <c:v>17.7</c:v>
                </c:pt>
                <c:pt idx="1817">
                  <c:v>15.5</c:v>
                </c:pt>
                <c:pt idx="1818">
                  <c:v>22.7</c:v>
                </c:pt>
                <c:pt idx="1819">
                  <c:v>25.9</c:v>
                </c:pt>
                <c:pt idx="1820">
                  <c:v>25.5</c:v>
                </c:pt>
                <c:pt idx="1821">
                  <c:v>17.8</c:v>
                </c:pt>
                <c:pt idx="1822">
                  <c:v>20.6</c:v>
                </c:pt>
                <c:pt idx="1823">
                  <c:v>17.600000000000001</c:v>
                </c:pt>
                <c:pt idx="1824">
                  <c:v>21.2</c:v>
                </c:pt>
                <c:pt idx="1825">
                  <c:v>20.399999999999999</c:v>
                </c:pt>
                <c:pt idx="1826">
                  <c:v>19.2</c:v>
                </c:pt>
                <c:pt idx="1827">
                  <c:v>27.2</c:v>
                </c:pt>
                <c:pt idx="1828">
                  <c:v>16.600000000000001</c:v>
                </c:pt>
                <c:pt idx="1829">
                  <c:v>16</c:v>
                </c:pt>
                <c:pt idx="1830">
                  <c:v>23.2</c:v>
                </c:pt>
                <c:pt idx="1831">
                  <c:v>25.7</c:v>
                </c:pt>
                <c:pt idx="1832">
                  <c:v>19.2</c:v>
                </c:pt>
                <c:pt idx="1833">
                  <c:v>18.7</c:v>
                </c:pt>
                <c:pt idx="1834">
                  <c:v>11.4</c:v>
                </c:pt>
                <c:pt idx="1835">
                  <c:v>18.2</c:v>
                </c:pt>
                <c:pt idx="1836">
                  <c:v>15.8</c:v>
                </c:pt>
                <c:pt idx="1837">
                  <c:v>21.5</c:v>
                </c:pt>
                <c:pt idx="1838">
                  <c:v>20.5</c:v>
                </c:pt>
                <c:pt idx="1839">
                  <c:v>18.899999999999999</c:v>
                </c:pt>
                <c:pt idx="1840">
                  <c:v>18.399999999999999</c:v>
                </c:pt>
                <c:pt idx="1841">
                  <c:v>15</c:v>
                </c:pt>
                <c:pt idx="1842">
                  <c:v>19</c:v>
                </c:pt>
                <c:pt idx="1843">
                  <c:v>16.3</c:v>
                </c:pt>
                <c:pt idx="1844">
                  <c:v>13.3</c:v>
                </c:pt>
                <c:pt idx="1845">
                  <c:v>14.8</c:v>
                </c:pt>
                <c:pt idx="1846">
                  <c:v>14.6</c:v>
                </c:pt>
                <c:pt idx="1847">
                  <c:v>19.100000000000001</c:v>
                </c:pt>
                <c:pt idx="1848">
                  <c:v>15.9</c:v>
                </c:pt>
                <c:pt idx="1849">
                  <c:v>18.899999999999999</c:v>
                </c:pt>
                <c:pt idx="1850">
                  <c:v>19.100000000000001</c:v>
                </c:pt>
                <c:pt idx="1851">
                  <c:v>27.2</c:v>
                </c:pt>
                <c:pt idx="1852">
                  <c:v>23.9</c:v>
                </c:pt>
                <c:pt idx="1853">
                  <c:v>32.700000000000003</c:v>
                </c:pt>
                <c:pt idx="1854">
                  <c:v>17.899999999999999</c:v>
                </c:pt>
                <c:pt idx="1855">
                  <c:v>10.6</c:v>
                </c:pt>
                <c:pt idx="1856">
                  <c:v>12.3</c:v>
                </c:pt>
                <c:pt idx="1857">
                  <c:v>17.7</c:v>
                </c:pt>
                <c:pt idx="1858">
                  <c:v>15.6</c:v>
                </c:pt>
                <c:pt idx="1859">
                  <c:v>15.9</c:v>
                </c:pt>
                <c:pt idx="1860">
                  <c:v>15.5</c:v>
                </c:pt>
                <c:pt idx="1861">
                  <c:v>18.7</c:v>
                </c:pt>
                <c:pt idx="1862">
                  <c:v>22.7</c:v>
                </c:pt>
                <c:pt idx="1863">
                  <c:v>15.4</c:v>
                </c:pt>
                <c:pt idx="1864">
                  <c:v>28.3</c:v>
                </c:pt>
                <c:pt idx="1865">
                  <c:v>17</c:v>
                </c:pt>
                <c:pt idx="1866">
                  <c:v>14.3</c:v>
                </c:pt>
                <c:pt idx="1867">
                  <c:v>22.3</c:v>
                </c:pt>
                <c:pt idx="1868">
                  <c:v>35</c:v>
                </c:pt>
                <c:pt idx="1869">
                  <c:v>32.6</c:v>
                </c:pt>
                <c:pt idx="1870">
                  <c:v>21.5</c:v>
                </c:pt>
                <c:pt idx="1871">
                  <c:v>19.5</c:v>
                </c:pt>
                <c:pt idx="1872">
                  <c:v>30.2</c:v>
                </c:pt>
                <c:pt idx="1873">
                  <c:v>36.299999999999997</c:v>
                </c:pt>
                <c:pt idx="1874">
                  <c:v>29.4</c:v>
                </c:pt>
                <c:pt idx="1875">
                  <c:v>31.4</c:v>
                </c:pt>
                <c:pt idx="1876">
                  <c:v>20.399999999999999</c:v>
                </c:pt>
                <c:pt idx="1877">
                  <c:v>15.9</c:v>
                </c:pt>
                <c:pt idx="1878">
                  <c:v>26.8</c:v>
                </c:pt>
                <c:pt idx="1879">
                  <c:v>29.3</c:v>
                </c:pt>
                <c:pt idx="1880">
                  <c:v>17.399999999999999</c:v>
                </c:pt>
                <c:pt idx="1881">
                  <c:v>17.2</c:v>
                </c:pt>
                <c:pt idx="1882">
                  <c:v>18.5</c:v>
                </c:pt>
                <c:pt idx="1883">
                  <c:v>14.1</c:v>
                </c:pt>
                <c:pt idx="1884">
                  <c:v>21.7</c:v>
                </c:pt>
                <c:pt idx="1885">
                  <c:v>26.8</c:v>
                </c:pt>
                <c:pt idx="1886">
                  <c:v>20</c:v>
                </c:pt>
                <c:pt idx="1887">
                  <c:v>21</c:v>
                </c:pt>
                <c:pt idx="1888">
                  <c:v>19</c:v>
                </c:pt>
                <c:pt idx="1889">
                  <c:v>21.1</c:v>
                </c:pt>
                <c:pt idx="1890">
                  <c:v>23.5</c:v>
                </c:pt>
                <c:pt idx="1891">
                  <c:v>15</c:v>
                </c:pt>
                <c:pt idx="1892">
                  <c:v>16.8</c:v>
                </c:pt>
                <c:pt idx="1893">
                  <c:v>17.899999999999999</c:v>
                </c:pt>
                <c:pt idx="1894">
                  <c:v>16.399999999999999</c:v>
                </c:pt>
                <c:pt idx="1895">
                  <c:v>20.9</c:v>
                </c:pt>
                <c:pt idx="1896">
                  <c:v>19.2</c:v>
                </c:pt>
                <c:pt idx="1897">
                  <c:v>25.6</c:v>
                </c:pt>
                <c:pt idx="1898">
                  <c:v>21.6</c:v>
                </c:pt>
                <c:pt idx="1899">
                  <c:v>21.8</c:v>
                </c:pt>
                <c:pt idx="1900">
                  <c:v>17.5</c:v>
                </c:pt>
                <c:pt idx="1901">
                  <c:v>18.100000000000001</c:v>
                </c:pt>
                <c:pt idx="1902">
                  <c:v>23.9</c:v>
                </c:pt>
                <c:pt idx="1903">
                  <c:v>20.5</c:v>
                </c:pt>
                <c:pt idx="1904">
                  <c:v>24.1</c:v>
                </c:pt>
                <c:pt idx="1905">
                  <c:v>20</c:v>
                </c:pt>
                <c:pt idx="1906">
                  <c:v>21.9</c:v>
                </c:pt>
                <c:pt idx="1907">
                  <c:v>23.6</c:v>
                </c:pt>
                <c:pt idx="1908">
                  <c:v>19.2</c:v>
                </c:pt>
                <c:pt idx="1909">
                  <c:v>29.4</c:v>
                </c:pt>
                <c:pt idx="1910">
                  <c:v>23.8</c:v>
                </c:pt>
                <c:pt idx="1911">
                  <c:v>22</c:v>
                </c:pt>
                <c:pt idx="1912">
                  <c:v>27</c:v>
                </c:pt>
                <c:pt idx="1913">
                  <c:v>22.3</c:v>
                </c:pt>
                <c:pt idx="1914">
                  <c:v>14.5</c:v>
                </c:pt>
                <c:pt idx="1915">
                  <c:v>21.9</c:v>
                </c:pt>
                <c:pt idx="1916">
                  <c:v>20.100000000000001</c:v>
                </c:pt>
                <c:pt idx="1917">
                  <c:v>19.2</c:v>
                </c:pt>
                <c:pt idx="1918">
                  <c:v>17.5</c:v>
                </c:pt>
                <c:pt idx="1919">
                  <c:v>22.2</c:v>
                </c:pt>
                <c:pt idx="1920">
                  <c:v>20.8</c:v>
                </c:pt>
                <c:pt idx="1921">
                  <c:v>24.5</c:v>
                </c:pt>
                <c:pt idx="1922">
                  <c:v>29</c:v>
                </c:pt>
                <c:pt idx="1923">
                  <c:v>21.9</c:v>
                </c:pt>
                <c:pt idx="1924">
                  <c:v>19.7</c:v>
                </c:pt>
                <c:pt idx="1925">
                  <c:v>19.899999999999999</c:v>
                </c:pt>
                <c:pt idx="1926">
                  <c:v>16.2</c:v>
                </c:pt>
                <c:pt idx="1927">
                  <c:v>18.399999999999999</c:v>
                </c:pt>
                <c:pt idx="1928">
                  <c:v>15</c:v>
                </c:pt>
                <c:pt idx="1929">
                  <c:v>29.2</c:v>
                </c:pt>
                <c:pt idx="1930">
                  <c:v>18.899999999999999</c:v>
                </c:pt>
                <c:pt idx="1931">
                  <c:v>19.899999999999999</c:v>
                </c:pt>
                <c:pt idx="1932">
                  <c:v>23.2</c:v>
                </c:pt>
                <c:pt idx="1933">
                  <c:v>22.2</c:v>
                </c:pt>
                <c:pt idx="1934">
                  <c:v>21.1</c:v>
                </c:pt>
                <c:pt idx="1935">
                  <c:v>18.100000000000001</c:v>
                </c:pt>
                <c:pt idx="1936">
                  <c:v>18.7</c:v>
                </c:pt>
                <c:pt idx="1937">
                  <c:v>26.9</c:v>
                </c:pt>
                <c:pt idx="1938">
                  <c:v>20.8</c:v>
                </c:pt>
                <c:pt idx="1939">
                  <c:v>19.899999999999999</c:v>
                </c:pt>
                <c:pt idx="1940">
                  <c:v>26</c:v>
                </c:pt>
                <c:pt idx="1941">
                  <c:v>18.600000000000001</c:v>
                </c:pt>
                <c:pt idx="1942">
                  <c:v>17</c:v>
                </c:pt>
                <c:pt idx="1943">
                  <c:v>21.5</c:v>
                </c:pt>
                <c:pt idx="1944">
                  <c:v>29.4</c:v>
                </c:pt>
                <c:pt idx="1945">
                  <c:v>19.7</c:v>
                </c:pt>
                <c:pt idx="1946">
                  <c:v>17.7</c:v>
                </c:pt>
                <c:pt idx="1947">
                  <c:v>19.100000000000001</c:v>
                </c:pt>
                <c:pt idx="1948">
                  <c:v>32.299999999999997</c:v>
                </c:pt>
                <c:pt idx="1949">
                  <c:v>17.3</c:v>
                </c:pt>
                <c:pt idx="1950">
                  <c:v>16</c:v>
                </c:pt>
                <c:pt idx="1951">
                  <c:v>29.5</c:v>
                </c:pt>
                <c:pt idx="1952">
                  <c:v>21.4</c:v>
                </c:pt>
                <c:pt idx="1953">
                  <c:v>13.6</c:v>
                </c:pt>
                <c:pt idx="1954">
                  <c:v>15.2</c:v>
                </c:pt>
                <c:pt idx="1955">
                  <c:v>13.8</c:v>
                </c:pt>
                <c:pt idx="1956">
                  <c:v>21.3</c:v>
                </c:pt>
                <c:pt idx="1957">
                  <c:v>22.7</c:v>
                </c:pt>
                <c:pt idx="1958">
                  <c:v>19.399999999999999</c:v>
                </c:pt>
                <c:pt idx="1959">
                  <c:v>24.7</c:v>
                </c:pt>
                <c:pt idx="1960">
                  <c:v>20.8</c:v>
                </c:pt>
                <c:pt idx="1961">
                  <c:v>34.4</c:v>
                </c:pt>
                <c:pt idx="1962">
                  <c:v>33.5</c:v>
                </c:pt>
                <c:pt idx="1963">
                  <c:v>14.7</c:v>
                </c:pt>
                <c:pt idx="1964">
                  <c:v>16.899999999999999</c:v>
                </c:pt>
                <c:pt idx="1965">
                  <c:v>19.5</c:v>
                </c:pt>
                <c:pt idx="1966">
                  <c:v>18.2</c:v>
                </c:pt>
                <c:pt idx="1967">
                  <c:v>24.4</c:v>
                </c:pt>
                <c:pt idx="1968">
                  <c:v>18.5</c:v>
                </c:pt>
                <c:pt idx="1969">
                  <c:v>26.3</c:v>
                </c:pt>
                <c:pt idx="1970">
                  <c:v>26.3</c:v>
                </c:pt>
                <c:pt idx="1971">
                  <c:v>20.399999999999999</c:v>
                </c:pt>
                <c:pt idx="1972">
                  <c:v>22.2</c:v>
                </c:pt>
                <c:pt idx="1973">
                  <c:v>21</c:v>
                </c:pt>
                <c:pt idx="1974">
                  <c:v>21.4</c:v>
                </c:pt>
                <c:pt idx="1975">
                  <c:v>13</c:v>
                </c:pt>
                <c:pt idx="1976">
                  <c:v>19.600000000000001</c:v>
                </c:pt>
                <c:pt idx="1977">
                  <c:v>27.8</c:v>
                </c:pt>
                <c:pt idx="1978">
                  <c:v>14.9</c:v>
                </c:pt>
                <c:pt idx="1979">
                  <c:v>21.5</c:v>
                </c:pt>
                <c:pt idx="1980">
                  <c:v>22.4</c:v>
                </c:pt>
                <c:pt idx="1981">
                  <c:v>29.8</c:v>
                </c:pt>
                <c:pt idx="1982">
                  <c:v>23.8</c:v>
                </c:pt>
                <c:pt idx="1983">
                  <c:v>17.399999999999999</c:v>
                </c:pt>
                <c:pt idx="1984">
                  <c:v>16.899999999999999</c:v>
                </c:pt>
                <c:pt idx="1985">
                  <c:v>22.3</c:v>
                </c:pt>
                <c:pt idx="1986">
                  <c:v>20.9</c:v>
                </c:pt>
                <c:pt idx="1987">
                  <c:v>21.8</c:v>
                </c:pt>
                <c:pt idx="1988">
                  <c:v>17.2</c:v>
                </c:pt>
                <c:pt idx="1989">
                  <c:v>16.7</c:v>
                </c:pt>
                <c:pt idx="1990">
                  <c:v>14.5</c:v>
                </c:pt>
                <c:pt idx="1991">
                  <c:v>14.9</c:v>
                </c:pt>
                <c:pt idx="1992">
                  <c:v>23.5</c:v>
                </c:pt>
                <c:pt idx="1993">
                  <c:v>30.4</c:v>
                </c:pt>
                <c:pt idx="1994">
                  <c:v>23.7</c:v>
                </c:pt>
                <c:pt idx="1995">
                  <c:v>22</c:v>
                </c:pt>
                <c:pt idx="1996">
                  <c:v>27.3</c:v>
                </c:pt>
                <c:pt idx="1997">
                  <c:v>17.100000000000001</c:v>
                </c:pt>
                <c:pt idx="1998">
                  <c:v>29.3</c:v>
                </c:pt>
                <c:pt idx="1999">
                  <c:v>14.2</c:v>
                </c:pt>
                <c:pt idx="2000">
                  <c:v>19.3</c:v>
                </c:pt>
                <c:pt idx="2001">
                  <c:v>25.5</c:v>
                </c:pt>
                <c:pt idx="2002">
                  <c:v>14</c:v>
                </c:pt>
                <c:pt idx="2003">
                  <c:v>15.3</c:v>
                </c:pt>
                <c:pt idx="2004">
                  <c:v>20.9</c:v>
                </c:pt>
                <c:pt idx="2005">
                  <c:v>19.399999999999999</c:v>
                </c:pt>
                <c:pt idx="2006">
                  <c:v>11.6</c:v>
                </c:pt>
                <c:pt idx="2007">
                  <c:v>21.1</c:v>
                </c:pt>
                <c:pt idx="2008">
                  <c:v>20.100000000000001</c:v>
                </c:pt>
                <c:pt idx="2009">
                  <c:v>13.3</c:v>
                </c:pt>
                <c:pt idx="2010">
                  <c:v>34.1</c:v>
                </c:pt>
                <c:pt idx="2011">
                  <c:v>22.6</c:v>
                </c:pt>
                <c:pt idx="2012">
                  <c:v>18.3</c:v>
                </c:pt>
                <c:pt idx="2013">
                  <c:v>21</c:v>
                </c:pt>
                <c:pt idx="2014">
                  <c:v>23.1</c:v>
                </c:pt>
                <c:pt idx="2015">
                  <c:v>18</c:v>
                </c:pt>
                <c:pt idx="2016">
                  <c:v>22.7</c:v>
                </c:pt>
                <c:pt idx="2017">
                  <c:v>27.6</c:v>
                </c:pt>
                <c:pt idx="2018">
                  <c:v>17.100000000000001</c:v>
                </c:pt>
                <c:pt idx="2019">
                  <c:v>15.9</c:v>
                </c:pt>
                <c:pt idx="2020">
                  <c:v>28.2</c:v>
                </c:pt>
                <c:pt idx="2021">
                  <c:v>29</c:v>
                </c:pt>
                <c:pt idx="2022">
                  <c:v>26.2</c:v>
                </c:pt>
                <c:pt idx="2023">
                  <c:v>17.3</c:v>
                </c:pt>
                <c:pt idx="2024">
                  <c:v>19.899999999999999</c:v>
                </c:pt>
                <c:pt idx="2025">
                  <c:v>25.6</c:v>
                </c:pt>
                <c:pt idx="2026">
                  <c:v>19.100000000000001</c:v>
                </c:pt>
                <c:pt idx="2027">
                  <c:v>24.8</c:v>
                </c:pt>
                <c:pt idx="2028">
                  <c:v>18.3</c:v>
                </c:pt>
                <c:pt idx="2029">
                  <c:v>21</c:v>
                </c:pt>
                <c:pt idx="2030">
                  <c:v>20</c:v>
                </c:pt>
                <c:pt idx="2031">
                  <c:v>20.9</c:v>
                </c:pt>
                <c:pt idx="2032">
                  <c:v>26.3</c:v>
                </c:pt>
                <c:pt idx="2033">
                  <c:v>24.4</c:v>
                </c:pt>
                <c:pt idx="2034">
                  <c:v>18.5</c:v>
                </c:pt>
                <c:pt idx="2035">
                  <c:v>19.7</c:v>
                </c:pt>
                <c:pt idx="2036">
                  <c:v>18.600000000000001</c:v>
                </c:pt>
                <c:pt idx="2037">
                  <c:v>22.7</c:v>
                </c:pt>
                <c:pt idx="2038">
                  <c:v>25.1</c:v>
                </c:pt>
                <c:pt idx="2039">
                  <c:v>21.7</c:v>
                </c:pt>
                <c:pt idx="2040">
                  <c:v>20.8</c:v>
                </c:pt>
                <c:pt idx="2041">
                  <c:v>15.7</c:v>
                </c:pt>
                <c:pt idx="2042">
                  <c:v>19.3</c:v>
                </c:pt>
                <c:pt idx="2043">
                  <c:v>27.1</c:v>
                </c:pt>
                <c:pt idx="2044">
                  <c:v>19.899999999999999</c:v>
                </c:pt>
                <c:pt idx="2045">
                  <c:v>19.399999999999999</c:v>
                </c:pt>
                <c:pt idx="2046">
                  <c:v>22.2</c:v>
                </c:pt>
                <c:pt idx="2047">
                  <c:v>18.7</c:v>
                </c:pt>
                <c:pt idx="2048">
                  <c:v>18.899999999999999</c:v>
                </c:pt>
                <c:pt idx="2049">
                  <c:v>25.4</c:v>
                </c:pt>
                <c:pt idx="2050">
                  <c:v>18.8</c:v>
                </c:pt>
                <c:pt idx="2051">
                  <c:v>22.2</c:v>
                </c:pt>
                <c:pt idx="2052">
                  <c:v>17.5</c:v>
                </c:pt>
                <c:pt idx="2053">
                  <c:v>17.3</c:v>
                </c:pt>
                <c:pt idx="2054">
                  <c:v>25</c:v>
                </c:pt>
                <c:pt idx="2055">
                  <c:v>28.8</c:v>
                </c:pt>
                <c:pt idx="2056">
                  <c:v>22.9</c:v>
                </c:pt>
                <c:pt idx="2057">
                  <c:v>16.7</c:v>
                </c:pt>
                <c:pt idx="2058">
                  <c:v>32.4</c:v>
                </c:pt>
                <c:pt idx="2059">
                  <c:v>16.8</c:v>
                </c:pt>
                <c:pt idx="2060">
                  <c:v>25.9</c:v>
                </c:pt>
                <c:pt idx="2061">
                  <c:v>16.8</c:v>
                </c:pt>
                <c:pt idx="2062">
                  <c:v>27.5</c:v>
                </c:pt>
                <c:pt idx="2063">
                  <c:v>22.4</c:v>
                </c:pt>
                <c:pt idx="2064">
                  <c:v>21.7</c:v>
                </c:pt>
                <c:pt idx="2065">
                  <c:v>23.8</c:v>
                </c:pt>
                <c:pt idx="2066">
                  <c:v>31.3</c:v>
                </c:pt>
                <c:pt idx="2067">
                  <c:v>18.399999999999999</c:v>
                </c:pt>
                <c:pt idx="2068">
                  <c:v>30.1</c:v>
                </c:pt>
                <c:pt idx="2069">
                  <c:v>20.100000000000001</c:v>
                </c:pt>
                <c:pt idx="2070">
                  <c:v>18.399999999999999</c:v>
                </c:pt>
                <c:pt idx="2071">
                  <c:v>25.4</c:v>
                </c:pt>
                <c:pt idx="2072">
                  <c:v>19.5</c:v>
                </c:pt>
                <c:pt idx="2073">
                  <c:v>19.8</c:v>
                </c:pt>
                <c:pt idx="2074">
                  <c:v>22</c:v>
                </c:pt>
                <c:pt idx="2075">
                  <c:v>20.2</c:v>
                </c:pt>
                <c:pt idx="2076">
                  <c:v>19.3</c:v>
                </c:pt>
                <c:pt idx="2077">
                  <c:v>21.5</c:v>
                </c:pt>
                <c:pt idx="2078">
                  <c:v>22</c:v>
                </c:pt>
                <c:pt idx="2079">
                  <c:v>18.8</c:v>
                </c:pt>
                <c:pt idx="2080">
                  <c:v>17.7</c:v>
                </c:pt>
                <c:pt idx="2081">
                  <c:v>19.3</c:v>
                </c:pt>
                <c:pt idx="2082">
                  <c:v>16.8</c:v>
                </c:pt>
                <c:pt idx="2083">
                  <c:v>21.1</c:v>
                </c:pt>
                <c:pt idx="2084">
                  <c:v>20</c:v>
                </c:pt>
                <c:pt idx="2085">
                  <c:v>26</c:v>
                </c:pt>
                <c:pt idx="2086">
                  <c:v>13.7</c:v>
                </c:pt>
                <c:pt idx="2087">
                  <c:v>19</c:v>
                </c:pt>
                <c:pt idx="2088">
                  <c:v>26.5</c:v>
                </c:pt>
                <c:pt idx="2089">
                  <c:v>18.3</c:v>
                </c:pt>
                <c:pt idx="2090">
                  <c:v>25.1</c:v>
                </c:pt>
                <c:pt idx="2091">
                  <c:v>17.899999999999999</c:v>
                </c:pt>
                <c:pt idx="2092">
                  <c:v>24</c:v>
                </c:pt>
                <c:pt idx="2093">
                  <c:v>19.5</c:v>
                </c:pt>
                <c:pt idx="2094">
                  <c:v>17.7</c:v>
                </c:pt>
                <c:pt idx="2095">
                  <c:v>16.600000000000001</c:v>
                </c:pt>
                <c:pt idx="2096">
                  <c:v>24.8</c:v>
                </c:pt>
                <c:pt idx="2097">
                  <c:v>23.3</c:v>
                </c:pt>
                <c:pt idx="2098">
                  <c:v>25.5</c:v>
                </c:pt>
                <c:pt idx="2099">
                  <c:v>17.2</c:v>
                </c:pt>
                <c:pt idx="2100">
                  <c:v>19</c:v>
                </c:pt>
                <c:pt idx="2101">
                  <c:v>19.8</c:v>
                </c:pt>
                <c:pt idx="2102">
                  <c:v>28</c:v>
                </c:pt>
                <c:pt idx="2103">
                  <c:v>22.6</c:v>
                </c:pt>
                <c:pt idx="2104">
                  <c:v>29.4</c:v>
                </c:pt>
                <c:pt idx="2105">
                  <c:v>26</c:v>
                </c:pt>
              </c:numCache>
            </c:numRef>
          </c:xVal>
          <c:yVal>
            <c:numRef>
              <c:f>EnergyDemand__2!$M$2:$M$2107</c:f>
              <c:numCache>
                <c:formatCode>_-* #,##0_-;\-* #,##0_-;_-* "-"??_-;_-@_-</c:formatCode>
                <c:ptCount val="2106"/>
                <c:pt idx="0">
                  <c:v>155891.345</c:v>
                </c:pt>
                <c:pt idx="1">
                  <c:v>170653.84</c:v>
                </c:pt>
                <c:pt idx="2">
                  <c:v>163682.04</c:v>
                </c:pt>
                <c:pt idx="3">
                  <c:v>154648.065</c:v>
                </c:pt>
                <c:pt idx="4">
                  <c:v>154816.49</c:v>
                </c:pt>
                <c:pt idx="5">
                  <c:v>168894.845</c:v>
                </c:pt>
                <c:pt idx="6">
                  <c:v>165070.595</c:v>
                </c:pt>
                <c:pt idx="7">
                  <c:v>159307.315</c:v>
                </c:pt>
                <c:pt idx="8">
                  <c:v>160011.07500000001</c:v>
                </c:pt>
                <c:pt idx="9">
                  <c:v>140410.125</c:v>
                </c:pt>
                <c:pt idx="10">
                  <c:v>159436.69</c:v>
                </c:pt>
                <c:pt idx="11">
                  <c:v>141444.78</c:v>
                </c:pt>
                <c:pt idx="12">
                  <c:v>141474.26500000001</c:v>
                </c:pt>
                <c:pt idx="13">
                  <c:v>160285.01500000001</c:v>
                </c:pt>
                <c:pt idx="14">
                  <c:v>150553.4</c:v>
                </c:pt>
                <c:pt idx="15">
                  <c:v>124749.065</c:v>
                </c:pt>
                <c:pt idx="16">
                  <c:v>152496.245</c:v>
                </c:pt>
                <c:pt idx="17">
                  <c:v>138793.59</c:v>
                </c:pt>
                <c:pt idx="18">
                  <c:v>129715.465</c:v>
                </c:pt>
                <c:pt idx="19">
                  <c:v>124302.93</c:v>
                </c:pt>
                <c:pt idx="20">
                  <c:v>142113.375</c:v>
                </c:pt>
                <c:pt idx="21">
                  <c:v>147070.535</c:v>
                </c:pt>
                <c:pt idx="22">
                  <c:v>152366.29999999999</c:v>
                </c:pt>
                <c:pt idx="23">
                  <c:v>133287.58499999999</c:v>
                </c:pt>
                <c:pt idx="24">
                  <c:v>131871.07999999999</c:v>
                </c:pt>
                <c:pt idx="25">
                  <c:v>131980.98499999999</c:v>
                </c:pt>
                <c:pt idx="26">
                  <c:v>138455.45499999999</c:v>
                </c:pt>
                <c:pt idx="27">
                  <c:v>141292.56</c:v>
                </c:pt>
                <c:pt idx="28">
                  <c:v>136971.755</c:v>
                </c:pt>
                <c:pt idx="29">
                  <c:v>156648.405</c:v>
                </c:pt>
                <c:pt idx="30">
                  <c:v>138768.04500000001</c:v>
                </c:pt>
                <c:pt idx="31">
                  <c:v>130517.97</c:v>
                </c:pt>
                <c:pt idx="32">
                  <c:v>137717.255</c:v>
                </c:pt>
                <c:pt idx="33">
                  <c:v>145211.49</c:v>
                </c:pt>
                <c:pt idx="34">
                  <c:v>128753.13</c:v>
                </c:pt>
                <c:pt idx="35">
                  <c:v>151355.43</c:v>
                </c:pt>
                <c:pt idx="36">
                  <c:v>141195.03</c:v>
                </c:pt>
                <c:pt idx="37">
                  <c:v>123692.08</c:v>
                </c:pt>
                <c:pt idx="38">
                  <c:v>151730.95000000001</c:v>
                </c:pt>
                <c:pt idx="39">
                  <c:v>112806.58500000001</c:v>
                </c:pt>
                <c:pt idx="40">
                  <c:v>114818.66499999999</c:v>
                </c:pt>
                <c:pt idx="41">
                  <c:v>139414.495</c:v>
                </c:pt>
                <c:pt idx="42">
                  <c:v>136683.4</c:v>
                </c:pt>
                <c:pt idx="43">
                  <c:v>134971.77499999999</c:v>
                </c:pt>
                <c:pt idx="44">
                  <c:v>123583.52</c:v>
                </c:pt>
                <c:pt idx="45">
                  <c:v>150472.255</c:v>
                </c:pt>
                <c:pt idx="46">
                  <c:v>144737.12</c:v>
                </c:pt>
                <c:pt idx="47">
                  <c:v>155060.60999999999</c:v>
                </c:pt>
                <c:pt idx="48">
                  <c:v>140402.15</c:v>
                </c:pt>
                <c:pt idx="49">
                  <c:v>137844.815</c:v>
                </c:pt>
                <c:pt idx="50">
                  <c:v>139245.21</c:v>
                </c:pt>
                <c:pt idx="51">
                  <c:v>125501.15</c:v>
                </c:pt>
                <c:pt idx="52">
                  <c:v>138597.69</c:v>
                </c:pt>
                <c:pt idx="53">
                  <c:v>140275.82999999999</c:v>
                </c:pt>
                <c:pt idx="54">
                  <c:v>137151.495</c:v>
                </c:pt>
                <c:pt idx="55">
                  <c:v>119715.705</c:v>
                </c:pt>
                <c:pt idx="56">
                  <c:v>112374.63</c:v>
                </c:pt>
                <c:pt idx="57">
                  <c:v>139765.32</c:v>
                </c:pt>
                <c:pt idx="58">
                  <c:v>131665.01500000001</c:v>
                </c:pt>
                <c:pt idx="59">
                  <c:v>125747.735</c:v>
                </c:pt>
                <c:pt idx="60">
                  <c:v>124129.44</c:v>
                </c:pt>
                <c:pt idx="61">
                  <c:v>136149.125</c:v>
                </c:pt>
                <c:pt idx="62">
                  <c:v>113459.02499999999</c:v>
                </c:pt>
                <c:pt idx="63">
                  <c:v>137352.78</c:v>
                </c:pt>
                <c:pt idx="64">
                  <c:v>125787.33</c:v>
                </c:pt>
                <c:pt idx="65">
                  <c:v>141593.54500000001</c:v>
                </c:pt>
                <c:pt idx="66">
                  <c:v>104189.1</c:v>
                </c:pt>
                <c:pt idx="67">
                  <c:v>142401.79500000001</c:v>
                </c:pt>
                <c:pt idx="68">
                  <c:v>134084.66500000001</c:v>
                </c:pt>
                <c:pt idx="69">
                  <c:v>126329.53</c:v>
                </c:pt>
                <c:pt idx="70">
                  <c:v>110662.245</c:v>
                </c:pt>
                <c:pt idx="71">
                  <c:v>122652.81</c:v>
                </c:pt>
                <c:pt idx="72">
                  <c:v>139814.04</c:v>
                </c:pt>
                <c:pt idx="73">
                  <c:v>140497.815</c:v>
                </c:pt>
                <c:pt idx="74">
                  <c:v>110196.61500000001</c:v>
                </c:pt>
                <c:pt idx="75">
                  <c:v>114191.35</c:v>
                </c:pt>
                <c:pt idx="76">
                  <c:v>132704.36499999999</c:v>
                </c:pt>
                <c:pt idx="77">
                  <c:v>148609.595</c:v>
                </c:pt>
                <c:pt idx="78">
                  <c:v>137899.715</c:v>
                </c:pt>
                <c:pt idx="79">
                  <c:v>143542.01999999999</c:v>
                </c:pt>
                <c:pt idx="80">
                  <c:v>137660.94</c:v>
                </c:pt>
                <c:pt idx="81">
                  <c:v>133476.60500000001</c:v>
                </c:pt>
                <c:pt idx="82">
                  <c:v>131448.995</c:v>
                </c:pt>
                <c:pt idx="83">
                  <c:v>117320.175</c:v>
                </c:pt>
                <c:pt idx="84">
                  <c:v>132003.44</c:v>
                </c:pt>
                <c:pt idx="85">
                  <c:v>126760.71</c:v>
                </c:pt>
                <c:pt idx="86">
                  <c:v>116467.37</c:v>
                </c:pt>
                <c:pt idx="87">
                  <c:v>107465.98</c:v>
                </c:pt>
                <c:pt idx="88">
                  <c:v>137617.88</c:v>
                </c:pt>
                <c:pt idx="89">
                  <c:v>134898.21</c:v>
                </c:pt>
                <c:pt idx="90">
                  <c:v>132276.88</c:v>
                </c:pt>
                <c:pt idx="91">
                  <c:v>119362.235</c:v>
                </c:pt>
                <c:pt idx="92">
                  <c:v>118402.905</c:v>
                </c:pt>
                <c:pt idx="93">
                  <c:v>117512.56</c:v>
                </c:pt>
                <c:pt idx="94">
                  <c:v>124486.69500000001</c:v>
                </c:pt>
                <c:pt idx="95">
                  <c:v>134233.345</c:v>
                </c:pt>
                <c:pt idx="96">
                  <c:v>136528.81</c:v>
                </c:pt>
                <c:pt idx="97">
                  <c:v>142213.66</c:v>
                </c:pt>
                <c:pt idx="98">
                  <c:v>141571.29500000001</c:v>
                </c:pt>
                <c:pt idx="99">
                  <c:v>125871.91499999999</c:v>
                </c:pt>
                <c:pt idx="100">
                  <c:v>134984.79</c:v>
                </c:pt>
                <c:pt idx="101">
                  <c:v>109640.33</c:v>
                </c:pt>
                <c:pt idx="102">
                  <c:v>139316.29</c:v>
                </c:pt>
                <c:pt idx="103">
                  <c:v>114522.44</c:v>
                </c:pt>
                <c:pt idx="104">
                  <c:v>125858.27</c:v>
                </c:pt>
                <c:pt idx="105">
                  <c:v>134029.80499999999</c:v>
                </c:pt>
                <c:pt idx="106">
                  <c:v>146265.11499999999</c:v>
                </c:pt>
                <c:pt idx="107">
                  <c:v>108762.31</c:v>
                </c:pt>
                <c:pt idx="108">
                  <c:v>122771.82</c:v>
                </c:pt>
                <c:pt idx="109">
                  <c:v>140296.4</c:v>
                </c:pt>
                <c:pt idx="110">
                  <c:v>154632.33499999999</c:v>
                </c:pt>
                <c:pt idx="111">
                  <c:v>116817.43</c:v>
                </c:pt>
                <c:pt idx="112">
                  <c:v>128658.27</c:v>
                </c:pt>
                <c:pt idx="113">
                  <c:v>134078.07</c:v>
                </c:pt>
                <c:pt idx="114">
                  <c:v>130964.88499999999</c:v>
                </c:pt>
                <c:pt idx="115">
                  <c:v>117504.77499999999</c:v>
                </c:pt>
                <c:pt idx="116">
                  <c:v>129798.47</c:v>
                </c:pt>
                <c:pt idx="117">
                  <c:v>117375.73</c:v>
                </c:pt>
                <c:pt idx="118">
                  <c:v>109477.42</c:v>
                </c:pt>
                <c:pt idx="119">
                  <c:v>111887.405</c:v>
                </c:pt>
                <c:pt idx="120">
                  <c:v>140073.89499999999</c:v>
                </c:pt>
                <c:pt idx="121">
                  <c:v>129910.015</c:v>
                </c:pt>
                <c:pt idx="122">
                  <c:v>114159.965</c:v>
                </c:pt>
                <c:pt idx="123">
                  <c:v>123523</c:v>
                </c:pt>
                <c:pt idx="124">
                  <c:v>136315.38</c:v>
                </c:pt>
                <c:pt idx="125">
                  <c:v>140517.65</c:v>
                </c:pt>
                <c:pt idx="126">
                  <c:v>123687.97</c:v>
                </c:pt>
                <c:pt idx="127">
                  <c:v>114848.77</c:v>
                </c:pt>
                <c:pt idx="128">
                  <c:v>129196.44500000001</c:v>
                </c:pt>
                <c:pt idx="129">
                  <c:v>127820.715</c:v>
                </c:pt>
                <c:pt idx="130">
                  <c:v>120350.215</c:v>
                </c:pt>
                <c:pt idx="131">
                  <c:v>133525.32</c:v>
                </c:pt>
                <c:pt idx="132">
                  <c:v>122721.46</c:v>
                </c:pt>
                <c:pt idx="133">
                  <c:v>106467.235</c:v>
                </c:pt>
                <c:pt idx="134">
                  <c:v>118789.605</c:v>
                </c:pt>
                <c:pt idx="135">
                  <c:v>148639.995</c:v>
                </c:pt>
                <c:pt idx="136">
                  <c:v>123994.3</c:v>
                </c:pt>
                <c:pt idx="137">
                  <c:v>107497.03</c:v>
                </c:pt>
                <c:pt idx="138">
                  <c:v>116890.61</c:v>
                </c:pt>
                <c:pt idx="139">
                  <c:v>112785.78</c:v>
                </c:pt>
                <c:pt idx="140">
                  <c:v>122764.33</c:v>
                </c:pt>
                <c:pt idx="141">
                  <c:v>114335.995</c:v>
                </c:pt>
                <c:pt idx="142">
                  <c:v>114817.30499999999</c:v>
                </c:pt>
                <c:pt idx="143">
                  <c:v>135452.26</c:v>
                </c:pt>
                <c:pt idx="144">
                  <c:v>133803.98499999999</c:v>
                </c:pt>
                <c:pt idx="145">
                  <c:v>139275.77499999999</c:v>
                </c:pt>
                <c:pt idx="146">
                  <c:v>135712.245</c:v>
                </c:pt>
                <c:pt idx="147">
                  <c:v>133399.23000000001</c:v>
                </c:pt>
                <c:pt idx="148">
                  <c:v>145807.25</c:v>
                </c:pt>
                <c:pt idx="149">
                  <c:v>133132.32500000001</c:v>
                </c:pt>
                <c:pt idx="150">
                  <c:v>134681.435</c:v>
                </c:pt>
                <c:pt idx="151">
                  <c:v>125072.675</c:v>
                </c:pt>
                <c:pt idx="152">
                  <c:v>144504.32999999999</c:v>
                </c:pt>
                <c:pt idx="153">
                  <c:v>125272.27</c:v>
                </c:pt>
                <c:pt idx="154">
                  <c:v>127260.05</c:v>
                </c:pt>
                <c:pt idx="155">
                  <c:v>112052.12</c:v>
                </c:pt>
                <c:pt idx="156">
                  <c:v>116052.80499999999</c:v>
                </c:pt>
                <c:pt idx="157">
                  <c:v>113138.67</c:v>
                </c:pt>
                <c:pt idx="158">
                  <c:v>136330.59</c:v>
                </c:pt>
                <c:pt idx="159">
                  <c:v>105963.55499999999</c:v>
                </c:pt>
                <c:pt idx="160">
                  <c:v>130466.91499999999</c:v>
                </c:pt>
                <c:pt idx="161">
                  <c:v>114740.52</c:v>
                </c:pt>
                <c:pt idx="162">
                  <c:v>112592.26</c:v>
                </c:pt>
                <c:pt idx="163">
                  <c:v>115490.83500000001</c:v>
                </c:pt>
                <c:pt idx="164">
                  <c:v>111032.97500000001</c:v>
                </c:pt>
                <c:pt idx="165">
                  <c:v>120858.98</c:v>
                </c:pt>
                <c:pt idx="166">
                  <c:v>127305.2</c:v>
                </c:pt>
                <c:pt idx="167">
                  <c:v>114402.745</c:v>
                </c:pt>
                <c:pt idx="168">
                  <c:v>119933.7</c:v>
                </c:pt>
                <c:pt idx="169">
                  <c:v>133831.375</c:v>
                </c:pt>
                <c:pt idx="170">
                  <c:v>117265.27499999999</c:v>
                </c:pt>
                <c:pt idx="171">
                  <c:v>137795.79500000001</c:v>
                </c:pt>
                <c:pt idx="172">
                  <c:v>113593.82</c:v>
                </c:pt>
                <c:pt idx="173">
                  <c:v>118307.52499999999</c:v>
                </c:pt>
                <c:pt idx="174">
                  <c:v>133288.46</c:v>
                </c:pt>
                <c:pt idx="175">
                  <c:v>119238.345</c:v>
                </c:pt>
                <c:pt idx="176">
                  <c:v>120144.19</c:v>
                </c:pt>
                <c:pt idx="177">
                  <c:v>139030.79500000001</c:v>
                </c:pt>
                <c:pt idx="178">
                  <c:v>126455.935</c:v>
                </c:pt>
                <c:pt idx="179">
                  <c:v>141972.715</c:v>
                </c:pt>
                <c:pt idx="180">
                  <c:v>135385.41</c:v>
                </c:pt>
                <c:pt idx="181">
                  <c:v>133666.57500000001</c:v>
                </c:pt>
                <c:pt idx="182">
                  <c:v>142555.10500000001</c:v>
                </c:pt>
                <c:pt idx="183">
                  <c:v>139563.095</c:v>
                </c:pt>
                <c:pt idx="184">
                  <c:v>116487.58</c:v>
                </c:pt>
                <c:pt idx="185">
                  <c:v>128192.08500000001</c:v>
                </c:pt>
                <c:pt idx="186">
                  <c:v>114927.205</c:v>
                </c:pt>
                <c:pt idx="187">
                  <c:v>113980.3</c:v>
                </c:pt>
                <c:pt idx="188">
                  <c:v>138424.25</c:v>
                </c:pt>
                <c:pt idx="189">
                  <c:v>110290.12</c:v>
                </c:pt>
                <c:pt idx="190">
                  <c:v>135619.94</c:v>
                </c:pt>
                <c:pt idx="191">
                  <c:v>129352.83</c:v>
                </c:pt>
                <c:pt idx="192">
                  <c:v>124797.08500000001</c:v>
                </c:pt>
                <c:pt idx="193">
                  <c:v>114413.785</c:v>
                </c:pt>
                <c:pt idx="194">
                  <c:v>116237.22</c:v>
                </c:pt>
                <c:pt idx="195">
                  <c:v>116471.77499999999</c:v>
                </c:pt>
                <c:pt idx="196">
                  <c:v>115411.41</c:v>
                </c:pt>
                <c:pt idx="197">
                  <c:v>136032.16</c:v>
                </c:pt>
                <c:pt idx="198">
                  <c:v>137513.465</c:v>
                </c:pt>
                <c:pt idx="199">
                  <c:v>126073.53</c:v>
                </c:pt>
                <c:pt idx="200">
                  <c:v>138152.10500000001</c:v>
                </c:pt>
                <c:pt idx="201">
                  <c:v>136676.715</c:v>
                </c:pt>
                <c:pt idx="202">
                  <c:v>119907.245</c:v>
                </c:pt>
                <c:pt idx="203">
                  <c:v>104422.79</c:v>
                </c:pt>
                <c:pt idx="204">
                  <c:v>112704.045</c:v>
                </c:pt>
                <c:pt idx="205">
                  <c:v>146856.79999999999</c:v>
                </c:pt>
                <c:pt idx="206">
                  <c:v>136003.91500000001</c:v>
                </c:pt>
                <c:pt idx="207">
                  <c:v>133198.34</c:v>
                </c:pt>
                <c:pt idx="208">
                  <c:v>138949.67499999999</c:v>
                </c:pt>
                <c:pt idx="209">
                  <c:v>138882.25</c:v>
                </c:pt>
                <c:pt idx="210">
                  <c:v>99608.57</c:v>
                </c:pt>
                <c:pt idx="211">
                  <c:v>113763.83500000001</c:v>
                </c:pt>
                <c:pt idx="212">
                  <c:v>134056.095</c:v>
                </c:pt>
                <c:pt idx="213">
                  <c:v>133951.29</c:v>
                </c:pt>
                <c:pt idx="214">
                  <c:v>96240.41</c:v>
                </c:pt>
                <c:pt idx="215">
                  <c:v>117533.72</c:v>
                </c:pt>
                <c:pt idx="216">
                  <c:v>112586.74</c:v>
                </c:pt>
                <c:pt idx="217">
                  <c:v>119728.63499999999</c:v>
                </c:pt>
                <c:pt idx="218">
                  <c:v>123114.11500000001</c:v>
                </c:pt>
                <c:pt idx="219">
                  <c:v>122015.59</c:v>
                </c:pt>
                <c:pt idx="220">
                  <c:v>134983.95499999999</c:v>
                </c:pt>
                <c:pt idx="221">
                  <c:v>100696.565</c:v>
                </c:pt>
                <c:pt idx="222">
                  <c:v>135437.85</c:v>
                </c:pt>
                <c:pt idx="223">
                  <c:v>124181.405</c:v>
                </c:pt>
                <c:pt idx="224">
                  <c:v>125335.57</c:v>
                </c:pt>
                <c:pt idx="225">
                  <c:v>112414.39</c:v>
                </c:pt>
                <c:pt idx="226">
                  <c:v>133982.255</c:v>
                </c:pt>
                <c:pt idx="227">
                  <c:v>107491.87</c:v>
                </c:pt>
                <c:pt idx="228">
                  <c:v>116064.03</c:v>
                </c:pt>
                <c:pt idx="229">
                  <c:v>137955.42499999999</c:v>
                </c:pt>
                <c:pt idx="230">
                  <c:v>141078.46</c:v>
                </c:pt>
                <c:pt idx="231">
                  <c:v>118871.215</c:v>
                </c:pt>
                <c:pt idx="232">
                  <c:v>134435.11499999999</c:v>
                </c:pt>
                <c:pt idx="233">
                  <c:v>136690.04999999999</c:v>
                </c:pt>
                <c:pt idx="234">
                  <c:v>113910.46</c:v>
                </c:pt>
                <c:pt idx="235">
                  <c:v>125949.5</c:v>
                </c:pt>
                <c:pt idx="236">
                  <c:v>115250.505</c:v>
                </c:pt>
                <c:pt idx="237">
                  <c:v>132941.76999999999</c:v>
                </c:pt>
                <c:pt idx="238">
                  <c:v>118801.84</c:v>
                </c:pt>
                <c:pt idx="239">
                  <c:v>110235.33500000001</c:v>
                </c:pt>
                <c:pt idx="240">
                  <c:v>113307.595</c:v>
                </c:pt>
                <c:pt idx="241">
                  <c:v>141122.79500000001</c:v>
                </c:pt>
                <c:pt idx="242">
                  <c:v>110384.27499999999</c:v>
                </c:pt>
                <c:pt idx="243">
                  <c:v>137101.87</c:v>
                </c:pt>
                <c:pt idx="244">
                  <c:v>128753.755</c:v>
                </c:pt>
                <c:pt idx="245">
                  <c:v>123290.83500000001</c:v>
                </c:pt>
                <c:pt idx="246">
                  <c:v>122003.33500000001</c:v>
                </c:pt>
                <c:pt idx="247">
                  <c:v>140729.185</c:v>
                </c:pt>
                <c:pt idx="248">
                  <c:v>121237.47</c:v>
                </c:pt>
                <c:pt idx="249">
                  <c:v>140202.73499999999</c:v>
                </c:pt>
                <c:pt idx="250">
                  <c:v>109421.815</c:v>
                </c:pt>
                <c:pt idx="251">
                  <c:v>120653.435</c:v>
                </c:pt>
                <c:pt idx="252">
                  <c:v>108543.63499999999</c:v>
                </c:pt>
                <c:pt idx="253">
                  <c:v>114194.955</c:v>
                </c:pt>
                <c:pt idx="254">
                  <c:v>129699.265</c:v>
                </c:pt>
                <c:pt idx="255">
                  <c:v>115188.76</c:v>
                </c:pt>
                <c:pt idx="256">
                  <c:v>127625.36500000001</c:v>
                </c:pt>
                <c:pt idx="257">
                  <c:v>119947.59</c:v>
                </c:pt>
                <c:pt idx="258">
                  <c:v>111955.175</c:v>
                </c:pt>
                <c:pt idx="259">
                  <c:v>150445.47</c:v>
                </c:pt>
                <c:pt idx="260">
                  <c:v>121535.485</c:v>
                </c:pt>
                <c:pt idx="261">
                  <c:v>138518.73499999999</c:v>
                </c:pt>
                <c:pt idx="262">
                  <c:v>101348.35</c:v>
                </c:pt>
                <c:pt idx="263">
                  <c:v>110547.605</c:v>
                </c:pt>
                <c:pt idx="264">
                  <c:v>113296.31</c:v>
                </c:pt>
                <c:pt idx="265">
                  <c:v>145767.1</c:v>
                </c:pt>
                <c:pt idx="266">
                  <c:v>113287.05499999999</c:v>
                </c:pt>
                <c:pt idx="267">
                  <c:v>98680</c:v>
                </c:pt>
                <c:pt idx="268">
                  <c:v>102528.4</c:v>
                </c:pt>
                <c:pt idx="269">
                  <c:v>114502.07</c:v>
                </c:pt>
                <c:pt idx="270">
                  <c:v>129885.955</c:v>
                </c:pt>
                <c:pt idx="271">
                  <c:v>132829.29</c:v>
                </c:pt>
                <c:pt idx="272">
                  <c:v>120185.265</c:v>
                </c:pt>
                <c:pt idx="273">
                  <c:v>139108.435</c:v>
                </c:pt>
                <c:pt idx="274">
                  <c:v>118307.155</c:v>
                </c:pt>
                <c:pt idx="275">
                  <c:v>138963.17499999999</c:v>
                </c:pt>
                <c:pt idx="276">
                  <c:v>114108.545</c:v>
                </c:pt>
                <c:pt idx="277">
                  <c:v>131387.745</c:v>
                </c:pt>
                <c:pt idx="278">
                  <c:v>130432.05</c:v>
                </c:pt>
                <c:pt idx="279">
                  <c:v>116811.39</c:v>
                </c:pt>
                <c:pt idx="280">
                  <c:v>128305.64</c:v>
                </c:pt>
                <c:pt idx="281">
                  <c:v>111145.12</c:v>
                </c:pt>
                <c:pt idx="282">
                  <c:v>121954.38499999999</c:v>
                </c:pt>
                <c:pt idx="283">
                  <c:v>114466.64</c:v>
                </c:pt>
                <c:pt idx="284">
                  <c:v>108972.30499999999</c:v>
                </c:pt>
                <c:pt idx="285">
                  <c:v>120372.48</c:v>
                </c:pt>
                <c:pt idx="286">
                  <c:v>118330.625</c:v>
                </c:pt>
                <c:pt idx="287">
                  <c:v>120232.19500000001</c:v>
                </c:pt>
                <c:pt idx="288">
                  <c:v>101352.12</c:v>
                </c:pt>
                <c:pt idx="289">
                  <c:v>108470.925</c:v>
                </c:pt>
                <c:pt idx="290">
                  <c:v>138858.04500000001</c:v>
                </c:pt>
                <c:pt idx="291">
                  <c:v>141647.89499999999</c:v>
                </c:pt>
                <c:pt idx="292">
                  <c:v>142146.31</c:v>
                </c:pt>
                <c:pt idx="293">
                  <c:v>95624.014999999999</c:v>
                </c:pt>
                <c:pt idx="294">
                  <c:v>119168.96000000001</c:v>
                </c:pt>
                <c:pt idx="295">
                  <c:v>139511.78</c:v>
                </c:pt>
                <c:pt idx="296">
                  <c:v>120137.45</c:v>
                </c:pt>
                <c:pt idx="297">
                  <c:v>143830.12</c:v>
                </c:pt>
                <c:pt idx="298">
                  <c:v>136121.83499999999</c:v>
                </c:pt>
                <c:pt idx="299">
                  <c:v>135184.95000000001</c:v>
                </c:pt>
                <c:pt idx="300">
                  <c:v>120718.64</c:v>
                </c:pt>
                <c:pt idx="301">
                  <c:v>97436.41</c:v>
                </c:pt>
                <c:pt idx="302">
                  <c:v>109706.42</c:v>
                </c:pt>
                <c:pt idx="303">
                  <c:v>118953.95</c:v>
                </c:pt>
                <c:pt idx="304">
                  <c:v>121862.88499999999</c:v>
                </c:pt>
                <c:pt idx="305">
                  <c:v>103756.535</c:v>
                </c:pt>
                <c:pt idx="306">
                  <c:v>133906.26</c:v>
                </c:pt>
                <c:pt idx="307">
                  <c:v>130699.155</c:v>
                </c:pt>
                <c:pt idx="308">
                  <c:v>109948.61500000001</c:v>
                </c:pt>
                <c:pt idx="309">
                  <c:v>131757.155</c:v>
                </c:pt>
                <c:pt idx="310">
                  <c:v>118086.93</c:v>
                </c:pt>
                <c:pt idx="311">
                  <c:v>140410.29500000001</c:v>
                </c:pt>
                <c:pt idx="312">
                  <c:v>109312.85</c:v>
                </c:pt>
                <c:pt idx="313">
                  <c:v>129972.91499999999</c:v>
                </c:pt>
                <c:pt idx="314">
                  <c:v>110760.825</c:v>
                </c:pt>
                <c:pt idx="315">
                  <c:v>124010.03</c:v>
                </c:pt>
                <c:pt idx="316">
                  <c:v>125652.05499999999</c:v>
                </c:pt>
                <c:pt idx="317">
                  <c:v>113923.16</c:v>
                </c:pt>
                <c:pt idx="318">
                  <c:v>107655.08</c:v>
                </c:pt>
                <c:pt idx="319">
                  <c:v>123150.38499999999</c:v>
                </c:pt>
                <c:pt idx="320">
                  <c:v>120349.015</c:v>
                </c:pt>
                <c:pt idx="321">
                  <c:v>120928.705</c:v>
                </c:pt>
                <c:pt idx="322">
                  <c:v>104770.705</c:v>
                </c:pt>
                <c:pt idx="323">
                  <c:v>133809.45499999999</c:v>
                </c:pt>
                <c:pt idx="324">
                  <c:v>118007.66499999999</c:v>
                </c:pt>
                <c:pt idx="325">
                  <c:v>117327.495</c:v>
                </c:pt>
                <c:pt idx="326">
                  <c:v>122910.48</c:v>
                </c:pt>
                <c:pt idx="327">
                  <c:v>121770.82</c:v>
                </c:pt>
                <c:pt idx="328">
                  <c:v>160437.565</c:v>
                </c:pt>
                <c:pt idx="329">
                  <c:v>110277.21</c:v>
                </c:pt>
                <c:pt idx="330">
                  <c:v>134829.755</c:v>
                </c:pt>
                <c:pt idx="331">
                  <c:v>135269.63500000001</c:v>
                </c:pt>
                <c:pt idx="332">
                  <c:v>122161.405</c:v>
                </c:pt>
                <c:pt idx="333">
                  <c:v>139814.29999999999</c:v>
                </c:pt>
                <c:pt idx="334">
                  <c:v>117281.2</c:v>
                </c:pt>
                <c:pt idx="335">
                  <c:v>149473.01</c:v>
                </c:pt>
                <c:pt idx="336">
                  <c:v>133056.82</c:v>
                </c:pt>
                <c:pt idx="337">
                  <c:v>135633.89000000001</c:v>
                </c:pt>
                <c:pt idx="338">
                  <c:v>142870.39499999999</c:v>
                </c:pt>
                <c:pt idx="339">
                  <c:v>103500.955</c:v>
                </c:pt>
                <c:pt idx="340">
                  <c:v>107895.52499999999</c:v>
                </c:pt>
                <c:pt idx="341">
                  <c:v>111999.03999999999</c:v>
                </c:pt>
                <c:pt idx="342">
                  <c:v>110031.82</c:v>
                </c:pt>
                <c:pt idx="343">
                  <c:v>107222.345</c:v>
                </c:pt>
                <c:pt idx="344">
                  <c:v>132038.42499999999</c:v>
                </c:pt>
                <c:pt idx="345">
                  <c:v>139351.56</c:v>
                </c:pt>
                <c:pt idx="346">
                  <c:v>134622.39000000001</c:v>
                </c:pt>
                <c:pt idx="347">
                  <c:v>132975.13</c:v>
                </c:pt>
                <c:pt idx="348">
                  <c:v>136116.12</c:v>
                </c:pt>
                <c:pt idx="349">
                  <c:v>122369.535</c:v>
                </c:pt>
                <c:pt idx="350">
                  <c:v>111436.265</c:v>
                </c:pt>
                <c:pt idx="351">
                  <c:v>114159.595</c:v>
                </c:pt>
                <c:pt idx="352">
                  <c:v>120821.05499999999</c:v>
                </c:pt>
                <c:pt idx="353">
                  <c:v>112576.545</c:v>
                </c:pt>
                <c:pt idx="354">
                  <c:v>130044.375</c:v>
                </c:pt>
                <c:pt idx="355">
                  <c:v>135162.11499999999</c:v>
                </c:pt>
                <c:pt idx="356">
                  <c:v>110531.6</c:v>
                </c:pt>
                <c:pt idx="357">
                  <c:v>131280.85</c:v>
                </c:pt>
                <c:pt idx="358">
                  <c:v>121945.175</c:v>
                </c:pt>
                <c:pt idx="359">
                  <c:v>114458.205</c:v>
                </c:pt>
                <c:pt idx="360">
                  <c:v>107424.07</c:v>
                </c:pt>
                <c:pt idx="361">
                  <c:v>113446.1</c:v>
                </c:pt>
                <c:pt idx="362">
                  <c:v>139114.58499999999</c:v>
                </c:pt>
                <c:pt idx="363">
                  <c:v>136240.845</c:v>
                </c:pt>
                <c:pt idx="364">
                  <c:v>113485.105</c:v>
                </c:pt>
                <c:pt idx="365">
                  <c:v>140542.95000000001</c:v>
                </c:pt>
                <c:pt idx="366">
                  <c:v>107014.075</c:v>
                </c:pt>
                <c:pt idx="367">
                  <c:v>99945.494999999995</c:v>
                </c:pt>
                <c:pt idx="368">
                  <c:v>121766.77</c:v>
                </c:pt>
                <c:pt idx="369">
                  <c:v>113978.535</c:v>
                </c:pt>
                <c:pt idx="370">
                  <c:v>116995.065</c:v>
                </c:pt>
                <c:pt idx="371">
                  <c:v>121097.845</c:v>
                </c:pt>
                <c:pt idx="372">
                  <c:v>138040.38</c:v>
                </c:pt>
                <c:pt idx="373">
                  <c:v>121178.68</c:v>
                </c:pt>
                <c:pt idx="374">
                  <c:v>137539.72500000001</c:v>
                </c:pt>
                <c:pt idx="375">
                  <c:v>112634.63499999999</c:v>
                </c:pt>
                <c:pt idx="376">
                  <c:v>112816.68</c:v>
                </c:pt>
                <c:pt idx="377">
                  <c:v>116344.565</c:v>
                </c:pt>
                <c:pt idx="378">
                  <c:v>105669.045</c:v>
                </c:pt>
                <c:pt idx="379">
                  <c:v>142476.36499999999</c:v>
                </c:pt>
                <c:pt idx="380">
                  <c:v>126465.96</c:v>
                </c:pt>
                <c:pt idx="381">
                  <c:v>112948.4</c:v>
                </c:pt>
                <c:pt idx="382">
                  <c:v>128899.765</c:v>
                </c:pt>
                <c:pt idx="383">
                  <c:v>103616.145</c:v>
                </c:pt>
                <c:pt idx="384">
                  <c:v>102229.645</c:v>
                </c:pt>
                <c:pt idx="385">
                  <c:v>112351.47</c:v>
                </c:pt>
                <c:pt idx="386">
                  <c:v>121571.97</c:v>
                </c:pt>
                <c:pt idx="387">
                  <c:v>102386.52499999999</c:v>
                </c:pt>
                <c:pt idx="388">
                  <c:v>114519.86500000001</c:v>
                </c:pt>
                <c:pt idx="389">
                  <c:v>109901.75999999999</c:v>
                </c:pt>
                <c:pt idx="390">
                  <c:v>135303.255</c:v>
                </c:pt>
                <c:pt idx="391">
                  <c:v>111179.125</c:v>
                </c:pt>
                <c:pt idx="392">
                  <c:v>115736.97</c:v>
                </c:pt>
                <c:pt idx="393">
                  <c:v>125795.84</c:v>
                </c:pt>
                <c:pt idx="394">
                  <c:v>138124.06</c:v>
                </c:pt>
                <c:pt idx="395">
                  <c:v>148100.13</c:v>
                </c:pt>
                <c:pt idx="396">
                  <c:v>117243.63</c:v>
                </c:pt>
                <c:pt idx="397">
                  <c:v>132543.1</c:v>
                </c:pt>
                <c:pt idx="398">
                  <c:v>128314.47</c:v>
                </c:pt>
                <c:pt idx="399">
                  <c:v>117948.685</c:v>
                </c:pt>
                <c:pt idx="400">
                  <c:v>142842.4</c:v>
                </c:pt>
                <c:pt idx="401">
                  <c:v>138918.38500000001</c:v>
                </c:pt>
                <c:pt idx="402">
                  <c:v>129749.14</c:v>
                </c:pt>
                <c:pt idx="403">
                  <c:v>128707.425</c:v>
                </c:pt>
                <c:pt idx="404">
                  <c:v>119927.64</c:v>
                </c:pt>
                <c:pt idx="405">
                  <c:v>139672.83499999999</c:v>
                </c:pt>
                <c:pt idx="406">
                  <c:v>146473.83499999999</c:v>
                </c:pt>
                <c:pt idx="407">
                  <c:v>127307.26</c:v>
                </c:pt>
                <c:pt idx="408">
                  <c:v>129280.81</c:v>
                </c:pt>
                <c:pt idx="409">
                  <c:v>114986.33</c:v>
                </c:pt>
                <c:pt idx="410">
                  <c:v>119350.66499999999</c:v>
                </c:pt>
                <c:pt idx="411">
                  <c:v>112506.95</c:v>
                </c:pt>
                <c:pt idx="412">
                  <c:v>117691.685</c:v>
                </c:pt>
                <c:pt idx="413">
                  <c:v>116045.27</c:v>
                </c:pt>
                <c:pt idx="414">
                  <c:v>107940.16</c:v>
                </c:pt>
                <c:pt idx="415">
                  <c:v>102577.145</c:v>
                </c:pt>
                <c:pt idx="416">
                  <c:v>132101.85999999999</c:v>
                </c:pt>
                <c:pt idx="417">
                  <c:v>99110.774999999994</c:v>
                </c:pt>
                <c:pt idx="418">
                  <c:v>133227.785</c:v>
                </c:pt>
                <c:pt idx="419">
                  <c:v>135864.065</c:v>
                </c:pt>
                <c:pt idx="420">
                  <c:v>112804.4</c:v>
                </c:pt>
                <c:pt idx="421">
                  <c:v>121533.955</c:v>
                </c:pt>
                <c:pt idx="422">
                  <c:v>137922.22</c:v>
                </c:pt>
                <c:pt idx="423">
                  <c:v>110160.02499999999</c:v>
                </c:pt>
                <c:pt idx="424">
                  <c:v>114436.97</c:v>
                </c:pt>
                <c:pt idx="425">
                  <c:v>122876.86500000001</c:v>
                </c:pt>
                <c:pt idx="426">
                  <c:v>110902.185</c:v>
                </c:pt>
                <c:pt idx="427">
                  <c:v>132877.45000000001</c:v>
                </c:pt>
                <c:pt idx="428">
                  <c:v>134819.94500000001</c:v>
                </c:pt>
                <c:pt idx="429">
                  <c:v>123787.77</c:v>
                </c:pt>
                <c:pt idx="430">
                  <c:v>104864.05</c:v>
                </c:pt>
                <c:pt idx="431">
                  <c:v>119781.13499999999</c:v>
                </c:pt>
                <c:pt idx="432">
                  <c:v>133869.14000000001</c:v>
                </c:pt>
                <c:pt idx="433">
                  <c:v>116795.245</c:v>
                </c:pt>
                <c:pt idx="434">
                  <c:v>126264.77499999999</c:v>
                </c:pt>
                <c:pt idx="435">
                  <c:v>106618.19500000001</c:v>
                </c:pt>
                <c:pt idx="436">
                  <c:v>129286.36500000001</c:v>
                </c:pt>
                <c:pt idx="437">
                  <c:v>144526.63</c:v>
                </c:pt>
                <c:pt idx="438">
                  <c:v>117281.13</c:v>
                </c:pt>
                <c:pt idx="439">
                  <c:v>102988.145</c:v>
                </c:pt>
                <c:pt idx="440">
                  <c:v>138857.13500000001</c:v>
                </c:pt>
                <c:pt idx="441">
                  <c:v>129781.155</c:v>
                </c:pt>
                <c:pt idx="442">
                  <c:v>115392.875</c:v>
                </c:pt>
                <c:pt idx="443">
                  <c:v>130994.54</c:v>
                </c:pt>
                <c:pt idx="444">
                  <c:v>140167.5</c:v>
                </c:pt>
                <c:pt idx="445">
                  <c:v>141444.44500000001</c:v>
                </c:pt>
                <c:pt idx="446">
                  <c:v>123226.075</c:v>
                </c:pt>
                <c:pt idx="447">
                  <c:v>131868.24</c:v>
                </c:pt>
                <c:pt idx="448">
                  <c:v>131730.83499999999</c:v>
                </c:pt>
                <c:pt idx="449">
                  <c:v>114281.61500000001</c:v>
                </c:pt>
                <c:pt idx="450">
                  <c:v>124882.715</c:v>
                </c:pt>
                <c:pt idx="451">
                  <c:v>138023.10999999999</c:v>
                </c:pt>
                <c:pt idx="452">
                  <c:v>129553.94</c:v>
                </c:pt>
                <c:pt idx="453">
                  <c:v>127755.095</c:v>
                </c:pt>
                <c:pt idx="454">
                  <c:v>110154.36</c:v>
                </c:pt>
                <c:pt idx="455">
                  <c:v>117797.62</c:v>
                </c:pt>
                <c:pt idx="456">
                  <c:v>137080.875</c:v>
                </c:pt>
                <c:pt idx="457">
                  <c:v>120223.175</c:v>
                </c:pt>
                <c:pt idx="458">
                  <c:v>110878.67</c:v>
                </c:pt>
                <c:pt idx="459">
                  <c:v>97402.264999999999</c:v>
                </c:pt>
                <c:pt idx="460">
                  <c:v>127805.485</c:v>
                </c:pt>
                <c:pt idx="461">
                  <c:v>115103.77499999999</c:v>
                </c:pt>
                <c:pt idx="462">
                  <c:v>127193.3</c:v>
                </c:pt>
                <c:pt idx="463">
                  <c:v>121219.595</c:v>
                </c:pt>
                <c:pt idx="464">
                  <c:v>116449.31</c:v>
                </c:pt>
                <c:pt idx="465">
                  <c:v>137651.13500000001</c:v>
                </c:pt>
                <c:pt idx="466">
                  <c:v>109147.65</c:v>
                </c:pt>
                <c:pt idx="467">
                  <c:v>127389.485</c:v>
                </c:pt>
                <c:pt idx="468">
                  <c:v>106065.935</c:v>
                </c:pt>
                <c:pt idx="469">
                  <c:v>132165.42499999999</c:v>
                </c:pt>
                <c:pt idx="470">
                  <c:v>97973.985000000001</c:v>
                </c:pt>
                <c:pt idx="471">
                  <c:v>141351.89499999999</c:v>
                </c:pt>
                <c:pt idx="472">
                  <c:v>111484.73</c:v>
                </c:pt>
                <c:pt idx="473">
                  <c:v>111229.52</c:v>
                </c:pt>
                <c:pt idx="474">
                  <c:v>106684.825</c:v>
                </c:pt>
                <c:pt idx="475">
                  <c:v>121028.325</c:v>
                </c:pt>
                <c:pt idx="476">
                  <c:v>115813.03</c:v>
                </c:pt>
                <c:pt idx="477">
                  <c:v>124852.67</c:v>
                </c:pt>
                <c:pt idx="478">
                  <c:v>133274.53</c:v>
                </c:pt>
                <c:pt idx="479">
                  <c:v>131900.51999999999</c:v>
                </c:pt>
                <c:pt idx="480">
                  <c:v>104226.83</c:v>
                </c:pt>
                <c:pt idx="481">
                  <c:v>111632.83500000001</c:v>
                </c:pt>
                <c:pt idx="482">
                  <c:v>107405.925</c:v>
                </c:pt>
                <c:pt idx="483">
                  <c:v>114085.645</c:v>
                </c:pt>
                <c:pt idx="484">
                  <c:v>136308.73499999999</c:v>
                </c:pt>
                <c:pt idx="485">
                  <c:v>120698.91499999999</c:v>
                </c:pt>
                <c:pt idx="486">
                  <c:v>111983.51</c:v>
                </c:pt>
                <c:pt idx="487">
                  <c:v>114680.185</c:v>
                </c:pt>
                <c:pt idx="488">
                  <c:v>115294.12</c:v>
                </c:pt>
                <c:pt idx="489">
                  <c:v>130210.94</c:v>
                </c:pt>
                <c:pt idx="490">
                  <c:v>137327.70000000001</c:v>
                </c:pt>
                <c:pt idx="491">
                  <c:v>114195.35</c:v>
                </c:pt>
                <c:pt idx="492">
                  <c:v>139752.54500000001</c:v>
                </c:pt>
                <c:pt idx="493">
                  <c:v>110515.6</c:v>
                </c:pt>
                <c:pt idx="494">
                  <c:v>120454.01</c:v>
                </c:pt>
                <c:pt idx="495">
                  <c:v>136856.79999999999</c:v>
                </c:pt>
                <c:pt idx="496">
                  <c:v>119127.205</c:v>
                </c:pt>
                <c:pt idx="497">
                  <c:v>112358.815</c:v>
                </c:pt>
                <c:pt idx="498">
                  <c:v>126934.24</c:v>
                </c:pt>
                <c:pt idx="499">
                  <c:v>131090.77499999999</c:v>
                </c:pt>
                <c:pt idx="500">
                  <c:v>108628.34</c:v>
                </c:pt>
                <c:pt idx="501">
                  <c:v>123351.45</c:v>
                </c:pt>
                <c:pt idx="502">
                  <c:v>108078.69500000001</c:v>
                </c:pt>
                <c:pt idx="503">
                  <c:v>99368.854999999996</c:v>
                </c:pt>
                <c:pt idx="504">
                  <c:v>142242.595</c:v>
                </c:pt>
                <c:pt idx="505">
                  <c:v>124292.955</c:v>
                </c:pt>
                <c:pt idx="506">
                  <c:v>127353.575</c:v>
                </c:pt>
                <c:pt idx="507">
                  <c:v>130516.1</c:v>
                </c:pt>
                <c:pt idx="508">
                  <c:v>134925.74</c:v>
                </c:pt>
                <c:pt idx="509">
                  <c:v>133205.18</c:v>
                </c:pt>
                <c:pt idx="510">
                  <c:v>99084.74</c:v>
                </c:pt>
                <c:pt idx="511">
                  <c:v>146990.89000000001</c:v>
                </c:pt>
                <c:pt idx="512">
                  <c:v>118324.09</c:v>
                </c:pt>
                <c:pt idx="513">
                  <c:v>132762.38</c:v>
                </c:pt>
                <c:pt idx="514">
                  <c:v>96594.744999999995</c:v>
                </c:pt>
                <c:pt idx="515">
                  <c:v>137696.67000000001</c:v>
                </c:pt>
                <c:pt idx="516">
                  <c:v>106387.19500000001</c:v>
                </c:pt>
                <c:pt idx="517">
                  <c:v>108840.18</c:v>
                </c:pt>
                <c:pt idx="518">
                  <c:v>133004.73000000001</c:v>
                </c:pt>
                <c:pt idx="519">
                  <c:v>131137.065</c:v>
                </c:pt>
                <c:pt idx="520">
                  <c:v>105119.48</c:v>
                </c:pt>
                <c:pt idx="521">
                  <c:v>136493.13</c:v>
                </c:pt>
                <c:pt idx="522">
                  <c:v>110803.765</c:v>
                </c:pt>
                <c:pt idx="523">
                  <c:v>125850.58</c:v>
                </c:pt>
                <c:pt idx="524">
                  <c:v>140086.10500000001</c:v>
                </c:pt>
                <c:pt idx="525">
                  <c:v>100246.51</c:v>
                </c:pt>
                <c:pt idx="526">
                  <c:v>106854.935</c:v>
                </c:pt>
                <c:pt idx="527">
                  <c:v>122106.95</c:v>
                </c:pt>
                <c:pt idx="528">
                  <c:v>140348.57</c:v>
                </c:pt>
                <c:pt idx="529">
                  <c:v>130906.89</c:v>
                </c:pt>
                <c:pt idx="530">
                  <c:v>116318.435</c:v>
                </c:pt>
                <c:pt idx="531">
                  <c:v>135420.82</c:v>
                </c:pt>
                <c:pt idx="532">
                  <c:v>123130.6</c:v>
                </c:pt>
                <c:pt idx="533">
                  <c:v>128554.605</c:v>
                </c:pt>
                <c:pt idx="534">
                  <c:v>140342.995</c:v>
                </c:pt>
                <c:pt idx="535">
                  <c:v>128732.59</c:v>
                </c:pt>
                <c:pt idx="536">
                  <c:v>146933.095</c:v>
                </c:pt>
                <c:pt idx="537">
                  <c:v>101119.83500000001</c:v>
                </c:pt>
                <c:pt idx="538">
                  <c:v>121958.69</c:v>
                </c:pt>
                <c:pt idx="539">
                  <c:v>124825.02499999999</c:v>
                </c:pt>
                <c:pt idx="540">
                  <c:v>132022.87</c:v>
                </c:pt>
                <c:pt idx="541">
                  <c:v>138666.10500000001</c:v>
                </c:pt>
                <c:pt idx="542">
                  <c:v>115572.045</c:v>
                </c:pt>
                <c:pt idx="543">
                  <c:v>128001.05499999999</c:v>
                </c:pt>
                <c:pt idx="544">
                  <c:v>119535.715</c:v>
                </c:pt>
                <c:pt idx="545">
                  <c:v>111885.97</c:v>
                </c:pt>
                <c:pt idx="546">
                  <c:v>105341.86500000001</c:v>
                </c:pt>
                <c:pt idx="547">
                  <c:v>117444.1</c:v>
                </c:pt>
                <c:pt idx="548">
                  <c:v>119262.145</c:v>
                </c:pt>
                <c:pt idx="549">
                  <c:v>116112.74</c:v>
                </c:pt>
                <c:pt idx="550">
                  <c:v>136253.42000000001</c:v>
                </c:pt>
                <c:pt idx="551">
                  <c:v>120448.935</c:v>
                </c:pt>
                <c:pt idx="552">
                  <c:v>113582.6</c:v>
                </c:pt>
                <c:pt idx="553">
                  <c:v>111331.235</c:v>
                </c:pt>
                <c:pt idx="554">
                  <c:v>111423.36500000001</c:v>
                </c:pt>
                <c:pt idx="555">
                  <c:v>118733.42</c:v>
                </c:pt>
                <c:pt idx="556">
                  <c:v>116209.13</c:v>
                </c:pt>
                <c:pt idx="557">
                  <c:v>123850.86</c:v>
                </c:pt>
                <c:pt idx="558">
                  <c:v>101053.36500000001</c:v>
                </c:pt>
                <c:pt idx="559">
                  <c:v>115177.935</c:v>
                </c:pt>
                <c:pt idx="560">
                  <c:v>135866.75</c:v>
                </c:pt>
                <c:pt idx="561">
                  <c:v>133405.72</c:v>
                </c:pt>
                <c:pt idx="562">
                  <c:v>127957.57</c:v>
                </c:pt>
                <c:pt idx="563">
                  <c:v>110025.465</c:v>
                </c:pt>
                <c:pt idx="564">
                  <c:v>111718.075</c:v>
                </c:pt>
                <c:pt idx="565">
                  <c:v>126519.065</c:v>
                </c:pt>
                <c:pt idx="566">
                  <c:v>94477.095000000001</c:v>
                </c:pt>
                <c:pt idx="567">
                  <c:v>116074.03</c:v>
                </c:pt>
                <c:pt idx="568">
                  <c:v>119798.995</c:v>
                </c:pt>
                <c:pt idx="569">
                  <c:v>119702.045</c:v>
                </c:pt>
                <c:pt idx="570">
                  <c:v>121697.38</c:v>
                </c:pt>
                <c:pt idx="571">
                  <c:v>123132.625</c:v>
                </c:pt>
                <c:pt idx="572">
                  <c:v>115156.44500000001</c:v>
                </c:pt>
                <c:pt idx="573">
                  <c:v>130448.11500000001</c:v>
                </c:pt>
                <c:pt idx="574">
                  <c:v>116284.345</c:v>
                </c:pt>
                <c:pt idx="575">
                  <c:v>116690.04</c:v>
                </c:pt>
                <c:pt idx="576">
                  <c:v>140904.59</c:v>
                </c:pt>
                <c:pt idx="577">
                  <c:v>124033.955</c:v>
                </c:pt>
                <c:pt idx="578">
                  <c:v>121087.1</c:v>
                </c:pt>
                <c:pt idx="579">
                  <c:v>131739.20000000001</c:v>
                </c:pt>
                <c:pt idx="580">
                  <c:v>106470.675</c:v>
                </c:pt>
                <c:pt idx="581">
                  <c:v>133562.98499999999</c:v>
                </c:pt>
                <c:pt idx="582">
                  <c:v>108761.37</c:v>
                </c:pt>
                <c:pt idx="583">
                  <c:v>120398.88499999999</c:v>
                </c:pt>
                <c:pt idx="584">
                  <c:v>118010.31</c:v>
                </c:pt>
                <c:pt idx="585">
                  <c:v>109430.37</c:v>
                </c:pt>
                <c:pt idx="586">
                  <c:v>114584.065</c:v>
                </c:pt>
                <c:pt idx="587">
                  <c:v>119960.33</c:v>
                </c:pt>
                <c:pt idx="588">
                  <c:v>105483.435</c:v>
                </c:pt>
                <c:pt idx="589">
                  <c:v>108290.11</c:v>
                </c:pt>
                <c:pt idx="590">
                  <c:v>125928.62</c:v>
                </c:pt>
                <c:pt idx="591">
                  <c:v>118702.925</c:v>
                </c:pt>
                <c:pt idx="592">
                  <c:v>122397.13</c:v>
                </c:pt>
                <c:pt idx="593">
                  <c:v>126922.995</c:v>
                </c:pt>
                <c:pt idx="594">
                  <c:v>118924.765</c:v>
                </c:pt>
                <c:pt idx="595">
                  <c:v>135339.82</c:v>
                </c:pt>
                <c:pt idx="596">
                  <c:v>128599.46</c:v>
                </c:pt>
                <c:pt idx="597">
                  <c:v>107580.495</c:v>
                </c:pt>
                <c:pt idx="598">
                  <c:v>137305.35500000001</c:v>
                </c:pt>
                <c:pt idx="599">
                  <c:v>141305.88</c:v>
                </c:pt>
                <c:pt idx="600">
                  <c:v>126763.36500000001</c:v>
                </c:pt>
                <c:pt idx="601">
                  <c:v>121177.58500000001</c:v>
                </c:pt>
                <c:pt idx="602">
                  <c:v>111738.485</c:v>
                </c:pt>
                <c:pt idx="603">
                  <c:v>130385.05</c:v>
                </c:pt>
                <c:pt idx="604">
                  <c:v>128384.14</c:v>
                </c:pt>
                <c:pt idx="605">
                  <c:v>109241.565</c:v>
                </c:pt>
                <c:pt idx="606">
                  <c:v>96432.625</c:v>
                </c:pt>
                <c:pt idx="607">
                  <c:v>138466.56</c:v>
                </c:pt>
                <c:pt idx="608">
                  <c:v>123247.735</c:v>
                </c:pt>
                <c:pt idx="609">
                  <c:v>105806.825</c:v>
                </c:pt>
                <c:pt idx="610">
                  <c:v>97356.565000000002</c:v>
                </c:pt>
                <c:pt idx="611">
                  <c:v>111613.05</c:v>
                </c:pt>
                <c:pt idx="612">
                  <c:v>115549.435</c:v>
                </c:pt>
                <c:pt idx="613">
                  <c:v>129322.31</c:v>
                </c:pt>
                <c:pt idx="614">
                  <c:v>111462.38499999999</c:v>
                </c:pt>
                <c:pt idx="615">
                  <c:v>118683.565</c:v>
                </c:pt>
                <c:pt idx="616">
                  <c:v>104804.09</c:v>
                </c:pt>
                <c:pt idx="617">
                  <c:v>131159.94500000001</c:v>
                </c:pt>
                <c:pt idx="618">
                  <c:v>130510.905</c:v>
                </c:pt>
                <c:pt idx="619">
                  <c:v>108622.42</c:v>
                </c:pt>
                <c:pt idx="620">
                  <c:v>94744.7</c:v>
                </c:pt>
                <c:pt idx="621">
                  <c:v>115974.61</c:v>
                </c:pt>
                <c:pt idx="622">
                  <c:v>140741.16500000001</c:v>
                </c:pt>
                <c:pt idx="623">
                  <c:v>117333.44500000001</c:v>
                </c:pt>
                <c:pt idx="624">
                  <c:v>123005.31</c:v>
                </c:pt>
                <c:pt idx="625">
                  <c:v>106730.21</c:v>
                </c:pt>
                <c:pt idx="626">
                  <c:v>131939.5</c:v>
                </c:pt>
                <c:pt idx="627">
                  <c:v>121752.875</c:v>
                </c:pt>
                <c:pt idx="628">
                  <c:v>114240.88499999999</c:v>
                </c:pt>
                <c:pt idx="629">
                  <c:v>111301.56</c:v>
                </c:pt>
                <c:pt idx="630">
                  <c:v>131956.72500000001</c:v>
                </c:pt>
                <c:pt idx="631">
                  <c:v>131986.80499999999</c:v>
                </c:pt>
                <c:pt idx="632">
                  <c:v>115383.13</c:v>
                </c:pt>
                <c:pt idx="633">
                  <c:v>132120.39000000001</c:v>
                </c:pt>
                <c:pt idx="634">
                  <c:v>114098.11500000001</c:v>
                </c:pt>
                <c:pt idx="635">
                  <c:v>92043.13</c:v>
                </c:pt>
                <c:pt idx="636">
                  <c:v>128761.605</c:v>
                </c:pt>
                <c:pt idx="637">
                  <c:v>133131.51999999999</c:v>
                </c:pt>
                <c:pt idx="638">
                  <c:v>127697.99</c:v>
                </c:pt>
                <c:pt idx="639">
                  <c:v>113889.41</c:v>
                </c:pt>
                <c:pt idx="640">
                  <c:v>108628.96</c:v>
                </c:pt>
                <c:pt idx="641">
                  <c:v>135728.405</c:v>
                </c:pt>
                <c:pt idx="642">
                  <c:v>133607.065</c:v>
                </c:pt>
                <c:pt idx="643">
                  <c:v>137302.60500000001</c:v>
                </c:pt>
                <c:pt idx="644">
                  <c:v>116715.965</c:v>
                </c:pt>
                <c:pt idx="645">
                  <c:v>110457.33500000001</c:v>
                </c:pt>
                <c:pt idx="646">
                  <c:v>119118.11</c:v>
                </c:pt>
                <c:pt idx="647">
                  <c:v>127192.315</c:v>
                </c:pt>
                <c:pt idx="648">
                  <c:v>140264.51999999999</c:v>
                </c:pt>
                <c:pt idx="649">
                  <c:v>135306.005</c:v>
                </c:pt>
                <c:pt idx="650">
                  <c:v>109111.61500000001</c:v>
                </c:pt>
                <c:pt idx="651">
                  <c:v>141133.08499999999</c:v>
                </c:pt>
                <c:pt idx="652">
                  <c:v>117642.645</c:v>
                </c:pt>
                <c:pt idx="653">
                  <c:v>101386.01</c:v>
                </c:pt>
                <c:pt idx="654">
                  <c:v>118832.07</c:v>
                </c:pt>
                <c:pt idx="655">
                  <c:v>124255.97500000001</c:v>
                </c:pt>
                <c:pt idx="656">
                  <c:v>113374.465</c:v>
                </c:pt>
                <c:pt idx="657">
                  <c:v>100476.705</c:v>
                </c:pt>
                <c:pt idx="658">
                  <c:v>102830.55499999999</c:v>
                </c:pt>
                <c:pt idx="659">
                  <c:v>139607.905</c:v>
                </c:pt>
                <c:pt idx="660">
                  <c:v>114469.88</c:v>
                </c:pt>
                <c:pt idx="661">
                  <c:v>128577.63</c:v>
                </c:pt>
                <c:pt idx="662">
                  <c:v>118293.52499999999</c:v>
                </c:pt>
                <c:pt idx="663">
                  <c:v>137446.75</c:v>
                </c:pt>
                <c:pt idx="664">
                  <c:v>105149.02</c:v>
                </c:pt>
                <c:pt idx="665">
                  <c:v>130229.295</c:v>
                </c:pt>
                <c:pt idx="666">
                  <c:v>102684.515</c:v>
                </c:pt>
                <c:pt idx="667">
                  <c:v>120470.785</c:v>
                </c:pt>
                <c:pt idx="668">
                  <c:v>109568.47</c:v>
                </c:pt>
                <c:pt idx="669">
                  <c:v>110416.88</c:v>
                </c:pt>
                <c:pt idx="670">
                  <c:v>140713.255</c:v>
                </c:pt>
                <c:pt idx="671">
                  <c:v>135782.54500000001</c:v>
                </c:pt>
                <c:pt idx="672">
                  <c:v>106877.86500000001</c:v>
                </c:pt>
                <c:pt idx="673">
                  <c:v>125141.9</c:v>
                </c:pt>
                <c:pt idx="674">
                  <c:v>117452.27</c:v>
                </c:pt>
                <c:pt idx="675">
                  <c:v>113945.5</c:v>
                </c:pt>
                <c:pt idx="676">
                  <c:v>113186.735</c:v>
                </c:pt>
                <c:pt idx="677">
                  <c:v>116632.09</c:v>
                </c:pt>
                <c:pt idx="678">
                  <c:v>127365.59</c:v>
                </c:pt>
                <c:pt idx="679">
                  <c:v>116179.47</c:v>
                </c:pt>
                <c:pt idx="680">
                  <c:v>122361.925</c:v>
                </c:pt>
                <c:pt idx="681">
                  <c:v>131856.315</c:v>
                </c:pt>
                <c:pt idx="682">
                  <c:v>117551.69500000001</c:v>
                </c:pt>
                <c:pt idx="683">
                  <c:v>106236.23</c:v>
                </c:pt>
                <c:pt idx="684">
                  <c:v>114736.355</c:v>
                </c:pt>
                <c:pt idx="685">
                  <c:v>114225.12</c:v>
                </c:pt>
                <c:pt idx="686">
                  <c:v>93590.425000000003</c:v>
                </c:pt>
                <c:pt idx="687">
                  <c:v>101548.735</c:v>
                </c:pt>
                <c:pt idx="688">
                  <c:v>113264.23</c:v>
                </c:pt>
                <c:pt idx="689">
                  <c:v>100203.55</c:v>
                </c:pt>
                <c:pt idx="690">
                  <c:v>127169.03</c:v>
                </c:pt>
                <c:pt idx="691">
                  <c:v>143158.89000000001</c:v>
                </c:pt>
                <c:pt idx="692">
                  <c:v>128153.19500000001</c:v>
                </c:pt>
                <c:pt idx="693">
                  <c:v>101550.045</c:v>
                </c:pt>
                <c:pt idx="694">
                  <c:v>102283.13</c:v>
                </c:pt>
                <c:pt idx="695">
                  <c:v>121092.855</c:v>
                </c:pt>
                <c:pt idx="696">
                  <c:v>104947.325</c:v>
                </c:pt>
                <c:pt idx="697">
                  <c:v>112990.63499999999</c:v>
                </c:pt>
                <c:pt idx="698">
                  <c:v>94786.72</c:v>
                </c:pt>
                <c:pt idx="699">
                  <c:v>137634.125</c:v>
                </c:pt>
                <c:pt idx="700">
                  <c:v>99801.574999999997</c:v>
                </c:pt>
                <c:pt idx="701">
                  <c:v>109389.095</c:v>
                </c:pt>
                <c:pt idx="702">
                  <c:v>117351.14</c:v>
                </c:pt>
                <c:pt idx="703">
                  <c:v>109315.065</c:v>
                </c:pt>
                <c:pt idx="704">
                  <c:v>101057.43</c:v>
                </c:pt>
                <c:pt idx="705">
                  <c:v>137291.97</c:v>
                </c:pt>
                <c:pt idx="706">
                  <c:v>106692.845</c:v>
                </c:pt>
                <c:pt idx="707">
                  <c:v>134119.14000000001</c:v>
                </c:pt>
                <c:pt idx="708">
                  <c:v>135182.72500000001</c:v>
                </c:pt>
                <c:pt idx="709">
                  <c:v>124491.53</c:v>
                </c:pt>
                <c:pt idx="710">
                  <c:v>131996.97</c:v>
                </c:pt>
                <c:pt idx="711">
                  <c:v>128127.75</c:v>
                </c:pt>
                <c:pt idx="712">
                  <c:v>114462.53</c:v>
                </c:pt>
                <c:pt idx="713">
                  <c:v>136328.345</c:v>
                </c:pt>
                <c:pt idx="714">
                  <c:v>118413.13499999999</c:v>
                </c:pt>
                <c:pt idx="715">
                  <c:v>115979.07</c:v>
                </c:pt>
                <c:pt idx="716">
                  <c:v>110432.33</c:v>
                </c:pt>
                <c:pt idx="717">
                  <c:v>113539.935</c:v>
                </c:pt>
                <c:pt idx="718">
                  <c:v>127633.27499999999</c:v>
                </c:pt>
                <c:pt idx="719">
                  <c:v>119622.285</c:v>
                </c:pt>
                <c:pt idx="720">
                  <c:v>102037.16499999999</c:v>
                </c:pt>
                <c:pt idx="721">
                  <c:v>101262.655</c:v>
                </c:pt>
                <c:pt idx="722">
                  <c:v>109874.9</c:v>
                </c:pt>
                <c:pt idx="723">
                  <c:v>136301.49</c:v>
                </c:pt>
                <c:pt idx="724">
                  <c:v>117880.565</c:v>
                </c:pt>
                <c:pt idx="725">
                  <c:v>122393.325</c:v>
                </c:pt>
                <c:pt idx="726">
                  <c:v>103381.91499999999</c:v>
                </c:pt>
                <c:pt idx="727">
                  <c:v>105938.47500000001</c:v>
                </c:pt>
                <c:pt idx="728">
                  <c:v>111360.065</c:v>
                </c:pt>
                <c:pt idx="729">
                  <c:v>127092.715</c:v>
                </c:pt>
                <c:pt idx="730">
                  <c:v>115429.005</c:v>
                </c:pt>
                <c:pt idx="731">
                  <c:v>131574.60500000001</c:v>
                </c:pt>
                <c:pt idx="732">
                  <c:v>124481.41499999999</c:v>
                </c:pt>
                <c:pt idx="733">
                  <c:v>105893.61500000001</c:v>
                </c:pt>
                <c:pt idx="734">
                  <c:v>99613.865000000005</c:v>
                </c:pt>
                <c:pt idx="735">
                  <c:v>132940.63</c:v>
                </c:pt>
                <c:pt idx="736">
                  <c:v>111625.98</c:v>
                </c:pt>
                <c:pt idx="737">
                  <c:v>115907.395</c:v>
                </c:pt>
                <c:pt idx="738">
                  <c:v>110768.285</c:v>
                </c:pt>
                <c:pt idx="739">
                  <c:v>133778.44500000001</c:v>
                </c:pt>
                <c:pt idx="740">
                  <c:v>129649.25</c:v>
                </c:pt>
                <c:pt idx="741">
                  <c:v>119736.125</c:v>
                </c:pt>
                <c:pt idx="742">
                  <c:v>117048.72500000001</c:v>
                </c:pt>
                <c:pt idx="743">
                  <c:v>127198.78</c:v>
                </c:pt>
                <c:pt idx="744">
                  <c:v>112935.03999999999</c:v>
                </c:pt>
                <c:pt idx="745">
                  <c:v>118113.8</c:v>
                </c:pt>
                <c:pt idx="746">
                  <c:v>104194.345</c:v>
                </c:pt>
                <c:pt idx="747">
                  <c:v>107731.72</c:v>
                </c:pt>
                <c:pt idx="748">
                  <c:v>97262.79</c:v>
                </c:pt>
                <c:pt idx="749">
                  <c:v>124313.07</c:v>
                </c:pt>
                <c:pt idx="750">
                  <c:v>90498.92</c:v>
                </c:pt>
                <c:pt idx="751">
                  <c:v>117260.245</c:v>
                </c:pt>
                <c:pt idx="752">
                  <c:v>108717.875</c:v>
                </c:pt>
                <c:pt idx="753">
                  <c:v>123999.07</c:v>
                </c:pt>
                <c:pt idx="754">
                  <c:v>121100.045</c:v>
                </c:pt>
                <c:pt idx="755">
                  <c:v>99334.8</c:v>
                </c:pt>
                <c:pt idx="756">
                  <c:v>120784.875</c:v>
                </c:pt>
                <c:pt idx="757">
                  <c:v>113063.675</c:v>
                </c:pt>
                <c:pt idx="758">
                  <c:v>116696.455</c:v>
                </c:pt>
                <c:pt idx="759">
                  <c:v>135670.99</c:v>
                </c:pt>
                <c:pt idx="760">
                  <c:v>105799.935</c:v>
                </c:pt>
                <c:pt idx="761">
                  <c:v>138437.85500000001</c:v>
                </c:pt>
                <c:pt idx="762">
                  <c:v>124046.80499999999</c:v>
                </c:pt>
                <c:pt idx="763">
                  <c:v>123461.38</c:v>
                </c:pt>
                <c:pt idx="764">
                  <c:v>127830.62</c:v>
                </c:pt>
                <c:pt idx="765">
                  <c:v>110669.27</c:v>
                </c:pt>
                <c:pt idx="766">
                  <c:v>108102.56</c:v>
                </c:pt>
                <c:pt idx="767">
                  <c:v>117617.51</c:v>
                </c:pt>
                <c:pt idx="768">
                  <c:v>115442.655</c:v>
                </c:pt>
                <c:pt idx="769">
                  <c:v>123954.31</c:v>
                </c:pt>
                <c:pt idx="770">
                  <c:v>107212.84</c:v>
                </c:pt>
                <c:pt idx="771">
                  <c:v>125346.075</c:v>
                </c:pt>
                <c:pt idx="772">
                  <c:v>119938.795</c:v>
                </c:pt>
                <c:pt idx="773">
                  <c:v>123142.76</c:v>
                </c:pt>
                <c:pt idx="774">
                  <c:v>112033.87</c:v>
                </c:pt>
                <c:pt idx="775">
                  <c:v>143461.125</c:v>
                </c:pt>
                <c:pt idx="776">
                  <c:v>130088.95</c:v>
                </c:pt>
                <c:pt idx="777">
                  <c:v>98427.53</c:v>
                </c:pt>
                <c:pt idx="778">
                  <c:v>101256.78</c:v>
                </c:pt>
                <c:pt idx="779">
                  <c:v>124351.235</c:v>
                </c:pt>
                <c:pt idx="780">
                  <c:v>123740.265</c:v>
                </c:pt>
                <c:pt idx="781">
                  <c:v>105013.07</c:v>
                </c:pt>
                <c:pt idx="782">
                  <c:v>131067.25</c:v>
                </c:pt>
                <c:pt idx="783">
                  <c:v>124721.485</c:v>
                </c:pt>
                <c:pt idx="784">
                  <c:v>113030.005</c:v>
                </c:pt>
                <c:pt idx="785">
                  <c:v>116428.79</c:v>
                </c:pt>
                <c:pt idx="786">
                  <c:v>103219.08</c:v>
                </c:pt>
                <c:pt idx="787">
                  <c:v>99687.64</c:v>
                </c:pt>
                <c:pt idx="788">
                  <c:v>158052.89000000001</c:v>
                </c:pt>
                <c:pt idx="789">
                  <c:v>100746.42</c:v>
                </c:pt>
                <c:pt idx="790">
                  <c:v>97715.01</c:v>
                </c:pt>
                <c:pt idx="791">
                  <c:v>113954.78</c:v>
                </c:pt>
                <c:pt idx="792">
                  <c:v>107142.815</c:v>
                </c:pt>
                <c:pt idx="793">
                  <c:v>104632.79</c:v>
                </c:pt>
                <c:pt idx="794">
                  <c:v>133874.47500000001</c:v>
                </c:pt>
                <c:pt idx="795">
                  <c:v>117361.7</c:v>
                </c:pt>
                <c:pt idx="796">
                  <c:v>101692.45</c:v>
                </c:pt>
                <c:pt idx="797">
                  <c:v>111096.30499999999</c:v>
                </c:pt>
                <c:pt idx="798">
                  <c:v>112946.34</c:v>
                </c:pt>
                <c:pt idx="799">
                  <c:v>138627.10999999999</c:v>
                </c:pt>
                <c:pt idx="800">
                  <c:v>118201.175</c:v>
                </c:pt>
                <c:pt idx="801">
                  <c:v>134664.655</c:v>
                </c:pt>
                <c:pt idx="802">
                  <c:v>107583.935</c:v>
                </c:pt>
                <c:pt idx="803">
                  <c:v>132029.57500000001</c:v>
                </c:pt>
                <c:pt idx="804">
                  <c:v>116530.04</c:v>
                </c:pt>
                <c:pt idx="805">
                  <c:v>102161.11500000001</c:v>
                </c:pt>
                <c:pt idx="806">
                  <c:v>136071.965</c:v>
                </c:pt>
                <c:pt idx="807">
                  <c:v>113381.53</c:v>
                </c:pt>
                <c:pt idx="808">
                  <c:v>94810.664999999994</c:v>
                </c:pt>
                <c:pt idx="809">
                  <c:v>133799.655</c:v>
                </c:pt>
                <c:pt idx="810">
                  <c:v>109364.01</c:v>
                </c:pt>
                <c:pt idx="811">
                  <c:v>124452.94</c:v>
                </c:pt>
                <c:pt idx="812">
                  <c:v>127705.84</c:v>
                </c:pt>
                <c:pt idx="813">
                  <c:v>115123.54</c:v>
                </c:pt>
                <c:pt idx="814">
                  <c:v>107332.1</c:v>
                </c:pt>
                <c:pt idx="815">
                  <c:v>127541.57</c:v>
                </c:pt>
                <c:pt idx="816">
                  <c:v>105374.93</c:v>
                </c:pt>
                <c:pt idx="817">
                  <c:v>114799.91</c:v>
                </c:pt>
                <c:pt idx="818">
                  <c:v>128535.19</c:v>
                </c:pt>
                <c:pt idx="819">
                  <c:v>141166.85</c:v>
                </c:pt>
                <c:pt idx="820">
                  <c:v>139855.63</c:v>
                </c:pt>
                <c:pt idx="821">
                  <c:v>129740.315</c:v>
                </c:pt>
                <c:pt idx="822">
                  <c:v>119662.16499999999</c:v>
                </c:pt>
                <c:pt idx="823">
                  <c:v>116457.26</c:v>
                </c:pt>
                <c:pt idx="824">
                  <c:v>107616.03</c:v>
                </c:pt>
                <c:pt idx="825">
                  <c:v>108070.27499999999</c:v>
                </c:pt>
                <c:pt idx="826">
                  <c:v>141332.05499999999</c:v>
                </c:pt>
                <c:pt idx="827">
                  <c:v>107279.84</c:v>
                </c:pt>
                <c:pt idx="828">
                  <c:v>118856.41499999999</c:v>
                </c:pt>
                <c:pt idx="829">
                  <c:v>116299.39</c:v>
                </c:pt>
                <c:pt idx="830">
                  <c:v>116793.855</c:v>
                </c:pt>
                <c:pt idx="831">
                  <c:v>139137.185</c:v>
                </c:pt>
                <c:pt idx="832">
                  <c:v>122862.345</c:v>
                </c:pt>
                <c:pt idx="833">
                  <c:v>139188.48000000001</c:v>
                </c:pt>
                <c:pt idx="834">
                  <c:v>120035.38499999999</c:v>
                </c:pt>
                <c:pt idx="835">
                  <c:v>134004.96</c:v>
                </c:pt>
                <c:pt idx="836">
                  <c:v>113337.685</c:v>
                </c:pt>
                <c:pt idx="837">
                  <c:v>114916.99</c:v>
                </c:pt>
                <c:pt idx="838">
                  <c:v>101610.815</c:v>
                </c:pt>
                <c:pt idx="839">
                  <c:v>132774.29500000001</c:v>
                </c:pt>
                <c:pt idx="840">
                  <c:v>112633.265</c:v>
                </c:pt>
                <c:pt idx="841">
                  <c:v>135930.07999999999</c:v>
                </c:pt>
                <c:pt idx="842">
                  <c:v>119298.325</c:v>
                </c:pt>
                <c:pt idx="843">
                  <c:v>117346.26</c:v>
                </c:pt>
                <c:pt idx="844">
                  <c:v>115239.57</c:v>
                </c:pt>
                <c:pt idx="845">
                  <c:v>98933.06</c:v>
                </c:pt>
                <c:pt idx="846">
                  <c:v>136740.005</c:v>
                </c:pt>
                <c:pt idx="847">
                  <c:v>100592.295</c:v>
                </c:pt>
                <c:pt idx="848">
                  <c:v>127261.295</c:v>
                </c:pt>
                <c:pt idx="849">
                  <c:v>138118.70499999999</c:v>
                </c:pt>
                <c:pt idx="850">
                  <c:v>112349.26</c:v>
                </c:pt>
                <c:pt idx="851">
                  <c:v>129812.91499999999</c:v>
                </c:pt>
                <c:pt idx="852">
                  <c:v>119079.465</c:v>
                </c:pt>
                <c:pt idx="853">
                  <c:v>95967.404999999999</c:v>
                </c:pt>
                <c:pt idx="854">
                  <c:v>116690.17</c:v>
                </c:pt>
                <c:pt idx="855">
                  <c:v>121551.685</c:v>
                </c:pt>
                <c:pt idx="856">
                  <c:v>119876.63</c:v>
                </c:pt>
                <c:pt idx="857">
                  <c:v>131023.66</c:v>
                </c:pt>
                <c:pt idx="858">
                  <c:v>95368.164999999994</c:v>
                </c:pt>
                <c:pt idx="859">
                  <c:v>125189.54</c:v>
                </c:pt>
                <c:pt idx="860">
                  <c:v>134955.01999999999</c:v>
                </c:pt>
                <c:pt idx="861">
                  <c:v>116083.295</c:v>
                </c:pt>
                <c:pt idx="862">
                  <c:v>100017.19500000001</c:v>
                </c:pt>
                <c:pt idx="863">
                  <c:v>106654.955</c:v>
                </c:pt>
                <c:pt idx="864">
                  <c:v>116556.425</c:v>
                </c:pt>
                <c:pt idx="865">
                  <c:v>112227.65</c:v>
                </c:pt>
                <c:pt idx="866">
                  <c:v>105085.515</c:v>
                </c:pt>
                <c:pt idx="867">
                  <c:v>115020.505</c:v>
                </c:pt>
                <c:pt idx="868">
                  <c:v>122771.53</c:v>
                </c:pt>
                <c:pt idx="869">
                  <c:v>124686.63</c:v>
                </c:pt>
                <c:pt idx="870">
                  <c:v>107278.83</c:v>
                </c:pt>
                <c:pt idx="871">
                  <c:v>111617.94500000001</c:v>
                </c:pt>
                <c:pt idx="872">
                  <c:v>119598.605</c:v>
                </c:pt>
                <c:pt idx="873">
                  <c:v>113669.45</c:v>
                </c:pt>
                <c:pt idx="874">
                  <c:v>112663.625</c:v>
                </c:pt>
                <c:pt idx="875">
                  <c:v>99890.25</c:v>
                </c:pt>
                <c:pt idx="876">
                  <c:v>114696.37</c:v>
                </c:pt>
                <c:pt idx="877">
                  <c:v>110086.7</c:v>
                </c:pt>
                <c:pt idx="878">
                  <c:v>119653.94500000001</c:v>
                </c:pt>
                <c:pt idx="879">
                  <c:v>113451.995</c:v>
                </c:pt>
                <c:pt idx="880">
                  <c:v>117952.36500000001</c:v>
                </c:pt>
                <c:pt idx="881">
                  <c:v>105912.16</c:v>
                </c:pt>
                <c:pt idx="882">
                  <c:v>111361.05</c:v>
                </c:pt>
                <c:pt idx="883">
                  <c:v>94602.89</c:v>
                </c:pt>
                <c:pt idx="884">
                  <c:v>109020.58</c:v>
                </c:pt>
                <c:pt idx="885">
                  <c:v>118723.07</c:v>
                </c:pt>
                <c:pt idx="886">
                  <c:v>117470.22</c:v>
                </c:pt>
                <c:pt idx="887">
                  <c:v>135308.29500000001</c:v>
                </c:pt>
                <c:pt idx="888">
                  <c:v>128119.715</c:v>
                </c:pt>
                <c:pt idx="889">
                  <c:v>122423.01</c:v>
                </c:pt>
                <c:pt idx="890">
                  <c:v>100571.04</c:v>
                </c:pt>
                <c:pt idx="891">
                  <c:v>109857.485</c:v>
                </c:pt>
                <c:pt idx="892">
                  <c:v>103662.05</c:v>
                </c:pt>
                <c:pt idx="893">
                  <c:v>104054.85</c:v>
                </c:pt>
                <c:pt idx="894">
                  <c:v>144103.70499999999</c:v>
                </c:pt>
                <c:pt idx="895">
                  <c:v>121067.59</c:v>
                </c:pt>
                <c:pt idx="896">
                  <c:v>108723.61500000001</c:v>
                </c:pt>
                <c:pt idx="897">
                  <c:v>136255.33499999999</c:v>
                </c:pt>
                <c:pt idx="898">
                  <c:v>122607.56</c:v>
                </c:pt>
                <c:pt idx="899">
                  <c:v>133705.845</c:v>
                </c:pt>
                <c:pt idx="900">
                  <c:v>111880.52499999999</c:v>
                </c:pt>
                <c:pt idx="901">
                  <c:v>131851.01500000001</c:v>
                </c:pt>
                <c:pt idx="902">
                  <c:v>117037.86500000001</c:v>
                </c:pt>
                <c:pt idx="903">
                  <c:v>106779.47500000001</c:v>
                </c:pt>
                <c:pt idx="904">
                  <c:v>104766</c:v>
                </c:pt>
                <c:pt idx="905">
                  <c:v>115460.6</c:v>
                </c:pt>
                <c:pt idx="906">
                  <c:v>124266.88499999999</c:v>
                </c:pt>
                <c:pt idx="907">
                  <c:v>116611.25</c:v>
                </c:pt>
                <c:pt idx="908">
                  <c:v>101853.24</c:v>
                </c:pt>
                <c:pt idx="909">
                  <c:v>110715.12</c:v>
                </c:pt>
                <c:pt idx="910">
                  <c:v>111211.35</c:v>
                </c:pt>
                <c:pt idx="911">
                  <c:v>119226.435</c:v>
                </c:pt>
                <c:pt idx="912">
                  <c:v>121944.995</c:v>
                </c:pt>
                <c:pt idx="913">
                  <c:v>119309.93</c:v>
                </c:pt>
                <c:pt idx="914">
                  <c:v>133009.01</c:v>
                </c:pt>
                <c:pt idx="915">
                  <c:v>115384.08500000001</c:v>
                </c:pt>
                <c:pt idx="916">
                  <c:v>93859.285000000003</c:v>
                </c:pt>
                <c:pt idx="917">
                  <c:v>113116.425</c:v>
                </c:pt>
                <c:pt idx="918">
                  <c:v>139724.02499999999</c:v>
                </c:pt>
                <c:pt idx="919">
                  <c:v>96584.744999999995</c:v>
                </c:pt>
                <c:pt idx="920">
                  <c:v>96041.895000000004</c:v>
                </c:pt>
                <c:pt idx="921">
                  <c:v>119226.42</c:v>
                </c:pt>
                <c:pt idx="922">
                  <c:v>107479.26</c:v>
                </c:pt>
                <c:pt idx="923">
                  <c:v>109828.93</c:v>
                </c:pt>
                <c:pt idx="924">
                  <c:v>101994.05499999999</c:v>
                </c:pt>
                <c:pt idx="925">
                  <c:v>104949.95</c:v>
                </c:pt>
                <c:pt idx="926">
                  <c:v>104486.18</c:v>
                </c:pt>
                <c:pt idx="927">
                  <c:v>108336.53</c:v>
                </c:pt>
                <c:pt idx="928">
                  <c:v>122642.235</c:v>
                </c:pt>
                <c:pt idx="929">
                  <c:v>98817.03</c:v>
                </c:pt>
                <c:pt idx="930">
                  <c:v>98774.235000000001</c:v>
                </c:pt>
                <c:pt idx="931">
                  <c:v>124311.33</c:v>
                </c:pt>
                <c:pt idx="932">
                  <c:v>124370.765</c:v>
                </c:pt>
                <c:pt idx="933">
                  <c:v>143109.35500000001</c:v>
                </c:pt>
                <c:pt idx="934">
                  <c:v>129223.80499999999</c:v>
                </c:pt>
                <c:pt idx="935">
                  <c:v>120659.15</c:v>
                </c:pt>
                <c:pt idx="936">
                  <c:v>127894.285</c:v>
                </c:pt>
                <c:pt idx="937">
                  <c:v>114400.065</c:v>
                </c:pt>
                <c:pt idx="938">
                  <c:v>109551.08</c:v>
                </c:pt>
                <c:pt idx="939">
                  <c:v>115200.19</c:v>
                </c:pt>
                <c:pt idx="940">
                  <c:v>128079.845</c:v>
                </c:pt>
                <c:pt idx="941">
                  <c:v>98977.05</c:v>
                </c:pt>
                <c:pt idx="942">
                  <c:v>122717.5</c:v>
                </c:pt>
                <c:pt idx="943">
                  <c:v>138640.39000000001</c:v>
                </c:pt>
                <c:pt idx="944">
                  <c:v>109044.9</c:v>
                </c:pt>
                <c:pt idx="945">
                  <c:v>114186.8</c:v>
                </c:pt>
                <c:pt idx="946">
                  <c:v>102195.97500000001</c:v>
                </c:pt>
                <c:pt idx="947">
                  <c:v>132105.75</c:v>
                </c:pt>
                <c:pt idx="948">
                  <c:v>122760.92</c:v>
                </c:pt>
                <c:pt idx="949">
                  <c:v>125394.425</c:v>
                </c:pt>
                <c:pt idx="950">
                  <c:v>113551.03999999999</c:v>
                </c:pt>
                <c:pt idx="951">
                  <c:v>118103.86500000001</c:v>
                </c:pt>
                <c:pt idx="952">
                  <c:v>98638.854999999996</c:v>
                </c:pt>
                <c:pt idx="953">
                  <c:v>131312</c:v>
                </c:pt>
                <c:pt idx="954">
                  <c:v>120366.32</c:v>
                </c:pt>
                <c:pt idx="955">
                  <c:v>110794.26</c:v>
                </c:pt>
                <c:pt idx="956">
                  <c:v>117799.97</c:v>
                </c:pt>
                <c:pt idx="957">
                  <c:v>108412.66499999999</c:v>
                </c:pt>
                <c:pt idx="958">
                  <c:v>101334.2</c:v>
                </c:pt>
                <c:pt idx="959">
                  <c:v>119028.07</c:v>
                </c:pt>
                <c:pt idx="960">
                  <c:v>130544.485</c:v>
                </c:pt>
                <c:pt idx="961">
                  <c:v>109949.21</c:v>
                </c:pt>
                <c:pt idx="962">
                  <c:v>96867.014999999999</c:v>
                </c:pt>
                <c:pt idx="963">
                  <c:v>110029.55</c:v>
                </c:pt>
                <c:pt idx="964">
                  <c:v>132856.72</c:v>
                </c:pt>
                <c:pt idx="965">
                  <c:v>109148.25</c:v>
                </c:pt>
                <c:pt idx="966">
                  <c:v>152419.41500000001</c:v>
                </c:pt>
                <c:pt idx="967">
                  <c:v>121445.38</c:v>
                </c:pt>
                <c:pt idx="968">
                  <c:v>117744.005</c:v>
                </c:pt>
                <c:pt idx="969">
                  <c:v>128417.22</c:v>
                </c:pt>
                <c:pt idx="970">
                  <c:v>110954.755</c:v>
                </c:pt>
                <c:pt idx="971">
                  <c:v>115269.5</c:v>
                </c:pt>
                <c:pt idx="972">
                  <c:v>112312.69500000001</c:v>
                </c:pt>
                <c:pt idx="973">
                  <c:v>125050.61</c:v>
                </c:pt>
                <c:pt idx="974">
                  <c:v>130119.5</c:v>
                </c:pt>
                <c:pt idx="975">
                  <c:v>95959.684999999998</c:v>
                </c:pt>
                <c:pt idx="976">
                  <c:v>98108.815000000002</c:v>
                </c:pt>
                <c:pt idx="977">
                  <c:v>119126.485</c:v>
                </c:pt>
                <c:pt idx="978">
                  <c:v>111254.315</c:v>
                </c:pt>
                <c:pt idx="979">
                  <c:v>107666.30499999999</c:v>
                </c:pt>
                <c:pt idx="980">
                  <c:v>131367.09</c:v>
                </c:pt>
                <c:pt idx="981">
                  <c:v>132967.19</c:v>
                </c:pt>
                <c:pt idx="982">
                  <c:v>114604.62</c:v>
                </c:pt>
                <c:pt idx="983">
                  <c:v>100725.24</c:v>
                </c:pt>
                <c:pt idx="984">
                  <c:v>113899.3</c:v>
                </c:pt>
                <c:pt idx="985">
                  <c:v>109130.77</c:v>
                </c:pt>
                <c:pt idx="986">
                  <c:v>112488.215</c:v>
                </c:pt>
                <c:pt idx="987">
                  <c:v>111612.075</c:v>
                </c:pt>
                <c:pt idx="988">
                  <c:v>135266.16500000001</c:v>
                </c:pt>
                <c:pt idx="989">
                  <c:v>118208.24</c:v>
                </c:pt>
                <c:pt idx="990">
                  <c:v>112527.285</c:v>
                </c:pt>
                <c:pt idx="991">
                  <c:v>124352.215</c:v>
                </c:pt>
                <c:pt idx="992">
                  <c:v>118783.94500000001</c:v>
                </c:pt>
                <c:pt idx="993">
                  <c:v>108924.79</c:v>
                </c:pt>
                <c:pt idx="994">
                  <c:v>145491.32999999999</c:v>
                </c:pt>
                <c:pt idx="995">
                  <c:v>112735.875</c:v>
                </c:pt>
                <c:pt idx="996">
                  <c:v>119360.265</c:v>
                </c:pt>
                <c:pt idx="997">
                  <c:v>111341.675</c:v>
                </c:pt>
                <c:pt idx="998">
                  <c:v>108613.38</c:v>
                </c:pt>
                <c:pt idx="999">
                  <c:v>123014.55499999999</c:v>
                </c:pt>
                <c:pt idx="1000">
                  <c:v>129008.62</c:v>
                </c:pt>
                <c:pt idx="1001">
                  <c:v>124640.09</c:v>
                </c:pt>
                <c:pt idx="1002">
                  <c:v>113609.76</c:v>
                </c:pt>
                <c:pt idx="1003">
                  <c:v>130472.2</c:v>
                </c:pt>
                <c:pt idx="1004">
                  <c:v>112513.82</c:v>
                </c:pt>
                <c:pt idx="1005">
                  <c:v>106043.02</c:v>
                </c:pt>
                <c:pt idx="1006">
                  <c:v>110669.42</c:v>
                </c:pt>
                <c:pt idx="1007">
                  <c:v>102988.185</c:v>
                </c:pt>
                <c:pt idx="1008">
                  <c:v>97070.345000000001</c:v>
                </c:pt>
                <c:pt idx="1009">
                  <c:v>140835.17499999999</c:v>
                </c:pt>
                <c:pt idx="1010">
                  <c:v>105277.85</c:v>
                </c:pt>
                <c:pt idx="1011">
                  <c:v>115694.64</c:v>
                </c:pt>
                <c:pt idx="1012">
                  <c:v>154924.89000000001</c:v>
                </c:pt>
                <c:pt idx="1013">
                  <c:v>92725.74</c:v>
                </c:pt>
                <c:pt idx="1014">
                  <c:v>122777.02499999999</c:v>
                </c:pt>
                <c:pt idx="1015">
                  <c:v>121073.45</c:v>
                </c:pt>
                <c:pt idx="1016">
                  <c:v>123400.17</c:v>
                </c:pt>
                <c:pt idx="1017">
                  <c:v>111543.81</c:v>
                </c:pt>
                <c:pt idx="1018">
                  <c:v>104844.105</c:v>
                </c:pt>
                <c:pt idx="1019">
                  <c:v>111432.36500000001</c:v>
                </c:pt>
                <c:pt idx="1020">
                  <c:v>107731.78</c:v>
                </c:pt>
                <c:pt idx="1021">
                  <c:v>118751.965</c:v>
                </c:pt>
                <c:pt idx="1022">
                  <c:v>112556.405</c:v>
                </c:pt>
                <c:pt idx="1023">
                  <c:v>135296.79999999999</c:v>
                </c:pt>
                <c:pt idx="1024">
                  <c:v>124209.405</c:v>
                </c:pt>
                <c:pt idx="1025">
                  <c:v>106274.56</c:v>
                </c:pt>
                <c:pt idx="1026">
                  <c:v>134317.62</c:v>
                </c:pt>
                <c:pt idx="1027">
                  <c:v>130967.28</c:v>
                </c:pt>
                <c:pt idx="1028">
                  <c:v>116211.99</c:v>
                </c:pt>
                <c:pt idx="1029">
                  <c:v>129025</c:v>
                </c:pt>
                <c:pt idx="1030">
                  <c:v>122222.69</c:v>
                </c:pt>
                <c:pt idx="1031">
                  <c:v>144658.38</c:v>
                </c:pt>
                <c:pt idx="1032">
                  <c:v>122602.11500000001</c:v>
                </c:pt>
                <c:pt idx="1033">
                  <c:v>119464.315</c:v>
                </c:pt>
                <c:pt idx="1034">
                  <c:v>92487.705000000002</c:v>
                </c:pt>
                <c:pt idx="1035">
                  <c:v>134041.23000000001</c:v>
                </c:pt>
                <c:pt idx="1036">
                  <c:v>139920.54500000001</c:v>
                </c:pt>
                <c:pt idx="1037">
                  <c:v>107838.95</c:v>
                </c:pt>
                <c:pt idx="1038">
                  <c:v>130547.735</c:v>
                </c:pt>
                <c:pt idx="1039">
                  <c:v>111096.53</c:v>
                </c:pt>
                <c:pt idx="1040">
                  <c:v>118716.595</c:v>
                </c:pt>
                <c:pt idx="1041">
                  <c:v>106373.825</c:v>
                </c:pt>
                <c:pt idx="1042">
                  <c:v>130565.58</c:v>
                </c:pt>
                <c:pt idx="1043">
                  <c:v>97646.12</c:v>
                </c:pt>
                <c:pt idx="1044">
                  <c:v>116190.55499999999</c:v>
                </c:pt>
                <c:pt idx="1045">
                  <c:v>103964.33</c:v>
                </c:pt>
                <c:pt idx="1046">
                  <c:v>102032.495</c:v>
                </c:pt>
                <c:pt idx="1047">
                  <c:v>156924.82999999999</c:v>
                </c:pt>
                <c:pt idx="1048">
                  <c:v>95654.36</c:v>
                </c:pt>
                <c:pt idx="1049">
                  <c:v>114133.73</c:v>
                </c:pt>
                <c:pt idx="1050">
                  <c:v>104468.9</c:v>
                </c:pt>
                <c:pt idx="1051">
                  <c:v>133969.69</c:v>
                </c:pt>
                <c:pt idx="1052">
                  <c:v>92021.68</c:v>
                </c:pt>
                <c:pt idx="1053">
                  <c:v>129148.52</c:v>
                </c:pt>
                <c:pt idx="1054">
                  <c:v>125270.16499999999</c:v>
                </c:pt>
                <c:pt idx="1055">
                  <c:v>106758.95</c:v>
                </c:pt>
                <c:pt idx="1056">
                  <c:v>96817</c:v>
                </c:pt>
                <c:pt idx="1057">
                  <c:v>96742.49</c:v>
                </c:pt>
                <c:pt idx="1058">
                  <c:v>152599.125</c:v>
                </c:pt>
                <c:pt idx="1059">
                  <c:v>100440.29</c:v>
                </c:pt>
                <c:pt idx="1060">
                  <c:v>132170.04999999999</c:v>
                </c:pt>
                <c:pt idx="1061">
                  <c:v>99234.22</c:v>
                </c:pt>
                <c:pt idx="1062">
                  <c:v>102075.925</c:v>
                </c:pt>
                <c:pt idx="1063">
                  <c:v>145728.26</c:v>
                </c:pt>
                <c:pt idx="1064">
                  <c:v>93606.214999999997</c:v>
                </c:pt>
                <c:pt idx="1065">
                  <c:v>101239.235</c:v>
                </c:pt>
                <c:pt idx="1066">
                  <c:v>111595.855</c:v>
                </c:pt>
                <c:pt idx="1067">
                  <c:v>131384.88</c:v>
                </c:pt>
                <c:pt idx="1068">
                  <c:v>94938.395000000004</c:v>
                </c:pt>
                <c:pt idx="1069">
                  <c:v>108729.71</c:v>
                </c:pt>
                <c:pt idx="1070">
                  <c:v>122533.88</c:v>
                </c:pt>
                <c:pt idx="1071">
                  <c:v>118922.215</c:v>
                </c:pt>
                <c:pt idx="1072">
                  <c:v>109049.36500000001</c:v>
                </c:pt>
                <c:pt idx="1073">
                  <c:v>118666.37</c:v>
                </c:pt>
                <c:pt idx="1074">
                  <c:v>116999.07</c:v>
                </c:pt>
                <c:pt idx="1075">
                  <c:v>124062.485</c:v>
                </c:pt>
                <c:pt idx="1076">
                  <c:v>113134.58</c:v>
                </c:pt>
                <c:pt idx="1077">
                  <c:v>108524.18</c:v>
                </c:pt>
                <c:pt idx="1078">
                  <c:v>114660.9</c:v>
                </c:pt>
                <c:pt idx="1079">
                  <c:v>124792.97500000001</c:v>
                </c:pt>
                <c:pt idx="1080">
                  <c:v>118074.565</c:v>
                </c:pt>
                <c:pt idx="1081">
                  <c:v>119988.735</c:v>
                </c:pt>
                <c:pt idx="1082">
                  <c:v>135759.27499999999</c:v>
                </c:pt>
                <c:pt idx="1083">
                  <c:v>123618.42</c:v>
                </c:pt>
                <c:pt idx="1084">
                  <c:v>116809.36500000001</c:v>
                </c:pt>
                <c:pt idx="1085">
                  <c:v>112573.54</c:v>
                </c:pt>
                <c:pt idx="1086">
                  <c:v>120421.32</c:v>
                </c:pt>
                <c:pt idx="1087">
                  <c:v>105277.715</c:v>
                </c:pt>
                <c:pt idx="1088">
                  <c:v>123351.845</c:v>
                </c:pt>
                <c:pt idx="1089">
                  <c:v>106153.43</c:v>
                </c:pt>
                <c:pt idx="1090">
                  <c:v>115132.64</c:v>
                </c:pt>
                <c:pt idx="1091">
                  <c:v>137408.22500000001</c:v>
                </c:pt>
                <c:pt idx="1092">
                  <c:v>133467.37</c:v>
                </c:pt>
                <c:pt idx="1093">
                  <c:v>97542.31</c:v>
                </c:pt>
                <c:pt idx="1094">
                  <c:v>119169.17</c:v>
                </c:pt>
                <c:pt idx="1095">
                  <c:v>113521.685</c:v>
                </c:pt>
                <c:pt idx="1096">
                  <c:v>132583.64000000001</c:v>
                </c:pt>
                <c:pt idx="1097">
                  <c:v>101012.29</c:v>
                </c:pt>
                <c:pt idx="1098">
                  <c:v>110991.625</c:v>
                </c:pt>
                <c:pt idx="1099">
                  <c:v>123808.76</c:v>
                </c:pt>
                <c:pt idx="1100">
                  <c:v>123162.185</c:v>
                </c:pt>
                <c:pt idx="1101">
                  <c:v>112371.41</c:v>
                </c:pt>
                <c:pt idx="1102">
                  <c:v>128518.505</c:v>
                </c:pt>
                <c:pt idx="1103">
                  <c:v>97262.705000000002</c:v>
                </c:pt>
                <c:pt idx="1104">
                  <c:v>127910.83500000001</c:v>
                </c:pt>
                <c:pt idx="1105">
                  <c:v>119888.575</c:v>
                </c:pt>
                <c:pt idx="1106">
                  <c:v>111273.755</c:v>
                </c:pt>
                <c:pt idx="1107">
                  <c:v>98112.464999999997</c:v>
                </c:pt>
                <c:pt idx="1108">
                  <c:v>135006.10999999999</c:v>
                </c:pt>
                <c:pt idx="1109">
                  <c:v>98258.25</c:v>
                </c:pt>
                <c:pt idx="1110">
                  <c:v>124222.935</c:v>
                </c:pt>
                <c:pt idx="1111">
                  <c:v>118614.005</c:v>
                </c:pt>
                <c:pt idx="1112">
                  <c:v>120785.595</c:v>
                </c:pt>
                <c:pt idx="1113">
                  <c:v>137511.315</c:v>
                </c:pt>
                <c:pt idx="1114">
                  <c:v>129884.75</c:v>
                </c:pt>
                <c:pt idx="1115">
                  <c:v>134720.155</c:v>
                </c:pt>
                <c:pt idx="1116">
                  <c:v>137368.465</c:v>
                </c:pt>
                <c:pt idx="1117">
                  <c:v>131438.54999999999</c:v>
                </c:pt>
                <c:pt idx="1118">
                  <c:v>105840.39</c:v>
                </c:pt>
                <c:pt idx="1119">
                  <c:v>123546.62</c:v>
                </c:pt>
                <c:pt idx="1120">
                  <c:v>118837.05</c:v>
                </c:pt>
                <c:pt idx="1121">
                  <c:v>116655.855</c:v>
                </c:pt>
                <c:pt idx="1122">
                  <c:v>123441.82</c:v>
                </c:pt>
                <c:pt idx="1123">
                  <c:v>118809.08</c:v>
                </c:pt>
                <c:pt idx="1124">
                  <c:v>116302.66499999999</c:v>
                </c:pt>
                <c:pt idx="1125">
                  <c:v>95700.479999999996</c:v>
                </c:pt>
                <c:pt idx="1126">
                  <c:v>92182.955000000002</c:v>
                </c:pt>
                <c:pt idx="1127">
                  <c:v>133822.70000000001</c:v>
                </c:pt>
                <c:pt idx="1128">
                  <c:v>113850.81</c:v>
                </c:pt>
                <c:pt idx="1129">
                  <c:v>127110.58</c:v>
                </c:pt>
                <c:pt idx="1130">
                  <c:v>130119.41</c:v>
                </c:pt>
                <c:pt idx="1131">
                  <c:v>133668.935</c:v>
                </c:pt>
                <c:pt idx="1132">
                  <c:v>107226.59</c:v>
                </c:pt>
                <c:pt idx="1133">
                  <c:v>129519.995</c:v>
                </c:pt>
                <c:pt idx="1134">
                  <c:v>104643.675</c:v>
                </c:pt>
                <c:pt idx="1135">
                  <c:v>103291.61</c:v>
                </c:pt>
                <c:pt idx="1136">
                  <c:v>96778.25</c:v>
                </c:pt>
                <c:pt idx="1137">
                  <c:v>121520.57</c:v>
                </c:pt>
                <c:pt idx="1138">
                  <c:v>124728.875</c:v>
                </c:pt>
                <c:pt idx="1139">
                  <c:v>126362.045</c:v>
                </c:pt>
                <c:pt idx="1140">
                  <c:v>132353.755</c:v>
                </c:pt>
                <c:pt idx="1141">
                  <c:v>119178.12</c:v>
                </c:pt>
                <c:pt idx="1142">
                  <c:v>126847.02</c:v>
                </c:pt>
                <c:pt idx="1143">
                  <c:v>123558.425</c:v>
                </c:pt>
                <c:pt idx="1144">
                  <c:v>106921.55499999999</c:v>
                </c:pt>
                <c:pt idx="1145">
                  <c:v>118677.495</c:v>
                </c:pt>
                <c:pt idx="1146">
                  <c:v>111293.15</c:v>
                </c:pt>
                <c:pt idx="1147">
                  <c:v>144062.60999999999</c:v>
                </c:pt>
                <c:pt idx="1148">
                  <c:v>135422.13500000001</c:v>
                </c:pt>
                <c:pt idx="1149">
                  <c:v>139203.5</c:v>
                </c:pt>
                <c:pt idx="1150">
                  <c:v>148534.505</c:v>
                </c:pt>
                <c:pt idx="1151">
                  <c:v>123616.28</c:v>
                </c:pt>
                <c:pt idx="1152">
                  <c:v>115664.16</c:v>
                </c:pt>
                <c:pt idx="1153">
                  <c:v>114651.14</c:v>
                </c:pt>
                <c:pt idx="1154">
                  <c:v>132571.32999999999</c:v>
                </c:pt>
                <c:pt idx="1155">
                  <c:v>96358.975000000006</c:v>
                </c:pt>
                <c:pt idx="1156">
                  <c:v>109336.56</c:v>
                </c:pt>
                <c:pt idx="1157">
                  <c:v>103487.28</c:v>
                </c:pt>
                <c:pt idx="1158">
                  <c:v>132720.39499999999</c:v>
                </c:pt>
                <c:pt idx="1159">
                  <c:v>108417.69500000001</c:v>
                </c:pt>
                <c:pt idx="1160">
                  <c:v>103556.74</c:v>
                </c:pt>
                <c:pt idx="1161">
                  <c:v>92856.23</c:v>
                </c:pt>
                <c:pt idx="1162">
                  <c:v>111936.7</c:v>
                </c:pt>
                <c:pt idx="1163">
                  <c:v>112863.01</c:v>
                </c:pt>
                <c:pt idx="1164">
                  <c:v>133813.285</c:v>
                </c:pt>
                <c:pt idx="1165">
                  <c:v>127945.31</c:v>
                </c:pt>
                <c:pt idx="1166">
                  <c:v>106892.995</c:v>
                </c:pt>
                <c:pt idx="1167">
                  <c:v>121605.395</c:v>
                </c:pt>
                <c:pt idx="1168">
                  <c:v>117505.625</c:v>
                </c:pt>
                <c:pt idx="1169">
                  <c:v>107070.61</c:v>
                </c:pt>
                <c:pt idx="1170">
                  <c:v>104381.38</c:v>
                </c:pt>
                <c:pt idx="1171">
                  <c:v>111034.745</c:v>
                </c:pt>
                <c:pt idx="1172">
                  <c:v>112202.145</c:v>
                </c:pt>
                <c:pt idx="1173">
                  <c:v>128242.765</c:v>
                </c:pt>
                <c:pt idx="1174">
                  <c:v>100571.16499999999</c:v>
                </c:pt>
                <c:pt idx="1175">
                  <c:v>127563.61</c:v>
                </c:pt>
                <c:pt idx="1176">
                  <c:v>121875.355</c:v>
                </c:pt>
                <c:pt idx="1177">
                  <c:v>140922.715</c:v>
                </c:pt>
                <c:pt idx="1178">
                  <c:v>132894.41</c:v>
                </c:pt>
                <c:pt idx="1179">
                  <c:v>116942.94</c:v>
                </c:pt>
                <c:pt idx="1180">
                  <c:v>101703.49</c:v>
                </c:pt>
                <c:pt idx="1181">
                  <c:v>109060.375</c:v>
                </c:pt>
                <c:pt idx="1182">
                  <c:v>109043.86500000001</c:v>
                </c:pt>
                <c:pt idx="1183">
                  <c:v>136800.91</c:v>
                </c:pt>
                <c:pt idx="1184">
                  <c:v>117931.46</c:v>
                </c:pt>
                <c:pt idx="1185">
                  <c:v>107687.51</c:v>
                </c:pt>
                <c:pt idx="1186">
                  <c:v>107697.205</c:v>
                </c:pt>
                <c:pt idx="1187">
                  <c:v>102168.93</c:v>
                </c:pt>
                <c:pt idx="1188">
                  <c:v>122619.05499999999</c:v>
                </c:pt>
                <c:pt idx="1189">
                  <c:v>115799.32</c:v>
                </c:pt>
                <c:pt idx="1190">
                  <c:v>104303.46</c:v>
                </c:pt>
                <c:pt idx="1191">
                  <c:v>119734.63499999999</c:v>
                </c:pt>
                <c:pt idx="1192">
                  <c:v>128580.97500000001</c:v>
                </c:pt>
                <c:pt idx="1193">
                  <c:v>116606.795</c:v>
                </c:pt>
                <c:pt idx="1194">
                  <c:v>113957.735</c:v>
                </c:pt>
                <c:pt idx="1195">
                  <c:v>124081.46</c:v>
                </c:pt>
                <c:pt idx="1196">
                  <c:v>90918.615000000005</c:v>
                </c:pt>
                <c:pt idx="1197">
                  <c:v>133100.905</c:v>
                </c:pt>
                <c:pt idx="1198">
                  <c:v>100025.9</c:v>
                </c:pt>
                <c:pt idx="1199">
                  <c:v>116447.855</c:v>
                </c:pt>
                <c:pt idx="1200">
                  <c:v>127391.09</c:v>
                </c:pt>
                <c:pt idx="1201">
                  <c:v>117437.66499999999</c:v>
                </c:pt>
                <c:pt idx="1202">
                  <c:v>113420.985</c:v>
                </c:pt>
                <c:pt idx="1203">
                  <c:v>97053.544999999998</c:v>
                </c:pt>
                <c:pt idx="1204">
                  <c:v>107256.065</c:v>
                </c:pt>
                <c:pt idx="1205">
                  <c:v>110253.59</c:v>
                </c:pt>
                <c:pt idx="1206">
                  <c:v>127131.37</c:v>
                </c:pt>
                <c:pt idx="1207">
                  <c:v>100495.61500000001</c:v>
                </c:pt>
                <c:pt idx="1208">
                  <c:v>113024.02</c:v>
                </c:pt>
                <c:pt idx="1209">
                  <c:v>96305.07</c:v>
                </c:pt>
                <c:pt idx="1210">
                  <c:v>125514.14</c:v>
                </c:pt>
                <c:pt idx="1211">
                  <c:v>131357.34</c:v>
                </c:pt>
                <c:pt idx="1212">
                  <c:v>108300.63499999999</c:v>
                </c:pt>
                <c:pt idx="1213">
                  <c:v>122131.11500000001</c:v>
                </c:pt>
                <c:pt idx="1214">
                  <c:v>120753.43</c:v>
                </c:pt>
                <c:pt idx="1215">
                  <c:v>114133.54</c:v>
                </c:pt>
                <c:pt idx="1216">
                  <c:v>136872.56</c:v>
                </c:pt>
                <c:pt idx="1217">
                  <c:v>139450.61499999999</c:v>
                </c:pt>
                <c:pt idx="1218">
                  <c:v>140205.29500000001</c:v>
                </c:pt>
                <c:pt idx="1219">
                  <c:v>90294</c:v>
                </c:pt>
                <c:pt idx="1220">
                  <c:v>121605.395</c:v>
                </c:pt>
                <c:pt idx="1221">
                  <c:v>130527.325</c:v>
                </c:pt>
                <c:pt idx="1222">
                  <c:v>98191.654999999999</c:v>
                </c:pt>
                <c:pt idx="1223">
                  <c:v>118404.455</c:v>
                </c:pt>
                <c:pt idx="1224">
                  <c:v>107303.47500000001</c:v>
                </c:pt>
                <c:pt idx="1225">
                  <c:v>130937.625</c:v>
                </c:pt>
                <c:pt idx="1226">
                  <c:v>130650.88</c:v>
                </c:pt>
                <c:pt idx="1227">
                  <c:v>93011.345000000001</c:v>
                </c:pt>
                <c:pt idx="1228">
                  <c:v>133421.03</c:v>
                </c:pt>
                <c:pt idx="1229">
                  <c:v>116870.46</c:v>
                </c:pt>
                <c:pt idx="1230">
                  <c:v>126846.44500000001</c:v>
                </c:pt>
                <c:pt idx="1231">
                  <c:v>119820.71</c:v>
                </c:pt>
                <c:pt idx="1232">
                  <c:v>103134.46</c:v>
                </c:pt>
                <c:pt idx="1233">
                  <c:v>130907.095</c:v>
                </c:pt>
                <c:pt idx="1234">
                  <c:v>120747.08</c:v>
                </c:pt>
                <c:pt idx="1235">
                  <c:v>135047.625</c:v>
                </c:pt>
                <c:pt idx="1236">
                  <c:v>106044.51</c:v>
                </c:pt>
                <c:pt idx="1237">
                  <c:v>123490.855</c:v>
                </c:pt>
                <c:pt idx="1238">
                  <c:v>117125.065</c:v>
                </c:pt>
                <c:pt idx="1239">
                  <c:v>117794.595</c:v>
                </c:pt>
                <c:pt idx="1240">
                  <c:v>145182.98000000001</c:v>
                </c:pt>
                <c:pt idx="1241">
                  <c:v>120693.53</c:v>
                </c:pt>
                <c:pt idx="1242">
                  <c:v>111322.325</c:v>
                </c:pt>
                <c:pt idx="1243">
                  <c:v>112128.19500000001</c:v>
                </c:pt>
                <c:pt idx="1244">
                  <c:v>121119.265</c:v>
                </c:pt>
                <c:pt idx="1245">
                  <c:v>126354.68</c:v>
                </c:pt>
                <c:pt idx="1246">
                  <c:v>118359.28</c:v>
                </c:pt>
                <c:pt idx="1247">
                  <c:v>125959.75</c:v>
                </c:pt>
                <c:pt idx="1248">
                  <c:v>129059.645</c:v>
                </c:pt>
                <c:pt idx="1249">
                  <c:v>110038.625</c:v>
                </c:pt>
                <c:pt idx="1250">
                  <c:v>142471.51</c:v>
                </c:pt>
                <c:pt idx="1251">
                  <c:v>124618.565</c:v>
                </c:pt>
                <c:pt idx="1252">
                  <c:v>133748.44</c:v>
                </c:pt>
                <c:pt idx="1253">
                  <c:v>91280.024999999994</c:v>
                </c:pt>
                <c:pt idx="1254">
                  <c:v>126892.26</c:v>
                </c:pt>
                <c:pt idx="1255">
                  <c:v>124242.52</c:v>
                </c:pt>
                <c:pt idx="1256">
                  <c:v>117924.13</c:v>
                </c:pt>
                <c:pt idx="1257">
                  <c:v>117357.83500000001</c:v>
                </c:pt>
                <c:pt idx="1258">
                  <c:v>125861.6</c:v>
                </c:pt>
                <c:pt idx="1259">
                  <c:v>106359.955</c:v>
                </c:pt>
                <c:pt idx="1260">
                  <c:v>135273.32500000001</c:v>
                </c:pt>
                <c:pt idx="1261">
                  <c:v>119524.41</c:v>
                </c:pt>
                <c:pt idx="1262">
                  <c:v>111288.905</c:v>
                </c:pt>
                <c:pt idx="1263">
                  <c:v>113755.18</c:v>
                </c:pt>
                <c:pt idx="1264">
                  <c:v>115254.185</c:v>
                </c:pt>
                <c:pt idx="1265">
                  <c:v>133322.02499999999</c:v>
                </c:pt>
                <c:pt idx="1266">
                  <c:v>118800.07</c:v>
                </c:pt>
                <c:pt idx="1267">
                  <c:v>136850.14000000001</c:v>
                </c:pt>
                <c:pt idx="1268">
                  <c:v>121914.44</c:v>
                </c:pt>
                <c:pt idx="1269">
                  <c:v>120124.30499999999</c:v>
                </c:pt>
                <c:pt idx="1270">
                  <c:v>127208.57</c:v>
                </c:pt>
                <c:pt idx="1271">
                  <c:v>119645.18</c:v>
                </c:pt>
                <c:pt idx="1272">
                  <c:v>120126.905</c:v>
                </c:pt>
                <c:pt idx="1273">
                  <c:v>125663.33</c:v>
                </c:pt>
                <c:pt idx="1274">
                  <c:v>105946.34</c:v>
                </c:pt>
                <c:pt idx="1275">
                  <c:v>110816.375</c:v>
                </c:pt>
                <c:pt idx="1276">
                  <c:v>116150.91499999999</c:v>
                </c:pt>
                <c:pt idx="1277">
                  <c:v>126427.92</c:v>
                </c:pt>
                <c:pt idx="1278">
                  <c:v>117535.715</c:v>
                </c:pt>
                <c:pt idx="1279">
                  <c:v>122054.13</c:v>
                </c:pt>
                <c:pt idx="1280">
                  <c:v>125784.96000000001</c:v>
                </c:pt>
                <c:pt idx="1281">
                  <c:v>129077.41</c:v>
                </c:pt>
                <c:pt idx="1282">
                  <c:v>136690.92000000001</c:v>
                </c:pt>
                <c:pt idx="1283">
                  <c:v>142671.51</c:v>
                </c:pt>
                <c:pt idx="1284">
                  <c:v>108525.965</c:v>
                </c:pt>
                <c:pt idx="1285">
                  <c:v>109375.215</c:v>
                </c:pt>
                <c:pt idx="1286">
                  <c:v>101233.205</c:v>
                </c:pt>
                <c:pt idx="1287">
                  <c:v>106129.66499999999</c:v>
                </c:pt>
                <c:pt idx="1288">
                  <c:v>121127.145</c:v>
                </c:pt>
                <c:pt idx="1289">
                  <c:v>100380.94</c:v>
                </c:pt>
                <c:pt idx="1290">
                  <c:v>124278.93</c:v>
                </c:pt>
                <c:pt idx="1291">
                  <c:v>129112.45</c:v>
                </c:pt>
                <c:pt idx="1292">
                  <c:v>98959.56</c:v>
                </c:pt>
                <c:pt idx="1293">
                  <c:v>138681.815</c:v>
                </c:pt>
                <c:pt idx="1294">
                  <c:v>98723.45</c:v>
                </c:pt>
                <c:pt idx="1295">
                  <c:v>89077.854999999996</c:v>
                </c:pt>
                <c:pt idx="1296">
                  <c:v>134583.25</c:v>
                </c:pt>
                <c:pt idx="1297">
                  <c:v>122975.46</c:v>
                </c:pt>
                <c:pt idx="1298">
                  <c:v>125807.495</c:v>
                </c:pt>
                <c:pt idx="1299">
                  <c:v>118507.76</c:v>
                </c:pt>
                <c:pt idx="1300">
                  <c:v>108816.81</c:v>
                </c:pt>
                <c:pt idx="1301">
                  <c:v>146902.95000000001</c:v>
                </c:pt>
                <c:pt idx="1302">
                  <c:v>151270.54</c:v>
                </c:pt>
                <c:pt idx="1303">
                  <c:v>119707.93</c:v>
                </c:pt>
                <c:pt idx="1304">
                  <c:v>124189.8</c:v>
                </c:pt>
                <c:pt idx="1305">
                  <c:v>109125.215</c:v>
                </c:pt>
                <c:pt idx="1306">
                  <c:v>110006.97</c:v>
                </c:pt>
                <c:pt idx="1307">
                  <c:v>137724.89499999999</c:v>
                </c:pt>
                <c:pt idx="1308">
                  <c:v>134684.58499999999</c:v>
                </c:pt>
                <c:pt idx="1309">
                  <c:v>109935.33500000001</c:v>
                </c:pt>
                <c:pt idx="1310">
                  <c:v>132859.30499999999</c:v>
                </c:pt>
                <c:pt idx="1311">
                  <c:v>134116.76999999999</c:v>
                </c:pt>
                <c:pt idx="1312">
                  <c:v>120072.09</c:v>
                </c:pt>
                <c:pt idx="1313">
                  <c:v>102445.88</c:v>
                </c:pt>
                <c:pt idx="1314">
                  <c:v>125400.27</c:v>
                </c:pt>
                <c:pt idx="1315">
                  <c:v>95623.35</c:v>
                </c:pt>
                <c:pt idx="1316">
                  <c:v>126888.77</c:v>
                </c:pt>
                <c:pt idx="1317">
                  <c:v>97245.764999999999</c:v>
                </c:pt>
                <c:pt idx="1318">
                  <c:v>141414.35</c:v>
                </c:pt>
                <c:pt idx="1319">
                  <c:v>108746.37</c:v>
                </c:pt>
                <c:pt idx="1320">
                  <c:v>131866.73000000001</c:v>
                </c:pt>
                <c:pt idx="1321">
                  <c:v>105534.01</c:v>
                </c:pt>
                <c:pt idx="1322">
                  <c:v>125965.02</c:v>
                </c:pt>
                <c:pt idx="1323">
                  <c:v>117796.715</c:v>
                </c:pt>
                <c:pt idx="1324">
                  <c:v>113802.21</c:v>
                </c:pt>
                <c:pt idx="1325">
                  <c:v>136226.12</c:v>
                </c:pt>
                <c:pt idx="1326">
                  <c:v>143184.80499999999</c:v>
                </c:pt>
                <c:pt idx="1327">
                  <c:v>109316.375</c:v>
                </c:pt>
                <c:pt idx="1328">
                  <c:v>137028.04999999999</c:v>
                </c:pt>
                <c:pt idx="1329">
                  <c:v>114935.545</c:v>
                </c:pt>
                <c:pt idx="1330">
                  <c:v>118254.55499999999</c:v>
                </c:pt>
                <c:pt idx="1331">
                  <c:v>111958.245</c:v>
                </c:pt>
                <c:pt idx="1332">
                  <c:v>148612.37</c:v>
                </c:pt>
                <c:pt idx="1333">
                  <c:v>142965.48000000001</c:v>
                </c:pt>
                <c:pt idx="1334">
                  <c:v>125830.75</c:v>
                </c:pt>
                <c:pt idx="1335">
                  <c:v>140042.14499999999</c:v>
                </c:pt>
                <c:pt idx="1336">
                  <c:v>137582.19500000001</c:v>
                </c:pt>
                <c:pt idx="1337">
                  <c:v>142015.655</c:v>
                </c:pt>
                <c:pt idx="1338">
                  <c:v>132794.715</c:v>
                </c:pt>
                <c:pt idx="1339">
                  <c:v>131904.745</c:v>
                </c:pt>
                <c:pt idx="1340">
                  <c:v>143642.35500000001</c:v>
                </c:pt>
                <c:pt idx="1341">
                  <c:v>133541.98000000001</c:v>
                </c:pt>
                <c:pt idx="1342">
                  <c:v>113698.06</c:v>
                </c:pt>
                <c:pt idx="1343">
                  <c:v>111064.49</c:v>
                </c:pt>
                <c:pt idx="1344">
                  <c:v>115231.85</c:v>
                </c:pt>
                <c:pt idx="1345">
                  <c:v>113418.125</c:v>
                </c:pt>
                <c:pt idx="1346">
                  <c:v>105484.1</c:v>
                </c:pt>
                <c:pt idx="1347">
                  <c:v>122634.53</c:v>
                </c:pt>
                <c:pt idx="1348">
                  <c:v>127855.22</c:v>
                </c:pt>
                <c:pt idx="1349">
                  <c:v>108949.05499999999</c:v>
                </c:pt>
                <c:pt idx="1350">
                  <c:v>104294.57</c:v>
                </c:pt>
                <c:pt idx="1351">
                  <c:v>137301.69</c:v>
                </c:pt>
                <c:pt idx="1352">
                  <c:v>108675.4</c:v>
                </c:pt>
                <c:pt idx="1353">
                  <c:v>118894.30499999999</c:v>
                </c:pt>
                <c:pt idx="1354">
                  <c:v>125707.04</c:v>
                </c:pt>
                <c:pt idx="1355">
                  <c:v>111228.06</c:v>
                </c:pt>
                <c:pt idx="1356">
                  <c:v>110314.625</c:v>
                </c:pt>
                <c:pt idx="1357">
                  <c:v>109548.62</c:v>
                </c:pt>
                <c:pt idx="1358">
                  <c:v>153514.82</c:v>
                </c:pt>
                <c:pt idx="1359">
                  <c:v>126938.54</c:v>
                </c:pt>
                <c:pt idx="1360">
                  <c:v>120420.7</c:v>
                </c:pt>
                <c:pt idx="1361">
                  <c:v>132977.45000000001</c:v>
                </c:pt>
                <c:pt idx="1362">
                  <c:v>129285.09</c:v>
                </c:pt>
                <c:pt idx="1363">
                  <c:v>112142.54</c:v>
                </c:pt>
                <c:pt idx="1364">
                  <c:v>146465.69</c:v>
                </c:pt>
                <c:pt idx="1365">
                  <c:v>97923.714999999997</c:v>
                </c:pt>
                <c:pt idx="1366">
                  <c:v>111590.65</c:v>
                </c:pt>
                <c:pt idx="1367">
                  <c:v>114562.215</c:v>
                </c:pt>
                <c:pt idx="1368">
                  <c:v>112377.185</c:v>
                </c:pt>
                <c:pt idx="1369">
                  <c:v>124525.185</c:v>
                </c:pt>
                <c:pt idx="1370">
                  <c:v>127930.355</c:v>
                </c:pt>
                <c:pt idx="1371">
                  <c:v>124343.19</c:v>
                </c:pt>
                <c:pt idx="1372">
                  <c:v>127266.86</c:v>
                </c:pt>
                <c:pt idx="1373">
                  <c:v>138680.33499999999</c:v>
                </c:pt>
                <c:pt idx="1374">
                  <c:v>108133.03</c:v>
                </c:pt>
                <c:pt idx="1375">
                  <c:v>126304.44500000001</c:v>
                </c:pt>
                <c:pt idx="1376">
                  <c:v>103999.33500000001</c:v>
                </c:pt>
                <c:pt idx="1377">
                  <c:v>132209.51500000001</c:v>
                </c:pt>
                <c:pt idx="1378">
                  <c:v>125964.185</c:v>
                </c:pt>
                <c:pt idx="1379">
                  <c:v>107629.16</c:v>
                </c:pt>
                <c:pt idx="1380">
                  <c:v>100701.82</c:v>
                </c:pt>
                <c:pt idx="1381">
                  <c:v>101818.02499999999</c:v>
                </c:pt>
                <c:pt idx="1382">
                  <c:v>100394.06</c:v>
                </c:pt>
                <c:pt idx="1383">
                  <c:v>109774.425</c:v>
                </c:pt>
                <c:pt idx="1384">
                  <c:v>135571.79500000001</c:v>
                </c:pt>
                <c:pt idx="1385">
                  <c:v>95436.3</c:v>
                </c:pt>
                <c:pt idx="1386">
                  <c:v>131734.10500000001</c:v>
                </c:pt>
                <c:pt idx="1387">
                  <c:v>100904.27</c:v>
                </c:pt>
                <c:pt idx="1388">
                  <c:v>134246.16500000001</c:v>
                </c:pt>
                <c:pt idx="1389">
                  <c:v>125532.575</c:v>
                </c:pt>
                <c:pt idx="1390">
                  <c:v>126788.83500000001</c:v>
                </c:pt>
                <c:pt idx="1391">
                  <c:v>110586.815</c:v>
                </c:pt>
                <c:pt idx="1392">
                  <c:v>119904.48</c:v>
                </c:pt>
                <c:pt idx="1393">
                  <c:v>106052.64</c:v>
                </c:pt>
                <c:pt idx="1394">
                  <c:v>127420.43</c:v>
                </c:pt>
                <c:pt idx="1395">
                  <c:v>110420.89</c:v>
                </c:pt>
                <c:pt idx="1396">
                  <c:v>135635.70499999999</c:v>
                </c:pt>
                <c:pt idx="1397">
                  <c:v>96779.07</c:v>
                </c:pt>
                <c:pt idx="1398">
                  <c:v>140886.995</c:v>
                </c:pt>
                <c:pt idx="1399">
                  <c:v>132642.14000000001</c:v>
                </c:pt>
                <c:pt idx="1400">
                  <c:v>95410.39</c:v>
                </c:pt>
                <c:pt idx="1401">
                  <c:v>130801.825</c:v>
                </c:pt>
                <c:pt idx="1402">
                  <c:v>101760.09</c:v>
                </c:pt>
                <c:pt idx="1403">
                  <c:v>137934.845</c:v>
                </c:pt>
                <c:pt idx="1404">
                  <c:v>136373.435</c:v>
                </c:pt>
                <c:pt idx="1405">
                  <c:v>107891.69</c:v>
                </c:pt>
                <c:pt idx="1406">
                  <c:v>112336.78</c:v>
                </c:pt>
                <c:pt idx="1407">
                  <c:v>91797.595000000001</c:v>
                </c:pt>
                <c:pt idx="1408">
                  <c:v>95046.904999999999</c:v>
                </c:pt>
                <c:pt idx="1409">
                  <c:v>122452.41499999999</c:v>
                </c:pt>
                <c:pt idx="1410">
                  <c:v>119044.425</c:v>
                </c:pt>
                <c:pt idx="1411">
                  <c:v>126919.19500000001</c:v>
                </c:pt>
                <c:pt idx="1412">
                  <c:v>132096.33499999999</c:v>
                </c:pt>
                <c:pt idx="1413">
                  <c:v>111165.955</c:v>
                </c:pt>
                <c:pt idx="1414">
                  <c:v>110088.01</c:v>
                </c:pt>
                <c:pt idx="1415">
                  <c:v>125657.125</c:v>
                </c:pt>
                <c:pt idx="1416">
                  <c:v>103539.02</c:v>
                </c:pt>
                <c:pt idx="1417">
                  <c:v>116291.535</c:v>
                </c:pt>
                <c:pt idx="1418">
                  <c:v>120734.85</c:v>
                </c:pt>
                <c:pt idx="1419">
                  <c:v>148093.96</c:v>
                </c:pt>
                <c:pt idx="1420">
                  <c:v>150671.10500000001</c:v>
                </c:pt>
                <c:pt idx="1421">
                  <c:v>131916.405</c:v>
                </c:pt>
                <c:pt idx="1422">
                  <c:v>119717.435</c:v>
                </c:pt>
                <c:pt idx="1423">
                  <c:v>120390.11</c:v>
                </c:pt>
                <c:pt idx="1424">
                  <c:v>119287.15</c:v>
                </c:pt>
                <c:pt idx="1425">
                  <c:v>108371.125</c:v>
                </c:pt>
                <c:pt idx="1426">
                  <c:v>120096.71</c:v>
                </c:pt>
                <c:pt idx="1427">
                  <c:v>100632.47500000001</c:v>
                </c:pt>
                <c:pt idx="1428">
                  <c:v>136127.125</c:v>
                </c:pt>
                <c:pt idx="1429">
                  <c:v>85094.375</c:v>
                </c:pt>
                <c:pt idx="1430">
                  <c:v>116238.175</c:v>
                </c:pt>
                <c:pt idx="1431">
                  <c:v>128207.125</c:v>
                </c:pt>
                <c:pt idx="1432">
                  <c:v>96698.285000000003</c:v>
                </c:pt>
                <c:pt idx="1433">
                  <c:v>128612.3</c:v>
                </c:pt>
                <c:pt idx="1434">
                  <c:v>108404.01</c:v>
                </c:pt>
                <c:pt idx="1435">
                  <c:v>112738.08</c:v>
                </c:pt>
                <c:pt idx="1436">
                  <c:v>128831.65</c:v>
                </c:pt>
                <c:pt idx="1437">
                  <c:v>147550.185</c:v>
                </c:pt>
                <c:pt idx="1438">
                  <c:v>112906.94500000001</c:v>
                </c:pt>
                <c:pt idx="1439">
                  <c:v>120076.645</c:v>
                </c:pt>
                <c:pt idx="1440">
                  <c:v>113049.145</c:v>
                </c:pt>
                <c:pt idx="1441">
                  <c:v>124392.29</c:v>
                </c:pt>
                <c:pt idx="1442">
                  <c:v>119789.97</c:v>
                </c:pt>
                <c:pt idx="1443">
                  <c:v>118830.14</c:v>
                </c:pt>
                <c:pt idx="1444">
                  <c:v>113008.77</c:v>
                </c:pt>
                <c:pt idx="1445">
                  <c:v>126074.895</c:v>
                </c:pt>
                <c:pt idx="1446">
                  <c:v>95668.77</c:v>
                </c:pt>
                <c:pt idx="1447">
                  <c:v>130187.44500000001</c:v>
                </c:pt>
                <c:pt idx="1448">
                  <c:v>121471.64</c:v>
                </c:pt>
                <c:pt idx="1449">
                  <c:v>119321.855</c:v>
                </c:pt>
                <c:pt idx="1450">
                  <c:v>121731.485</c:v>
                </c:pt>
                <c:pt idx="1451">
                  <c:v>106431.815</c:v>
                </c:pt>
                <c:pt idx="1452">
                  <c:v>127367.015</c:v>
                </c:pt>
                <c:pt idx="1453">
                  <c:v>128552.13499999999</c:v>
                </c:pt>
                <c:pt idx="1454">
                  <c:v>123985.97</c:v>
                </c:pt>
                <c:pt idx="1455">
                  <c:v>101413.145</c:v>
                </c:pt>
                <c:pt idx="1456">
                  <c:v>126750.29</c:v>
                </c:pt>
                <c:pt idx="1457">
                  <c:v>108587.52</c:v>
                </c:pt>
                <c:pt idx="1458">
                  <c:v>97300.36</c:v>
                </c:pt>
                <c:pt idx="1459">
                  <c:v>113147.815</c:v>
                </c:pt>
                <c:pt idx="1460">
                  <c:v>122991.66</c:v>
                </c:pt>
                <c:pt idx="1461">
                  <c:v>97577.414999999994</c:v>
                </c:pt>
                <c:pt idx="1462">
                  <c:v>131141.35500000001</c:v>
                </c:pt>
                <c:pt idx="1463">
                  <c:v>106776.27499999999</c:v>
                </c:pt>
                <c:pt idx="1464">
                  <c:v>125303.88499999999</c:v>
                </c:pt>
                <c:pt idx="1465">
                  <c:v>143010.26999999999</c:v>
                </c:pt>
                <c:pt idx="1466">
                  <c:v>120795</c:v>
                </c:pt>
                <c:pt idx="1467">
                  <c:v>120142.43</c:v>
                </c:pt>
                <c:pt idx="1468">
                  <c:v>127145.14</c:v>
                </c:pt>
                <c:pt idx="1469">
                  <c:v>147817.58499999999</c:v>
                </c:pt>
                <c:pt idx="1470">
                  <c:v>138064.85500000001</c:v>
                </c:pt>
                <c:pt idx="1471">
                  <c:v>121699.425</c:v>
                </c:pt>
                <c:pt idx="1472">
                  <c:v>126655.49</c:v>
                </c:pt>
                <c:pt idx="1473">
                  <c:v>105011.19500000001</c:v>
                </c:pt>
                <c:pt idx="1474">
                  <c:v>122975.285</c:v>
                </c:pt>
                <c:pt idx="1475">
                  <c:v>149376.57</c:v>
                </c:pt>
                <c:pt idx="1476">
                  <c:v>92608.24</c:v>
                </c:pt>
                <c:pt idx="1477">
                  <c:v>122664.30499999999</c:v>
                </c:pt>
                <c:pt idx="1478">
                  <c:v>112098.33500000001</c:v>
                </c:pt>
                <c:pt idx="1479">
                  <c:v>134234.45000000001</c:v>
                </c:pt>
                <c:pt idx="1480">
                  <c:v>143060.32999999999</c:v>
                </c:pt>
                <c:pt idx="1481">
                  <c:v>120569.46</c:v>
                </c:pt>
                <c:pt idx="1482">
                  <c:v>141431.99</c:v>
                </c:pt>
                <c:pt idx="1483">
                  <c:v>106888.545</c:v>
                </c:pt>
                <c:pt idx="1484">
                  <c:v>102847.255</c:v>
                </c:pt>
                <c:pt idx="1485">
                  <c:v>145713.81</c:v>
                </c:pt>
                <c:pt idx="1486">
                  <c:v>142325.99</c:v>
                </c:pt>
                <c:pt idx="1487">
                  <c:v>102617.51</c:v>
                </c:pt>
                <c:pt idx="1488">
                  <c:v>116744.215</c:v>
                </c:pt>
                <c:pt idx="1489">
                  <c:v>125072.73</c:v>
                </c:pt>
                <c:pt idx="1490">
                  <c:v>95953.205000000002</c:v>
                </c:pt>
                <c:pt idx="1491">
                  <c:v>129135.185</c:v>
                </c:pt>
                <c:pt idx="1492">
                  <c:v>130141.22500000001</c:v>
                </c:pt>
                <c:pt idx="1493">
                  <c:v>88996.625</c:v>
                </c:pt>
                <c:pt idx="1494">
                  <c:v>98312.744999999995</c:v>
                </c:pt>
                <c:pt idx="1495">
                  <c:v>96922.02</c:v>
                </c:pt>
                <c:pt idx="1496">
                  <c:v>112076.46</c:v>
                </c:pt>
                <c:pt idx="1497">
                  <c:v>108988.44</c:v>
                </c:pt>
                <c:pt idx="1498">
                  <c:v>121796.715</c:v>
                </c:pt>
                <c:pt idx="1499">
                  <c:v>105482.69500000001</c:v>
                </c:pt>
                <c:pt idx="1500">
                  <c:v>129641.245</c:v>
                </c:pt>
                <c:pt idx="1501">
                  <c:v>121182.69500000001</c:v>
                </c:pt>
                <c:pt idx="1502">
                  <c:v>118119.01</c:v>
                </c:pt>
                <c:pt idx="1503">
                  <c:v>107196.61</c:v>
                </c:pt>
                <c:pt idx="1504">
                  <c:v>146154.37</c:v>
                </c:pt>
                <c:pt idx="1505">
                  <c:v>136340.70000000001</c:v>
                </c:pt>
                <c:pt idx="1506">
                  <c:v>108599.065</c:v>
                </c:pt>
                <c:pt idx="1507">
                  <c:v>141159.76999999999</c:v>
                </c:pt>
                <c:pt idx="1508">
                  <c:v>142341.63500000001</c:v>
                </c:pt>
                <c:pt idx="1509">
                  <c:v>109318.355</c:v>
                </c:pt>
                <c:pt idx="1510">
                  <c:v>122830.38</c:v>
                </c:pt>
                <c:pt idx="1511">
                  <c:v>126989.905</c:v>
                </c:pt>
                <c:pt idx="1512">
                  <c:v>105028.985</c:v>
                </c:pt>
                <c:pt idx="1513">
                  <c:v>132265.005</c:v>
                </c:pt>
                <c:pt idx="1514">
                  <c:v>114406.825</c:v>
                </c:pt>
                <c:pt idx="1515">
                  <c:v>117707.95</c:v>
                </c:pt>
                <c:pt idx="1516">
                  <c:v>125400.08</c:v>
                </c:pt>
                <c:pt idx="1517">
                  <c:v>96120.524999999994</c:v>
                </c:pt>
                <c:pt idx="1518">
                  <c:v>131465.82500000001</c:v>
                </c:pt>
                <c:pt idx="1519">
                  <c:v>128558.38499999999</c:v>
                </c:pt>
                <c:pt idx="1520">
                  <c:v>129576.36</c:v>
                </c:pt>
                <c:pt idx="1521">
                  <c:v>134885.67000000001</c:v>
                </c:pt>
                <c:pt idx="1522">
                  <c:v>111289</c:v>
                </c:pt>
                <c:pt idx="1523">
                  <c:v>132561.22</c:v>
                </c:pt>
                <c:pt idx="1524">
                  <c:v>107849.83</c:v>
                </c:pt>
                <c:pt idx="1525">
                  <c:v>112335.7</c:v>
                </c:pt>
                <c:pt idx="1526">
                  <c:v>111547.605</c:v>
                </c:pt>
                <c:pt idx="1527">
                  <c:v>144008.37</c:v>
                </c:pt>
                <c:pt idx="1528">
                  <c:v>126937.94</c:v>
                </c:pt>
                <c:pt idx="1529">
                  <c:v>131050.675</c:v>
                </c:pt>
                <c:pt idx="1530">
                  <c:v>130764.58500000001</c:v>
                </c:pt>
                <c:pt idx="1531">
                  <c:v>133845.51999999999</c:v>
                </c:pt>
                <c:pt idx="1532">
                  <c:v>115234.32</c:v>
                </c:pt>
                <c:pt idx="1533">
                  <c:v>138095.20000000001</c:v>
                </c:pt>
                <c:pt idx="1534">
                  <c:v>141696.29500000001</c:v>
                </c:pt>
                <c:pt idx="1535">
                  <c:v>109641.375</c:v>
                </c:pt>
                <c:pt idx="1536">
                  <c:v>144797.98000000001</c:v>
                </c:pt>
                <c:pt idx="1537">
                  <c:v>117492.82</c:v>
                </c:pt>
                <c:pt idx="1538">
                  <c:v>105218.515</c:v>
                </c:pt>
                <c:pt idx="1539">
                  <c:v>132710.35999999999</c:v>
                </c:pt>
                <c:pt idx="1540">
                  <c:v>123693.52</c:v>
                </c:pt>
                <c:pt idx="1541">
                  <c:v>98918.514999999999</c:v>
                </c:pt>
                <c:pt idx="1542">
                  <c:v>115075.81</c:v>
                </c:pt>
                <c:pt idx="1543">
                  <c:v>119803.985</c:v>
                </c:pt>
                <c:pt idx="1544">
                  <c:v>125204.785</c:v>
                </c:pt>
                <c:pt idx="1545">
                  <c:v>109579.82</c:v>
                </c:pt>
                <c:pt idx="1546">
                  <c:v>131466.23999999999</c:v>
                </c:pt>
                <c:pt idx="1547">
                  <c:v>127906.24000000001</c:v>
                </c:pt>
                <c:pt idx="1548">
                  <c:v>132814.61499999999</c:v>
                </c:pt>
                <c:pt idx="1549">
                  <c:v>138368.4</c:v>
                </c:pt>
                <c:pt idx="1550">
                  <c:v>144125.52499999999</c:v>
                </c:pt>
                <c:pt idx="1551">
                  <c:v>122368.88499999999</c:v>
                </c:pt>
                <c:pt idx="1552">
                  <c:v>122887.41</c:v>
                </c:pt>
                <c:pt idx="1553">
                  <c:v>108108.175</c:v>
                </c:pt>
                <c:pt idx="1554">
                  <c:v>116817.15</c:v>
                </c:pt>
                <c:pt idx="1555">
                  <c:v>107400.705</c:v>
                </c:pt>
                <c:pt idx="1556">
                  <c:v>127524.8</c:v>
                </c:pt>
                <c:pt idx="1557">
                  <c:v>134290.46</c:v>
                </c:pt>
                <c:pt idx="1558">
                  <c:v>144024.66</c:v>
                </c:pt>
                <c:pt idx="1559">
                  <c:v>125055.69</c:v>
                </c:pt>
                <c:pt idx="1560">
                  <c:v>126553.11500000001</c:v>
                </c:pt>
                <c:pt idx="1561">
                  <c:v>100526.30499999999</c:v>
                </c:pt>
                <c:pt idx="1562">
                  <c:v>120272.77499999999</c:v>
                </c:pt>
                <c:pt idx="1563">
                  <c:v>124557.22500000001</c:v>
                </c:pt>
                <c:pt idx="1564">
                  <c:v>102162.53</c:v>
                </c:pt>
                <c:pt idx="1565">
                  <c:v>125830.535</c:v>
                </c:pt>
                <c:pt idx="1566">
                  <c:v>132669.57999999999</c:v>
                </c:pt>
                <c:pt idx="1567">
                  <c:v>104072.435</c:v>
                </c:pt>
                <c:pt idx="1568">
                  <c:v>131525.85500000001</c:v>
                </c:pt>
                <c:pt idx="1569">
                  <c:v>130260.37</c:v>
                </c:pt>
                <c:pt idx="1570">
                  <c:v>107937.685</c:v>
                </c:pt>
                <c:pt idx="1571">
                  <c:v>125194.87</c:v>
                </c:pt>
                <c:pt idx="1572">
                  <c:v>131795.48499999999</c:v>
                </c:pt>
                <c:pt idx="1573">
                  <c:v>119118.545</c:v>
                </c:pt>
                <c:pt idx="1574">
                  <c:v>101974.595</c:v>
                </c:pt>
                <c:pt idx="1575">
                  <c:v>126570.47</c:v>
                </c:pt>
                <c:pt idx="1576">
                  <c:v>141837.005</c:v>
                </c:pt>
                <c:pt idx="1577">
                  <c:v>120382.80499999999</c:v>
                </c:pt>
                <c:pt idx="1578">
                  <c:v>114184.19500000001</c:v>
                </c:pt>
                <c:pt idx="1579">
                  <c:v>131271.26500000001</c:v>
                </c:pt>
                <c:pt idx="1580">
                  <c:v>111412.995</c:v>
                </c:pt>
                <c:pt idx="1581">
                  <c:v>139781.245</c:v>
                </c:pt>
                <c:pt idx="1582">
                  <c:v>131619.36499999999</c:v>
                </c:pt>
                <c:pt idx="1583">
                  <c:v>141994.375</c:v>
                </c:pt>
                <c:pt idx="1584">
                  <c:v>123775.16</c:v>
                </c:pt>
                <c:pt idx="1585">
                  <c:v>120445.735</c:v>
                </c:pt>
                <c:pt idx="1586">
                  <c:v>94831.23</c:v>
                </c:pt>
                <c:pt idx="1587">
                  <c:v>101854.155</c:v>
                </c:pt>
                <c:pt idx="1588">
                  <c:v>107544.145</c:v>
                </c:pt>
                <c:pt idx="1589">
                  <c:v>116571.26</c:v>
                </c:pt>
                <c:pt idx="1590">
                  <c:v>127275.815</c:v>
                </c:pt>
                <c:pt idx="1591">
                  <c:v>124665.82</c:v>
                </c:pt>
                <c:pt idx="1592">
                  <c:v>134755.505</c:v>
                </c:pt>
                <c:pt idx="1593">
                  <c:v>141451.72500000001</c:v>
                </c:pt>
                <c:pt idx="1594">
                  <c:v>120308.545</c:v>
                </c:pt>
                <c:pt idx="1595">
                  <c:v>113620.21</c:v>
                </c:pt>
                <c:pt idx="1596">
                  <c:v>123412.685</c:v>
                </c:pt>
                <c:pt idx="1597">
                  <c:v>138134.63500000001</c:v>
                </c:pt>
                <c:pt idx="1598">
                  <c:v>142625.035</c:v>
                </c:pt>
                <c:pt idx="1599">
                  <c:v>117115.62</c:v>
                </c:pt>
                <c:pt idx="1600">
                  <c:v>113506.01</c:v>
                </c:pt>
                <c:pt idx="1601">
                  <c:v>122550.94500000001</c:v>
                </c:pt>
                <c:pt idx="1602">
                  <c:v>98590.06</c:v>
                </c:pt>
                <c:pt idx="1603">
                  <c:v>105135.30499999999</c:v>
                </c:pt>
                <c:pt idx="1604">
                  <c:v>105931.55499999999</c:v>
                </c:pt>
                <c:pt idx="1605">
                  <c:v>108790.005</c:v>
                </c:pt>
                <c:pt idx="1606">
                  <c:v>126691.8</c:v>
                </c:pt>
                <c:pt idx="1607">
                  <c:v>143170.05499999999</c:v>
                </c:pt>
                <c:pt idx="1608">
                  <c:v>122858.49</c:v>
                </c:pt>
                <c:pt idx="1609">
                  <c:v>145005.62</c:v>
                </c:pt>
                <c:pt idx="1610">
                  <c:v>119477.515</c:v>
                </c:pt>
                <c:pt idx="1611">
                  <c:v>145948.565</c:v>
                </c:pt>
                <c:pt idx="1612">
                  <c:v>143465.44500000001</c:v>
                </c:pt>
                <c:pt idx="1613">
                  <c:v>115230.125</c:v>
                </c:pt>
                <c:pt idx="1614">
                  <c:v>137073.77499999999</c:v>
                </c:pt>
                <c:pt idx="1615">
                  <c:v>104912.38</c:v>
                </c:pt>
                <c:pt idx="1616">
                  <c:v>124692.315</c:v>
                </c:pt>
                <c:pt idx="1617">
                  <c:v>131372.71</c:v>
                </c:pt>
                <c:pt idx="1618">
                  <c:v>116969.63</c:v>
                </c:pt>
                <c:pt idx="1619">
                  <c:v>116197.73</c:v>
                </c:pt>
                <c:pt idx="1620">
                  <c:v>138900.5</c:v>
                </c:pt>
                <c:pt idx="1621">
                  <c:v>119690.755</c:v>
                </c:pt>
                <c:pt idx="1622">
                  <c:v>143984.39000000001</c:v>
                </c:pt>
                <c:pt idx="1623">
                  <c:v>120764.185</c:v>
                </c:pt>
                <c:pt idx="1624">
                  <c:v>142637.76000000001</c:v>
                </c:pt>
                <c:pt idx="1625">
                  <c:v>135914.68</c:v>
                </c:pt>
                <c:pt idx="1626">
                  <c:v>99697.62</c:v>
                </c:pt>
                <c:pt idx="1627">
                  <c:v>114865.645</c:v>
                </c:pt>
                <c:pt idx="1628">
                  <c:v>117138.355</c:v>
                </c:pt>
                <c:pt idx="1629">
                  <c:v>126617.72</c:v>
                </c:pt>
                <c:pt idx="1630">
                  <c:v>112140.47</c:v>
                </c:pt>
                <c:pt idx="1631">
                  <c:v>102718.9</c:v>
                </c:pt>
                <c:pt idx="1632">
                  <c:v>121528.375</c:v>
                </c:pt>
                <c:pt idx="1633">
                  <c:v>119611.88</c:v>
                </c:pt>
                <c:pt idx="1634">
                  <c:v>139073.785</c:v>
                </c:pt>
                <c:pt idx="1635">
                  <c:v>140919.995</c:v>
                </c:pt>
                <c:pt idx="1636">
                  <c:v>115606.005</c:v>
                </c:pt>
                <c:pt idx="1637">
                  <c:v>111879.54</c:v>
                </c:pt>
                <c:pt idx="1638">
                  <c:v>112025.29</c:v>
                </c:pt>
                <c:pt idx="1639">
                  <c:v>113610.03</c:v>
                </c:pt>
                <c:pt idx="1640">
                  <c:v>108773.745</c:v>
                </c:pt>
                <c:pt idx="1641">
                  <c:v>140905.85</c:v>
                </c:pt>
                <c:pt idx="1642">
                  <c:v>123265.44</c:v>
                </c:pt>
                <c:pt idx="1643">
                  <c:v>132854.13500000001</c:v>
                </c:pt>
                <c:pt idx="1644">
                  <c:v>128598.495</c:v>
                </c:pt>
                <c:pt idx="1645">
                  <c:v>103828.88</c:v>
                </c:pt>
                <c:pt idx="1646">
                  <c:v>126230.785</c:v>
                </c:pt>
                <c:pt idx="1647">
                  <c:v>109669.355</c:v>
                </c:pt>
                <c:pt idx="1648">
                  <c:v>107555.19</c:v>
                </c:pt>
                <c:pt idx="1649">
                  <c:v>143209.755</c:v>
                </c:pt>
                <c:pt idx="1650">
                  <c:v>120396.33500000001</c:v>
                </c:pt>
                <c:pt idx="1651">
                  <c:v>120916.215</c:v>
                </c:pt>
                <c:pt idx="1652">
                  <c:v>131069.4</c:v>
                </c:pt>
                <c:pt idx="1653">
                  <c:v>127225.245</c:v>
                </c:pt>
                <c:pt idx="1654">
                  <c:v>119218.23</c:v>
                </c:pt>
                <c:pt idx="1655">
                  <c:v>122121.325</c:v>
                </c:pt>
                <c:pt idx="1656">
                  <c:v>123968.9</c:v>
                </c:pt>
                <c:pt idx="1657">
                  <c:v>135217.65</c:v>
                </c:pt>
                <c:pt idx="1658">
                  <c:v>143176.33499999999</c:v>
                </c:pt>
                <c:pt idx="1659">
                  <c:v>106709.54</c:v>
                </c:pt>
                <c:pt idx="1660">
                  <c:v>131442.20000000001</c:v>
                </c:pt>
                <c:pt idx="1661">
                  <c:v>136054.14499999999</c:v>
                </c:pt>
                <c:pt idx="1662">
                  <c:v>112421.09</c:v>
                </c:pt>
                <c:pt idx="1663">
                  <c:v>121256.97</c:v>
                </c:pt>
                <c:pt idx="1664">
                  <c:v>139468.155</c:v>
                </c:pt>
                <c:pt idx="1665">
                  <c:v>100737.83500000001</c:v>
                </c:pt>
                <c:pt idx="1666">
                  <c:v>133989.155</c:v>
                </c:pt>
                <c:pt idx="1667">
                  <c:v>122146.66</c:v>
                </c:pt>
                <c:pt idx="1668">
                  <c:v>135361.19500000001</c:v>
                </c:pt>
                <c:pt idx="1669">
                  <c:v>138972.42499999999</c:v>
                </c:pt>
                <c:pt idx="1670">
                  <c:v>122575.935</c:v>
                </c:pt>
                <c:pt idx="1671">
                  <c:v>124448.5</c:v>
                </c:pt>
                <c:pt idx="1672">
                  <c:v>137838.92499999999</c:v>
                </c:pt>
                <c:pt idx="1673">
                  <c:v>126483.80499999999</c:v>
                </c:pt>
                <c:pt idx="1674">
                  <c:v>118621.96</c:v>
                </c:pt>
                <c:pt idx="1675">
                  <c:v>153232.1</c:v>
                </c:pt>
                <c:pt idx="1676">
                  <c:v>111213.15</c:v>
                </c:pt>
                <c:pt idx="1677">
                  <c:v>121566.645</c:v>
                </c:pt>
                <c:pt idx="1678">
                  <c:v>101300.77499999999</c:v>
                </c:pt>
                <c:pt idx="1679">
                  <c:v>142470.43</c:v>
                </c:pt>
                <c:pt idx="1680">
                  <c:v>132039.70499999999</c:v>
                </c:pt>
                <c:pt idx="1681">
                  <c:v>130437.325</c:v>
                </c:pt>
                <c:pt idx="1682">
                  <c:v>99845.345000000001</c:v>
                </c:pt>
                <c:pt idx="1683">
                  <c:v>117136.63</c:v>
                </c:pt>
                <c:pt idx="1684">
                  <c:v>138506.45000000001</c:v>
                </c:pt>
                <c:pt idx="1685">
                  <c:v>139584.95499999999</c:v>
                </c:pt>
                <c:pt idx="1686">
                  <c:v>127234.72</c:v>
                </c:pt>
                <c:pt idx="1687">
                  <c:v>110807.72</c:v>
                </c:pt>
                <c:pt idx="1688">
                  <c:v>124356.41499999999</c:v>
                </c:pt>
                <c:pt idx="1689">
                  <c:v>112604.825</c:v>
                </c:pt>
                <c:pt idx="1690">
                  <c:v>115643.44</c:v>
                </c:pt>
                <c:pt idx="1691">
                  <c:v>114843.875</c:v>
                </c:pt>
                <c:pt idx="1692">
                  <c:v>90145.615000000005</c:v>
                </c:pt>
                <c:pt idx="1693">
                  <c:v>106641.79</c:v>
                </c:pt>
                <c:pt idx="1694">
                  <c:v>97449.684999999998</c:v>
                </c:pt>
                <c:pt idx="1695">
                  <c:v>133422.46</c:v>
                </c:pt>
                <c:pt idx="1696">
                  <c:v>125985.465</c:v>
                </c:pt>
                <c:pt idx="1697">
                  <c:v>142300.54</c:v>
                </c:pt>
                <c:pt idx="1698">
                  <c:v>123750.5</c:v>
                </c:pt>
                <c:pt idx="1699">
                  <c:v>121801.155</c:v>
                </c:pt>
                <c:pt idx="1700">
                  <c:v>112392.69500000001</c:v>
                </c:pt>
                <c:pt idx="1701">
                  <c:v>148702.505</c:v>
                </c:pt>
                <c:pt idx="1702">
                  <c:v>131003.79</c:v>
                </c:pt>
                <c:pt idx="1703">
                  <c:v>111644.6</c:v>
                </c:pt>
                <c:pt idx="1704">
                  <c:v>100977.95</c:v>
                </c:pt>
                <c:pt idx="1705">
                  <c:v>124473.67</c:v>
                </c:pt>
                <c:pt idx="1706">
                  <c:v>112412.44500000001</c:v>
                </c:pt>
                <c:pt idx="1707">
                  <c:v>106139.41</c:v>
                </c:pt>
                <c:pt idx="1708">
                  <c:v>122088.76</c:v>
                </c:pt>
                <c:pt idx="1709">
                  <c:v>109644.69500000001</c:v>
                </c:pt>
                <c:pt idx="1710">
                  <c:v>123234.935</c:v>
                </c:pt>
                <c:pt idx="1711">
                  <c:v>133235.48000000001</c:v>
                </c:pt>
                <c:pt idx="1712">
                  <c:v>131031.41499999999</c:v>
                </c:pt>
                <c:pt idx="1713">
                  <c:v>142316.29500000001</c:v>
                </c:pt>
                <c:pt idx="1714">
                  <c:v>118189.72</c:v>
                </c:pt>
                <c:pt idx="1715">
                  <c:v>129327.22500000001</c:v>
                </c:pt>
                <c:pt idx="1716">
                  <c:v>124910.57</c:v>
                </c:pt>
                <c:pt idx="1717">
                  <c:v>139822.93</c:v>
                </c:pt>
                <c:pt idx="1718">
                  <c:v>114481.28</c:v>
                </c:pt>
                <c:pt idx="1719">
                  <c:v>123061.87</c:v>
                </c:pt>
                <c:pt idx="1720">
                  <c:v>138418.83499999999</c:v>
                </c:pt>
                <c:pt idx="1721">
                  <c:v>131261.125</c:v>
                </c:pt>
                <c:pt idx="1722">
                  <c:v>126696.19</c:v>
                </c:pt>
                <c:pt idx="1723">
                  <c:v>136903.26999999999</c:v>
                </c:pt>
                <c:pt idx="1724">
                  <c:v>139399.69</c:v>
                </c:pt>
                <c:pt idx="1725">
                  <c:v>124418.41499999999</c:v>
                </c:pt>
                <c:pt idx="1726">
                  <c:v>103646.63499999999</c:v>
                </c:pt>
                <c:pt idx="1727">
                  <c:v>139465.67499999999</c:v>
                </c:pt>
                <c:pt idx="1728">
                  <c:v>118839.095</c:v>
                </c:pt>
                <c:pt idx="1729">
                  <c:v>124436.81</c:v>
                </c:pt>
                <c:pt idx="1730">
                  <c:v>106694.965</c:v>
                </c:pt>
                <c:pt idx="1731">
                  <c:v>109669.645</c:v>
                </c:pt>
                <c:pt idx="1732">
                  <c:v>134169.82999999999</c:v>
                </c:pt>
                <c:pt idx="1733">
                  <c:v>130062.755</c:v>
                </c:pt>
                <c:pt idx="1734">
                  <c:v>123301.83500000001</c:v>
                </c:pt>
                <c:pt idx="1735">
                  <c:v>126614.72</c:v>
                </c:pt>
                <c:pt idx="1736">
                  <c:v>100233.98</c:v>
                </c:pt>
                <c:pt idx="1737">
                  <c:v>124790.69500000001</c:v>
                </c:pt>
                <c:pt idx="1738">
                  <c:v>129606.01</c:v>
                </c:pt>
                <c:pt idx="1739">
                  <c:v>113439.77499999999</c:v>
                </c:pt>
                <c:pt idx="1740">
                  <c:v>113066.245</c:v>
                </c:pt>
                <c:pt idx="1741">
                  <c:v>137379.23000000001</c:v>
                </c:pt>
                <c:pt idx="1742">
                  <c:v>147155.26500000001</c:v>
                </c:pt>
                <c:pt idx="1743">
                  <c:v>111417.63</c:v>
                </c:pt>
                <c:pt idx="1744">
                  <c:v>113471.83</c:v>
                </c:pt>
                <c:pt idx="1745">
                  <c:v>135172.41</c:v>
                </c:pt>
                <c:pt idx="1746">
                  <c:v>120379.285</c:v>
                </c:pt>
                <c:pt idx="1747">
                  <c:v>103708.925</c:v>
                </c:pt>
                <c:pt idx="1748">
                  <c:v>117078.58500000001</c:v>
                </c:pt>
                <c:pt idx="1749">
                  <c:v>133718.035</c:v>
                </c:pt>
                <c:pt idx="1750">
                  <c:v>123615.21</c:v>
                </c:pt>
                <c:pt idx="1751">
                  <c:v>149322.85</c:v>
                </c:pt>
                <c:pt idx="1752">
                  <c:v>120863.325</c:v>
                </c:pt>
                <c:pt idx="1753">
                  <c:v>128834.065</c:v>
                </c:pt>
                <c:pt idx="1754">
                  <c:v>116040.925</c:v>
                </c:pt>
                <c:pt idx="1755">
                  <c:v>119481.79</c:v>
                </c:pt>
                <c:pt idx="1756">
                  <c:v>137644.86499999999</c:v>
                </c:pt>
                <c:pt idx="1757">
                  <c:v>121143.25</c:v>
                </c:pt>
                <c:pt idx="1758">
                  <c:v>138016.35</c:v>
                </c:pt>
                <c:pt idx="1759">
                  <c:v>98621.62</c:v>
                </c:pt>
                <c:pt idx="1760">
                  <c:v>116574.17</c:v>
                </c:pt>
                <c:pt idx="1761">
                  <c:v>136884.095</c:v>
                </c:pt>
                <c:pt idx="1762">
                  <c:v>121307.84</c:v>
                </c:pt>
                <c:pt idx="1763">
                  <c:v>112275.15</c:v>
                </c:pt>
                <c:pt idx="1764">
                  <c:v>120839.995</c:v>
                </c:pt>
                <c:pt idx="1765">
                  <c:v>135407.57</c:v>
                </c:pt>
                <c:pt idx="1766">
                  <c:v>106813.03</c:v>
                </c:pt>
                <c:pt idx="1767">
                  <c:v>110545.84</c:v>
                </c:pt>
                <c:pt idx="1768">
                  <c:v>121617.28</c:v>
                </c:pt>
                <c:pt idx="1769">
                  <c:v>116597.81</c:v>
                </c:pt>
                <c:pt idx="1770">
                  <c:v>131832.63</c:v>
                </c:pt>
                <c:pt idx="1771">
                  <c:v>135616.125</c:v>
                </c:pt>
                <c:pt idx="1772">
                  <c:v>135562.07500000001</c:v>
                </c:pt>
                <c:pt idx="1773">
                  <c:v>98873.535000000003</c:v>
                </c:pt>
                <c:pt idx="1774">
                  <c:v>125795.325</c:v>
                </c:pt>
                <c:pt idx="1775">
                  <c:v>119573.22</c:v>
                </c:pt>
                <c:pt idx="1776">
                  <c:v>137008.71</c:v>
                </c:pt>
                <c:pt idx="1777">
                  <c:v>115064.265</c:v>
                </c:pt>
                <c:pt idx="1778">
                  <c:v>121441.05</c:v>
                </c:pt>
                <c:pt idx="1779">
                  <c:v>113547.67</c:v>
                </c:pt>
                <c:pt idx="1780">
                  <c:v>125828.53</c:v>
                </c:pt>
                <c:pt idx="1781">
                  <c:v>104123.39</c:v>
                </c:pt>
                <c:pt idx="1782">
                  <c:v>97664.934999999998</c:v>
                </c:pt>
                <c:pt idx="1783">
                  <c:v>119125.62</c:v>
                </c:pt>
                <c:pt idx="1784">
                  <c:v>117282.765</c:v>
                </c:pt>
                <c:pt idx="1785">
                  <c:v>121942.895</c:v>
                </c:pt>
                <c:pt idx="1786">
                  <c:v>118783.08500000001</c:v>
                </c:pt>
                <c:pt idx="1787">
                  <c:v>117394.455</c:v>
                </c:pt>
                <c:pt idx="1788">
                  <c:v>122279.425</c:v>
                </c:pt>
                <c:pt idx="1789">
                  <c:v>116619.57</c:v>
                </c:pt>
                <c:pt idx="1790">
                  <c:v>130672.485</c:v>
                </c:pt>
                <c:pt idx="1791">
                  <c:v>136283.03</c:v>
                </c:pt>
                <c:pt idx="1792">
                  <c:v>119331.85</c:v>
                </c:pt>
                <c:pt idx="1793">
                  <c:v>114065.32</c:v>
                </c:pt>
                <c:pt idx="1794">
                  <c:v>109328.33500000001</c:v>
                </c:pt>
                <c:pt idx="1795">
                  <c:v>107072.36</c:v>
                </c:pt>
                <c:pt idx="1796">
                  <c:v>126673.935</c:v>
                </c:pt>
                <c:pt idx="1797">
                  <c:v>118281.13</c:v>
                </c:pt>
                <c:pt idx="1798">
                  <c:v>119277.48</c:v>
                </c:pt>
                <c:pt idx="1799">
                  <c:v>127793.38</c:v>
                </c:pt>
                <c:pt idx="1800">
                  <c:v>127522.71</c:v>
                </c:pt>
                <c:pt idx="1801">
                  <c:v>118411.22</c:v>
                </c:pt>
                <c:pt idx="1802">
                  <c:v>106943.49</c:v>
                </c:pt>
                <c:pt idx="1803">
                  <c:v>100598.55</c:v>
                </c:pt>
                <c:pt idx="1804">
                  <c:v>107914.05499999999</c:v>
                </c:pt>
                <c:pt idx="1805">
                  <c:v>105642.28</c:v>
                </c:pt>
                <c:pt idx="1806">
                  <c:v>120505.58500000001</c:v>
                </c:pt>
                <c:pt idx="1807">
                  <c:v>109233.34</c:v>
                </c:pt>
                <c:pt idx="1808">
                  <c:v>123971.705</c:v>
                </c:pt>
                <c:pt idx="1809">
                  <c:v>86507.47</c:v>
                </c:pt>
                <c:pt idx="1810">
                  <c:v>111897.08500000001</c:v>
                </c:pt>
                <c:pt idx="1811">
                  <c:v>131575.79</c:v>
                </c:pt>
                <c:pt idx="1812">
                  <c:v>102726.745</c:v>
                </c:pt>
                <c:pt idx="1813">
                  <c:v>120149.435</c:v>
                </c:pt>
                <c:pt idx="1814">
                  <c:v>112907.145</c:v>
                </c:pt>
                <c:pt idx="1815">
                  <c:v>140431.35999999999</c:v>
                </c:pt>
                <c:pt idx="1816">
                  <c:v>127973.58500000001</c:v>
                </c:pt>
                <c:pt idx="1817">
                  <c:v>121353.33</c:v>
                </c:pt>
                <c:pt idx="1818">
                  <c:v>105781.985</c:v>
                </c:pt>
                <c:pt idx="1819">
                  <c:v>116230.34</c:v>
                </c:pt>
                <c:pt idx="1820">
                  <c:v>99161.764999999999</c:v>
                </c:pt>
                <c:pt idx="1821">
                  <c:v>102684.59</c:v>
                </c:pt>
                <c:pt idx="1822">
                  <c:v>127666.01</c:v>
                </c:pt>
                <c:pt idx="1823">
                  <c:v>133171.4</c:v>
                </c:pt>
                <c:pt idx="1824">
                  <c:v>125972.765</c:v>
                </c:pt>
                <c:pt idx="1825">
                  <c:v>101740.89</c:v>
                </c:pt>
                <c:pt idx="1826">
                  <c:v>113244.79</c:v>
                </c:pt>
                <c:pt idx="1827">
                  <c:v>115898.54</c:v>
                </c:pt>
                <c:pt idx="1828">
                  <c:v>120128.295</c:v>
                </c:pt>
                <c:pt idx="1829">
                  <c:v>130978.095</c:v>
                </c:pt>
                <c:pt idx="1830">
                  <c:v>111329.62</c:v>
                </c:pt>
                <c:pt idx="1831">
                  <c:v>117873.58</c:v>
                </c:pt>
                <c:pt idx="1832">
                  <c:v>105376.33500000001</c:v>
                </c:pt>
                <c:pt idx="1833">
                  <c:v>133103.37</c:v>
                </c:pt>
                <c:pt idx="1834">
                  <c:v>125032.57</c:v>
                </c:pt>
                <c:pt idx="1835">
                  <c:v>123754.55</c:v>
                </c:pt>
                <c:pt idx="1836">
                  <c:v>132338.94</c:v>
                </c:pt>
                <c:pt idx="1837">
                  <c:v>106527.94500000001</c:v>
                </c:pt>
                <c:pt idx="1838">
                  <c:v>104916.345</c:v>
                </c:pt>
                <c:pt idx="1839">
                  <c:v>116042.845</c:v>
                </c:pt>
                <c:pt idx="1840">
                  <c:v>117062.035</c:v>
                </c:pt>
                <c:pt idx="1841">
                  <c:v>138931</c:v>
                </c:pt>
                <c:pt idx="1842">
                  <c:v>114832.425</c:v>
                </c:pt>
                <c:pt idx="1843">
                  <c:v>111793.015</c:v>
                </c:pt>
                <c:pt idx="1844">
                  <c:v>120008.455</c:v>
                </c:pt>
                <c:pt idx="1845">
                  <c:v>120767.795</c:v>
                </c:pt>
                <c:pt idx="1846">
                  <c:v>111555</c:v>
                </c:pt>
                <c:pt idx="1847">
                  <c:v>125107.78</c:v>
                </c:pt>
                <c:pt idx="1848">
                  <c:v>115297.34</c:v>
                </c:pt>
                <c:pt idx="1849">
                  <c:v>132819.535</c:v>
                </c:pt>
                <c:pt idx="1850">
                  <c:v>112187.715</c:v>
                </c:pt>
                <c:pt idx="1851">
                  <c:v>120177.94500000001</c:v>
                </c:pt>
                <c:pt idx="1852">
                  <c:v>98899.494999999995</c:v>
                </c:pt>
                <c:pt idx="1853">
                  <c:v>114097.07</c:v>
                </c:pt>
                <c:pt idx="1854">
                  <c:v>96016.19</c:v>
                </c:pt>
                <c:pt idx="1855">
                  <c:v>130073.27</c:v>
                </c:pt>
                <c:pt idx="1856">
                  <c:v>143544.10999999999</c:v>
                </c:pt>
                <c:pt idx="1857">
                  <c:v>100812.04</c:v>
                </c:pt>
                <c:pt idx="1858">
                  <c:v>131237.185</c:v>
                </c:pt>
                <c:pt idx="1859">
                  <c:v>131138.73000000001</c:v>
                </c:pt>
                <c:pt idx="1860">
                  <c:v>110609.4</c:v>
                </c:pt>
                <c:pt idx="1861">
                  <c:v>122625.21</c:v>
                </c:pt>
                <c:pt idx="1862">
                  <c:v>119741.62</c:v>
                </c:pt>
                <c:pt idx="1863">
                  <c:v>108217.82</c:v>
                </c:pt>
                <c:pt idx="1864">
                  <c:v>126813.075</c:v>
                </c:pt>
                <c:pt idx="1865">
                  <c:v>138931.81</c:v>
                </c:pt>
                <c:pt idx="1866">
                  <c:v>135051.54500000001</c:v>
                </c:pt>
                <c:pt idx="1867">
                  <c:v>122375.47</c:v>
                </c:pt>
                <c:pt idx="1868">
                  <c:v>132138.36499999999</c:v>
                </c:pt>
                <c:pt idx="1869">
                  <c:v>123737.01</c:v>
                </c:pt>
                <c:pt idx="1870">
                  <c:v>129542.36500000001</c:v>
                </c:pt>
                <c:pt idx="1871">
                  <c:v>97564.744999999995</c:v>
                </c:pt>
                <c:pt idx="1872">
                  <c:v>109260.30499999999</c:v>
                </c:pt>
                <c:pt idx="1873">
                  <c:v>114468.17</c:v>
                </c:pt>
                <c:pt idx="1874">
                  <c:v>107864.44500000001</c:v>
                </c:pt>
                <c:pt idx="1875">
                  <c:v>122464.645</c:v>
                </c:pt>
                <c:pt idx="1876">
                  <c:v>122268.86</c:v>
                </c:pt>
                <c:pt idx="1877">
                  <c:v>123740.245</c:v>
                </c:pt>
                <c:pt idx="1878">
                  <c:v>123073.98</c:v>
                </c:pt>
                <c:pt idx="1879">
                  <c:v>135255.815</c:v>
                </c:pt>
                <c:pt idx="1880">
                  <c:v>129312.58</c:v>
                </c:pt>
                <c:pt idx="1881">
                  <c:v>96225.91</c:v>
                </c:pt>
                <c:pt idx="1882">
                  <c:v>99761.81</c:v>
                </c:pt>
                <c:pt idx="1883">
                  <c:v>124587.43</c:v>
                </c:pt>
                <c:pt idx="1884">
                  <c:v>101945.995</c:v>
                </c:pt>
                <c:pt idx="1885">
                  <c:v>102245.61</c:v>
                </c:pt>
                <c:pt idx="1886">
                  <c:v>96850.78</c:v>
                </c:pt>
                <c:pt idx="1887">
                  <c:v>122594.47500000001</c:v>
                </c:pt>
                <c:pt idx="1888">
                  <c:v>117398.03</c:v>
                </c:pt>
                <c:pt idx="1889">
                  <c:v>117053.75</c:v>
                </c:pt>
                <c:pt idx="1890">
                  <c:v>104547.34</c:v>
                </c:pt>
                <c:pt idx="1891">
                  <c:v>136837.155</c:v>
                </c:pt>
                <c:pt idx="1892">
                  <c:v>116831.43</c:v>
                </c:pt>
                <c:pt idx="1893">
                  <c:v>116011.565</c:v>
                </c:pt>
                <c:pt idx="1894">
                  <c:v>132569.74</c:v>
                </c:pt>
                <c:pt idx="1895">
                  <c:v>112649.60000000001</c:v>
                </c:pt>
                <c:pt idx="1896">
                  <c:v>102746.6</c:v>
                </c:pt>
                <c:pt idx="1897">
                  <c:v>126527.36</c:v>
                </c:pt>
                <c:pt idx="1898">
                  <c:v>123434.505</c:v>
                </c:pt>
                <c:pt idx="1899">
                  <c:v>114867.16</c:v>
                </c:pt>
                <c:pt idx="1900">
                  <c:v>102647.905</c:v>
                </c:pt>
                <c:pt idx="1901">
                  <c:v>123734.86500000001</c:v>
                </c:pt>
                <c:pt idx="1902">
                  <c:v>111647.54</c:v>
                </c:pt>
                <c:pt idx="1903">
                  <c:v>118192.05499999999</c:v>
                </c:pt>
                <c:pt idx="1904">
                  <c:v>103505.19500000001</c:v>
                </c:pt>
                <c:pt idx="1905">
                  <c:v>122880.13</c:v>
                </c:pt>
                <c:pt idx="1906">
                  <c:v>108097.845</c:v>
                </c:pt>
                <c:pt idx="1907">
                  <c:v>116883.15</c:v>
                </c:pt>
                <c:pt idx="1908">
                  <c:v>119905.59</c:v>
                </c:pt>
                <c:pt idx="1909">
                  <c:v>126330.55</c:v>
                </c:pt>
                <c:pt idx="1910">
                  <c:v>117953.88499999999</c:v>
                </c:pt>
                <c:pt idx="1911">
                  <c:v>118132.2</c:v>
                </c:pt>
                <c:pt idx="1912">
                  <c:v>122810.05</c:v>
                </c:pt>
                <c:pt idx="1913">
                  <c:v>106565.295</c:v>
                </c:pt>
                <c:pt idx="1914">
                  <c:v>128868.255</c:v>
                </c:pt>
                <c:pt idx="1915">
                  <c:v>131376.78</c:v>
                </c:pt>
                <c:pt idx="1916">
                  <c:v>120263.515</c:v>
                </c:pt>
                <c:pt idx="1917">
                  <c:v>95865.14</c:v>
                </c:pt>
                <c:pt idx="1918">
                  <c:v>90911.085000000006</c:v>
                </c:pt>
                <c:pt idx="1919">
                  <c:v>103396.3</c:v>
                </c:pt>
                <c:pt idx="1920">
                  <c:v>105911.71</c:v>
                </c:pt>
                <c:pt idx="1921">
                  <c:v>104364.735</c:v>
                </c:pt>
                <c:pt idx="1922">
                  <c:v>122042.265</c:v>
                </c:pt>
                <c:pt idx="1923">
                  <c:v>109763.985</c:v>
                </c:pt>
                <c:pt idx="1924">
                  <c:v>127900.235</c:v>
                </c:pt>
                <c:pt idx="1925">
                  <c:v>121683.65</c:v>
                </c:pt>
                <c:pt idx="1926">
                  <c:v>129121.86</c:v>
                </c:pt>
                <c:pt idx="1927">
                  <c:v>121221.455</c:v>
                </c:pt>
                <c:pt idx="1928">
                  <c:v>111803.625</c:v>
                </c:pt>
                <c:pt idx="1929">
                  <c:v>113666.485</c:v>
                </c:pt>
                <c:pt idx="1930">
                  <c:v>103200.64</c:v>
                </c:pt>
                <c:pt idx="1931">
                  <c:v>98324.645000000004</c:v>
                </c:pt>
                <c:pt idx="1932">
                  <c:v>105445.65</c:v>
                </c:pt>
                <c:pt idx="1933">
                  <c:v>108487.97500000001</c:v>
                </c:pt>
                <c:pt idx="1934">
                  <c:v>89403.145000000004</c:v>
                </c:pt>
                <c:pt idx="1935">
                  <c:v>122346.33500000001</c:v>
                </c:pt>
                <c:pt idx="1936">
                  <c:v>121753.11500000001</c:v>
                </c:pt>
                <c:pt idx="1937">
                  <c:v>99635.03</c:v>
                </c:pt>
                <c:pt idx="1938">
                  <c:v>109168.595</c:v>
                </c:pt>
                <c:pt idx="1939">
                  <c:v>109327.46</c:v>
                </c:pt>
                <c:pt idx="1940">
                  <c:v>110932.505</c:v>
                </c:pt>
                <c:pt idx="1941">
                  <c:v>114967.345</c:v>
                </c:pt>
                <c:pt idx="1942">
                  <c:v>116648.77</c:v>
                </c:pt>
                <c:pt idx="1943">
                  <c:v>109670</c:v>
                </c:pt>
                <c:pt idx="1944">
                  <c:v>110152.815</c:v>
                </c:pt>
                <c:pt idx="1945">
                  <c:v>107034.065</c:v>
                </c:pt>
                <c:pt idx="1946">
                  <c:v>122129.77499999999</c:v>
                </c:pt>
                <c:pt idx="1947">
                  <c:v>123990.76</c:v>
                </c:pt>
                <c:pt idx="1948">
                  <c:v>116275.73</c:v>
                </c:pt>
                <c:pt idx="1949">
                  <c:v>105664.09</c:v>
                </c:pt>
                <c:pt idx="1950">
                  <c:v>113791.75</c:v>
                </c:pt>
                <c:pt idx="1951">
                  <c:v>94081.565000000002</c:v>
                </c:pt>
                <c:pt idx="1952">
                  <c:v>104330.715</c:v>
                </c:pt>
                <c:pt idx="1953">
                  <c:v>121052.06</c:v>
                </c:pt>
                <c:pt idx="1954">
                  <c:v>107553.005</c:v>
                </c:pt>
                <c:pt idx="1955">
                  <c:v>121548.535</c:v>
                </c:pt>
                <c:pt idx="1956">
                  <c:v>105388.57</c:v>
                </c:pt>
                <c:pt idx="1957">
                  <c:v>106418.66499999999</c:v>
                </c:pt>
                <c:pt idx="1958">
                  <c:v>106868.5</c:v>
                </c:pt>
                <c:pt idx="1959">
                  <c:v>107884.355</c:v>
                </c:pt>
                <c:pt idx="1960">
                  <c:v>103462.78</c:v>
                </c:pt>
                <c:pt idx="1961">
                  <c:v>125287.71</c:v>
                </c:pt>
                <c:pt idx="1962">
                  <c:v>128319.45</c:v>
                </c:pt>
                <c:pt idx="1963">
                  <c:v>107160.54</c:v>
                </c:pt>
                <c:pt idx="1964">
                  <c:v>110986.005</c:v>
                </c:pt>
                <c:pt idx="1965">
                  <c:v>88903.065000000002</c:v>
                </c:pt>
                <c:pt idx="1966">
                  <c:v>124975.11</c:v>
                </c:pt>
                <c:pt idx="1967">
                  <c:v>127975.815</c:v>
                </c:pt>
                <c:pt idx="1968">
                  <c:v>110715.815</c:v>
                </c:pt>
                <c:pt idx="1969">
                  <c:v>112247.94500000001</c:v>
                </c:pt>
                <c:pt idx="1970">
                  <c:v>93384</c:v>
                </c:pt>
                <c:pt idx="1971">
                  <c:v>120929.815</c:v>
                </c:pt>
                <c:pt idx="1972">
                  <c:v>101618.98</c:v>
                </c:pt>
                <c:pt idx="1973">
                  <c:v>123307.02</c:v>
                </c:pt>
                <c:pt idx="1974">
                  <c:v>96934.925000000003</c:v>
                </c:pt>
                <c:pt idx="1975">
                  <c:v>127238.875</c:v>
                </c:pt>
                <c:pt idx="1976">
                  <c:v>119491.32</c:v>
                </c:pt>
                <c:pt idx="1977">
                  <c:v>112141.83</c:v>
                </c:pt>
                <c:pt idx="1978">
                  <c:v>117312.925</c:v>
                </c:pt>
                <c:pt idx="1979">
                  <c:v>112108.215</c:v>
                </c:pt>
                <c:pt idx="1980">
                  <c:v>107579.345</c:v>
                </c:pt>
                <c:pt idx="1981">
                  <c:v>99701.43</c:v>
                </c:pt>
                <c:pt idx="1982">
                  <c:v>108282.48</c:v>
                </c:pt>
                <c:pt idx="1983">
                  <c:v>104700.05499999999</c:v>
                </c:pt>
                <c:pt idx="1984">
                  <c:v>105098.02499999999</c:v>
                </c:pt>
                <c:pt idx="1985">
                  <c:v>103046.17</c:v>
                </c:pt>
                <c:pt idx="1986">
                  <c:v>90227.48</c:v>
                </c:pt>
                <c:pt idx="1987">
                  <c:v>101279.65</c:v>
                </c:pt>
                <c:pt idx="1988">
                  <c:v>113838.41</c:v>
                </c:pt>
                <c:pt idx="1989">
                  <c:v>125432.605</c:v>
                </c:pt>
                <c:pt idx="1990">
                  <c:v>109609.685</c:v>
                </c:pt>
                <c:pt idx="1991">
                  <c:v>117638.065</c:v>
                </c:pt>
                <c:pt idx="1992">
                  <c:v>103999.17</c:v>
                </c:pt>
                <c:pt idx="1993">
                  <c:v>128968.125</c:v>
                </c:pt>
                <c:pt idx="1994">
                  <c:v>110034.16499999999</c:v>
                </c:pt>
                <c:pt idx="1995">
                  <c:v>86891.23</c:v>
                </c:pt>
                <c:pt idx="1996">
                  <c:v>116690.765</c:v>
                </c:pt>
                <c:pt idx="1997">
                  <c:v>124089.47</c:v>
                </c:pt>
                <c:pt idx="1998">
                  <c:v>106284.83</c:v>
                </c:pt>
                <c:pt idx="1999">
                  <c:v>111665.72500000001</c:v>
                </c:pt>
                <c:pt idx="2000">
                  <c:v>91886.604999999996</c:v>
                </c:pt>
                <c:pt idx="2001">
                  <c:v>123787.075</c:v>
                </c:pt>
                <c:pt idx="2002">
                  <c:v>107786.255</c:v>
                </c:pt>
                <c:pt idx="2003">
                  <c:v>130616.67</c:v>
                </c:pt>
                <c:pt idx="2004">
                  <c:v>119919.605</c:v>
                </c:pt>
                <c:pt idx="2005">
                  <c:v>106643.05</c:v>
                </c:pt>
                <c:pt idx="2006">
                  <c:v>120396.735</c:v>
                </c:pt>
                <c:pt idx="2007">
                  <c:v>118694.16</c:v>
                </c:pt>
                <c:pt idx="2008">
                  <c:v>119014.44500000001</c:v>
                </c:pt>
                <c:pt idx="2009">
                  <c:v>121021.425</c:v>
                </c:pt>
                <c:pt idx="2010">
                  <c:v>119950.37</c:v>
                </c:pt>
                <c:pt idx="2011">
                  <c:v>108344.575</c:v>
                </c:pt>
                <c:pt idx="2012">
                  <c:v>103760.22500000001</c:v>
                </c:pt>
                <c:pt idx="2013">
                  <c:v>94641.7</c:v>
                </c:pt>
                <c:pt idx="2014">
                  <c:v>101793.035</c:v>
                </c:pt>
                <c:pt idx="2015">
                  <c:v>121998.2</c:v>
                </c:pt>
                <c:pt idx="2016">
                  <c:v>122964.715</c:v>
                </c:pt>
                <c:pt idx="2017">
                  <c:v>99622.64</c:v>
                </c:pt>
                <c:pt idx="2018">
                  <c:v>102231.77</c:v>
                </c:pt>
                <c:pt idx="2019">
                  <c:v>115839.01</c:v>
                </c:pt>
                <c:pt idx="2020">
                  <c:v>103857.11</c:v>
                </c:pt>
                <c:pt idx="2021">
                  <c:v>120371.235</c:v>
                </c:pt>
                <c:pt idx="2022">
                  <c:v>125600.86</c:v>
                </c:pt>
                <c:pt idx="2023">
                  <c:v>120235.505</c:v>
                </c:pt>
                <c:pt idx="2024">
                  <c:v>104389.51</c:v>
                </c:pt>
                <c:pt idx="2025">
                  <c:v>104191.105</c:v>
                </c:pt>
                <c:pt idx="2026">
                  <c:v>118393.31</c:v>
                </c:pt>
                <c:pt idx="2027">
                  <c:v>103793.08500000001</c:v>
                </c:pt>
                <c:pt idx="2028">
                  <c:v>128777.82</c:v>
                </c:pt>
                <c:pt idx="2029">
                  <c:v>121018.15</c:v>
                </c:pt>
                <c:pt idx="2030">
                  <c:v>105513.235</c:v>
                </c:pt>
                <c:pt idx="2031">
                  <c:v>98891.06</c:v>
                </c:pt>
                <c:pt idx="2032">
                  <c:v>116310.59</c:v>
                </c:pt>
                <c:pt idx="2033">
                  <c:v>106348.78</c:v>
                </c:pt>
                <c:pt idx="2034">
                  <c:v>103685.45</c:v>
                </c:pt>
                <c:pt idx="2035">
                  <c:v>112872.88</c:v>
                </c:pt>
                <c:pt idx="2036">
                  <c:v>109181.26</c:v>
                </c:pt>
                <c:pt idx="2037">
                  <c:v>106754.8</c:v>
                </c:pt>
                <c:pt idx="2038">
                  <c:v>119692.02499999999</c:v>
                </c:pt>
                <c:pt idx="2039">
                  <c:v>103043.66</c:v>
                </c:pt>
                <c:pt idx="2040">
                  <c:v>100048.44</c:v>
                </c:pt>
                <c:pt idx="2041">
                  <c:v>92097.07</c:v>
                </c:pt>
                <c:pt idx="2042">
                  <c:v>111423.765</c:v>
                </c:pt>
                <c:pt idx="2043">
                  <c:v>97656.445000000007</c:v>
                </c:pt>
                <c:pt idx="2044">
                  <c:v>89003.15</c:v>
                </c:pt>
                <c:pt idx="2045">
                  <c:v>96394.94</c:v>
                </c:pt>
                <c:pt idx="2046">
                  <c:v>119313.73</c:v>
                </c:pt>
                <c:pt idx="2047">
                  <c:v>108377.05</c:v>
                </c:pt>
                <c:pt idx="2048">
                  <c:v>112124.06</c:v>
                </c:pt>
                <c:pt idx="2049">
                  <c:v>118531.5</c:v>
                </c:pt>
                <c:pt idx="2050">
                  <c:v>98622.865000000005</c:v>
                </c:pt>
                <c:pt idx="2051">
                  <c:v>109094.04</c:v>
                </c:pt>
                <c:pt idx="2052">
                  <c:v>110661.43</c:v>
                </c:pt>
                <c:pt idx="2053">
                  <c:v>114669.79</c:v>
                </c:pt>
                <c:pt idx="2054">
                  <c:v>99371.31</c:v>
                </c:pt>
                <c:pt idx="2055">
                  <c:v>106555.03</c:v>
                </c:pt>
                <c:pt idx="2056">
                  <c:v>99778.2</c:v>
                </c:pt>
                <c:pt idx="2057">
                  <c:v>95671.2</c:v>
                </c:pt>
                <c:pt idx="2058">
                  <c:v>136070.62</c:v>
                </c:pt>
                <c:pt idx="2059">
                  <c:v>113261.26</c:v>
                </c:pt>
                <c:pt idx="2060">
                  <c:v>106353.44</c:v>
                </c:pt>
                <c:pt idx="2061">
                  <c:v>104269.79</c:v>
                </c:pt>
                <c:pt idx="2062">
                  <c:v>99865.755000000005</c:v>
                </c:pt>
                <c:pt idx="2063">
                  <c:v>92553.29</c:v>
                </c:pt>
                <c:pt idx="2064">
                  <c:v>96845.119999999995</c:v>
                </c:pt>
                <c:pt idx="2065">
                  <c:v>95728.15</c:v>
                </c:pt>
                <c:pt idx="2066">
                  <c:v>102279.745</c:v>
                </c:pt>
                <c:pt idx="2067">
                  <c:v>104976.21</c:v>
                </c:pt>
                <c:pt idx="2068">
                  <c:v>108738.82</c:v>
                </c:pt>
                <c:pt idx="2069">
                  <c:v>113214.27</c:v>
                </c:pt>
                <c:pt idx="2070">
                  <c:v>107383.37</c:v>
                </c:pt>
                <c:pt idx="2071">
                  <c:v>116763.72500000001</c:v>
                </c:pt>
                <c:pt idx="2072">
                  <c:v>97728.75</c:v>
                </c:pt>
                <c:pt idx="2073">
                  <c:v>103769.48</c:v>
                </c:pt>
                <c:pt idx="2074">
                  <c:v>97959.46</c:v>
                </c:pt>
                <c:pt idx="2075">
                  <c:v>103822.97</c:v>
                </c:pt>
                <c:pt idx="2076">
                  <c:v>93673.19</c:v>
                </c:pt>
                <c:pt idx="2077">
                  <c:v>106451.255</c:v>
                </c:pt>
                <c:pt idx="2078">
                  <c:v>94954.16</c:v>
                </c:pt>
                <c:pt idx="2079">
                  <c:v>102084</c:v>
                </c:pt>
                <c:pt idx="2080">
                  <c:v>105004.91</c:v>
                </c:pt>
                <c:pt idx="2081">
                  <c:v>100166.88499999999</c:v>
                </c:pt>
                <c:pt idx="2082">
                  <c:v>101810.75</c:v>
                </c:pt>
                <c:pt idx="2083">
                  <c:v>109642.755</c:v>
                </c:pt>
                <c:pt idx="2084">
                  <c:v>95093.294999999998</c:v>
                </c:pt>
                <c:pt idx="2085">
                  <c:v>103629.645</c:v>
                </c:pt>
                <c:pt idx="2086">
                  <c:v>108632.355</c:v>
                </c:pt>
                <c:pt idx="2087">
                  <c:v>100178.84</c:v>
                </c:pt>
                <c:pt idx="2088">
                  <c:v>116321.60000000001</c:v>
                </c:pt>
                <c:pt idx="2089">
                  <c:v>100170.295</c:v>
                </c:pt>
                <c:pt idx="2090">
                  <c:v>97609.06</c:v>
                </c:pt>
                <c:pt idx="2091">
                  <c:v>101793.035</c:v>
                </c:pt>
                <c:pt idx="2092">
                  <c:v>97992.93</c:v>
                </c:pt>
                <c:pt idx="2093">
                  <c:v>102832.72</c:v>
                </c:pt>
                <c:pt idx="2094">
                  <c:v>96572.934999999998</c:v>
                </c:pt>
                <c:pt idx="2095">
                  <c:v>103811.28</c:v>
                </c:pt>
                <c:pt idx="2096">
                  <c:v>97887.485000000001</c:v>
                </c:pt>
                <c:pt idx="2097">
                  <c:v>117722.95</c:v>
                </c:pt>
                <c:pt idx="2098">
                  <c:v>99907.32</c:v>
                </c:pt>
                <c:pt idx="2099">
                  <c:v>121424.42</c:v>
                </c:pt>
                <c:pt idx="2100">
                  <c:v>96805.925000000003</c:v>
                </c:pt>
                <c:pt idx="2101">
                  <c:v>98917.175000000003</c:v>
                </c:pt>
                <c:pt idx="2102">
                  <c:v>94325.72</c:v>
                </c:pt>
                <c:pt idx="2103">
                  <c:v>112254.83</c:v>
                </c:pt>
                <c:pt idx="2104">
                  <c:v>92277.024999999994</c:v>
                </c:pt>
                <c:pt idx="2105">
                  <c:v>99585.835000000006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6-444E-A522-EF41CB4E9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5696"/>
        <c:axId val="1945980767"/>
      </c:scatterChart>
      <c:valAx>
        <c:axId val="120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 daily tempreature Celcius</a:t>
                </a:r>
              </a:p>
            </c:rich>
          </c:tx>
          <c:layout>
            <c:manualLayout>
              <c:xMode val="edge"/>
              <c:yMode val="edge"/>
              <c:x val="0.46062469045087256"/>
              <c:y val="0.95692346050060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80767"/>
        <c:crosses val="autoZero"/>
        <c:crossBetween val="midCat"/>
      </c:valAx>
      <c:valAx>
        <c:axId val="19459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Daily 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569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Solar Exposure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dPt>
            <c:idx val="547"/>
            <c:marker>
              <c:symbol val="circle"/>
              <c:size val="5"/>
              <c:spPr>
                <a:gradFill rotWithShape="1">
                  <a:gsLst>
                    <a:gs pos="0">
                      <a:schemeClr val="accent4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4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4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4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</c:dPt>
          <c:dPt>
            <c:idx val="916"/>
            <c:marker>
              <c:symbol val="circle"/>
              <c:size val="5"/>
              <c:spPr>
                <a:gradFill rotWithShape="1">
                  <a:gsLst>
                    <a:gs pos="0">
                      <a:schemeClr val="accent4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4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4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4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9525" cap="flat" cmpd="sng" algn="ctr">
                <a:solidFill>
                  <a:schemeClr val="accent4">
                    <a:alpha val="70000"/>
                  </a:schemeClr>
                </a:solidFill>
                <a:prstDash val="sysDot"/>
                <a:round/>
              </a:ln>
              <a:effectLst/>
            </c:spPr>
          </c:dPt>
          <c:trendline>
            <c:spPr>
              <a:ln w="12700" cap="rnd">
                <a:solidFill>
                  <a:srgbClr val="C00000"/>
                </a:solidFill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EnergyDemand__2!$I$2:$I$2107</c:f>
              <c:numCache>
                <c:formatCode>General</c:formatCode>
                <c:ptCount val="2106"/>
                <c:pt idx="0">
                  <c:v>30</c:v>
                </c:pt>
                <c:pt idx="1">
                  <c:v>18.3</c:v>
                </c:pt>
                <c:pt idx="2">
                  <c:v>22.3</c:v>
                </c:pt>
                <c:pt idx="3">
                  <c:v>30.8</c:v>
                </c:pt>
                <c:pt idx="4">
                  <c:v>29.3</c:v>
                </c:pt>
                <c:pt idx="5">
                  <c:v>25.3</c:v>
                </c:pt>
                <c:pt idx="6">
                  <c:v>30.6</c:v>
                </c:pt>
                <c:pt idx="7">
                  <c:v>27.1</c:v>
                </c:pt>
                <c:pt idx="8">
                  <c:v>25</c:v>
                </c:pt>
                <c:pt idx="9">
                  <c:v>18.8</c:v>
                </c:pt>
                <c:pt idx="10">
                  <c:v>28.5</c:v>
                </c:pt>
                <c:pt idx="11">
                  <c:v>29.3</c:v>
                </c:pt>
                <c:pt idx="12">
                  <c:v>7</c:v>
                </c:pt>
                <c:pt idx="13">
                  <c:v>20.8</c:v>
                </c:pt>
                <c:pt idx="14">
                  <c:v>31.4</c:v>
                </c:pt>
                <c:pt idx="15">
                  <c:v>27.5</c:v>
                </c:pt>
                <c:pt idx="16">
                  <c:v>22.3</c:v>
                </c:pt>
                <c:pt idx="17">
                  <c:v>21.3</c:v>
                </c:pt>
                <c:pt idx="18">
                  <c:v>29.4</c:v>
                </c:pt>
                <c:pt idx="19">
                  <c:v>13.1</c:v>
                </c:pt>
                <c:pt idx="20">
                  <c:v>19.899999999999999</c:v>
                </c:pt>
                <c:pt idx="21">
                  <c:v>31.1</c:v>
                </c:pt>
                <c:pt idx="22">
                  <c:v>33.1</c:v>
                </c:pt>
                <c:pt idx="23">
                  <c:v>26.1</c:v>
                </c:pt>
                <c:pt idx="24">
                  <c:v>15.6</c:v>
                </c:pt>
                <c:pt idx="25">
                  <c:v>11.3</c:v>
                </c:pt>
                <c:pt idx="26">
                  <c:v>27.7</c:v>
                </c:pt>
                <c:pt idx="27">
                  <c:v>9.1999999999999993</c:v>
                </c:pt>
                <c:pt idx="28">
                  <c:v>17.5</c:v>
                </c:pt>
                <c:pt idx="29">
                  <c:v>27.1</c:v>
                </c:pt>
                <c:pt idx="30">
                  <c:v>4.0999999999999996</c:v>
                </c:pt>
                <c:pt idx="31">
                  <c:v>28.2</c:v>
                </c:pt>
                <c:pt idx="32">
                  <c:v>8.5</c:v>
                </c:pt>
                <c:pt idx="33">
                  <c:v>6</c:v>
                </c:pt>
                <c:pt idx="34">
                  <c:v>8.6</c:v>
                </c:pt>
                <c:pt idx="35">
                  <c:v>4.4000000000000004</c:v>
                </c:pt>
                <c:pt idx="36">
                  <c:v>8.1999999999999993</c:v>
                </c:pt>
                <c:pt idx="37">
                  <c:v>12.6</c:v>
                </c:pt>
                <c:pt idx="38">
                  <c:v>28.3</c:v>
                </c:pt>
                <c:pt idx="39">
                  <c:v>10.5</c:v>
                </c:pt>
                <c:pt idx="40">
                  <c:v>27.7</c:v>
                </c:pt>
                <c:pt idx="41">
                  <c:v>14.6</c:v>
                </c:pt>
                <c:pt idx="42">
                  <c:v>9.9</c:v>
                </c:pt>
                <c:pt idx="43">
                  <c:v>7.9</c:v>
                </c:pt>
                <c:pt idx="44">
                  <c:v>14.7</c:v>
                </c:pt>
                <c:pt idx="45">
                  <c:v>23.4</c:v>
                </c:pt>
                <c:pt idx="46">
                  <c:v>7</c:v>
                </c:pt>
                <c:pt idx="47">
                  <c:v>24.4</c:v>
                </c:pt>
                <c:pt idx="48">
                  <c:v>9.5</c:v>
                </c:pt>
                <c:pt idx="49">
                  <c:v>5.7</c:v>
                </c:pt>
                <c:pt idx="50">
                  <c:v>28.1</c:v>
                </c:pt>
                <c:pt idx="51">
                  <c:v>27.4</c:v>
                </c:pt>
                <c:pt idx="52">
                  <c:v>14.4</c:v>
                </c:pt>
                <c:pt idx="53">
                  <c:v>11.3</c:v>
                </c:pt>
                <c:pt idx="54">
                  <c:v>29.5</c:v>
                </c:pt>
                <c:pt idx="55">
                  <c:v>19.2</c:v>
                </c:pt>
                <c:pt idx="56">
                  <c:v>29.4</c:v>
                </c:pt>
                <c:pt idx="57">
                  <c:v>3.9</c:v>
                </c:pt>
                <c:pt idx="58">
                  <c:v>16.100000000000001</c:v>
                </c:pt>
                <c:pt idx="59">
                  <c:v>11.3</c:v>
                </c:pt>
                <c:pt idx="60">
                  <c:v>19</c:v>
                </c:pt>
                <c:pt idx="61">
                  <c:v>7.9</c:v>
                </c:pt>
                <c:pt idx="62">
                  <c:v>25.8</c:v>
                </c:pt>
                <c:pt idx="63">
                  <c:v>9.6999999999999993</c:v>
                </c:pt>
                <c:pt idx="64">
                  <c:v>13.3</c:v>
                </c:pt>
                <c:pt idx="65">
                  <c:v>25.1</c:v>
                </c:pt>
                <c:pt idx="66">
                  <c:v>14.6</c:v>
                </c:pt>
                <c:pt idx="67">
                  <c:v>1.8</c:v>
                </c:pt>
                <c:pt idx="68">
                  <c:v>6.5</c:v>
                </c:pt>
                <c:pt idx="69">
                  <c:v>7.1</c:v>
                </c:pt>
                <c:pt idx="70">
                  <c:v>12.3</c:v>
                </c:pt>
                <c:pt idx="71">
                  <c:v>15.1</c:v>
                </c:pt>
                <c:pt idx="72">
                  <c:v>9.1</c:v>
                </c:pt>
                <c:pt idx="73">
                  <c:v>22.8</c:v>
                </c:pt>
                <c:pt idx="74">
                  <c:v>25.6</c:v>
                </c:pt>
                <c:pt idx="75">
                  <c:v>15.8</c:v>
                </c:pt>
                <c:pt idx="76">
                  <c:v>14.7</c:v>
                </c:pt>
                <c:pt idx="77">
                  <c:v>6.4</c:v>
                </c:pt>
                <c:pt idx="78">
                  <c:v>8.6999999999999993</c:v>
                </c:pt>
                <c:pt idx="79">
                  <c:v>9.1</c:v>
                </c:pt>
                <c:pt idx="80">
                  <c:v>5</c:v>
                </c:pt>
                <c:pt idx="81">
                  <c:v>24.4</c:v>
                </c:pt>
                <c:pt idx="82">
                  <c:v>14.7</c:v>
                </c:pt>
                <c:pt idx="83">
                  <c:v>19.600000000000001</c:v>
                </c:pt>
                <c:pt idx="84">
                  <c:v>8</c:v>
                </c:pt>
                <c:pt idx="85">
                  <c:v>7.3</c:v>
                </c:pt>
                <c:pt idx="86">
                  <c:v>9.5</c:v>
                </c:pt>
                <c:pt idx="87">
                  <c:v>13.5</c:v>
                </c:pt>
                <c:pt idx="88">
                  <c:v>11.5</c:v>
                </c:pt>
                <c:pt idx="89">
                  <c:v>2.6</c:v>
                </c:pt>
                <c:pt idx="90">
                  <c:v>11.5</c:v>
                </c:pt>
                <c:pt idx="91">
                  <c:v>17.7</c:v>
                </c:pt>
                <c:pt idx="92">
                  <c:v>11.2</c:v>
                </c:pt>
                <c:pt idx="93">
                  <c:v>11</c:v>
                </c:pt>
                <c:pt idx="94">
                  <c:v>9.4</c:v>
                </c:pt>
                <c:pt idx="95">
                  <c:v>13.2</c:v>
                </c:pt>
                <c:pt idx="96">
                  <c:v>21.8</c:v>
                </c:pt>
                <c:pt idx="97">
                  <c:v>27.7</c:v>
                </c:pt>
                <c:pt idx="98">
                  <c:v>9.3000000000000007</c:v>
                </c:pt>
                <c:pt idx="99">
                  <c:v>8.1999999999999993</c:v>
                </c:pt>
                <c:pt idx="100">
                  <c:v>12.8</c:v>
                </c:pt>
                <c:pt idx="101">
                  <c:v>14.7</c:v>
                </c:pt>
                <c:pt idx="102">
                  <c:v>5.9</c:v>
                </c:pt>
                <c:pt idx="103">
                  <c:v>3.6</c:v>
                </c:pt>
                <c:pt idx="104">
                  <c:v>7.2</c:v>
                </c:pt>
                <c:pt idx="105">
                  <c:v>6.4</c:v>
                </c:pt>
                <c:pt idx="106">
                  <c:v>23.4</c:v>
                </c:pt>
                <c:pt idx="107">
                  <c:v>17.7</c:v>
                </c:pt>
                <c:pt idx="108">
                  <c:v>19.3</c:v>
                </c:pt>
                <c:pt idx="109">
                  <c:v>8.5</c:v>
                </c:pt>
                <c:pt idx="110">
                  <c:v>23.1</c:v>
                </c:pt>
                <c:pt idx="111">
                  <c:v>6.6</c:v>
                </c:pt>
                <c:pt idx="112">
                  <c:v>28.6</c:v>
                </c:pt>
                <c:pt idx="113">
                  <c:v>9.4</c:v>
                </c:pt>
                <c:pt idx="114">
                  <c:v>12.9</c:v>
                </c:pt>
                <c:pt idx="115">
                  <c:v>17</c:v>
                </c:pt>
                <c:pt idx="116">
                  <c:v>31.1</c:v>
                </c:pt>
                <c:pt idx="117">
                  <c:v>27.2</c:v>
                </c:pt>
                <c:pt idx="118">
                  <c:v>10.1</c:v>
                </c:pt>
                <c:pt idx="119">
                  <c:v>27</c:v>
                </c:pt>
                <c:pt idx="120">
                  <c:v>10.3</c:v>
                </c:pt>
                <c:pt idx="121">
                  <c:v>3.3</c:v>
                </c:pt>
                <c:pt idx="122">
                  <c:v>13.5</c:v>
                </c:pt>
                <c:pt idx="123">
                  <c:v>9.9</c:v>
                </c:pt>
                <c:pt idx="124">
                  <c:v>7.5</c:v>
                </c:pt>
                <c:pt idx="125">
                  <c:v>25.5</c:v>
                </c:pt>
                <c:pt idx="126">
                  <c:v>5.0999999999999996</c:v>
                </c:pt>
                <c:pt idx="127">
                  <c:v>15.3</c:v>
                </c:pt>
                <c:pt idx="128">
                  <c:v>10.8</c:v>
                </c:pt>
                <c:pt idx="129">
                  <c:v>9</c:v>
                </c:pt>
                <c:pt idx="130">
                  <c:v>7.2</c:v>
                </c:pt>
                <c:pt idx="131">
                  <c:v>5.9</c:v>
                </c:pt>
                <c:pt idx="132">
                  <c:v>7.5</c:v>
                </c:pt>
                <c:pt idx="133">
                  <c:v>24.2</c:v>
                </c:pt>
                <c:pt idx="134">
                  <c:v>27.6</c:v>
                </c:pt>
                <c:pt idx="135">
                  <c:v>4.7</c:v>
                </c:pt>
                <c:pt idx="136">
                  <c:v>11.1</c:v>
                </c:pt>
                <c:pt idx="137">
                  <c:v>7.7</c:v>
                </c:pt>
                <c:pt idx="138">
                  <c:v>14.4</c:v>
                </c:pt>
                <c:pt idx="139">
                  <c:v>20.6</c:v>
                </c:pt>
                <c:pt idx="140">
                  <c:v>3.7</c:v>
                </c:pt>
                <c:pt idx="141">
                  <c:v>14</c:v>
                </c:pt>
                <c:pt idx="142">
                  <c:v>13.5</c:v>
                </c:pt>
                <c:pt idx="143">
                  <c:v>31.3</c:v>
                </c:pt>
                <c:pt idx="144">
                  <c:v>7.2</c:v>
                </c:pt>
                <c:pt idx="145">
                  <c:v>8.4</c:v>
                </c:pt>
                <c:pt idx="146">
                  <c:v>3.6</c:v>
                </c:pt>
                <c:pt idx="147">
                  <c:v>7.6</c:v>
                </c:pt>
                <c:pt idx="148">
                  <c:v>8.9</c:v>
                </c:pt>
                <c:pt idx="149">
                  <c:v>5.7</c:v>
                </c:pt>
                <c:pt idx="150">
                  <c:v>6.7</c:v>
                </c:pt>
                <c:pt idx="151">
                  <c:v>3.8</c:v>
                </c:pt>
                <c:pt idx="152">
                  <c:v>8.5</c:v>
                </c:pt>
                <c:pt idx="153">
                  <c:v>24</c:v>
                </c:pt>
                <c:pt idx="154">
                  <c:v>12</c:v>
                </c:pt>
                <c:pt idx="155">
                  <c:v>20.6</c:v>
                </c:pt>
                <c:pt idx="156">
                  <c:v>3.3</c:v>
                </c:pt>
                <c:pt idx="157">
                  <c:v>16.399999999999999</c:v>
                </c:pt>
                <c:pt idx="158">
                  <c:v>8.3000000000000007</c:v>
                </c:pt>
                <c:pt idx="159">
                  <c:v>10</c:v>
                </c:pt>
                <c:pt idx="160">
                  <c:v>6.8</c:v>
                </c:pt>
                <c:pt idx="161">
                  <c:v>15.1</c:v>
                </c:pt>
                <c:pt idx="162">
                  <c:v>15.1</c:v>
                </c:pt>
                <c:pt idx="163">
                  <c:v>10.9</c:v>
                </c:pt>
                <c:pt idx="164">
                  <c:v>17.8</c:v>
                </c:pt>
                <c:pt idx="165">
                  <c:v>4.8</c:v>
                </c:pt>
                <c:pt idx="166">
                  <c:v>14.9</c:v>
                </c:pt>
                <c:pt idx="167">
                  <c:v>16.7</c:v>
                </c:pt>
                <c:pt idx="168">
                  <c:v>6.2</c:v>
                </c:pt>
                <c:pt idx="169">
                  <c:v>19.100000000000001</c:v>
                </c:pt>
                <c:pt idx="170">
                  <c:v>21.7</c:v>
                </c:pt>
                <c:pt idx="171">
                  <c:v>8.8000000000000007</c:v>
                </c:pt>
                <c:pt idx="172">
                  <c:v>19.7</c:v>
                </c:pt>
                <c:pt idx="173">
                  <c:v>8.4</c:v>
                </c:pt>
                <c:pt idx="174">
                  <c:v>27.4</c:v>
                </c:pt>
                <c:pt idx="175">
                  <c:v>20.8</c:v>
                </c:pt>
                <c:pt idx="176">
                  <c:v>6</c:v>
                </c:pt>
                <c:pt idx="177">
                  <c:v>8.5</c:v>
                </c:pt>
                <c:pt idx="178">
                  <c:v>7.7</c:v>
                </c:pt>
                <c:pt idx="179">
                  <c:v>7.8</c:v>
                </c:pt>
                <c:pt idx="180">
                  <c:v>9.3000000000000007</c:v>
                </c:pt>
                <c:pt idx="181">
                  <c:v>13.3</c:v>
                </c:pt>
                <c:pt idx="182">
                  <c:v>7.3</c:v>
                </c:pt>
                <c:pt idx="183">
                  <c:v>11.7</c:v>
                </c:pt>
                <c:pt idx="184">
                  <c:v>7.2</c:v>
                </c:pt>
                <c:pt idx="185">
                  <c:v>14.7</c:v>
                </c:pt>
                <c:pt idx="186">
                  <c:v>16.600000000000001</c:v>
                </c:pt>
                <c:pt idx="187">
                  <c:v>13.9</c:v>
                </c:pt>
                <c:pt idx="188">
                  <c:v>7.7</c:v>
                </c:pt>
                <c:pt idx="189">
                  <c:v>20.2</c:v>
                </c:pt>
                <c:pt idx="190">
                  <c:v>13</c:v>
                </c:pt>
                <c:pt idx="191">
                  <c:v>6.5</c:v>
                </c:pt>
                <c:pt idx="192">
                  <c:v>12.2</c:v>
                </c:pt>
                <c:pt idx="193">
                  <c:v>31.6</c:v>
                </c:pt>
                <c:pt idx="194">
                  <c:v>7.6</c:v>
                </c:pt>
                <c:pt idx="195">
                  <c:v>14.9</c:v>
                </c:pt>
                <c:pt idx="196">
                  <c:v>16.100000000000001</c:v>
                </c:pt>
                <c:pt idx="197">
                  <c:v>15.5</c:v>
                </c:pt>
                <c:pt idx="198">
                  <c:v>12.3</c:v>
                </c:pt>
                <c:pt idx="199">
                  <c:v>15.5</c:v>
                </c:pt>
                <c:pt idx="200">
                  <c:v>9.8000000000000007</c:v>
                </c:pt>
                <c:pt idx="201">
                  <c:v>7.1</c:v>
                </c:pt>
                <c:pt idx="202">
                  <c:v>16.600000000000001</c:v>
                </c:pt>
                <c:pt idx="203">
                  <c:v>28.8</c:v>
                </c:pt>
                <c:pt idx="204">
                  <c:v>13.9</c:v>
                </c:pt>
                <c:pt idx="205">
                  <c:v>9</c:v>
                </c:pt>
                <c:pt idx="206">
                  <c:v>8.6999999999999993</c:v>
                </c:pt>
                <c:pt idx="207">
                  <c:v>8.6999999999999993</c:v>
                </c:pt>
                <c:pt idx="208">
                  <c:v>22.1</c:v>
                </c:pt>
                <c:pt idx="209">
                  <c:v>30.6</c:v>
                </c:pt>
                <c:pt idx="210">
                  <c:v>9.6999999999999993</c:v>
                </c:pt>
                <c:pt idx="211">
                  <c:v>13.9</c:v>
                </c:pt>
                <c:pt idx="212">
                  <c:v>4.5999999999999996</c:v>
                </c:pt>
                <c:pt idx="213">
                  <c:v>13.8</c:v>
                </c:pt>
                <c:pt idx="214">
                  <c:v>20.5</c:v>
                </c:pt>
                <c:pt idx="215">
                  <c:v>11.4</c:v>
                </c:pt>
                <c:pt idx="216">
                  <c:v>21.1</c:v>
                </c:pt>
                <c:pt idx="217">
                  <c:v>31.5</c:v>
                </c:pt>
                <c:pt idx="218">
                  <c:v>21</c:v>
                </c:pt>
                <c:pt idx="219">
                  <c:v>10.3</c:v>
                </c:pt>
                <c:pt idx="220">
                  <c:v>9.5</c:v>
                </c:pt>
                <c:pt idx="221">
                  <c:v>7.8</c:v>
                </c:pt>
                <c:pt idx="222">
                  <c:v>3.8</c:v>
                </c:pt>
                <c:pt idx="223">
                  <c:v>12.5</c:v>
                </c:pt>
                <c:pt idx="224">
                  <c:v>18.5</c:v>
                </c:pt>
                <c:pt idx="225">
                  <c:v>25</c:v>
                </c:pt>
                <c:pt idx="226">
                  <c:v>15.9</c:v>
                </c:pt>
                <c:pt idx="227">
                  <c:v>13</c:v>
                </c:pt>
                <c:pt idx="228">
                  <c:v>7.3</c:v>
                </c:pt>
                <c:pt idx="229">
                  <c:v>27.3</c:v>
                </c:pt>
                <c:pt idx="230">
                  <c:v>5.6</c:v>
                </c:pt>
                <c:pt idx="231">
                  <c:v>16.399999999999999</c:v>
                </c:pt>
                <c:pt idx="232">
                  <c:v>3.4</c:v>
                </c:pt>
                <c:pt idx="233">
                  <c:v>7.4</c:v>
                </c:pt>
                <c:pt idx="234">
                  <c:v>23.1</c:v>
                </c:pt>
                <c:pt idx="235">
                  <c:v>9.3000000000000007</c:v>
                </c:pt>
                <c:pt idx="236">
                  <c:v>17.5</c:v>
                </c:pt>
                <c:pt idx="237">
                  <c:v>6.4</c:v>
                </c:pt>
                <c:pt idx="238">
                  <c:v>7.3</c:v>
                </c:pt>
                <c:pt idx="239">
                  <c:v>16.2</c:v>
                </c:pt>
                <c:pt idx="240">
                  <c:v>17.8</c:v>
                </c:pt>
                <c:pt idx="241">
                  <c:v>14</c:v>
                </c:pt>
                <c:pt idx="242">
                  <c:v>9.3000000000000007</c:v>
                </c:pt>
                <c:pt idx="243">
                  <c:v>17.2</c:v>
                </c:pt>
                <c:pt idx="244">
                  <c:v>30.6</c:v>
                </c:pt>
                <c:pt idx="245">
                  <c:v>12.7</c:v>
                </c:pt>
                <c:pt idx="246">
                  <c:v>5.3</c:v>
                </c:pt>
                <c:pt idx="247">
                  <c:v>7.5</c:v>
                </c:pt>
                <c:pt idx="248">
                  <c:v>11</c:v>
                </c:pt>
                <c:pt idx="249">
                  <c:v>4.7</c:v>
                </c:pt>
                <c:pt idx="250">
                  <c:v>9.9</c:v>
                </c:pt>
                <c:pt idx="251">
                  <c:v>5.8</c:v>
                </c:pt>
                <c:pt idx="252">
                  <c:v>9</c:v>
                </c:pt>
                <c:pt idx="253">
                  <c:v>10.9</c:v>
                </c:pt>
                <c:pt idx="254">
                  <c:v>9</c:v>
                </c:pt>
                <c:pt idx="255">
                  <c:v>10.9</c:v>
                </c:pt>
                <c:pt idx="256">
                  <c:v>6.1</c:v>
                </c:pt>
                <c:pt idx="257">
                  <c:v>23.2</c:v>
                </c:pt>
                <c:pt idx="258">
                  <c:v>13.7</c:v>
                </c:pt>
                <c:pt idx="259">
                  <c:v>5.2</c:v>
                </c:pt>
                <c:pt idx="260">
                  <c:v>8.5</c:v>
                </c:pt>
                <c:pt idx="261">
                  <c:v>5.9</c:v>
                </c:pt>
                <c:pt idx="262">
                  <c:v>10.5</c:v>
                </c:pt>
                <c:pt idx="263">
                  <c:v>25.5</c:v>
                </c:pt>
                <c:pt idx="264">
                  <c:v>15.1</c:v>
                </c:pt>
                <c:pt idx="265">
                  <c:v>7.5</c:v>
                </c:pt>
                <c:pt idx="266">
                  <c:v>3</c:v>
                </c:pt>
                <c:pt idx="267">
                  <c:v>14.4</c:v>
                </c:pt>
                <c:pt idx="268">
                  <c:v>11.8</c:v>
                </c:pt>
                <c:pt idx="269">
                  <c:v>19.600000000000001</c:v>
                </c:pt>
                <c:pt idx="270">
                  <c:v>8.1999999999999993</c:v>
                </c:pt>
                <c:pt idx="271">
                  <c:v>7.3</c:v>
                </c:pt>
                <c:pt idx="272">
                  <c:v>18.399999999999999</c:v>
                </c:pt>
                <c:pt idx="273">
                  <c:v>7.5</c:v>
                </c:pt>
                <c:pt idx="274">
                  <c:v>14.5</c:v>
                </c:pt>
                <c:pt idx="275">
                  <c:v>7.3</c:v>
                </c:pt>
                <c:pt idx="276">
                  <c:v>23.7</c:v>
                </c:pt>
                <c:pt idx="277">
                  <c:v>8.6</c:v>
                </c:pt>
                <c:pt idx="278">
                  <c:v>9.8000000000000007</c:v>
                </c:pt>
                <c:pt idx="279">
                  <c:v>7.5</c:v>
                </c:pt>
                <c:pt idx="280">
                  <c:v>15.3</c:v>
                </c:pt>
                <c:pt idx="281">
                  <c:v>23.7</c:v>
                </c:pt>
                <c:pt idx="282">
                  <c:v>18.899999999999999</c:v>
                </c:pt>
                <c:pt idx="283">
                  <c:v>21.4</c:v>
                </c:pt>
                <c:pt idx="284">
                  <c:v>20.8</c:v>
                </c:pt>
                <c:pt idx="285">
                  <c:v>16.600000000000001</c:v>
                </c:pt>
                <c:pt idx="286">
                  <c:v>5.5</c:v>
                </c:pt>
                <c:pt idx="287">
                  <c:v>8</c:v>
                </c:pt>
                <c:pt idx="288">
                  <c:v>15.8</c:v>
                </c:pt>
                <c:pt idx="289">
                  <c:v>20</c:v>
                </c:pt>
                <c:pt idx="290">
                  <c:v>8.6999999999999993</c:v>
                </c:pt>
                <c:pt idx="291">
                  <c:v>7.2</c:v>
                </c:pt>
                <c:pt idx="292">
                  <c:v>7.8</c:v>
                </c:pt>
                <c:pt idx="293">
                  <c:v>22.8</c:v>
                </c:pt>
                <c:pt idx="294">
                  <c:v>9.3000000000000007</c:v>
                </c:pt>
                <c:pt idx="295">
                  <c:v>7.2</c:v>
                </c:pt>
                <c:pt idx="296">
                  <c:v>9.1999999999999993</c:v>
                </c:pt>
                <c:pt idx="297">
                  <c:v>9</c:v>
                </c:pt>
                <c:pt idx="298">
                  <c:v>5.8</c:v>
                </c:pt>
                <c:pt idx="299">
                  <c:v>6.6</c:v>
                </c:pt>
                <c:pt idx="300">
                  <c:v>9.4</c:v>
                </c:pt>
                <c:pt idx="301">
                  <c:v>8.9</c:v>
                </c:pt>
                <c:pt idx="302">
                  <c:v>23.3</c:v>
                </c:pt>
                <c:pt idx="303">
                  <c:v>9.3000000000000007</c:v>
                </c:pt>
                <c:pt idx="304">
                  <c:v>13.9</c:v>
                </c:pt>
                <c:pt idx="305">
                  <c:v>7.3</c:v>
                </c:pt>
                <c:pt idx="306">
                  <c:v>7.7</c:v>
                </c:pt>
                <c:pt idx="307">
                  <c:v>13.5</c:v>
                </c:pt>
                <c:pt idx="308">
                  <c:v>16.2</c:v>
                </c:pt>
                <c:pt idx="309">
                  <c:v>6.9</c:v>
                </c:pt>
                <c:pt idx="310">
                  <c:v>6.7</c:v>
                </c:pt>
                <c:pt idx="311">
                  <c:v>7.9</c:v>
                </c:pt>
                <c:pt idx="312">
                  <c:v>22</c:v>
                </c:pt>
                <c:pt idx="313">
                  <c:v>8.6</c:v>
                </c:pt>
                <c:pt idx="314">
                  <c:v>18.5</c:v>
                </c:pt>
                <c:pt idx="315">
                  <c:v>5.7</c:v>
                </c:pt>
                <c:pt idx="316">
                  <c:v>10.7</c:v>
                </c:pt>
                <c:pt idx="317">
                  <c:v>17.8</c:v>
                </c:pt>
                <c:pt idx="318">
                  <c:v>24.2</c:v>
                </c:pt>
                <c:pt idx="319">
                  <c:v>10.6</c:v>
                </c:pt>
                <c:pt idx="320">
                  <c:v>14</c:v>
                </c:pt>
                <c:pt idx="321">
                  <c:v>30.5</c:v>
                </c:pt>
                <c:pt idx="322">
                  <c:v>6.5</c:v>
                </c:pt>
                <c:pt idx="323">
                  <c:v>11.1</c:v>
                </c:pt>
                <c:pt idx="324">
                  <c:v>5.4</c:v>
                </c:pt>
                <c:pt idx="325">
                  <c:v>21.1</c:v>
                </c:pt>
                <c:pt idx="326">
                  <c:v>9.8000000000000007</c:v>
                </c:pt>
                <c:pt idx="327">
                  <c:v>14.4</c:v>
                </c:pt>
                <c:pt idx="328">
                  <c:v>7.3</c:v>
                </c:pt>
                <c:pt idx="329">
                  <c:v>27.8</c:v>
                </c:pt>
                <c:pt idx="330">
                  <c:v>7.1</c:v>
                </c:pt>
                <c:pt idx="331">
                  <c:v>8.9</c:v>
                </c:pt>
                <c:pt idx="332">
                  <c:v>8.3000000000000007</c:v>
                </c:pt>
                <c:pt idx="333">
                  <c:v>5</c:v>
                </c:pt>
                <c:pt idx="334">
                  <c:v>10.199999999999999</c:v>
                </c:pt>
                <c:pt idx="335">
                  <c:v>15.8</c:v>
                </c:pt>
                <c:pt idx="336">
                  <c:v>9.6999999999999993</c:v>
                </c:pt>
                <c:pt idx="337">
                  <c:v>7.4</c:v>
                </c:pt>
                <c:pt idx="338">
                  <c:v>12.1</c:v>
                </c:pt>
                <c:pt idx="339">
                  <c:v>18.3</c:v>
                </c:pt>
                <c:pt idx="340">
                  <c:v>16.8</c:v>
                </c:pt>
                <c:pt idx="341">
                  <c:v>13.9</c:v>
                </c:pt>
                <c:pt idx="342">
                  <c:v>28</c:v>
                </c:pt>
                <c:pt idx="343">
                  <c:v>14.4</c:v>
                </c:pt>
                <c:pt idx="344">
                  <c:v>9.4</c:v>
                </c:pt>
                <c:pt idx="345">
                  <c:v>9.1999999999999993</c:v>
                </c:pt>
                <c:pt idx="346">
                  <c:v>5.5</c:v>
                </c:pt>
                <c:pt idx="347">
                  <c:v>8.8000000000000007</c:v>
                </c:pt>
                <c:pt idx="348">
                  <c:v>9.1999999999999993</c:v>
                </c:pt>
                <c:pt idx="349">
                  <c:v>9.5</c:v>
                </c:pt>
                <c:pt idx="350">
                  <c:v>12.3</c:v>
                </c:pt>
                <c:pt idx="351">
                  <c:v>17.5</c:v>
                </c:pt>
                <c:pt idx="352">
                  <c:v>32.1</c:v>
                </c:pt>
                <c:pt idx="353">
                  <c:v>22.5</c:v>
                </c:pt>
                <c:pt idx="354">
                  <c:v>11.5</c:v>
                </c:pt>
                <c:pt idx="355">
                  <c:v>18.899999999999999</c:v>
                </c:pt>
                <c:pt idx="356">
                  <c:v>21.4</c:v>
                </c:pt>
                <c:pt idx="357">
                  <c:v>12.4</c:v>
                </c:pt>
                <c:pt idx="358">
                  <c:v>31.3</c:v>
                </c:pt>
                <c:pt idx="359">
                  <c:v>13.4</c:v>
                </c:pt>
                <c:pt idx="360">
                  <c:v>9.4</c:v>
                </c:pt>
                <c:pt idx="361">
                  <c:v>28.9</c:v>
                </c:pt>
                <c:pt idx="362">
                  <c:v>27.5</c:v>
                </c:pt>
                <c:pt idx="363">
                  <c:v>8.5</c:v>
                </c:pt>
                <c:pt idx="364">
                  <c:v>21.1</c:v>
                </c:pt>
                <c:pt idx="365">
                  <c:v>9.3000000000000007</c:v>
                </c:pt>
                <c:pt idx="366">
                  <c:v>15.8</c:v>
                </c:pt>
                <c:pt idx="367">
                  <c:v>10.9</c:v>
                </c:pt>
                <c:pt idx="368">
                  <c:v>6.9</c:v>
                </c:pt>
                <c:pt idx="369">
                  <c:v>27.5</c:v>
                </c:pt>
                <c:pt idx="370">
                  <c:v>16.899999999999999</c:v>
                </c:pt>
                <c:pt idx="371">
                  <c:v>6.4</c:v>
                </c:pt>
                <c:pt idx="372">
                  <c:v>7.8</c:v>
                </c:pt>
                <c:pt idx="373">
                  <c:v>9.1999999999999993</c:v>
                </c:pt>
                <c:pt idx="374">
                  <c:v>27.6</c:v>
                </c:pt>
                <c:pt idx="375">
                  <c:v>26.3</c:v>
                </c:pt>
                <c:pt idx="376">
                  <c:v>12.4</c:v>
                </c:pt>
                <c:pt idx="377">
                  <c:v>7.4</c:v>
                </c:pt>
                <c:pt idx="378">
                  <c:v>19.2</c:v>
                </c:pt>
                <c:pt idx="379">
                  <c:v>7.5</c:v>
                </c:pt>
                <c:pt idx="380">
                  <c:v>24</c:v>
                </c:pt>
                <c:pt idx="381">
                  <c:v>6.2</c:v>
                </c:pt>
                <c:pt idx="382">
                  <c:v>27.5</c:v>
                </c:pt>
                <c:pt idx="383">
                  <c:v>8.1999999999999993</c:v>
                </c:pt>
                <c:pt idx="384">
                  <c:v>12.4</c:v>
                </c:pt>
                <c:pt idx="385">
                  <c:v>25</c:v>
                </c:pt>
                <c:pt idx="386">
                  <c:v>8</c:v>
                </c:pt>
                <c:pt idx="387">
                  <c:v>13.6</c:v>
                </c:pt>
                <c:pt idx="388">
                  <c:v>21.2</c:v>
                </c:pt>
                <c:pt idx="389">
                  <c:v>23.9</c:v>
                </c:pt>
                <c:pt idx="390">
                  <c:v>7.4</c:v>
                </c:pt>
                <c:pt idx="391">
                  <c:v>18.7</c:v>
                </c:pt>
                <c:pt idx="392">
                  <c:v>19.8</c:v>
                </c:pt>
                <c:pt idx="393">
                  <c:v>29.5</c:v>
                </c:pt>
                <c:pt idx="394">
                  <c:v>5</c:v>
                </c:pt>
                <c:pt idx="395">
                  <c:v>6</c:v>
                </c:pt>
                <c:pt idx="396">
                  <c:v>9.3000000000000007</c:v>
                </c:pt>
                <c:pt idx="397">
                  <c:v>13.1</c:v>
                </c:pt>
                <c:pt idx="398">
                  <c:v>28.3</c:v>
                </c:pt>
                <c:pt idx="399">
                  <c:v>23.5</c:v>
                </c:pt>
                <c:pt idx="400">
                  <c:v>6.6</c:v>
                </c:pt>
                <c:pt idx="401">
                  <c:v>6.5</c:v>
                </c:pt>
                <c:pt idx="402">
                  <c:v>29.3</c:v>
                </c:pt>
                <c:pt idx="403">
                  <c:v>14.4</c:v>
                </c:pt>
                <c:pt idx="404">
                  <c:v>7.8</c:v>
                </c:pt>
                <c:pt idx="405">
                  <c:v>18.899999999999999</c:v>
                </c:pt>
                <c:pt idx="406">
                  <c:v>29.6</c:v>
                </c:pt>
                <c:pt idx="407">
                  <c:v>8.1999999999999993</c:v>
                </c:pt>
                <c:pt idx="408">
                  <c:v>21.7</c:v>
                </c:pt>
                <c:pt idx="409">
                  <c:v>6</c:v>
                </c:pt>
                <c:pt idx="410">
                  <c:v>14.2</c:v>
                </c:pt>
                <c:pt idx="411">
                  <c:v>14.8</c:v>
                </c:pt>
                <c:pt idx="412">
                  <c:v>5.0999999999999996</c:v>
                </c:pt>
                <c:pt idx="413">
                  <c:v>13.9</c:v>
                </c:pt>
                <c:pt idx="414">
                  <c:v>23</c:v>
                </c:pt>
                <c:pt idx="415">
                  <c:v>17.5</c:v>
                </c:pt>
                <c:pt idx="416">
                  <c:v>9.6</c:v>
                </c:pt>
                <c:pt idx="417">
                  <c:v>16.3</c:v>
                </c:pt>
                <c:pt idx="418">
                  <c:v>20.8</c:v>
                </c:pt>
                <c:pt idx="419">
                  <c:v>9.6</c:v>
                </c:pt>
                <c:pt idx="420">
                  <c:v>23.2</c:v>
                </c:pt>
                <c:pt idx="421">
                  <c:v>12.6</c:v>
                </c:pt>
                <c:pt idx="422">
                  <c:v>5.2</c:v>
                </c:pt>
                <c:pt idx="423">
                  <c:v>15.6</c:v>
                </c:pt>
                <c:pt idx="424">
                  <c:v>12.7</c:v>
                </c:pt>
                <c:pt idx="425">
                  <c:v>10.6</c:v>
                </c:pt>
                <c:pt idx="426">
                  <c:v>9</c:v>
                </c:pt>
                <c:pt idx="427">
                  <c:v>5</c:v>
                </c:pt>
                <c:pt idx="428">
                  <c:v>11</c:v>
                </c:pt>
                <c:pt idx="429">
                  <c:v>16.100000000000001</c:v>
                </c:pt>
                <c:pt idx="430">
                  <c:v>7.9</c:v>
                </c:pt>
                <c:pt idx="431">
                  <c:v>6.7</c:v>
                </c:pt>
                <c:pt idx="432">
                  <c:v>5.7</c:v>
                </c:pt>
                <c:pt idx="433">
                  <c:v>6.4</c:v>
                </c:pt>
                <c:pt idx="434">
                  <c:v>8</c:v>
                </c:pt>
                <c:pt idx="435">
                  <c:v>24.2</c:v>
                </c:pt>
                <c:pt idx="436">
                  <c:v>30.9</c:v>
                </c:pt>
                <c:pt idx="437">
                  <c:v>4.4000000000000004</c:v>
                </c:pt>
                <c:pt idx="438">
                  <c:v>12.8</c:v>
                </c:pt>
                <c:pt idx="439">
                  <c:v>22.7</c:v>
                </c:pt>
                <c:pt idx="440">
                  <c:v>5.8</c:v>
                </c:pt>
                <c:pt idx="441">
                  <c:v>6.3</c:v>
                </c:pt>
                <c:pt idx="442">
                  <c:v>14.4</c:v>
                </c:pt>
                <c:pt idx="443">
                  <c:v>7.8</c:v>
                </c:pt>
                <c:pt idx="444">
                  <c:v>23.6</c:v>
                </c:pt>
                <c:pt idx="445">
                  <c:v>9.1</c:v>
                </c:pt>
                <c:pt idx="446">
                  <c:v>9.6</c:v>
                </c:pt>
                <c:pt idx="447">
                  <c:v>6.3</c:v>
                </c:pt>
                <c:pt idx="448">
                  <c:v>8.8000000000000007</c:v>
                </c:pt>
                <c:pt idx="449">
                  <c:v>26</c:v>
                </c:pt>
                <c:pt idx="450">
                  <c:v>26</c:v>
                </c:pt>
                <c:pt idx="451">
                  <c:v>3.5</c:v>
                </c:pt>
                <c:pt idx="452">
                  <c:v>5.0999999999999996</c:v>
                </c:pt>
                <c:pt idx="453">
                  <c:v>17.399999999999999</c:v>
                </c:pt>
                <c:pt idx="454">
                  <c:v>31</c:v>
                </c:pt>
                <c:pt idx="455">
                  <c:v>22.9</c:v>
                </c:pt>
                <c:pt idx="456">
                  <c:v>3.1</c:v>
                </c:pt>
                <c:pt idx="457">
                  <c:v>14.8</c:v>
                </c:pt>
                <c:pt idx="458">
                  <c:v>20.8</c:v>
                </c:pt>
                <c:pt idx="459">
                  <c:v>13.5</c:v>
                </c:pt>
                <c:pt idx="460">
                  <c:v>21.9</c:v>
                </c:pt>
                <c:pt idx="461">
                  <c:v>8.6999999999999993</c:v>
                </c:pt>
                <c:pt idx="462">
                  <c:v>3.2</c:v>
                </c:pt>
                <c:pt idx="463">
                  <c:v>17</c:v>
                </c:pt>
                <c:pt idx="464">
                  <c:v>7.2</c:v>
                </c:pt>
                <c:pt idx="465">
                  <c:v>8.6</c:v>
                </c:pt>
                <c:pt idx="466">
                  <c:v>13.6</c:v>
                </c:pt>
                <c:pt idx="467">
                  <c:v>9.8000000000000007</c:v>
                </c:pt>
                <c:pt idx="468">
                  <c:v>28.5</c:v>
                </c:pt>
                <c:pt idx="469">
                  <c:v>3.9</c:v>
                </c:pt>
                <c:pt idx="470">
                  <c:v>20.5</c:v>
                </c:pt>
                <c:pt idx="471">
                  <c:v>5.4</c:v>
                </c:pt>
                <c:pt idx="472">
                  <c:v>15.3</c:v>
                </c:pt>
                <c:pt idx="473">
                  <c:v>13.2</c:v>
                </c:pt>
                <c:pt idx="474">
                  <c:v>18</c:v>
                </c:pt>
                <c:pt idx="475">
                  <c:v>11.4</c:v>
                </c:pt>
                <c:pt idx="476">
                  <c:v>12.5</c:v>
                </c:pt>
                <c:pt idx="477">
                  <c:v>11.6</c:v>
                </c:pt>
                <c:pt idx="478">
                  <c:v>6.3</c:v>
                </c:pt>
                <c:pt idx="479">
                  <c:v>4.5999999999999996</c:v>
                </c:pt>
                <c:pt idx="480">
                  <c:v>16.899999999999999</c:v>
                </c:pt>
                <c:pt idx="481">
                  <c:v>17.2</c:v>
                </c:pt>
                <c:pt idx="482">
                  <c:v>29.8</c:v>
                </c:pt>
                <c:pt idx="483">
                  <c:v>18.600000000000001</c:v>
                </c:pt>
                <c:pt idx="484">
                  <c:v>30.1</c:v>
                </c:pt>
                <c:pt idx="485">
                  <c:v>8.9</c:v>
                </c:pt>
                <c:pt idx="486">
                  <c:v>21</c:v>
                </c:pt>
                <c:pt idx="487">
                  <c:v>26.3</c:v>
                </c:pt>
                <c:pt idx="488">
                  <c:v>12.5</c:v>
                </c:pt>
                <c:pt idx="489">
                  <c:v>14.7</c:v>
                </c:pt>
                <c:pt idx="490">
                  <c:v>7.5</c:v>
                </c:pt>
                <c:pt idx="491">
                  <c:v>17.7</c:v>
                </c:pt>
                <c:pt idx="492">
                  <c:v>5.0999999999999996</c:v>
                </c:pt>
                <c:pt idx="493">
                  <c:v>11.7</c:v>
                </c:pt>
                <c:pt idx="494">
                  <c:v>15.9</c:v>
                </c:pt>
                <c:pt idx="495">
                  <c:v>7.3</c:v>
                </c:pt>
                <c:pt idx="496">
                  <c:v>7.4</c:v>
                </c:pt>
                <c:pt idx="497">
                  <c:v>32.299999999999997</c:v>
                </c:pt>
                <c:pt idx="498">
                  <c:v>10.7</c:v>
                </c:pt>
                <c:pt idx="499">
                  <c:v>23.9</c:v>
                </c:pt>
                <c:pt idx="500">
                  <c:v>23.8</c:v>
                </c:pt>
                <c:pt idx="501">
                  <c:v>2.5</c:v>
                </c:pt>
                <c:pt idx="502">
                  <c:v>25.8</c:v>
                </c:pt>
                <c:pt idx="503">
                  <c:v>9.8000000000000007</c:v>
                </c:pt>
                <c:pt idx="504">
                  <c:v>23.4</c:v>
                </c:pt>
                <c:pt idx="505">
                  <c:v>3.7</c:v>
                </c:pt>
                <c:pt idx="506">
                  <c:v>8</c:v>
                </c:pt>
                <c:pt idx="507">
                  <c:v>8</c:v>
                </c:pt>
                <c:pt idx="508">
                  <c:v>6</c:v>
                </c:pt>
                <c:pt idx="509">
                  <c:v>9.9</c:v>
                </c:pt>
                <c:pt idx="510">
                  <c:v>13.8</c:v>
                </c:pt>
                <c:pt idx="511">
                  <c:v>29.3</c:v>
                </c:pt>
                <c:pt idx="512">
                  <c:v>13.7</c:v>
                </c:pt>
                <c:pt idx="513">
                  <c:v>6.9</c:v>
                </c:pt>
                <c:pt idx="514">
                  <c:v>10.1</c:v>
                </c:pt>
                <c:pt idx="515">
                  <c:v>11</c:v>
                </c:pt>
                <c:pt idx="516">
                  <c:v>18.2</c:v>
                </c:pt>
                <c:pt idx="517">
                  <c:v>15.9</c:v>
                </c:pt>
                <c:pt idx="518">
                  <c:v>9.6</c:v>
                </c:pt>
                <c:pt idx="519">
                  <c:v>9.1999999999999993</c:v>
                </c:pt>
                <c:pt idx="520">
                  <c:v>20.100000000000001</c:v>
                </c:pt>
                <c:pt idx="521">
                  <c:v>5.9</c:v>
                </c:pt>
                <c:pt idx="522">
                  <c:v>28.5</c:v>
                </c:pt>
                <c:pt idx="523">
                  <c:v>5.7</c:v>
                </c:pt>
                <c:pt idx="524">
                  <c:v>8.1</c:v>
                </c:pt>
                <c:pt idx="525">
                  <c:v>6</c:v>
                </c:pt>
                <c:pt idx="526">
                  <c:v>20</c:v>
                </c:pt>
                <c:pt idx="527">
                  <c:v>9</c:v>
                </c:pt>
                <c:pt idx="528">
                  <c:v>6.7</c:v>
                </c:pt>
                <c:pt idx="529">
                  <c:v>3.5</c:v>
                </c:pt>
                <c:pt idx="530">
                  <c:v>11.7</c:v>
                </c:pt>
                <c:pt idx="531">
                  <c:v>29.5</c:v>
                </c:pt>
                <c:pt idx="532">
                  <c:v>8.1999999999999993</c:v>
                </c:pt>
                <c:pt idx="533">
                  <c:v>6.6</c:v>
                </c:pt>
                <c:pt idx="534">
                  <c:v>5.4</c:v>
                </c:pt>
                <c:pt idx="535">
                  <c:v>22.1</c:v>
                </c:pt>
                <c:pt idx="536">
                  <c:v>32</c:v>
                </c:pt>
                <c:pt idx="537">
                  <c:v>8</c:v>
                </c:pt>
                <c:pt idx="538">
                  <c:v>8.6999999999999993</c:v>
                </c:pt>
                <c:pt idx="539">
                  <c:v>20.2</c:v>
                </c:pt>
                <c:pt idx="540">
                  <c:v>1.7</c:v>
                </c:pt>
                <c:pt idx="541">
                  <c:v>8.4</c:v>
                </c:pt>
                <c:pt idx="542">
                  <c:v>9.3000000000000007</c:v>
                </c:pt>
                <c:pt idx="543">
                  <c:v>13.4</c:v>
                </c:pt>
                <c:pt idx="544">
                  <c:v>17.2</c:v>
                </c:pt>
                <c:pt idx="545">
                  <c:v>18.399999999999999</c:v>
                </c:pt>
                <c:pt idx="546">
                  <c:v>22.4</c:v>
                </c:pt>
                <c:pt idx="547">
                  <c:v>8.5</c:v>
                </c:pt>
                <c:pt idx="548">
                  <c:v>6.5</c:v>
                </c:pt>
                <c:pt idx="549">
                  <c:v>7.9</c:v>
                </c:pt>
                <c:pt idx="550">
                  <c:v>8.9</c:v>
                </c:pt>
                <c:pt idx="551">
                  <c:v>13</c:v>
                </c:pt>
                <c:pt idx="552">
                  <c:v>3.5</c:v>
                </c:pt>
                <c:pt idx="553">
                  <c:v>10.1</c:v>
                </c:pt>
                <c:pt idx="554">
                  <c:v>19.7</c:v>
                </c:pt>
                <c:pt idx="555">
                  <c:v>3.1</c:v>
                </c:pt>
                <c:pt idx="556">
                  <c:v>22.2</c:v>
                </c:pt>
                <c:pt idx="557">
                  <c:v>2.8</c:v>
                </c:pt>
                <c:pt idx="558">
                  <c:v>20.100000000000001</c:v>
                </c:pt>
                <c:pt idx="559">
                  <c:v>11.8</c:v>
                </c:pt>
                <c:pt idx="560">
                  <c:v>6.6</c:v>
                </c:pt>
                <c:pt idx="561">
                  <c:v>9.5</c:v>
                </c:pt>
                <c:pt idx="562">
                  <c:v>9.5</c:v>
                </c:pt>
                <c:pt idx="563">
                  <c:v>13.7</c:v>
                </c:pt>
                <c:pt idx="564">
                  <c:v>28.2</c:v>
                </c:pt>
                <c:pt idx="565">
                  <c:v>12.7</c:v>
                </c:pt>
                <c:pt idx="566">
                  <c:v>10.1</c:v>
                </c:pt>
                <c:pt idx="567">
                  <c:v>31.1</c:v>
                </c:pt>
                <c:pt idx="568">
                  <c:v>13.9</c:v>
                </c:pt>
                <c:pt idx="569">
                  <c:v>14.6</c:v>
                </c:pt>
                <c:pt idx="570">
                  <c:v>13.8</c:v>
                </c:pt>
                <c:pt idx="571">
                  <c:v>10.199999999999999</c:v>
                </c:pt>
                <c:pt idx="572">
                  <c:v>23.7</c:v>
                </c:pt>
                <c:pt idx="573">
                  <c:v>14.4</c:v>
                </c:pt>
                <c:pt idx="574">
                  <c:v>15</c:v>
                </c:pt>
                <c:pt idx="575">
                  <c:v>9.6</c:v>
                </c:pt>
                <c:pt idx="576">
                  <c:v>9.1999999999999993</c:v>
                </c:pt>
                <c:pt idx="577">
                  <c:v>16.600000000000001</c:v>
                </c:pt>
                <c:pt idx="578">
                  <c:v>25.1</c:v>
                </c:pt>
                <c:pt idx="579">
                  <c:v>7.6</c:v>
                </c:pt>
                <c:pt idx="580">
                  <c:v>26.3</c:v>
                </c:pt>
                <c:pt idx="581">
                  <c:v>9.4</c:v>
                </c:pt>
                <c:pt idx="582">
                  <c:v>3.9</c:v>
                </c:pt>
                <c:pt idx="583">
                  <c:v>21.6</c:v>
                </c:pt>
                <c:pt idx="584">
                  <c:v>18.7</c:v>
                </c:pt>
                <c:pt idx="585">
                  <c:v>22.7</c:v>
                </c:pt>
                <c:pt idx="586">
                  <c:v>12.3</c:v>
                </c:pt>
                <c:pt idx="587">
                  <c:v>19.600000000000001</c:v>
                </c:pt>
                <c:pt idx="588">
                  <c:v>28.4</c:v>
                </c:pt>
                <c:pt idx="589">
                  <c:v>5.7</c:v>
                </c:pt>
                <c:pt idx="590">
                  <c:v>7.2</c:v>
                </c:pt>
                <c:pt idx="591">
                  <c:v>13.6</c:v>
                </c:pt>
                <c:pt idx="592">
                  <c:v>7</c:v>
                </c:pt>
                <c:pt idx="593">
                  <c:v>3.6</c:v>
                </c:pt>
                <c:pt idx="594">
                  <c:v>4.4000000000000004</c:v>
                </c:pt>
                <c:pt idx="595">
                  <c:v>3.6</c:v>
                </c:pt>
                <c:pt idx="596">
                  <c:v>19.899999999999999</c:v>
                </c:pt>
                <c:pt idx="597">
                  <c:v>8.3000000000000007</c:v>
                </c:pt>
                <c:pt idx="598">
                  <c:v>4.7</c:v>
                </c:pt>
                <c:pt idx="599">
                  <c:v>8</c:v>
                </c:pt>
                <c:pt idx="600">
                  <c:v>14.5</c:v>
                </c:pt>
                <c:pt idx="601">
                  <c:v>8.5</c:v>
                </c:pt>
                <c:pt idx="602">
                  <c:v>25.4</c:v>
                </c:pt>
                <c:pt idx="603">
                  <c:v>16.899999999999999</c:v>
                </c:pt>
                <c:pt idx="604">
                  <c:v>6.2</c:v>
                </c:pt>
                <c:pt idx="605">
                  <c:v>16.7</c:v>
                </c:pt>
                <c:pt idx="606">
                  <c:v>19.7</c:v>
                </c:pt>
                <c:pt idx="607">
                  <c:v>8.3000000000000007</c:v>
                </c:pt>
                <c:pt idx="608">
                  <c:v>31.7</c:v>
                </c:pt>
                <c:pt idx="609">
                  <c:v>2.2000000000000002</c:v>
                </c:pt>
                <c:pt idx="610">
                  <c:v>11.9</c:v>
                </c:pt>
                <c:pt idx="611">
                  <c:v>15.6</c:v>
                </c:pt>
                <c:pt idx="612">
                  <c:v>21.8</c:v>
                </c:pt>
                <c:pt idx="613">
                  <c:v>12.8</c:v>
                </c:pt>
                <c:pt idx="614">
                  <c:v>7.8</c:v>
                </c:pt>
                <c:pt idx="615">
                  <c:v>6.7</c:v>
                </c:pt>
                <c:pt idx="616">
                  <c:v>19</c:v>
                </c:pt>
                <c:pt idx="617">
                  <c:v>7.6</c:v>
                </c:pt>
                <c:pt idx="618">
                  <c:v>22.8</c:v>
                </c:pt>
                <c:pt idx="619">
                  <c:v>10.199999999999999</c:v>
                </c:pt>
                <c:pt idx="620">
                  <c:v>19.600000000000001</c:v>
                </c:pt>
                <c:pt idx="621">
                  <c:v>16.600000000000001</c:v>
                </c:pt>
                <c:pt idx="622">
                  <c:v>5.0999999999999996</c:v>
                </c:pt>
                <c:pt idx="623">
                  <c:v>12.2</c:v>
                </c:pt>
                <c:pt idx="624">
                  <c:v>9</c:v>
                </c:pt>
                <c:pt idx="625">
                  <c:v>20.100000000000001</c:v>
                </c:pt>
                <c:pt idx="626">
                  <c:v>7.2</c:v>
                </c:pt>
                <c:pt idx="627">
                  <c:v>25.5</c:v>
                </c:pt>
                <c:pt idx="628">
                  <c:v>8</c:v>
                </c:pt>
                <c:pt idx="629">
                  <c:v>16.7</c:v>
                </c:pt>
                <c:pt idx="630">
                  <c:v>11.1</c:v>
                </c:pt>
                <c:pt idx="631">
                  <c:v>10.8</c:v>
                </c:pt>
                <c:pt idx="632">
                  <c:v>23.6</c:v>
                </c:pt>
                <c:pt idx="633">
                  <c:v>4.5</c:v>
                </c:pt>
                <c:pt idx="634">
                  <c:v>6.3</c:v>
                </c:pt>
                <c:pt idx="635">
                  <c:v>30.1</c:v>
                </c:pt>
                <c:pt idx="636">
                  <c:v>7</c:v>
                </c:pt>
                <c:pt idx="637">
                  <c:v>4.5999999999999996</c:v>
                </c:pt>
                <c:pt idx="638">
                  <c:v>11.3</c:v>
                </c:pt>
                <c:pt idx="639">
                  <c:v>6.1</c:v>
                </c:pt>
                <c:pt idx="640">
                  <c:v>28.6</c:v>
                </c:pt>
                <c:pt idx="641">
                  <c:v>7.2</c:v>
                </c:pt>
                <c:pt idx="642">
                  <c:v>16.8</c:v>
                </c:pt>
                <c:pt idx="643">
                  <c:v>27.4</c:v>
                </c:pt>
                <c:pt idx="644">
                  <c:v>4.8</c:v>
                </c:pt>
                <c:pt idx="645">
                  <c:v>23.9</c:v>
                </c:pt>
                <c:pt idx="646">
                  <c:v>10.199999999999999</c:v>
                </c:pt>
                <c:pt idx="647">
                  <c:v>8.1999999999999993</c:v>
                </c:pt>
                <c:pt idx="648">
                  <c:v>4.8</c:v>
                </c:pt>
                <c:pt idx="649">
                  <c:v>4.7</c:v>
                </c:pt>
                <c:pt idx="650">
                  <c:v>9.8000000000000007</c:v>
                </c:pt>
                <c:pt idx="651">
                  <c:v>15.8</c:v>
                </c:pt>
                <c:pt idx="652">
                  <c:v>5.2</c:v>
                </c:pt>
                <c:pt idx="653">
                  <c:v>17.399999999999999</c:v>
                </c:pt>
                <c:pt idx="654">
                  <c:v>17.5</c:v>
                </c:pt>
                <c:pt idx="655">
                  <c:v>4.8</c:v>
                </c:pt>
                <c:pt idx="656">
                  <c:v>8.6</c:v>
                </c:pt>
                <c:pt idx="657">
                  <c:v>21.2</c:v>
                </c:pt>
                <c:pt idx="658">
                  <c:v>10.1</c:v>
                </c:pt>
                <c:pt idx="659">
                  <c:v>28.6</c:v>
                </c:pt>
                <c:pt idx="660">
                  <c:v>6.1</c:v>
                </c:pt>
                <c:pt idx="661">
                  <c:v>5.7</c:v>
                </c:pt>
                <c:pt idx="662">
                  <c:v>31.9</c:v>
                </c:pt>
                <c:pt idx="663">
                  <c:v>4.5</c:v>
                </c:pt>
                <c:pt idx="664">
                  <c:v>8.4</c:v>
                </c:pt>
                <c:pt idx="665">
                  <c:v>7.2</c:v>
                </c:pt>
                <c:pt idx="666">
                  <c:v>14.7</c:v>
                </c:pt>
                <c:pt idx="667">
                  <c:v>17</c:v>
                </c:pt>
                <c:pt idx="668">
                  <c:v>28.5</c:v>
                </c:pt>
                <c:pt idx="669">
                  <c:v>6.6</c:v>
                </c:pt>
                <c:pt idx="670">
                  <c:v>9.4</c:v>
                </c:pt>
                <c:pt idx="671">
                  <c:v>7.8</c:v>
                </c:pt>
                <c:pt idx="672">
                  <c:v>24.6</c:v>
                </c:pt>
                <c:pt idx="673">
                  <c:v>1.6</c:v>
                </c:pt>
                <c:pt idx="674">
                  <c:v>28.1</c:v>
                </c:pt>
                <c:pt idx="675">
                  <c:v>22.7</c:v>
                </c:pt>
                <c:pt idx="676">
                  <c:v>7.7</c:v>
                </c:pt>
                <c:pt idx="677">
                  <c:v>14.2</c:v>
                </c:pt>
                <c:pt idx="678">
                  <c:v>29.8</c:v>
                </c:pt>
                <c:pt idx="679">
                  <c:v>24.8</c:v>
                </c:pt>
                <c:pt idx="680">
                  <c:v>8.4</c:v>
                </c:pt>
                <c:pt idx="681">
                  <c:v>1.8</c:v>
                </c:pt>
                <c:pt idx="682">
                  <c:v>9</c:v>
                </c:pt>
                <c:pt idx="683">
                  <c:v>19.8</c:v>
                </c:pt>
                <c:pt idx="684">
                  <c:v>24.8</c:v>
                </c:pt>
                <c:pt idx="685">
                  <c:v>31.1</c:v>
                </c:pt>
                <c:pt idx="686">
                  <c:v>15.9</c:v>
                </c:pt>
                <c:pt idx="687">
                  <c:v>5.8</c:v>
                </c:pt>
                <c:pt idx="688">
                  <c:v>8.1999999999999993</c:v>
                </c:pt>
                <c:pt idx="689">
                  <c:v>27.3</c:v>
                </c:pt>
                <c:pt idx="690">
                  <c:v>7</c:v>
                </c:pt>
                <c:pt idx="691">
                  <c:v>8.6999999999999993</c:v>
                </c:pt>
                <c:pt idx="692">
                  <c:v>7</c:v>
                </c:pt>
                <c:pt idx="693">
                  <c:v>13.5</c:v>
                </c:pt>
                <c:pt idx="694">
                  <c:v>29.2</c:v>
                </c:pt>
                <c:pt idx="695">
                  <c:v>8.9</c:v>
                </c:pt>
                <c:pt idx="696">
                  <c:v>26.7</c:v>
                </c:pt>
                <c:pt idx="697">
                  <c:v>10.6</c:v>
                </c:pt>
                <c:pt idx="698">
                  <c:v>23.5</c:v>
                </c:pt>
                <c:pt idx="699">
                  <c:v>8.9</c:v>
                </c:pt>
                <c:pt idx="700">
                  <c:v>21.1</c:v>
                </c:pt>
                <c:pt idx="701">
                  <c:v>21.1</c:v>
                </c:pt>
                <c:pt idx="702">
                  <c:v>8.1999999999999993</c:v>
                </c:pt>
                <c:pt idx="703">
                  <c:v>17</c:v>
                </c:pt>
                <c:pt idx="704">
                  <c:v>5.2</c:v>
                </c:pt>
                <c:pt idx="705">
                  <c:v>23.7</c:v>
                </c:pt>
                <c:pt idx="706">
                  <c:v>23.7</c:v>
                </c:pt>
                <c:pt idx="707">
                  <c:v>7.9</c:v>
                </c:pt>
                <c:pt idx="708">
                  <c:v>6.9</c:v>
                </c:pt>
                <c:pt idx="709">
                  <c:v>10</c:v>
                </c:pt>
                <c:pt idx="710">
                  <c:v>9.1999999999999993</c:v>
                </c:pt>
                <c:pt idx="711">
                  <c:v>1.3</c:v>
                </c:pt>
                <c:pt idx="712">
                  <c:v>31.9</c:v>
                </c:pt>
                <c:pt idx="713">
                  <c:v>13.4</c:v>
                </c:pt>
                <c:pt idx="714">
                  <c:v>10.199999999999999</c:v>
                </c:pt>
                <c:pt idx="715">
                  <c:v>14.8</c:v>
                </c:pt>
                <c:pt idx="716">
                  <c:v>23.7</c:v>
                </c:pt>
                <c:pt idx="717">
                  <c:v>28.8</c:v>
                </c:pt>
                <c:pt idx="718">
                  <c:v>22</c:v>
                </c:pt>
                <c:pt idx="719">
                  <c:v>8</c:v>
                </c:pt>
                <c:pt idx="720">
                  <c:v>23.6</c:v>
                </c:pt>
                <c:pt idx="721">
                  <c:v>11.4</c:v>
                </c:pt>
                <c:pt idx="722">
                  <c:v>30.2</c:v>
                </c:pt>
                <c:pt idx="723">
                  <c:v>7.9</c:v>
                </c:pt>
                <c:pt idx="724">
                  <c:v>18.2</c:v>
                </c:pt>
                <c:pt idx="725">
                  <c:v>7.3</c:v>
                </c:pt>
                <c:pt idx="726">
                  <c:v>31.3</c:v>
                </c:pt>
                <c:pt idx="727">
                  <c:v>16</c:v>
                </c:pt>
                <c:pt idx="728">
                  <c:v>12.8</c:v>
                </c:pt>
                <c:pt idx="729">
                  <c:v>6.7</c:v>
                </c:pt>
                <c:pt idx="730">
                  <c:v>20.5</c:v>
                </c:pt>
                <c:pt idx="731">
                  <c:v>7.1</c:v>
                </c:pt>
                <c:pt idx="732">
                  <c:v>16</c:v>
                </c:pt>
                <c:pt idx="733">
                  <c:v>25.7</c:v>
                </c:pt>
                <c:pt idx="734">
                  <c:v>9.9</c:v>
                </c:pt>
                <c:pt idx="735">
                  <c:v>5.2</c:v>
                </c:pt>
                <c:pt idx="736">
                  <c:v>7.9</c:v>
                </c:pt>
                <c:pt idx="737">
                  <c:v>23.8</c:v>
                </c:pt>
                <c:pt idx="738">
                  <c:v>4.9000000000000004</c:v>
                </c:pt>
                <c:pt idx="739">
                  <c:v>8.5</c:v>
                </c:pt>
                <c:pt idx="740">
                  <c:v>21.1</c:v>
                </c:pt>
                <c:pt idx="741">
                  <c:v>30.1</c:v>
                </c:pt>
                <c:pt idx="742">
                  <c:v>12.5</c:v>
                </c:pt>
                <c:pt idx="743">
                  <c:v>8.5</c:v>
                </c:pt>
                <c:pt idx="744">
                  <c:v>15.8</c:v>
                </c:pt>
                <c:pt idx="745">
                  <c:v>6.6</c:v>
                </c:pt>
                <c:pt idx="746">
                  <c:v>28.8</c:v>
                </c:pt>
                <c:pt idx="747">
                  <c:v>19.7</c:v>
                </c:pt>
                <c:pt idx="748">
                  <c:v>12.9</c:v>
                </c:pt>
                <c:pt idx="749">
                  <c:v>8.8000000000000007</c:v>
                </c:pt>
                <c:pt idx="750">
                  <c:v>29.9</c:v>
                </c:pt>
                <c:pt idx="751">
                  <c:v>18.399999999999999</c:v>
                </c:pt>
                <c:pt idx="752">
                  <c:v>17</c:v>
                </c:pt>
                <c:pt idx="753">
                  <c:v>29.5</c:v>
                </c:pt>
                <c:pt idx="754">
                  <c:v>17.8</c:v>
                </c:pt>
                <c:pt idx="755">
                  <c:v>19.2</c:v>
                </c:pt>
                <c:pt idx="756">
                  <c:v>14.2</c:v>
                </c:pt>
                <c:pt idx="757">
                  <c:v>22.9</c:v>
                </c:pt>
                <c:pt idx="758">
                  <c:v>11.7</c:v>
                </c:pt>
                <c:pt idx="759">
                  <c:v>8.6</c:v>
                </c:pt>
                <c:pt idx="760">
                  <c:v>24.1</c:v>
                </c:pt>
                <c:pt idx="761">
                  <c:v>11.2</c:v>
                </c:pt>
                <c:pt idx="762">
                  <c:v>5</c:v>
                </c:pt>
                <c:pt idx="763">
                  <c:v>17.3</c:v>
                </c:pt>
                <c:pt idx="764">
                  <c:v>7.9</c:v>
                </c:pt>
                <c:pt idx="765">
                  <c:v>28.2</c:v>
                </c:pt>
                <c:pt idx="766">
                  <c:v>19.399999999999999</c:v>
                </c:pt>
                <c:pt idx="767">
                  <c:v>7.9</c:v>
                </c:pt>
                <c:pt idx="768">
                  <c:v>26.1</c:v>
                </c:pt>
                <c:pt idx="769">
                  <c:v>8.3000000000000007</c:v>
                </c:pt>
                <c:pt idx="770">
                  <c:v>30.5</c:v>
                </c:pt>
                <c:pt idx="771">
                  <c:v>19.399999999999999</c:v>
                </c:pt>
                <c:pt idx="772">
                  <c:v>6.2</c:v>
                </c:pt>
                <c:pt idx="773">
                  <c:v>8.1</c:v>
                </c:pt>
                <c:pt idx="774">
                  <c:v>27.9</c:v>
                </c:pt>
                <c:pt idx="775">
                  <c:v>6</c:v>
                </c:pt>
                <c:pt idx="776">
                  <c:v>3.3</c:v>
                </c:pt>
                <c:pt idx="777">
                  <c:v>22.7</c:v>
                </c:pt>
                <c:pt idx="778">
                  <c:v>27.5</c:v>
                </c:pt>
                <c:pt idx="779">
                  <c:v>7.1</c:v>
                </c:pt>
                <c:pt idx="780">
                  <c:v>3.8</c:v>
                </c:pt>
                <c:pt idx="781">
                  <c:v>6.1</c:v>
                </c:pt>
                <c:pt idx="782">
                  <c:v>12.8</c:v>
                </c:pt>
                <c:pt idx="783">
                  <c:v>15.9</c:v>
                </c:pt>
                <c:pt idx="784">
                  <c:v>15.3</c:v>
                </c:pt>
                <c:pt idx="785">
                  <c:v>26.6</c:v>
                </c:pt>
                <c:pt idx="786">
                  <c:v>18.600000000000001</c:v>
                </c:pt>
                <c:pt idx="787">
                  <c:v>16.7</c:v>
                </c:pt>
                <c:pt idx="788">
                  <c:v>31.2</c:v>
                </c:pt>
                <c:pt idx="789">
                  <c:v>16.8</c:v>
                </c:pt>
                <c:pt idx="790">
                  <c:v>31.4</c:v>
                </c:pt>
                <c:pt idx="791">
                  <c:v>16.100000000000001</c:v>
                </c:pt>
                <c:pt idx="792">
                  <c:v>11</c:v>
                </c:pt>
                <c:pt idx="793">
                  <c:v>18.899999999999999</c:v>
                </c:pt>
                <c:pt idx="794">
                  <c:v>8.1</c:v>
                </c:pt>
                <c:pt idx="795">
                  <c:v>27.3</c:v>
                </c:pt>
                <c:pt idx="796">
                  <c:v>30.2</c:v>
                </c:pt>
                <c:pt idx="797">
                  <c:v>21.8</c:v>
                </c:pt>
                <c:pt idx="798">
                  <c:v>28.4</c:v>
                </c:pt>
                <c:pt idx="799">
                  <c:v>9.4</c:v>
                </c:pt>
                <c:pt idx="800">
                  <c:v>9.8000000000000007</c:v>
                </c:pt>
                <c:pt idx="801">
                  <c:v>6.9</c:v>
                </c:pt>
                <c:pt idx="802">
                  <c:v>13.6</c:v>
                </c:pt>
                <c:pt idx="803">
                  <c:v>8.1999999999999993</c:v>
                </c:pt>
                <c:pt idx="804">
                  <c:v>23.5</c:v>
                </c:pt>
                <c:pt idx="805">
                  <c:v>11.8</c:v>
                </c:pt>
                <c:pt idx="806">
                  <c:v>8.9</c:v>
                </c:pt>
                <c:pt idx="807">
                  <c:v>13.9</c:v>
                </c:pt>
                <c:pt idx="808">
                  <c:v>7.5</c:v>
                </c:pt>
                <c:pt idx="809">
                  <c:v>3.3</c:v>
                </c:pt>
                <c:pt idx="810">
                  <c:v>21.2</c:v>
                </c:pt>
                <c:pt idx="811">
                  <c:v>20.399999999999999</c:v>
                </c:pt>
                <c:pt idx="812">
                  <c:v>8.3000000000000007</c:v>
                </c:pt>
                <c:pt idx="813">
                  <c:v>15.7</c:v>
                </c:pt>
                <c:pt idx="814">
                  <c:v>11.6</c:v>
                </c:pt>
                <c:pt idx="815">
                  <c:v>8.6</c:v>
                </c:pt>
                <c:pt idx="816">
                  <c:v>8.5</c:v>
                </c:pt>
                <c:pt idx="817">
                  <c:v>21.9</c:v>
                </c:pt>
                <c:pt idx="818">
                  <c:v>8.9</c:v>
                </c:pt>
                <c:pt idx="819">
                  <c:v>7.2</c:v>
                </c:pt>
                <c:pt idx="820">
                  <c:v>10.6</c:v>
                </c:pt>
                <c:pt idx="821">
                  <c:v>6.3</c:v>
                </c:pt>
                <c:pt idx="822">
                  <c:v>7.2</c:v>
                </c:pt>
                <c:pt idx="823">
                  <c:v>14.2</c:v>
                </c:pt>
                <c:pt idx="824">
                  <c:v>15.8</c:v>
                </c:pt>
                <c:pt idx="825">
                  <c:v>19.399999999999999</c:v>
                </c:pt>
                <c:pt idx="826">
                  <c:v>19.2</c:v>
                </c:pt>
                <c:pt idx="827">
                  <c:v>11.2</c:v>
                </c:pt>
                <c:pt idx="828">
                  <c:v>21.8</c:v>
                </c:pt>
                <c:pt idx="829">
                  <c:v>26</c:v>
                </c:pt>
                <c:pt idx="830">
                  <c:v>13.4</c:v>
                </c:pt>
                <c:pt idx="831">
                  <c:v>26.7</c:v>
                </c:pt>
                <c:pt idx="832">
                  <c:v>9.3000000000000007</c:v>
                </c:pt>
                <c:pt idx="833">
                  <c:v>6.1</c:v>
                </c:pt>
                <c:pt idx="834">
                  <c:v>25.5</c:v>
                </c:pt>
                <c:pt idx="835">
                  <c:v>11.4</c:v>
                </c:pt>
                <c:pt idx="836">
                  <c:v>31.8</c:v>
                </c:pt>
                <c:pt idx="837">
                  <c:v>19</c:v>
                </c:pt>
                <c:pt idx="838">
                  <c:v>24.6</c:v>
                </c:pt>
                <c:pt idx="839">
                  <c:v>9</c:v>
                </c:pt>
                <c:pt idx="840">
                  <c:v>26.1</c:v>
                </c:pt>
                <c:pt idx="841">
                  <c:v>32.5</c:v>
                </c:pt>
                <c:pt idx="842">
                  <c:v>18.8</c:v>
                </c:pt>
                <c:pt idx="843">
                  <c:v>17.7</c:v>
                </c:pt>
                <c:pt idx="844">
                  <c:v>14.1</c:v>
                </c:pt>
                <c:pt idx="845">
                  <c:v>31.7</c:v>
                </c:pt>
                <c:pt idx="846">
                  <c:v>7.2</c:v>
                </c:pt>
                <c:pt idx="847">
                  <c:v>18.8</c:v>
                </c:pt>
                <c:pt idx="848">
                  <c:v>6.7</c:v>
                </c:pt>
                <c:pt idx="849">
                  <c:v>20.6</c:v>
                </c:pt>
                <c:pt idx="850">
                  <c:v>1.7</c:v>
                </c:pt>
                <c:pt idx="851">
                  <c:v>29.5</c:v>
                </c:pt>
                <c:pt idx="852">
                  <c:v>8.8000000000000007</c:v>
                </c:pt>
                <c:pt idx="853">
                  <c:v>14</c:v>
                </c:pt>
                <c:pt idx="854">
                  <c:v>23.1</c:v>
                </c:pt>
                <c:pt idx="855">
                  <c:v>12.3</c:v>
                </c:pt>
                <c:pt idx="856">
                  <c:v>7.4</c:v>
                </c:pt>
                <c:pt idx="857">
                  <c:v>9.1999999999999993</c:v>
                </c:pt>
                <c:pt idx="858">
                  <c:v>24.1</c:v>
                </c:pt>
                <c:pt idx="859">
                  <c:v>12.2</c:v>
                </c:pt>
                <c:pt idx="860">
                  <c:v>28.5</c:v>
                </c:pt>
                <c:pt idx="861">
                  <c:v>23</c:v>
                </c:pt>
                <c:pt idx="862">
                  <c:v>32.299999999999997</c:v>
                </c:pt>
                <c:pt idx="863">
                  <c:v>7.7</c:v>
                </c:pt>
                <c:pt idx="864">
                  <c:v>23.6</c:v>
                </c:pt>
                <c:pt idx="865">
                  <c:v>17</c:v>
                </c:pt>
                <c:pt idx="866">
                  <c:v>20.5</c:v>
                </c:pt>
                <c:pt idx="867">
                  <c:v>19</c:v>
                </c:pt>
                <c:pt idx="868">
                  <c:v>7.3</c:v>
                </c:pt>
                <c:pt idx="869">
                  <c:v>12.6</c:v>
                </c:pt>
                <c:pt idx="870">
                  <c:v>20.3</c:v>
                </c:pt>
                <c:pt idx="871">
                  <c:v>17.8</c:v>
                </c:pt>
                <c:pt idx="872">
                  <c:v>8.3000000000000007</c:v>
                </c:pt>
                <c:pt idx="873">
                  <c:v>9.9</c:v>
                </c:pt>
                <c:pt idx="874">
                  <c:v>18.8</c:v>
                </c:pt>
                <c:pt idx="875">
                  <c:v>24</c:v>
                </c:pt>
                <c:pt idx="876">
                  <c:v>7.3</c:v>
                </c:pt>
                <c:pt idx="877">
                  <c:v>10.8</c:v>
                </c:pt>
                <c:pt idx="878">
                  <c:v>28.1</c:v>
                </c:pt>
                <c:pt idx="879">
                  <c:v>20.5</c:v>
                </c:pt>
                <c:pt idx="880">
                  <c:v>24.3</c:v>
                </c:pt>
                <c:pt idx="881">
                  <c:v>6.8</c:v>
                </c:pt>
                <c:pt idx="882">
                  <c:v>30</c:v>
                </c:pt>
                <c:pt idx="883">
                  <c:v>29.1</c:v>
                </c:pt>
                <c:pt idx="884">
                  <c:v>29.4</c:v>
                </c:pt>
                <c:pt idx="885">
                  <c:v>11.8</c:v>
                </c:pt>
                <c:pt idx="886">
                  <c:v>24.9</c:v>
                </c:pt>
                <c:pt idx="887">
                  <c:v>9.3000000000000007</c:v>
                </c:pt>
                <c:pt idx="888">
                  <c:v>10.5</c:v>
                </c:pt>
                <c:pt idx="889">
                  <c:v>5.9</c:v>
                </c:pt>
                <c:pt idx="890">
                  <c:v>13</c:v>
                </c:pt>
                <c:pt idx="891">
                  <c:v>23.2</c:v>
                </c:pt>
                <c:pt idx="892">
                  <c:v>12.6</c:v>
                </c:pt>
                <c:pt idx="893">
                  <c:v>10</c:v>
                </c:pt>
                <c:pt idx="894">
                  <c:v>7.8</c:v>
                </c:pt>
                <c:pt idx="895">
                  <c:v>9.6</c:v>
                </c:pt>
                <c:pt idx="896">
                  <c:v>19.5</c:v>
                </c:pt>
                <c:pt idx="897">
                  <c:v>5.8</c:v>
                </c:pt>
                <c:pt idx="898">
                  <c:v>5.8</c:v>
                </c:pt>
                <c:pt idx="899">
                  <c:v>31.5</c:v>
                </c:pt>
                <c:pt idx="900">
                  <c:v>14.8</c:v>
                </c:pt>
                <c:pt idx="901">
                  <c:v>9.6</c:v>
                </c:pt>
                <c:pt idx="902">
                  <c:v>9.3000000000000007</c:v>
                </c:pt>
                <c:pt idx="903">
                  <c:v>9.4</c:v>
                </c:pt>
                <c:pt idx="904">
                  <c:v>19</c:v>
                </c:pt>
                <c:pt idx="905">
                  <c:v>13.4</c:v>
                </c:pt>
                <c:pt idx="906">
                  <c:v>9.6</c:v>
                </c:pt>
                <c:pt idx="907">
                  <c:v>15.6</c:v>
                </c:pt>
                <c:pt idx="908">
                  <c:v>31.3</c:v>
                </c:pt>
                <c:pt idx="909">
                  <c:v>15.1</c:v>
                </c:pt>
                <c:pt idx="910">
                  <c:v>27.5</c:v>
                </c:pt>
                <c:pt idx="911">
                  <c:v>4.8</c:v>
                </c:pt>
                <c:pt idx="912">
                  <c:v>10.9</c:v>
                </c:pt>
                <c:pt idx="913">
                  <c:v>13</c:v>
                </c:pt>
                <c:pt idx="914">
                  <c:v>4.4000000000000004</c:v>
                </c:pt>
                <c:pt idx="915">
                  <c:v>9.9</c:v>
                </c:pt>
                <c:pt idx="916">
                  <c:v>19.899999999999999</c:v>
                </c:pt>
                <c:pt idx="917">
                  <c:v>20.9</c:v>
                </c:pt>
                <c:pt idx="918">
                  <c:v>13.5</c:v>
                </c:pt>
                <c:pt idx="919">
                  <c:v>23.2</c:v>
                </c:pt>
                <c:pt idx="920">
                  <c:v>6.5</c:v>
                </c:pt>
                <c:pt idx="921">
                  <c:v>16.399999999999999</c:v>
                </c:pt>
                <c:pt idx="922">
                  <c:v>11.3</c:v>
                </c:pt>
                <c:pt idx="923">
                  <c:v>19.7</c:v>
                </c:pt>
                <c:pt idx="924">
                  <c:v>10.1</c:v>
                </c:pt>
                <c:pt idx="925">
                  <c:v>9.1</c:v>
                </c:pt>
                <c:pt idx="926">
                  <c:v>14.3</c:v>
                </c:pt>
                <c:pt idx="927">
                  <c:v>29.2</c:v>
                </c:pt>
                <c:pt idx="928">
                  <c:v>12.3</c:v>
                </c:pt>
                <c:pt idx="929">
                  <c:v>11</c:v>
                </c:pt>
                <c:pt idx="930">
                  <c:v>25</c:v>
                </c:pt>
                <c:pt idx="931">
                  <c:v>18.100000000000001</c:v>
                </c:pt>
                <c:pt idx="932">
                  <c:v>22.1</c:v>
                </c:pt>
                <c:pt idx="933">
                  <c:v>7.4</c:v>
                </c:pt>
                <c:pt idx="934">
                  <c:v>9.1</c:v>
                </c:pt>
                <c:pt idx="935">
                  <c:v>10.199999999999999</c:v>
                </c:pt>
                <c:pt idx="936">
                  <c:v>24</c:v>
                </c:pt>
                <c:pt idx="937">
                  <c:v>21.7</c:v>
                </c:pt>
                <c:pt idx="938">
                  <c:v>20</c:v>
                </c:pt>
                <c:pt idx="939">
                  <c:v>11.3</c:v>
                </c:pt>
                <c:pt idx="940">
                  <c:v>29.7</c:v>
                </c:pt>
                <c:pt idx="941">
                  <c:v>10.7</c:v>
                </c:pt>
                <c:pt idx="942">
                  <c:v>22.4</c:v>
                </c:pt>
                <c:pt idx="943">
                  <c:v>14.2</c:v>
                </c:pt>
                <c:pt idx="944">
                  <c:v>13</c:v>
                </c:pt>
                <c:pt idx="945">
                  <c:v>10.5</c:v>
                </c:pt>
                <c:pt idx="946">
                  <c:v>12.8</c:v>
                </c:pt>
                <c:pt idx="947">
                  <c:v>11.3</c:v>
                </c:pt>
                <c:pt idx="948">
                  <c:v>9.1999999999999993</c:v>
                </c:pt>
                <c:pt idx="949">
                  <c:v>4.9000000000000004</c:v>
                </c:pt>
                <c:pt idx="950">
                  <c:v>10.1</c:v>
                </c:pt>
                <c:pt idx="951">
                  <c:v>5.3</c:v>
                </c:pt>
                <c:pt idx="952">
                  <c:v>31.9</c:v>
                </c:pt>
                <c:pt idx="953">
                  <c:v>18.8</c:v>
                </c:pt>
                <c:pt idx="954">
                  <c:v>28.6</c:v>
                </c:pt>
                <c:pt idx="955">
                  <c:v>9.5</c:v>
                </c:pt>
                <c:pt idx="956">
                  <c:v>13</c:v>
                </c:pt>
                <c:pt idx="957">
                  <c:v>24</c:v>
                </c:pt>
                <c:pt idx="958">
                  <c:v>22.2</c:v>
                </c:pt>
                <c:pt idx="959">
                  <c:v>11.7</c:v>
                </c:pt>
                <c:pt idx="960">
                  <c:v>7.8</c:v>
                </c:pt>
                <c:pt idx="961">
                  <c:v>28.9</c:v>
                </c:pt>
                <c:pt idx="962">
                  <c:v>7.8</c:v>
                </c:pt>
                <c:pt idx="963">
                  <c:v>7.6</c:v>
                </c:pt>
                <c:pt idx="964">
                  <c:v>10.3</c:v>
                </c:pt>
                <c:pt idx="965">
                  <c:v>29.9</c:v>
                </c:pt>
                <c:pt idx="966">
                  <c:v>15.8</c:v>
                </c:pt>
                <c:pt idx="967">
                  <c:v>10.9</c:v>
                </c:pt>
                <c:pt idx="968">
                  <c:v>17.8</c:v>
                </c:pt>
                <c:pt idx="969">
                  <c:v>9.6</c:v>
                </c:pt>
                <c:pt idx="970">
                  <c:v>12.4</c:v>
                </c:pt>
                <c:pt idx="971">
                  <c:v>22.8</c:v>
                </c:pt>
                <c:pt idx="972">
                  <c:v>5.4</c:v>
                </c:pt>
                <c:pt idx="973">
                  <c:v>29.3</c:v>
                </c:pt>
                <c:pt idx="974">
                  <c:v>10.3</c:v>
                </c:pt>
                <c:pt idx="975">
                  <c:v>31.4</c:v>
                </c:pt>
                <c:pt idx="976">
                  <c:v>24.5</c:v>
                </c:pt>
                <c:pt idx="977">
                  <c:v>10.9</c:v>
                </c:pt>
                <c:pt idx="978">
                  <c:v>18.3</c:v>
                </c:pt>
                <c:pt idx="979">
                  <c:v>13.4</c:v>
                </c:pt>
                <c:pt idx="980">
                  <c:v>9.1999999999999993</c:v>
                </c:pt>
                <c:pt idx="981">
                  <c:v>7.1</c:v>
                </c:pt>
                <c:pt idx="982">
                  <c:v>21.6</c:v>
                </c:pt>
                <c:pt idx="983">
                  <c:v>30.8</c:v>
                </c:pt>
                <c:pt idx="984">
                  <c:v>18</c:v>
                </c:pt>
                <c:pt idx="985">
                  <c:v>10</c:v>
                </c:pt>
                <c:pt idx="986">
                  <c:v>11.9</c:v>
                </c:pt>
                <c:pt idx="987">
                  <c:v>20.100000000000001</c:v>
                </c:pt>
                <c:pt idx="988">
                  <c:v>8.5</c:v>
                </c:pt>
                <c:pt idx="989">
                  <c:v>18.7</c:v>
                </c:pt>
                <c:pt idx="990">
                  <c:v>16.600000000000001</c:v>
                </c:pt>
                <c:pt idx="991">
                  <c:v>7.2</c:v>
                </c:pt>
                <c:pt idx="992">
                  <c:v>30.7</c:v>
                </c:pt>
                <c:pt idx="993">
                  <c:v>9.8000000000000007</c:v>
                </c:pt>
                <c:pt idx="994">
                  <c:v>8.6999999999999993</c:v>
                </c:pt>
                <c:pt idx="995">
                  <c:v>30.7</c:v>
                </c:pt>
                <c:pt idx="996">
                  <c:v>6</c:v>
                </c:pt>
                <c:pt idx="997">
                  <c:v>1.3</c:v>
                </c:pt>
                <c:pt idx="998">
                  <c:v>11.7</c:v>
                </c:pt>
                <c:pt idx="999">
                  <c:v>7.2</c:v>
                </c:pt>
                <c:pt idx="1000">
                  <c:v>8.1999999999999993</c:v>
                </c:pt>
                <c:pt idx="1001">
                  <c:v>7</c:v>
                </c:pt>
                <c:pt idx="1002">
                  <c:v>14.4</c:v>
                </c:pt>
                <c:pt idx="1003">
                  <c:v>7.8</c:v>
                </c:pt>
                <c:pt idx="1004">
                  <c:v>29.3</c:v>
                </c:pt>
                <c:pt idx="1005">
                  <c:v>7.4</c:v>
                </c:pt>
                <c:pt idx="1006">
                  <c:v>8</c:v>
                </c:pt>
                <c:pt idx="1007">
                  <c:v>31.6</c:v>
                </c:pt>
                <c:pt idx="1008">
                  <c:v>14.3</c:v>
                </c:pt>
                <c:pt idx="1009">
                  <c:v>10.8</c:v>
                </c:pt>
                <c:pt idx="1010">
                  <c:v>29.7</c:v>
                </c:pt>
                <c:pt idx="1011">
                  <c:v>7.1</c:v>
                </c:pt>
                <c:pt idx="1012">
                  <c:v>20.5</c:v>
                </c:pt>
                <c:pt idx="1013">
                  <c:v>27.8</c:v>
                </c:pt>
                <c:pt idx="1014">
                  <c:v>29.3</c:v>
                </c:pt>
                <c:pt idx="1015">
                  <c:v>13.2</c:v>
                </c:pt>
                <c:pt idx="1016">
                  <c:v>19.600000000000001</c:v>
                </c:pt>
                <c:pt idx="1017">
                  <c:v>27.9</c:v>
                </c:pt>
                <c:pt idx="1018">
                  <c:v>20.5</c:v>
                </c:pt>
                <c:pt idx="1019">
                  <c:v>16.7</c:v>
                </c:pt>
                <c:pt idx="1020">
                  <c:v>19.899999999999999</c:v>
                </c:pt>
                <c:pt idx="1021">
                  <c:v>6.5</c:v>
                </c:pt>
                <c:pt idx="1022">
                  <c:v>7.8</c:v>
                </c:pt>
                <c:pt idx="1023">
                  <c:v>9.4</c:v>
                </c:pt>
                <c:pt idx="1024">
                  <c:v>5.4</c:v>
                </c:pt>
                <c:pt idx="1025">
                  <c:v>11.1</c:v>
                </c:pt>
                <c:pt idx="1026">
                  <c:v>8</c:v>
                </c:pt>
                <c:pt idx="1027">
                  <c:v>7</c:v>
                </c:pt>
                <c:pt idx="1028">
                  <c:v>14.3</c:v>
                </c:pt>
                <c:pt idx="1029">
                  <c:v>11.7</c:v>
                </c:pt>
                <c:pt idx="1030">
                  <c:v>10.4</c:v>
                </c:pt>
                <c:pt idx="1031">
                  <c:v>5.8</c:v>
                </c:pt>
                <c:pt idx="1032">
                  <c:v>10.1</c:v>
                </c:pt>
                <c:pt idx="1033">
                  <c:v>9.8000000000000007</c:v>
                </c:pt>
                <c:pt idx="1034">
                  <c:v>14.4</c:v>
                </c:pt>
                <c:pt idx="1035">
                  <c:v>7.9</c:v>
                </c:pt>
                <c:pt idx="1036">
                  <c:v>8.8000000000000007</c:v>
                </c:pt>
                <c:pt idx="1037">
                  <c:v>7.3</c:v>
                </c:pt>
                <c:pt idx="1038">
                  <c:v>9</c:v>
                </c:pt>
                <c:pt idx="1039">
                  <c:v>17.7</c:v>
                </c:pt>
                <c:pt idx="1040">
                  <c:v>7.2</c:v>
                </c:pt>
                <c:pt idx="1041">
                  <c:v>27.2</c:v>
                </c:pt>
                <c:pt idx="1042">
                  <c:v>8.3000000000000007</c:v>
                </c:pt>
                <c:pt idx="1043">
                  <c:v>23.9</c:v>
                </c:pt>
                <c:pt idx="1044">
                  <c:v>26.5</c:v>
                </c:pt>
                <c:pt idx="1045">
                  <c:v>6.3</c:v>
                </c:pt>
                <c:pt idx="1046">
                  <c:v>15.8</c:v>
                </c:pt>
                <c:pt idx="1047">
                  <c:v>19.399999999999999</c:v>
                </c:pt>
                <c:pt idx="1048">
                  <c:v>13.9</c:v>
                </c:pt>
                <c:pt idx="1049">
                  <c:v>9.3000000000000007</c:v>
                </c:pt>
                <c:pt idx="1050">
                  <c:v>20.7</c:v>
                </c:pt>
                <c:pt idx="1051">
                  <c:v>8.5</c:v>
                </c:pt>
                <c:pt idx="1052">
                  <c:v>27.5</c:v>
                </c:pt>
                <c:pt idx="1053">
                  <c:v>32.200000000000003</c:v>
                </c:pt>
                <c:pt idx="1054">
                  <c:v>20.3</c:v>
                </c:pt>
                <c:pt idx="1055">
                  <c:v>27.4</c:v>
                </c:pt>
                <c:pt idx="1056">
                  <c:v>27.4</c:v>
                </c:pt>
                <c:pt idx="1057">
                  <c:v>24.1</c:v>
                </c:pt>
                <c:pt idx="1058">
                  <c:v>10.8</c:v>
                </c:pt>
                <c:pt idx="1059">
                  <c:v>18.5</c:v>
                </c:pt>
                <c:pt idx="1060">
                  <c:v>4.9000000000000004</c:v>
                </c:pt>
                <c:pt idx="1061">
                  <c:v>0.7</c:v>
                </c:pt>
                <c:pt idx="1062">
                  <c:v>9.6</c:v>
                </c:pt>
                <c:pt idx="1063">
                  <c:v>9</c:v>
                </c:pt>
                <c:pt idx="1064">
                  <c:v>30.9</c:v>
                </c:pt>
                <c:pt idx="1065">
                  <c:v>10.4</c:v>
                </c:pt>
                <c:pt idx="1066">
                  <c:v>25.9</c:v>
                </c:pt>
                <c:pt idx="1067">
                  <c:v>13</c:v>
                </c:pt>
                <c:pt idx="1068">
                  <c:v>32.299999999999997</c:v>
                </c:pt>
                <c:pt idx="1069">
                  <c:v>10.8</c:v>
                </c:pt>
                <c:pt idx="1070">
                  <c:v>10.1</c:v>
                </c:pt>
                <c:pt idx="1071">
                  <c:v>30.7</c:v>
                </c:pt>
                <c:pt idx="1072">
                  <c:v>28.3</c:v>
                </c:pt>
                <c:pt idx="1073">
                  <c:v>24.4</c:v>
                </c:pt>
                <c:pt idx="1074">
                  <c:v>9.5</c:v>
                </c:pt>
                <c:pt idx="1075">
                  <c:v>6.7</c:v>
                </c:pt>
                <c:pt idx="1076">
                  <c:v>10.4</c:v>
                </c:pt>
                <c:pt idx="1077">
                  <c:v>19.600000000000001</c:v>
                </c:pt>
                <c:pt idx="1078">
                  <c:v>9.3000000000000007</c:v>
                </c:pt>
                <c:pt idx="1079">
                  <c:v>8.8000000000000007</c:v>
                </c:pt>
                <c:pt idx="1080">
                  <c:v>11.5</c:v>
                </c:pt>
                <c:pt idx="1081">
                  <c:v>7.4</c:v>
                </c:pt>
                <c:pt idx="1082">
                  <c:v>6.7</c:v>
                </c:pt>
                <c:pt idx="1083">
                  <c:v>10.6</c:v>
                </c:pt>
                <c:pt idx="1084">
                  <c:v>14</c:v>
                </c:pt>
                <c:pt idx="1085">
                  <c:v>12</c:v>
                </c:pt>
                <c:pt idx="1086">
                  <c:v>13.2</c:v>
                </c:pt>
                <c:pt idx="1087">
                  <c:v>9.6</c:v>
                </c:pt>
                <c:pt idx="1088">
                  <c:v>26.4</c:v>
                </c:pt>
                <c:pt idx="1089">
                  <c:v>8.6</c:v>
                </c:pt>
                <c:pt idx="1090">
                  <c:v>8.3000000000000007</c:v>
                </c:pt>
                <c:pt idx="1091">
                  <c:v>20.8</c:v>
                </c:pt>
                <c:pt idx="1092">
                  <c:v>3.7</c:v>
                </c:pt>
                <c:pt idx="1093">
                  <c:v>10.199999999999999</c:v>
                </c:pt>
                <c:pt idx="1094">
                  <c:v>31</c:v>
                </c:pt>
                <c:pt idx="1095">
                  <c:v>20.6</c:v>
                </c:pt>
                <c:pt idx="1096">
                  <c:v>11.3</c:v>
                </c:pt>
                <c:pt idx="1097">
                  <c:v>17.3</c:v>
                </c:pt>
                <c:pt idx="1098">
                  <c:v>15.2</c:v>
                </c:pt>
                <c:pt idx="1099">
                  <c:v>13.5</c:v>
                </c:pt>
                <c:pt idx="1100">
                  <c:v>5.3</c:v>
                </c:pt>
                <c:pt idx="1101">
                  <c:v>29.7</c:v>
                </c:pt>
                <c:pt idx="1102">
                  <c:v>8.5</c:v>
                </c:pt>
                <c:pt idx="1103">
                  <c:v>13.4</c:v>
                </c:pt>
                <c:pt idx="1104">
                  <c:v>28.6</c:v>
                </c:pt>
                <c:pt idx="1105">
                  <c:v>9</c:v>
                </c:pt>
                <c:pt idx="1106">
                  <c:v>9</c:v>
                </c:pt>
                <c:pt idx="1107">
                  <c:v>10.6</c:v>
                </c:pt>
                <c:pt idx="1108">
                  <c:v>29.1</c:v>
                </c:pt>
                <c:pt idx="1109">
                  <c:v>14.4</c:v>
                </c:pt>
                <c:pt idx="1110">
                  <c:v>26.8</c:v>
                </c:pt>
                <c:pt idx="1111">
                  <c:v>14.1</c:v>
                </c:pt>
                <c:pt idx="1112">
                  <c:v>5.0999999999999996</c:v>
                </c:pt>
                <c:pt idx="1113">
                  <c:v>7</c:v>
                </c:pt>
                <c:pt idx="1114">
                  <c:v>7.9</c:v>
                </c:pt>
                <c:pt idx="1115">
                  <c:v>2.8</c:v>
                </c:pt>
                <c:pt idx="1116">
                  <c:v>9.4</c:v>
                </c:pt>
                <c:pt idx="1117">
                  <c:v>7.2</c:v>
                </c:pt>
                <c:pt idx="1118">
                  <c:v>11</c:v>
                </c:pt>
                <c:pt idx="1119">
                  <c:v>9.1999999999999993</c:v>
                </c:pt>
                <c:pt idx="1120">
                  <c:v>8.3000000000000007</c:v>
                </c:pt>
                <c:pt idx="1121">
                  <c:v>12.8</c:v>
                </c:pt>
                <c:pt idx="1122">
                  <c:v>15</c:v>
                </c:pt>
                <c:pt idx="1123">
                  <c:v>15.1</c:v>
                </c:pt>
                <c:pt idx="1124">
                  <c:v>4.2</c:v>
                </c:pt>
                <c:pt idx="1125">
                  <c:v>31.7</c:v>
                </c:pt>
                <c:pt idx="1126">
                  <c:v>27.1</c:v>
                </c:pt>
                <c:pt idx="1127">
                  <c:v>10.5</c:v>
                </c:pt>
                <c:pt idx="1128">
                  <c:v>22.6</c:v>
                </c:pt>
                <c:pt idx="1129">
                  <c:v>19.100000000000001</c:v>
                </c:pt>
                <c:pt idx="1130">
                  <c:v>7.4</c:v>
                </c:pt>
                <c:pt idx="1131">
                  <c:v>7.6</c:v>
                </c:pt>
                <c:pt idx="1132">
                  <c:v>6.9</c:v>
                </c:pt>
                <c:pt idx="1133">
                  <c:v>10.199999999999999</c:v>
                </c:pt>
                <c:pt idx="1134">
                  <c:v>8.3000000000000007</c:v>
                </c:pt>
                <c:pt idx="1135">
                  <c:v>30.3</c:v>
                </c:pt>
                <c:pt idx="1136">
                  <c:v>30.6</c:v>
                </c:pt>
                <c:pt idx="1137">
                  <c:v>10.4</c:v>
                </c:pt>
                <c:pt idx="1138">
                  <c:v>9.3000000000000007</c:v>
                </c:pt>
                <c:pt idx="1139">
                  <c:v>22.1</c:v>
                </c:pt>
                <c:pt idx="1140">
                  <c:v>29.2</c:v>
                </c:pt>
                <c:pt idx="1141">
                  <c:v>7.3</c:v>
                </c:pt>
                <c:pt idx="1142">
                  <c:v>5.3</c:v>
                </c:pt>
                <c:pt idx="1143">
                  <c:v>10.6</c:v>
                </c:pt>
                <c:pt idx="1144">
                  <c:v>23.9</c:v>
                </c:pt>
                <c:pt idx="1145">
                  <c:v>28</c:v>
                </c:pt>
                <c:pt idx="1146">
                  <c:v>8.1</c:v>
                </c:pt>
                <c:pt idx="1147">
                  <c:v>5.8</c:v>
                </c:pt>
                <c:pt idx="1148">
                  <c:v>7.3</c:v>
                </c:pt>
                <c:pt idx="1149">
                  <c:v>8.6999999999999993</c:v>
                </c:pt>
                <c:pt idx="1150">
                  <c:v>4.5999999999999996</c:v>
                </c:pt>
                <c:pt idx="1151">
                  <c:v>6.3</c:v>
                </c:pt>
                <c:pt idx="1152">
                  <c:v>27.6</c:v>
                </c:pt>
                <c:pt idx="1153">
                  <c:v>18.3</c:v>
                </c:pt>
                <c:pt idx="1154">
                  <c:v>7.3</c:v>
                </c:pt>
                <c:pt idx="1155">
                  <c:v>13.6</c:v>
                </c:pt>
                <c:pt idx="1156">
                  <c:v>7.7</c:v>
                </c:pt>
                <c:pt idx="1157">
                  <c:v>3.5</c:v>
                </c:pt>
                <c:pt idx="1158">
                  <c:v>8</c:v>
                </c:pt>
                <c:pt idx="1159">
                  <c:v>31</c:v>
                </c:pt>
                <c:pt idx="1160">
                  <c:v>9.1999999999999993</c:v>
                </c:pt>
                <c:pt idx="1161">
                  <c:v>25.7</c:v>
                </c:pt>
                <c:pt idx="1162">
                  <c:v>29.8</c:v>
                </c:pt>
                <c:pt idx="1163">
                  <c:v>26.8</c:v>
                </c:pt>
                <c:pt idx="1164">
                  <c:v>6.6</c:v>
                </c:pt>
                <c:pt idx="1165">
                  <c:v>10</c:v>
                </c:pt>
                <c:pt idx="1166">
                  <c:v>6.5</c:v>
                </c:pt>
                <c:pt idx="1167">
                  <c:v>13.5</c:v>
                </c:pt>
                <c:pt idx="1168">
                  <c:v>7.1</c:v>
                </c:pt>
                <c:pt idx="1169">
                  <c:v>24.8</c:v>
                </c:pt>
                <c:pt idx="1170">
                  <c:v>19.899999999999999</c:v>
                </c:pt>
                <c:pt idx="1171">
                  <c:v>9.9</c:v>
                </c:pt>
                <c:pt idx="1172">
                  <c:v>15.2</c:v>
                </c:pt>
                <c:pt idx="1173">
                  <c:v>22.8</c:v>
                </c:pt>
                <c:pt idx="1174">
                  <c:v>14.7</c:v>
                </c:pt>
                <c:pt idx="1175">
                  <c:v>6.6</c:v>
                </c:pt>
                <c:pt idx="1176">
                  <c:v>11.8</c:v>
                </c:pt>
                <c:pt idx="1177">
                  <c:v>8.4</c:v>
                </c:pt>
                <c:pt idx="1178">
                  <c:v>8.1999999999999993</c:v>
                </c:pt>
                <c:pt idx="1179">
                  <c:v>9.3000000000000007</c:v>
                </c:pt>
                <c:pt idx="1180">
                  <c:v>20.9</c:v>
                </c:pt>
                <c:pt idx="1181">
                  <c:v>21.8</c:v>
                </c:pt>
                <c:pt idx="1182">
                  <c:v>16.899999999999999</c:v>
                </c:pt>
                <c:pt idx="1183">
                  <c:v>19.8</c:v>
                </c:pt>
                <c:pt idx="1184">
                  <c:v>22.4</c:v>
                </c:pt>
                <c:pt idx="1185">
                  <c:v>13.3</c:v>
                </c:pt>
                <c:pt idx="1186">
                  <c:v>12.4</c:v>
                </c:pt>
                <c:pt idx="1187">
                  <c:v>31.4</c:v>
                </c:pt>
                <c:pt idx="1188">
                  <c:v>5.4</c:v>
                </c:pt>
                <c:pt idx="1189">
                  <c:v>14.8</c:v>
                </c:pt>
                <c:pt idx="1190">
                  <c:v>12.7</c:v>
                </c:pt>
                <c:pt idx="1191">
                  <c:v>4.3</c:v>
                </c:pt>
                <c:pt idx="1192">
                  <c:v>6</c:v>
                </c:pt>
                <c:pt idx="1193">
                  <c:v>31.6</c:v>
                </c:pt>
                <c:pt idx="1194">
                  <c:v>15.6</c:v>
                </c:pt>
                <c:pt idx="1195">
                  <c:v>21.1</c:v>
                </c:pt>
                <c:pt idx="1196">
                  <c:v>22.1</c:v>
                </c:pt>
                <c:pt idx="1197">
                  <c:v>8</c:v>
                </c:pt>
                <c:pt idx="1198">
                  <c:v>14.3</c:v>
                </c:pt>
                <c:pt idx="1199">
                  <c:v>22.3</c:v>
                </c:pt>
                <c:pt idx="1200">
                  <c:v>16.2</c:v>
                </c:pt>
                <c:pt idx="1201">
                  <c:v>14.6</c:v>
                </c:pt>
                <c:pt idx="1202">
                  <c:v>8.9</c:v>
                </c:pt>
                <c:pt idx="1203">
                  <c:v>19.5</c:v>
                </c:pt>
                <c:pt idx="1204">
                  <c:v>31.6</c:v>
                </c:pt>
                <c:pt idx="1205">
                  <c:v>2.7</c:v>
                </c:pt>
                <c:pt idx="1206">
                  <c:v>3.8</c:v>
                </c:pt>
                <c:pt idx="1207">
                  <c:v>24.2</c:v>
                </c:pt>
                <c:pt idx="1208">
                  <c:v>28</c:v>
                </c:pt>
                <c:pt idx="1209">
                  <c:v>10</c:v>
                </c:pt>
                <c:pt idx="1210">
                  <c:v>5.6</c:v>
                </c:pt>
                <c:pt idx="1211">
                  <c:v>9.9</c:v>
                </c:pt>
                <c:pt idx="1212">
                  <c:v>2.4</c:v>
                </c:pt>
                <c:pt idx="1213">
                  <c:v>22</c:v>
                </c:pt>
                <c:pt idx="1214">
                  <c:v>6.5</c:v>
                </c:pt>
                <c:pt idx="1215">
                  <c:v>7.5</c:v>
                </c:pt>
                <c:pt idx="1216">
                  <c:v>8.8000000000000007</c:v>
                </c:pt>
                <c:pt idx="1217">
                  <c:v>14.9</c:v>
                </c:pt>
                <c:pt idx="1218">
                  <c:v>9.6</c:v>
                </c:pt>
                <c:pt idx="1219">
                  <c:v>22.7</c:v>
                </c:pt>
                <c:pt idx="1220">
                  <c:v>9</c:v>
                </c:pt>
                <c:pt idx="1221">
                  <c:v>8.4</c:v>
                </c:pt>
                <c:pt idx="1222">
                  <c:v>32.200000000000003</c:v>
                </c:pt>
                <c:pt idx="1223">
                  <c:v>9.5</c:v>
                </c:pt>
                <c:pt idx="1224">
                  <c:v>13</c:v>
                </c:pt>
                <c:pt idx="1225">
                  <c:v>18.2</c:v>
                </c:pt>
                <c:pt idx="1226">
                  <c:v>13.2</c:v>
                </c:pt>
                <c:pt idx="1227">
                  <c:v>17.399999999999999</c:v>
                </c:pt>
                <c:pt idx="1228">
                  <c:v>10.4</c:v>
                </c:pt>
                <c:pt idx="1229">
                  <c:v>7.8</c:v>
                </c:pt>
                <c:pt idx="1230">
                  <c:v>14.5</c:v>
                </c:pt>
                <c:pt idx="1231">
                  <c:v>26.5</c:v>
                </c:pt>
                <c:pt idx="1232">
                  <c:v>26.1</c:v>
                </c:pt>
                <c:pt idx="1233">
                  <c:v>7</c:v>
                </c:pt>
                <c:pt idx="1234">
                  <c:v>11.5</c:v>
                </c:pt>
                <c:pt idx="1235">
                  <c:v>18.899999999999999</c:v>
                </c:pt>
                <c:pt idx="1236">
                  <c:v>8</c:v>
                </c:pt>
                <c:pt idx="1237">
                  <c:v>9.6</c:v>
                </c:pt>
                <c:pt idx="1238">
                  <c:v>8.6</c:v>
                </c:pt>
                <c:pt idx="1239">
                  <c:v>28.9</c:v>
                </c:pt>
                <c:pt idx="1240">
                  <c:v>22.6</c:v>
                </c:pt>
                <c:pt idx="1241">
                  <c:v>6.1</c:v>
                </c:pt>
                <c:pt idx="1242">
                  <c:v>12.7</c:v>
                </c:pt>
                <c:pt idx="1243">
                  <c:v>28.4</c:v>
                </c:pt>
                <c:pt idx="1244">
                  <c:v>7.2</c:v>
                </c:pt>
                <c:pt idx="1245">
                  <c:v>7.2</c:v>
                </c:pt>
                <c:pt idx="1246">
                  <c:v>16.8</c:v>
                </c:pt>
                <c:pt idx="1247">
                  <c:v>12.7</c:v>
                </c:pt>
                <c:pt idx="1248">
                  <c:v>8.6999999999999993</c:v>
                </c:pt>
                <c:pt idx="1249">
                  <c:v>26.9</c:v>
                </c:pt>
                <c:pt idx="1250">
                  <c:v>18.600000000000001</c:v>
                </c:pt>
                <c:pt idx="1251">
                  <c:v>17.3</c:v>
                </c:pt>
                <c:pt idx="1252">
                  <c:v>5.2</c:v>
                </c:pt>
                <c:pt idx="1253">
                  <c:v>9.9</c:v>
                </c:pt>
                <c:pt idx="1254">
                  <c:v>7</c:v>
                </c:pt>
                <c:pt idx="1255">
                  <c:v>8.3000000000000007</c:v>
                </c:pt>
                <c:pt idx="1256">
                  <c:v>2.6</c:v>
                </c:pt>
                <c:pt idx="1257">
                  <c:v>4.4000000000000004</c:v>
                </c:pt>
                <c:pt idx="1258">
                  <c:v>2.8</c:v>
                </c:pt>
                <c:pt idx="1259">
                  <c:v>21.1</c:v>
                </c:pt>
                <c:pt idx="1260">
                  <c:v>9.6</c:v>
                </c:pt>
                <c:pt idx="1261">
                  <c:v>6.3</c:v>
                </c:pt>
                <c:pt idx="1262">
                  <c:v>10.3</c:v>
                </c:pt>
                <c:pt idx="1263">
                  <c:v>13</c:v>
                </c:pt>
                <c:pt idx="1264">
                  <c:v>19.899999999999999</c:v>
                </c:pt>
                <c:pt idx="1265">
                  <c:v>9.3000000000000007</c:v>
                </c:pt>
                <c:pt idx="1266">
                  <c:v>9.9</c:v>
                </c:pt>
                <c:pt idx="1267">
                  <c:v>9.1999999999999993</c:v>
                </c:pt>
                <c:pt idx="1268">
                  <c:v>11</c:v>
                </c:pt>
                <c:pt idx="1269">
                  <c:v>7.9</c:v>
                </c:pt>
                <c:pt idx="1270">
                  <c:v>8.8000000000000007</c:v>
                </c:pt>
                <c:pt idx="1271">
                  <c:v>15.9</c:v>
                </c:pt>
                <c:pt idx="1272">
                  <c:v>10.3</c:v>
                </c:pt>
                <c:pt idx="1273">
                  <c:v>13.1</c:v>
                </c:pt>
                <c:pt idx="1274">
                  <c:v>27.2</c:v>
                </c:pt>
                <c:pt idx="1275">
                  <c:v>9.3000000000000007</c:v>
                </c:pt>
                <c:pt idx="1276">
                  <c:v>8.5</c:v>
                </c:pt>
                <c:pt idx="1277">
                  <c:v>6.6</c:v>
                </c:pt>
                <c:pt idx="1278">
                  <c:v>13.9</c:v>
                </c:pt>
                <c:pt idx="1279">
                  <c:v>3.7</c:v>
                </c:pt>
                <c:pt idx="1280">
                  <c:v>31.6</c:v>
                </c:pt>
                <c:pt idx="1281">
                  <c:v>30.3</c:v>
                </c:pt>
                <c:pt idx="1282">
                  <c:v>8.1</c:v>
                </c:pt>
                <c:pt idx="1283">
                  <c:v>11.1</c:v>
                </c:pt>
                <c:pt idx="1284">
                  <c:v>8.3000000000000007</c:v>
                </c:pt>
                <c:pt idx="1285">
                  <c:v>12.9</c:v>
                </c:pt>
                <c:pt idx="1286">
                  <c:v>24</c:v>
                </c:pt>
                <c:pt idx="1287">
                  <c:v>21.6</c:v>
                </c:pt>
                <c:pt idx="1288">
                  <c:v>9.1</c:v>
                </c:pt>
                <c:pt idx="1289">
                  <c:v>22.8</c:v>
                </c:pt>
                <c:pt idx="1290">
                  <c:v>20.2</c:v>
                </c:pt>
                <c:pt idx="1291">
                  <c:v>10.8</c:v>
                </c:pt>
                <c:pt idx="1292">
                  <c:v>26.7</c:v>
                </c:pt>
                <c:pt idx="1293">
                  <c:v>19.8</c:v>
                </c:pt>
                <c:pt idx="1294">
                  <c:v>16.399999999999999</c:v>
                </c:pt>
                <c:pt idx="1295">
                  <c:v>31.6</c:v>
                </c:pt>
                <c:pt idx="1296">
                  <c:v>32.799999999999997</c:v>
                </c:pt>
                <c:pt idx="1297">
                  <c:v>15</c:v>
                </c:pt>
                <c:pt idx="1298">
                  <c:v>32</c:v>
                </c:pt>
                <c:pt idx="1299">
                  <c:v>6.5</c:v>
                </c:pt>
                <c:pt idx="1300">
                  <c:v>13.9</c:v>
                </c:pt>
                <c:pt idx="1301">
                  <c:v>8.1999999999999993</c:v>
                </c:pt>
                <c:pt idx="1302">
                  <c:v>7.4</c:v>
                </c:pt>
                <c:pt idx="1303">
                  <c:v>9.3000000000000007</c:v>
                </c:pt>
                <c:pt idx="1304">
                  <c:v>7.8</c:v>
                </c:pt>
                <c:pt idx="1305">
                  <c:v>11.8</c:v>
                </c:pt>
                <c:pt idx="1306">
                  <c:v>17.600000000000001</c:v>
                </c:pt>
                <c:pt idx="1307">
                  <c:v>11.5</c:v>
                </c:pt>
                <c:pt idx="1308">
                  <c:v>9.1999999999999993</c:v>
                </c:pt>
                <c:pt idx="1309">
                  <c:v>11.7</c:v>
                </c:pt>
                <c:pt idx="1310">
                  <c:v>6</c:v>
                </c:pt>
                <c:pt idx="1311">
                  <c:v>15.7</c:v>
                </c:pt>
                <c:pt idx="1312">
                  <c:v>9.6</c:v>
                </c:pt>
                <c:pt idx="1313">
                  <c:v>30</c:v>
                </c:pt>
                <c:pt idx="1314">
                  <c:v>5.7</c:v>
                </c:pt>
                <c:pt idx="1315">
                  <c:v>16.100000000000001</c:v>
                </c:pt>
                <c:pt idx="1316">
                  <c:v>13.4</c:v>
                </c:pt>
                <c:pt idx="1317">
                  <c:v>24.6</c:v>
                </c:pt>
                <c:pt idx="1318">
                  <c:v>19.600000000000001</c:v>
                </c:pt>
                <c:pt idx="1319">
                  <c:v>15.9</c:v>
                </c:pt>
                <c:pt idx="1320">
                  <c:v>20.3</c:v>
                </c:pt>
                <c:pt idx="1321">
                  <c:v>15</c:v>
                </c:pt>
                <c:pt idx="1322">
                  <c:v>27</c:v>
                </c:pt>
                <c:pt idx="1323">
                  <c:v>19.7</c:v>
                </c:pt>
                <c:pt idx="1324">
                  <c:v>25.4</c:v>
                </c:pt>
                <c:pt idx="1325">
                  <c:v>21.8</c:v>
                </c:pt>
                <c:pt idx="1326">
                  <c:v>19.600000000000001</c:v>
                </c:pt>
                <c:pt idx="1327">
                  <c:v>20.6</c:v>
                </c:pt>
                <c:pt idx="1328">
                  <c:v>5.7</c:v>
                </c:pt>
                <c:pt idx="1329">
                  <c:v>15.8</c:v>
                </c:pt>
                <c:pt idx="1330">
                  <c:v>6.2</c:v>
                </c:pt>
                <c:pt idx="1331">
                  <c:v>17.8</c:v>
                </c:pt>
                <c:pt idx="1332">
                  <c:v>27.2</c:v>
                </c:pt>
                <c:pt idx="1333">
                  <c:v>6.5</c:v>
                </c:pt>
                <c:pt idx="1334">
                  <c:v>9.3000000000000007</c:v>
                </c:pt>
                <c:pt idx="1335">
                  <c:v>10</c:v>
                </c:pt>
                <c:pt idx="1336">
                  <c:v>8.1</c:v>
                </c:pt>
                <c:pt idx="1337">
                  <c:v>13.5</c:v>
                </c:pt>
                <c:pt idx="1338">
                  <c:v>10.5</c:v>
                </c:pt>
                <c:pt idx="1339">
                  <c:v>8.4</c:v>
                </c:pt>
                <c:pt idx="1340">
                  <c:v>7</c:v>
                </c:pt>
                <c:pt idx="1341">
                  <c:v>17.3</c:v>
                </c:pt>
                <c:pt idx="1342">
                  <c:v>20.5</c:v>
                </c:pt>
                <c:pt idx="1343">
                  <c:v>20.100000000000001</c:v>
                </c:pt>
                <c:pt idx="1344">
                  <c:v>10.4</c:v>
                </c:pt>
                <c:pt idx="1345">
                  <c:v>10.3</c:v>
                </c:pt>
                <c:pt idx="1346">
                  <c:v>10.7</c:v>
                </c:pt>
                <c:pt idx="1347">
                  <c:v>20.3</c:v>
                </c:pt>
                <c:pt idx="1348">
                  <c:v>8.3000000000000007</c:v>
                </c:pt>
                <c:pt idx="1349">
                  <c:v>17.100000000000001</c:v>
                </c:pt>
                <c:pt idx="1350">
                  <c:v>12</c:v>
                </c:pt>
                <c:pt idx="1351">
                  <c:v>11.2</c:v>
                </c:pt>
                <c:pt idx="1352">
                  <c:v>11.1</c:v>
                </c:pt>
                <c:pt idx="1353">
                  <c:v>30</c:v>
                </c:pt>
                <c:pt idx="1354">
                  <c:v>12.2</c:v>
                </c:pt>
                <c:pt idx="1355">
                  <c:v>24.2</c:v>
                </c:pt>
                <c:pt idx="1356">
                  <c:v>5.5</c:v>
                </c:pt>
                <c:pt idx="1357">
                  <c:v>22.2</c:v>
                </c:pt>
                <c:pt idx="1358">
                  <c:v>20.7</c:v>
                </c:pt>
                <c:pt idx="1359">
                  <c:v>7.9</c:v>
                </c:pt>
                <c:pt idx="1360">
                  <c:v>21</c:v>
                </c:pt>
                <c:pt idx="1361">
                  <c:v>11.4</c:v>
                </c:pt>
                <c:pt idx="1362">
                  <c:v>9.8000000000000007</c:v>
                </c:pt>
                <c:pt idx="1363">
                  <c:v>21.9</c:v>
                </c:pt>
                <c:pt idx="1364">
                  <c:v>7.2</c:v>
                </c:pt>
                <c:pt idx="1365">
                  <c:v>16.899999999999999</c:v>
                </c:pt>
                <c:pt idx="1366">
                  <c:v>11.1</c:v>
                </c:pt>
                <c:pt idx="1367">
                  <c:v>6.2</c:v>
                </c:pt>
                <c:pt idx="1368">
                  <c:v>17</c:v>
                </c:pt>
                <c:pt idx="1369">
                  <c:v>11.8</c:v>
                </c:pt>
                <c:pt idx="1370">
                  <c:v>10.199999999999999</c:v>
                </c:pt>
                <c:pt idx="1371">
                  <c:v>13.6</c:v>
                </c:pt>
                <c:pt idx="1372">
                  <c:v>8.1999999999999993</c:v>
                </c:pt>
                <c:pt idx="1373">
                  <c:v>4.2</c:v>
                </c:pt>
                <c:pt idx="1374">
                  <c:v>7.6</c:v>
                </c:pt>
                <c:pt idx="1375">
                  <c:v>12.1</c:v>
                </c:pt>
                <c:pt idx="1376">
                  <c:v>10.8</c:v>
                </c:pt>
                <c:pt idx="1377">
                  <c:v>6.6</c:v>
                </c:pt>
                <c:pt idx="1378">
                  <c:v>20.6</c:v>
                </c:pt>
                <c:pt idx="1379">
                  <c:v>22.2</c:v>
                </c:pt>
                <c:pt idx="1380">
                  <c:v>16.100000000000001</c:v>
                </c:pt>
                <c:pt idx="1381">
                  <c:v>29.2</c:v>
                </c:pt>
                <c:pt idx="1382">
                  <c:v>19</c:v>
                </c:pt>
                <c:pt idx="1383">
                  <c:v>10.6</c:v>
                </c:pt>
                <c:pt idx="1384">
                  <c:v>15.7</c:v>
                </c:pt>
                <c:pt idx="1385">
                  <c:v>30.3</c:v>
                </c:pt>
                <c:pt idx="1386">
                  <c:v>12.5</c:v>
                </c:pt>
                <c:pt idx="1387">
                  <c:v>23.8</c:v>
                </c:pt>
                <c:pt idx="1388">
                  <c:v>8.8000000000000007</c:v>
                </c:pt>
                <c:pt idx="1389">
                  <c:v>10</c:v>
                </c:pt>
                <c:pt idx="1390">
                  <c:v>9.4</c:v>
                </c:pt>
                <c:pt idx="1391">
                  <c:v>20.6</c:v>
                </c:pt>
                <c:pt idx="1392">
                  <c:v>13.3</c:v>
                </c:pt>
                <c:pt idx="1393">
                  <c:v>12.6</c:v>
                </c:pt>
                <c:pt idx="1394">
                  <c:v>16.5</c:v>
                </c:pt>
                <c:pt idx="1395">
                  <c:v>10.7</c:v>
                </c:pt>
                <c:pt idx="1396">
                  <c:v>3.9</c:v>
                </c:pt>
                <c:pt idx="1397">
                  <c:v>25.1</c:v>
                </c:pt>
                <c:pt idx="1398">
                  <c:v>6.8</c:v>
                </c:pt>
                <c:pt idx="1399">
                  <c:v>8.9</c:v>
                </c:pt>
                <c:pt idx="1400">
                  <c:v>29.3</c:v>
                </c:pt>
                <c:pt idx="1401">
                  <c:v>7.3</c:v>
                </c:pt>
                <c:pt idx="1402">
                  <c:v>7.7</c:v>
                </c:pt>
                <c:pt idx="1403">
                  <c:v>5.2</c:v>
                </c:pt>
                <c:pt idx="1404">
                  <c:v>5.5</c:v>
                </c:pt>
                <c:pt idx="1405">
                  <c:v>20.399999999999999</c:v>
                </c:pt>
                <c:pt idx="1406">
                  <c:v>8.9</c:v>
                </c:pt>
                <c:pt idx="1407">
                  <c:v>21.9</c:v>
                </c:pt>
                <c:pt idx="1408">
                  <c:v>23.9</c:v>
                </c:pt>
                <c:pt idx="1409">
                  <c:v>26.6</c:v>
                </c:pt>
                <c:pt idx="1410">
                  <c:v>13.1</c:v>
                </c:pt>
                <c:pt idx="1411">
                  <c:v>24.4</c:v>
                </c:pt>
                <c:pt idx="1412">
                  <c:v>8</c:v>
                </c:pt>
                <c:pt idx="1413">
                  <c:v>10.199999999999999</c:v>
                </c:pt>
                <c:pt idx="1414">
                  <c:v>15.5</c:v>
                </c:pt>
                <c:pt idx="1415">
                  <c:v>3.9</c:v>
                </c:pt>
                <c:pt idx="1416">
                  <c:v>16.8</c:v>
                </c:pt>
                <c:pt idx="1417">
                  <c:v>8.8000000000000007</c:v>
                </c:pt>
                <c:pt idx="1418">
                  <c:v>18.399999999999999</c:v>
                </c:pt>
                <c:pt idx="1419">
                  <c:v>9.8000000000000007</c:v>
                </c:pt>
                <c:pt idx="1420">
                  <c:v>4.8</c:v>
                </c:pt>
                <c:pt idx="1421">
                  <c:v>7.3</c:v>
                </c:pt>
                <c:pt idx="1422">
                  <c:v>6.5</c:v>
                </c:pt>
                <c:pt idx="1423">
                  <c:v>30</c:v>
                </c:pt>
                <c:pt idx="1424">
                  <c:v>12.4</c:v>
                </c:pt>
                <c:pt idx="1425">
                  <c:v>19.3</c:v>
                </c:pt>
                <c:pt idx="1426">
                  <c:v>6.7</c:v>
                </c:pt>
                <c:pt idx="1427">
                  <c:v>28.3</c:v>
                </c:pt>
                <c:pt idx="1428">
                  <c:v>7.4</c:v>
                </c:pt>
                <c:pt idx="1429">
                  <c:v>29</c:v>
                </c:pt>
                <c:pt idx="1430">
                  <c:v>8.6999999999999993</c:v>
                </c:pt>
                <c:pt idx="1431">
                  <c:v>7.6</c:v>
                </c:pt>
                <c:pt idx="1432">
                  <c:v>17.2</c:v>
                </c:pt>
                <c:pt idx="1433">
                  <c:v>12.9</c:v>
                </c:pt>
                <c:pt idx="1434">
                  <c:v>10.7</c:v>
                </c:pt>
                <c:pt idx="1435">
                  <c:v>30.8</c:v>
                </c:pt>
                <c:pt idx="1436">
                  <c:v>14.1</c:v>
                </c:pt>
                <c:pt idx="1437">
                  <c:v>7.1</c:v>
                </c:pt>
                <c:pt idx="1438">
                  <c:v>9.9</c:v>
                </c:pt>
                <c:pt idx="1439">
                  <c:v>10.5</c:v>
                </c:pt>
                <c:pt idx="1440">
                  <c:v>31.3</c:v>
                </c:pt>
                <c:pt idx="1441">
                  <c:v>2.2000000000000002</c:v>
                </c:pt>
                <c:pt idx="1442">
                  <c:v>4.9000000000000004</c:v>
                </c:pt>
                <c:pt idx="1443">
                  <c:v>15.7</c:v>
                </c:pt>
                <c:pt idx="1444">
                  <c:v>18.3</c:v>
                </c:pt>
                <c:pt idx="1445">
                  <c:v>12.7</c:v>
                </c:pt>
                <c:pt idx="1446">
                  <c:v>13.6</c:v>
                </c:pt>
                <c:pt idx="1447">
                  <c:v>9.5</c:v>
                </c:pt>
                <c:pt idx="1448">
                  <c:v>8.5</c:v>
                </c:pt>
                <c:pt idx="1449">
                  <c:v>11.2</c:v>
                </c:pt>
                <c:pt idx="1450">
                  <c:v>24.5</c:v>
                </c:pt>
                <c:pt idx="1451">
                  <c:v>19.600000000000001</c:v>
                </c:pt>
                <c:pt idx="1452">
                  <c:v>8.8000000000000007</c:v>
                </c:pt>
                <c:pt idx="1453">
                  <c:v>32.799999999999997</c:v>
                </c:pt>
                <c:pt idx="1454">
                  <c:v>8.4</c:v>
                </c:pt>
                <c:pt idx="1455">
                  <c:v>20.8</c:v>
                </c:pt>
                <c:pt idx="1456">
                  <c:v>21.2</c:v>
                </c:pt>
                <c:pt idx="1457">
                  <c:v>15.8</c:v>
                </c:pt>
                <c:pt idx="1458">
                  <c:v>14.1</c:v>
                </c:pt>
                <c:pt idx="1459">
                  <c:v>7.6</c:v>
                </c:pt>
                <c:pt idx="1460">
                  <c:v>11.2</c:v>
                </c:pt>
                <c:pt idx="1461">
                  <c:v>30.8</c:v>
                </c:pt>
                <c:pt idx="1462">
                  <c:v>9.6999999999999993</c:v>
                </c:pt>
                <c:pt idx="1463">
                  <c:v>18.399999999999999</c:v>
                </c:pt>
                <c:pt idx="1464">
                  <c:v>8.3000000000000007</c:v>
                </c:pt>
                <c:pt idx="1465">
                  <c:v>4.0999999999999996</c:v>
                </c:pt>
                <c:pt idx="1466">
                  <c:v>25.8</c:v>
                </c:pt>
                <c:pt idx="1467">
                  <c:v>25.8</c:v>
                </c:pt>
                <c:pt idx="1468">
                  <c:v>8.9</c:v>
                </c:pt>
                <c:pt idx="1469">
                  <c:v>30.4</c:v>
                </c:pt>
                <c:pt idx="1470">
                  <c:v>13.8</c:v>
                </c:pt>
                <c:pt idx="1471">
                  <c:v>30.1</c:v>
                </c:pt>
                <c:pt idx="1472">
                  <c:v>14.4</c:v>
                </c:pt>
                <c:pt idx="1473">
                  <c:v>27.1</c:v>
                </c:pt>
                <c:pt idx="1474">
                  <c:v>1.9</c:v>
                </c:pt>
                <c:pt idx="1475">
                  <c:v>21.2</c:v>
                </c:pt>
                <c:pt idx="1476">
                  <c:v>12</c:v>
                </c:pt>
                <c:pt idx="1477">
                  <c:v>18.5</c:v>
                </c:pt>
                <c:pt idx="1478">
                  <c:v>22.1</c:v>
                </c:pt>
                <c:pt idx="1479">
                  <c:v>6.9</c:v>
                </c:pt>
                <c:pt idx="1480">
                  <c:v>9</c:v>
                </c:pt>
                <c:pt idx="1481">
                  <c:v>25</c:v>
                </c:pt>
                <c:pt idx="1482">
                  <c:v>9.3000000000000007</c:v>
                </c:pt>
                <c:pt idx="1483">
                  <c:v>7.9</c:v>
                </c:pt>
                <c:pt idx="1484">
                  <c:v>14.5</c:v>
                </c:pt>
                <c:pt idx="1485">
                  <c:v>5</c:v>
                </c:pt>
                <c:pt idx="1486">
                  <c:v>8</c:v>
                </c:pt>
                <c:pt idx="1487">
                  <c:v>19.600000000000001</c:v>
                </c:pt>
                <c:pt idx="1488">
                  <c:v>14.3</c:v>
                </c:pt>
                <c:pt idx="1489">
                  <c:v>10.4</c:v>
                </c:pt>
                <c:pt idx="1490">
                  <c:v>9.5</c:v>
                </c:pt>
                <c:pt idx="1491">
                  <c:v>6.5</c:v>
                </c:pt>
                <c:pt idx="1492">
                  <c:v>10.3</c:v>
                </c:pt>
                <c:pt idx="1493">
                  <c:v>16.5</c:v>
                </c:pt>
                <c:pt idx="1494">
                  <c:v>32</c:v>
                </c:pt>
                <c:pt idx="1495">
                  <c:v>25.4</c:v>
                </c:pt>
                <c:pt idx="1496">
                  <c:v>18.399999999999999</c:v>
                </c:pt>
                <c:pt idx="1497">
                  <c:v>27.1</c:v>
                </c:pt>
                <c:pt idx="1498">
                  <c:v>13.6</c:v>
                </c:pt>
                <c:pt idx="1499">
                  <c:v>21.3</c:v>
                </c:pt>
                <c:pt idx="1500">
                  <c:v>16.8</c:v>
                </c:pt>
                <c:pt idx="1501">
                  <c:v>8.9</c:v>
                </c:pt>
                <c:pt idx="1502">
                  <c:v>16.899999999999999</c:v>
                </c:pt>
                <c:pt idx="1503">
                  <c:v>18.100000000000001</c:v>
                </c:pt>
                <c:pt idx="1504">
                  <c:v>9.6999999999999993</c:v>
                </c:pt>
                <c:pt idx="1505">
                  <c:v>11.1</c:v>
                </c:pt>
                <c:pt idx="1506">
                  <c:v>22.7</c:v>
                </c:pt>
                <c:pt idx="1507">
                  <c:v>2.7</c:v>
                </c:pt>
                <c:pt idx="1508">
                  <c:v>6.3</c:v>
                </c:pt>
                <c:pt idx="1509">
                  <c:v>29.7</c:v>
                </c:pt>
                <c:pt idx="1510">
                  <c:v>24.3</c:v>
                </c:pt>
                <c:pt idx="1511">
                  <c:v>22</c:v>
                </c:pt>
                <c:pt idx="1512">
                  <c:v>18.2</c:v>
                </c:pt>
                <c:pt idx="1513">
                  <c:v>25.3</c:v>
                </c:pt>
                <c:pt idx="1514">
                  <c:v>27.3</c:v>
                </c:pt>
                <c:pt idx="1515">
                  <c:v>21.3</c:v>
                </c:pt>
                <c:pt idx="1516">
                  <c:v>18.2</c:v>
                </c:pt>
                <c:pt idx="1517">
                  <c:v>26.2</c:v>
                </c:pt>
                <c:pt idx="1518">
                  <c:v>7.9</c:v>
                </c:pt>
                <c:pt idx="1519">
                  <c:v>7.5</c:v>
                </c:pt>
                <c:pt idx="1520">
                  <c:v>7.1</c:v>
                </c:pt>
                <c:pt idx="1521">
                  <c:v>11.7</c:v>
                </c:pt>
                <c:pt idx="1522">
                  <c:v>18.7</c:v>
                </c:pt>
                <c:pt idx="1523">
                  <c:v>9.6</c:v>
                </c:pt>
                <c:pt idx="1524">
                  <c:v>11.1</c:v>
                </c:pt>
                <c:pt idx="1525">
                  <c:v>13.6</c:v>
                </c:pt>
                <c:pt idx="1526">
                  <c:v>12.6</c:v>
                </c:pt>
                <c:pt idx="1527">
                  <c:v>10.199999999999999</c:v>
                </c:pt>
                <c:pt idx="1528">
                  <c:v>10.9</c:v>
                </c:pt>
                <c:pt idx="1529">
                  <c:v>12.4</c:v>
                </c:pt>
                <c:pt idx="1530">
                  <c:v>8.1</c:v>
                </c:pt>
                <c:pt idx="1531">
                  <c:v>27.9</c:v>
                </c:pt>
                <c:pt idx="1532">
                  <c:v>5.8</c:v>
                </c:pt>
                <c:pt idx="1533">
                  <c:v>28.6</c:v>
                </c:pt>
                <c:pt idx="1534">
                  <c:v>8.5</c:v>
                </c:pt>
                <c:pt idx="1535">
                  <c:v>11.8</c:v>
                </c:pt>
                <c:pt idx="1536">
                  <c:v>8.1</c:v>
                </c:pt>
                <c:pt idx="1537">
                  <c:v>16.8</c:v>
                </c:pt>
                <c:pt idx="1538">
                  <c:v>28.6</c:v>
                </c:pt>
                <c:pt idx="1539">
                  <c:v>4.9000000000000004</c:v>
                </c:pt>
                <c:pt idx="1540">
                  <c:v>15.1</c:v>
                </c:pt>
                <c:pt idx="1541">
                  <c:v>11.6</c:v>
                </c:pt>
                <c:pt idx="1542">
                  <c:v>7.3</c:v>
                </c:pt>
                <c:pt idx="1543">
                  <c:v>7.8</c:v>
                </c:pt>
                <c:pt idx="1544">
                  <c:v>14</c:v>
                </c:pt>
                <c:pt idx="1545">
                  <c:v>7.9</c:v>
                </c:pt>
                <c:pt idx="1546">
                  <c:v>5</c:v>
                </c:pt>
                <c:pt idx="1547">
                  <c:v>13.4</c:v>
                </c:pt>
                <c:pt idx="1548">
                  <c:v>12.6</c:v>
                </c:pt>
                <c:pt idx="1549">
                  <c:v>10.3</c:v>
                </c:pt>
                <c:pt idx="1550">
                  <c:v>7.1</c:v>
                </c:pt>
                <c:pt idx="1551">
                  <c:v>7.3</c:v>
                </c:pt>
                <c:pt idx="1552">
                  <c:v>27.6</c:v>
                </c:pt>
                <c:pt idx="1553">
                  <c:v>24.4</c:v>
                </c:pt>
                <c:pt idx="1554">
                  <c:v>14.8</c:v>
                </c:pt>
                <c:pt idx="1555">
                  <c:v>20.3</c:v>
                </c:pt>
                <c:pt idx="1556">
                  <c:v>10.199999999999999</c:v>
                </c:pt>
                <c:pt idx="1557">
                  <c:v>4.7</c:v>
                </c:pt>
                <c:pt idx="1558">
                  <c:v>10.199999999999999</c:v>
                </c:pt>
                <c:pt idx="1559">
                  <c:v>14.2</c:v>
                </c:pt>
                <c:pt idx="1560">
                  <c:v>32.4</c:v>
                </c:pt>
                <c:pt idx="1561">
                  <c:v>14.7</c:v>
                </c:pt>
                <c:pt idx="1562">
                  <c:v>19.5</c:v>
                </c:pt>
                <c:pt idx="1563">
                  <c:v>29.4</c:v>
                </c:pt>
                <c:pt idx="1564">
                  <c:v>23.4</c:v>
                </c:pt>
                <c:pt idx="1565">
                  <c:v>6.6</c:v>
                </c:pt>
                <c:pt idx="1566">
                  <c:v>12.3</c:v>
                </c:pt>
                <c:pt idx="1567">
                  <c:v>14.8</c:v>
                </c:pt>
                <c:pt idx="1568">
                  <c:v>18.5</c:v>
                </c:pt>
                <c:pt idx="1569">
                  <c:v>22.2</c:v>
                </c:pt>
                <c:pt idx="1570">
                  <c:v>13.2</c:v>
                </c:pt>
                <c:pt idx="1571">
                  <c:v>22</c:v>
                </c:pt>
                <c:pt idx="1572">
                  <c:v>17.600000000000001</c:v>
                </c:pt>
                <c:pt idx="1573">
                  <c:v>7</c:v>
                </c:pt>
                <c:pt idx="1574">
                  <c:v>17.3</c:v>
                </c:pt>
                <c:pt idx="1575">
                  <c:v>4.0999999999999996</c:v>
                </c:pt>
                <c:pt idx="1576">
                  <c:v>28.4</c:v>
                </c:pt>
                <c:pt idx="1577">
                  <c:v>9.5</c:v>
                </c:pt>
                <c:pt idx="1578">
                  <c:v>16.899999999999999</c:v>
                </c:pt>
                <c:pt idx="1579">
                  <c:v>27.7</c:v>
                </c:pt>
                <c:pt idx="1580">
                  <c:v>7.9</c:v>
                </c:pt>
                <c:pt idx="1581">
                  <c:v>7.9</c:v>
                </c:pt>
                <c:pt idx="1582">
                  <c:v>9.1999999999999993</c:v>
                </c:pt>
                <c:pt idx="1583">
                  <c:v>3.5</c:v>
                </c:pt>
                <c:pt idx="1584">
                  <c:v>19.2</c:v>
                </c:pt>
                <c:pt idx="1585">
                  <c:v>18.399999999999999</c:v>
                </c:pt>
                <c:pt idx="1586">
                  <c:v>9.5</c:v>
                </c:pt>
                <c:pt idx="1587">
                  <c:v>6.1</c:v>
                </c:pt>
                <c:pt idx="1588">
                  <c:v>21.7</c:v>
                </c:pt>
                <c:pt idx="1589">
                  <c:v>10.4</c:v>
                </c:pt>
                <c:pt idx="1590">
                  <c:v>11.7</c:v>
                </c:pt>
                <c:pt idx="1591">
                  <c:v>16.7</c:v>
                </c:pt>
                <c:pt idx="1592">
                  <c:v>12.2</c:v>
                </c:pt>
                <c:pt idx="1593">
                  <c:v>9.4</c:v>
                </c:pt>
                <c:pt idx="1594">
                  <c:v>21.6</c:v>
                </c:pt>
                <c:pt idx="1595">
                  <c:v>13</c:v>
                </c:pt>
                <c:pt idx="1596">
                  <c:v>6.4</c:v>
                </c:pt>
                <c:pt idx="1597">
                  <c:v>7.5</c:v>
                </c:pt>
                <c:pt idx="1598">
                  <c:v>7</c:v>
                </c:pt>
                <c:pt idx="1599">
                  <c:v>24.4</c:v>
                </c:pt>
                <c:pt idx="1600">
                  <c:v>8.8000000000000007</c:v>
                </c:pt>
                <c:pt idx="1601">
                  <c:v>7.5</c:v>
                </c:pt>
                <c:pt idx="1602">
                  <c:v>16.899999999999999</c:v>
                </c:pt>
                <c:pt idx="1603">
                  <c:v>3.1</c:v>
                </c:pt>
                <c:pt idx="1604">
                  <c:v>17.100000000000001</c:v>
                </c:pt>
                <c:pt idx="1605">
                  <c:v>10.199999999999999</c:v>
                </c:pt>
                <c:pt idx="1606">
                  <c:v>13.5</c:v>
                </c:pt>
                <c:pt idx="1607">
                  <c:v>7.9</c:v>
                </c:pt>
                <c:pt idx="1608">
                  <c:v>16.2</c:v>
                </c:pt>
                <c:pt idx="1609">
                  <c:v>6.9</c:v>
                </c:pt>
                <c:pt idx="1610">
                  <c:v>32.9</c:v>
                </c:pt>
                <c:pt idx="1611">
                  <c:v>27.7</c:v>
                </c:pt>
                <c:pt idx="1612">
                  <c:v>8.3000000000000007</c:v>
                </c:pt>
                <c:pt idx="1613">
                  <c:v>32.4</c:v>
                </c:pt>
                <c:pt idx="1614">
                  <c:v>4.2</c:v>
                </c:pt>
                <c:pt idx="1615">
                  <c:v>11.2</c:v>
                </c:pt>
                <c:pt idx="1616">
                  <c:v>11.4</c:v>
                </c:pt>
                <c:pt idx="1617">
                  <c:v>7.3</c:v>
                </c:pt>
                <c:pt idx="1618">
                  <c:v>12.3</c:v>
                </c:pt>
                <c:pt idx="1619">
                  <c:v>7.8</c:v>
                </c:pt>
                <c:pt idx="1620">
                  <c:v>9.1999999999999993</c:v>
                </c:pt>
                <c:pt idx="1621">
                  <c:v>7</c:v>
                </c:pt>
                <c:pt idx="1622">
                  <c:v>7</c:v>
                </c:pt>
                <c:pt idx="1623">
                  <c:v>23</c:v>
                </c:pt>
                <c:pt idx="1624">
                  <c:v>9</c:v>
                </c:pt>
                <c:pt idx="1625">
                  <c:v>7.8</c:v>
                </c:pt>
                <c:pt idx="1626">
                  <c:v>6.7</c:v>
                </c:pt>
                <c:pt idx="1627">
                  <c:v>12.7</c:v>
                </c:pt>
                <c:pt idx="1628">
                  <c:v>23.1</c:v>
                </c:pt>
                <c:pt idx="1629">
                  <c:v>1.5</c:v>
                </c:pt>
                <c:pt idx="1630">
                  <c:v>14.8</c:v>
                </c:pt>
                <c:pt idx="1631">
                  <c:v>10.1</c:v>
                </c:pt>
                <c:pt idx="1632">
                  <c:v>4.9000000000000004</c:v>
                </c:pt>
                <c:pt idx="1633">
                  <c:v>7.6</c:v>
                </c:pt>
                <c:pt idx="1634">
                  <c:v>3.3</c:v>
                </c:pt>
                <c:pt idx="1635">
                  <c:v>8.1</c:v>
                </c:pt>
                <c:pt idx="1636">
                  <c:v>27.9</c:v>
                </c:pt>
                <c:pt idx="1637">
                  <c:v>25.4</c:v>
                </c:pt>
                <c:pt idx="1638">
                  <c:v>13.5</c:v>
                </c:pt>
                <c:pt idx="1639">
                  <c:v>7.3</c:v>
                </c:pt>
                <c:pt idx="1640">
                  <c:v>8.5</c:v>
                </c:pt>
                <c:pt idx="1641">
                  <c:v>7</c:v>
                </c:pt>
                <c:pt idx="1642">
                  <c:v>16.5</c:v>
                </c:pt>
                <c:pt idx="1643">
                  <c:v>8.6</c:v>
                </c:pt>
                <c:pt idx="1644">
                  <c:v>7.1</c:v>
                </c:pt>
                <c:pt idx="1645">
                  <c:v>22.2</c:v>
                </c:pt>
                <c:pt idx="1646">
                  <c:v>7.8</c:v>
                </c:pt>
                <c:pt idx="1647">
                  <c:v>8.3000000000000007</c:v>
                </c:pt>
                <c:pt idx="1648">
                  <c:v>9</c:v>
                </c:pt>
                <c:pt idx="1649">
                  <c:v>6.9</c:v>
                </c:pt>
                <c:pt idx="1650">
                  <c:v>3.9</c:v>
                </c:pt>
                <c:pt idx="1651">
                  <c:v>13.4</c:v>
                </c:pt>
                <c:pt idx="1652">
                  <c:v>21.7</c:v>
                </c:pt>
                <c:pt idx="1653">
                  <c:v>18.899999999999999</c:v>
                </c:pt>
                <c:pt idx="1654">
                  <c:v>3.6</c:v>
                </c:pt>
                <c:pt idx="1655">
                  <c:v>23.3</c:v>
                </c:pt>
                <c:pt idx="1656">
                  <c:v>17.7</c:v>
                </c:pt>
                <c:pt idx="1657">
                  <c:v>6.7</c:v>
                </c:pt>
                <c:pt idx="1658">
                  <c:v>4.4000000000000004</c:v>
                </c:pt>
                <c:pt idx="1659">
                  <c:v>18.8</c:v>
                </c:pt>
                <c:pt idx="1660">
                  <c:v>24</c:v>
                </c:pt>
                <c:pt idx="1661">
                  <c:v>6.6</c:v>
                </c:pt>
                <c:pt idx="1662">
                  <c:v>4.8</c:v>
                </c:pt>
                <c:pt idx="1663">
                  <c:v>22.6</c:v>
                </c:pt>
                <c:pt idx="1664">
                  <c:v>5.6</c:v>
                </c:pt>
                <c:pt idx="1665">
                  <c:v>11.3</c:v>
                </c:pt>
                <c:pt idx="1666">
                  <c:v>25.5</c:v>
                </c:pt>
                <c:pt idx="1667">
                  <c:v>25.8</c:v>
                </c:pt>
                <c:pt idx="1668">
                  <c:v>3.5</c:v>
                </c:pt>
                <c:pt idx="1669">
                  <c:v>7</c:v>
                </c:pt>
                <c:pt idx="1670">
                  <c:v>19.3</c:v>
                </c:pt>
                <c:pt idx="1671">
                  <c:v>9.1</c:v>
                </c:pt>
                <c:pt idx="1672">
                  <c:v>7.3</c:v>
                </c:pt>
                <c:pt idx="1673">
                  <c:v>7.5</c:v>
                </c:pt>
                <c:pt idx="1674">
                  <c:v>12.9</c:v>
                </c:pt>
                <c:pt idx="1675">
                  <c:v>23.1</c:v>
                </c:pt>
                <c:pt idx="1676">
                  <c:v>18.2</c:v>
                </c:pt>
                <c:pt idx="1677">
                  <c:v>16</c:v>
                </c:pt>
                <c:pt idx="1678">
                  <c:v>23</c:v>
                </c:pt>
                <c:pt idx="1679">
                  <c:v>9.6</c:v>
                </c:pt>
                <c:pt idx="1680">
                  <c:v>2.6</c:v>
                </c:pt>
                <c:pt idx="1681">
                  <c:v>9.1</c:v>
                </c:pt>
                <c:pt idx="1682">
                  <c:v>9.6</c:v>
                </c:pt>
                <c:pt idx="1683">
                  <c:v>10.4</c:v>
                </c:pt>
                <c:pt idx="1684">
                  <c:v>8</c:v>
                </c:pt>
                <c:pt idx="1685">
                  <c:v>10.8</c:v>
                </c:pt>
                <c:pt idx="1686">
                  <c:v>26.4</c:v>
                </c:pt>
                <c:pt idx="1687">
                  <c:v>17.399999999999999</c:v>
                </c:pt>
                <c:pt idx="1688">
                  <c:v>21.7</c:v>
                </c:pt>
                <c:pt idx="1689">
                  <c:v>11.9</c:v>
                </c:pt>
                <c:pt idx="1690">
                  <c:v>9.4</c:v>
                </c:pt>
                <c:pt idx="1691">
                  <c:v>26.3</c:v>
                </c:pt>
                <c:pt idx="1692">
                  <c:v>31.5</c:v>
                </c:pt>
                <c:pt idx="1693">
                  <c:v>21.2</c:v>
                </c:pt>
                <c:pt idx="1694">
                  <c:v>15.2</c:v>
                </c:pt>
                <c:pt idx="1695">
                  <c:v>6.7</c:v>
                </c:pt>
                <c:pt idx="1696">
                  <c:v>16.399999999999999</c:v>
                </c:pt>
                <c:pt idx="1697">
                  <c:v>26.5</c:v>
                </c:pt>
                <c:pt idx="1698">
                  <c:v>15</c:v>
                </c:pt>
                <c:pt idx="1699">
                  <c:v>3.1</c:v>
                </c:pt>
                <c:pt idx="1700">
                  <c:v>30.4</c:v>
                </c:pt>
                <c:pt idx="1701">
                  <c:v>25.8</c:v>
                </c:pt>
                <c:pt idx="1702">
                  <c:v>27.6</c:v>
                </c:pt>
                <c:pt idx="1703">
                  <c:v>4</c:v>
                </c:pt>
                <c:pt idx="1704">
                  <c:v>13</c:v>
                </c:pt>
                <c:pt idx="1705">
                  <c:v>6.7</c:v>
                </c:pt>
                <c:pt idx="1706">
                  <c:v>12.3</c:v>
                </c:pt>
                <c:pt idx="1707">
                  <c:v>27.9</c:v>
                </c:pt>
                <c:pt idx="1708">
                  <c:v>10.9</c:v>
                </c:pt>
                <c:pt idx="1709">
                  <c:v>8.5</c:v>
                </c:pt>
                <c:pt idx="1710">
                  <c:v>3.8</c:v>
                </c:pt>
                <c:pt idx="1711">
                  <c:v>3.2</c:v>
                </c:pt>
                <c:pt idx="1712">
                  <c:v>7.5</c:v>
                </c:pt>
                <c:pt idx="1713">
                  <c:v>9.5</c:v>
                </c:pt>
                <c:pt idx="1714">
                  <c:v>6.7</c:v>
                </c:pt>
                <c:pt idx="1715">
                  <c:v>23.3</c:v>
                </c:pt>
                <c:pt idx="1716">
                  <c:v>8.6</c:v>
                </c:pt>
                <c:pt idx="1717">
                  <c:v>5</c:v>
                </c:pt>
                <c:pt idx="1718">
                  <c:v>11.3</c:v>
                </c:pt>
                <c:pt idx="1719">
                  <c:v>18.100000000000001</c:v>
                </c:pt>
                <c:pt idx="1720">
                  <c:v>6</c:v>
                </c:pt>
                <c:pt idx="1721">
                  <c:v>31.6</c:v>
                </c:pt>
                <c:pt idx="1722">
                  <c:v>12.7</c:v>
                </c:pt>
                <c:pt idx="1723">
                  <c:v>8.6999999999999993</c:v>
                </c:pt>
                <c:pt idx="1724">
                  <c:v>24.7</c:v>
                </c:pt>
                <c:pt idx="1725">
                  <c:v>22.3</c:v>
                </c:pt>
                <c:pt idx="1726">
                  <c:v>27.5</c:v>
                </c:pt>
                <c:pt idx="1727">
                  <c:v>24.7</c:v>
                </c:pt>
                <c:pt idx="1728">
                  <c:v>11.6</c:v>
                </c:pt>
                <c:pt idx="1729">
                  <c:v>28.5</c:v>
                </c:pt>
                <c:pt idx="1730">
                  <c:v>15</c:v>
                </c:pt>
                <c:pt idx="1731">
                  <c:v>18.600000000000001</c:v>
                </c:pt>
                <c:pt idx="1732">
                  <c:v>19</c:v>
                </c:pt>
                <c:pt idx="1733">
                  <c:v>24.1</c:v>
                </c:pt>
                <c:pt idx="1734">
                  <c:v>22</c:v>
                </c:pt>
                <c:pt idx="1735">
                  <c:v>9.1</c:v>
                </c:pt>
                <c:pt idx="1736">
                  <c:v>9.8000000000000007</c:v>
                </c:pt>
                <c:pt idx="1737">
                  <c:v>2.9</c:v>
                </c:pt>
                <c:pt idx="1738">
                  <c:v>26.8</c:v>
                </c:pt>
                <c:pt idx="1739">
                  <c:v>16.600000000000001</c:v>
                </c:pt>
                <c:pt idx="1740">
                  <c:v>11.6</c:v>
                </c:pt>
                <c:pt idx="1741">
                  <c:v>6.3</c:v>
                </c:pt>
                <c:pt idx="1742">
                  <c:v>5.5</c:v>
                </c:pt>
                <c:pt idx="1743">
                  <c:v>9.8000000000000007</c:v>
                </c:pt>
                <c:pt idx="1744">
                  <c:v>12.5</c:v>
                </c:pt>
                <c:pt idx="1745">
                  <c:v>6.2</c:v>
                </c:pt>
                <c:pt idx="1746">
                  <c:v>10.4</c:v>
                </c:pt>
                <c:pt idx="1747">
                  <c:v>17.3</c:v>
                </c:pt>
                <c:pt idx="1748">
                  <c:v>26.1</c:v>
                </c:pt>
                <c:pt idx="1749">
                  <c:v>22.2</c:v>
                </c:pt>
                <c:pt idx="1750">
                  <c:v>14.3</c:v>
                </c:pt>
                <c:pt idx="1751">
                  <c:v>24.1</c:v>
                </c:pt>
                <c:pt idx="1752">
                  <c:v>25.4</c:v>
                </c:pt>
                <c:pt idx="1753">
                  <c:v>10.1</c:v>
                </c:pt>
                <c:pt idx="1754">
                  <c:v>22</c:v>
                </c:pt>
                <c:pt idx="1755">
                  <c:v>16.2</c:v>
                </c:pt>
                <c:pt idx="1756">
                  <c:v>7.7</c:v>
                </c:pt>
                <c:pt idx="1757">
                  <c:v>19.600000000000001</c:v>
                </c:pt>
                <c:pt idx="1758">
                  <c:v>11.7</c:v>
                </c:pt>
                <c:pt idx="1759">
                  <c:v>27.3</c:v>
                </c:pt>
                <c:pt idx="1760">
                  <c:v>17.8</c:v>
                </c:pt>
                <c:pt idx="1761">
                  <c:v>5.8</c:v>
                </c:pt>
                <c:pt idx="1762">
                  <c:v>3.6</c:v>
                </c:pt>
                <c:pt idx="1763">
                  <c:v>11.8</c:v>
                </c:pt>
                <c:pt idx="1764">
                  <c:v>23.4</c:v>
                </c:pt>
                <c:pt idx="1765">
                  <c:v>7.7</c:v>
                </c:pt>
                <c:pt idx="1766">
                  <c:v>25.1</c:v>
                </c:pt>
                <c:pt idx="1767">
                  <c:v>17.7</c:v>
                </c:pt>
                <c:pt idx="1768">
                  <c:v>5.3</c:v>
                </c:pt>
                <c:pt idx="1769">
                  <c:v>13</c:v>
                </c:pt>
                <c:pt idx="1770">
                  <c:v>26.3</c:v>
                </c:pt>
                <c:pt idx="1771">
                  <c:v>11.7</c:v>
                </c:pt>
                <c:pt idx="1772">
                  <c:v>7.1</c:v>
                </c:pt>
                <c:pt idx="1773">
                  <c:v>9</c:v>
                </c:pt>
                <c:pt idx="1774">
                  <c:v>18.100000000000001</c:v>
                </c:pt>
                <c:pt idx="1775">
                  <c:v>11.7</c:v>
                </c:pt>
                <c:pt idx="1776">
                  <c:v>9.9</c:v>
                </c:pt>
                <c:pt idx="1777">
                  <c:v>18.100000000000001</c:v>
                </c:pt>
                <c:pt idx="1778">
                  <c:v>15.6</c:v>
                </c:pt>
                <c:pt idx="1779">
                  <c:v>12.1</c:v>
                </c:pt>
                <c:pt idx="1780">
                  <c:v>22.1</c:v>
                </c:pt>
                <c:pt idx="1781">
                  <c:v>4.9000000000000004</c:v>
                </c:pt>
                <c:pt idx="1782">
                  <c:v>10.199999999999999</c:v>
                </c:pt>
                <c:pt idx="1783">
                  <c:v>8</c:v>
                </c:pt>
                <c:pt idx="1784">
                  <c:v>23.6</c:v>
                </c:pt>
                <c:pt idx="1785">
                  <c:v>29.4</c:v>
                </c:pt>
                <c:pt idx="1786">
                  <c:v>8.6</c:v>
                </c:pt>
                <c:pt idx="1787">
                  <c:v>3.4</c:v>
                </c:pt>
                <c:pt idx="1788">
                  <c:v>28.8</c:v>
                </c:pt>
                <c:pt idx="1789">
                  <c:v>28.1</c:v>
                </c:pt>
                <c:pt idx="1790">
                  <c:v>31.6</c:v>
                </c:pt>
                <c:pt idx="1791">
                  <c:v>20</c:v>
                </c:pt>
                <c:pt idx="1792">
                  <c:v>7.7</c:v>
                </c:pt>
                <c:pt idx="1793">
                  <c:v>7.6</c:v>
                </c:pt>
                <c:pt idx="1794">
                  <c:v>17.5</c:v>
                </c:pt>
                <c:pt idx="1795">
                  <c:v>30.8</c:v>
                </c:pt>
                <c:pt idx="1796">
                  <c:v>12.8</c:v>
                </c:pt>
                <c:pt idx="1797">
                  <c:v>5.7</c:v>
                </c:pt>
                <c:pt idx="1798">
                  <c:v>4.0999999999999996</c:v>
                </c:pt>
                <c:pt idx="1799">
                  <c:v>8.4</c:v>
                </c:pt>
                <c:pt idx="1800">
                  <c:v>6</c:v>
                </c:pt>
                <c:pt idx="1801">
                  <c:v>14.6</c:v>
                </c:pt>
                <c:pt idx="1802">
                  <c:v>10.1</c:v>
                </c:pt>
                <c:pt idx="1803">
                  <c:v>22.2</c:v>
                </c:pt>
                <c:pt idx="1804">
                  <c:v>10.7</c:v>
                </c:pt>
                <c:pt idx="1805">
                  <c:v>14.8</c:v>
                </c:pt>
                <c:pt idx="1806">
                  <c:v>3.7</c:v>
                </c:pt>
                <c:pt idx="1807">
                  <c:v>11.2</c:v>
                </c:pt>
                <c:pt idx="1808">
                  <c:v>3.7</c:v>
                </c:pt>
                <c:pt idx="1809">
                  <c:v>7.8</c:v>
                </c:pt>
                <c:pt idx="1810">
                  <c:v>10.3</c:v>
                </c:pt>
                <c:pt idx="1811">
                  <c:v>12.7</c:v>
                </c:pt>
                <c:pt idx="1812">
                  <c:v>8.1999999999999993</c:v>
                </c:pt>
                <c:pt idx="1813">
                  <c:v>8.6</c:v>
                </c:pt>
                <c:pt idx="1814">
                  <c:v>23.3</c:v>
                </c:pt>
                <c:pt idx="1815">
                  <c:v>6.2</c:v>
                </c:pt>
                <c:pt idx="1816">
                  <c:v>13.8</c:v>
                </c:pt>
                <c:pt idx="1817">
                  <c:v>5.4</c:v>
                </c:pt>
                <c:pt idx="1818">
                  <c:v>21.5</c:v>
                </c:pt>
                <c:pt idx="1819">
                  <c:v>15.9</c:v>
                </c:pt>
                <c:pt idx="1820">
                  <c:v>17.100000000000001</c:v>
                </c:pt>
                <c:pt idx="1821">
                  <c:v>8</c:v>
                </c:pt>
                <c:pt idx="1822">
                  <c:v>8.3000000000000007</c:v>
                </c:pt>
                <c:pt idx="1823">
                  <c:v>5.8</c:v>
                </c:pt>
                <c:pt idx="1824">
                  <c:v>7.8</c:v>
                </c:pt>
                <c:pt idx="1825">
                  <c:v>14.4</c:v>
                </c:pt>
                <c:pt idx="1826">
                  <c:v>19.7</c:v>
                </c:pt>
                <c:pt idx="1827">
                  <c:v>22.6</c:v>
                </c:pt>
                <c:pt idx="1828">
                  <c:v>6.4</c:v>
                </c:pt>
                <c:pt idx="1829">
                  <c:v>10.7</c:v>
                </c:pt>
                <c:pt idx="1830">
                  <c:v>13.8</c:v>
                </c:pt>
                <c:pt idx="1831">
                  <c:v>25.8</c:v>
                </c:pt>
                <c:pt idx="1832">
                  <c:v>19.600000000000001</c:v>
                </c:pt>
                <c:pt idx="1833">
                  <c:v>7.4</c:v>
                </c:pt>
                <c:pt idx="1834">
                  <c:v>4.2</c:v>
                </c:pt>
                <c:pt idx="1835">
                  <c:v>8</c:v>
                </c:pt>
                <c:pt idx="1836">
                  <c:v>6.6</c:v>
                </c:pt>
                <c:pt idx="1837">
                  <c:v>11.3</c:v>
                </c:pt>
                <c:pt idx="1838">
                  <c:v>20.399999999999999</c:v>
                </c:pt>
                <c:pt idx="1839">
                  <c:v>14.8</c:v>
                </c:pt>
                <c:pt idx="1840">
                  <c:v>14.5</c:v>
                </c:pt>
                <c:pt idx="1841">
                  <c:v>6.9</c:v>
                </c:pt>
                <c:pt idx="1842">
                  <c:v>12.2</c:v>
                </c:pt>
                <c:pt idx="1843">
                  <c:v>13.1</c:v>
                </c:pt>
                <c:pt idx="1844">
                  <c:v>6.9</c:v>
                </c:pt>
                <c:pt idx="1845">
                  <c:v>8.5</c:v>
                </c:pt>
                <c:pt idx="1846">
                  <c:v>10</c:v>
                </c:pt>
                <c:pt idx="1847">
                  <c:v>14.9</c:v>
                </c:pt>
                <c:pt idx="1848">
                  <c:v>14.5</c:v>
                </c:pt>
                <c:pt idx="1849">
                  <c:v>7.8</c:v>
                </c:pt>
                <c:pt idx="1850">
                  <c:v>14.4</c:v>
                </c:pt>
                <c:pt idx="1851">
                  <c:v>19.600000000000001</c:v>
                </c:pt>
                <c:pt idx="1852">
                  <c:v>31.2</c:v>
                </c:pt>
                <c:pt idx="1853">
                  <c:v>31.5</c:v>
                </c:pt>
                <c:pt idx="1854">
                  <c:v>12.3</c:v>
                </c:pt>
                <c:pt idx="1855">
                  <c:v>2.8</c:v>
                </c:pt>
                <c:pt idx="1856">
                  <c:v>4.5</c:v>
                </c:pt>
                <c:pt idx="1857">
                  <c:v>24.2</c:v>
                </c:pt>
                <c:pt idx="1858">
                  <c:v>6.9</c:v>
                </c:pt>
                <c:pt idx="1859">
                  <c:v>5.9</c:v>
                </c:pt>
                <c:pt idx="1860">
                  <c:v>18.2</c:v>
                </c:pt>
                <c:pt idx="1861">
                  <c:v>8.5</c:v>
                </c:pt>
                <c:pt idx="1862">
                  <c:v>15.2</c:v>
                </c:pt>
                <c:pt idx="1863">
                  <c:v>5.9</c:v>
                </c:pt>
                <c:pt idx="1864">
                  <c:v>28.6</c:v>
                </c:pt>
                <c:pt idx="1865">
                  <c:v>8.6</c:v>
                </c:pt>
                <c:pt idx="1866">
                  <c:v>8.1</c:v>
                </c:pt>
                <c:pt idx="1867">
                  <c:v>11.6</c:v>
                </c:pt>
                <c:pt idx="1868">
                  <c:v>16.100000000000001</c:v>
                </c:pt>
                <c:pt idx="1869">
                  <c:v>28.8</c:v>
                </c:pt>
                <c:pt idx="1870">
                  <c:v>15.8</c:v>
                </c:pt>
                <c:pt idx="1871">
                  <c:v>25.9</c:v>
                </c:pt>
                <c:pt idx="1872">
                  <c:v>29.3</c:v>
                </c:pt>
                <c:pt idx="1873">
                  <c:v>32.299999999999997</c:v>
                </c:pt>
                <c:pt idx="1874">
                  <c:v>27.5</c:v>
                </c:pt>
                <c:pt idx="1875">
                  <c:v>28.8</c:v>
                </c:pt>
                <c:pt idx="1876">
                  <c:v>13.8</c:v>
                </c:pt>
                <c:pt idx="1877">
                  <c:v>7.9</c:v>
                </c:pt>
                <c:pt idx="1878">
                  <c:v>20.7</c:v>
                </c:pt>
                <c:pt idx="1879">
                  <c:v>4.7</c:v>
                </c:pt>
                <c:pt idx="1880">
                  <c:v>5.9</c:v>
                </c:pt>
                <c:pt idx="1881">
                  <c:v>16.5</c:v>
                </c:pt>
                <c:pt idx="1882">
                  <c:v>27.6</c:v>
                </c:pt>
                <c:pt idx="1883">
                  <c:v>5</c:v>
                </c:pt>
                <c:pt idx="1884">
                  <c:v>12.6</c:v>
                </c:pt>
                <c:pt idx="1885">
                  <c:v>22.8</c:v>
                </c:pt>
                <c:pt idx="1886">
                  <c:v>17.100000000000001</c:v>
                </c:pt>
                <c:pt idx="1887">
                  <c:v>11</c:v>
                </c:pt>
                <c:pt idx="1888">
                  <c:v>21.2</c:v>
                </c:pt>
                <c:pt idx="1889">
                  <c:v>10.8</c:v>
                </c:pt>
                <c:pt idx="1890">
                  <c:v>11.8</c:v>
                </c:pt>
                <c:pt idx="1891">
                  <c:v>4.4000000000000004</c:v>
                </c:pt>
                <c:pt idx="1892">
                  <c:v>18.399999999999999</c:v>
                </c:pt>
                <c:pt idx="1893">
                  <c:v>15.7</c:v>
                </c:pt>
                <c:pt idx="1894">
                  <c:v>2.7</c:v>
                </c:pt>
                <c:pt idx="1895">
                  <c:v>25.7</c:v>
                </c:pt>
                <c:pt idx="1896">
                  <c:v>13</c:v>
                </c:pt>
                <c:pt idx="1897">
                  <c:v>4.2</c:v>
                </c:pt>
                <c:pt idx="1898">
                  <c:v>13.1</c:v>
                </c:pt>
                <c:pt idx="1899">
                  <c:v>25.6</c:v>
                </c:pt>
                <c:pt idx="1900">
                  <c:v>20.9</c:v>
                </c:pt>
                <c:pt idx="1901">
                  <c:v>7.1</c:v>
                </c:pt>
                <c:pt idx="1902">
                  <c:v>33</c:v>
                </c:pt>
                <c:pt idx="1903">
                  <c:v>12.3</c:v>
                </c:pt>
                <c:pt idx="1904">
                  <c:v>12.7</c:v>
                </c:pt>
                <c:pt idx="1905">
                  <c:v>22.7</c:v>
                </c:pt>
                <c:pt idx="1906">
                  <c:v>23.2</c:v>
                </c:pt>
                <c:pt idx="1907">
                  <c:v>29</c:v>
                </c:pt>
                <c:pt idx="1908">
                  <c:v>17.100000000000001</c:v>
                </c:pt>
                <c:pt idx="1909">
                  <c:v>29</c:v>
                </c:pt>
                <c:pt idx="1910">
                  <c:v>29.1</c:v>
                </c:pt>
                <c:pt idx="1911">
                  <c:v>30.7</c:v>
                </c:pt>
                <c:pt idx="1912">
                  <c:v>3.9</c:v>
                </c:pt>
                <c:pt idx="1913">
                  <c:v>12.7</c:v>
                </c:pt>
                <c:pt idx="1914">
                  <c:v>9.6</c:v>
                </c:pt>
                <c:pt idx="1915">
                  <c:v>23.8</c:v>
                </c:pt>
                <c:pt idx="1916">
                  <c:v>21.4</c:v>
                </c:pt>
                <c:pt idx="1917">
                  <c:v>16.899999999999999</c:v>
                </c:pt>
                <c:pt idx="1918">
                  <c:v>30.3</c:v>
                </c:pt>
                <c:pt idx="1919">
                  <c:v>23.4</c:v>
                </c:pt>
                <c:pt idx="1920">
                  <c:v>23.8</c:v>
                </c:pt>
                <c:pt idx="1921">
                  <c:v>22.9</c:v>
                </c:pt>
                <c:pt idx="1922">
                  <c:v>10.7</c:v>
                </c:pt>
                <c:pt idx="1923">
                  <c:v>9.9</c:v>
                </c:pt>
                <c:pt idx="1924">
                  <c:v>8.4</c:v>
                </c:pt>
                <c:pt idx="1925">
                  <c:v>18.7</c:v>
                </c:pt>
                <c:pt idx="1926">
                  <c:v>7.6</c:v>
                </c:pt>
                <c:pt idx="1927">
                  <c:v>8</c:v>
                </c:pt>
                <c:pt idx="1928">
                  <c:v>3.5</c:v>
                </c:pt>
                <c:pt idx="1929">
                  <c:v>24.9</c:v>
                </c:pt>
                <c:pt idx="1930">
                  <c:v>16.8</c:v>
                </c:pt>
                <c:pt idx="1931">
                  <c:v>14</c:v>
                </c:pt>
                <c:pt idx="1932">
                  <c:v>11.6</c:v>
                </c:pt>
                <c:pt idx="1933">
                  <c:v>6.1</c:v>
                </c:pt>
                <c:pt idx="1934">
                  <c:v>8.5</c:v>
                </c:pt>
                <c:pt idx="1935">
                  <c:v>11.2</c:v>
                </c:pt>
                <c:pt idx="1936">
                  <c:v>15.9</c:v>
                </c:pt>
                <c:pt idx="1937">
                  <c:v>23.6</c:v>
                </c:pt>
                <c:pt idx="1938">
                  <c:v>8.1</c:v>
                </c:pt>
                <c:pt idx="1939">
                  <c:v>13.5</c:v>
                </c:pt>
                <c:pt idx="1940">
                  <c:v>15.3</c:v>
                </c:pt>
                <c:pt idx="1941">
                  <c:v>22.5</c:v>
                </c:pt>
                <c:pt idx="1942">
                  <c:v>9.5</c:v>
                </c:pt>
                <c:pt idx="1943">
                  <c:v>21.6</c:v>
                </c:pt>
                <c:pt idx="1944">
                  <c:v>28.7</c:v>
                </c:pt>
                <c:pt idx="1945">
                  <c:v>28.6</c:v>
                </c:pt>
                <c:pt idx="1946">
                  <c:v>12.6</c:v>
                </c:pt>
                <c:pt idx="1947">
                  <c:v>10.9</c:v>
                </c:pt>
                <c:pt idx="1948">
                  <c:v>6.9</c:v>
                </c:pt>
                <c:pt idx="1949">
                  <c:v>23.2</c:v>
                </c:pt>
                <c:pt idx="1950">
                  <c:v>8.1999999999999993</c:v>
                </c:pt>
                <c:pt idx="1951">
                  <c:v>8.4</c:v>
                </c:pt>
                <c:pt idx="1952">
                  <c:v>25.2</c:v>
                </c:pt>
                <c:pt idx="1953">
                  <c:v>9.6999999999999993</c:v>
                </c:pt>
                <c:pt idx="1954">
                  <c:v>8</c:v>
                </c:pt>
                <c:pt idx="1955">
                  <c:v>8.5</c:v>
                </c:pt>
                <c:pt idx="1956">
                  <c:v>10.6</c:v>
                </c:pt>
                <c:pt idx="1957">
                  <c:v>18.600000000000001</c:v>
                </c:pt>
                <c:pt idx="1958">
                  <c:v>29.9</c:v>
                </c:pt>
                <c:pt idx="1959">
                  <c:v>26.5</c:v>
                </c:pt>
                <c:pt idx="1960">
                  <c:v>23.3</c:v>
                </c:pt>
                <c:pt idx="1961">
                  <c:v>25.7</c:v>
                </c:pt>
                <c:pt idx="1962">
                  <c:v>15.1</c:v>
                </c:pt>
                <c:pt idx="1963">
                  <c:v>11</c:v>
                </c:pt>
                <c:pt idx="1964">
                  <c:v>10</c:v>
                </c:pt>
                <c:pt idx="1965">
                  <c:v>18.899999999999999</c:v>
                </c:pt>
                <c:pt idx="1966">
                  <c:v>13.5</c:v>
                </c:pt>
                <c:pt idx="1967">
                  <c:v>9.4</c:v>
                </c:pt>
                <c:pt idx="1968">
                  <c:v>8.1999999999999993</c:v>
                </c:pt>
                <c:pt idx="1969">
                  <c:v>28.7</c:v>
                </c:pt>
                <c:pt idx="1970">
                  <c:v>17.100000000000001</c:v>
                </c:pt>
                <c:pt idx="1971">
                  <c:v>21.2</c:v>
                </c:pt>
                <c:pt idx="1972">
                  <c:v>8.5</c:v>
                </c:pt>
                <c:pt idx="1973">
                  <c:v>16.7</c:v>
                </c:pt>
                <c:pt idx="1974">
                  <c:v>25.2</c:v>
                </c:pt>
                <c:pt idx="1975">
                  <c:v>5.0999999999999996</c:v>
                </c:pt>
                <c:pt idx="1976">
                  <c:v>19.899999999999999</c:v>
                </c:pt>
                <c:pt idx="1977">
                  <c:v>28.8</c:v>
                </c:pt>
                <c:pt idx="1978">
                  <c:v>8.1999999999999993</c:v>
                </c:pt>
                <c:pt idx="1979">
                  <c:v>16.600000000000001</c:v>
                </c:pt>
                <c:pt idx="1980">
                  <c:v>24</c:v>
                </c:pt>
                <c:pt idx="1981">
                  <c:v>5.8</c:v>
                </c:pt>
                <c:pt idx="1982">
                  <c:v>18.600000000000001</c:v>
                </c:pt>
                <c:pt idx="1983">
                  <c:v>18.8</c:v>
                </c:pt>
                <c:pt idx="1984">
                  <c:v>4.5</c:v>
                </c:pt>
                <c:pt idx="1985">
                  <c:v>32.6</c:v>
                </c:pt>
                <c:pt idx="1986">
                  <c:v>22.5</c:v>
                </c:pt>
                <c:pt idx="1987">
                  <c:v>26.3</c:v>
                </c:pt>
                <c:pt idx="1988">
                  <c:v>17.5</c:v>
                </c:pt>
                <c:pt idx="1989">
                  <c:v>5.9</c:v>
                </c:pt>
                <c:pt idx="1990">
                  <c:v>6.9</c:v>
                </c:pt>
                <c:pt idx="1991">
                  <c:v>8.3000000000000007</c:v>
                </c:pt>
                <c:pt idx="1992">
                  <c:v>16.2</c:v>
                </c:pt>
                <c:pt idx="1993">
                  <c:v>19.600000000000001</c:v>
                </c:pt>
                <c:pt idx="1994">
                  <c:v>14.9</c:v>
                </c:pt>
                <c:pt idx="1995">
                  <c:v>16.7</c:v>
                </c:pt>
                <c:pt idx="1996">
                  <c:v>30.3</c:v>
                </c:pt>
                <c:pt idx="1997">
                  <c:v>13.2</c:v>
                </c:pt>
                <c:pt idx="1998">
                  <c:v>10.199999999999999</c:v>
                </c:pt>
                <c:pt idx="1999">
                  <c:v>6.2</c:v>
                </c:pt>
                <c:pt idx="2000">
                  <c:v>18.2</c:v>
                </c:pt>
                <c:pt idx="2001">
                  <c:v>14.5</c:v>
                </c:pt>
                <c:pt idx="2002">
                  <c:v>5.4</c:v>
                </c:pt>
                <c:pt idx="2003">
                  <c:v>11.3</c:v>
                </c:pt>
                <c:pt idx="2004">
                  <c:v>21.7</c:v>
                </c:pt>
                <c:pt idx="2005">
                  <c:v>13.4</c:v>
                </c:pt>
                <c:pt idx="2006">
                  <c:v>8.5</c:v>
                </c:pt>
                <c:pt idx="2007">
                  <c:v>23.9</c:v>
                </c:pt>
                <c:pt idx="2008">
                  <c:v>8.8000000000000007</c:v>
                </c:pt>
                <c:pt idx="2009">
                  <c:v>7.7</c:v>
                </c:pt>
                <c:pt idx="2010">
                  <c:v>33.299999999999997</c:v>
                </c:pt>
                <c:pt idx="2011">
                  <c:v>10.8</c:v>
                </c:pt>
                <c:pt idx="2012">
                  <c:v>13.4</c:v>
                </c:pt>
                <c:pt idx="2013">
                  <c:v>19.7</c:v>
                </c:pt>
                <c:pt idx="2014">
                  <c:v>8</c:v>
                </c:pt>
                <c:pt idx="2015">
                  <c:v>9.9</c:v>
                </c:pt>
                <c:pt idx="2016">
                  <c:v>17.100000000000001</c:v>
                </c:pt>
                <c:pt idx="2017">
                  <c:v>25.1</c:v>
                </c:pt>
                <c:pt idx="2018">
                  <c:v>9.3000000000000007</c:v>
                </c:pt>
                <c:pt idx="2019">
                  <c:v>13.7</c:v>
                </c:pt>
                <c:pt idx="2020">
                  <c:v>19.899999999999999</c:v>
                </c:pt>
                <c:pt idx="2021">
                  <c:v>17.100000000000001</c:v>
                </c:pt>
                <c:pt idx="2022">
                  <c:v>4.8</c:v>
                </c:pt>
                <c:pt idx="2023">
                  <c:v>3.9</c:v>
                </c:pt>
                <c:pt idx="2024">
                  <c:v>28.8</c:v>
                </c:pt>
                <c:pt idx="2025">
                  <c:v>25.8</c:v>
                </c:pt>
                <c:pt idx="2026">
                  <c:v>17.7</c:v>
                </c:pt>
                <c:pt idx="2027">
                  <c:v>25.1</c:v>
                </c:pt>
                <c:pt idx="2028">
                  <c:v>5.0999999999999996</c:v>
                </c:pt>
                <c:pt idx="2029">
                  <c:v>27.6</c:v>
                </c:pt>
                <c:pt idx="2030">
                  <c:v>29.6</c:v>
                </c:pt>
                <c:pt idx="2031">
                  <c:v>17.399999999999999</c:v>
                </c:pt>
                <c:pt idx="2032">
                  <c:v>30.3</c:v>
                </c:pt>
                <c:pt idx="2033">
                  <c:v>20.399999999999999</c:v>
                </c:pt>
                <c:pt idx="2034">
                  <c:v>9.8000000000000007</c:v>
                </c:pt>
                <c:pt idx="2035">
                  <c:v>9.6999999999999993</c:v>
                </c:pt>
                <c:pt idx="2036">
                  <c:v>11.9</c:v>
                </c:pt>
                <c:pt idx="2037">
                  <c:v>20.8</c:v>
                </c:pt>
                <c:pt idx="2038">
                  <c:v>20.8</c:v>
                </c:pt>
                <c:pt idx="2039">
                  <c:v>5.6</c:v>
                </c:pt>
                <c:pt idx="2040">
                  <c:v>33.200000000000003</c:v>
                </c:pt>
                <c:pt idx="2041">
                  <c:v>11.3</c:v>
                </c:pt>
                <c:pt idx="2042">
                  <c:v>21.3</c:v>
                </c:pt>
                <c:pt idx="2043">
                  <c:v>25.7</c:v>
                </c:pt>
                <c:pt idx="2044">
                  <c:v>12.6</c:v>
                </c:pt>
                <c:pt idx="2045">
                  <c:v>27.6</c:v>
                </c:pt>
                <c:pt idx="2046">
                  <c:v>28.9</c:v>
                </c:pt>
                <c:pt idx="2047">
                  <c:v>7.3</c:v>
                </c:pt>
                <c:pt idx="2048">
                  <c:v>10.4</c:v>
                </c:pt>
                <c:pt idx="2049">
                  <c:v>13.5</c:v>
                </c:pt>
                <c:pt idx="2050">
                  <c:v>24.2</c:v>
                </c:pt>
                <c:pt idx="2051">
                  <c:v>19.2</c:v>
                </c:pt>
                <c:pt idx="2052">
                  <c:v>19</c:v>
                </c:pt>
                <c:pt idx="2053">
                  <c:v>8</c:v>
                </c:pt>
                <c:pt idx="2054">
                  <c:v>27.5</c:v>
                </c:pt>
                <c:pt idx="2055">
                  <c:v>19.899999999999999</c:v>
                </c:pt>
                <c:pt idx="2056">
                  <c:v>17.100000000000001</c:v>
                </c:pt>
                <c:pt idx="2057">
                  <c:v>5.0999999999999996</c:v>
                </c:pt>
                <c:pt idx="2058">
                  <c:v>14.9</c:v>
                </c:pt>
                <c:pt idx="2059">
                  <c:v>4.9000000000000004</c:v>
                </c:pt>
                <c:pt idx="2060">
                  <c:v>13.5</c:v>
                </c:pt>
                <c:pt idx="2061">
                  <c:v>25.2</c:v>
                </c:pt>
                <c:pt idx="2062">
                  <c:v>29.9</c:v>
                </c:pt>
                <c:pt idx="2063">
                  <c:v>19.5</c:v>
                </c:pt>
                <c:pt idx="2064">
                  <c:v>10.4</c:v>
                </c:pt>
                <c:pt idx="2065">
                  <c:v>30.8</c:v>
                </c:pt>
                <c:pt idx="2066">
                  <c:v>20.100000000000001</c:v>
                </c:pt>
                <c:pt idx="2067">
                  <c:v>17.7</c:v>
                </c:pt>
                <c:pt idx="2068">
                  <c:v>20</c:v>
                </c:pt>
                <c:pt idx="2069">
                  <c:v>9.6999999999999993</c:v>
                </c:pt>
                <c:pt idx="2070">
                  <c:v>13</c:v>
                </c:pt>
                <c:pt idx="2071">
                  <c:v>27</c:v>
                </c:pt>
                <c:pt idx="2072">
                  <c:v>23.4</c:v>
                </c:pt>
                <c:pt idx="2073">
                  <c:v>19.899999999999999</c:v>
                </c:pt>
                <c:pt idx="2074">
                  <c:v>25.4</c:v>
                </c:pt>
                <c:pt idx="2075">
                  <c:v>26.2</c:v>
                </c:pt>
                <c:pt idx="2076">
                  <c:v>27</c:v>
                </c:pt>
                <c:pt idx="2077">
                  <c:v>26</c:v>
                </c:pt>
                <c:pt idx="2078">
                  <c:v>14.1</c:v>
                </c:pt>
                <c:pt idx="2079">
                  <c:v>15.4</c:v>
                </c:pt>
                <c:pt idx="2080">
                  <c:v>22.7</c:v>
                </c:pt>
                <c:pt idx="2081">
                  <c:v>15.6</c:v>
                </c:pt>
                <c:pt idx="2082">
                  <c:v>10.8</c:v>
                </c:pt>
                <c:pt idx="2083">
                  <c:v>6.2</c:v>
                </c:pt>
                <c:pt idx="2084">
                  <c:v>19.2</c:v>
                </c:pt>
                <c:pt idx="2085">
                  <c:v>10</c:v>
                </c:pt>
                <c:pt idx="2086">
                  <c:v>6.3</c:v>
                </c:pt>
                <c:pt idx="2087">
                  <c:v>17.3</c:v>
                </c:pt>
                <c:pt idx="2088">
                  <c:v>16.7</c:v>
                </c:pt>
                <c:pt idx="2089">
                  <c:v>17.5</c:v>
                </c:pt>
                <c:pt idx="2090">
                  <c:v>21</c:v>
                </c:pt>
                <c:pt idx="2091">
                  <c:v>25.4</c:v>
                </c:pt>
                <c:pt idx="2092">
                  <c:v>18.7</c:v>
                </c:pt>
                <c:pt idx="2093">
                  <c:v>8.3000000000000007</c:v>
                </c:pt>
                <c:pt idx="2094">
                  <c:v>6.6</c:v>
                </c:pt>
                <c:pt idx="2095">
                  <c:v>5.9</c:v>
                </c:pt>
                <c:pt idx="2096">
                  <c:v>21.8</c:v>
                </c:pt>
                <c:pt idx="2097">
                  <c:v>16</c:v>
                </c:pt>
                <c:pt idx="2098">
                  <c:v>17</c:v>
                </c:pt>
                <c:pt idx="2099">
                  <c:v>7.1</c:v>
                </c:pt>
                <c:pt idx="2100">
                  <c:v>9.6999999999999993</c:v>
                </c:pt>
                <c:pt idx="2101">
                  <c:v>9</c:v>
                </c:pt>
                <c:pt idx="2102">
                  <c:v>19.5</c:v>
                </c:pt>
                <c:pt idx="2103">
                  <c:v>13.4</c:v>
                </c:pt>
                <c:pt idx="2104">
                  <c:v>19.8</c:v>
                </c:pt>
                <c:pt idx="2105">
                  <c:v>22</c:v>
                </c:pt>
              </c:numCache>
            </c:numRef>
          </c:xVal>
          <c:yVal>
            <c:numRef>
              <c:f>EnergyDemand__2!$M$2:$M$2107</c:f>
              <c:numCache>
                <c:formatCode>_-* #,##0_-;\-* #,##0_-;_-* "-"??_-;_-@_-</c:formatCode>
                <c:ptCount val="2106"/>
                <c:pt idx="0">
                  <c:v>155891.345</c:v>
                </c:pt>
                <c:pt idx="1">
                  <c:v>170653.84</c:v>
                </c:pt>
                <c:pt idx="2">
                  <c:v>163682.04</c:v>
                </c:pt>
                <c:pt idx="3">
                  <c:v>154648.065</c:v>
                </c:pt>
                <c:pt idx="4">
                  <c:v>154816.49</c:v>
                </c:pt>
                <c:pt idx="5">
                  <c:v>168894.845</c:v>
                </c:pt>
                <c:pt idx="6">
                  <c:v>165070.595</c:v>
                </c:pt>
                <c:pt idx="7">
                  <c:v>159307.315</c:v>
                </c:pt>
                <c:pt idx="8">
                  <c:v>160011.07500000001</c:v>
                </c:pt>
                <c:pt idx="9">
                  <c:v>140410.125</c:v>
                </c:pt>
                <c:pt idx="10">
                  <c:v>159436.69</c:v>
                </c:pt>
                <c:pt idx="11">
                  <c:v>141444.78</c:v>
                </c:pt>
                <c:pt idx="12">
                  <c:v>141474.26500000001</c:v>
                </c:pt>
                <c:pt idx="13">
                  <c:v>160285.01500000001</c:v>
                </c:pt>
                <c:pt idx="14">
                  <c:v>150553.4</c:v>
                </c:pt>
                <c:pt idx="15">
                  <c:v>124749.065</c:v>
                </c:pt>
                <c:pt idx="16">
                  <c:v>152496.245</c:v>
                </c:pt>
                <c:pt idx="17">
                  <c:v>138793.59</c:v>
                </c:pt>
                <c:pt idx="18">
                  <c:v>129715.465</c:v>
                </c:pt>
                <c:pt idx="19">
                  <c:v>124302.93</c:v>
                </c:pt>
                <c:pt idx="20">
                  <c:v>142113.375</c:v>
                </c:pt>
                <c:pt idx="21">
                  <c:v>147070.535</c:v>
                </c:pt>
                <c:pt idx="22">
                  <c:v>152366.29999999999</c:v>
                </c:pt>
                <c:pt idx="23">
                  <c:v>133287.58499999999</c:v>
                </c:pt>
                <c:pt idx="24">
                  <c:v>131871.07999999999</c:v>
                </c:pt>
                <c:pt idx="25">
                  <c:v>131980.98499999999</c:v>
                </c:pt>
                <c:pt idx="26">
                  <c:v>138455.45499999999</c:v>
                </c:pt>
                <c:pt idx="27">
                  <c:v>141292.56</c:v>
                </c:pt>
                <c:pt idx="28">
                  <c:v>136971.755</c:v>
                </c:pt>
                <c:pt idx="29">
                  <c:v>156648.405</c:v>
                </c:pt>
                <c:pt idx="30">
                  <c:v>138768.04500000001</c:v>
                </c:pt>
                <c:pt idx="31">
                  <c:v>130517.97</c:v>
                </c:pt>
                <c:pt idx="32">
                  <c:v>137717.255</c:v>
                </c:pt>
                <c:pt idx="33">
                  <c:v>145211.49</c:v>
                </c:pt>
                <c:pt idx="34">
                  <c:v>128753.13</c:v>
                </c:pt>
                <c:pt idx="35">
                  <c:v>151355.43</c:v>
                </c:pt>
                <c:pt idx="36">
                  <c:v>141195.03</c:v>
                </c:pt>
                <c:pt idx="37">
                  <c:v>123692.08</c:v>
                </c:pt>
                <c:pt idx="38">
                  <c:v>151730.95000000001</c:v>
                </c:pt>
                <c:pt idx="39">
                  <c:v>112806.58500000001</c:v>
                </c:pt>
                <c:pt idx="40">
                  <c:v>114818.66499999999</c:v>
                </c:pt>
                <c:pt idx="41">
                  <c:v>139414.495</c:v>
                </c:pt>
                <c:pt idx="42">
                  <c:v>136683.4</c:v>
                </c:pt>
                <c:pt idx="43">
                  <c:v>134971.77499999999</c:v>
                </c:pt>
                <c:pt idx="44">
                  <c:v>123583.52</c:v>
                </c:pt>
                <c:pt idx="45">
                  <c:v>150472.255</c:v>
                </c:pt>
                <c:pt idx="46">
                  <c:v>144737.12</c:v>
                </c:pt>
                <c:pt idx="47">
                  <c:v>155060.60999999999</c:v>
                </c:pt>
                <c:pt idx="48">
                  <c:v>140402.15</c:v>
                </c:pt>
                <c:pt idx="49">
                  <c:v>137844.815</c:v>
                </c:pt>
                <c:pt idx="50">
                  <c:v>139245.21</c:v>
                </c:pt>
                <c:pt idx="51">
                  <c:v>125501.15</c:v>
                </c:pt>
                <c:pt idx="52">
                  <c:v>138597.69</c:v>
                </c:pt>
                <c:pt idx="53">
                  <c:v>140275.82999999999</c:v>
                </c:pt>
                <c:pt idx="54">
                  <c:v>137151.495</c:v>
                </c:pt>
                <c:pt idx="55">
                  <c:v>119715.705</c:v>
                </c:pt>
                <c:pt idx="56">
                  <c:v>112374.63</c:v>
                </c:pt>
                <c:pt idx="57">
                  <c:v>139765.32</c:v>
                </c:pt>
                <c:pt idx="58">
                  <c:v>131665.01500000001</c:v>
                </c:pt>
                <c:pt idx="59">
                  <c:v>125747.735</c:v>
                </c:pt>
                <c:pt idx="60">
                  <c:v>124129.44</c:v>
                </c:pt>
                <c:pt idx="61">
                  <c:v>136149.125</c:v>
                </c:pt>
                <c:pt idx="62">
                  <c:v>113459.02499999999</c:v>
                </c:pt>
                <c:pt idx="63">
                  <c:v>137352.78</c:v>
                </c:pt>
                <c:pt idx="64">
                  <c:v>125787.33</c:v>
                </c:pt>
                <c:pt idx="65">
                  <c:v>141593.54500000001</c:v>
                </c:pt>
                <c:pt idx="66">
                  <c:v>104189.1</c:v>
                </c:pt>
                <c:pt idx="67">
                  <c:v>142401.79500000001</c:v>
                </c:pt>
                <c:pt idx="68">
                  <c:v>134084.66500000001</c:v>
                </c:pt>
                <c:pt idx="69">
                  <c:v>126329.53</c:v>
                </c:pt>
                <c:pt idx="70">
                  <c:v>110662.245</c:v>
                </c:pt>
                <c:pt idx="71">
                  <c:v>122652.81</c:v>
                </c:pt>
                <c:pt idx="72">
                  <c:v>139814.04</c:v>
                </c:pt>
                <c:pt idx="73">
                  <c:v>140497.815</c:v>
                </c:pt>
                <c:pt idx="74">
                  <c:v>110196.61500000001</c:v>
                </c:pt>
                <c:pt idx="75">
                  <c:v>114191.35</c:v>
                </c:pt>
                <c:pt idx="76">
                  <c:v>132704.36499999999</c:v>
                </c:pt>
                <c:pt idx="77">
                  <c:v>148609.595</c:v>
                </c:pt>
                <c:pt idx="78">
                  <c:v>137899.715</c:v>
                </c:pt>
                <c:pt idx="79">
                  <c:v>143542.01999999999</c:v>
                </c:pt>
                <c:pt idx="80">
                  <c:v>137660.94</c:v>
                </c:pt>
                <c:pt idx="81">
                  <c:v>133476.60500000001</c:v>
                </c:pt>
                <c:pt idx="82">
                  <c:v>131448.995</c:v>
                </c:pt>
                <c:pt idx="83">
                  <c:v>117320.175</c:v>
                </c:pt>
                <c:pt idx="84">
                  <c:v>132003.44</c:v>
                </c:pt>
                <c:pt idx="85">
                  <c:v>126760.71</c:v>
                </c:pt>
                <c:pt idx="86">
                  <c:v>116467.37</c:v>
                </c:pt>
                <c:pt idx="87">
                  <c:v>107465.98</c:v>
                </c:pt>
                <c:pt idx="88">
                  <c:v>137617.88</c:v>
                </c:pt>
                <c:pt idx="89">
                  <c:v>134898.21</c:v>
                </c:pt>
                <c:pt idx="90">
                  <c:v>132276.88</c:v>
                </c:pt>
                <c:pt idx="91">
                  <c:v>119362.235</c:v>
                </c:pt>
                <c:pt idx="92">
                  <c:v>118402.905</c:v>
                </c:pt>
                <c:pt idx="93">
                  <c:v>117512.56</c:v>
                </c:pt>
                <c:pt idx="94">
                  <c:v>124486.69500000001</c:v>
                </c:pt>
                <c:pt idx="95">
                  <c:v>134233.345</c:v>
                </c:pt>
                <c:pt idx="96">
                  <c:v>136528.81</c:v>
                </c:pt>
                <c:pt idx="97">
                  <c:v>142213.66</c:v>
                </c:pt>
                <c:pt idx="98">
                  <c:v>141571.29500000001</c:v>
                </c:pt>
                <c:pt idx="99">
                  <c:v>125871.91499999999</c:v>
                </c:pt>
                <c:pt idx="100">
                  <c:v>134984.79</c:v>
                </c:pt>
                <c:pt idx="101">
                  <c:v>109640.33</c:v>
                </c:pt>
                <c:pt idx="102">
                  <c:v>139316.29</c:v>
                </c:pt>
                <c:pt idx="103">
                  <c:v>114522.44</c:v>
                </c:pt>
                <c:pt idx="104">
                  <c:v>125858.27</c:v>
                </c:pt>
                <c:pt idx="105">
                  <c:v>134029.80499999999</c:v>
                </c:pt>
                <c:pt idx="106">
                  <c:v>146265.11499999999</c:v>
                </c:pt>
                <c:pt idx="107">
                  <c:v>108762.31</c:v>
                </c:pt>
                <c:pt idx="108">
                  <c:v>122771.82</c:v>
                </c:pt>
                <c:pt idx="109">
                  <c:v>140296.4</c:v>
                </c:pt>
                <c:pt idx="110">
                  <c:v>154632.33499999999</c:v>
                </c:pt>
                <c:pt idx="111">
                  <c:v>116817.43</c:v>
                </c:pt>
                <c:pt idx="112">
                  <c:v>128658.27</c:v>
                </c:pt>
                <c:pt idx="113">
                  <c:v>134078.07</c:v>
                </c:pt>
                <c:pt idx="114">
                  <c:v>130964.88499999999</c:v>
                </c:pt>
                <c:pt idx="115">
                  <c:v>117504.77499999999</c:v>
                </c:pt>
                <c:pt idx="116">
                  <c:v>129798.47</c:v>
                </c:pt>
                <c:pt idx="117">
                  <c:v>117375.73</c:v>
                </c:pt>
                <c:pt idx="118">
                  <c:v>109477.42</c:v>
                </c:pt>
                <c:pt idx="119">
                  <c:v>111887.405</c:v>
                </c:pt>
                <c:pt idx="120">
                  <c:v>140073.89499999999</c:v>
                </c:pt>
                <c:pt idx="121">
                  <c:v>129910.015</c:v>
                </c:pt>
                <c:pt idx="122">
                  <c:v>114159.965</c:v>
                </c:pt>
                <c:pt idx="123">
                  <c:v>123523</c:v>
                </c:pt>
                <c:pt idx="124">
                  <c:v>136315.38</c:v>
                </c:pt>
                <c:pt idx="125">
                  <c:v>140517.65</c:v>
                </c:pt>
                <c:pt idx="126">
                  <c:v>123687.97</c:v>
                </c:pt>
                <c:pt idx="127">
                  <c:v>114848.77</c:v>
                </c:pt>
                <c:pt idx="128">
                  <c:v>129196.44500000001</c:v>
                </c:pt>
                <c:pt idx="129">
                  <c:v>127820.715</c:v>
                </c:pt>
                <c:pt idx="130">
                  <c:v>120350.215</c:v>
                </c:pt>
                <c:pt idx="131">
                  <c:v>133525.32</c:v>
                </c:pt>
                <c:pt idx="132">
                  <c:v>122721.46</c:v>
                </c:pt>
                <c:pt idx="133">
                  <c:v>106467.235</c:v>
                </c:pt>
                <c:pt idx="134">
                  <c:v>118789.605</c:v>
                </c:pt>
                <c:pt idx="135">
                  <c:v>148639.995</c:v>
                </c:pt>
                <c:pt idx="136">
                  <c:v>123994.3</c:v>
                </c:pt>
                <c:pt idx="137">
                  <c:v>107497.03</c:v>
                </c:pt>
                <c:pt idx="138">
                  <c:v>116890.61</c:v>
                </c:pt>
                <c:pt idx="139">
                  <c:v>112785.78</c:v>
                </c:pt>
                <c:pt idx="140">
                  <c:v>122764.33</c:v>
                </c:pt>
                <c:pt idx="141">
                  <c:v>114335.995</c:v>
                </c:pt>
                <c:pt idx="142">
                  <c:v>114817.30499999999</c:v>
                </c:pt>
                <c:pt idx="143">
                  <c:v>135452.26</c:v>
                </c:pt>
                <c:pt idx="144">
                  <c:v>133803.98499999999</c:v>
                </c:pt>
                <c:pt idx="145">
                  <c:v>139275.77499999999</c:v>
                </c:pt>
                <c:pt idx="146">
                  <c:v>135712.245</c:v>
                </c:pt>
                <c:pt idx="147">
                  <c:v>133399.23000000001</c:v>
                </c:pt>
                <c:pt idx="148">
                  <c:v>145807.25</c:v>
                </c:pt>
                <c:pt idx="149">
                  <c:v>133132.32500000001</c:v>
                </c:pt>
                <c:pt idx="150">
                  <c:v>134681.435</c:v>
                </c:pt>
                <c:pt idx="151">
                  <c:v>125072.675</c:v>
                </c:pt>
                <c:pt idx="152">
                  <c:v>144504.32999999999</c:v>
                </c:pt>
                <c:pt idx="153">
                  <c:v>125272.27</c:v>
                </c:pt>
                <c:pt idx="154">
                  <c:v>127260.05</c:v>
                </c:pt>
                <c:pt idx="155">
                  <c:v>112052.12</c:v>
                </c:pt>
                <c:pt idx="156">
                  <c:v>116052.80499999999</c:v>
                </c:pt>
                <c:pt idx="157">
                  <c:v>113138.67</c:v>
                </c:pt>
                <c:pt idx="158">
                  <c:v>136330.59</c:v>
                </c:pt>
                <c:pt idx="159">
                  <c:v>105963.55499999999</c:v>
                </c:pt>
                <c:pt idx="160">
                  <c:v>130466.91499999999</c:v>
                </c:pt>
                <c:pt idx="161">
                  <c:v>114740.52</c:v>
                </c:pt>
                <c:pt idx="162">
                  <c:v>112592.26</c:v>
                </c:pt>
                <c:pt idx="163">
                  <c:v>115490.83500000001</c:v>
                </c:pt>
                <c:pt idx="164">
                  <c:v>111032.97500000001</c:v>
                </c:pt>
                <c:pt idx="165">
                  <c:v>120858.98</c:v>
                </c:pt>
                <c:pt idx="166">
                  <c:v>127305.2</c:v>
                </c:pt>
                <c:pt idx="167">
                  <c:v>114402.745</c:v>
                </c:pt>
                <c:pt idx="168">
                  <c:v>119933.7</c:v>
                </c:pt>
                <c:pt idx="169">
                  <c:v>133831.375</c:v>
                </c:pt>
                <c:pt idx="170">
                  <c:v>117265.27499999999</c:v>
                </c:pt>
                <c:pt idx="171">
                  <c:v>137795.79500000001</c:v>
                </c:pt>
                <c:pt idx="172">
                  <c:v>113593.82</c:v>
                </c:pt>
                <c:pt idx="173">
                  <c:v>118307.52499999999</c:v>
                </c:pt>
                <c:pt idx="174">
                  <c:v>133288.46</c:v>
                </c:pt>
                <c:pt idx="175">
                  <c:v>119238.345</c:v>
                </c:pt>
                <c:pt idx="176">
                  <c:v>120144.19</c:v>
                </c:pt>
                <c:pt idx="177">
                  <c:v>139030.79500000001</c:v>
                </c:pt>
                <c:pt idx="178">
                  <c:v>126455.935</c:v>
                </c:pt>
                <c:pt idx="179">
                  <c:v>141972.715</c:v>
                </c:pt>
                <c:pt idx="180">
                  <c:v>135385.41</c:v>
                </c:pt>
                <c:pt idx="181">
                  <c:v>133666.57500000001</c:v>
                </c:pt>
                <c:pt idx="182">
                  <c:v>142555.10500000001</c:v>
                </c:pt>
                <c:pt idx="183">
                  <c:v>139563.095</c:v>
                </c:pt>
                <c:pt idx="184">
                  <c:v>116487.58</c:v>
                </c:pt>
                <c:pt idx="185">
                  <c:v>128192.08500000001</c:v>
                </c:pt>
                <c:pt idx="186">
                  <c:v>114927.205</c:v>
                </c:pt>
                <c:pt idx="187">
                  <c:v>113980.3</c:v>
                </c:pt>
                <c:pt idx="188">
                  <c:v>138424.25</c:v>
                </c:pt>
                <c:pt idx="189">
                  <c:v>110290.12</c:v>
                </c:pt>
                <c:pt idx="190">
                  <c:v>135619.94</c:v>
                </c:pt>
                <c:pt idx="191">
                  <c:v>129352.83</c:v>
                </c:pt>
                <c:pt idx="192">
                  <c:v>124797.08500000001</c:v>
                </c:pt>
                <c:pt idx="193">
                  <c:v>114413.785</c:v>
                </c:pt>
                <c:pt idx="194">
                  <c:v>116237.22</c:v>
                </c:pt>
                <c:pt idx="195">
                  <c:v>116471.77499999999</c:v>
                </c:pt>
                <c:pt idx="196">
                  <c:v>115411.41</c:v>
                </c:pt>
                <c:pt idx="197">
                  <c:v>136032.16</c:v>
                </c:pt>
                <c:pt idx="198">
                  <c:v>137513.465</c:v>
                </c:pt>
                <c:pt idx="199">
                  <c:v>126073.53</c:v>
                </c:pt>
                <c:pt idx="200">
                  <c:v>138152.10500000001</c:v>
                </c:pt>
                <c:pt idx="201">
                  <c:v>136676.715</c:v>
                </c:pt>
                <c:pt idx="202">
                  <c:v>119907.245</c:v>
                </c:pt>
                <c:pt idx="203">
                  <c:v>104422.79</c:v>
                </c:pt>
                <c:pt idx="204">
                  <c:v>112704.045</c:v>
                </c:pt>
                <c:pt idx="205">
                  <c:v>146856.79999999999</c:v>
                </c:pt>
                <c:pt idx="206">
                  <c:v>136003.91500000001</c:v>
                </c:pt>
                <c:pt idx="207">
                  <c:v>133198.34</c:v>
                </c:pt>
                <c:pt idx="208">
                  <c:v>138949.67499999999</c:v>
                </c:pt>
                <c:pt idx="209">
                  <c:v>138882.25</c:v>
                </c:pt>
                <c:pt idx="210">
                  <c:v>99608.57</c:v>
                </c:pt>
                <c:pt idx="211">
                  <c:v>113763.83500000001</c:v>
                </c:pt>
                <c:pt idx="212">
                  <c:v>134056.095</c:v>
                </c:pt>
                <c:pt idx="213">
                  <c:v>133951.29</c:v>
                </c:pt>
                <c:pt idx="214">
                  <c:v>96240.41</c:v>
                </c:pt>
                <c:pt idx="215">
                  <c:v>117533.72</c:v>
                </c:pt>
                <c:pt idx="216">
                  <c:v>112586.74</c:v>
                </c:pt>
                <c:pt idx="217">
                  <c:v>119728.63499999999</c:v>
                </c:pt>
                <c:pt idx="218">
                  <c:v>123114.11500000001</c:v>
                </c:pt>
                <c:pt idx="219">
                  <c:v>122015.59</c:v>
                </c:pt>
                <c:pt idx="220">
                  <c:v>134983.95499999999</c:v>
                </c:pt>
                <c:pt idx="221">
                  <c:v>100696.565</c:v>
                </c:pt>
                <c:pt idx="222">
                  <c:v>135437.85</c:v>
                </c:pt>
                <c:pt idx="223">
                  <c:v>124181.405</c:v>
                </c:pt>
                <c:pt idx="224">
                  <c:v>125335.57</c:v>
                </c:pt>
                <c:pt idx="225">
                  <c:v>112414.39</c:v>
                </c:pt>
                <c:pt idx="226">
                  <c:v>133982.255</c:v>
                </c:pt>
                <c:pt idx="227">
                  <c:v>107491.87</c:v>
                </c:pt>
                <c:pt idx="228">
                  <c:v>116064.03</c:v>
                </c:pt>
                <c:pt idx="229">
                  <c:v>137955.42499999999</c:v>
                </c:pt>
                <c:pt idx="230">
                  <c:v>141078.46</c:v>
                </c:pt>
                <c:pt idx="231">
                  <c:v>118871.215</c:v>
                </c:pt>
                <c:pt idx="232">
                  <c:v>134435.11499999999</c:v>
                </c:pt>
                <c:pt idx="233">
                  <c:v>136690.04999999999</c:v>
                </c:pt>
                <c:pt idx="234">
                  <c:v>113910.46</c:v>
                </c:pt>
                <c:pt idx="235">
                  <c:v>125949.5</c:v>
                </c:pt>
                <c:pt idx="236">
                  <c:v>115250.505</c:v>
                </c:pt>
                <c:pt idx="237">
                  <c:v>132941.76999999999</c:v>
                </c:pt>
                <c:pt idx="238">
                  <c:v>118801.84</c:v>
                </c:pt>
                <c:pt idx="239">
                  <c:v>110235.33500000001</c:v>
                </c:pt>
                <c:pt idx="240">
                  <c:v>113307.595</c:v>
                </c:pt>
                <c:pt idx="241">
                  <c:v>141122.79500000001</c:v>
                </c:pt>
                <c:pt idx="242">
                  <c:v>110384.27499999999</c:v>
                </c:pt>
                <c:pt idx="243">
                  <c:v>137101.87</c:v>
                </c:pt>
                <c:pt idx="244">
                  <c:v>128753.755</c:v>
                </c:pt>
                <c:pt idx="245">
                  <c:v>123290.83500000001</c:v>
                </c:pt>
                <c:pt idx="246">
                  <c:v>122003.33500000001</c:v>
                </c:pt>
                <c:pt idx="247">
                  <c:v>140729.185</c:v>
                </c:pt>
                <c:pt idx="248">
                  <c:v>121237.47</c:v>
                </c:pt>
                <c:pt idx="249">
                  <c:v>140202.73499999999</c:v>
                </c:pt>
                <c:pt idx="250">
                  <c:v>109421.815</c:v>
                </c:pt>
                <c:pt idx="251">
                  <c:v>120653.435</c:v>
                </c:pt>
                <c:pt idx="252">
                  <c:v>108543.63499999999</c:v>
                </c:pt>
                <c:pt idx="253">
                  <c:v>114194.955</c:v>
                </c:pt>
                <c:pt idx="254">
                  <c:v>129699.265</c:v>
                </c:pt>
                <c:pt idx="255">
                  <c:v>115188.76</c:v>
                </c:pt>
                <c:pt idx="256">
                  <c:v>127625.36500000001</c:v>
                </c:pt>
                <c:pt idx="257">
                  <c:v>119947.59</c:v>
                </c:pt>
                <c:pt idx="258">
                  <c:v>111955.175</c:v>
                </c:pt>
                <c:pt idx="259">
                  <c:v>150445.47</c:v>
                </c:pt>
                <c:pt idx="260">
                  <c:v>121535.485</c:v>
                </c:pt>
                <c:pt idx="261">
                  <c:v>138518.73499999999</c:v>
                </c:pt>
                <c:pt idx="262">
                  <c:v>101348.35</c:v>
                </c:pt>
                <c:pt idx="263">
                  <c:v>110547.605</c:v>
                </c:pt>
                <c:pt idx="264">
                  <c:v>113296.31</c:v>
                </c:pt>
                <c:pt idx="265">
                  <c:v>145767.1</c:v>
                </c:pt>
                <c:pt idx="266">
                  <c:v>113287.05499999999</c:v>
                </c:pt>
                <c:pt idx="267">
                  <c:v>98680</c:v>
                </c:pt>
                <c:pt idx="268">
                  <c:v>102528.4</c:v>
                </c:pt>
                <c:pt idx="269">
                  <c:v>114502.07</c:v>
                </c:pt>
                <c:pt idx="270">
                  <c:v>129885.955</c:v>
                </c:pt>
                <c:pt idx="271">
                  <c:v>132829.29</c:v>
                </c:pt>
                <c:pt idx="272">
                  <c:v>120185.265</c:v>
                </c:pt>
                <c:pt idx="273">
                  <c:v>139108.435</c:v>
                </c:pt>
                <c:pt idx="274">
                  <c:v>118307.155</c:v>
                </c:pt>
                <c:pt idx="275">
                  <c:v>138963.17499999999</c:v>
                </c:pt>
                <c:pt idx="276">
                  <c:v>114108.545</c:v>
                </c:pt>
                <c:pt idx="277">
                  <c:v>131387.745</c:v>
                </c:pt>
                <c:pt idx="278">
                  <c:v>130432.05</c:v>
                </c:pt>
                <c:pt idx="279">
                  <c:v>116811.39</c:v>
                </c:pt>
                <c:pt idx="280">
                  <c:v>128305.64</c:v>
                </c:pt>
                <c:pt idx="281">
                  <c:v>111145.12</c:v>
                </c:pt>
                <c:pt idx="282">
                  <c:v>121954.38499999999</c:v>
                </c:pt>
                <c:pt idx="283">
                  <c:v>114466.64</c:v>
                </c:pt>
                <c:pt idx="284">
                  <c:v>108972.30499999999</c:v>
                </c:pt>
                <c:pt idx="285">
                  <c:v>120372.48</c:v>
                </c:pt>
                <c:pt idx="286">
                  <c:v>118330.625</c:v>
                </c:pt>
                <c:pt idx="287">
                  <c:v>120232.19500000001</c:v>
                </c:pt>
                <c:pt idx="288">
                  <c:v>101352.12</c:v>
                </c:pt>
                <c:pt idx="289">
                  <c:v>108470.925</c:v>
                </c:pt>
                <c:pt idx="290">
                  <c:v>138858.04500000001</c:v>
                </c:pt>
                <c:pt idx="291">
                  <c:v>141647.89499999999</c:v>
                </c:pt>
                <c:pt idx="292">
                  <c:v>142146.31</c:v>
                </c:pt>
                <c:pt idx="293">
                  <c:v>95624.014999999999</c:v>
                </c:pt>
                <c:pt idx="294">
                  <c:v>119168.96000000001</c:v>
                </c:pt>
                <c:pt idx="295">
                  <c:v>139511.78</c:v>
                </c:pt>
                <c:pt idx="296">
                  <c:v>120137.45</c:v>
                </c:pt>
                <c:pt idx="297">
                  <c:v>143830.12</c:v>
                </c:pt>
                <c:pt idx="298">
                  <c:v>136121.83499999999</c:v>
                </c:pt>
                <c:pt idx="299">
                  <c:v>135184.95000000001</c:v>
                </c:pt>
                <c:pt idx="300">
                  <c:v>120718.64</c:v>
                </c:pt>
                <c:pt idx="301">
                  <c:v>97436.41</c:v>
                </c:pt>
                <c:pt idx="302">
                  <c:v>109706.42</c:v>
                </c:pt>
                <c:pt idx="303">
                  <c:v>118953.95</c:v>
                </c:pt>
                <c:pt idx="304">
                  <c:v>121862.88499999999</c:v>
                </c:pt>
                <c:pt idx="305">
                  <c:v>103756.535</c:v>
                </c:pt>
                <c:pt idx="306">
                  <c:v>133906.26</c:v>
                </c:pt>
                <c:pt idx="307">
                  <c:v>130699.155</c:v>
                </c:pt>
                <c:pt idx="308">
                  <c:v>109948.61500000001</c:v>
                </c:pt>
                <c:pt idx="309">
                  <c:v>131757.155</c:v>
                </c:pt>
                <c:pt idx="310">
                  <c:v>118086.93</c:v>
                </c:pt>
                <c:pt idx="311">
                  <c:v>140410.29500000001</c:v>
                </c:pt>
                <c:pt idx="312">
                  <c:v>109312.85</c:v>
                </c:pt>
                <c:pt idx="313">
                  <c:v>129972.91499999999</c:v>
                </c:pt>
                <c:pt idx="314">
                  <c:v>110760.825</c:v>
                </c:pt>
                <c:pt idx="315">
                  <c:v>124010.03</c:v>
                </c:pt>
                <c:pt idx="316">
                  <c:v>125652.05499999999</c:v>
                </c:pt>
                <c:pt idx="317">
                  <c:v>113923.16</c:v>
                </c:pt>
                <c:pt idx="318">
                  <c:v>107655.08</c:v>
                </c:pt>
                <c:pt idx="319">
                  <c:v>123150.38499999999</c:v>
                </c:pt>
                <c:pt idx="320">
                  <c:v>120349.015</c:v>
                </c:pt>
                <c:pt idx="321">
                  <c:v>120928.705</c:v>
                </c:pt>
                <c:pt idx="322">
                  <c:v>104770.705</c:v>
                </c:pt>
                <c:pt idx="323">
                  <c:v>133809.45499999999</c:v>
                </c:pt>
                <c:pt idx="324">
                  <c:v>118007.66499999999</c:v>
                </c:pt>
                <c:pt idx="325">
                  <c:v>117327.495</c:v>
                </c:pt>
                <c:pt idx="326">
                  <c:v>122910.48</c:v>
                </c:pt>
                <c:pt idx="327">
                  <c:v>121770.82</c:v>
                </c:pt>
                <c:pt idx="328">
                  <c:v>160437.565</c:v>
                </c:pt>
                <c:pt idx="329">
                  <c:v>110277.21</c:v>
                </c:pt>
                <c:pt idx="330">
                  <c:v>134829.755</c:v>
                </c:pt>
                <c:pt idx="331">
                  <c:v>135269.63500000001</c:v>
                </c:pt>
                <c:pt idx="332">
                  <c:v>122161.405</c:v>
                </c:pt>
                <c:pt idx="333">
                  <c:v>139814.29999999999</c:v>
                </c:pt>
                <c:pt idx="334">
                  <c:v>117281.2</c:v>
                </c:pt>
                <c:pt idx="335">
                  <c:v>149473.01</c:v>
                </c:pt>
                <c:pt idx="336">
                  <c:v>133056.82</c:v>
                </c:pt>
                <c:pt idx="337">
                  <c:v>135633.89000000001</c:v>
                </c:pt>
                <c:pt idx="338">
                  <c:v>142870.39499999999</c:v>
                </c:pt>
                <c:pt idx="339">
                  <c:v>103500.955</c:v>
                </c:pt>
                <c:pt idx="340">
                  <c:v>107895.52499999999</c:v>
                </c:pt>
                <c:pt idx="341">
                  <c:v>111999.03999999999</c:v>
                </c:pt>
                <c:pt idx="342">
                  <c:v>110031.82</c:v>
                </c:pt>
                <c:pt idx="343">
                  <c:v>107222.345</c:v>
                </c:pt>
                <c:pt idx="344">
                  <c:v>132038.42499999999</c:v>
                </c:pt>
                <c:pt idx="345">
                  <c:v>139351.56</c:v>
                </c:pt>
                <c:pt idx="346">
                  <c:v>134622.39000000001</c:v>
                </c:pt>
                <c:pt idx="347">
                  <c:v>132975.13</c:v>
                </c:pt>
                <c:pt idx="348">
                  <c:v>136116.12</c:v>
                </c:pt>
                <c:pt idx="349">
                  <c:v>122369.535</c:v>
                </c:pt>
                <c:pt idx="350">
                  <c:v>111436.265</c:v>
                </c:pt>
                <c:pt idx="351">
                  <c:v>114159.595</c:v>
                </c:pt>
                <c:pt idx="352">
                  <c:v>120821.05499999999</c:v>
                </c:pt>
                <c:pt idx="353">
                  <c:v>112576.545</c:v>
                </c:pt>
                <c:pt idx="354">
                  <c:v>130044.375</c:v>
                </c:pt>
                <c:pt idx="355">
                  <c:v>135162.11499999999</c:v>
                </c:pt>
                <c:pt idx="356">
                  <c:v>110531.6</c:v>
                </c:pt>
                <c:pt idx="357">
                  <c:v>131280.85</c:v>
                </c:pt>
                <c:pt idx="358">
                  <c:v>121945.175</c:v>
                </c:pt>
                <c:pt idx="359">
                  <c:v>114458.205</c:v>
                </c:pt>
                <c:pt idx="360">
                  <c:v>107424.07</c:v>
                </c:pt>
                <c:pt idx="361">
                  <c:v>113446.1</c:v>
                </c:pt>
                <c:pt idx="362">
                  <c:v>139114.58499999999</c:v>
                </c:pt>
                <c:pt idx="363">
                  <c:v>136240.845</c:v>
                </c:pt>
                <c:pt idx="364">
                  <c:v>113485.105</c:v>
                </c:pt>
                <c:pt idx="365">
                  <c:v>140542.95000000001</c:v>
                </c:pt>
                <c:pt idx="366">
                  <c:v>107014.075</c:v>
                </c:pt>
                <c:pt idx="367">
                  <c:v>99945.494999999995</c:v>
                </c:pt>
                <c:pt idx="368">
                  <c:v>121766.77</c:v>
                </c:pt>
                <c:pt idx="369">
                  <c:v>113978.535</c:v>
                </c:pt>
                <c:pt idx="370">
                  <c:v>116995.065</c:v>
                </c:pt>
                <c:pt idx="371">
                  <c:v>121097.845</c:v>
                </c:pt>
                <c:pt idx="372">
                  <c:v>138040.38</c:v>
                </c:pt>
                <c:pt idx="373">
                  <c:v>121178.68</c:v>
                </c:pt>
                <c:pt idx="374">
                  <c:v>137539.72500000001</c:v>
                </c:pt>
                <c:pt idx="375">
                  <c:v>112634.63499999999</c:v>
                </c:pt>
                <c:pt idx="376">
                  <c:v>112816.68</c:v>
                </c:pt>
                <c:pt idx="377">
                  <c:v>116344.565</c:v>
                </c:pt>
                <c:pt idx="378">
                  <c:v>105669.045</c:v>
                </c:pt>
                <c:pt idx="379">
                  <c:v>142476.36499999999</c:v>
                </c:pt>
                <c:pt idx="380">
                  <c:v>126465.96</c:v>
                </c:pt>
                <c:pt idx="381">
                  <c:v>112948.4</c:v>
                </c:pt>
                <c:pt idx="382">
                  <c:v>128899.765</c:v>
                </c:pt>
                <c:pt idx="383">
                  <c:v>103616.145</c:v>
                </c:pt>
                <c:pt idx="384">
                  <c:v>102229.645</c:v>
                </c:pt>
                <c:pt idx="385">
                  <c:v>112351.47</c:v>
                </c:pt>
                <c:pt idx="386">
                  <c:v>121571.97</c:v>
                </c:pt>
                <c:pt idx="387">
                  <c:v>102386.52499999999</c:v>
                </c:pt>
                <c:pt idx="388">
                  <c:v>114519.86500000001</c:v>
                </c:pt>
                <c:pt idx="389">
                  <c:v>109901.75999999999</c:v>
                </c:pt>
                <c:pt idx="390">
                  <c:v>135303.255</c:v>
                </c:pt>
                <c:pt idx="391">
                  <c:v>111179.125</c:v>
                </c:pt>
                <c:pt idx="392">
                  <c:v>115736.97</c:v>
                </c:pt>
                <c:pt idx="393">
                  <c:v>125795.84</c:v>
                </c:pt>
                <c:pt idx="394">
                  <c:v>138124.06</c:v>
                </c:pt>
                <c:pt idx="395">
                  <c:v>148100.13</c:v>
                </c:pt>
                <c:pt idx="396">
                  <c:v>117243.63</c:v>
                </c:pt>
                <c:pt idx="397">
                  <c:v>132543.1</c:v>
                </c:pt>
                <c:pt idx="398">
                  <c:v>128314.47</c:v>
                </c:pt>
                <c:pt idx="399">
                  <c:v>117948.685</c:v>
                </c:pt>
                <c:pt idx="400">
                  <c:v>142842.4</c:v>
                </c:pt>
                <c:pt idx="401">
                  <c:v>138918.38500000001</c:v>
                </c:pt>
                <c:pt idx="402">
                  <c:v>129749.14</c:v>
                </c:pt>
                <c:pt idx="403">
                  <c:v>128707.425</c:v>
                </c:pt>
                <c:pt idx="404">
                  <c:v>119927.64</c:v>
                </c:pt>
                <c:pt idx="405">
                  <c:v>139672.83499999999</c:v>
                </c:pt>
                <c:pt idx="406">
                  <c:v>146473.83499999999</c:v>
                </c:pt>
                <c:pt idx="407">
                  <c:v>127307.26</c:v>
                </c:pt>
                <c:pt idx="408">
                  <c:v>129280.81</c:v>
                </c:pt>
                <c:pt idx="409">
                  <c:v>114986.33</c:v>
                </c:pt>
                <c:pt idx="410">
                  <c:v>119350.66499999999</c:v>
                </c:pt>
                <c:pt idx="411">
                  <c:v>112506.95</c:v>
                </c:pt>
                <c:pt idx="412">
                  <c:v>117691.685</c:v>
                </c:pt>
                <c:pt idx="413">
                  <c:v>116045.27</c:v>
                </c:pt>
                <c:pt idx="414">
                  <c:v>107940.16</c:v>
                </c:pt>
                <c:pt idx="415">
                  <c:v>102577.145</c:v>
                </c:pt>
                <c:pt idx="416">
                  <c:v>132101.85999999999</c:v>
                </c:pt>
                <c:pt idx="417">
                  <c:v>99110.774999999994</c:v>
                </c:pt>
                <c:pt idx="418">
                  <c:v>133227.785</c:v>
                </c:pt>
                <c:pt idx="419">
                  <c:v>135864.065</c:v>
                </c:pt>
                <c:pt idx="420">
                  <c:v>112804.4</c:v>
                </c:pt>
                <c:pt idx="421">
                  <c:v>121533.955</c:v>
                </c:pt>
                <c:pt idx="422">
                  <c:v>137922.22</c:v>
                </c:pt>
                <c:pt idx="423">
                  <c:v>110160.02499999999</c:v>
                </c:pt>
                <c:pt idx="424">
                  <c:v>114436.97</c:v>
                </c:pt>
                <c:pt idx="425">
                  <c:v>122876.86500000001</c:v>
                </c:pt>
                <c:pt idx="426">
                  <c:v>110902.185</c:v>
                </c:pt>
                <c:pt idx="427">
                  <c:v>132877.45000000001</c:v>
                </c:pt>
                <c:pt idx="428">
                  <c:v>134819.94500000001</c:v>
                </c:pt>
                <c:pt idx="429">
                  <c:v>123787.77</c:v>
                </c:pt>
                <c:pt idx="430">
                  <c:v>104864.05</c:v>
                </c:pt>
                <c:pt idx="431">
                  <c:v>119781.13499999999</c:v>
                </c:pt>
                <c:pt idx="432">
                  <c:v>133869.14000000001</c:v>
                </c:pt>
                <c:pt idx="433">
                  <c:v>116795.245</c:v>
                </c:pt>
                <c:pt idx="434">
                  <c:v>126264.77499999999</c:v>
                </c:pt>
                <c:pt idx="435">
                  <c:v>106618.19500000001</c:v>
                </c:pt>
                <c:pt idx="436">
                  <c:v>129286.36500000001</c:v>
                </c:pt>
                <c:pt idx="437">
                  <c:v>144526.63</c:v>
                </c:pt>
                <c:pt idx="438">
                  <c:v>117281.13</c:v>
                </c:pt>
                <c:pt idx="439">
                  <c:v>102988.145</c:v>
                </c:pt>
                <c:pt idx="440">
                  <c:v>138857.13500000001</c:v>
                </c:pt>
                <c:pt idx="441">
                  <c:v>129781.155</c:v>
                </c:pt>
                <c:pt idx="442">
                  <c:v>115392.875</c:v>
                </c:pt>
                <c:pt idx="443">
                  <c:v>130994.54</c:v>
                </c:pt>
                <c:pt idx="444">
                  <c:v>140167.5</c:v>
                </c:pt>
                <c:pt idx="445">
                  <c:v>141444.44500000001</c:v>
                </c:pt>
                <c:pt idx="446">
                  <c:v>123226.075</c:v>
                </c:pt>
                <c:pt idx="447">
                  <c:v>131868.24</c:v>
                </c:pt>
                <c:pt idx="448">
                  <c:v>131730.83499999999</c:v>
                </c:pt>
                <c:pt idx="449">
                  <c:v>114281.61500000001</c:v>
                </c:pt>
                <c:pt idx="450">
                  <c:v>124882.715</c:v>
                </c:pt>
                <c:pt idx="451">
                  <c:v>138023.10999999999</c:v>
                </c:pt>
                <c:pt idx="452">
                  <c:v>129553.94</c:v>
                </c:pt>
                <c:pt idx="453">
                  <c:v>127755.095</c:v>
                </c:pt>
                <c:pt idx="454">
                  <c:v>110154.36</c:v>
                </c:pt>
                <c:pt idx="455">
                  <c:v>117797.62</c:v>
                </c:pt>
                <c:pt idx="456">
                  <c:v>137080.875</c:v>
                </c:pt>
                <c:pt idx="457">
                  <c:v>120223.175</c:v>
                </c:pt>
                <c:pt idx="458">
                  <c:v>110878.67</c:v>
                </c:pt>
                <c:pt idx="459">
                  <c:v>97402.264999999999</c:v>
                </c:pt>
                <c:pt idx="460">
                  <c:v>127805.485</c:v>
                </c:pt>
                <c:pt idx="461">
                  <c:v>115103.77499999999</c:v>
                </c:pt>
                <c:pt idx="462">
                  <c:v>127193.3</c:v>
                </c:pt>
                <c:pt idx="463">
                  <c:v>121219.595</c:v>
                </c:pt>
                <c:pt idx="464">
                  <c:v>116449.31</c:v>
                </c:pt>
                <c:pt idx="465">
                  <c:v>137651.13500000001</c:v>
                </c:pt>
                <c:pt idx="466">
                  <c:v>109147.65</c:v>
                </c:pt>
                <c:pt idx="467">
                  <c:v>127389.485</c:v>
                </c:pt>
                <c:pt idx="468">
                  <c:v>106065.935</c:v>
                </c:pt>
                <c:pt idx="469">
                  <c:v>132165.42499999999</c:v>
                </c:pt>
                <c:pt idx="470">
                  <c:v>97973.985000000001</c:v>
                </c:pt>
                <c:pt idx="471">
                  <c:v>141351.89499999999</c:v>
                </c:pt>
                <c:pt idx="472">
                  <c:v>111484.73</c:v>
                </c:pt>
                <c:pt idx="473">
                  <c:v>111229.52</c:v>
                </c:pt>
                <c:pt idx="474">
                  <c:v>106684.825</c:v>
                </c:pt>
                <c:pt idx="475">
                  <c:v>121028.325</c:v>
                </c:pt>
                <c:pt idx="476">
                  <c:v>115813.03</c:v>
                </c:pt>
                <c:pt idx="477">
                  <c:v>124852.67</c:v>
                </c:pt>
                <c:pt idx="478">
                  <c:v>133274.53</c:v>
                </c:pt>
                <c:pt idx="479">
                  <c:v>131900.51999999999</c:v>
                </c:pt>
                <c:pt idx="480">
                  <c:v>104226.83</c:v>
                </c:pt>
                <c:pt idx="481">
                  <c:v>111632.83500000001</c:v>
                </c:pt>
                <c:pt idx="482">
                  <c:v>107405.925</c:v>
                </c:pt>
                <c:pt idx="483">
                  <c:v>114085.645</c:v>
                </c:pt>
                <c:pt idx="484">
                  <c:v>136308.73499999999</c:v>
                </c:pt>
                <c:pt idx="485">
                  <c:v>120698.91499999999</c:v>
                </c:pt>
                <c:pt idx="486">
                  <c:v>111983.51</c:v>
                </c:pt>
                <c:pt idx="487">
                  <c:v>114680.185</c:v>
                </c:pt>
                <c:pt idx="488">
                  <c:v>115294.12</c:v>
                </c:pt>
                <c:pt idx="489">
                  <c:v>130210.94</c:v>
                </c:pt>
                <c:pt idx="490">
                  <c:v>137327.70000000001</c:v>
                </c:pt>
                <c:pt idx="491">
                  <c:v>114195.35</c:v>
                </c:pt>
                <c:pt idx="492">
                  <c:v>139752.54500000001</c:v>
                </c:pt>
                <c:pt idx="493">
                  <c:v>110515.6</c:v>
                </c:pt>
                <c:pt idx="494">
                  <c:v>120454.01</c:v>
                </c:pt>
                <c:pt idx="495">
                  <c:v>136856.79999999999</c:v>
                </c:pt>
                <c:pt idx="496">
                  <c:v>119127.205</c:v>
                </c:pt>
                <c:pt idx="497">
                  <c:v>112358.815</c:v>
                </c:pt>
                <c:pt idx="498">
                  <c:v>126934.24</c:v>
                </c:pt>
                <c:pt idx="499">
                  <c:v>131090.77499999999</c:v>
                </c:pt>
                <c:pt idx="500">
                  <c:v>108628.34</c:v>
                </c:pt>
                <c:pt idx="501">
                  <c:v>123351.45</c:v>
                </c:pt>
                <c:pt idx="502">
                  <c:v>108078.69500000001</c:v>
                </c:pt>
                <c:pt idx="503">
                  <c:v>99368.854999999996</c:v>
                </c:pt>
                <c:pt idx="504">
                  <c:v>142242.595</c:v>
                </c:pt>
                <c:pt idx="505">
                  <c:v>124292.955</c:v>
                </c:pt>
                <c:pt idx="506">
                  <c:v>127353.575</c:v>
                </c:pt>
                <c:pt idx="507">
                  <c:v>130516.1</c:v>
                </c:pt>
                <c:pt idx="508">
                  <c:v>134925.74</c:v>
                </c:pt>
                <c:pt idx="509">
                  <c:v>133205.18</c:v>
                </c:pt>
                <c:pt idx="510">
                  <c:v>99084.74</c:v>
                </c:pt>
                <c:pt idx="511">
                  <c:v>146990.89000000001</c:v>
                </c:pt>
                <c:pt idx="512">
                  <c:v>118324.09</c:v>
                </c:pt>
                <c:pt idx="513">
                  <c:v>132762.38</c:v>
                </c:pt>
                <c:pt idx="514">
                  <c:v>96594.744999999995</c:v>
                </c:pt>
                <c:pt idx="515">
                  <c:v>137696.67000000001</c:v>
                </c:pt>
                <c:pt idx="516">
                  <c:v>106387.19500000001</c:v>
                </c:pt>
                <c:pt idx="517">
                  <c:v>108840.18</c:v>
                </c:pt>
                <c:pt idx="518">
                  <c:v>133004.73000000001</c:v>
                </c:pt>
                <c:pt idx="519">
                  <c:v>131137.065</c:v>
                </c:pt>
                <c:pt idx="520">
                  <c:v>105119.48</c:v>
                </c:pt>
                <c:pt idx="521">
                  <c:v>136493.13</c:v>
                </c:pt>
                <c:pt idx="522">
                  <c:v>110803.765</c:v>
                </c:pt>
                <c:pt idx="523">
                  <c:v>125850.58</c:v>
                </c:pt>
                <c:pt idx="524">
                  <c:v>140086.10500000001</c:v>
                </c:pt>
                <c:pt idx="525">
                  <c:v>100246.51</c:v>
                </c:pt>
                <c:pt idx="526">
                  <c:v>106854.935</c:v>
                </c:pt>
                <c:pt idx="527">
                  <c:v>122106.95</c:v>
                </c:pt>
                <c:pt idx="528">
                  <c:v>140348.57</c:v>
                </c:pt>
                <c:pt idx="529">
                  <c:v>130906.89</c:v>
                </c:pt>
                <c:pt idx="530">
                  <c:v>116318.435</c:v>
                </c:pt>
                <c:pt idx="531">
                  <c:v>135420.82</c:v>
                </c:pt>
                <c:pt idx="532">
                  <c:v>123130.6</c:v>
                </c:pt>
                <c:pt idx="533">
                  <c:v>128554.605</c:v>
                </c:pt>
                <c:pt idx="534">
                  <c:v>140342.995</c:v>
                </c:pt>
                <c:pt idx="535">
                  <c:v>128732.59</c:v>
                </c:pt>
                <c:pt idx="536">
                  <c:v>146933.095</c:v>
                </c:pt>
                <c:pt idx="537">
                  <c:v>101119.83500000001</c:v>
                </c:pt>
                <c:pt idx="538">
                  <c:v>121958.69</c:v>
                </c:pt>
                <c:pt idx="539">
                  <c:v>124825.02499999999</c:v>
                </c:pt>
                <c:pt idx="540">
                  <c:v>132022.87</c:v>
                </c:pt>
                <c:pt idx="541">
                  <c:v>138666.10500000001</c:v>
                </c:pt>
                <c:pt idx="542">
                  <c:v>115572.045</c:v>
                </c:pt>
                <c:pt idx="543">
                  <c:v>128001.05499999999</c:v>
                </c:pt>
                <c:pt idx="544">
                  <c:v>119535.715</c:v>
                </c:pt>
                <c:pt idx="545">
                  <c:v>111885.97</c:v>
                </c:pt>
                <c:pt idx="546">
                  <c:v>105341.86500000001</c:v>
                </c:pt>
                <c:pt idx="547">
                  <c:v>117444.1</c:v>
                </c:pt>
                <c:pt idx="548">
                  <c:v>119262.145</c:v>
                </c:pt>
                <c:pt idx="549">
                  <c:v>116112.74</c:v>
                </c:pt>
                <c:pt idx="550">
                  <c:v>136253.42000000001</c:v>
                </c:pt>
                <c:pt idx="551">
                  <c:v>120448.935</c:v>
                </c:pt>
                <c:pt idx="552">
                  <c:v>113582.6</c:v>
                </c:pt>
                <c:pt idx="553">
                  <c:v>111331.235</c:v>
                </c:pt>
                <c:pt idx="554">
                  <c:v>111423.36500000001</c:v>
                </c:pt>
                <c:pt idx="555">
                  <c:v>118733.42</c:v>
                </c:pt>
                <c:pt idx="556">
                  <c:v>116209.13</c:v>
                </c:pt>
                <c:pt idx="557">
                  <c:v>123850.86</c:v>
                </c:pt>
                <c:pt idx="558">
                  <c:v>101053.36500000001</c:v>
                </c:pt>
                <c:pt idx="559">
                  <c:v>115177.935</c:v>
                </c:pt>
                <c:pt idx="560">
                  <c:v>135866.75</c:v>
                </c:pt>
                <c:pt idx="561">
                  <c:v>133405.72</c:v>
                </c:pt>
                <c:pt idx="562">
                  <c:v>127957.57</c:v>
                </c:pt>
                <c:pt idx="563">
                  <c:v>110025.465</c:v>
                </c:pt>
                <c:pt idx="564">
                  <c:v>111718.075</c:v>
                </c:pt>
                <c:pt idx="565">
                  <c:v>126519.065</c:v>
                </c:pt>
                <c:pt idx="566">
                  <c:v>94477.095000000001</c:v>
                </c:pt>
                <c:pt idx="567">
                  <c:v>116074.03</c:v>
                </c:pt>
                <c:pt idx="568">
                  <c:v>119798.995</c:v>
                </c:pt>
                <c:pt idx="569">
                  <c:v>119702.045</c:v>
                </c:pt>
                <c:pt idx="570">
                  <c:v>121697.38</c:v>
                </c:pt>
                <c:pt idx="571">
                  <c:v>123132.625</c:v>
                </c:pt>
                <c:pt idx="572">
                  <c:v>115156.44500000001</c:v>
                </c:pt>
                <c:pt idx="573">
                  <c:v>130448.11500000001</c:v>
                </c:pt>
                <c:pt idx="574">
                  <c:v>116284.345</c:v>
                </c:pt>
                <c:pt idx="575">
                  <c:v>116690.04</c:v>
                </c:pt>
                <c:pt idx="576">
                  <c:v>140904.59</c:v>
                </c:pt>
                <c:pt idx="577">
                  <c:v>124033.955</c:v>
                </c:pt>
                <c:pt idx="578">
                  <c:v>121087.1</c:v>
                </c:pt>
                <c:pt idx="579">
                  <c:v>131739.20000000001</c:v>
                </c:pt>
                <c:pt idx="580">
                  <c:v>106470.675</c:v>
                </c:pt>
                <c:pt idx="581">
                  <c:v>133562.98499999999</c:v>
                </c:pt>
                <c:pt idx="582">
                  <c:v>108761.37</c:v>
                </c:pt>
                <c:pt idx="583">
                  <c:v>120398.88499999999</c:v>
                </c:pt>
                <c:pt idx="584">
                  <c:v>118010.31</c:v>
                </c:pt>
                <c:pt idx="585">
                  <c:v>109430.37</c:v>
                </c:pt>
                <c:pt idx="586">
                  <c:v>114584.065</c:v>
                </c:pt>
                <c:pt idx="587">
                  <c:v>119960.33</c:v>
                </c:pt>
                <c:pt idx="588">
                  <c:v>105483.435</c:v>
                </c:pt>
                <c:pt idx="589">
                  <c:v>108290.11</c:v>
                </c:pt>
                <c:pt idx="590">
                  <c:v>125928.62</c:v>
                </c:pt>
                <c:pt idx="591">
                  <c:v>118702.925</c:v>
                </c:pt>
                <c:pt idx="592">
                  <c:v>122397.13</c:v>
                </c:pt>
                <c:pt idx="593">
                  <c:v>126922.995</c:v>
                </c:pt>
                <c:pt idx="594">
                  <c:v>118924.765</c:v>
                </c:pt>
                <c:pt idx="595">
                  <c:v>135339.82</c:v>
                </c:pt>
                <c:pt idx="596">
                  <c:v>128599.46</c:v>
                </c:pt>
                <c:pt idx="597">
                  <c:v>107580.495</c:v>
                </c:pt>
                <c:pt idx="598">
                  <c:v>137305.35500000001</c:v>
                </c:pt>
                <c:pt idx="599">
                  <c:v>141305.88</c:v>
                </c:pt>
                <c:pt idx="600">
                  <c:v>126763.36500000001</c:v>
                </c:pt>
                <c:pt idx="601">
                  <c:v>121177.58500000001</c:v>
                </c:pt>
                <c:pt idx="602">
                  <c:v>111738.485</c:v>
                </c:pt>
                <c:pt idx="603">
                  <c:v>130385.05</c:v>
                </c:pt>
                <c:pt idx="604">
                  <c:v>128384.14</c:v>
                </c:pt>
                <c:pt idx="605">
                  <c:v>109241.565</c:v>
                </c:pt>
                <c:pt idx="606">
                  <c:v>96432.625</c:v>
                </c:pt>
                <c:pt idx="607">
                  <c:v>138466.56</c:v>
                </c:pt>
                <c:pt idx="608">
                  <c:v>123247.735</c:v>
                </c:pt>
                <c:pt idx="609">
                  <c:v>105806.825</c:v>
                </c:pt>
                <c:pt idx="610">
                  <c:v>97356.565000000002</c:v>
                </c:pt>
                <c:pt idx="611">
                  <c:v>111613.05</c:v>
                </c:pt>
                <c:pt idx="612">
                  <c:v>115549.435</c:v>
                </c:pt>
                <c:pt idx="613">
                  <c:v>129322.31</c:v>
                </c:pt>
                <c:pt idx="614">
                  <c:v>111462.38499999999</c:v>
                </c:pt>
                <c:pt idx="615">
                  <c:v>118683.565</c:v>
                </c:pt>
                <c:pt idx="616">
                  <c:v>104804.09</c:v>
                </c:pt>
                <c:pt idx="617">
                  <c:v>131159.94500000001</c:v>
                </c:pt>
                <c:pt idx="618">
                  <c:v>130510.905</c:v>
                </c:pt>
                <c:pt idx="619">
                  <c:v>108622.42</c:v>
                </c:pt>
                <c:pt idx="620">
                  <c:v>94744.7</c:v>
                </c:pt>
                <c:pt idx="621">
                  <c:v>115974.61</c:v>
                </c:pt>
                <c:pt idx="622">
                  <c:v>140741.16500000001</c:v>
                </c:pt>
                <c:pt idx="623">
                  <c:v>117333.44500000001</c:v>
                </c:pt>
                <c:pt idx="624">
                  <c:v>123005.31</c:v>
                </c:pt>
                <c:pt idx="625">
                  <c:v>106730.21</c:v>
                </c:pt>
                <c:pt idx="626">
                  <c:v>131939.5</c:v>
                </c:pt>
                <c:pt idx="627">
                  <c:v>121752.875</c:v>
                </c:pt>
                <c:pt idx="628">
                  <c:v>114240.88499999999</c:v>
                </c:pt>
                <c:pt idx="629">
                  <c:v>111301.56</c:v>
                </c:pt>
                <c:pt idx="630">
                  <c:v>131956.72500000001</c:v>
                </c:pt>
                <c:pt idx="631">
                  <c:v>131986.80499999999</c:v>
                </c:pt>
                <c:pt idx="632">
                  <c:v>115383.13</c:v>
                </c:pt>
                <c:pt idx="633">
                  <c:v>132120.39000000001</c:v>
                </c:pt>
                <c:pt idx="634">
                  <c:v>114098.11500000001</c:v>
                </c:pt>
                <c:pt idx="635">
                  <c:v>92043.13</c:v>
                </c:pt>
                <c:pt idx="636">
                  <c:v>128761.605</c:v>
                </c:pt>
                <c:pt idx="637">
                  <c:v>133131.51999999999</c:v>
                </c:pt>
                <c:pt idx="638">
                  <c:v>127697.99</c:v>
                </c:pt>
                <c:pt idx="639">
                  <c:v>113889.41</c:v>
                </c:pt>
                <c:pt idx="640">
                  <c:v>108628.96</c:v>
                </c:pt>
                <c:pt idx="641">
                  <c:v>135728.405</c:v>
                </c:pt>
                <c:pt idx="642">
                  <c:v>133607.065</c:v>
                </c:pt>
                <c:pt idx="643">
                  <c:v>137302.60500000001</c:v>
                </c:pt>
                <c:pt idx="644">
                  <c:v>116715.965</c:v>
                </c:pt>
                <c:pt idx="645">
                  <c:v>110457.33500000001</c:v>
                </c:pt>
                <c:pt idx="646">
                  <c:v>119118.11</c:v>
                </c:pt>
                <c:pt idx="647">
                  <c:v>127192.315</c:v>
                </c:pt>
                <c:pt idx="648">
                  <c:v>140264.51999999999</c:v>
                </c:pt>
                <c:pt idx="649">
                  <c:v>135306.005</c:v>
                </c:pt>
                <c:pt idx="650">
                  <c:v>109111.61500000001</c:v>
                </c:pt>
                <c:pt idx="651">
                  <c:v>141133.08499999999</c:v>
                </c:pt>
                <c:pt idx="652">
                  <c:v>117642.645</c:v>
                </c:pt>
                <c:pt idx="653">
                  <c:v>101386.01</c:v>
                </c:pt>
                <c:pt idx="654">
                  <c:v>118832.07</c:v>
                </c:pt>
                <c:pt idx="655">
                  <c:v>124255.97500000001</c:v>
                </c:pt>
                <c:pt idx="656">
                  <c:v>113374.465</c:v>
                </c:pt>
                <c:pt idx="657">
                  <c:v>100476.705</c:v>
                </c:pt>
                <c:pt idx="658">
                  <c:v>102830.55499999999</c:v>
                </c:pt>
                <c:pt idx="659">
                  <c:v>139607.905</c:v>
                </c:pt>
                <c:pt idx="660">
                  <c:v>114469.88</c:v>
                </c:pt>
                <c:pt idx="661">
                  <c:v>128577.63</c:v>
                </c:pt>
                <c:pt idx="662">
                  <c:v>118293.52499999999</c:v>
                </c:pt>
                <c:pt idx="663">
                  <c:v>137446.75</c:v>
                </c:pt>
                <c:pt idx="664">
                  <c:v>105149.02</c:v>
                </c:pt>
                <c:pt idx="665">
                  <c:v>130229.295</c:v>
                </c:pt>
                <c:pt idx="666">
                  <c:v>102684.515</c:v>
                </c:pt>
                <c:pt idx="667">
                  <c:v>120470.785</c:v>
                </c:pt>
                <c:pt idx="668">
                  <c:v>109568.47</c:v>
                </c:pt>
                <c:pt idx="669">
                  <c:v>110416.88</c:v>
                </c:pt>
                <c:pt idx="670">
                  <c:v>140713.255</c:v>
                </c:pt>
                <c:pt idx="671">
                  <c:v>135782.54500000001</c:v>
                </c:pt>
                <c:pt idx="672">
                  <c:v>106877.86500000001</c:v>
                </c:pt>
                <c:pt idx="673">
                  <c:v>125141.9</c:v>
                </c:pt>
                <c:pt idx="674">
                  <c:v>117452.27</c:v>
                </c:pt>
                <c:pt idx="675">
                  <c:v>113945.5</c:v>
                </c:pt>
                <c:pt idx="676">
                  <c:v>113186.735</c:v>
                </c:pt>
                <c:pt idx="677">
                  <c:v>116632.09</c:v>
                </c:pt>
                <c:pt idx="678">
                  <c:v>127365.59</c:v>
                </c:pt>
                <c:pt idx="679">
                  <c:v>116179.47</c:v>
                </c:pt>
                <c:pt idx="680">
                  <c:v>122361.925</c:v>
                </c:pt>
                <c:pt idx="681">
                  <c:v>131856.315</c:v>
                </c:pt>
                <c:pt idx="682">
                  <c:v>117551.69500000001</c:v>
                </c:pt>
                <c:pt idx="683">
                  <c:v>106236.23</c:v>
                </c:pt>
                <c:pt idx="684">
                  <c:v>114736.355</c:v>
                </c:pt>
                <c:pt idx="685">
                  <c:v>114225.12</c:v>
                </c:pt>
                <c:pt idx="686">
                  <c:v>93590.425000000003</c:v>
                </c:pt>
                <c:pt idx="687">
                  <c:v>101548.735</c:v>
                </c:pt>
                <c:pt idx="688">
                  <c:v>113264.23</c:v>
                </c:pt>
                <c:pt idx="689">
                  <c:v>100203.55</c:v>
                </c:pt>
                <c:pt idx="690">
                  <c:v>127169.03</c:v>
                </c:pt>
                <c:pt idx="691">
                  <c:v>143158.89000000001</c:v>
                </c:pt>
                <c:pt idx="692">
                  <c:v>128153.19500000001</c:v>
                </c:pt>
                <c:pt idx="693">
                  <c:v>101550.045</c:v>
                </c:pt>
                <c:pt idx="694">
                  <c:v>102283.13</c:v>
                </c:pt>
                <c:pt idx="695">
                  <c:v>121092.855</c:v>
                </c:pt>
                <c:pt idx="696">
                  <c:v>104947.325</c:v>
                </c:pt>
                <c:pt idx="697">
                  <c:v>112990.63499999999</c:v>
                </c:pt>
                <c:pt idx="698">
                  <c:v>94786.72</c:v>
                </c:pt>
                <c:pt idx="699">
                  <c:v>137634.125</c:v>
                </c:pt>
                <c:pt idx="700">
                  <c:v>99801.574999999997</c:v>
                </c:pt>
                <c:pt idx="701">
                  <c:v>109389.095</c:v>
                </c:pt>
                <c:pt idx="702">
                  <c:v>117351.14</c:v>
                </c:pt>
                <c:pt idx="703">
                  <c:v>109315.065</c:v>
                </c:pt>
                <c:pt idx="704">
                  <c:v>101057.43</c:v>
                </c:pt>
                <c:pt idx="705">
                  <c:v>137291.97</c:v>
                </c:pt>
                <c:pt idx="706">
                  <c:v>106692.845</c:v>
                </c:pt>
                <c:pt idx="707">
                  <c:v>134119.14000000001</c:v>
                </c:pt>
                <c:pt idx="708">
                  <c:v>135182.72500000001</c:v>
                </c:pt>
                <c:pt idx="709">
                  <c:v>124491.53</c:v>
                </c:pt>
                <c:pt idx="710">
                  <c:v>131996.97</c:v>
                </c:pt>
                <c:pt idx="711">
                  <c:v>128127.75</c:v>
                </c:pt>
                <c:pt idx="712">
                  <c:v>114462.53</c:v>
                </c:pt>
                <c:pt idx="713">
                  <c:v>136328.345</c:v>
                </c:pt>
                <c:pt idx="714">
                  <c:v>118413.13499999999</c:v>
                </c:pt>
                <c:pt idx="715">
                  <c:v>115979.07</c:v>
                </c:pt>
                <c:pt idx="716">
                  <c:v>110432.33</c:v>
                </c:pt>
                <c:pt idx="717">
                  <c:v>113539.935</c:v>
                </c:pt>
                <c:pt idx="718">
                  <c:v>127633.27499999999</c:v>
                </c:pt>
                <c:pt idx="719">
                  <c:v>119622.285</c:v>
                </c:pt>
                <c:pt idx="720">
                  <c:v>102037.16499999999</c:v>
                </c:pt>
                <c:pt idx="721">
                  <c:v>101262.655</c:v>
                </c:pt>
                <c:pt idx="722">
                  <c:v>109874.9</c:v>
                </c:pt>
                <c:pt idx="723">
                  <c:v>136301.49</c:v>
                </c:pt>
                <c:pt idx="724">
                  <c:v>117880.565</c:v>
                </c:pt>
                <c:pt idx="725">
                  <c:v>122393.325</c:v>
                </c:pt>
                <c:pt idx="726">
                  <c:v>103381.91499999999</c:v>
                </c:pt>
                <c:pt idx="727">
                  <c:v>105938.47500000001</c:v>
                </c:pt>
                <c:pt idx="728">
                  <c:v>111360.065</c:v>
                </c:pt>
                <c:pt idx="729">
                  <c:v>127092.715</c:v>
                </c:pt>
                <c:pt idx="730">
                  <c:v>115429.005</c:v>
                </c:pt>
                <c:pt idx="731">
                  <c:v>131574.60500000001</c:v>
                </c:pt>
                <c:pt idx="732">
                  <c:v>124481.41499999999</c:v>
                </c:pt>
                <c:pt idx="733">
                  <c:v>105893.61500000001</c:v>
                </c:pt>
                <c:pt idx="734">
                  <c:v>99613.865000000005</c:v>
                </c:pt>
                <c:pt idx="735">
                  <c:v>132940.63</c:v>
                </c:pt>
                <c:pt idx="736">
                  <c:v>111625.98</c:v>
                </c:pt>
                <c:pt idx="737">
                  <c:v>115907.395</c:v>
                </c:pt>
                <c:pt idx="738">
                  <c:v>110768.285</c:v>
                </c:pt>
                <c:pt idx="739">
                  <c:v>133778.44500000001</c:v>
                </c:pt>
                <c:pt idx="740">
                  <c:v>129649.25</c:v>
                </c:pt>
                <c:pt idx="741">
                  <c:v>119736.125</c:v>
                </c:pt>
                <c:pt idx="742">
                  <c:v>117048.72500000001</c:v>
                </c:pt>
                <c:pt idx="743">
                  <c:v>127198.78</c:v>
                </c:pt>
                <c:pt idx="744">
                  <c:v>112935.03999999999</c:v>
                </c:pt>
                <c:pt idx="745">
                  <c:v>118113.8</c:v>
                </c:pt>
                <c:pt idx="746">
                  <c:v>104194.345</c:v>
                </c:pt>
                <c:pt idx="747">
                  <c:v>107731.72</c:v>
                </c:pt>
                <c:pt idx="748">
                  <c:v>97262.79</c:v>
                </c:pt>
                <c:pt idx="749">
                  <c:v>124313.07</c:v>
                </c:pt>
                <c:pt idx="750">
                  <c:v>90498.92</c:v>
                </c:pt>
                <c:pt idx="751">
                  <c:v>117260.245</c:v>
                </c:pt>
                <c:pt idx="752">
                  <c:v>108717.875</c:v>
                </c:pt>
                <c:pt idx="753">
                  <c:v>123999.07</c:v>
                </c:pt>
                <c:pt idx="754">
                  <c:v>121100.045</c:v>
                </c:pt>
                <c:pt idx="755">
                  <c:v>99334.8</c:v>
                </c:pt>
                <c:pt idx="756">
                  <c:v>120784.875</c:v>
                </c:pt>
                <c:pt idx="757">
                  <c:v>113063.675</c:v>
                </c:pt>
                <c:pt idx="758">
                  <c:v>116696.455</c:v>
                </c:pt>
                <c:pt idx="759">
                  <c:v>135670.99</c:v>
                </c:pt>
                <c:pt idx="760">
                  <c:v>105799.935</c:v>
                </c:pt>
                <c:pt idx="761">
                  <c:v>138437.85500000001</c:v>
                </c:pt>
                <c:pt idx="762">
                  <c:v>124046.80499999999</c:v>
                </c:pt>
                <c:pt idx="763">
                  <c:v>123461.38</c:v>
                </c:pt>
                <c:pt idx="764">
                  <c:v>127830.62</c:v>
                </c:pt>
                <c:pt idx="765">
                  <c:v>110669.27</c:v>
                </c:pt>
                <c:pt idx="766">
                  <c:v>108102.56</c:v>
                </c:pt>
                <c:pt idx="767">
                  <c:v>117617.51</c:v>
                </c:pt>
                <c:pt idx="768">
                  <c:v>115442.655</c:v>
                </c:pt>
                <c:pt idx="769">
                  <c:v>123954.31</c:v>
                </c:pt>
                <c:pt idx="770">
                  <c:v>107212.84</c:v>
                </c:pt>
                <c:pt idx="771">
                  <c:v>125346.075</c:v>
                </c:pt>
                <c:pt idx="772">
                  <c:v>119938.795</c:v>
                </c:pt>
                <c:pt idx="773">
                  <c:v>123142.76</c:v>
                </c:pt>
                <c:pt idx="774">
                  <c:v>112033.87</c:v>
                </c:pt>
                <c:pt idx="775">
                  <c:v>143461.125</c:v>
                </c:pt>
                <c:pt idx="776">
                  <c:v>130088.95</c:v>
                </c:pt>
                <c:pt idx="777">
                  <c:v>98427.53</c:v>
                </c:pt>
                <c:pt idx="778">
                  <c:v>101256.78</c:v>
                </c:pt>
                <c:pt idx="779">
                  <c:v>124351.235</c:v>
                </c:pt>
                <c:pt idx="780">
                  <c:v>123740.265</c:v>
                </c:pt>
                <c:pt idx="781">
                  <c:v>105013.07</c:v>
                </c:pt>
                <c:pt idx="782">
                  <c:v>131067.25</c:v>
                </c:pt>
                <c:pt idx="783">
                  <c:v>124721.485</c:v>
                </c:pt>
                <c:pt idx="784">
                  <c:v>113030.005</c:v>
                </c:pt>
                <c:pt idx="785">
                  <c:v>116428.79</c:v>
                </c:pt>
                <c:pt idx="786">
                  <c:v>103219.08</c:v>
                </c:pt>
                <c:pt idx="787">
                  <c:v>99687.64</c:v>
                </c:pt>
                <c:pt idx="788">
                  <c:v>158052.89000000001</c:v>
                </c:pt>
                <c:pt idx="789">
                  <c:v>100746.42</c:v>
                </c:pt>
                <c:pt idx="790">
                  <c:v>97715.01</c:v>
                </c:pt>
                <c:pt idx="791">
                  <c:v>113954.78</c:v>
                </c:pt>
                <c:pt idx="792">
                  <c:v>107142.815</c:v>
                </c:pt>
                <c:pt idx="793">
                  <c:v>104632.79</c:v>
                </c:pt>
                <c:pt idx="794">
                  <c:v>133874.47500000001</c:v>
                </c:pt>
                <c:pt idx="795">
                  <c:v>117361.7</c:v>
                </c:pt>
                <c:pt idx="796">
                  <c:v>101692.45</c:v>
                </c:pt>
                <c:pt idx="797">
                  <c:v>111096.30499999999</c:v>
                </c:pt>
                <c:pt idx="798">
                  <c:v>112946.34</c:v>
                </c:pt>
                <c:pt idx="799">
                  <c:v>138627.10999999999</c:v>
                </c:pt>
                <c:pt idx="800">
                  <c:v>118201.175</c:v>
                </c:pt>
                <c:pt idx="801">
                  <c:v>134664.655</c:v>
                </c:pt>
                <c:pt idx="802">
                  <c:v>107583.935</c:v>
                </c:pt>
                <c:pt idx="803">
                  <c:v>132029.57500000001</c:v>
                </c:pt>
                <c:pt idx="804">
                  <c:v>116530.04</c:v>
                </c:pt>
                <c:pt idx="805">
                  <c:v>102161.11500000001</c:v>
                </c:pt>
                <c:pt idx="806">
                  <c:v>136071.965</c:v>
                </c:pt>
                <c:pt idx="807">
                  <c:v>113381.53</c:v>
                </c:pt>
                <c:pt idx="808">
                  <c:v>94810.664999999994</c:v>
                </c:pt>
                <c:pt idx="809">
                  <c:v>133799.655</c:v>
                </c:pt>
                <c:pt idx="810">
                  <c:v>109364.01</c:v>
                </c:pt>
                <c:pt idx="811">
                  <c:v>124452.94</c:v>
                </c:pt>
                <c:pt idx="812">
                  <c:v>127705.84</c:v>
                </c:pt>
                <c:pt idx="813">
                  <c:v>115123.54</c:v>
                </c:pt>
                <c:pt idx="814">
                  <c:v>107332.1</c:v>
                </c:pt>
                <c:pt idx="815">
                  <c:v>127541.57</c:v>
                </c:pt>
                <c:pt idx="816">
                  <c:v>105374.93</c:v>
                </c:pt>
                <c:pt idx="817">
                  <c:v>114799.91</c:v>
                </c:pt>
                <c:pt idx="818">
                  <c:v>128535.19</c:v>
                </c:pt>
                <c:pt idx="819">
                  <c:v>141166.85</c:v>
                </c:pt>
                <c:pt idx="820">
                  <c:v>139855.63</c:v>
                </c:pt>
                <c:pt idx="821">
                  <c:v>129740.315</c:v>
                </c:pt>
                <c:pt idx="822">
                  <c:v>119662.16499999999</c:v>
                </c:pt>
                <c:pt idx="823">
                  <c:v>116457.26</c:v>
                </c:pt>
                <c:pt idx="824">
                  <c:v>107616.03</c:v>
                </c:pt>
                <c:pt idx="825">
                  <c:v>108070.27499999999</c:v>
                </c:pt>
                <c:pt idx="826">
                  <c:v>141332.05499999999</c:v>
                </c:pt>
                <c:pt idx="827">
                  <c:v>107279.84</c:v>
                </c:pt>
                <c:pt idx="828">
                  <c:v>118856.41499999999</c:v>
                </c:pt>
                <c:pt idx="829">
                  <c:v>116299.39</c:v>
                </c:pt>
                <c:pt idx="830">
                  <c:v>116793.855</c:v>
                </c:pt>
                <c:pt idx="831">
                  <c:v>139137.185</c:v>
                </c:pt>
                <c:pt idx="832">
                  <c:v>122862.345</c:v>
                </c:pt>
                <c:pt idx="833">
                  <c:v>139188.48000000001</c:v>
                </c:pt>
                <c:pt idx="834">
                  <c:v>120035.38499999999</c:v>
                </c:pt>
                <c:pt idx="835">
                  <c:v>134004.96</c:v>
                </c:pt>
                <c:pt idx="836">
                  <c:v>113337.685</c:v>
                </c:pt>
                <c:pt idx="837">
                  <c:v>114916.99</c:v>
                </c:pt>
                <c:pt idx="838">
                  <c:v>101610.815</c:v>
                </c:pt>
                <c:pt idx="839">
                  <c:v>132774.29500000001</c:v>
                </c:pt>
                <c:pt idx="840">
                  <c:v>112633.265</c:v>
                </c:pt>
                <c:pt idx="841">
                  <c:v>135930.07999999999</c:v>
                </c:pt>
                <c:pt idx="842">
                  <c:v>119298.325</c:v>
                </c:pt>
                <c:pt idx="843">
                  <c:v>117346.26</c:v>
                </c:pt>
                <c:pt idx="844">
                  <c:v>115239.57</c:v>
                </c:pt>
                <c:pt idx="845">
                  <c:v>98933.06</c:v>
                </c:pt>
                <c:pt idx="846">
                  <c:v>136740.005</c:v>
                </c:pt>
                <c:pt idx="847">
                  <c:v>100592.295</c:v>
                </c:pt>
                <c:pt idx="848">
                  <c:v>127261.295</c:v>
                </c:pt>
                <c:pt idx="849">
                  <c:v>138118.70499999999</c:v>
                </c:pt>
                <c:pt idx="850">
                  <c:v>112349.26</c:v>
                </c:pt>
                <c:pt idx="851">
                  <c:v>129812.91499999999</c:v>
                </c:pt>
                <c:pt idx="852">
                  <c:v>119079.465</c:v>
                </c:pt>
                <c:pt idx="853">
                  <c:v>95967.404999999999</c:v>
                </c:pt>
                <c:pt idx="854">
                  <c:v>116690.17</c:v>
                </c:pt>
                <c:pt idx="855">
                  <c:v>121551.685</c:v>
                </c:pt>
                <c:pt idx="856">
                  <c:v>119876.63</c:v>
                </c:pt>
                <c:pt idx="857">
                  <c:v>131023.66</c:v>
                </c:pt>
                <c:pt idx="858">
                  <c:v>95368.164999999994</c:v>
                </c:pt>
                <c:pt idx="859">
                  <c:v>125189.54</c:v>
                </c:pt>
                <c:pt idx="860">
                  <c:v>134955.01999999999</c:v>
                </c:pt>
                <c:pt idx="861">
                  <c:v>116083.295</c:v>
                </c:pt>
                <c:pt idx="862">
                  <c:v>100017.19500000001</c:v>
                </c:pt>
                <c:pt idx="863">
                  <c:v>106654.955</c:v>
                </c:pt>
                <c:pt idx="864">
                  <c:v>116556.425</c:v>
                </c:pt>
                <c:pt idx="865">
                  <c:v>112227.65</c:v>
                </c:pt>
                <c:pt idx="866">
                  <c:v>105085.515</c:v>
                </c:pt>
                <c:pt idx="867">
                  <c:v>115020.505</c:v>
                </c:pt>
                <c:pt idx="868">
                  <c:v>122771.53</c:v>
                </c:pt>
                <c:pt idx="869">
                  <c:v>124686.63</c:v>
                </c:pt>
                <c:pt idx="870">
                  <c:v>107278.83</c:v>
                </c:pt>
                <c:pt idx="871">
                  <c:v>111617.94500000001</c:v>
                </c:pt>
                <c:pt idx="872">
                  <c:v>119598.605</c:v>
                </c:pt>
                <c:pt idx="873">
                  <c:v>113669.45</c:v>
                </c:pt>
                <c:pt idx="874">
                  <c:v>112663.625</c:v>
                </c:pt>
                <c:pt idx="875">
                  <c:v>99890.25</c:v>
                </c:pt>
                <c:pt idx="876">
                  <c:v>114696.37</c:v>
                </c:pt>
                <c:pt idx="877">
                  <c:v>110086.7</c:v>
                </c:pt>
                <c:pt idx="878">
                  <c:v>119653.94500000001</c:v>
                </c:pt>
                <c:pt idx="879">
                  <c:v>113451.995</c:v>
                </c:pt>
                <c:pt idx="880">
                  <c:v>117952.36500000001</c:v>
                </c:pt>
                <c:pt idx="881">
                  <c:v>105912.16</c:v>
                </c:pt>
                <c:pt idx="882">
                  <c:v>111361.05</c:v>
                </c:pt>
                <c:pt idx="883">
                  <c:v>94602.89</c:v>
                </c:pt>
                <c:pt idx="884">
                  <c:v>109020.58</c:v>
                </c:pt>
                <c:pt idx="885">
                  <c:v>118723.07</c:v>
                </c:pt>
                <c:pt idx="886">
                  <c:v>117470.22</c:v>
                </c:pt>
                <c:pt idx="887">
                  <c:v>135308.29500000001</c:v>
                </c:pt>
                <c:pt idx="888">
                  <c:v>128119.715</c:v>
                </c:pt>
                <c:pt idx="889">
                  <c:v>122423.01</c:v>
                </c:pt>
                <c:pt idx="890">
                  <c:v>100571.04</c:v>
                </c:pt>
                <c:pt idx="891">
                  <c:v>109857.485</c:v>
                </c:pt>
                <c:pt idx="892">
                  <c:v>103662.05</c:v>
                </c:pt>
                <c:pt idx="893">
                  <c:v>104054.85</c:v>
                </c:pt>
                <c:pt idx="894">
                  <c:v>144103.70499999999</c:v>
                </c:pt>
                <c:pt idx="895">
                  <c:v>121067.59</c:v>
                </c:pt>
                <c:pt idx="896">
                  <c:v>108723.61500000001</c:v>
                </c:pt>
                <c:pt idx="897">
                  <c:v>136255.33499999999</c:v>
                </c:pt>
                <c:pt idx="898">
                  <c:v>122607.56</c:v>
                </c:pt>
                <c:pt idx="899">
                  <c:v>133705.845</c:v>
                </c:pt>
                <c:pt idx="900">
                  <c:v>111880.52499999999</c:v>
                </c:pt>
                <c:pt idx="901">
                  <c:v>131851.01500000001</c:v>
                </c:pt>
                <c:pt idx="902">
                  <c:v>117037.86500000001</c:v>
                </c:pt>
                <c:pt idx="903">
                  <c:v>106779.47500000001</c:v>
                </c:pt>
                <c:pt idx="904">
                  <c:v>104766</c:v>
                </c:pt>
                <c:pt idx="905">
                  <c:v>115460.6</c:v>
                </c:pt>
                <c:pt idx="906">
                  <c:v>124266.88499999999</c:v>
                </c:pt>
                <c:pt idx="907">
                  <c:v>116611.25</c:v>
                </c:pt>
                <c:pt idx="908">
                  <c:v>101853.24</c:v>
                </c:pt>
                <c:pt idx="909">
                  <c:v>110715.12</c:v>
                </c:pt>
                <c:pt idx="910">
                  <c:v>111211.35</c:v>
                </c:pt>
                <c:pt idx="911">
                  <c:v>119226.435</c:v>
                </c:pt>
                <c:pt idx="912">
                  <c:v>121944.995</c:v>
                </c:pt>
                <c:pt idx="913">
                  <c:v>119309.93</c:v>
                </c:pt>
                <c:pt idx="914">
                  <c:v>133009.01</c:v>
                </c:pt>
                <c:pt idx="915">
                  <c:v>115384.08500000001</c:v>
                </c:pt>
                <c:pt idx="916">
                  <c:v>93859.285000000003</c:v>
                </c:pt>
                <c:pt idx="917">
                  <c:v>113116.425</c:v>
                </c:pt>
                <c:pt idx="918">
                  <c:v>139724.02499999999</c:v>
                </c:pt>
                <c:pt idx="919">
                  <c:v>96584.744999999995</c:v>
                </c:pt>
                <c:pt idx="920">
                  <c:v>96041.895000000004</c:v>
                </c:pt>
                <c:pt idx="921">
                  <c:v>119226.42</c:v>
                </c:pt>
                <c:pt idx="922">
                  <c:v>107479.26</c:v>
                </c:pt>
                <c:pt idx="923">
                  <c:v>109828.93</c:v>
                </c:pt>
                <c:pt idx="924">
                  <c:v>101994.05499999999</c:v>
                </c:pt>
                <c:pt idx="925">
                  <c:v>104949.95</c:v>
                </c:pt>
                <c:pt idx="926">
                  <c:v>104486.18</c:v>
                </c:pt>
                <c:pt idx="927">
                  <c:v>108336.53</c:v>
                </c:pt>
                <c:pt idx="928">
                  <c:v>122642.235</c:v>
                </c:pt>
                <c:pt idx="929">
                  <c:v>98817.03</c:v>
                </c:pt>
                <c:pt idx="930">
                  <c:v>98774.235000000001</c:v>
                </c:pt>
                <c:pt idx="931">
                  <c:v>124311.33</c:v>
                </c:pt>
                <c:pt idx="932">
                  <c:v>124370.765</c:v>
                </c:pt>
                <c:pt idx="933">
                  <c:v>143109.35500000001</c:v>
                </c:pt>
                <c:pt idx="934">
                  <c:v>129223.80499999999</c:v>
                </c:pt>
                <c:pt idx="935">
                  <c:v>120659.15</c:v>
                </c:pt>
                <c:pt idx="936">
                  <c:v>127894.285</c:v>
                </c:pt>
                <c:pt idx="937">
                  <c:v>114400.065</c:v>
                </c:pt>
                <c:pt idx="938">
                  <c:v>109551.08</c:v>
                </c:pt>
                <c:pt idx="939">
                  <c:v>115200.19</c:v>
                </c:pt>
                <c:pt idx="940">
                  <c:v>128079.845</c:v>
                </c:pt>
                <c:pt idx="941">
                  <c:v>98977.05</c:v>
                </c:pt>
                <c:pt idx="942">
                  <c:v>122717.5</c:v>
                </c:pt>
                <c:pt idx="943">
                  <c:v>138640.39000000001</c:v>
                </c:pt>
                <c:pt idx="944">
                  <c:v>109044.9</c:v>
                </c:pt>
                <c:pt idx="945">
                  <c:v>114186.8</c:v>
                </c:pt>
                <c:pt idx="946">
                  <c:v>102195.97500000001</c:v>
                </c:pt>
                <c:pt idx="947">
                  <c:v>132105.75</c:v>
                </c:pt>
                <c:pt idx="948">
                  <c:v>122760.92</c:v>
                </c:pt>
                <c:pt idx="949">
                  <c:v>125394.425</c:v>
                </c:pt>
                <c:pt idx="950">
                  <c:v>113551.03999999999</c:v>
                </c:pt>
                <c:pt idx="951">
                  <c:v>118103.86500000001</c:v>
                </c:pt>
                <c:pt idx="952">
                  <c:v>98638.854999999996</c:v>
                </c:pt>
                <c:pt idx="953">
                  <c:v>131312</c:v>
                </c:pt>
                <c:pt idx="954">
                  <c:v>120366.32</c:v>
                </c:pt>
                <c:pt idx="955">
                  <c:v>110794.26</c:v>
                </c:pt>
                <c:pt idx="956">
                  <c:v>117799.97</c:v>
                </c:pt>
                <c:pt idx="957">
                  <c:v>108412.66499999999</c:v>
                </c:pt>
                <c:pt idx="958">
                  <c:v>101334.2</c:v>
                </c:pt>
                <c:pt idx="959">
                  <c:v>119028.07</c:v>
                </c:pt>
                <c:pt idx="960">
                  <c:v>130544.485</c:v>
                </c:pt>
                <c:pt idx="961">
                  <c:v>109949.21</c:v>
                </c:pt>
                <c:pt idx="962">
                  <c:v>96867.014999999999</c:v>
                </c:pt>
                <c:pt idx="963">
                  <c:v>110029.55</c:v>
                </c:pt>
                <c:pt idx="964">
                  <c:v>132856.72</c:v>
                </c:pt>
                <c:pt idx="965">
                  <c:v>109148.25</c:v>
                </c:pt>
                <c:pt idx="966">
                  <c:v>152419.41500000001</c:v>
                </c:pt>
                <c:pt idx="967">
                  <c:v>121445.38</c:v>
                </c:pt>
                <c:pt idx="968">
                  <c:v>117744.005</c:v>
                </c:pt>
                <c:pt idx="969">
                  <c:v>128417.22</c:v>
                </c:pt>
                <c:pt idx="970">
                  <c:v>110954.755</c:v>
                </c:pt>
                <c:pt idx="971">
                  <c:v>115269.5</c:v>
                </c:pt>
                <c:pt idx="972">
                  <c:v>112312.69500000001</c:v>
                </c:pt>
                <c:pt idx="973">
                  <c:v>125050.61</c:v>
                </c:pt>
                <c:pt idx="974">
                  <c:v>130119.5</c:v>
                </c:pt>
                <c:pt idx="975">
                  <c:v>95959.684999999998</c:v>
                </c:pt>
                <c:pt idx="976">
                  <c:v>98108.815000000002</c:v>
                </c:pt>
                <c:pt idx="977">
                  <c:v>119126.485</c:v>
                </c:pt>
                <c:pt idx="978">
                  <c:v>111254.315</c:v>
                </c:pt>
                <c:pt idx="979">
                  <c:v>107666.30499999999</c:v>
                </c:pt>
                <c:pt idx="980">
                  <c:v>131367.09</c:v>
                </c:pt>
                <c:pt idx="981">
                  <c:v>132967.19</c:v>
                </c:pt>
                <c:pt idx="982">
                  <c:v>114604.62</c:v>
                </c:pt>
                <c:pt idx="983">
                  <c:v>100725.24</c:v>
                </c:pt>
                <c:pt idx="984">
                  <c:v>113899.3</c:v>
                </c:pt>
                <c:pt idx="985">
                  <c:v>109130.77</c:v>
                </c:pt>
                <c:pt idx="986">
                  <c:v>112488.215</c:v>
                </c:pt>
                <c:pt idx="987">
                  <c:v>111612.075</c:v>
                </c:pt>
                <c:pt idx="988">
                  <c:v>135266.16500000001</c:v>
                </c:pt>
                <c:pt idx="989">
                  <c:v>118208.24</c:v>
                </c:pt>
                <c:pt idx="990">
                  <c:v>112527.285</c:v>
                </c:pt>
                <c:pt idx="991">
                  <c:v>124352.215</c:v>
                </c:pt>
                <c:pt idx="992">
                  <c:v>118783.94500000001</c:v>
                </c:pt>
                <c:pt idx="993">
                  <c:v>108924.79</c:v>
                </c:pt>
                <c:pt idx="994">
                  <c:v>145491.32999999999</c:v>
                </c:pt>
                <c:pt idx="995">
                  <c:v>112735.875</c:v>
                </c:pt>
                <c:pt idx="996">
                  <c:v>119360.265</c:v>
                </c:pt>
                <c:pt idx="997">
                  <c:v>111341.675</c:v>
                </c:pt>
                <c:pt idx="998">
                  <c:v>108613.38</c:v>
                </c:pt>
                <c:pt idx="999">
                  <c:v>123014.55499999999</c:v>
                </c:pt>
                <c:pt idx="1000">
                  <c:v>129008.62</c:v>
                </c:pt>
                <c:pt idx="1001">
                  <c:v>124640.09</c:v>
                </c:pt>
                <c:pt idx="1002">
                  <c:v>113609.76</c:v>
                </c:pt>
                <c:pt idx="1003">
                  <c:v>130472.2</c:v>
                </c:pt>
                <c:pt idx="1004">
                  <c:v>112513.82</c:v>
                </c:pt>
                <c:pt idx="1005">
                  <c:v>106043.02</c:v>
                </c:pt>
                <c:pt idx="1006">
                  <c:v>110669.42</c:v>
                </c:pt>
                <c:pt idx="1007">
                  <c:v>102988.185</c:v>
                </c:pt>
                <c:pt idx="1008">
                  <c:v>97070.345000000001</c:v>
                </c:pt>
                <c:pt idx="1009">
                  <c:v>140835.17499999999</c:v>
                </c:pt>
                <c:pt idx="1010">
                  <c:v>105277.85</c:v>
                </c:pt>
                <c:pt idx="1011">
                  <c:v>115694.64</c:v>
                </c:pt>
                <c:pt idx="1012">
                  <c:v>154924.89000000001</c:v>
                </c:pt>
                <c:pt idx="1013">
                  <c:v>92725.74</c:v>
                </c:pt>
                <c:pt idx="1014">
                  <c:v>122777.02499999999</c:v>
                </c:pt>
                <c:pt idx="1015">
                  <c:v>121073.45</c:v>
                </c:pt>
                <c:pt idx="1016">
                  <c:v>123400.17</c:v>
                </c:pt>
                <c:pt idx="1017">
                  <c:v>111543.81</c:v>
                </c:pt>
                <c:pt idx="1018">
                  <c:v>104844.105</c:v>
                </c:pt>
                <c:pt idx="1019">
                  <c:v>111432.36500000001</c:v>
                </c:pt>
                <c:pt idx="1020">
                  <c:v>107731.78</c:v>
                </c:pt>
                <c:pt idx="1021">
                  <c:v>118751.965</c:v>
                </c:pt>
                <c:pt idx="1022">
                  <c:v>112556.405</c:v>
                </c:pt>
                <c:pt idx="1023">
                  <c:v>135296.79999999999</c:v>
                </c:pt>
                <c:pt idx="1024">
                  <c:v>124209.405</c:v>
                </c:pt>
                <c:pt idx="1025">
                  <c:v>106274.56</c:v>
                </c:pt>
                <c:pt idx="1026">
                  <c:v>134317.62</c:v>
                </c:pt>
                <c:pt idx="1027">
                  <c:v>130967.28</c:v>
                </c:pt>
                <c:pt idx="1028">
                  <c:v>116211.99</c:v>
                </c:pt>
                <c:pt idx="1029">
                  <c:v>129025</c:v>
                </c:pt>
                <c:pt idx="1030">
                  <c:v>122222.69</c:v>
                </c:pt>
                <c:pt idx="1031">
                  <c:v>144658.38</c:v>
                </c:pt>
                <c:pt idx="1032">
                  <c:v>122602.11500000001</c:v>
                </c:pt>
                <c:pt idx="1033">
                  <c:v>119464.315</c:v>
                </c:pt>
                <c:pt idx="1034">
                  <c:v>92487.705000000002</c:v>
                </c:pt>
                <c:pt idx="1035">
                  <c:v>134041.23000000001</c:v>
                </c:pt>
                <c:pt idx="1036">
                  <c:v>139920.54500000001</c:v>
                </c:pt>
                <c:pt idx="1037">
                  <c:v>107838.95</c:v>
                </c:pt>
                <c:pt idx="1038">
                  <c:v>130547.735</c:v>
                </c:pt>
                <c:pt idx="1039">
                  <c:v>111096.53</c:v>
                </c:pt>
                <c:pt idx="1040">
                  <c:v>118716.595</c:v>
                </c:pt>
                <c:pt idx="1041">
                  <c:v>106373.825</c:v>
                </c:pt>
                <c:pt idx="1042">
                  <c:v>130565.58</c:v>
                </c:pt>
                <c:pt idx="1043">
                  <c:v>97646.12</c:v>
                </c:pt>
                <c:pt idx="1044">
                  <c:v>116190.55499999999</c:v>
                </c:pt>
                <c:pt idx="1045">
                  <c:v>103964.33</c:v>
                </c:pt>
                <c:pt idx="1046">
                  <c:v>102032.495</c:v>
                </c:pt>
                <c:pt idx="1047">
                  <c:v>156924.82999999999</c:v>
                </c:pt>
                <c:pt idx="1048">
                  <c:v>95654.36</c:v>
                </c:pt>
                <c:pt idx="1049">
                  <c:v>114133.73</c:v>
                </c:pt>
                <c:pt idx="1050">
                  <c:v>104468.9</c:v>
                </c:pt>
                <c:pt idx="1051">
                  <c:v>133969.69</c:v>
                </c:pt>
                <c:pt idx="1052">
                  <c:v>92021.68</c:v>
                </c:pt>
                <c:pt idx="1053">
                  <c:v>129148.52</c:v>
                </c:pt>
                <c:pt idx="1054">
                  <c:v>125270.16499999999</c:v>
                </c:pt>
                <c:pt idx="1055">
                  <c:v>106758.95</c:v>
                </c:pt>
                <c:pt idx="1056">
                  <c:v>96817</c:v>
                </c:pt>
                <c:pt idx="1057">
                  <c:v>96742.49</c:v>
                </c:pt>
                <c:pt idx="1058">
                  <c:v>152599.125</c:v>
                </c:pt>
                <c:pt idx="1059">
                  <c:v>100440.29</c:v>
                </c:pt>
                <c:pt idx="1060">
                  <c:v>132170.04999999999</c:v>
                </c:pt>
                <c:pt idx="1061">
                  <c:v>99234.22</c:v>
                </c:pt>
                <c:pt idx="1062">
                  <c:v>102075.925</c:v>
                </c:pt>
                <c:pt idx="1063">
                  <c:v>145728.26</c:v>
                </c:pt>
                <c:pt idx="1064">
                  <c:v>93606.214999999997</c:v>
                </c:pt>
                <c:pt idx="1065">
                  <c:v>101239.235</c:v>
                </c:pt>
                <c:pt idx="1066">
                  <c:v>111595.855</c:v>
                </c:pt>
                <c:pt idx="1067">
                  <c:v>131384.88</c:v>
                </c:pt>
                <c:pt idx="1068">
                  <c:v>94938.395000000004</c:v>
                </c:pt>
                <c:pt idx="1069">
                  <c:v>108729.71</c:v>
                </c:pt>
                <c:pt idx="1070">
                  <c:v>122533.88</c:v>
                </c:pt>
                <c:pt idx="1071">
                  <c:v>118922.215</c:v>
                </c:pt>
                <c:pt idx="1072">
                  <c:v>109049.36500000001</c:v>
                </c:pt>
                <c:pt idx="1073">
                  <c:v>118666.37</c:v>
                </c:pt>
                <c:pt idx="1074">
                  <c:v>116999.07</c:v>
                </c:pt>
                <c:pt idx="1075">
                  <c:v>124062.485</c:v>
                </c:pt>
                <c:pt idx="1076">
                  <c:v>113134.58</c:v>
                </c:pt>
                <c:pt idx="1077">
                  <c:v>108524.18</c:v>
                </c:pt>
                <c:pt idx="1078">
                  <c:v>114660.9</c:v>
                </c:pt>
                <c:pt idx="1079">
                  <c:v>124792.97500000001</c:v>
                </c:pt>
                <c:pt idx="1080">
                  <c:v>118074.565</c:v>
                </c:pt>
                <c:pt idx="1081">
                  <c:v>119988.735</c:v>
                </c:pt>
                <c:pt idx="1082">
                  <c:v>135759.27499999999</c:v>
                </c:pt>
                <c:pt idx="1083">
                  <c:v>123618.42</c:v>
                </c:pt>
                <c:pt idx="1084">
                  <c:v>116809.36500000001</c:v>
                </c:pt>
                <c:pt idx="1085">
                  <c:v>112573.54</c:v>
                </c:pt>
                <c:pt idx="1086">
                  <c:v>120421.32</c:v>
                </c:pt>
                <c:pt idx="1087">
                  <c:v>105277.715</c:v>
                </c:pt>
                <c:pt idx="1088">
                  <c:v>123351.845</c:v>
                </c:pt>
                <c:pt idx="1089">
                  <c:v>106153.43</c:v>
                </c:pt>
                <c:pt idx="1090">
                  <c:v>115132.64</c:v>
                </c:pt>
                <c:pt idx="1091">
                  <c:v>137408.22500000001</c:v>
                </c:pt>
                <c:pt idx="1092">
                  <c:v>133467.37</c:v>
                </c:pt>
                <c:pt idx="1093">
                  <c:v>97542.31</c:v>
                </c:pt>
                <c:pt idx="1094">
                  <c:v>119169.17</c:v>
                </c:pt>
                <c:pt idx="1095">
                  <c:v>113521.685</c:v>
                </c:pt>
                <c:pt idx="1096">
                  <c:v>132583.64000000001</c:v>
                </c:pt>
                <c:pt idx="1097">
                  <c:v>101012.29</c:v>
                </c:pt>
                <c:pt idx="1098">
                  <c:v>110991.625</c:v>
                </c:pt>
                <c:pt idx="1099">
                  <c:v>123808.76</c:v>
                </c:pt>
                <c:pt idx="1100">
                  <c:v>123162.185</c:v>
                </c:pt>
                <c:pt idx="1101">
                  <c:v>112371.41</c:v>
                </c:pt>
                <c:pt idx="1102">
                  <c:v>128518.505</c:v>
                </c:pt>
                <c:pt idx="1103">
                  <c:v>97262.705000000002</c:v>
                </c:pt>
                <c:pt idx="1104">
                  <c:v>127910.83500000001</c:v>
                </c:pt>
                <c:pt idx="1105">
                  <c:v>119888.575</c:v>
                </c:pt>
                <c:pt idx="1106">
                  <c:v>111273.755</c:v>
                </c:pt>
                <c:pt idx="1107">
                  <c:v>98112.464999999997</c:v>
                </c:pt>
                <c:pt idx="1108">
                  <c:v>135006.10999999999</c:v>
                </c:pt>
                <c:pt idx="1109">
                  <c:v>98258.25</c:v>
                </c:pt>
                <c:pt idx="1110">
                  <c:v>124222.935</c:v>
                </c:pt>
                <c:pt idx="1111">
                  <c:v>118614.005</c:v>
                </c:pt>
                <c:pt idx="1112">
                  <c:v>120785.595</c:v>
                </c:pt>
                <c:pt idx="1113">
                  <c:v>137511.315</c:v>
                </c:pt>
                <c:pt idx="1114">
                  <c:v>129884.75</c:v>
                </c:pt>
                <c:pt idx="1115">
                  <c:v>134720.155</c:v>
                </c:pt>
                <c:pt idx="1116">
                  <c:v>137368.465</c:v>
                </c:pt>
                <c:pt idx="1117">
                  <c:v>131438.54999999999</c:v>
                </c:pt>
                <c:pt idx="1118">
                  <c:v>105840.39</c:v>
                </c:pt>
                <c:pt idx="1119">
                  <c:v>123546.62</c:v>
                </c:pt>
                <c:pt idx="1120">
                  <c:v>118837.05</c:v>
                </c:pt>
                <c:pt idx="1121">
                  <c:v>116655.855</c:v>
                </c:pt>
                <c:pt idx="1122">
                  <c:v>123441.82</c:v>
                </c:pt>
                <c:pt idx="1123">
                  <c:v>118809.08</c:v>
                </c:pt>
                <c:pt idx="1124">
                  <c:v>116302.66499999999</c:v>
                </c:pt>
                <c:pt idx="1125">
                  <c:v>95700.479999999996</c:v>
                </c:pt>
                <c:pt idx="1126">
                  <c:v>92182.955000000002</c:v>
                </c:pt>
                <c:pt idx="1127">
                  <c:v>133822.70000000001</c:v>
                </c:pt>
                <c:pt idx="1128">
                  <c:v>113850.81</c:v>
                </c:pt>
                <c:pt idx="1129">
                  <c:v>127110.58</c:v>
                </c:pt>
                <c:pt idx="1130">
                  <c:v>130119.41</c:v>
                </c:pt>
                <c:pt idx="1131">
                  <c:v>133668.935</c:v>
                </c:pt>
                <c:pt idx="1132">
                  <c:v>107226.59</c:v>
                </c:pt>
                <c:pt idx="1133">
                  <c:v>129519.995</c:v>
                </c:pt>
                <c:pt idx="1134">
                  <c:v>104643.675</c:v>
                </c:pt>
                <c:pt idx="1135">
                  <c:v>103291.61</c:v>
                </c:pt>
                <c:pt idx="1136">
                  <c:v>96778.25</c:v>
                </c:pt>
                <c:pt idx="1137">
                  <c:v>121520.57</c:v>
                </c:pt>
                <c:pt idx="1138">
                  <c:v>124728.875</c:v>
                </c:pt>
                <c:pt idx="1139">
                  <c:v>126362.045</c:v>
                </c:pt>
                <c:pt idx="1140">
                  <c:v>132353.755</c:v>
                </c:pt>
                <c:pt idx="1141">
                  <c:v>119178.12</c:v>
                </c:pt>
                <c:pt idx="1142">
                  <c:v>126847.02</c:v>
                </c:pt>
                <c:pt idx="1143">
                  <c:v>123558.425</c:v>
                </c:pt>
                <c:pt idx="1144">
                  <c:v>106921.55499999999</c:v>
                </c:pt>
                <c:pt idx="1145">
                  <c:v>118677.495</c:v>
                </c:pt>
                <c:pt idx="1146">
                  <c:v>111293.15</c:v>
                </c:pt>
                <c:pt idx="1147">
                  <c:v>144062.60999999999</c:v>
                </c:pt>
                <c:pt idx="1148">
                  <c:v>135422.13500000001</c:v>
                </c:pt>
                <c:pt idx="1149">
                  <c:v>139203.5</c:v>
                </c:pt>
                <c:pt idx="1150">
                  <c:v>148534.505</c:v>
                </c:pt>
                <c:pt idx="1151">
                  <c:v>123616.28</c:v>
                </c:pt>
                <c:pt idx="1152">
                  <c:v>115664.16</c:v>
                </c:pt>
                <c:pt idx="1153">
                  <c:v>114651.14</c:v>
                </c:pt>
                <c:pt idx="1154">
                  <c:v>132571.32999999999</c:v>
                </c:pt>
                <c:pt idx="1155">
                  <c:v>96358.975000000006</c:v>
                </c:pt>
                <c:pt idx="1156">
                  <c:v>109336.56</c:v>
                </c:pt>
                <c:pt idx="1157">
                  <c:v>103487.28</c:v>
                </c:pt>
                <c:pt idx="1158">
                  <c:v>132720.39499999999</c:v>
                </c:pt>
                <c:pt idx="1159">
                  <c:v>108417.69500000001</c:v>
                </c:pt>
                <c:pt idx="1160">
                  <c:v>103556.74</c:v>
                </c:pt>
                <c:pt idx="1161">
                  <c:v>92856.23</c:v>
                </c:pt>
                <c:pt idx="1162">
                  <c:v>111936.7</c:v>
                </c:pt>
                <c:pt idx="1163">
                  <c:v>112863.01</c:v>
                </c:pt>
                <c:pt idx="1164">
                  <c:v>133813.285</c:v>
                </c:pt>
                <c:pt idx="1165">
                  <c:v>127945.31</c:v>
                </c:pt>
                <c:pt idx="1166">
                  <c:v>106892.995</c:v>
                </c:pt>
                <c:pt idx="1167">
                  <c:v>121605.395</c:v>
                </c:pt>
                <c:pt idx="1168">
                  <c:v>117505.625</c:v>
                </c:pt>
                <c:pt idx="1169">
                  <c:v>107070.61</c:v>
                </c:pt>
                <c:pt idx="1170">
                  <c:v>104381.38</c:v>
                </c:pt>
                <c:pt idx="1171">
                  <c:v>111034.745</c:v>
                </c:pt>
                <c:pt idx="1172">
                  <c:v>112202.145</c:v>
                </c:pt>
                <c:pt idx="1173">
                  <c:v>128242.765</c:v>
                </c:pt>
                <c:pt idx="1174">
                  <c:v>100571.16499999999</c:v>
                </c:pt>
                <c:pt idx="1175">
                  <c:v>127563.61</c:v>
                </c:pt>
                <c:pt idx="1176">
                  <c:v>121875.355</c:v>
                </c:pt>
                <c:pt idx="1177">
                  <c:v>140922.715</c:v>
                </c:pt>
                <c:pt idx="1178">
                  <c:v>132894.41</c:v>
                </c:pt>
                <c:pt idx="1179">
                  <c:v>116942.94</c:v>
                </c:pt>
                <c:pt idx="1180">
                  <c:v>101703.49</c:v>
                </c:pt>
                <c:pt idx="1181">
                  <c:v>109060.375</c:v>
                </c:pt>
                <c:pt idx="1182">
                  <c:v>109043.86500000001</c:v>
                </c:pt>
                <c:pt idx="1183">
                  <c:v>136800.91</c:v>
                </c:pt>
                <c:pt idx="1184">
                  <c:v>117931.46</c:v>
                </c:pt>
                <c:pt idx="1185">
                  <c:v>107687.51</c:v>
                </c:pt>
                <c:pt idx="1186">
                  <c:v>107697.205</c:v>
                </c:pt>
                <c:pt idx="1187">
                  <c:v>102168.93</c:v>
                </c:pt>
                <c:pt idx="1188">
                  <c:v>122619.05499999999</c:v>
                </c:pt>
                <c:pt idx="1189">
                  <c:v>115799.32</c:v>
                </c:pt>
                <c:pt idx="1190">
                  <c:v>104303.46</c:v>
                </c:pt>
                <c:pt idx="1191">
                  <c:v>119734.63499999999</c:v>
                </c:pt>
                <c:pt idx="1192">
                  <c:v>128580.97500000001</c:v>
                </c:pt>
                <c:pt idx="1193">
                  <c:v>116606.795</c:v>
                </c:pt>
                <c:pt idx="1194">
                  <c:v>113957.735</c:v>
                </c:pt>
                <c:pt idx="1195">
                  <c:v>124081.46</c:v>
                </c:pt>
                <c:pt idx="1196">
                  <c:v>90918.615000000005</c:v>
                </c:pt>
                <c:pt idx="1197">
                  <c:v>133100.905</c:v>
                </c:pt>
                <c:pt idx="1198">
                  <c:v>100025.9</c:v>
                </c:pt>
                <c:pt idx="1199">
                  <c:v>116447.855</c:v>
                </c:pt>
                <c:pt idx="1200">
                  <c:v>127391.09</c:v>
                </c:pt>
                <c:pt idx="1201">
                  <c:v>117437.66499999999</c:v>
                </c:pt>
                <c:pt idx="1202">
                  <c:v>113420.985</c:v>
                </c:pt>
                <c:pt idx="1203">
                  <c:v>97053.544999999998</c:v>
                </c:pt>
                <c:pt idx="1204">
                  <c:v>107256.065</c:v>
                </c:pt>
                <c:pt idx="1205">
                  <c:v>110253.59</c:v>
                </c:pt>
                <c:pt idx="1206">
                  <c:v>127131.37</c:v>
                </c:pt>
                <c:pt idx="1207">
                  <c:v>100495.61500000001</c:v>
                </c:pt>
                <c:pt idx="1208">
                  <c:v>113024.02</c:v>
                </c:pt>
                <c:pt idx="1209">
                  <c:v>96305.07</c:v>
                </c:pt>
                <c:pt idx="1210">
                  <c:v>125514.14</c:v>
                </c:pt>
                <c:pt idx="1211">
                  <c:v>131357.34</c:v>
                </c:pt>
                <c:pt idx="1212">
                  <c:v>108300.63499999999</c:v>
                </c:pt>
                <c:pt idx="1213">
                  <c:v>122131.11500000001</c:v>
                </c:pt>
                <c:pt idx="1214">
                  <c:v>120753.43</c:v>
                </c:pt>
                <c:pt idx="1215">
                  <c:v>114133.54</c:v>
                </c:pt>
                <c:pt idx="1216">
                  <c:v>136872.56</c:v>
                </c:pt>
                <c:pt idx="1217">
                  <c:v>139450.61499999999</c:v>
                </c:pt>
                <c:pt idx="1218">
                  <c:v>140205.29500000001</c:v>
                </c:pt>
                <c:pt idx="1219">
                  <c:v>90294</c:v>
                </c:pt>
                <c:pt idx="1220">
                  <c:v>121605.395</c:v>
                </c:pt>
                <c:pt idx="1221">
                  <c:v>130527.325</c:v>
                </c:pt>
                <c:pt idx="1222">
                  <c:v>98191.654999999999</c:v>
                </c:pt>
                <c:pt idx="1223">
                  <c:v>118404.455</c:v>
                </c:pt>
                <c:pt idx="1224">
                  <c:v>107303.47500000001</c:v>
                </c:pt>
                <c:pt idx="1225">
                  <c:v>130937.625</c:v>
                </c:pt>
                <c:pt idx="1226">
                  <c:v>130650.88</c:v>
                </c:pt>
                <c:pt idx="1227">
                  <c:v>93011.345000000001</c:v>
                </c:pt>
                <c:pt idx="1228">
                  <c:v>133421.03</c:v>
                </c:pt>
                <c:pt idx="1229">
                  <c:v>116870.46</c:v>
                </c:pt>
                <c:pt idx="1230">
                  <c:v>126846.44500000001</c:v>
                </c:pt>
                <c:pt idx="1231">
                  <c:v>119820.71</c:v>
                </c:pt>
                <c:pt idx="1232">
                  <c:v>103134.46</c:v>
                </c:pt>
                <c:pt idx="1233">
                  <c:v>130907.095</c:v>
                </c:pt>
                <c:pt idx="1234">
                  <c:v>120747.08</c:v>
                </c:pt>
                <c:pt idx="1235">
                  <c:v>135047.625</c:v>
                </c:pt>
                <c:pt idx="1236">
                  <c:v>106044.51</c:v>
                </c:pt>
                <c:pt idx="1237">
                  <c:v>123490.855</c:v>
                </c:pt>
                <c:pt idx="1238">
                  <c:v>117125.065</c:v>
                </c:pt>
                <c:pt idx="1239">
                  <c:v>117794.595</c:v>
                </c:pt>
                <c:pt idx="1240">
                  <c:v>145182.98000000001</c:v>
                </c:pt>
                <c:pt idx="1241">
                  <c:v>120693.53</c:v>
                </c:pt>
                <c:pt idx="1242">
                  <c:v>111322.325</c:v>
                </c:pt>
                <c:pt idx="1243">
                  <c:v>112128.19500000001</c:v>
                </c:pt>
                <c:pt idx="1244">
                  <c:v>121119.265</c:v>
                </c:pt>
                <c:pt idx="1245">
                  <c:v>126354.68</c:v>
                </c:pt>
                <c:pt idx="1246">
                  <c:v>118359.28</c:v>
                </c:pt>
                <c:pt idx="1247">
                  <c:v>125959.75</c:v>
                </c:pt>
                <c:pt idx="1248">
                  <c:v>129059.645</c:v>
                </c:pt>
                <c:pt idx="1249">
                  <c:v>110038.625</c:v>
                </c:pt>
                <c:pt idx="1250">
                  <c:v>142471.51</c:v>
                </c:pt>
                <c:pt idx="1251">
                  <c:v>124618.565</c:v>
                </c:pt>
                <c:pt idx="1252">
                  <c:v>133748.44</c:v>
                </c:pt>
                <c:pt idx="1253">
                  <c:v>91280.024999999994</c:v>
                </c:pt>
                <c:pt idx="1254">
                  <c:v>126892.26</c:v>
                </c:pt>
                <c:pt idx="1255">
                  <c:v>124242.52</c:v>
                </c:pt>
                <c:pt idx="1256">
                  <c:v>117924.13</c:v>
                </c:pt>
                <c:pt idx="1257">
                  <c:v>117357.83500000001</c:v>
                </c:pt>
                <c:pt idx="1258">
                  <c:v>125861.6</c:v>
                </c:pt>
                <c:pt idx="1259">
                  <c:v>106359.955</c:v>
                </c:pt>
                <c:pt idx="1260">
                  <c:v>135273.32500000001</c:v>
                </c:pt>
                <c:pt idx="1261">
                  <c:v>119524.41</c:v>
                </c:pt>
                <c:pt idx="1262">
                  <c:v>111288.905</c:v>
                </c:pt>
                <c:pt idx="1263">
                  <c:v>113755.18</c:v>
                </c:pt>
                <c:pt idx="1264">
                  <c:v>115254.185</c:v>
                </c:pt>
                <c:pt idx="1265">
                  <c:v>133322.02499999999</c:v>
                </c:pt>
                <c:pt idx="1266">
                  <c:v>118800.07</c:v>
                </c:pt>
                <c:pt idx="1267">
                  <c:v>136850.14000000001</c:v>
                </c:pt>
                <c:pt idx="1268">
                  <c:v>121914.44</c:v>
                </c:pt>
                <c:pt idx="1269">
                  <c:v>120124.30499999999</c:v>
                </c:pt>
                <c:pt idx="1270">
                  <c:v>127208.57</c:v>
                </c:pt>
                <c:pt idx="1271">
                  <c:v>119645.18</c:v>
                </c:pt>
                <c:pt idx="1272">
                  <c:v>120126.905</c:v>
                </c:pt>
                <c:pt idx="1273">
                  <c:v>125663.33</c:v>
                </c:pt>
                <c:pt idx="1274">
                  <c:v>105946.34</c:v>
                </c:pt>
                <c:pt idx="1275">
                  <c:v>110816.375</c:v>
                </c:pt>
                <c:pt idx="1276">
                  <c:v>116150.91499999999</c:v>
                </c:pt>
                <c:pt idx="1277">
                  <c:v>126427.92</c:v>
                </c:pt>
                <c:pt idx="1278">
                  <c:v>117535.715</c:v>
                </c:pt>
                <c:pt idx="1279">
                  <c:v>122054.13</c:v>
                </c:pt>
                <c:pt idx="1280">
                  <c:v>125784.96000000001</c:v>
                </c:pt>
                <c:pt idx="1281">
                  <c:v>129077.41</c:v>
                </c:pt>
                <c:pt idx="1282">
                  <c:v>136690.92000000001</c:v>
                </c:pt>
                <c:pt idx="1283">
                  <c:v>142671.51</c:v>
                </c:pt>
                <c:pt idx="1284">
                  <c:v>108525.965</c:v>
                </c:pt>
                <c:pt idx="1285">
                  <c:v>109375.215</c:v>
                </c:pt>
                <c:pt idx="1286">
                  <c:v>101233.205</c:v>
                </c:pt>
                <c:pt idx="1287">
                  <c:v>106129.66499999999</c:v>
                </c:pt>
                <c:pt idx="1288">
                  <c:v>121127.145</c:v>
                </c:pt>
                <c:pt idx="1289">
                  <c:v>100380.94</c:v>
                </c:pt>
                <c:pt idx="1290">
                  <c:v>124278.93</c:v>
                </c:pt>
                <c:pt idx="1291">
                  <c:v>129112.45</c:v>
                </c:pt>
                <c:pt idx="1292">
                  <c:v>98959.56</c:v>
                </c:pt>
                <c:pt idx="1293">
                  <c:v>138681.815</c:v>
                </c:pt>
                <c:pt idx="1294">
                  <c:v>98723.45</c:v>
                </c:pt>
                <c:pt idx="1295">
                  <c:v>89077.854999999996</c:v>
                </c:pt>
                <c:pt idx="1296">
                  <c:v>134583.25</c:v>
                </c:pt>
                <c:pt idx="1297">
                  <c:v>122975.46</c:v>
                </c:pt>
                <c:pt idx="1298">
                  <c:v>125807.495</c:v>
                </c:pt>
                <c:pt idx="1299">
                  <c:v>118507.76</c:v>
                </c:pt>
                <c:pt idx="1300">
                  <c:v>108816.81</c:v>
                </c:pt>
                <c:pt idx="1301">
                  <c:v>146902.95000000001</c:v>
                </c:pt>
                <c:pt idx="1302">
                  <c:v>151270.54</c:v>
                </c:pt>
                <c:pt idx="1303">
                  <c:v>119707.93</c:v>
                </c:pt>
                <c:pt idx="1304">
                  <c:v>124189.8</c:v>
                </c:pt>
                <c:pt idx="1305">
                  <c:v>109125.215</c:v>
                </c:pt>
                <c:pt idx="1306">
                  <c:v>110006.97</c:v>
                </c:pt>
                <c:pt idx="1307">
                  <c:v>137724.89499999999</c:v>
                </c:pt>
                <c:pt idx="1308">
                  <c:v>134684.58499999999</c:v>
                </c:pt>
                <c:pt idx="1309">
                  <c:v>109935.33500000001</c:v>
                </c:pt>
                <c:pt idx="1310">
                  <c:v>132859.30499999999</c:v>
                </c:pt>
                <c:pt idx="1311">
                  <c:v>134116.76999999999</c:v>
                </c:pt>
                <c:pt idx="1312">
                  <c:v>120072.09</c:v>
                </c:pt>
                <c:pt idx="1313">
                  <c:v>102445.88</c:v>
                </c:pt>
                <c:pt idx="1314">
                  <c:v>125400.27</c:v>
                </c:pt>
                <c:pt idx="1315">
                  <c:v>95623.35</c:v>
                </c:pt>
                <c:pt idx="1316">
                  <c:v>126888.77</c:v>
                </c:pt>
                <c:pt idx="1317">
                  <c:v>97245.764999999999</c:v>
                </c:pt>
                <c:pt idx="1318">
                  <c:v>141414.35</c:v>
                </c:pt>
                <c:pt idx="1319">
                  <c:v>108746.37</c:v>
                </c:pt>
                <c:pt idx="1320">
                  <c:v>131866.73000000001</c:v>
                </c:pt>
                <c:pt idx="1321">
                  <c:v>105534.01</c:v>
                </c:pt>
                <c:pt idx="1322">
                  <c:v>125965.02</c:v>
                </c:pt>
                <c:pt idx="1323">
                  <c:v>117796.715</c:v>
                </c:pt>
                <c:pt idx="1324">
                  <c:v>113802.21</c:v>
                </c:pt>
                <c:pt idx="1325">
                  <c:v>136226.12</c:v>
                </c:pt>
                <c:pt idx="1326">
                  <c:v>143184.80499999999</c:v>
                </c:pt>
                <c:pt idx="1327">
                  <c:v>109316.375</c:v>
                </c:pt>
                <c:pt idx="1328">
                  <c:v>137028.04999999999</c:v>
                </c:pt>
                <c:pt idx="1329">
                  <c:v>114935.545</c:v>
                </c:pt>
                <c:pt idx="1330">
                  <c:v>118254.55499999999</c:v>
                </c:pt>
                <c:pt idx="1331">
                  <c:v>111958.245</c:v>
                </c:pt>
                <c:pt idx="1332">
                  <c:v>148612.37</c:v>
                </c:pt>
                <c:pt idx="1333">
                  <c:v>142965.48000000001</c:v>
                </c:pt>
                <c:pt idx="1334">
                  <c:v>125830.75</c:v>
                </c:pt>
                <c:pt idx="1335">
                  <c:v>140042.14499999999</c:v>
                </c:pt>
                <c:pt idx="1336">
                  <c:v>137582.19500000001</c:v>
                </c:pt>
                <c:pt idx="1337">
                  <c:v>142015.655</c:v>
                </c:pt>
                <c:pt idx="1338">
                  <c:v>132794.715</c:v>
                </c:pt>
                <c:pt idx="1339">
                  <c:v>131904.745</c:v>
                </c:pt>
                <c:pt idx="1340">
                  <c:v>143642.35500000001</c:v>
                </c:pt>
                <c:pt idx="1341">
                  <c:v>133541.98000000001</c:v>
                </c:pt>
                <c:pt idx="1342">
                  <c:v>113698.06</c:v>
                </c:pt>
                <c:pt idx="1343">
                  <c:v>111064.49</c:v>
                </c:pt>
                <c:pt idx="1344">
                  <c:v>115231.85</c:v>
                </c:pt>
                <c:pt idx="1345">
                  <c:v>113418.125</c:v>
                </c:pt>
                <c:pt idx="1346">
                  <c:v>105484.1</c:v>
                </c:pt>
                <c:pt idx="1347">
                  <c:v>122634.53</c:v>
                </c:pt>
                <c:pt idx="1348">
                  <c:v>127855.22</c:v>
                </c:pt>
                <c:pt idx="1349">
                  <c:v>108949.05499999999</c:v>
                </c:pt>
                <c:pt idx="1350">
                  <c:v>104294.57</c:v>
                </c:pt>
                <c:pt idx="1351">
                  <c:v>137301.69</c:v>
                </c:pt>
                <c:pt idx="1352">
                  <c:v>108675.4</c:v>
                </c:pt>
                <c:pt idx="1353">
                  <c:v>118894.30499999999</c:v>
                </c:pt>
                <c:pt idx="1354">
                  <c:v>125707.04</c:v>
                </c:pt>
                <c:pt idx="1355">
                  <c:v>111228.06</c:v>
                </c:pt>
                <c:pt idx="1356">
                  <c:v>110314.625</c:v>
                </c:pt>
                <c:pt idx="1357">
                  <c:v>109548.62</c:v>
                </c:pt>
                <c:pt idx="1358">
                  <c:v>153514.82</c:v>
                </c:pt>
                <c:pt idx="1359">
                  <c:v>126938.54</c:v>
                </c:pt>
                <c:pt idx="1360">
                  <c:v>120420.7</c:v>
                </c:pt>
                <c:pt idx="1361">
                  <c:v>132977.45000000001</c:v>
                </c:pt>
                <c:pt idx="1362">
                  <c:v>129285.09</c:v>
                </c:pt>
                <c:pt idx="1363">
                  <c:v>112142.54</c:v>
                </c:pt>
                <c:pt idx="1364">
                  <c:v>146465.69</c:v>
                </c:pt>
                <c:pt idx="1365">
                  <c:v>97923.714999999997</c:v>
                </c:pt>
                <c:pt idx="1366">
                  <c:v>111590.65</c:v>
                </c:pt>
                <c:pt idx="1367">
                  <c:v>114562.215</c:v>
                </c:pt>
                <c:pt idx="1368">
                  <c:v>112377.185</c:v>
                </c:pt>
                <c:pt idx="1369">
                  <c:v>124525.185</c:v>
                </c:pt>
                <c:pt idx="1370">
                  <c:v>127930.355</c:v>
                </c:pt>
                <c:pt idx="1371">
                  <c:v>124343.19</c:v>
                </c:pt>
                <c:pt idx="1372">
                  <c:v>127266.86</c:v>
                </c:pt>
                <c:pt idx="1373">
                  <c:v>138680.33499999999</c:v>
                </c:pt>
                <c:pt idx="1374">
                  <c:v>108133.03</c:v>
                </c:pt>
                <c:pt idx="1375">
                  <c:v>126304.44500000001</c:v>
                </c:pt>
                <c:pt idx="1376">
                  <c:v>103999.33500000001</c:v>
                </c:pt>
                <c:pt idx="1377">
                  <c:v>132209.51500000001</c:v>
                </c:pt>
                <c:pt idx="1378">
                  <c:v>125964.185</c:v>
                </c:pt>
                <c:pt idx="1379">
                  <c:v>107629.16</c:v>
                </c:pt>
                <c:pt idx="1380">
                  <c:v>100701.82</c:v>
                </c:pt>
                <c:pt idx="1381">
                  <c:v>101818.02499999999</c:v>
                </c:pt>
                <c:pt idx="1382">
                  <c:v>100394.06</c:v>
                </c:pt>
                <c:pt idx="1383">
                  <c:v>109774.425</c:v>
                </c:pt>
                <c:pt idx="1384">
                  <c:v>135571.79500000001</c:v>
                </c:pt>
                <c:pt idx="1385">
                  <c:v>95436.3</c:v>
                </c:pt>
                <c:pt idx="1386">
                  <c:v>131734.10500000001</c:v>
                </c:pt>
                <c:pt idx="1387">
                  <c:v>100904.27</c:v>
                </c:pt>
                <c:pt idx="1388">
                  <c:v>134246.16500000001</c:v>
                </c:pt>
                <c:pt idx="1389">
                  <c:v>125532.575</c:v>
                </c:pt>
                <c:pt idx="1390">
                  <c:v>126788.83500000001</c:v>
                </c:pt>
                <c:pt idx="1391">
                  <c:v>110586.815</c:v>
                </c:pt>
                <c:pt idx="1392">
                  <c:v>119904.48</c:v>
                </c:pt>
                <c:pt idx="1393">
                  <c:v>106052.64</c:v>
                </c:pt>
                <c:pt idx="1394">
                  <c:v>127420.43</c:v>
                </c:pt>
                <c:pt idx="1395">
                  <c:v>110420.89</c:v>
                </c:pt>
                <c:pt idx="1396">
                  <c:v>135635.70499999999</c:v>
                </c:pt>
                <c:pt idx="1397">
                  <c:v>96779.07</c:v>
                </c:pt>
                <c:pt idx="1398">
                  <c:v>140886.995</c:v>
                </c:pt>
                <c:pt idx="1399">
                  <c:v>132642.14000000001</c:v>
                </c:pt>
                <c:pt idx="1400">
                  <c:v>95410.39</c:v>
                </c:pt>
                <c:pt idx="1401">
                  <c:v>130801.825</c:v>
                </c:pt>
                <c:pt idx="1402">
                  <c:v>101760.09</c:v>
                </c:pt>
                <c:pt idx="1403">
                  <c:v>137934.845</c:v>
                </c:pt>
                <c:pt idx="1404">
                  <c:v>136373.435</c:v>
                </c:pt>
                <c:pt idx="1405">
                  <c:v>107891.69</c:v>
                </c:pt>
                <c:pt idx="1406">
                  <c:v>112336.78</c:v>
                </c:pt>
                <c:pt idx="1407">
                  <c:v>91797.595000000001</c:v>
                </c:pt>
                <c:pt idx="1408">
                  <c:v>95046.904999999999</c:v>
                </c:pt>
                <c:pt idx="1409">
                  <c:v>122452.41499999999</c:v>
                </c:pt>
                <c:pt idx="1410">
                  <c:v>119044.425</c:v>
                </c:pt>
                <c:pt idx="1411">
                  <c:v>126919.19500000001</c:v>
                </c:pt>
                <c:pt idx="1412">
                  <c:v>132096.33499999999</c:v>
                </c:pt>
                <c:pt idx="1413">
                  <c:v>111165.955</c:v>
                </c:pt>
                <c:pt idx="1414">
                  <c:v>110088.01</c:v>
                </c:pt>
                <c:pt idx="1415">
                  <c:v>125657.125</c:v>
                </c:pt>
                <c:pt idx="1416">
                  <c:v>103539.02</c:v>
                </c:pt>
                <c:pt idx="1417">
                  <c:v>116291.535</c:v>
                </c:pt>
                <c:pt idx="1418">
                  <c:v>120734.85</c:v>
                </c:pt>
                <c:pt idx="1419">
                  <c:v>148093.96</c:v>
                </c:pt>
                <c:pt idx="1420">
                  <c:v>150671.10500000001</c:v>
                </c:pt>
                <c:pt idx="1421">
                  <c:v>131916.405</c:v>
                </c:pt>
                <c:pt idx="1422">
                  <c:v>119717.435</c:v>
                </c:pt>
                <c:pt idx="1423">
                  <c:v>120390.11</c:v>
                </c:pt>
                <c:pt idx="1424">
                  <c:v>119287.15</c:v>
                </c:pt>
                <c:pt idx="1425">
                  <c:v>108371.125</c:v>
                </c:pt>
                <c:pt idx="1426">
                  <c:v>120096.71</c:v>
                </c:pt>
                <c:pt idx="1427">
                  <c:v>100632.47500000001</c:v>
                </c:pt>
                <c:pt idx="1428">
                  <c:v>136127.125</c:v>
                </c:pt>
                <c:pt idx="1429">
                  <c:v>85094.375</c:v>
                </c:pt>
                <c:pt idx="1430">
                  <c:v>116238.175</c:v>
                </c:pt>
                <c:pt idx="1431">
                  <c:v>128207.125</c:v>
                </c:pt>
                <c:pt idx="1432">
                  <c:v>96698.285000000003</c:v>
                </c:pt>
                <c:pt idx="1433">
                  <c:v>128612.3</c:v>
                </c:pt>
                <c:pt idx="1434">
                  <c:v>108404.01</c:v>
                </c:pt>
                <c:pt idx="1435">
                  <c:v>112738.08</c:v>
                </c:pt>
                <c:pt idx="1436">
                  <c:v>128831.65</c:v>
                </c:pt>
                <c:pt idx="1437">
                  <c:v>147550.185</c:v>
                </c:pt>
                <c:pt idx="1438">
                  <c:v>112906.94500000001</c:v>
                </c:pt>
                <c:pt idx="1439">
                  <c:v>120076.645</c:v>
                </c:pt>
                <c:pt idx="1440">
                  <c:v>113049.145</c:v>
                </c:pt>
                <c:pt idx="1441">
                  <c:v>124392.29</c:v>
                </c:pt>
                <c:pt idx="1442">
                  <c:v>119789.97</c:v>
                </c:pt>
                <c:pt idx="1443">
                  <c:v>118830.14</c:v>
                </c:pt>
                <c:pt idx="1444">
                  <c:v>113008.77</c:v>
                </c:pt>
                <c:pt idx="1445">
                  <c:v>126074.895</c:v>
                </c:pt>
                <c:pt idx="1446">
                  <c:v>95668.77</c:v>
                </c:pt>
                <c:pt idx="1447">
                  <c:v>130187.44500000001</c:v>
                </c:pt>
                <c:pt idx="1448">
                  <c:v>121471.64</c:v>
                </c:pt>
                <c:pt idx="1449">
                  <c:v>119321.855</c:v>
                </c:pt>
                <c:pt idx="1450">
                  <c:v>121731.485</c:v>
                </c:pt>
                <c:pt idx="1451">
                  <c:v>106431.815</c:v>
                </c:pt>
                <c:pt idx="1452">
                  <c:v>127367.015</c:v>
                </c:pt>
                <c:pt idx="1453">
                  <c:v>128552.13499999999</c:v>
                </c:pt>
                <c:pt idx="1454">
                  <c:v>123985.97</c:v>
                </c:pt>
                <c:pt idx="1455">
                  <c:v>101413.145</c:v>
                </c:pt>
                <c:pt idx="1456">
                  <c:v>126750.29</c:v>
                </c:pt>
                <c:pt idx="1457">
                  <c:v>108587.52</c:v>
                </c:pt>
                <c:pt idx="1458">
                  <c:v>97300.36</c:v>
                </c:pt>
                <c:pt idx="1459">
                  <c:v>113147.815</c:v>
                </c:pt>
                <c:pt idx="1460">
                  <c:v>122991.66</c:v>
                </c:pt>
                <c:pt idx="1461">
                  <c:v>97577.414999999994</c:v>
                </c:pt>
                <c:pt idx="1462">
                  <c:v>131141.35500000001</c:v>
                </c:pt>
                <c:pt idx="1463">
                  <c:v>106776.27499999999</c:v>
                </c:pt>
                <c:pt idx="1464">
                  <c:v>125303.88499999999</c:v>
                </c:pt>
                <c:pt idx="1465">
                  <c:v>143010.26999999999</c:v>
                </c:pt>
                <c:pt idx="1466">
                  <c:v>120795</c:v>
                </c:pt>
                <c:pt idx="1467">
                  <c:v>120142.43</c:v>
                </c:pt>
                <c:pt idx="1468">
                  <c:v>127145.14</c:v>
                </c:pt>
                <c:pt idx="1469">
                  <c:v>147817.58499999999</c:v>
                </c:pt>
                <c:pt idx="1470">
                  <c:v>138064.85500000001</c:v>
                </c:pt>
                <c:pt idx="1471">
                  <c:v>121699.425</c:v>
                </c:pt>
                <c:pt idx="1472">
                  <c:v>126655.49</c:v>
                </c:pt>
                <c:pt idx="1473">
                  <c:v>105011.19500000001</c:v>
                </c:pt>
                <c:pt idx="1474">
                  <c:v>122975.285</c:v>
                </c:pt>
                <c:pt idx="1475">
                  <c:v>149376.57</c:v>
                </c:pt>
                <c:pt idx="1476">
                  <c:v>92608.24</c:v>
                </c:pt>
                <c:pt idx="1477">
                  <c:v>122664.30499999999</c:v>
                </c:pt>
                <c:pt idx="1478">
                  <c:v>112098.33500000001</c:v>
                </c:pt>
                <c:pt idx="1479">
                  <c:v>134234.45000000001</c:v>
                </c:pt>
                <c:pt idx="1480">
                  <c:v>143060.32999999999</c:v>
                </c:pt>
                <c:pt idx="1481">
                  <c:v>120569.46</c:v>
                </c:pt>
                <c:pt idx="1482">
                  <c:v>141431.99</c:v>
                </c:pt>
                <c:pt idx="1483">
                  <c:v>106888.545</c:v>
                </c:pt>
                <c:pt idx="1484">
                  <c:v>102847.255</c:v>
                </c:pt>
                <c:pt idx="1485">
                  <c:v>145713.81</c:v>
                </c:pt>
                <c:pt idx="1486">
                  <c:v>142325.99</c:v>
                </c:pt>
                <c:pt idx="1487">
                  <c:v>102617.51</c:v>
                </c:pt>
                <c:pt idx="1488">
                  <c:v>116744.215</c:v>
                </c:pt>
                <c:pt idx="1489">
                  <c:v>125072.73</c:v>
                </c:pt>
                <c:pt idx="1490">
                  <c:v>95953.205000000002</c:v>
                </c:pt>
                <c:pt idx="1491">
                  <c:v>129135.185</c:v>
                </c:pt>
                <c:pt idx="1492">
                  <c:v>130141.22500000001</c:v>
                </c:pt>
                <c:pt idx="1493">
                  <c:v>88996.625</c:v>
                </c:pt>
                <c:pt idx="1494">
                  <c:v>98312.744999999995</c:v>
                </c:pt>
                <c:pt idx="1495">
                  <c:v>96922.02</c:v>
                </c:pt>
                <c:pt idx="1496">
                  <c:v>112076.46</c:v>
                </c:pt>
                <c:pt idx="1497">
                  <c:v>108988.44</c:v>
                </c:pt>
                <c:pt idx="1498">
                  <c:v>121796.715</c:v>
                </c:pt>
                <c:pt idx="1499">
                  <c:v>105482.69500000001</c:v>
                </c:pt>
                <c:pt idx="1500">
                  <c:v>129641.245</c:v>
                </c:pt>
                <c:pt idx="1501">
                  <c:v>121182.69500000001</c:v>
                </c:pt>
                <c:pt idx="1502">
                  <c:v>118119.01</c:v>
                </c:pt>
                <c:pt idx="1503">
                  <c:v>107196.61</c:v>
                </c:pt>
                <c:pt idx="1504">
                  <c:v>146154.37</c:v>
                </c:pt>
                <c:pt idx="1505">
                  <c:v>136340.70000000001</c:v>
                </c:pt>
                <c:pt idx="1506">
                  <c:v>108599.065</c:v>
                </c:pt>
                <c:pt idx="1507">
                  <c:v>141159.76999999999</c:v>
                </c:pt>
                <c:pt idx="1508">
                  <c:v>142341.63500000001</c:v>
                </c:pt>
                <c:pt idx="1509">
                  <c:v>109318.355</c:v>
                </c:pt>
                <c:pt idx="1510">
                  <c:v>122830.38</c:v>
                </c:pt>
                <c:pt idx="1511">
                  <c:v>126989.905</c:v>
                </c:pt>
                <c:pt idx="1512">
                  <c:v>105028.985</c:v>
                </c:pt>
                <c:pt idx="1513">
                  <c:v>132265.005</c:v>
                </c:pt>
                <c:pt idx="1514">
                  <c:v>114406.825</c:v>
                </c:pt>
                <c:pt idx="1515">
                  <c:v>117707.95</c:v>
                </c:pt>
                <c:pt idx="1516">
                  <c:v>125400.08</c:v>
                </c:pt>
                <c:pt idx="1517">
                  <c:v>96120.524999999994</c:v>
                </c:pt>
                <c:pt idx="1518">
                  <c:v>131465.82500000001</c:v>
                </c:pt>
                <c:pt idx="1519">
                  <c:v>128558.38499999999</c:v>
                </c:pt>
                <c:pt idx="1520">
                  <c:v>129576.36</c:v>
                </c:pt>
                <c:pt idx="1521">
                  <c:v>134885.67000000001</c:v>
                </c:pt>
                <c:pt idx="1522">
                  <c:v>111289</c:v>
                </c:pt>
                <c:pt idx="1523">
                  <c:v>132561.22</c:v>
                </c:pt>
                <c:pt idx="1524">
                  <c:v>107849.83</c:v>
                </c:pt>
                <c:pt idx="1525">
                  <c:v>112335.7</c:v>
                </c:pt>
                <c:pt idx="1526">
                  <c:v>111547.605</c:v>
                </c:pt>
                <c:pt idx="1527">
                  <c:v>144008.37</c:v>
                </c:pt>
                <c:pt idx="1528">
                  <c:v>126937.94</c:v>
                </c:pt>
                <c:pt idx="1529">
                  <c:v>131050.675</c:v>
                </c:pt>
                <c:pt idx="1530">
                  <c:v>130764.58500000001</c:v>
                </c:pt>
                <c:pt idx="1531">
                  <c:v>133845.51999999999</c:v>
                </c:pt>
                <c:pt idx="1532">
                  <c:v>115234.32</c:v>
                </c:pt>
                <c:pt idx="1533">
                  <c:v>138095.20000000001</c:v>
                </c:pt>
                <c:pt idx="1534">
                  <c:v>141696.29500000001</c:v>
                </c:pt>
                <c:pt idx="1535">
                  <c:v>109641.375</c:v>
                </c:pt>
                <c:pt idx="1536">
                  <c:v>144797.98000000001</c:v>
                </c:pt>
                <c:pt idx="1537">
                  <c:v>117492.82</c:v>
                </c:pt>
                <c:pt idx="1538">
                  <c:v>105218.515</c:v>
                </c:pt>
                <c:pt idx="1539">
                  <c:v>132710.35999999999</c:v>
                </c:pt>
                <c:pt idx="1540">
                  <c:v>123693.52</c:v>
                </c:pt>
                <c:pt idx="1541">
                  <c:v>98918.514999999999</c:v>
                </c:pt>
                <c:pt idx="1542">
                  <c:v>115075.81</c:v>
                </c:pt>
                <c:pt idx="1543">
                  <c:v>119803.985</c:v>
                </c:pt>
                <c:pt idx="1544">
                  <c:v>125204.785</c:v>
                </c:pt>
                <c:pt idx="1545">
                  <c:v>109579.82</c:v>
                </c:pt>
                <c:pt idx="1546">
                  <c:v>131466.23999999999</c:v>
                </c:pt>
                <c:pt idx="1547">
                  <c:v>127906.24000000001</c:v>
                </c:pt>
                <c:pt idx="1548">
                  <c:v>132814.61499999999</c:v>
                </c:pt>
                <c:pt idx="1549">
                  <c:v>138368.4</c:v>
                </c:pt>
                <c:pt idx="1550">
                  <c:v>144125.52499999999</c:v>
                </c:pt>
                <c:pt idx="1551">
                  <c:v>122368.88499999999</c:v>
                </c:pt>
                <c:pt idx="1552">
                  <c:v>122887.41</c:v>
                </c:pt>
                <c:pt idx="1553">
                  <c:v>108108.175</c:v>
                </c:pt>
                <c:pt idx="1554">
                  <c:v>116817.15</c:v>
                </c:pt>
                <c:pt idx="1555">
                  <c:v>107400.705</c:v>
                </c:pt>
                <c:pt idx="1556">
                  <c:v>127524.8</c:v>
                </c:pt>
                <c:pt idx="1557">
                  <c:v>134290.46</c:v>
                </c:pt>
                <c:pt idx="1558">
                  <c:v>144024.66</c:v>
                </c:pt>
                <c:pt idx="1559">
                  <c:v>125055.69</c:v>
                </c:pt>
                <c:pt idx="1560">
                  <c:v>126553.11500000001</c:v>
                </c:pt>
                <c:pt idx="1561">
                  <c:v>100526.30499999999</c:v>
                </c:pt>
                <c:pt idx="1562">
                  <c:v>120272.77499999999</c:v>
                </c:pt>
                <c:pt idx="1563">
                  <c:v>124557.22500000001</c:v>
                </c:pt>
                <c:pt idx="1564">
                  <c:v>102162.53</c:v>
                </c:pt>
                <c:pt idx="1565">
                  <c:v>125830.535</c:v>
                </c:pt>
                <c:pt idx="1566">
                  <c:v>132669.57999999999</c:v>
                </c:pt>
                <c:pt idx="1567">
                  <c:v>104072.435</c:v>
                </c:pt>
                <c:pt idx="1568">
                  <c:v>131525.85500000001</c:v>
                </c:pt>
                <c:pt idx="1569">
                  <c:v>130260.37</c:v>
                </c:pt>
                <c:pt idx="1570">
                  <c:v>107937.685</c:v>
                </c:pt>
                <c:pt idx="1571">
                  <c:v>125194.87</c:v>
                </c:pt>
                <c:pt idx="1572">
                  <c:v>131795.48499999999</c:v>
                </c:pt>
                <c:pt idx="1573">
                  <c:v>119118.545</c:v>
                </c:pt>
                <c:pt idx="1574">
                  <c:v>101974.595</c:v>
                </c:pt>
                <c:pt idx="1575">
                  <c:v>126570.47</c:v>
                </c:pt>
                <c:pt idx="1576">
                  <c:v>141837.005</c:v>
                </c:pt>
                <c:pt idx="1577">
                  <c:v>120382.80499999999</c:v>
                </c:pt>
                <c:pt idx="1578">
                  <c:v>114184.19500000001</c:v>
                </c:pt>
                <c:pt idx="1579">
                  <c:v>131271.26500000001</c:v>
                </c:pt>
                <c:pt idx="1580">
                  <c:v>111412.995</c:v>
                </c:pt>
                <c:pt idx="1581">
                  <c:v>139781.245</c:v>
                </c:pt>
                <c:pt idx="1582">
                  <c:v>131619.36499999999</c:v>
                </c:pt>
                <c:pt idx="1583">
                  <c:v>141994.375</c:v>
                </c:pt>
                <c:pt idx="1584">
                  <c:v>123775.16</c:v>
                </c:pt>
                <c:pt idx="1585">
                  <c:v>120445.735</c:v>
                </c:pt>
                <c:pt idx="1586">
                  <c:v>94831.23</c:v>
                </c:pt>
                <c:pt idx="1587">
                  <c:v>101854.155</c:v>
                </c:pt>
                <c:pt idx="1588">
                  <c:v>107544.145</c:v>
                </c:pt>
                <c:pt idx="1589">
                  <c:v>116571.26</c:v>
                </c:pt>
                <c:pt idx="1590">
                  <c:v>127275.815</c:v>
                </c:pt>
                <c:pt idx="1591">
                  <c:v>124665.82</c:v>
                </c:pt>
                <c:pt idx="1592">
                  <c:v>134755.505</c:v>
                </c:pt>
                <c:pt idx="1593">
                  <c:v>141451.72500000001</c:v>
                </c:pt>
                <c:pt idx="1594">
                  <c:v>120308.545</c:v>
                </c:pt>
                <c:pt idx="1595">
                  <c:v>113620.21</c:v>
                </c:pt>
                <c:pt idx="1596">
                  <c:v>123412.685</c:v>
                </c:pt>
                <c:pt idx="1597">
                  <c:v>138134.63500000001</c:v>
                </c:pt>
                <c:pt idx="1598">
                  <c:v>142625.035</c:v>
                </c:pt>
                <c:pt idx="1599">
                  <c:v>117115.62</c:v>
                </c:pt>
                <c:pt idx="1600">
                  <c:v>113506.01</c:v>
                </c:pt>
                <c:pt idx="1601">
                  <c:v>122550.94500000001</c:v>
                </c:pt>
                <c:pt idx="1602">
                  <c:v>98590.06</c:v>
                </c:pt>
                <c:pt idx="1603">
                  <c:v>105135.30499999999</c:v>
                </c:pt>
                <c:pt idx="1604">
                  <c:v>105931.55499999999</c:v>
                </c:pt>
                <c:pt idx="1605">
                  <c:v>108790.005</c:v>
                </c:pt>
                <c:pt idx="1606">
                  <c:v>126691.8</c:v>
                </c:pt>
                <c:pt idx="1607">
                  <c:v>143170.05499999999</c:v>
                </c:pt>
                <c:pt idx="1608">
                  <c:v>122858.49</c:v>
                </c:pt>
                <c:pt idx="1609">
                  <c:v>145005.62</c:v>
                </c:pt>
                <c:pt idx="1610">
                  <c:v>119477.515</c:v>
                </c:pt>
                <c:pt idx="1611">
                  <c:v>145948.565</c:v>
                </c:pt>
                <c:pt idx="1612">
                  <c:v>143465.44500000001</c:v>
                </c:pt>
                <c:pt idx="1613">
                  <c:v>115230.125</c:v>
                </c:pt>
                <c:pt idx="1614">
                  <c:v>137073.77499999999</c:v>
                </c:pt>
                <c:pt idx="1615">
                  <c:v>104912.38</c:v>
                </c:pt>
                <c:pt idx="1616">
                  <c:v>124692.315</c:v>
                </c:pt>
                <c:pt idx="1617">
                  <c:v>131372.71</c:v>
                </c:pt>
                <c:pt idx="1618">
                  <c:v>116969.63</c:v>
                </c:pt>
                <c:pt idx="1619">
                  <c:v>116197.73</c:v>
                </c:pt>
                <c:pt idx="1620">
                  <c:v>138900.5</c:v>
                </c:pt>
                <c:pt idx="1621">
                  <c:v>119690.755</c:v>
                </c:pt>
                <c:pt idx="1622">
                  <c:v>143984.39000000001</c:v>
                </c:pt>
                <c:pt idx="1623">
                  <c:v>120764.185</c:v>
                </c:pt>
                <c:pt idx="1624">
                  <c:v>142637.76000000001</c:v>
                </c:pt>
                <c:pt idx="1625">
                  <c:v>135914.68</c:v>
                </c:pt>
                <c:pt idx="1626">
                  <c:v>99697.62</c:v>
                </c:pt>
                <c:pt idx="1627">
                  <c:v>114865.645</c:v>
                </c:pt>
                <c:pt idx="1628">
                  <c:v>117138.355</c:v>
                </c:pt>
                <c:pt idx="1629">
                  <c:v>126617.72</c:v>
                </c:pt>
                <c:pt idx="1630">
                  <c:v>112140.47</c:v>
                </c:pt>
                <c:pt idx="1631">
                  <c:v>102718.9</c:v>
                </c:pt>
                <c:pt idx="1632">
                  <c:v>121528.375</c:v>
                </c:pt>
                <c:pt idx="1633">
                  <c:v>119611.88</c:v>
                </c:pt>
                <c:pt idx="1634">
                  <c:v>139073.785</c:v>
                </c:pt>
                <c:pt idx="1635">
                  <c:v>140919.995</c:v>
                </c:pt>
                <c:pt idx="1636">
                  <c:v>115606.005</c:v>
                </c:pt>
                <c:pt idx="1637">
                  <c:v>111879.54</c:v>
                </c:pt>
                <c:pt idx="1638">
                  <c:v>112025.29</c:v>
                </c:pt>
                <c:pt idx="1639">
                  <c:v>113610.03</c:v>
                </c:pt>
                <c:pt idx="1640">
                  <c:v>108773.745</c:v>
                </c:pt>
                <c:pt idx="1641">
                  <c:v>140905.85</c:v>
                </c:pt>
                <c:pt idx="1642">
                  <c:v>123265.44</c:v>
                </c:pt>
                <c:pt idx="1643">
                  <c:v>132854.13500000001</c:v>
                </c:pt>
                <c:pt idx="1644">
                  <c:v>128598.495</c:v>
                </c:pt>
                <c:pt idx="1645">
                  <c:v>103828.88</c:v>
                </c:pt>
                <c:pt idx="1646">
                  <c:v>126230.785</c:v>
                </c:pt>
                <c:pt idx="1647">
                  <c:v>109669.355</c:v>
                </c:pt>
                <c:pt idx="1648">
                  <c:v>107555.19</c:v>
                </c:pt>
                <c:pt idx="1649">
                  <c:v>143209.755</c:v>
                </c:pt>
                <c:pt idx="1650">
                  <c:v>120396.33500000001</c:v>
                </c:pt>
                <c:pt idx="1651">
                  <c:v>120916.215</c:v>
                </c:pt>
                <c:pt idx="1652">
                  <c:v>131069.4</c:v>
                </c:pt>
                <c:pt idx="1653">
                  <c:v>127225.245</c:v>
                </c:pt>
                <c:pt idx="1654">
                  <c:v>119218.23</c:v>
                </c:pt>
                <c:pt idx="1655">
                  <c:v>122121.325</c:v>
                </c:pt>
                <c:pt idx="1656">
                  <c:v>123968.9</c:v>
                </c:pt>
                <c:pt idx="1657">
                  <c:v>135217.65</c:v>
                </c:pt>
                <c:pt idx="1658">
                  <c:v>143176.33499999999</c:v>
                </c:pt>
                <c:pt idx="1659">
                  <c:v>106709.54</c:v>
                </c:pt>
                <c:pt idx="1660">
                  <c:v>131442.20000000001</c:v>
                </c:pt>
                <c:pt idx="1661">
                  <c:v>136054.14499999999</c:v>
                </c:pt>
                <c:pt idx="1662">
                  <c:v>112421.09</c:v>
                </c:pt>
                <c:pt idx="1663">
                  <c:v>121256.97</c:v>
                </c:pt>
                <c:pt idx="1664">
                  <c:v>139468.155</c:v>
                </c:pt>
                <c:pt idx="1665">
                  <c:v>100737.83500000001</c:v>
                </c:pt>
                <c:pt idx="1666">
                  <c:v>133989.155</c:v>
                </c:pt>
                <c:pt idx="1667">
                  <c:v>122146.66</c:v>
                </c:pt>
                <c:pt idx="1668">
                  <c:v>135361.19500000001</c:v>
                </c:pt>
                <c:pt idx="1669">
                  <c:v>138972.42499999999</c:v>
                </c:pt>
                <c:pt idx="1670">
                  <c:v>122575.935</c:v>
                </c:pt>
                <c:pt idx="1671">
                  <c:v>124448.5</c:v>
                </c:pt>
                <c:pt idx="1672">
                  <c:v>137838.92499999999</c:v>
                </c:pt>
                <c:pt idx="1673">
                  <c:v>126483.80499999999</c:v>
                </c:pt>
                <c:pt idx="1674">
                  <c:v>118621.96</c:v>
                </c:pt>
                <c:pt idx="1675">
                  <c:v>153232.1</c:v>
                </c:pt>
                <c:pt idx="1676">
                  <c:v>111213.15</c:v>
                </c:pt>
                <c:pt idx="1677">
                  <c:v>121566.645</c:v>
                </c:pt>
                <c:pt idx="1678">
                  <c:v>101300.77499999999</c:v>
                </c:pt>
                <c:pt idx="1679">
                  <c:v>142470.43</c:v>
                </c:pt>
                <c:pt idx="1680">
                  <c:v>132039.70499999999</c:v>
                </c:pt>
                <c:pt idx="1681">
                  <c:v>130437.325</c:v>
                </c:pt>
                <c:pt idx="1682">
                  <c:v>99845.345000000001</c:v>
                </c:pt>
                <c:pt idx="1683">
                  <c:v>117136.63</c:v>
                </c:pt>
                <c:pt idx="1684">
                  <c:v>138506.45000000001</c:v>
                </c:pt>
                <c:pt idx="1685">
                  <c:v>139584.95499999999</c:v>
                </c:pt>
                <c:pt idx="1686">
                  <c:v>127234.72</c:v>
                </c:pt>
                <c:pt idx="1687">
                  <c:v>110807.72</c:v>
                </c:pt>
                <c:pt idx="1688">
                  <c:v>124356.41499999999</c:v>
                </c:pt>
                <c:pt idx="1689">
                  <c:v>112604.825</c:v>
                </c:pt>
                <c:pt idx="1690">
                  <c:v>115643.44</c:v>
                </c:pt>
                <c:pt idx="1691">
                  <c:v>114843.875</c:v>
                </c:pt>
                <c:pt idx="1692">
                  <c:v>90145.615000000005</c:v>
                </c:pt>
                <c:pt idx="1693">
                  <c:v>106641.79</c:v>
                </c:pt>
                <c:pt idx="1694">
                  <c:v>97449.684999999998</c:v>
                </c:pt>
                <c:pt idx="1695">
                  <c:v>133422.46</c:v>
                </c:pt>
                <c:pt idx="1696">
                  <c:v>125985.465</c:v>
                </c:pt>
                <c:pt idx="1697">
                  <c:v>142300.54</c:v>
                </c:pt>
                <c:pt idx="1698">
                  <c:v>123750.5</c:v>
                </c:pt>
                <c:pt idx="1699">
                  <c:v>121801.155</c:v>
                </c:pt>
                <c:pt idx="1700">
                  <c:v>112392.69500000001</c:v>
                </c:pt>
                <c:pt idx="1701">
                  <c:v>148702.505</c:v>
                </c:pt>
                <c:pt idx="1702">
                  <c:v>131003.79</c:v>
                </c:pt>
                <c:pt idx="1703">
                  <c:v>111644.6</c:v>
                </c:pt>
                <c:pt idx="1704">
                  <c:v>100977.95</c:v>
                </c:pt>
                <c:pt idx="1705">
                  <c:v>124473.67</c:v>
                </c:pt>
                <c:pt idx="1706">
                  <c:v>112412.44500000001</c:v>
                </c:pt>
                <c:pt idx="1707">
                  <c:v>106139.41</c:v>
                </c:pt>
                <c:pt idx="1708">
                  <c:v>122088.76</c:v>
                </c:pt>
                <c:pt idx="1709">
                  <c:v>109644.69500000001</c:v>
                </c:pt>
                <c:pt idx="1710">
                  <c:v>123234.935</c:v>
                </c:pt>
                <c:pt idx="1711">
                  <c:v>133235.48000000001</c:v>
                </c:pt>
                <c:pt idx="1712">
                  <c:v>131031.41499999999</c:v>
                </c:pt>
                <c:pt idx="1713">
                  <c:v>142316.29500000001</c:v>
                </c:pt>
                <c:pt idx="1714">
                  <c:v>118189.72</c:v>
                </c:pt>
                <c:pt idx="1715">
                  <c:v>129327.22500000001</c:v>
                </c:pt>
                <c:pt idx="1716">
                  <c:v>124910.57</c:v>
                </c:pt>
                <c:pt idx="1717">
                  <c:v>139822.93</c:v>
                </c:pt>
                <c:pt idx="1718">
                  <c:v>114481.28</c:v>
                </c:pt>
                <c:pt idx="1719">
                  <c:v>123061.87</c:v>
                </c:pt>
                <c:pt idx="1720">
                  <c:v>138418.83499999999</c:v>
                </c:pt>
                <c:pt idx="1721">
                  <c:v>131261.125</c:v>
                </c:pt>
                <c:pt idx="1722">
                  <c:v>126696.19</c:v>
                </c:pt>
                <c:pt idx="1723">
                  <c:v>136903.26999999999</c:v>
                </c:pt>
                <c:pt idx="1724">
                  <c:v>139399.69</c:v>
                </c:pt>
                <c:pt idx="1725">
                  <c:v>124418.41499999999</c:v>
                </c:pt>
                <c:pt idx="1726">
                  <c:v>103646.63499999999</c:v>
                </c:pt>
                <c:pt idx="1727">
                  <c:v>139465.67499999999</c:v>
                </c:pt>
                <c:pt idx="1728">
                  <c:v>118839.095</c:v>
                </c:pt>
                <c:pt idx="1729">
                  <c:v>124436.81</c:v>
                </c:pt>
                <c:pt idx="1730">
                  <c:v>106694.965</c:v>
                </c:pt>
                <c:pt idx="1731">
                  <c:v>109669.645</c:v>
                </c:pt>
                <c:pt idx="1732">
                  <c:v>134169.82999999999</c:v>
                </c:pt>
                <c:pt idx="1733">
                  <c:v>130062.755</c:v>
                </c:pt>
                <c:pt idx="1734">
                  <c:v>123301.83500000001</c:v>
                </c:pt>
                <c:pt idx="1735">
                  <c:v>126614.72</c:v>
                </c:pt>
                <c:pt idx="1736">
                  <c:v>100233.98</c:v>
                </c:pt>
                <c:pt idx="1737">
                  <c:v>124790.69500000001</c:v>
                </c:pt>
                <c:pt idx="1738">
                  <c:v>129606.01</c:v>
                </c:pt>
                <c:pt idx="1739">
                  <c:v>113439.77499999999</c:v>
                </c:pt>
                <c:pt idx="1740">
                  <c:v>113066.245</c:v>
                </c:pt>
                <c:pt idx="1741">
                  <c:v>137379.23000000001</c:v>
                </c:pt>
                <c:pt idx="1742">
                  <c:v>147155.26500000001</c:v>
                </c:pt>
                <c:pt idx="1743">
                  <c:v>111417.63</c:v>
                </c:pt>
                <c:pt idx="1744">
                  <c:v>113471.83</c:v>
                </c:pt>
                <c:pt idx="1745">
                  <c:v>135172.41</c:v>
                </c:pt>
                <c:pt idx="1746">
                  <c:v>120379.285</c:v>
                </c:pt>
                <c:pt idx="1747">
                  <c:v>103708.925</c:v>
                </c:pt>
                <c:pt idx="1748">
                  <c:v>117078.58500000001</c:v>
                </c:pt>
                <c:pt idx="1749">
                  <c:v>133718.035</c:v>
                </c:pt>
                <c:pt idx="1750">
                  <c:v>123615.21</c:v>
                </c:pt>
                <c:pt idx="1751">
                  <c:v>149322.85</c:v>
                </c:pt>
                <c:pt idx="1752">
                  <c:v>120863.325</c:v>
                </c:pt>
                <c:pt idx="1753">
                  <c:v>128834.065</c:v>
                </c:pt>
                <c:pt idx="1754">
                  <c:v>116040.925</c:v>
                </c:pt>
                <c:pt idx="1755">
                  <c:v>119481.79</c:v>
                </c:pt>
                <c:pt idx="1756">
                  <c:v>137644.86499999999</c:v>
                </c:pt>
                <c:pt idx="1757">
                  <c:v>121143.25</c:v>
                </c:pt>
                <c:pt idx="1758">
                  <c:v>138016.35</c:v>
                </c:pt>
                <c:pt idx="1759">
                  <c:v>98621.62</c:v>
                </c:pt>
                <c:pt idx="1760">
                  <c:v>116574.17</c:v>
                </c:pt>
                <c:pt idx="1761">
                  <c:v>136884.095</c:v>
                </c:pt>
                <c:pt idx="1762">
                  <c:v>121307.84</c:v>
                </c:pt>
                <c:pt idx="1763">
                  <c:v>112275.15</c:v>
                </c:pt>
                <c:pt idx="1764">
                  <c:v>120839.995</c:v>
                </c:pt>
                <c:pt idx="1765">
                  <c:v>135407.57</c:v>
                </c:pt>
                <c:pt idx="1766">
                  <c:v>106813.03</c:v>
                </c:pt>
                <c:pt idx="1767">
                  <c:v>110545.84</c:v>
                </c:pt>
                <c:pt idx="1768">
                  <c:v>121617.28</c:v>
                </c:pt>
                <c:pt idx="1769">
                  <c:v>116597.81</c:v>
                </c:pt>
                <c:pt idx="1770">
                  <c:v>131832.63</c:v>
                </c:pt>
                <c:pt idx="1771">
                  <c:v>135616.125</c:v>
                </c:pt>
                <c:pt idx="1772">
                  <c:v>135562.07500000001</c:v>
                </c:pt>
                <c:pt idx="1773">
                  <c:v>98873.535000000003</c:v>
                </c:pt>
                <c:pt idx="1774">
                  <c:v>125795.325</c:v>
                </c:pt>
                <c:pt idx="1775">
                  <c:v>119573.22</c:v>
                </c:pt>
                <c:pt idx="1776">
                  <c:v>137008.71</c:v>
                </c:pt>
                <c:pt idx="1777">
                  <c:v>115064.265</c:v>
                </c:pt>
                <c:pt idx="1778">
                  <c:v>121441.05</c:v>
                </c:pt>
                <c:pt idx="1779">
                  <c:v>113547.67</c:v>
                </c:pt>
                <c:pt idx="1780">
                  <c:v>125828.53</c:v>
                </c:pt>
                <c:pt idx="1781">
                  <c:v>104123.39</c:v>
                </c:pt>
                <c:pt idx="1782">
                  <c:v>97664.934999999998</c:v>
                </c:pt>
                <c:pt idx="1783">
                  <c:v>119125.62</c:v>
                </c:pt>
                <c:pt idx="1784">
                  <c:v>117282.765</c:v>
                </c:pt>
                <c:pt idx="1785">
                  <c:v>121942.895</c:v>
                </c:pt>
                <c:pt idx="1786">
                  <c:v>118783.08500000001</c:v>
                </c:pt>
                <c:pt idx="1787">
                  <c:v>117394.455</c:v>
                </c:pt>
                <c:pt idx="1788">
                  <c:v>122279.425</c:v>
                </c:pt>
                <c:pt idx="1789">
                  <c:v>116619.57</c:v>
                </c:pt>
                <c:pt idx="1790">
                  <c:v>130672.485</c:v>
                </c:pt>
                <c:pt idx="1791">
                  <c:v>136283.03</c:v>
                </c:pt>
                <c:pt idx="1792">
                  <c:v>119331.85</c:v>
                </c:pt>
                <c:pt idx="1793">
                  <c:v>114065.32</c:v>
                </c:pt>
                <c:pt idx="1794">
                  <c:v>109328.33500000001</c:v>
                </c:pt>
                <c:pt idx="1795">
                  <c:v>107072.36</c:v>
                </c:pt>
                <c:pt idx="1796">
                  <c:v>126673.935</c:v>
                </c:pt>
                <c:pt idx="1797">
                  <c:v>118281.13</c:v>
                </c:pt>
                <c:pt idx="1798">
                  <c:v>119277.48</c:v>
                </c:pt>
                <c:pt idx="1799">
                  <c:v>127793.38</c:v>
                </c:pt>
                <c:pt idx="1800">
                  <c:v>127522.71</c:v>
                </c:pt>
                <c:pt idx="1801">
                  <c:v>118411.22</c:v>
                </c:pt>
                <c:pt idx="1802">
                  <c:v>106943.49</c:v>
                </c:pt>
                <c:pt idx="1803">
                  <c:v>100598.55</c:v>
                </c:pt>
                <c:pt idx="1804">
                  <c:v>107914.05499999999</c:v>
                </c:pt>
                <c:pt idx="1805">
                  <c:v>105642.28</c:v>
                </c:pt>
                <c:pt idx="1806">
                  <c:v>120505.58500000001</c:v>
                </c:pt>
                <c:pt idx="1807">
                  <c:v>109233.34</c:v>
                </c:pt>
                <c:pt idx="1808">
                  <c:v>123971.705</c:v>
                </c:pt>
                <c:pt idx="1809">
                  <c:v>86507.47</c:v>
                </c:pt>
                <c:pt idx="1810">
                  <c:v>111897.08500000001</c:v>
                </c:pt>
                <c:pt idx="1811">
                  <c:v>131575.79</c:v>
                </c:pt>
                <c:pt idx="1812">
                  <c:v>102726.745</c:v>
                </c:pt>
                <c:pt idx="1813">
                  <c:v>120149.435</c:v>
                </c:pt>
                <c:pt idx="1814">
                  <c:v>112907.145</c:v>
                </c:pt>
                <c:pt idx="1815">
                  <c:v>140431.35999999999</c:v>
                </c:pt>
                <c:pt idx="1816">
                  <c:v>127973.58500000001</c:v>
                </c:pt>
                <c:pt idx="1817">
                  <c:v>121353.33</c:v>
                </c:pt>
                <c:pt idx="1818">
                  <c:v>105781.985</c:v>
                </c:pt>
                <c:pt idx="1819">
                  <c:v>116230.34</c:v>
                </c:pt>
                <c:pt idx="1820">
                  <c:v>99161.764999999999</c:v>
                </c:pt>
                <c:pt idx="1821">
                  <c:v>102684.59</c:v>
                </c:pt>
                <c:pt idx="1822">
                  <c:v>127666.01</c:v>
                </c:pt>
                <c:pt idx="1823">
                  <c:v>133171.4</c:v>
                </c:pt>
                <c:pt idx="1824">
                  <c:v>125972.765</c:v>
                </c:pt>
                <c:pt idx="1825">
                  <c:v>101740.89</c:v>
                </c:pt>
                <c:pt idx="1826">
                  <c:v>113244.79</c:v>
                </c:pt>
                <c:pt idx="1827">
                  <c:v>115898.54</c:v>
                </c:pt>
                <c:pt idx="1828">
                  <c:v>120128.295</c:v>
                </c:pt>
                <c:pt idx="1829">
                  <c:v>130978.095</c:v>
                </c:pt>
                <c:pt idx="1830">
                  <c:v>111329.62</c:v>
                </c:pt>
                <c:pt idx="1831">
                  <c:v>117873.58</c:v>
                </c:pt>
                <c:pt idx="1832">
                  <c:v>105376.33500000001</c:v>
                </c:pt>
                <c:pt idx="1833">
                  <c:v>133103.37</c:v>
                </c:pt>
                <c:pt idx="1834">
                  <c:v>125032.57</c:v>
                </c:pt>
                <c:pt idx="1835">
                  <c:v>123754.55</c:v>
                </c:pt>
                <c:pt idx="1836">
                  <c:v>132338.94</c:v>
                </c:pt>
                <c:pt idx="1837">
                  <c:v>106527.94500000001</c:v>
                </c:pt>
                <c:pt idx="1838">
                  <c:v>104916.345</c:v>
                </c:pt>
                <c:pt idx="1839">
                  <c:v>116042.845</c:v>
                </c:pt>
                <c:pt idx="1840">
                  <c:v>117062.035</c:v>
                </c:pt>
                <c:pt idx="1841">
                  <c:v>138931</c:v>
                </c:pt>
                <c:pt idx="1842">
                  <c:v>114832.425</c:v>
                </c:pt>
                <c:pt idx="1843">
                  <c:v>111793.015</c:v>
                </c:pt>
                <c:pt idx="1844">
                  <c:v>120008.455</c:v>
                </c:pt>
                <c:pt idx="1845">
                  <c:v>120767.795</c:v>
                </c:pt>
                <c:pt idx="1846">
                  <c:v>111555</c:v>
                </c:pt>
                <c:pt idx="1847">
                  <c:v>125107.78</c:v>
                </c:pt>
                <c:pt idx="1848">
                  <c:v>115297.34</c:v>
                </c:pt>
                <c:pt idx="1849">
                  <c:v>132819.535</c:v>
                </c:pt>
                <c:pt idx="1850">
                  <c:v>112187.715</c:v>
                </c:pt>
                <c:pt idx="1851">
                  <c:v>120177.94500000001</c:v>
                </c:pt>
                <c:pt idx="1852">
                  <c:v>98899.494999999995</c:v>
                </c:pt>
                <c:pt idx="1853">
                  <c:v>114097.07</c:v>
                </c:pt>
                <c:pt idx="1854">
                  <c:v>96016.19</c:v>
                </c:pt>
                <c:pt idx="1855">
                  <c:v>130073.27</c:v>
                </c:pt>
                <c:pt idx="1856">
                  <c:v>143544.10999999999</c:v>
                </c:pt>
                <c:pt idx="1857">
                  <c:v>100812.04</c:v>
                </c:pt>
                <c:pt idx="1858">
                  <c:v>131237.185</c:v>
                </c:pt>
                <c:pt idx="1859">
                  <c:v>131138.73000000001</c:v>
                </c:pt>
                <c:pt idx="1860">
                  <c:v>110609.4</c:v>
                </c:pt>
                <c:pt idx="1861">
                  <c:v>122625.21</c:v>
                </c:pt>
                <c:pt idx="1862">
                  <c:v>119741.62</c:v>
                </c:pt>
                <c:pt idx="1863">
                  <c:v>108217.82</c:v>
                </c:pt>
                <c:pt idx="1864">
                  <c:v>126813.075</c:v>
                </c:pt>
                <c:pt idx="1865">
                  <c:v>138931.81</c:v>
                </c:pt>
                <c:pt idx="1866">
                  <c:v>135051.54500000001</c:v>
                </c:pt>
                <c:pt idx="1867">
                  <c:v>122375.47</c:v>
                </c:pt>
                <c:pt idx="1868">
                  <c:v>132138.36499999999</c:v>
                </c:pt>
                <c:pt idx="1869">
                  <c:v>123737.01</c:v>
                </c:pt>
                <c:pt idx="1870">
                  <c:v>129542.36500000001</c:v>
                </c:pt>
                <c:pt idx="1871">
                  <c:v>97564.744999999995</c:v>
                </c:pt>
                <c:pt idx="1872">
                  <c:v>109260.30499999999</c:v>
                </c:pt>
                <c:pt idx="1873">
                  <c:v>114468.17</c:v>
                </c:pt>
                <c:pt idx="1874">
                  <c:v>107864.44500000001</c:v>
                </c:pt>
                <c:pt idx="1875">
                  <c:v>122464.645</c:v>
                </c:pt>
                <c:pt idx="1876">
                  <c:v>122268.86</c:v>
                </c:pt>
                <c:pt idx="1877">
                  <c:v>123740.245</c:v>
                </c:pt>
                <c:pt idx="1878">
                  <c:v>123073.98</c:v>
                </c:pt>
                <c:pt idx="1879">
                  <c:v>135255.815</c:v>
                </c:pt>
                <c:pt idx="1880">
                  <c:v>129312.58</c:v>
                </c:pt>
                <c:pt idx="1881">
                  <c:v>96225.91</c:v>
                </c:pt>
                <c:pt idx="1882">
                  <c:v>99761.81</c:v>
                </c:pt>
                <c:pt idx="1883">
                  <c:v>124587.43</c:v>
                </c:pt>
                <c:pt idx="1884">
                  <c:v>101945.995</c:v>
                </c:pt>
                <c:pt idx="1885">
                  <c:v>102245.61</c:v>
                </c:pt>
                <c:pt idx="1886">
                  <c:v>96850.78</c:v>
                </c:pt>
                <c:pt idx="1887">
                  <c:v>122594.47500000001</c:v>
                </c:pt>
                <c:pt idx="1888">
                  <c:v>117398.03</c:v>
                </c:pt>
                <c:pt idx="1889">
                  <c:v>117053.75</c:v>
                </c:pt>
                <c:pt idx="1890">
                  <c:v>104547.34</c:v>
                </c:pt>
                <c:pt idx="1891">
                  <c:v>136837.155</c:v>
                </c:pt>
                <c:pt idx="1892">
                  <c:v>116831.43</c:v>
                </c:pt>
                <c:pt idx="1893">
                  <c:v>116011.565</c:v>
                </c:pt>
                <c:pt idx="1894">
                  <c:v>132569.74</c:v>
                </c:pt>
                <c:pt idx="1895">
                  <c:v>112649.60000000001</c:v>
                </c:pt>
                <c:pt idx="1896">
                  <c:v>102746.6</c:v>
                </c:pt>
                <c:pt idx="1897">
                  <c:v>126527.36</c:v>
                </c:pt>
                <c:pt idx="1898">
                  <c:v>123434.505</c:v>
                </c:pt>
                <c:pt idx="1899">
                  <c:v>114867.16</c:v>
                </c:pt>
                <c:pt idx="1900">
                  <c:v>102647.905</c:v>
                </c:pt>
                <c:pt idx="1901">
                  <c:v>123734.86500000001</c:v>
                </c:pt>
                <c:pt idx="1902">
                  <c:v>111647.54</c:v>
                </c:pt>
                <c:pt idx="1903">
                  <c:v>118192.05499999999</c:v>
                </c:pt>
                <c:pt idx="1904">
                  <c:v>103505.19500000001</c:v>
                </c:pt>
                <c:pt idx="1905">
                  <c:v>122880.13</c:v>
                </c:pt>
                <c:pt idx="1906">
                  <c:v>108097.845</c:v>
                </c:pt>
                <c:pt idx="1907">
                  <c:v>116883.15</c:v>
                </c:pt>
                <c:pt idx="1908">
                  <c:v>119905.59</c:v>
                </c:pt>
                <c:pt idx="1909">
                  <c:v>126330.55</c:v>
                </c:pt>
                <c:pt idx="1910">
                  <c:v>117953.88499999999</c:v>
                </c:pt>
                <c:pt idx="1911">
                  <c:v>118132.2</c:v>
                </c:pt>
                <c:pt idx="1912">
                  <c:v>122810.05</c:v>
                </c:pt>
                <c:pt idx="1913">
                  <c:v>106565.295</c:v>
                </c:pt>
                <c:pt idx="1914">
                  <c:v>128868.255</c:v>
                </c:pt>
                <c:pt idx="1915">
                  <c:v>131376.78</c:v>
                </c:pt>
                <c:pt idx="1916">
                  <c:v>120263.515</c:v>
                </c:pt>
                <c:pt idx="1917">
                  <c:v>95865.14</c:v>
                </c:pt>
                <c:pt idx="1918">
                  <c:v>90911.085000000006</c:v>
                </c:pt>
                <c:pt idx="1919">
                  <c:v>103396.3</c:v>
                </c:pt>
                <c:pt idx="1920">
                  <c:v>105911.71</c:v>
                </c:pt>
                <c:pt idx="1921">
                  <c:v>104364.735</c:v>
                </c:pt>
                <c:pt idx="1922">
                  <c:v>122042.265</c:v>
                </c:pt>
                <c:pt idx="1923">
                  <c:v>109763.985</c:v>
                </c:pt>
                <c:pt idx="1924">
                  <c:v>127900.235</c:v>
                </c:pt>
                <c:pt idx="1925">
                  <c:v>121683.65</c:v>
                </c:pt>
                <c:pt idx="1926">
                  <c:v>129121.86</c:v>
                </c:pt>
                <c:pt idx="1927">
                  <c:v>121221.455</c:v>
                </c:pt>
                <c:pt idx="1928">
                  <c:v>111803.625</c:v>
                </c:pt>
                <c:pt idx="1929">
                  <c:v>113666.485</c:v>
                </c:pt>
                <c:pt idx="1930">
                  <c:v>103200.64</c:v>
                </c:pt>
                <c:pt idx="1931">
                  <c:v>98324.645000000004</c:v>
                </c:pt>
                <c:pt idx="1932">
                  <c:v>105445.65</c:v>
                </c:pt>
                <c:pt idx="1933">
                  <c:v>108487.97500000001</c:v>
                </c:pt>
                <c:pt idx="1934">
                  <c:v>89403.145000000004</c:v>
                </c:pt>
                <c:pt idx="1935">
                  <c:v>122346.33500000001</c:v>
                </c:pt>
                <c:pt idx="1936">
                  <c:v>121753.11500000001</c:v>
                </c:pt>
                <c:pt idx="1937">
                  <c:v>99635.03</c:v>
                </c:pt>
                <c:pt idx="1938">
                  <c:v>109168.595</c:v>
                </c:pt>
                <c:pt idx="1939">
                  <c:v>109327.46</c:v>
                </c:pt>
                <c:pt idx="1940">
                  <c:v>110932.505</c:v>
                </c:pt>
                <c:pt idx="1941">
                  <c:v>114967.345</c:v>
                </c:pt>
                <c:pt idx="1942">
                  <c:v>116648.77</c:v>
                </c:pt>
                <c:pt idx="1943">
                  <c:v>109670</c:v>
                </c:pt>
                <c:pt idx="1944">
                  <c:v>110152.815</c:v>
                </c:pt>
                <c:pt idx="1945">
                  <c:v>107034.065</c:v>
                </c:pt>
                <c:pt idx="1946">
                  <c:v>122129.77499999999</c:v>
                </c:pt>
                <c:pt idx="1947">
                  <c:v>123990.76</c:v>
                </c:pt>
                <c:pt idx="1948">
                  <c:v>116275.73</c:v>
                </c:pt>
                <c:pt idx="1949">
                  <c:v>105664.09</c:v>
                </c:pt>
                <c:pt idx="1950">
                  <c:v>113791.75</c:v>
                </c:pt>
                <c:pt idx="1951">
                  <c:v>94081.565000000002</c:v>
                </c:pt>
                <c:pt idx="1952">
                  <c:v>104330.715</c:v>
                </c:pt>
                <c:pt idx="1953">
                  <c:v>121052.06</c:v>
                </c:pt>
                <c:pt idx="1954">
                  <c:v>107553.005</c:v>
                </c:pt>
                <c:pt idx="1955">
                  <c:v>121548.535</c:v>
                </c:pt>
                <c:pt idx="1956">
                  <c:v>105388.57</c:v>
                </c:pt>
                <c:pt idx="1957">
                  <c:v>106418.66499999999</c:v>
                </c:pt>
                <c:pt idx="1958">
                  <c:v>106868.5</c:v>
                </c:pt>
                <c:pt idx="1959">
                  <c:v>107884.355</c:v>
                </c:pt>
                <c:pt idx="1960">
                  <c:v>103462.78</c:v>
                </c:pt>
                <c:pt idx="1961">
                  <c:v>125287.71</c:v>
                </c:pt>
                <c:pt idx="1962">
                  <c:v>128319.45</c:v>
                </c:pt>
                <c:pt idx="1963">
                  <c:v>107160.54</c:v>
                </c:pt>
                <c:pt idx="1964">
                  <c:v>110986.005</c:v>
                </c:pt>
                <c:pt idx="1965">
                  <c:v>88903.065000000002</c:v>
                </c:pt>
                <c:pt idx="1966">
                  <c:v>124975.11</c:v>
                </c:pt>
                <c:pt idx="1967">
                  <c:v>127975.815</c:v>
                </c:pt>
                <c:pt idx="1968">
                  <c:v>110715.815</c:v>
                </c:pt>
                <c:pt idx="1969">
                  <c:v>112247.94500000001</c:v>
                </c:pt>
                <c:pt idx="1970">
                  <c:v>93384</c:v>
                </c:pt>
                <c:pt idx="1971">
                  <c:v>120929.815</c:v>
                </c:pt>
                <c:pt idx="1972">
                  <c:v>101618.98</c:v>
                </c:pt>
                <c:pt idx="1973">
                  <c:v>123307.02</c:v>
                </c:pt>
                <c:pt idx="1974">
                  <c:v>96934.925000000003</c:v>
                </c:pt>
                <c:pt idx="1975">
                  <c:v>127238.875</c:v>
                </c:pt>
                <c:pt idx="1976">
                  <c:v>119491.32</c:v>
                </c:pt>
                <c:pt idx="1977">
                  <c:v>112141.83</c:v>
                </c:pt>
                <c:pt idx="1978">
                  <c:v>117312.925</c:v>
                </c:pt>
                <c:pt idx="1979">
                  <c:v>112108.215</c:v>
                </c:pt>
                <c:pt idx="1980">
                  <c:v>107579.345</c:v>
                </c:pt>
                <c:pt idx="1981">
                  <c:v>99701.43</c:v>
                </c:pt>
                <c:pt idx="1982">
                  <c:v>108282.48</c:v>
                </c:pt>
                <c:pt idx="1983">
                  <c:v>104700.05499999999</c:v>
                </c:pt>
                <c:pt idx="1984">
                  <c:v>105098.02499999999</c:v>
                </c:pt>
                <c:pt idx="1985">
                  <c:v>103046.17</c:v>
                </c:pt>
                <c:pt idx="1986">
                  <c:v>90227.48</c:v>
                </c:pt>
                <c:pt idx="1987">
                  <c:v>101279.65</c:v>
                </c:pt>
                <c:pt idx="1988">
                  <c:v>113838.41</c:v>
                </c:pt>
                <c:pt idx="1989">
                  <c:v>125432.605</c:v>
                </c:pt>
                <c:pt idx="1990">
                  <c:v>109609.685</c:v>
                </c:pt>
                <c:pt idx="1991">
                  <c:v>117638.065</c:v>
                </c:pt>
                <c:pt idx="1992">
                  <c:v>103999.17</c:v>
                </c:pt>
                <c:pt idx="1993">
                  <c:v>128968.125</c:v>
                </c:pt>
                <c:pt idx="1994">
                  <c:v>110034.16499999999</c:v>
                </c:pt>
                <c:pt idx="1995">
                  <c:v>86891.23</c:v>
                </c:pt>
                <c:pt idx="1996">
                  <c:v>116690.765</c:v>
                </c:pt>
                <c:pt idx="1997">
                  <c:v>124089.47</c:v>
                </c:pt>
                <c:pt idx="1998">
                  <c:v>106284.83</c:v>
                </c:pt>
                <c:pt idx="1999">
                  <c:v>111665.72500000001</c:v>
                </c:pt>
                <c:pt idx="2000">
                  <c:v>91886.604999999996</c:v>
                </c:pt>
                <c:pt idx="2001">
                  <c:v>123787.075</c:v>
                </c:pt>
                <c:pt idx="2002">
                  <c:v>107786.255</c:v>
                </c:pt>
                <c:pt idx="2003">
                  <c:v>130616.67</c:v>
                </c:pt>
                <c:pt idx="2004">
                  <c:v>119919.605</c:v>
                </c:pt>
                <c:pt idx="2005">
                  <c:v>106643.05</c:v>
                </c:pt>
                <c:pt idx="2006">
                  <c:v>120396.735</c:v>
                </c:pt>
                <c:pt idx="2007">
                  <c:v>118694.16</c:v>
                </c:pt>
                <c:pt idx="2008">
                  <c:v>119014.44500000001</c:v>
                </c:pt>
                <c:pt idx="2009">
                  <c:v>121021.425</c:v>
                </c:pt>
                <c:pt idx="2010">
                  <c:v>119950.37</c:v>
                </c:pt>
                <c:pt idx="2011">
                  <c:v>108344.575</c:v>
                </c:pt>
                <c:pt idx="2012">
                  <c:v>103760.22500000001</c:v>
                </c:pt>
                <c:pt idx="2013">
                  <c:v>94641.7</c:v>
                </c:pt>
                <c:pt idx="2014">
                  <c:v>101793.035</c:v>
                </c:pt>
                <c:pt idx="2015">
                  <c:v>121998.2</c:v>
                </c:pt>
                <c:pt idx="2016">
                  <c:v>122964.715</c:v>
                </c:pt>
                <c:pt idx="2017">
                  <c:v>99622.64</c:v>
                </c:pt>
                <c:pt idx="2018">
                  <c:v>102231.77</c:v>
                </c:pt>
                <c:pt idx="2019">
                  <c:v>115839.01</c:v>
                </c:pt>
                <c:pt idx="2020">
                  <c:v>103857.11</c:v>
                </c:pt>
                <c:pt idx="2021">
                  <c:v>120371.235</c:v>
                </c:pt>
                <c:pt idx="2022">
                  <c:v>125600.86</c:v>
                </c:pt>
                <c:pt idx="2023">
                  <c:v>120235.505</c:v>
                </c:pt>
                <c:pt idx="2024">
                  <c:v>104389.51</c:v>
                </c:pt>
                <c:pt idx="2025">
                  <c:v>104191.105</c:v>
                </c:pt>
                <c:pt idx="2026">
                  <c:v>118393.31</c:v>
                </c:pt>
                <c:pt idx="2027">
                  <c:v>103793.08500000001</c:v>
                </c:pt>
                <c:pt idx="2028">
                  <c:v>128777.82</c:v>
                </c:pt>
                <c:pt idx="2029">
                  <c:v>121018.15</c:v>
                </c:pt>
                <c:pt idx="2030">
                  <c:v>105513.235</c:v>
                </c:pt>
                <c:pt idx="2031">
                  <c:v>98891.06</c:v>
                </c:pt>
                <c:pt idx="2032">
                  <c:v>116310.59</c:v>
                </c:pt>
                <c:pt idx="2033">
                  <c:v>106348.78</c:v>
                </c:pt>
                <c:pt idx="2034">
                  <c:v>103685.45</c:v>
                </c:pt>
                <c:pt idx="2035">
                  <c:v>112872.88</c:v>
                </c:pt>
                <c:pt idx="2036">
                  <c:v>109181.26</c:v>
                </c:pt>
                <c:pt idx="2037">
                  <c:v>106754.8</c:v>
                </c:pt>
                <c:pt idx="2038">
                  <c:v>119692.02499999999</c:v>
                </c:pt>
                <c:pt idx="2039">
                  <c:v>103043.66</c:v>
                </c:pt>
                <c:pt idx="2040">
                  <c:v>100048.44</c:v>
                </c:pt>
                <c:pt idx="2041">
                  <c:v>92097.07</c:v>
                </c:pt>
                <c:pt idx="2042">
                  <c:v>111423.765</c:v>
                </c:pt>
                <c:pt idx="2043">
                  <c:v>97656.445000000007</c:v>
                </c:pt>
                <c:pt idx="2044">
                  <c:v>89003.15</c:v>
                </c:pt>
                <c:pt idx="2045">
                  <c:v>96394.94</c:v>
                </c:pt>
                <c:pt idx="2046">
                  <c:v>119313.73</c:v>
                </c:pt>
                <c:pt idx="2047">
                  <c:v>108377.05</c:v>
                </c:pt>
                <c:pt idx="2048">
                  <c:v>112124.06</c:v>
                </c:pt>
                <c:pt idx="2049">
                  <c:v>118531.5</c:v>
                </c:pt>
                <c:pt idx="2050">
                  <c:v>98622.865000000005</c:v>
                </c:pt>
                <c:pt idx="2051">
                  <c:v>109094.04</c:v>
                </c:pt>
                <c:pt idx="2052">
                  <c:v>110661.43</c:v>
                </c:pt>
                <c:pt idx="2053">
                  <c:v>114669.79</c:v>
                </c:pt>
                <c:pt idx="2054">
                  <c:v>99371.31</c:v>
                </c:pt>
                <c:pt idx="2055">
                  <c:v>106555.03</c:v>
                </c:pt>
                <c:pt idx="2056">
                  <c:v>99778.2</c:v>
                </c:pt>
                <c:pt idx="2057">
                  <c:v>95671.2</c:v>
                </c:pt>
                <c:pt idx="2058">
                  <c:v>136070.62</c:v>
                </c:pt>
                <c:pt idx="2059">
                  <c:v>113261.26</c:v>
                </c:pt>
                <c:pt idx="2060">
                  <c:v>106353.44</c:v>
                </c:pt>
                <c:pt idx="2061">
                  <c:v>104269.79</c:v>
                </c:pt>
                <c:pt idx="2062">
                  <c:v>99865.755000000005</c:v>
                </c:pt>
                <c:pt idx="2063">
                  <c:v>92553.29</c:v>
                </c:pt>
                <c:pt idx="2064">
                  <c:v>96845.119999999995</c:v>
                </c:pt>
                <c:pt idx="2065">
                  <c:v>95728.15</c:v>
                </c:pt>
                <c:pt idx="2066">
                  <c:v>102279.745</c:v>
                </c:pt>
                <c:pt idx="2067">
                  <c:v>104976.21</c:v>
                </c:pt>
                <c:pt idx="2068">
                  <c:v>108738.82</c:v>
                </c:pt>
                <c:pt idx="2069">
                  <c:v>113214.27</c:v>
                </c:pt>
                <c:pt idx="2070">
                  <c:v>107383.37</c:v>
                </c:pt>
                <c:pt idx="2071">
                  <c:v>116763.72500000001</c:v>
                </c:pt>
                <c:pt idx="2072">
                  <c:v>97728.75</c:v>
                </c:pt>
                <c:pt idx="2073">
                  <c:v>103769.48</c:v>
                </c:pt>
                <c:pt idx="2074">
                  <c:v>97959.46</c:v>
                </c:pt>
                <c:pt idx="2075">
                  <c:v>103822.97</c:v>
                </c:pt>
                <c:pt idx="2076">
                  <c:v>93673.19</c:v>
                </c:pt>
                <c:pt idx="2077">
                  <c:v>106451.255</c:v>
                </c:pt>
                <c:pt idx="2078">
                  <c:v>94954.16</c:v>
                </c:pt>
                <c:pt idx="2079">
                  <c:v>102084</c:v>
                </c:pt>
                <c:pt idx="2080">
                  <c:v>105004.91</c:v>
                </c:pt>
                <c:pt idx="2081">
                  <c:v>100166.88499999999</c:v>
                </c:pt>
                <c:pt idx="2082">
                  <c:v>101810.75</c:v>
                </c:pt>
                <c:pt idx="2083">
                  <c:v>109642.755</c:v>
                </c:pt>
                <c:pt idx="2084">
                  <c:v>95093.294999999998</c:v>
                </c:pt>
                <c:pt idx="2085">
                  <c:v>103629.645</c:v>
                </c:pt>
                <c:pt idx="2086">
                  <c:v>108632.355</c:v>
                </c:pt>
                <c:pt idx="2087">
                  <c:v>100178.84</c:v>
                </c:pt>
                <c:pt idx="2088">
                  <c:v>116321.60000000001</c:v>
                </c:pt>
                <c:pt idx="2089">
                  <c:v>100170.295</c:v>
                </c:pt>
                <c:pt idx="2090">
                  <c:v>97609.06</c:v>
                </c:pt>
                <c:pt idx="2091">
                  <c:v>101793.035</c:v>
                </c:pt>
                <c:pt idx="2092">
                  <c:v>97992.93</c:v>
                </c:pt>
                <c:pt idx="2093">
                  <c:v>102832.72</c:v>
                </c:pt>
                <c:pt idx="2094">
                  <c:v>96572.934999999998</c:v>
                </c:pt>
                <c:pt idx="2095">
                  <c:v>103811.28</c:v>
                </c:pt>
                <c:pt idx="2096">
                  <c:v>97887.485000000001</c:v>
                </c:pt>
                <c:pt idx="2097">
                  <c:v>117722.95</c:v>
                </c:pt>
                <c:pt idx="2098">
                  <c:v>99907.32</c:v>
                </c:pt>
                <c:pt idx="2099">
                  <c:v>121424.42</c:v>
                </c:pt>
                <c:pt idx="2100">
                  <c:v>96805.925000000003</c:v>
                </c:pt>
                <c:pt idx="2101">
                  <c:v>98917.175000000003</c:v>
                </c:pt>
                <c:pt idx="2102">
                  <c:v>94325.72</c:v>
                </c:pt>
                <c:pt idx="2103">
                  <c:v>112254.83</c:v>
                </c:pt>
                <c:pt idx="2104">
                  <c:v>92277.024999999994</c:v>
                </c:pt>
                <c:pt idx="2105">
                  <c:v>99585.835000000006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CB-4D2F-AC3C-CE5BD57C2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5696"/>
        <c:axId val="1945980767"/>
      </c:scatterChart>
      <c:valAx>
        <c:axId val="120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Exposure Watts/M</a:t>
                </a:r>
                <a:r>
                  <a:rPr lang="en-GB" sz="900" b="0" i="0" u="none" strike="noStrike" baseline="0">
                    <a:effectLst/>
                  </a:rPr>
                  <a:t>²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80767"/>
        <c:crosses val="autoZero"/>
        <c:crossBetween val="midCat"/>
      </c:valAx>
      <c:valAx>
        <c:axId val="19459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Daily 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569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Rainfall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dPt>
            <c:idx val="916"/>
            <c:marker>
              <c:symbol val="circle"/>
              <c:size val="5"/>
              <c:spPr>
                <a:gradFill rotWithShape="1">
                  <a:gsLst>
                    <a:gs pos="0">
                      <a:schemeClr val="accent1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1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1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9525" cap="flat" cmpd="sng" algn="ctr">
                  <a:solidFill>
                    <a:schemeClr val="accent1">
                      <a:shade val="95000"/>
                    </a:schemeClr>
                  </a:solidFill>
                  <a:round/>
                </a:ln>
                <a:effectLst/>
              </c:spPr>
            </c:marker>
            <c:bubble3D val="0"/>
            <c:spPr>
              <a:ln w="9525" cap="flat" cmpd="sng" algn="ctr">
                <a:solidFill>
                  <a:srgbClr val="ED7D31"/>
                </a:solidFill>
                <a:prstDash val="solid"/>
                <a:round/>
              </a:ln>
              <a:effectLst/>
            </c:spPr>
          </c:dPt>
          <c:trendline>
            <c:spPr>
              <a:ln w="28575" cap="rnd">
                <a:solidFill>
                  <a:srgbClr val="FF0000">
                    <a:alpha val="95000"/>
                  </a:srgbClr>
                </a:solidFill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EnergyDemand__2!$J$2:$J$2107</c:f>
              <c:numCache>
                <c:formatCode>General</c:formatCode>
                <c:ptCount val="2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0.6</c:v>
                </c:pt>
                <c:pt idx="42">
                  <c:v>8.8000000000000007</c:v>
                </c:pt>
                <c:pt idx="43">
                  <c:v>0</c:v>
                </c:pt>
                <c:pt idx="44">
                  <c:v>3.4</c:v>
                </c:pt>
                <c:pt idx="45">
                  <c:v>0</c:v>
                </c:pt>
                <c:pt idx="46">
                  <c:v>0.8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2.6</c:v>
                </c:pt>
                <c:pt idx="59">
                  <c:v>0</c:v>
                </c:pt>
                <c:pt idx="60">
                  <c:v>0</c:v>
                </c:pt>
                <c:pt idx="61">
                  <c:v>3.2</c:v>
                </c:pt>
                <c:pt idx="62">
                  <c:v>0</c:v>
                </c:pt>
                <c:pt idx="63">
                  <c:v>0.4</c:v>
                </c:pt>
                <c:pt idx="64">
                  <c:v>1.4</c:v>
                </c:pt>
                <c:pt idx="65">
                  <c:v>11</c:v>
                </c:pt>
                <c:pt idx="66">
                  <c:v>0</c:v>
                </c:pt>
                <c:pt idx="67">
                  <c:v>0.6</c:v>
                </c:pt>
                <c:pt idx="68">
                  <c:v>0</c:v>
                </c:pt>
                <c:pt idx="69">
                  <c:v>15.4</c:v>
                </c:pt>
                <c:pt idx="70">
                  <c:v>2.8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13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6.2</c:v>
                </c:pt>
                <c:pt idx="96">
                  <c:v>0</c:v>
                </c:pt>
                <c:pt idx="97">
                  <c:v>0</c:v>
                </c:pt>
                <c:pt idx="98">
                  <c:v>0.2</c:v>
                </c:pt>
                <c:pt idx="99">
                  <c:v>0</c:v>
                </c:pt>
                <c:pt idx="100">
                  <c:v>2.8</c:v>
                </c:pt>
                <c:pt idx="101">
                  <c:v>0.2</c:v>
                </c:pt>
                <c:pt idx="102">
                  <c:v>0.6</c:v>
                </c:pt>
                <c:pt idx="103">
                  <c:v>9.4</c:v>
                </c:pt>
                <c:pt idx="104">
                  <c:v>1.8</c:v>
                </c:pt>
                <c:pt idx="105">
                  <c:v>3</c:v>
                </c:pt>
                <c:pt idx="106">
                  <c:v>0</c:v>
                </c:pt>
                <c:pt idx="107">
                  <c:v>0.2</c:v>
                </c:pt>
                <c:pt idx="108">
                  <c:v>5.8</c:v>
                </c:pt>
                <c:pt idx="109">
                  <c:v>0</c:v>
                </c:pt>
                <c:pt idx="110">
                  <c:v>0</c:v>
                </c:pt>
                <c:pt idx="111">
                  <c:v>0.2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2.6</c:v>
                </c:pt>
                <c:pt idx="116">
                  <c:v>0.2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4.2</c:v>
                </c:pt>
                <c:pt idx="121">
                  <c:v>0.6</c:v>
                </c:pt>
                <c:pt idx="122">
                  <c:v>15.4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0.8</c:v>
                </c:pt>
                <c:pt idx="129">
                  <c:v>0</c:v>
                </c:pt>
                <c:pt idx="130">
                  <c:v>1</c:v>
                </c:pt>
                <c:pt idx="131">
                  <c:v>1.2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0.2</c:v>
                </c:pt>
                <c:pt idx="140">
                  <c:v>6.2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0.2</c:v>
                </c:pt>
                <c:pt idx="145">
                  <c:v>4.4000000000000004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3.4</c:v>
                </c:pt>
                <c:pt idx="157">
                  <c:v>0</c:v>
                </c:pt>
                <c:pt idx="158">
                  <c:v>7</c:v>
                </c:pt>
                <c:pt idx="159">
                  <c:v>0</c:v>
                </c:pt>
                <c:pt idx="160">
                  <c:v>1.6</c:v>
                </c:pt>
                <c:pt idx="161">
                  <c:v>0</c:v>
                </c:pt>
                <c:pt idx="162">
                  <c:v>5.2</c:v>
                </c:pt>
                <c:pt idx="163">
                  <c:v>0</c:v>
                </c:pt>
                <c:pt idx="164">
                  <c:v>4.2</c:v>
                </c:pt>
                <c:pt idx="165">
                  <c:v>1.4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0.4</c:v>
                </c:pt>
                <c:pt idx="177">
                  <c:v>5.4</c:v>
                </c:pt>
                <c:pt idx="178">
                  <c:v>0.2</c:v>
                </c:pt>
                <c:pt idx="179">
                  <c:v>0</c:v>
                </c:pt>
                <c:pt idx="180">
                  <c:v>0</c:v>
                </c:pt>
                <c:pt idx="181">
                  <c:v>0.6</c:v>
                </c:pt>
                <c:pt idx="182">
                  <c:v>2</c:v>
                </c:pt>
                <c:pt idx="183">
                  <c:v>0.2</c:v>
                </c:pt>
                <c:pt idx="184">
                  <c:v>6.2</c:v>
                </c:pt>
                <c:pt idx="185">
                  <c:v>0</c:v>
                </c:pt>
                <c:pt idx="186">
                  <c:v>0</c:v>
                </c:pt>
                <c:pt idx="187">
                  <c:v>1.2</c:v>
                </c:pt>
                <c:pt idx="188">
                  <c:v>1.2</c:v>
                </c:pt>
                <c:pt idx="189">
                  <c:v>0.2</c:v>
                </c:pt>
                <c:pt idx="190">
                  <c:v>9.1999999999999993</c:v>
                </c:pt>
                <c:pt idx="191">
                  <c:v>4.5999999999999996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</c:v>
                </c:pt>
                <c:pt idx="200">
                  <c:v>0</c:v>
                </c:pt>
                <c:pt idx="201">
                  <c:v>6.4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2.4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22.6</c:v>
                </c:pt>
                <c:pt idx="213">
                  <c:v>1</c:v>
                </c:pt>
                <c:pt idx="214">
                  <c:v>0.8</c:v>
                </c:pt>
                <c:pt idx="215">
                  <c:v>0</c:v>
                </c:pt>
                <c:pt idx="216">
                  <c:v>0.6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4.4000000000000004</c:v>
                </c:pt>
                <c:pt idx="222">
                  <c:v>15.4</c:v>
                </c:pt>
                <c:pt idx="223">
                  <c:v>0</c:v>
                </c:pt>
                <c:pt idx="224">
                  <c:v>0.8</c:v>
                </c:pt>
                <c:pt idx="225">
                  <c:v>0</c:v>
                </c:pt>
                <c:pt idx="226">
                  <c:v>0.2</c:v>
                </c:pt>
                <c:pt idx="227">
                  <c:v>3.4</c:v>
                </c:pt>
                <c:pt idx="228">
                  <c:v>0.8</c:v>
                </c:pt>
                <c:pt idx="229">
                  <c:v>0</c:v>
                </c:pt>
                <c:pt idx="230">
                  <c:v>0</c:v>
                </c:pt>
                <c:pt idx="231">
                  <c:v>0.6</c:v>
                </c:pt>
                <c:pt idx="232">
                  <c:v>3.6</c:v>
                </c:pt>
                <c:pt idx="233">
                  <c:v>0.8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1.8</c:v>
                </c:pt>
                <c:pt idx="238">
                  <c:v>5.2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0.6</c:v>
                </c:pt>
                <c:pt idx="247">
                  <c:v>0</c:v>
                </c:pt>
                <c:pt idx="248">
                  <c:v>0</c:v>
                </c:pt>
                <c:pt idx="249">
                  <c:v>0.4</c:v>
                </c:pt>
                <c:pt idx="250">
                  <c:v>0</c:v>
                </c:pt>
                <c:pt idx="251">
                  <c:v>2.4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4.4000000000000004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7.2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25.4</c:v>
                </c:pt>
                <c:pt idx="267">
                  <c:v>0</c:v>
                </c:pt>
                <c:pt idx="268">
                  <c:v>4.5999999999999996</c:v>
                </c:pt>
                <c:pt idx="269">
                  <c:v>0</c:v>
                </c:pt>
                <c:pt idx="270">
                  <c:v>0</c:v>
                </c:pt>
                <c:pt idx="271">
                  <c:v>0.4</c:v>
                </c:pt>
                <c:pt idx="272">
                  <c:v>0</c:v>
                </c:pt>
                <c:pt idx="273">
                  <c:v>2.2000000000000002</c:v>
                </c:pt>
                <c:pt idx="274">
                  <c:v>0</c:v>
                </c:pt>
                <c:pt idx="275">
                  <c:v>4.2</c:v>
                </c:pt>
                <c:pt idx="276">
                  <c:v>0</c:v>
                </c:pt>
                <c:pt idx="277">
                  <c:v>2</c:v>
                </c:pt>
                <c:pt idx="278">
                  <c:v>2.8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</c:v>
                </c:pt>
                <c:pt idx="288">
                  <c:v>7</c:v>
                </c:pt>
                <c:pt idx="289">
                  <c:v>0</c:v>
                </c:pt>
                <c:pt idx="290">
                  <c:v>0.8</c:v>
                </c:pt>
                <c:pt idx="291">
                  <c:v>6.6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</c:v>
                </c:pt>
                <c:pt idx="298">
                  <c:v>0.2</c:v>
                </c:pt>
                <c:pt idx="299">
                  <c:v>0</c:v>
                </c:pt>
                <c:pt idx="300">
                  <c:v>2.4</c:v>
                </c:pt>
                <c:pt idx="301">
                  <c:v>0</c:v>
                </c:pt>
                <c:pt idx="302">
                  <c:v>0.2</c:v>
                </c:pt>
                <c:pt idx="303">
                  <c:v>0</c:v>
                </c:pt>
                <c:pt idx="304">
                  <c:v>2</c:v>
                </c:pt>
                <c:pt idx="305">
                  <c:v>0</c:v>
                </c:pt>
                <c:pt idx="306">
                  <c:v>5</c:v>
                </c:pt>
                <c:pt idx="307">
                  <c:v>0</c:v>
                </c:pt>
                <c:pt idx="308">
                  <c:v>0.2</c:v>
                </c:pt>
                <c:pt idx="309">
                  <c:v>0</c:v>
                </c:pt>
                <c:pt idx="310">
                  <c:v>0</c:v>
                </c:pt>
                <c:pt idx="311">
                  <c:v>0.6</c:v>
                </c:pt>
                <c:pt idx="312">
                  <c:v>0</c:v>
                </c:pt>
                <c:pt idx="313">
                  <c:v>3.4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</c:v>
                </c:pt>
                <c:pt idx="323">
                  <c:v>1.6</c:v>
                </c:pt>
                <c:pt idx="324">
                  <c:v>0</c:v>
                </c:pt>
                <c:pt idx="325">
                  <c:v>0</c:v>
                </c:pt>
                <c:pt idx="326">
                  <c:v>0.8</c:v>
                </c:pt>
                <c:pt idx="327">
                  <c:v>0</c:v>
                </c:pt>
                <c:pt idx="328">
                  <c:v>0</c:v>
                </c:pt>
                <c:pt idx="329">
                  <c:v>6.6</c:v>
                </c:pt>
                <c:pt idx="330">
                  <c:v>1.4</c:v>
                </c:pt>
                <c:pt idx="331">
                  <c:v>0</c:v>
                </c:pt>
                <c:pt idx="332">
                  <c:v>0</c:v>
                </c:pt>
                <c:pt idx="333">
                  <c:v>0.6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1.6</c:v>
                </c:pt>
                <c:pt idx="342">
                  <c:v>0</c:v>
                </c:pt>
                <c:pt idx="343">
                  <c:v>0</c:v>
                </c:pt>
                <c:pt idx="344">
                  <c:v>0.4</c:v>
                </c:pt>
                <c:pt idx="345">
                  <c:v>0.2</c:v>
                </c:pt>
                <c:pt idx="346">
                  <c:v>0</c:v>
                </c:pt>
                <c:pt idx="347">
                  <c:v>1.6</c:v>
                </c:pt>
                <c:pt idx="348">
                  <c:v>0</c:v>
                </c:pt>
                <c:pt idx="349">
                  <c:v>0.2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3.6</c:v>
                </c:pt>
                <c:pt idx="358">
                  <c:v>0</c:v>
                </c:pt>
                <c:pt idx="359">
                  <c:v>0</c:v>
                </c:pt>
                <c:pt idx="360">
                  <c:v>1.4</c:v>
                </c:pt>
                <c:pt idx="361">
                  <c:v>0</c:v>
                </c:pt>
                <c:pt idx="362">
                  <c:v>3.4</c:v>
                </c:pt>
                <c:pt idx="363">
                  <c:v>1</c:v>
                </c:pt>
                <c:pt idx="364">
                  <c:v>0</c:v>
                </c:pt>
                <c:pt idx="365">
                  <c:v>0.2</c:v>
                </c:pt>
                <c:pt idx="366">
                  <c:v>2.8</c:v>
                </c:pt>
                <c:pt idx="367">
                  <c:v>0</c:v>
                </c:pt>
                <c:pt idx="368">
                  <c:v>0.4</c:v>
                </c:pt>
                <c:pt idx="369">
                  <c:v>0</c:v>
                </c:pt>
                <c:pt idx="370">
                  <c:v>0</c:v>
                </c:pt>
                <c:pt idx="371">
                  <c:v>2.6</c:v>
                </c:pt>
                <c:pt idx="372">
                  <c:v>1.4</c:v>
                </c:pt>
                <c:pt idx="373">
                  <c:v>0</c:v>
                </c:pt>
                <c:pt idx="374">
                  <c:v>0</c:v>
                </c:pt>
                <c:pt idx="375">
                  <c:v>1.4</c:v>
                </c:pt>
                <c:pt idx="376">
                  <c:v>0</c:v>
                </c:pt>
                <c:pt idx="377">
                  <c:v>2.2000000000000002</c:v>
                </c:pt>
                <c:pt idx="378">
                  <c:v>0</c:v>
                </c:pt>
                <c:pt idx="379">
                  <c:v>2.2000000000000002</c:v>
                </c:pt>
                <c:pt idx="380">
                  <c:v>0</c:v>
                </c:pt>
                <c:pt idx="381">
                  <c:v>3.6</c:v>
                </c:pt>
                <c:pt idx="382">
                  <c:v>0</c:v>
                </c:pt>
                <c:pt idx="383">
                  <c:v>0.2</c:v>
                </c:pt>
                <c:pt idx="384">
                  <c:v>0</c:v>
                </c:pt>
                <c:pt idx="385">
                  <c:v>0.2</c:v>
                </c:pt>
                <c:pt idx="386">
                  <c:v>0</c:v>
                </c:pt>
                <c:pt idx="387">
                  <c:v>4.5999999999999996</c:v>
                </c:pt>
                <c:pt idx="388">
                  <c:v>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0.2</c:v>
                </c:pt>
                <c:pt idx="396">
                  <c:v>0</c:v>
                </c:pt>
                <c:pt idx="397">
                  <c:v>3.2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5.2</c:v>
                </c:pt>
                <c:pt idx="408">
                  <c:v>0</c:v>
                </c:pt>
                <c:pt idx="409">
                  <c:v>16.2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41.2</c:v>
                </c:pt>
                <c:pt idx="416">
                  <c:v>1.6</c:v>
                </c:pt>
                <c:pt idx="417">
                  <c:v>3.8</c:v>
                </c:pt>
                <c:pt idx="418">
                  <c:v>0</c:v>
                </c:pt>
                <c:pt idx="419">
                  <c:v>0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0.2</c:v>
                </c:pt>
                <c:pt idx="427">
                  <c:v>0</c:v>
                </c:pt>
                <c:pt idx="428">
                  <c:v>4.8</c:v>
                </c:pt>
                <c:pt idx="429">
                  <c:v>3</c:v>
                </c:pt>
                <c:pt idx="430">
                  <c:v>0.2</c:v>
                </c:pt>
                <c:pt idx="431">
                  <c:v>0.8</c:v>
                </c:pt>
                <c:pt idx="432">
                  <c:v>1.4</c:v>
                </c:pt>
                <c:pt idx="433">
                  <c:v>20</c:v>
                </c:pt>
                <c:pt idx="434">
                  <c:v>0</c:v>
                </c:pt>
                <c:pt idx="435">
                  <c:v>24.2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5.8</c:v>
                </c:pt>
                <c:pt idx="441">
                  <c:v>0</c:v>
                </c:pt>
                <c:pt idx="442">
                  <c:v>0</c:v>
                </c:pt>
                <c:pt idx="443">
                  <c:v>1.8</c:v>
                </c:pt>
                <c:pt idx="444">
                  <c:v>0</c:v>
                </c:pt>
                <c:pt idx="445">
                  <c:v>0</c:v>
                </c:pt>
                <c:pt idx="446">
                  <c:v>0.2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4.2</c:v>
                </c:pt>
                <c:pt idx="452">
                  <c:v>0</c:v>
                </c:pt>
                <c:pt idx="453">
                  <c:v>4.4000000000000004</c:v>
                </c:pt>
                <c:pt idx="454">
                  <c:v>0</c:v>
                </c:pt>
                <c:pt idx="455">
                  <c:v>4.2</c:v>
                </c:pt>
                <c:pt idx="456">
                  <c:v>12.4</c:v>
                </c:pt>
                <c:pt idx="457">
                  <c:v>3.4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0.2</c:v>
                </c:pt>
                <c:pt idx="463">
                  <c:v>0.4</c:v>
                </c:pt>
                <c:pt idx="464">
                  <c:v>0</c:v>
                </c:pt>
                <c:pt idx="465">
                  <c:v>0</c:v>
                </c:pt>
                <c:pt idx="466">
                  <c:v>1.8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1.4</c:v>
                </c:pt>
                <c:pt idx="474">
                  <c:v>0</c:v>
                </c:pt>
                <c:pt idx="475">
                  <c:v>6</c:v>
                </c:pt>
                <c:pt idx="476">
                  <c:v>11.4</c:v>
                </c:pt>
                <c:pt idx="477">
                  <c:v>7.2</c:v>
                </c:pt>
                <c:pt idx="478">
                  <c:v>6.4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0.2</c:v>
                </c:pt>
                <c:pt idx="501">
                  <c:v>0</c:v>
                </c:pt>
                <c:pt idx="502">
                  <c:v>0</c:v>
                </c:pt>
                <c:pt idx="503">
                  <c:v>5</c:v>
                </c:pt>
                <c:pt idx="504">
                  <c:v>0</c:v>
                </c:pt>
                <c:pt idx="505">
                  <c:v>0</c:v>
                </c:pt>
                <c:pt idx="506">
                  <c:v>0.2</c:v>
                </c:pt>
                <c:pt idx="507">
                  <c:v>1.4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2.2000000000000002</c:v>
                </c:pt>
                <c:pt idx="514">
                  <c:v>0</c:v>
                </c:pt>
                <c:pt idx="515">
                  <c:v>0.2</c:v>
                </c:pt>
                <c:pt idx="516">
                  <c:v>35.799999999999997</c:v>
                </c:pt>
                <c:pt idx="517">
                  <c:v>0</c:v>
                </c:pt>
                <c:pt idx="518">
                  <c:v>10.8</c:v>
                </c:pt>
                <c:pt idx="519">
                  <c:v>0.2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0.4</c:v>
                </c:pt>
                <c:pt idx="525">
                  <c:v>0.8</c:v>
                </c:pt>
                <c:pt idx="526">
                  <c:v>0</c:v>
                </c:pt>
                <c:pt idx="527">
                  <c:v>0</c:v>
                </c:pt>
                <c:pt idx="528">
                  <c:v>0.2</c:v>
                </c:pt>
                <c:pt idx="529">
                  <c:v>0.2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4.2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2.2000000000000002</c:v>
                </c:pt>
                <c:pt idx="538">
                  <c:v>6.8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0.2</c:v>
                </c:pt>
                <c:pt idx="543">
                  <c:v>0.4</c:v>
                </c:pt>
                <c:pt idx="544">
                  <c:v>0</c:v>
                </c:pt>
                <c:pt idx="545">
                  <c:v>0</c:v>
                </c:pt>
                <c:pt idx="546">
                  <c:v>3.6</c:v>
                </c:pt>
                <c:pt idx="547">
                  <c:v>0</c:v>
                </c:pt>
                <c:pt idx="548">
                  <c:v>2.6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6</c:v>
                </c:pt>
                <c:pt idx="553">
                  <c:v>0</c:v>
                </c:pt>
                <c:pt idx="554">
                  <c:v>0</c:v>
                </c:pt>
                <c:pt idx="555">
                  <c:v>0.4</c:v>
                </c:pt>
                <c:pt idx="556">
                  <c:v>0</c:v>
                </c:pt>
                <c:pt idx="557">
                  <c:v>7.2</c:v>
                </c:pt>
                <c:pt idx="558">
                  <c:v>0</c:v>
                </c:pt>
                <c:pt idx="559">
                  <c:v>7.8</c:v>
                </c:pt>
                <c:pt idx="560">
                  <c:v>0</c:v>
                </c:pt>
                <c:pt idx="561">
                  <c:v>0.8</c:v>
                </c:pt>
                <c:pt idx="562">
                  <c:v>0</c:v>
                </c:pt>
                <c:pt idx="563">
                  <c:v>16.600000000000001</c:v>
                </c:pt>
                <c:pt idx="564">
                  <c:v>0</c:v>
                </c:pt>
                <c:pt idx="565">
                  <c:v>0</c:v>
                </c:pt>
                <c:pt idx="566">
                  <c:v>0.4</c:v>
                </c:pt>
                <c:pt idx="567">
                  <c:v>0</c:v>
                </c:pt>
                <c:pt idx="568">
                  <c:v>2</c:v>
                </c:pt>
                <c:pt idx="569">
                  <c:v>0</c:v>
                </c:pt>
                <c:pt idx="570">
                  <c:v>2.4</c:v>
                </c:pt>
                <c:pt idx="571">
                  <c:v>0</c:v>
                </c:pt>
                <c:pt idx="572">
                  <c:v>0</c:v>
                </c:pt>
                <c:pt idx="573">
                  <c:v>5.6</c:v>
                </c:pt>
                <c:pt idx="574">
                  <c:v>0</c:v>
                </c:pt>
                <c:pt idx="575">
                  <c:v>4.4000000000000004</c:v>
                </c:pt>
                <c:pt idx="576">
                  <c:v>0</c:v>
                </c:pt>
                <c:pt idx="577">
                  <c:v>0.2</c:v>
                </c:pt>
                <c:pt idx="578">
                  <c:v>0</c:v>
                </c:pt>
                <c:pt idx="579">
                  <c:v>4.4000000000000004</c:v>
                </c:pt>
                <c:pt idx="580">
                  <c:v>0</c:v>
                </c:pt>
                <c:pt idx="581">
                  <c:v>2.8</c:v>
                </c:pt>
                <c:pt idx="582">
                  <c:v>32.4</c:v>
                </c:pt>
                <c:pt idx="583">
                  <c:v>0</c:v>
                </c:pt>
                <c:pt idx="584">
                  <c:v>0.2</c:v>
                </c:pt>
                <c:pt idx="585">
                  <c:v>3</c:v>
                </c:pt>
                <c:pt idx="586">
                  <c:v>0.2</c:v>
                </c:pt>
                <c:pt idx="587">
                  <c:v>0.4</c:v>
                </c:pt>
                <c:pt idx="588">
                  <c:v>0.6</c:v>
                </c:pt>
                <c:pt idx="589">
                  <c:v>1.2</c:v>
                </c:pt>
                <c:pt idx="590">
                  <c:v>0.2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1.2</c:v>
                </c:pt>
                <c:pt idx="599">
                  <c:v>0.2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2.4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4.2</c:v>
                </c:pt>
                <c:pt idx="610">
                  <c:v>0</c:v>
                </c:pt>
                <c:pt idx="611">
                  <c:v>0.6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0.2</c:v>
                </c:pt>
                <c:pt idx="616">
                  <c:v>0</c:v>
                </c:pt>
                <c:pt idx="617">
                  <c:v>5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21.4</c:v>
                </c:pt>
                <c:pt idx="630">
                  <c:v>0</c:v>
                </c:pt>
                <c:pt idx="631">
                  <c:v>1.4</c:v>
                </c:pt>
                <c:pt idx="632">
                  <c:v>0</c:v>
                </c:pt>
                <c:pt idx="633">
                  <c:v>0.4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6.4</c:v>
                </c:pt>
                <c:pt idx="638">
                  <c:v>1.6</c:v>
                </c:pt>
                <c:pt idx="639">
                  <c:v>0.2</c:v>
                </c:pt>
                <c:pt idx="640">
                  <c:v>0</c:v>
                </c:pt>
                <c:pt idx="641">
                  <c:v>4.4000000000000004</c:v>
                </c:pt>
                <c:pt idx="642">
                  <c:v>0</c:v>
                </c:pt>
                <c:pt idx="643">
                  <c:v>0</c:v>
                </c:pt>
                <c:pt idx="644">
                  <c:v>3.6</c:v>
                </c:pt>
                <c:pt idx="645">
                  <c:v>0</c:v>
                </c:pt>
                <c:pt idx="646">
                  <c:v>0</c:v>
                </c:pt>
                <c:pt idx="647">
                  <c:v>2</c:v>
                </c:pt>
                <c:pt idx="648">
                  <c:v>1.4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1.8</c:v>
                </c:pt>
                <c:pt idx="654">
                  <c:v>0</c:v>
                </c:pt>
                <c:pt idx="655">
                  <c:v>1.8</c:v>
                </c:pt>
                <c:pt idx="656">
                  <c:v>0.2</c:v>
                </c:pt>
                <c:pt idx="657">
                  <c:v>0</c:v>
                </c:pt>
                <c:pt idx="658">
                  <c:v>1.2</c:v>
                </c:pt>
                <c:pt idx="659">
                  <c:v>0</c:v>
                </c:pt>
                <c:pt idx="660">
                  <c:v>0.2</c:v>
                </c:pt>
                <c:pt idx="661">
                  <c:v>0.2</c:v>
                </c:pt>
                <c:pt idx="662">
                  <c:v>0</c:v>
                </c:pt>
                <c:pt idx="663">
                  <c:v>0</c:v>
                </c:pt>
                <c:pt idx="664">
                  <c:v>1.6</c:v>
                </c:pt>
                <c:pt idx="665">
                  <c:v>8.1999999999999993</c:v>
                </c:pt>
                <c:pt idx="666">
                  <c:v>0.8</c:v>
                </c:pt>
                <c:pt idx="667">
                  <c:v>1.4</c:v>
                </c:pt>
                <c:pt idx="668">
                  <c:v>25.2</c:v>
                </c:pt>
                <c:pt idx="669">
                  <c:v>0</c:v>
                </c:pt>
                <c:pt idx="670">
                  <c:v>0</c:v>
                </c:pt>
                <c:pt idx="671">
                  <c:v>8</c:v>
                </c:pt>
                <c:pt idx="672">
                  <c:v>0</c:v>
                </c:pt>
                <c:pt idx="673">
                  <c:v>1.8</c:v>
                </c:pt>
                <c:pt idx="674">
                  <c:v>0</c:v>
                </c:pt>
                <c:pt idx="675">
                  <c:v>0</c:v>
                </c:pt>
                <c:pt idx="676">
                  <c:v>8.1999999999999993</c:v>
                </c:pt>
                <c:pt idx="677">
                  <c:v>0.4</c:v>
                </c:pt>
                <c:pt idx="678">
                  <c:v>0</c:v>
                </c:pt>
                <c:pt idx="679">
                  <c:v>6</c:v>
                </c:pt>
                <c:pt idx="680">
                  <c:v>0</c:v>
                </c:pt>
                <c:pt idx="681">
                  <c:v>0.8</c:v>
                </c:pt>
                <c:pt idx="682">
                  <c:v>0</c:v>
                </c:pt>
                <c:pt idx="683">
                  <c:v>0.2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21.6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2.2000000000000002</c:v>
                </c:pt>
                <c:pt idx="693">
                  <c:v>0.2</c:v>
                </c:pt>
                <c:pt idx="694">
                  <c:v>0</c:v>
                </c:pt>
                <c:pt idx="695">
                  <c:v>0.6</c:v>
                </c:pt>
                <c:pt idx="696">
                  <c:v>0</c:v>
                </c:pt>
                <c:pt idx="697">
                  <c:v>0</c:v>
                </c:pt>
                <c:pt idx="698">
                  <c:v>4.8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1.2</c:v>
                </c:pt>
                <c:pt idx="704">
                  <c:v>0</c:v>
                </c:pt>
                <c:pt idx="705">
                  <c:v>0</c:v>
                </c:pt>
                <c:pt idx="706">
                  <c:v>2.8</c:v>
                </c:pt>
                <c:pt idx="707">
                  <c:v>0.4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</c:v>
                </c:pt>
                <c:pt idx="712">
                  <c:v>0</c:v>
                </c:pt>
                <c:pt idx="713">
                  <c:v>0.2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1.8</c:v>
                </c:pt>
                <c:pt idx="722">
                  <c:v>0</c:v>
                </c:pt>
                <c:pt idx="723">
                  <c:v>1.2</c:v>
                </c:pt>
                <c:pt idx="724">
                  <c:v>0</c:v>
                </c:pt>
                <c:pt idx="725">
                  <c:v>1.4</c:v>
                </c:pt>
                <c:pt idx="726">
                  <c:v>0.8</c:v>
                </c:pt>
                <c:pt idx="727">
                  <c:v>0</c:v>
                </c:pt>
                <c:pt idx="728">
                  <c:v>0</c:v>
                </c:pt>
                <c:pt idx="729">
                  <c:v>0.2</c:v>
                </c:pt>
                <c:pt idx="730">
                  <c:v>1.4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0.6</c:v>
                </c:pt>
                <c:pt idx="735">
                  <c:v>0</c:v>
                </c:pt>
                <c:pt idx="736">
                  <c:v>5.4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0.4</c:v>
                </c:pt>
                <c:pt idx="749">
                  <c:v>0.4</c:v>
                </c:pt>
                <c:pt idx="750">
                  <c:v>0</c:v>
                </c:pt>
                <c:pt idx="751">
                  <c:v>0</c:v>
                </c:pt>
                <c:pt idx="752">
                  <c:v>3.4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1.8</c:v>
                </c:pt>
                <c:pt idx="758">
                  <c:v>0</c:v>
                </c:pt>
                <c:pt idx="759">
                  <c:v>2.2000000000000002</c:v>
                </c:pt>
                <c:pt idx="760">
                  <c:v>0</c:v>
                </c:pt>
                <c:pt idx="761">
                  <c:v>0</c:v>
                </c:pt>
                <c:pt idx="762">
                  <c:v>2.4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4.4000000000000004</c:v>
                </c:pt>
                <c:pt idx="770">
                  <c:v>0</c:v>
                </c:pt>
                <c:pt idx="771">
                  <c:v>0</c:v>
                </c:pt>
                <c:pt idx="772">
                  <c:v>0.6</c:v>
                </c:pt>
                <c:pt idx="773">
                  <c:v>0.8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5.6</c:v>
                </c:pt>
                <c:pt idx="778">
                  <c:v>24.8</c:v>
                </c:pt>
                <c:pt idx="779">
                  <c:v>2.2000000000000002</c:v>
                </c:pt>
                <c:pt idx="780">
                  <c:v>0.8</c:v>
                </c:pt>
                <c:pt idx="781">
                  <c:v>0.2</c:v>
                </c:pt>
                <c:pt idx="782">
                  <c:v>4</c:v>
                </c:pt>
                <c:pt idx="783">
                  <c:v>0</c:v>
                </c:pt>
                <c:pt idx="784">
                  <c:v>2</c:v>
                </c:pt>
                <c:pt idx="785">
                  <c:v>0</c:v>
                </c:pt>
                <c:pt idx="786">
                  <c:v>0.2</c:v>
                </c:pt>
                <c:pt idx="787">
                  <c:v>0</c:v>
                </c:pt>
                <c:pt idx="788">
                  <c:v>0</c:v>
                </c:pt>
                <c:pt idx="789">
                  <c:v>0.4</c:v>
                </c:pt>
                <c:pt idx="790">
                  <c:v>0</c:v>
                </c:pt>
                <c:pt idx="791">
                  <c:v>6.8</c:v>
                </c:pt>
                <c:pt idx="792">
                  <c:v>0</c:v>
                </c:pt>
                <c:pt idx="793">
                  <c:v>0</c:v>
                </c:pt>
                <c:pt idx="794">
                  <c:v>1.2</c:v>
                </c:pt>
                <c:pt idx="795">
                  <c:v>0</c:v>
                </c:pt>
                <c:pt idx="796">
                  <c:v>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0.2</c:v>
                </c:pt>
                <c:pt idx="802">
                  <c:v>0.2</c:v>
                </c:pt>
                <c:pt idx="803">
                  <c:v>0</c:v>
                </c:pt>
                <c:pt idx="804">
                  <c:v>0</c:v>
                </c:pt>
                <c:pt idx="805">
                  <c:v>1.2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0.2</c:v>
                </c:pt>
                <c:pt idx="810">
                  <c:v>0</c:v>
                </c:pt>
                <c:pt idx="811">
                  <c:v>0.4</c:v>
                </c:pt>
                <c:pt idx="812">
                  <c:v>1.8</c:v>
                </c:pt>
                <c:pt idx="813">
                  <c:v>0</c:v>
                </c:pt>
                <c:pt idx="814">
                  <c:v>0.2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2.6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1.2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</c:v>
                </c:pt>
                <c:pt idx="835">
                  <c:v>1.6</c:v>
                </c:pt>
                <c:pt idx="836">
                  <c:v>0.2</c:v>
                </c:pt>
                <c:pt idx="837">
                  <c:v>20.6</c:v>
                </c:pt>
                <c:pt idx="838">
                  <c:v>0.4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0.8</c:v>
                </c:pt>
                <c:pt idx="844">
                  <c:v>38.799999999999997</c:v>
                </c:pt>
                <c:pt idx="845">
                  <c:v>0</c:v>
                </c:pt>
                <c:pt idx="846">
                  <c:v>0.6</c:v>
                </c:pt>
                <c:pt idx="847">
                  <c:v>3.4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0.6</c:v>
                </c:pt>
                <c:pt idx="864">
                  <c:v>0.2</c:v>
                </c:pt>
                <c:pt idx="865">
                  <c:v>4.4000000000000004</c:v>
                </c:pt>
                <c:pt idx="866">
                  <c:v>0</c:v>
                </c:pt>
                <c:pt idx="867">
                  <c:v>0</c:v>
                </c:pt>
                <c:pt idx="868">
                  <c:v>0.6</c:v>
                </c:pt>
                <c:pt idx="869">
                  <c:v>0.2</c:v>
                </c:pt>
                <c:pt idx="870">
                  <c:v>6.2</c:v>
                </c:pt>
                <c:pt idx="871">
                  <c:v>0</c:v>
                </c:pt>
                <c:pt idx="872">
                  <c:v>0</c:v>
                </c:pt>
                <c:pt idx="873">
                  <c:v>2.8</c:v>
                </c:pt>
                <c:pt idx="874">
                  <c:v>2.2000000000000002</c:v>
                </c:pt>
                <c:pt idx="875">
                  <c:v>0</c:v>
                </c:pt>
                <c:pt idx="876">
                  <c:v>9.1999999999999993</c:v>
                </c:pt>
                <c:pt idx="877">
                  <c:v>0</c:v>
                </c:pt>
                <c:pt idx="878">
                  <c:v>0</c:v>
                </c:pt>
                <c:pt idx="879">
                  <c:v>1.4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0.2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0.8</c:v>
                </c:pt>
                <c:pt idx="892">
                  <c:v>0</c:v>
                </c:pt>
                <c:pt idx="893">
                  <c:v>0.2</c:v>
                </c:pt>
                <c:pt idx="894">
                  <c:v>1</c:v>
                </c:pt>
                <c:pt idx="895">
                  <c:v>0</c:v>
                </c:pt>
                <c:pt idx="896">
                  <c:v>1.6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0.2</c:v>
                </c:pt>
                <c:pt idx="905">
                  <c:v>3.8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0.4</c:v>
                </c:pt>
                <c:pt idx="912">
                  <c:v>0</c:v>
                </c:pt>
                <c:pt idx="913">
                  <c:v>0</c:v>
                </c:pt>
                <c:pt idx="914">
                  <c:v>4.5999999999999996</c:v>
                </c:pt>
                <c:pt idx="915">
                  <c:v>0</c:v>
                </c:pt>
                <c:pt idx="916">
                  <c:v>0.2</c:v>
                </c:pt>
                <c:pt idx="917">
                  <c:v>0.8</c:v>
                </c:pt>
                <c:pt idx="918">
                  <c:v>1.2</c:v>
                </c:pt>
                <c:pt idx="919">
                  <c:v>0</c:v>
                </c:pt>
                <c:pt idx="920">
                  <c:v>10.6</c:v>
                </c:pt>
                <c:pt idx="921">
                  <c:v>0</c:v>
                </c:pt>
                <c:pt idx="922">
                  <c:v>0</c:v>
                </c:pt>
                <c:pt idx="923">
                  <c:v>0.8</c:v>
                </c:pt>
                <c:pt idx="924">
                  <c:v>0</c:v>
                </c:pt>
                <c:pt idx="925">
                  <c:v>1.6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1.8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7</c:v>
                </c:pt>
                <c:pt idx="942">
                  <c:v>0</c:v>
                </c:pt>
                <c:pt idx="943">
                  <c:v>11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0.4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0.2</c:v>
                </c:pt>
                <c:pt idx="956">
                  <c:v>0</c:v>
                </c:pt>
                <c:pt idx="957">
                  <c:v>2.6</c:v>
                </c:pt>
                <c:pt idx="958">
                  <c:v>0</c:v>
                </c:pt>
                <c:pt idx="959">
                  <c:v>0</c:v>
                </c:pt>
                <c:pt idx="960">
                  <c:v>5.6</c:v>
                </c:pt>
                <c:pt idx="961">
                  <c:v>0.2</c:v>
                </c:pt>
                <c:pt idx="962">
                  <c:v>12.4</c:v>
                </c:pt>
                <c:pt idx="963">
                  <c:v>6.8</c:v>
                </c:pt>
                <c:pt idx="964">
                  <c:v>1.2</c:v>
                </c:pt>
                <c:pt idx="965">
                  <c:v>0</c:v>
                </c:pt>
                <c:pt idx="966">
                  <c:v>0</c:v>
                </c:pt>
                <c:pt idx="967">
                  <c:v>0.8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1.6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0.6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5.2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6.4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1.4</c:v>
                </c:pt>
                <c:pt idx="998">
                  <c:v>0</c:v>
                </c:pt>
                <c:pt idx="999">
                  <c:v>0</c:v>
                </c:pt>
                <c:pt idx="1000">
                  <c:v>1.6</c:v>
                </c:pt>
                <c:pt idx="1001">
                  <c:v>0.8</c:v>
                </c:pt>
                <c:pt idx="1002">
                  <c:v>0</c:v>
                </c:pt>
                <c:pt idx="1003">
                  <c:v>11.4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0.8</c:v>
                </c:pt>
                <c:pt idx="1010">
                  <c:v>0</c:v>
                </c:pt>
                <c:pt idx="1011">
                  <c:v>3</c:v>
                </c:pt>
                <c:pt idx="1012">
                  <c:v>0</c:v>
                </c:pt>
                <c:pt idx="1013">
                  <c:v>9.8000000000000007</c:v>
                </c:pt>
                <c:pt idx="1014">
                  <c:v>0</c:v>
                </c:pt>
                <c:pt idx="1015">
                  <c:v>0.2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2.4</c:v>
                </c:pt>
                <c:pt idx="1020">
                  <c:v>0</c:v>
                </c:pt>
                <c:pt idx="1021">
                  <c:v>4.2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2</c:v>
                </c:pt>
                <c:pt idx="1026">
                  <c:v>4.8</c:v>
                </c:pt>
                <c:pt idx="1027">
                  <c:v>1.6</c:v>
                </c:pt>
                <c:pt idx="1028">
                  <c:v>0</c:v>
                </c:pt>
                <c:pt idx="1029">
                  <c:v>0</c:v>
                </c:pt>
                <c:pt idx="1030">
                  <c:v>2</c:v>
                </c:pt>
                <c:pt idx="1031">
                  <c:v>13.8</c:v>
                </c:pt>
                <c:pt idx="1032">
                  <c:v>0</c:v>
                </c:pt>
                <c:pt idx="1033">
                  <c:v>0</c:v>
                </c:pt>
                <c:pt idx="1034">
                  <c:v>43.8</c:v>
                </c:pt>
                <c:pt idx="1035">
                  <c:v>0</c:v>
                </c:pt>
                <c:pt idx="1036">
                  <c:v>0.6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0.8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0.2</c:v>
                </c:pt>
                <c:pt idx="1051">
                  <c:v>0.4</c:v>
                </c:pt>
                <c:pt idx="1052">
                  <c:v>15</c:v>
                </c:pt>
                <c:pt idx="1053">
                  <c:v>0</c:v>
                </c:pt>
                <c:pt idx="1054">
                  <c:v>0.4</c:v>
                </c:pt>
                <c:pt idx="1055">
                  <c:v>0</c:v>
                </c:pt>
                <c:pt idx="1056">
                  <c:v>10.199999999999999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20.6</c:v>
                </c:pt>
                <c:pt idx="1062">
                  <c:v>1</c:v>
                </c:pt>
                <c:pt idx="1063">
                  <c:v>0.4</c:v>
                </c:pt>
                <c:pt idx="1064">
                  <c:v>1.4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0.2</c:v>
                </c:pt>
                <c:pt idx="1074">
                  <c:v>0.6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6.2</c:v>
                </c:pt>
                <c:pt idx="1081">
                  <c:v>10.4</c:v>
                </c:pt>
                <c:pt idx="1082">
                  <c:v>0</c:v>
                </c:pt>
                <c:pt idx="1083">
                  <c:v>0</c:v>
                </c:pt>
                <c:pt idx="1084">
                  <c:v>1.2</c:v>
                </c:pt>
                <c:pt idx="1085">
                  <c:v>1.6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6.6</c:v>
                </c:pt>
                <c:pt idx="1090">
                  <c:v>0</c:v>
                </c:pt>
                <c:pt idx="1091">
                  <c:v>0</c:v>
                </c:pt>
                <c:pt idx="1092">
                  <c:v>18.600000000000001</c:v>
                </c:pt>
                <c:pt idx="1093">
                  <c:v>0</c:v>
                </c:pt>
                <c:pt idx="1094">
                  <c:v>0.2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</c:v>
                </c:pt>
                <c:pt idx="1100">
                  <c:v>8.6</c:v>
                </c:pt>
                <c:pt idx="1101">
                  <c:v>0</c:v>
                </c:pt>
                <c:pt idx="1102">
                  <c:v>8</c:v>
                </c:pt>
                <c:pt idx="1103">
                  <c:v>0</c:v>
                </c:pt>
                <c:pt idx="1104">
                  <c:v>0</c:v>
                </c:pt>
                <c:pt idx="1105">
                  <c:v>2.8</c:v>
                </c:pt>
                <c:pt idx="1106">
                  <c:v>8.4</c:v>
                </c:pt>
                <c:pt idx="1107">
                  <c:v>0</c:v>
                </c:pt>
                <c:pt idx="1108">
                  <c:v>0.8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15.6</c:v>
                </c:pt>
                <c:pt idx="1113">
                  <c:v>3.2</c:v>
                </c:pt>
                <c:pt idx="1114">
                  <c:v>1.2</c:v>
                </c:pt>
                <c:pt idx="1115">
                  <c:v>9</c:v>
                </c:pt>
                <c:pt idx="1116">
                  <c:v>0</c:v>
                </c:pt>
                <c:pt idx="1117">
                  <c:v>0.4</c:v>
                </c:pt>
                <c:pt idx="1118">
                  <c:v>0</c:v>
                </c:pt>
                <c:pt idx="1119">
                  <c:v>0</c:v>
                </c:pt>
                <c:pt idx="1120">
                  <c:v>6.8</c:v>
                </c:pt>
                <c:pt idx="1121">
                  <c:v>0</c:v>
                </c:pt>
                <c:pt idx="1122">
                  <c:v>0</c:v>
                </c:pt>
                <c:pt idx="1123">
                  <c:v>1.4</c:v>
                </c:pt>
                <c:pt idx="1124">
                  <c:v>23</c:v>
                </c:pt>
                <c:pt idx="1125">
                  <c:v>0.2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3.4</c:v>
                </c:pt>
                <c:pt idx="1131">
                  <c:v>0</c:v>
                </c:pt>
                <c:pt idx="1132">
                  <c:v>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2.6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3.6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0.4</c:v>
                </c:pt>
                <c:pt idx="1149">
                  <c:v>5.6</c:v>
                </c:pt>
                <c:pt idx="1150">
                  <c:v>4.2</c:v>
                </c:pt>
                <c:pt idx="1151">
                  <c:v>0.2</c:v>
                </c:pt>
                <c:pt idx="1152">
                  <c:v>0.6</c:v>
                </c:pt>
                <c:pt idx="1153">
                  <c:v>0</c:v>
                </c:pt>
                <c:pt idx="1154">
                  <c:v>0</c:v>
                </c:pt>
                <c:pt idx="1155">
                  <c:v>8.4</c:v>
                </c:pt>
                <c:pt idx="1156">
                  <c:v>1.2</c:v>
                </c:pt>
                <c:pt idx="1157">
                  <c:v>5.4</c:v>
                </c:pt>
                <c:pt idx="1158">
                  <c:v>0.4</c:v>
                </c:pt>
                <c:pt idx="1159">
                  <c:v>0</c:v>
                </c:pt>
                <c:pt idx="1160">
                  <c:v>0</c:v>
                </c:pt>
                <c:pt idx="1161">
                  <c:v>0.4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0.8</c:v>
                </c:pt>
                <c:pt idx="1166">
                  <c:v>2.6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0.4</c:v>
                </c:pt>
                <c:pt idx="1172">
                  <c:v>3.2</c:v>
                </c:pt>
                <c:pt idx="1173">
                  <c:v>4.2</c:v>
                </c:pt>
                <c:pt idx="1174">
                  <c:v>0</c:v>
                </c:pt>
                <c:pt idx="1175">
                  <c:v>12.4</c:v>
                </c:pt>
                <c:pt idx="1176">
                  <c:v>0</c:v>
                </c:pt>
                <c:pt idx="1177">
                  <c:v>2.8</c:v>
                </c:pt>
                <c:pt idx="1178">
                  <c:v>0.6</c:v>
                </c:pt>
                <c:pt idx="1179">
                  <c:v>0</c:v>
                </c:pt>
                <c:pt idx="1180">
                  <c:v>3</c:v>
                </c:pt>
                <c:pt idx="1181">
                  <c:v>0</c:v>
                </c:pt>
                <c:pt idx="1182">
                  <c:v>0</c:v>
                </c:pt>
                <c:pt idx="1183">
                  <c:v>0.8</c:v>
                </c:pt>
                <c:pt idx="1184">
                  <c:v>0</c:v>
                </c:pt>
                <c:pt idx="1185">
                  <c:v>5.2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0.6</c:v>
                </c:pt>
                <c:pt idx="1191">
                  <c:v>54.6</c:v>
                </c:pt>
                <c:pt idx="1192">
                  <c:v>0</c:v>
                </c:pt>
                <c:pt idx="1193">
                  <c:v>0</c:v>
                </c:pt>
                <c:pt idx="1194">
                  <c:v>10</c:v>
                </c:pt>
                <c:pt idx="1195">
                  <c:v>0</c:v>
                </c:pt>
                <c:pt idx="1196">
                  <c:v>0</c:v>
                </c:pt>
                <c:pt idx="1197">
                  <c:v>0.4</c:v>
                </c:pt>
                <c:pt idx="1198">
                  <c:v>0</c:v>
                </c:pt>
                <c:pt idx="1199">
                  <c:v>0</c:v>
                </c:pt>
                <c:pt idx="1200">
                  <c:v>0.2</c:v>
                </c:pt>
                <c:pt idx="1201">
                  <c:v>0</c:v>
                </c:pt>
                <c:pt idx="1202">
                  <c:v>0.2</c:v>
                </c:pt>
                <c:pt idx="1203">
                  <c:v>0</c:v>
                </c:pt>
                <c:pt idx="1204">
                  <c:v>0</c:v>
                </c:pt>
                <c:pt idx="1205">
                  <c:v>8.1999999999999993</c:v>
                </c:pt>
                <c:pt idx="1206">
                  <c:v>4.4000000000000004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0.4</c:v>
                </c:pt>
                <c:pt idx="1211">
                  <c:v>1.2</c:v>
                </c:pt>
                <c:pt idx="1212">
                  <c:v>5.4</c:v>
                </c:pt>
                <c:pt idx="1213">
                  <c:v>0</c:v>
                </c:pt>
                <c:pt idx="1214">
                  <c:v>3</c:v>
                </c:pt>
                <c:pt idx="1215">
                  <c:v>0</c:v>
                </c:pt>
                <c:pt idx="1216">
                  <c:v>1.2</c:v>
                </c:pt>
                <c:pt idx="1217">
                  <c:v>0.8</c:v>
                </c:pt>
                <c:pt idx="1218">
                  <c:v>5.8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1.4</c:v>
                </c:pt>
                <c:pt idx="1224">
                  <c:v>0</c:v>
                </c:pt>
                <c:pt idx="1225">
                  <c:v>0</c:v>
                </c:pt>
                <c:pt idx="1226">
                  <c:v>20.6</c:v>
                </c:pt>
                <c:pt idx="1227">
                  <c:v>0</c:v>
                </c:pt>
                <c:pt idx="1228">
                  <c:v>0</c:v>
                </c:pt>
                <c:pt idx="1229">
                  <c:v>6.2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0.2</c:v>
                </c:pt>
                <c:pt idx="1235">
                  <c:v>0</c:v>
                </c:pt>
                <c:pt idx="1236">
                  <c:v>0</c:v>
                </c:pt>
                <c:pt idx="1237">
                  <c:v>3.8</c:v>
                </c:pt>
                <c:pt idx="1238">
                  <c:v>25.6</c:v>
                </c:pt>
                <c:pt idx="1239">
                  <c:v>0.2</c:v>
                </c:pt>
                <c:pt idx="1240">
                  <c:v>0</c:v>
                </c:pt>
                <c:pt idx="1241">
                  <c:v>0.2</c:v>
                </c:pt>
                <c:pt idx="1242">
                  <c:v>7</c:v>
                </c:pt>
                <c:pt idx="1243">
                  <c:v>44</c:v>
                </c:pt>
                <c:pt idx="1244">
                  <c:v>6.8</c:v>
                </c:pt>
                <c:pt idx="1245">
                  <c:v>3.2</c:v>
                </c:pt>
                <c:pt idx="1246">
                  <c:v>2.4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0.2</c:v>
                </c:pt>
                <c:pt idx="1255">
                  <c:v>0</c:v>
                </c:pt>
                <c:pt idx="1256">
                  <c:v>0.8</c:v>
                </c:pt>
                <c:pt idx="1257">
                  <c:v>0</c:v>
                </c:pt>
                <c:pt idx="1258">
                  <c:v>0.4</c:v>
                </c:pt>
                <c:pt idx="1259">
                  <c:v>3</c:v>
                </c:pt>
                <c:pt idx="1260">
                  <c:v>0.4</c:v>
                </c:pt>
                <c:pt idx="1261">
                  <c:v>0</c:v>
                </c:pt>
                <c:pt idx="1262">
                  <c:v>0</c:v>
                </c:pt>
                <c:pt idx="1263">
                  <c:v>2.8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1.8</c:v>
                </c:pt>
                <c:pt idx="1268">
                  <c:v>1.2</c:v>
                </c:pt>
                <c:pt idx="1269">
                  <c:v>21.6</c:v>
                </c:pt>
                <c:pt idx="1270">
                  <c:v>1.2</c:v>
                </c:pt>
                <c:pt idx="1271">
                  <c:v>0</c:v>
                </c:pt>
                <c:pt idx="1272">
                  <c:v>0.8</c:v>
                </c:pt>
                <c:pt idx="1273">
                  <c:v>6.8</c:v>
                </c:pt>
                <c:pt idx="1274">
                  <c:v>0</c:v>
                </c:pt>
                <c:pt idx="1275">
                  <c:v>0</c:v>
                </c:pt>
                <c:pt idx="1276">
                  <c:v>6.4</c:v>
                </c:pt>
                <c:pt idx="1277">
                  <c:v>0</c:v>
                </c:pt>
                <c:pt idx="1278">
                  <c:v>1.6</c:v>
                </c:pt>
                <c:pt idx="1279">
                  <c:v>0.4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0.8</c:v>
                </c:pt>
                <c:pt idx="1284">
                  <c:v>0</c:v>
                </c:pt>
                <c:pt idx="1285">
                  <c:v>38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8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0.4</c:v>
                </c:pt>
                <c:pt idx="1297">
                  <c:v>0.6</c:v>
                </c:pt>
                <c:pt idx="1298">
                  <c:v>0</c:v>
                </c:pt>
                <c:pt idx="1299">
                  <c:v>4.5999999999999996</c:v>
                </c:pt>
                <c:pt idx="1300">
                  <c:v>0</c:v>
                </c:pt>
                <c:pt idx="1301">
                  <c:v>0.8</c:v>
                </c:pt>
                <c:pt idx="1302">
                  <c:v>3.6</c:v>
                </c:pt>
                <c:pt idx="1303">
                  <c:v>9.1999999999999993</c:v>
                </c:pt>
                <c:pt idx="1304">
                  <c:v>0</c:v>
                </c:pt>
                <c:pt idx="1305">
                  <c:v>1.2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1.4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7.8</c:v>
                </c:pt>
                <c:pt idx="1315">
                  <c:v>0</c:v>
                </c:pt>
                <c:pt idx="1316">
                  <c:v>12.6</c:v>
                </c:pt>
                <c:pt idx="1317">
                  <c:v>0</c:v>
                </c:pt>
                <c:pt idx="1318">
                  <c:v>8.4</c:v>
                </c:pt>
                <c:pt idx="1319">
                  <c:v>0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</c:v>
                </c:pt>
                <c:pt idx="1324">
                  <c:v>6</c:v>
                </c:pt>
                <c:pt idx="1325">
                  <c:v>0.2</c:v>
                </c:pt>
                <c:pt idx="1326">
                  <c:v>0</c:v>
                </c:pt>
                <c:pt idx="1327">
                  <c:v>1.2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2.4</c:v>
                </c:pt>
                <c:pt idx="1334">
                  <c:v>0.2</c:v>
                </c:pt>
                <c:pt idx="1335">
                  <c:v>1.2</c:v>
                </c:pt>
                <c:pt idx="1336">
                  <c:v>0</c:v>
                </c:pt>
                <c:pt idx="1337">
                  <c:v>19.399999999999999</c:v>
                </c:pt>
                <c:pt idx="1338">
                  <c:v>0</c:v>
                </c:pt>
                <c:pt idx="1339">
                  <c:v>2.2000000000000002</c:v>
                </c:pt>
                <c:pt idx="1340">
                  <c:v>1.6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4.5999999999999996</c:v>
                </c:pt>
                <c:pt idx="1345">
                  <c:v>0</c:v>
                </c:pt>
                <c:pt idx="1346">
                  <c:v>5.8</c:v>
                </c:pt>
                <c:pt idx="1347">
                  <c:v>0</c:v>
                </c:pt>
                <c:pt idx="1348">
                  <c:v>4</c:v>
                </c:pt>
                <c:pt idx="1349">
                  <c:v>2.8</c:v>
                </c:pt>
                <c:pt idx="1350">
                  <c:v>15.8</c:v>
                </c:pt>
                <c:pt idx="1351">
                  <c:v>14.4</c:v>
                </c:pt>
                <c:pt idx="1352">
                  <c:v>0.2</c:v>
                </c:pt>
                <c:pt idx="1353">
                  <c:v>0</c:v>
                </c:pt>
                <c:pt idx="1354">
                  <c:v>0.4</c:v>
                </c:pt>
                <c:pt idx="1355">
                  <c:v>0</c:v>
                </c:pt>
                <c:pt idx="1356">
                  <c:v>0.4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2.8</c:v>
                </c:pt>
                <c:pt idx="1363">
                  <c:v>0</c:v>
                </c:pt>
                <c:pt idx="1364">
                  <c:v>4.8</c:v>
                </c:pt>
                <c:pt idx="1365">
                  <c:v>0</c:v>
                </c:pt>
                <c:pt idx="1366">
                  <c:v>0</c:v>
                </c:pt>
                <c:pt idx="1367">
                  <c:v>0.8</c:v>
                </c:pt>
                <c:pt idx="1368">
                  <c:v>0</c:v>
                </c:pt>
                <c:pt idx="1369">
                  <c:v>0.2</c:v>
                </c:pt>
                <c:pt idx="1370">
                  <c:v>0</c:v>
                </c:pt>
                <c:pt idx="1371">
                  <c:v>0.6</c:v>
                </c:pt>
                <c:pt idx="1372">
                  <c:v>0</c:v>
                </c:pt>
                <c:pt idx="1373">
                  <c:v>28.4</c:v>
                </c:pt>
                <c:pt idx="1374">
                  <c:v>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1.2</c:v>
                </c:pt>
                <c:pt idx="1379">
                  <c:v>2</c:v>
                </c:pt>
                <c:pt idx="1380">
                  <c:v>1</c:v>
                </c:pt>
                <c:pt idx="1381">
                  <c:v>0</c:v>
                </c:pt>
                <c:pt idx="1382">
                  <c:v>0.2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13.4</c:v>
                </c:pt>
                <c:pt idx="1387">
                  <c:v>2.8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0.4</c:v>
                </c:pt>
                <c:pt idx="1393">
                  <c:v>0</c:v>
                </c:pt>
                <c:pt idx="1394">
                  <c:v>0.6</c:v>
                </c:pt>
                <c:pt idx="1395">
                  <c:v>0</c:v>
                </c:pt>
                <c:pt idx="1396">
                  <c:v>0.6</c:v>
                </c:pt>
                <c:pt idx="1397">
                  <c:v>0.6</c:v>
                </c:pt>
                <c:pt idx="1398">
                  <c:v>0</c:v>
                </c:pt>
                <c:pt idx="1399">
                  <c:v>1.6</c:v>
                </c:pt>
                <c:pt idx="1400">
                  <c:v>2.4</c:v>
                </c:pt>
                <c:pt idx="1401">
                  <c:v>0.6</c:v>
                </c:pt>
                <c:pt idx="1402">
                  <c:v>2.4</c:v>
                </c:pt>
                <c:pt idx="1403">
                  <c:v>2.8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4.4000000000000004</c:v>
                </c:pt>
                <c:pt idx="1413">
                  <c:v>0.2</c:v>
                </c:pt>
                <c:pt idx="1414">
                  <c:v>0</c:v>
                </c:pt>
                <c:pt idx="1415">
                  <c:v>12.8</c:v>
                </c:pt>
                <c:pt idx="1416">
                  <c:v>0.2</c:v>
                </c:pt>
                <c:pt idx="1417">
                  <c:v>0.4</c:v>
                </c:pt>
                <c:pt idx="1418">
                  <c:v>0</c:v>
                </c:pt>
                <c:pt idx="1419">
                  <c:v>0.6</c:v>
                </c:pt>
                <c:pt idx="1420">
                  <c:v>3.8</c:v>
                </c:pt>
                <c:pt idx="1421">
                  <c:v>1.8</c:v>
                </c:pt>
                <c:pt idx="1422">
                  <c:v>1.2</c:v>
                </c:pt>
                <c:pt idx="1423">
                  <c:v>0</c:v>
                </c:pt>
                <c:pt idx="1424">
                  <c:v>0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1.8</c:v>
                </c:pt>
                <c:pt idx="1429">
                  <c:v>0</c:v>
                </c:pt>
                <c:pt idx="1430">
                  <c:v>1.6</c:v>
                </c:pt>
                <c:pt idx="1431">
                  <c:v>3.6</c:v>
                </c:pt>
                <c:pt idx="1432">
                  <c:v>3.8</c:v>
                </c:pt>
                <c:pt idx="1433">
                  <c:v>0</c:v>
                </c:pt>
                <c:pt idx="1434">
                  <c:v>1.2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0.4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0.4</c:v>
                </c:pt>
                <c:pt idx="1448">
                  <c:v>7</c:v>
                </c:pt>
                <c:pt idx="1449">
                  <c:v>0.2</c:v>
                </c:pt>
                <c:pt idx="1450">
                  <c:v>0.2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</c:v>
                </c:pt>
                <c:pt idx="1468">
                  <c:v>1.4</c:v>
                </c:pt>
                <c:pt idx="1469">
                  <c:v>0</c:v>
                </c:pt>
                <c:pt idx="1470">
                  <c:v>0.4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0.2</c:v>
                </c:pt>
                <c:pt idx="1476">
                  <c:v>0.4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1.4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2.6</c:v>
                </c:pt>
                <c:pt idx="1486">
                  <c:v>1</c:v>
                </c:pt>
                <c:pt idx="1487">
                  <c:v>0</c:v>
                </c:pt>
                <c:pt idx="1488">
                  <c:v>2.2000000000000002</c:v>
                </c:pt>
                <c:pt idx="1489">
                  <c:v>0</c:v>
                </c:pt>
                <c:pt idx="1490">
                  <c:v>0</c:v>
                </c:pt>
                <c:pt idx="1491">
                  <c:v>1.6</c:v>
                </c:pt>
                <c:pt idx="1492">
                  <c:v>0</c:v>
                </c:pt>
                <c:pt idx="1493">
                  <c:v>2.6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5.4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0</c:v>
                </c:pt>
                <c:pt idx="1507">
                  <c:v>0.8</c:v>
                </c:pt>
                <c:pt idx="1508">
                  <c:v>0</c:v>
                </c:pt>
                <c:pt idx="1509">
                  <c:v>0</c:v>
                </c:pt>
                <c:pt idx="1510">
                  <c:v>0.4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3.2</c:v>
                </c:pt>
                <c:pt idx="1519">
                  <c:v>2.8</c:v>
                </c:pt>
                <c:pt idx="1520">
                  <c:v>0</c:v>
                </c:pt>
                <c:pt idx="1521">
                  <c:v>0</c:v>
                </c:pt>
                <c:pt idx="1522">
                  <c:v>8.8000000000000007</c:v>
                </c:pt>
                <c:pt idx="1523">
                  <c:v>0.4</c:v>
                </c:pt>
                <c:pt idx="1524">
                  <c:v>0.6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0.4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0.2</c:v>
                </c:pt>
                <c:pt idx="1535">
                  <c:v>0</c:v>
                </c:pt>
                <c:pt idx="1536">
                  <c:v>0.2</c:v>
                </c:pt>
                <c:pt idx="1537">
                  <c:v>0.4</c:v>
                </c:pt>
                <c:pt idx="1538">
                  <c:v>0</c:v>
                </c:pt>
                <c:pt idx="1539">
                  <c:v>11.6</c:v>
                </c:pt>
                <c:pt idx="1540">
                  <c:v>1</c:v>
                </c:pt>
                <c:pt idx="1541">
                  <c:v>13</c:v>
                </c:pt>
                <c:pt idx="1542">
                  <c:v>0</c:v>
                </c:pt>
                <c:pt idx="1543">
                  <c:v>15.6</c:v>
                </c:pt>
                <c:pt idx="1544">
                  <c:v>0</c:v>
                </c:pt>
                <c:pt idx="1545">
                  <c:v>3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8.1999999999999993</c:v>
                </c:pt>
                <c:pt idx="1550">
                  <c:v>0</c:v>
                </c:pt>
                <c:pt idx="1551">
                  <c:v>2.4</c:v>
                </c:pt>
                <c:pt idx="1552">
                  <c:v>0</c:v>
                </c:pt>
                <c:pt idx="1553">
                  <c:v>0</c:v>
                </c:pt>
                <c:pt idx="1554">
                  <c:v>8.6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0.2</c:v>
                </c:pt>
                <c:pt idx="1564">
                  <c:v>0</c:v>
                </c:pt>
                <c:pt idx="1565">
                  <c:v>0.4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22.6</c:v>
                </c:pt>
                <c:pt idx="1571">
                  <c:v>0</c:v>
                </c:pt>
                <c:pt idx="1572">
                  <c:v>0</c:v>
                </c:pt>
                <c:pt idx="1573">
                  <c:v>1.2</c:v>
                </c:pt>
                <c:pt idx="1574">
                  <c:v>0.2</c:v>
                </c:pt>
                <c:pt idx="1575">
                  <c:v>0</c:v>
                </c:pt>
                <c:pt idx="1576">
                  <c:v>0</c:v>
                </c:pt>
                <c:pt idx="1577">
                  <c:v>1.6</c:v>
                </c:pt>
                <c:pt idx="1578">
                  <c:v>16.399999999999999</c:v>
                </c:pt>
                <c:pt idx="1579">
                  <c:v>0</c:v>
                </c:pt>
                <c:pt idx="1580">
                  <c:v>9.4</c:v>
                </c:pt>
                <c:pt idx="1581">
                  <c:v>0.2</c:v>
                </c:pt>
                <c:pt idx="1582">
                  <c:v>3.6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0.2</c:v>
                </c:pt>
                <c:pt idx="1587">
                  <c:v>35.200000000000003</c:v>
                </c:pt>
                <c:pt idx="1588">
                  <c:v>0</c:v>
                </c:pt>
                <c:pt idx="1589">
                  <c:v>2.2000000000000002</c:v>
                </c:pt>
                <c:pt idx="1590">
                  <c:v>0</c:v>
                </c:pt>
                <c:pt idx="1591">
                  <c:v>1.4</c:v>
                </c:pt>
                <c:pt idx="1592">
                  <c:v>17.399999999999999</c:v>
                </c:pt>
                <c:pt idx="1593">
                  <c:v>6.4</c:v>
                </c:pt>
                <c:pt idx="1594">
                  <c:v>2.2000000000000002</c:v>
                </c:pt>
                <c:pt idx="1595">
                  <c:v>0.6</c:v>
                </c:pt>
                <c:pt idx="1596">
                  <c:v>0.4</c:v>
                </c:pt>
                <c:pt idx="1597">
                  <c:v>0</c:v>
                </c:pt>
                <c:pt idx="1598">
                  <c:v>4.2</c:v>
                </c:pt>
                <c:pt idx="1599">
                  <c:v>1.8</c:v>
                </c:pt>
                <c:pt idx="1600">
                  <c:v>0</c:v>
                </c:pt>
                <c:pt idx="1601">
                  <c:v>0.6</c:v>
                </c:pt>
                <c:pt idx="1602">
                  <c:v>0</c:v>
                </c:pt>
                <c:pt idx="1603">
                  <c:v>0</c:v>
                </c:pt>
                <c:pt idx="1604">
                  <c:v>5.8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1.8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1.2</c:v>
                </c:pt>
                <c:pt idx="1617">
                  <c:v>1.2</c:v>
                </c:pt>
                <c:pt idx="1618">
                  <c:v>0.4</c:v>
                </c:pt>
                <c:pt idx="1619">
                  <c:v>0</c:v>
                </c:pt>
                <c:pt idx="1620">
                  <c:v>0</c:v>
                </c:pt>
                <c:pt idx="1621">
                  <c:v>0.2</c:v>
                </c:pt>
                <c:pt idx="1622">
                  <c:v>2.2000000000000002</c:v>
                </c:pt>
                <c:pt idx="1623">
                  <c:v>0</c:v>
                </c:pt>
                <c:pt idx="1624">
                  <c:v>0</c:v>
                </c:pt>
                <c:pt idx="1625">
                  <c:v>0.2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8.6</c:v>
                </c:pt>
                <c:pt idx="1630">
                  <c:v>1</c:v>
                </c:pt>
                <c:pt idx="1631">
                  <c:v>0.4</c:v>
                </c:pt>
                <c:pt idx="1632">
                  <c:v>0</c:v>
                </c:pt>
                <c:pt idx="1633">
                  <c:v>12</c:v>
                </c:pt>
                <c:pt idx="1634">
                  <c:v>5</c:v>
                </c:pt>
                <c:pt idx="1635">
                  <c:v>8.1999999999999993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12.8</c:v>
                </c:pt>
                <c:pt idx="1640">
                  <c:v>0</c:v>
                </c:pt>
                <c:pt idx="1641">
                  <c:v>0.2</c:v>
                </c:pt>
                <c:pt idx="1642">
                  <c:v>1</c:v>
                </c:pt>
                <c:pt idx="1643">
                  <c:v>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1.8</c:v>
                </c:pt>
                <c:pt idx="1648">
                  <c:v>7</c:v>
                </c:pt>
                <c:pt idx="1649">
                  <c:v>0.4</c:v>
                </c:pt>
                <c:pt idx="1650">
                  <c:v>0.4</c:v>
                </c:pt>
                <c:pt idx="1651">
                  <c:v>0.6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4.4000000000000004</c:v>
                </c:pt>
                <c:pt idx="1658">
                  <c:v>1.6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6.2</c:v>
                </c:pt>
                <c:pt idx="1669">
                  <c:v>0.6</c:v>
                </c:pt>
                <c:pt idx="1670">
                  <c:v>0</c:v>
                </c:pt>
                <c:pt idx="1671">
                  <c:v>1.8</c:v>
                </c:pt>
                <c:pt idx="1672">
                  <c:v>0</c:v>
                </c:pt>
                <c:pt idx="1673">
                  <c:v>0</c:v>
                </c:pt>
                <c:pt idx="1674">
                  <c:v>0.2</c:v>
                </c:pt>
                <c:pt idx="1675">
                  <c:v>0</c:v>
                </c:pt>
                <c:pt idx="1676">
                  <c:v>0</c:v>
                </c:pt>
                <c:pt idx="1677">
                  <c:v>2</c:v>
                </c:pt>
                <c:pt idx="1678">
                  <c:v>0</c:v>
                </c:pt>
                <c:pt idx="1679">
                  <c:v>0.8</c:v>
                </c:pt>
                <c:pt idx="1680">
                  <c:v>5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0.6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0.8</c:v>
                </c:pt>
                <c:pt idx="1691">
                  <c:v>0.8</c:v>
                </c:pt>
                <c:pt idx="1692">
                  <c:v>0</c:v>
                </c:pt>
                <c:pt idx="1693">
                  <c:v>1.8</c:v>
                </c:pt>
                <c:pt idx="1694">
                  <c:v>0</c:v>
                </c:pt>
                <c:pt idx="1695">
                  <c:v>0.4</c:v>
                </c:pt>
                <c:pt idx="1696">
                  <c:v>12.2</c:v>
                </c:pt>
                <c:pt idx="1697">
                  <c:v>0</c:v>
                </c:pt>
                <c:pt idx="1698">
                  <c:v>15.8</c:v>
                </c:pt>
                <c:pt idx="1699">
                  <c:v>1.2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1.6</c:v>
                </c:pt>
                <c:pt idx="1704">
                  <c:v>0</c:v>
                </c:pt>
                <c:pt idx="1705">
                  <c:v>0</c:v>
                </c:pt>
                <c:pt idx="1706">
                  <c:v>0.2</c:v>
                </c:pt>
                <c:pt idx="1707">
                  <c:v>2</c:v>
                </c:pt>
                <c:pt idx="1708">
                  <c:v>0.4</c:v>
                </c:pt>
                <c:pt idx="1709">
                  <c:v>1.4</c:v>
                </c:pt>
                <c:pt idx="1710">
                  <c:v>1.4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13.4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2</c:v>
                </c:pt>
                <c:pt idx="1719">
                  <c:v>0</c:v>
                </c:pt>
                <c:pt idx="1720">
                  <c:v>1.6</c:v>
                </c:pt>
                <c:pt idx="1721">
                  <c:v>0</c:v>
                </c:pt>
                <c:pt idx="1722">
                  <c:v>1.4</c:v>
                </c:pt>
                <c:pt idx="1723">
                  <c:v>6.8</c:v>
                </c:pt>
                <c:pt idx="1724">
                  <c:v>0</c:v>
                </c:pt>
                <c:pt idx="1725">
                  <c:v>0</c:v>
                </c:pt>
                <c:pt idx="1726">
                  <c:v>0.2</c:v>
                </c:pt>
                <c:pt idx="1727">
                  <c:v>0</c:v>
                </c:pt>
                <c:pt idx="1728">
                  <c:v>0.4</c:v>
                </c:pt>
                <c:pt idx="1729">
                  <c:v>0</c:v>
                </c:pt>
                <c:pt idx="1730">
                  <c:v>9.4</c:v>
                </c:pt>
                <c:pt idx="1731">
                  <c:v>19.600000000000001</c:v>
                </c:pt>
                <c:pt idx="1732">
                  <c:v>3.6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1.6</c:v>
                </c:pt>
                <c:pt idx="1738">
                  <c:v>0</c:v>
                </c:pt>
                <c:pt idx="1739">
                  <c:v>2</c:v>
                </c:pt>
                <c:pt idx="1740">
                  <c:v>0.2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0.6</c:v>
                </c:pt>
                <c:pt idx="1745">
                  <c:v>1.8</c:v>
                </c:pt>
                <c:pt idx="1746">
                  <c:v>0</c:v>
                </c:pt>
                <c:pt idx="1747">
                  <c:v>0</c:v>
                </c:pt>
                <c:pt idx="1748">
                  <c:v>0.4</c:v>
                </c:pt>
                <c:pt idx="1749">
                  <c:v>0</c:v>
                </c:pt>
                <c:pt idx="1750">
                  <c:v>14.2</c:v>
                </c:pt>
                <c:pt idx="1751">
                  <c:v>0</c:v>
                </c:pt>
                <c:pt idx="1752">
                  <c:v>0</c:v>
                </c:pt>
                <c:pt idx="1753">
                  <c:v>0.8</c:v>
                </c:pt>
                <c:pt idx="1754">
                  <c:v>0</c:v>
                </c:pt>
                <c:pt idx="1755">
                  <c:v>0.6</c:v>
                </c:pt>
                <c:pt idx="1756">
                  <c:v>0</c:v>
                </c:pt>
                <c:pt idx="1757">
                  <c:v>2.2000000000000002</c:v>
                </c:pt>
                <c:pt idx="1758">
                  <c:v>1.6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3.4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0.8</c:v>
                </c:pt>
                <c:pt idx="1772">
                  <c:v>0</c:v>
                </c:pt>
                <c:pt idx="1773">
                  <c:v>9.8000000000000007</c:v>
                </c:pt>
                <c:pt idx="1774">
                  <c:v>0</c:v>
                </c:pt>
                <c:pt idx="1775">
                  <c:v>0</c:v>
                </c:pt>
                <c:pt idx="1776">
                  <c:v>2.4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12.2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0.2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2.4</c:v>
                </c:pt>
                <c:pt idx="1797">
                  <c:v>0</c:v>
                </c:pt>
                <c:pt idx="1798">
                  <c:v>0</c:v>
                </c:pt>
                <c:pt idx="1799">
                  <c:v>1.6</c:v>
                </c:pt>
                <c:pt idx="1800">
                  <c:v>2.4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17.600000000000001</c:v>
                </c:pt>
                <c:pt idx="1807">
                  <c:v>0</c:v>
                </c:pt>
                <c:pt idx="1808">
                  <c:v>0.2</c:v>
                </c:pt>
                <c:pt idx="1809">
                  <c:v>0.4</c:v>
                </c:pt>
                <c:pt idx="1810">
                  <c:v>0</c:v>
                </c:pt>
                <c:pt idx="1811">
                  <c:v>0</c:v>
                </c:pt>
                <c:pt idx="1812">
                  <c:v>0.4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23.6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0.2</c:v>
                </c:pt>
                <c:pt idx="1829">
                  <c:v>0.2</c:v>
                </c:pt>
                <c:pt idx="1830">
                  <c:v>0</c:v>
                </c:pt>
                <c:pt idx="1831">
                  <c:v>0</c:v>
                </c:pt>
                <c:pt idx="1832">
                  <c:v>0.4</c:v>
                </c:pt>
                <c:pt idx="1833">
                  <c:v>0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</c:v>
                </c:pt>
                <c:pt idx="1839">
                  <c:v>9.8000000000000007</c:v>
                </c:pt>
                <c:pt idx="1840">
                  <c:v>3.6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0.2</c:v>
                </c:pt>
                <c:pt idx="1846">
                  <c:v>2</c:v>
                </c:pt>
                <c:pt idx="1847">
                  <c:v>0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0.6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2.2000000000000002</c:v>
                </c:pt>
                <c:pt idx="1859">
                  <c:v>0.2</c:v>
                </c:pt>
                <c:pt idx="1860">
                  <c:v>3.4</c:v>
                </c:pt>
                <c:pt idx="1861">
                  <c:v>0</c:v>
                </c:pt>
                <c:pt idx="1862">
                  <c:v>15.8</c:v>
                </c:pt>
                <c:pt idx="1863">
                  <c:v>7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0.4</c:v>
                </c:pt>
                <c:pt idx="1872">
                  <c:v>0</c:v>
                </c:pt>
                <c:pt idx="1873">
                  <c:v>0.2</c:v>
                </c:pt>
                <c:pt idx="1874">
                  <c:v>0</c:v>
                </c:pt>
                <c:pt idx="1875">
                  <c:v>0</c:v>
                </c:pt>
                <c:pt idx="1876">
                  <c:v>0.4</c:v>
                </c:pt>
                <c:pt idx="1877">
                  <c:v>2.6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11.8</c:v>
                </c:pt>
                <c:pt idx="1882">
                  <c:v>0.2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0.2</c:v>
                </c:pt>
                <c:pt idx="1887">
                  <c:v>0.6</c:v>
                </c:pt>
                <c:pt idx="1888">
                  <c:v>0</c:v>
                </c:pt>
                <c:pt idx="1889">
                  <c:v>0.2</c:v>
                </c:pt>
                <c:pt idx="1890">
                  <c:v>0</c:v>
                </c:pt>
                <c:pt idx="1891">
                  <c:v>1.2</c:v>
                </c:pt>
                <c:pt idx="1892">
                  <c:v>0.8</c:v>
                </c:pt>
                <c:pt idx="1893">
                  <c:v>0.8</c:v>
                </c:pt>
                <c:pt idx="1894">
                  <c:v>0.2</c:v>
                </c:pt>
                <c:pt idx="1895">
                  <c:v>0.4</c:v>
                </c:pt>
                <c:pt idx="1896">
                  <c:v>0.2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3.6</c:v>
                </c:pt>
                <c:pt idx="1901">
                  <c:v>0.6</c:v>
                </c:pt>
                <c:pt idx="1902">
                  <c:v>0</c:v>
                </c:pt>
                <c:pt idx="1903">
                  <c:v>0</c:v>
                </c:pt>
                <c:pt idx="1904">
                  <c:v>6.2</c:v>
                </c:pt>
                <c:pt idx="1905">
                  <c:v>0</c:v>
                </c:pt>
                <c:pt idx="1906">
                  <c:v>7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0.4</c:v>
                </c:pt>
                <c:pt idx="1914">
                  <c:v>0</c:v>
                </c:pt>
                <c:pt idx="1915">
                  <c:v>0</c:v>
                </c:pt>
                <c:pt idx="1916">
                  <c:v>3.2</c:v>
                </c:pt>
                <c:pt idx="1917">
                  <c:v>0.2</c:v>
                </c:pt>
                <c:pt idx="1918">
                  <c:v>0</c:v>
                </c:pt>
                <c:pt idx="1919">
                  <c:v>5.2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3.6</c:v>
                </c:pt>
                <c:pt idx="1924">
                  <c:v>0</c:v>
                </c:pt>
                <c:pt idx="1925">
                  <c:v>0</c:v>
                </c:pt>
                <c:pt idx="1926">
                  <c:v>1.4</c:v>
                </c:pt>
                <c:pt idx="1927">
                  <c:v>0</c:v>
                </c:pt>
                <c:pt idx="1928">
                  <c:v>3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2.2000000000000002</c:v>
                </c:pt>
                <c:pt idx="1933">
                  <c:v>0</c:v>
                </c:pt>
                <c:pt idx="1934">
                  <c:v>0</c:v>
                </c:pt>
                <c:pt idx="1935">
                  <c:v>0.2</c:v>
                </c:pt>
                <c:pt idx="1936">
                  <c:v>0</c:v>
                </c:pt>
                <c:pt idx="1937">
                  <c:v>0</c:v>
                </c:pt>
                <c:pt idx="1938">
                  <c:v>3.4</c:v>
                </c:pt>
                <c:pt idx="1939">
                  <c:v>0</c:v>
                </c:pt>
                <c:pt idx="1940">
                  <c:v>0</c:v>
                </c:pt>
                <c:pt idx="1941">
                  <c:v>0.8</c:v>
                </c:pt>
                <c:pt idx="1942">
                  <c:v>0.2</c:v>
                </c:pt>
                <c:pt idx="1943">
                  <c:v>2.4</c:v>
                </c:pt>
                <c:pt idx="1944">
                  <c:v>0</c:v>
                </c:pt>
                <c:pt idx="1945">
                  <c:v>0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6.6</c:v>
                </c:pt>
                <c:pt idx="1950">
                  <c:v>0</c:v>
                </c:pt>
                <c:pt idx="1951">
                  <c:v>0</c:v>
                </c:pt>
                <c:pt idx="1952">
                  <c:v>4.2</c:v>
                </c:pt>
                <c:pt idx="1953">
                  <c:v>9.4</c:v>
                </c:pt>
                <c:pt idx="1954">
                  <c:v>5.8</c:v>
                </c:pt>
                <c:pt idx="1955">
                  <c:v>2.4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15.8</c:v>
                </c:pt>
                <c:pt idx="1961">
                  <c:v>0.4</c:v>
                </c:pt>
                <c:pt idx="1962">
                  <c:v>0</c:v>
                </c:pt>
                <c:pt idx="1963">
                  <c:v>6.4</c:v>
                </c:pt>
                <c:pt idx="1964">
                  <c:v>0.2</c:v>
                </c:pt>
                <c:pt idx="1965">
                  <c:v>10.4</c:v>
                </c:pt>
                <c:pt idx="1966">
                  <c:v>0</c:v>
                </c:pt>
                <c:pt idx="1967">
                  <c:v>1.4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8</c:v>
                </c:pt>
                <c:pt idx="1976">
                  <c:v>0</c:v>
                </c:pt>
                <c:pt idx="1977">
                  <c:v>20.399999999999999</c:v>
                </c:pt>
                <c:pt idx="1978">
                  <c:v>2</c:v>
                </c:pt>
                <c:pt idx="1979">
                  <c:v>0</c:v>
                </c:pt>
                <c:pt idx="1980">
                  <c:v>1.2</c:v>
                </c:pt>
                <c:pt idx="1981">
                  <c:v>1.6</c:v>
                </c:pt>
                <c:pt idx="1982">
                  <c:v>0</c:v>
                </c:pt>
                <c:pt idx="1983">
                  <c:v>0</c:v>
                </c:pt>
                <c:pt idx="1984">
                  <c:v>4.4000000000000004</c:v>
                </c:pt>
                <c:pt idx="1985">
                  <c:v>0</c:v>
                </c:pt>
                <c:pt idx="1986">
                  <c:v>0</c:v>
                </c:pt>
                <c:pt idx="1987">
                  <c:v>10.6</c:v>
                </c:pt>
                <c:pt idx="1988">
                  <c:v>0.2</c:v>
                </c:pt>
                <c:pt idx="1989">
                  <c:v>0.6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</c:v>
                </c:pt>
                <c:pt idx="1998">
                  <c:v>0</c:v>
                </c:pt>
                <c:pt idx="1999">
                  <c:v>1.4</c:v>
                </c:pt>
                <c:pt idx="2000">
                  <c:v>15.6</c:v>
                </c:pt>
                <c:pt idx="2001">
                  <c:v>0</c:v>
                </c:pt>
                <c:pt idx="2002">
                  <c:v>0.6</c:v>
                </c:pt>
                <c:pt idx="2003">
                  <c:v>0</c:v>
                </c:pt>
                <c:pt idx="2004">
                  <c:v>2.4</c:v>
                </c:pt>
                <c:pt idx="2005">
                  <c:v>0</c:v>
                </c:pt>
                <c:pt idx="2006">
                  <c:v>3.2</c:v>
                </c:pt>
                <c:pt idx="2007">
                  <c:v>3.8</c:v>
                </c:pt>
                <c:pt idx="2008">
                  <c:v>0</c:v>
                </c:pt>
                <c:pt idx="2009">
                  <c:v>0.8</c:v>
                </c:pt>
                <c:pt idx="2010">
                  <c:v>0</c:v>
                </c:pt>
                <c:pt idx="2011">
                  <c:v>0.2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0.4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9.1999999999999993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0.6</c:v>
                </c:pt>
                <c:pt idx="2027">
                  <c:v>0</c:v>
                </c:pt>
                <c:pt idx="2028">
                  <c:v>7.8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1.6</c:v>
                </c:pt>
                <c:pt idx="2037">
                  <c:v>0</c:v>
                </c:pt>
                <c:pt idx="2038">
                  <c:v>19.600000000000001</c:v>
                </c:pt>
                <c:pt idx="2039">
                  <c:v>5.2</c:v>
                </c:pt>
                <c:pt idx="2040">
                  <c:v>0</c:v>
                </c:pt>
                <c:pt idx="2041">
                  <c:v>2.4</c:v>
                </c:pt>
                <c:pt idx="2042">
                  <c:v>0</c:v>
                </c:pt>
                <c:pt idx="2043">
                  <c:v>0</c:v>
                </c:pt>
                <c:pt idx="2044">
                  <c:v>2</c:v>
                </c:pt>
                <c:pt idx="2045">
                  <c:v>5.2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0.2</c:v>
                </c:pt>
                <c:pt idx="2051">
                  <c:v>0.4</c:v>
                </c:pt>
                <c:pt idx="2052">
                  <c:v>1.8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2.2000000000000002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1.2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0.4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30.6</c:v>
                </c:pt>
                <c:pt idx="2085">
                  <c:v>4.4000000000000004</c:v>
                </c:pt>
                <c:pt idx="2086">
                  <c:v>0.2</c:v>
                </c:pt>
                <c:pt idx="2087">
                  <c:v>9.1999999999999993</c:v>
                </c:pt>
                <c:pt idx="2088">
                  <c:v>0</c:v>
                </c:pt>
                <c:pt idx="2089">
                  <c:v>2.2000000000000002</c:v>
                </c:pt>
                <c:pt idx="2090">
                  <c:v>14.8</c:v>
                </c:pt>
                <c:pt idx="2091">
                  <c:v>0.2</c:v>
                </c:pt>
                <c:pt idx="2092">
                  <c:v>0</c:v>
                </c:pt>
                <c:pt idx="2093">
                  <c:v>0</c:v>
                </c:pt>
                <c:pt idx="2094">
                  <c:v>14</c:v>
                </c:pt>
                <c:pt idx="2095">
                  <c:v>8.6</c:v>
                </c:pt>
                <c:pt idx="2096">
                  <c:v>0</c:v>
                </c:pt>
                <c:pt idx="2097">
                  <c:v>0</c:v>
                </c:pt>
                <c:pt idx="2098">
                  <c:v>2</c:v>
                </c:pt>
                <c:pt idx="2099">
                  <c:v>2.2000000000000002</c:v>
                </c:pt>
                <c:pt idx="2100">
                  <c:v>2</c:v>
                </c:pt>
                <c:pt idx="2101">
                  <c:v>0</c:v>
                </c:pt>
                <c:pt idx="2102">
                  <c:v>0</c:v>
                </c:pt>
                <c:pt idx="2103">
                  <c:v>22.8</c:v>
                </c:pt>
                <c:pt idx="2104">
                  <c:v>0</c:v>
                </c:pt>
                <c:pt idx="2105">
                  <c:v>0</c:v>
                </c:pt>
              </c:numCache>
            </c:numRef>
          </c:xVal>
          <c:yVal>
            <c:numRef>
              <c:f>EnergyDemand__2!$M$2:$M$2107</c:f>
              <c:numCache>
                <c:formatCode>_-* #,##0_-;\-* #,##0_-;_-* "-"??_-;_-@_-</c:formatCode>
                <c:ptCount val="2106"/>
                <c:pt idx="0">
                  <c:v>155891.345</c:v>
                </c:pt>
                <c:pt idx="1">
                  <c:v>170653.84</c:v>
                </c:pt>
                <c:pt idx="2">
                  <c:v>163682.04</c:v>
                </c:pt>
                <c:pt idx="3">
                  <c:v>154648.065</c:v>
                </c:pt>
                <c:pt idx="4">
                  <c:v>154816.49</c:v>
                </c:pt>
                <c:pt idx="5">
                  <c:v>168894.845</c:v>
                </c:pt>
                <c:pt idx="6">
                  <c:v>165070.595</c:v>
                </c:pt>
                <c:pt idx="7">
                  <c:v>159307.315</c:v>
                </c:pt>
                <c:pt idx="8">
                  <c:v>160011.07500000001</c:v>
                </c:pt>
                <c:pt idx="9">
                  <c:v>140410.125</c:v>
                </c:pt>
                <c:pt idx="10">
                  <c:v>159436.69</c:v>
                </c:pt>
                <c:pt idx="11">
                  <c:v>141444.78</c:v>
                </c:pt>
                <c:pt idx="12">
                  <c:v>141474.26500000001</c:v>
                </c:pt>
                <c:pt idx="13">
                  <c:v>160285.01500000001</c:v>
                </c:pt>
                <c:pt idx="14">
                  <c:v>150553.4</c:v>
                </c:pt>
                <c:pt idx="15">
                  <c:v>124749.065</c:v>
                </c:pt>
                <c:pt idx="16">
                  <c:v>152496.245</c:v>
                </c:pt>
                <c:pt idx="17">
                  <c:v>138793.59</c:v>
                </c:pt>
                <c:pt idx="18">
                  <c:v>129715.465</c:v>
                </c:pt>
                <c:pt idx="19">
                  <c:v>124302.93</c:v>
                </c:pt>
                <c:pt idx="20">
                  <c:v>142113.375</c:v>
                </c:pt>
                <c:pt idx="21">
                  <c:v>147070.535</c:v>
                </c:pt>
                <c:pt idx="22">
                  <c:v>152366.29999999999</c:v>
                </c:pt>
                <c:pt idx="23">
                  <c:v>133287.58499999999</c:v>
                </c:pt>
                <c:pt idx="24">
                  <c:v>131871.07999999999</c:v>
                </c:pt>
                <c:pt idx="25">
                  <c:v>131980.98499999999</c:v>
                </c:pt>
                <c:pt idx="26">
                  <c:v>138455.45499999999</c:v>
                </c:pt>
                <c:pt idx="27">
                  <c:v>141292.56</c:v>
                </c:pt>
                <c:pt idx="28">
                  <c:v>136971.755</c:v>
                </c:pt>
                <c:pt idx="29">
                  <c:v>156648.405</c:v>
                </c:pt>
                <c:pt idx="30">
                  <c:v>138768.04500000001</c:v>
                </c:pt>
                <c:pt idx="31">
                  <c:v>130517.97</c:v>
                </c:pt>
                <c:pt idx="32">
                  <c:v>137717.255</c:v>
                </c:pt>
                <c:pt idx="33">
                  <c:v>145211.49</c:v>
                </c:pt>
                <c:pt idx="34">
                  <c:v>128753.13</c:v>
                </c:pt>
                <c:pt idx="35">
                  <c:v>151355.43</c:v>
                </c:pt>
                <c:pt idx="36">
                  <c:v>141195.03</c:v>
                </c:pt>
                <c:pt idx="37">
                  <c:v>123692.08</c:v>
                </c:pt>
                <c:pt idx="38">
                  <c:v>151730.95000000001</c:v>
                </c:pt>
                <c:pt idx="39">
                  <c:v>112806.58500000001</c:v>
                </c:pt>
                <c:pt idx="40">
                  <c:v>114818.66499999999</c:v>
                </c:pt>
                <c:pt idx="41">
                  <c:v>139414.495</c:v>
                </c:pt>
                <c:pt idx="42">
                  <c:v>136683.4</c:v>
                </c:pt>
                <c:pt idx="43">
                  <c:v>134971.77499999999</c:v>
                </c:pt>
                <c:pt idx="44">
                  <c:v>123583.52</c:v>
                </c:pt>
                <c:pt idx="45">
                  <c:v>150472.255</c:v>
                </c:pt>
                <c:pt idx="46">
                  <c:v>144737.12</c:v>
                </c:pt>
                <c:pt idx="47">
                  <c:v>155060.60999999999</c:v>
                </c:pt>
                <c:pt idx="48">
                  <c:v>140402.15</c:v>
                </c:pt>
                <c:pt idx="49">
                  <c:v>137844.815</c:v>
                </c:pt>
                <c:pt idx="50">
                  <c:v>139245.21</c:v>
                </c:pt>
                <c:pt idx="51">
                  <c:v>125501.15</c:v>
                </c:pt>
                <c:pt idx="52">
                  <c:v>138597.69</c:v>
                </c:pt>
                <c:pt idx="53">
                  <c:v>140275.82999999999</c:v>
                </c:pt>
                <c:pt idx="54">
                  <c:v>137151.495</c:v>
                </c:pt>
                <c:pt idx="55">
                  <c:v>119715.705</c:v>
                </c:pt>
                <c:pt idx="56">
                  <c:v>112374.63</c:v>
                </c:pt>
                <c:pt idx="57">
                  <c:v>139765.32</c:v>
                </c:pt>
                <c:pt idx="58">
                  <c:v>131665.01500000001</c:v>
                </c:pt>
                <c:pt idx="59">
                  <c:v>125747.735</c:v>
                </c:pt>
                <c:pt idx="60">
                  <c:v>124129.44</c:v>
                </c:pt>
                <c:pt idx="61">
                  <c:v>136149.125</c:v>
                </c:pt>
                <c:pt idx="62">
                  <c:v>113459.02499999999</c:v>
                </c:pt>
                <c:pt idx="63">
                  <c:v>137352.78</c:v>
                </c:pt>
                <c:pt idx="64">
                  <c:v>125787.33</c:v>
                </c:pt>
                <c:pt idx="65">
                  <c:v>141593.54500000001</c:v>
                </c:pt>
                <c:pt idx="66">
                  <c:v>104189.1</c:v>
                </c:pt>
                <c:pt idx="67">
                  <c:v>142401.79500000001</c:v>
                </c:pt>
                <c:pt idx="68">
                  <c:v>134084.66500000001</c:v>
                </c:pt>
                <c:pt idx="69">
                  <c:v>126329.53</c:v>
                </c:pt>
                <c:pt idx="70">
                  <c:v>110662.245</c:v>
                </c:pt>
                <c:pt idx="71">
                  <c:v>122652.81</c:v>
                </c:pt>
                <c:pt idx="72">
                  <c:v>139814.04</c:v>
                </c:pt>
                <c:pt idx="73">
                  <c:v>140497.815</c:v>
                </c:pt>
                <c:pt idx="74">
                  <c:v>110196.61500000001</c:v>
                </c:pt>
                <c:pt idx="75">
                  <c:v>114191.35</c:v>
                </c:pt>
                <c:pt idx="76">
                  <c:v>132704.36499999999</c:v>
                </c:pt>
                <c:pt idx="77">
                  <c:v>148609.595</c:v>
                </c:pt>
                <c:pt idx="78">
                  <c:v>137899.715</c:v>
                </c:pt>
                <c:pt idx="79">
                  <c:v>143542.01999999999</c:v>
                </c:pt>
                <c:pt idx="80">
                  <c:v>137660.94</c:v>
                </c:pt>
                <c:pt idx="81">
                  <c:v>133476.60500000001</c:v>
                </c:pt>
                <c:pt idx="82">
                  <c:v>131448.995</c:v>
                </c:pt>
                <c:pt idx="83">
                  <c:v>117320.175</c:v>
                </c:pt>
                <c:pt idx="84">
                  <c:v>132003.44</c:v>
                </c:pt>
                <c:pt idx="85">
                  <c:v>126760.71</c:v>
                </c:pt>
                <c:pt idx="86">
                  <c:v>116467.37</c:v>
                </c:pt>
                <c:pt idx="87">
                  <c:v>107465.98</c:v>
                </c:pt>
                <c:pt idx="88">
                  <c:v>137617.88</c:v>
                </c:pt>
                <c:pt idx="89">
                  <c:v>134898.21</c:v>
                </c:pt>
                <c:pt idx="90">
                  <c:v>132276.88</c:v>
                </c:pt>
                <c:pt idx="91">
                  <c:v>119362.235</c:v>
                </c:pt>
                <c:pt idx="92">
                  <c:v>118402.905</c:v>
                </c:pt>
                <c:pt idx="93">
                  <c:v>117512.56</c:v>
                </c:pt>
                <c:pt idx="94">
                  <c:v>124486.69500000001</c:v>
                </c:pt>
                <c:pt idx="95">
                  <c:v>134233.345</c:v>
                </c:pt>
                <c:pt idx="96">
                  <c:v>136528.81</c:v>
                </c:pt>
                <c:pt idx="97">
                  <c:v>142213.66</c:v>
                </c:pt>
                <c:pt idx="98">
                  <c:v>141571.29500000001</c:v>
                </c:pt>
                <c:pt idx="99">
                  <c:v>125871.91499999999</c:v>
                </c:pt>
                <c:pt idx="100">
                  <c:v>134984.79</c:v>
                </c:pt>
                <c:pt idx="101">
                  <c:v>109640.33</c:v>
                </c:pt>
                <c:pt idx="102">
                  <c:v>139316.29</c:v>
                </c:pt>
                <c:pt idx="103">
                  <c:v>114522.44</c:v>
                </c:pt>
                <c:pt idx="104">
                  <c:v>125858.27</c:v>
                </c:pt>
                <c:pt idx="105">
                  <c:v>134029.80499999999</c:v>
                </c:pt>
                <c:pt idx="106">
                  <c:v>146265.11499999999</c:v>
                </c:pt>
                <c:pt idx="107">
                  <c:v>108762.31</c:v>
                </c:pt>
                <c:pt idx="108">
                  <c:v>122771.82</c:v>
                </c:pt>
                <c:pt idx="109">
                  <c:v>140296.4</c:v>
                </c:pt>
                <c:pt idx="110">
                  <c:v>154632.33499999999</c:v>
                </c:pt>
                <c:pt idx="111">
                  <c:v>116817.43</c:v>
                </c:pt>
                <c:pt idx="112">
                  <c:v>128658.27</c:v>
                </c:pt>
                <c:pt idx="113">
                  <c:v>134078.07</c:v>
                </c:pt>
                <c:pt idx="114">
                  <c:v>130964.88499999999</c:v>
                </c:pt>
                <c:pt idx="115">
                  <c:v>117504.77499999999</c:v>
                </c:pt>
                <c:pt idx="116">
                  <c:v>129798.47</c:v>
                </c:pt>
                <c:pt idx="117">
                  <c:v>117375.73</c:v>
                </c:pt>
                <c:pt idx="118">
                  <c:v>109477.42</c:v>
                </c:pt>
                <c:pt idx="119">
                  <c:v>111887.405</c:v>
                </c:pt>
                <c:pt idx="120">
                  <c:v>140073.89499999999</c:v>
                </c:pt>
                <c:pt idx="121">
                  <c:v>129910.015</c:v>
                </c:pt>
                <c:pt idx="122">
                  <c:v>114159.965</c:v>
                </c:pt>
                <c:pt idx="123">
                  <c:v>123523</c:v>
                </c:pt>
                <c:pt idx="124">
                  <c:v>136315.38</c:v>
                </c:pt>
                <c:pt idx="125">
                  <c:v>140517.65</c:v>
                </c:pt>
                <c:pt idx="126">
                  <c:v>123687.97</c:v>
                </c:pt>
                <c:pt idx="127">
                  <c:v>114848.77</c:v>
                </c:pt>
                <c:pt idx="128">
                  <c:v>129196.44500000001</c:v>
                </c:pt>
                <c:pt idx="129">
                  <c:v>127820.715</c:v>
                </c:pt>
                <c:pt idx="130">
                  <c:v>120350.215</c:v>
                </c:pt>
                <c:pt idx="131">
                  <c:v>133525.32</c:v>
                </c:pt>
                <c:pt idx="132">
                  <c:v>122721.46</c:v>
                </c:pt>
                <c:pt idx="133">
                  <c:v>106467.235</c:v>
                </c:pt>
                <c:pt idx="134">
                  <c:v>118789.605</c:v>
                </c:pt>
                <c:pt idx="135">
                  <c:v>148639.995</c:v>
                </c:pt>
                <c:pt idx="136">
                  <c:v>123994.3</c:v>
                </c:pt>
                <c:pt idx="137">
                  <c:v>107497.03</c:v>
                </c:pt>
                <c:pt idx="138">
                  <c:v>116890.61</c:v>
                </c:pt>
                <c:pt idx="139">
                  <c:v>112785.78</c:v>
                </c:pt>
                <c:pt idx="140">
                  <c:v>122764.33</c:v>
                </c:pt>
                <c:pt idx="141">
                  <c:v>114335.995</c:v>
                </c:pt>
                <c:pt idx="142">
                  <c:v>114817.30499999999</c:v>
                </c:pt>
                <c:pt idx="143">
                  <c:v>135452.26</c:v>
                </c:pt>
                <c:pt idx="144">
                  <c:v>133803.98499999999</c:v>
                </c:pt>
                <c:pt idx="145">
                  <c:v>139275.77499999999</c:v>
                </c:pt>
                <c:pt idx="146">
                  <c:v>135712.245</c:v>
                </c:pt>
                <c:pt idx="147">
                  <c:v>133399.23000000001</c:v>
                </c:pt>
                <c:pt idx="148">
                  <c:v>145807.25</c:v>
                </c:pt>
                <c:pt idx="149">
                  <c:v>133132.32500000001</c:v>
                </c:pt>
                <c:pt idx="150">
                  <c:v>134681.435</c:v>
                </c:pt>
                <c:pt idx="151">
                  <c:v>125072.675</c:v>
                </c:pt>
                <c:pt idx="152">
                  <c:v>144504.32999999999</c:v>
                </c:pt>
                <c:pt idx="153">
                  <c:v>125272.27</c:v>
                </c:pt>
                <c:pt idx="154">
                  <c:v>127260.05</c:v>
                </c:pt>
                <c:pt idx="155">
                  <c:v>112052.12</c:v>
                </c:pt>
                <c:pt idx="156">
                  <c:v>116052.80499999999</c:v>
                </c:pt>
                <c:pt idx="157">
                  <c:v>113138.67</c:v>
                </c:pt>
                <c:pt idx="158">
                  <c:v>136330.59</c:v>
                </c:pt>
                <c:pt idx="159">
                  <c:v>105963.55499999999</c:v>
                </c:pt>
                <c:pt idx="160">
                  <c:v>130466.91499999999</c:v>
                </c:pt>
                <c:pt idx="161">
                  <c:v>114740.52</c:v>
                </c:pt>
                <c:pt idx="162">
                  <c:v>112592.26</c:v>
                </c:pt>
                <c:pt idx="163">
                  <c:v>115490.83500000001</c:v>
                </c:pt>
                <c:pt idx="164">
                  <c:v>111032.97500000001</c:v>
                </c:pt>
                <c:pt idx="165">
                  <c:v>120858.98</c:v>
                </c:pt>
                <c:pt idx="166">
                  <c:v>127305.2</c:v>
                </c:pt>
                <c:pt idx="167">
                  <c:v>114402.745</c:v>
                </c:pt>
                <c:pt idx="168">
                  <c:v>119933.7</c:v>
                </c:pt>
                <c:pt idx="169">
                  <c:v>133831.375</c:v>
                </c:pt>
                <c:pt idx="170">
                  <c:v>117265.27499999999</c:v>
                </c:pt>
                <c:pt idx="171">
                  <c:v>137795.79500000001</c:v>
                </c:pt>
                <c:pt idx="172">
                  <c:v>113593.82</c:v>
                </c:pt>
                <c:pt idx="173">
                  <c:v>118307.52499999999</c:v>
                </c:pt>
                <c:pt idx="174">
                  <c:v>133288.46</c:v>
                </c:pt>
                <c:pt idx="175">
                  <c:v>119238.345</c:v>
                </c:pt>
                <c:pt idx="176">
                  <c:v>120144.19</c:v>
                </c:pt>
                <c:pt idx="177">
                  <c:v>139030.79500000001</c:v>
                </c:pt>
                <c:pt idx="178">
                  <c:v>126455.935</c:v>
                </c:pt>
                <c:pt idx="179">
                  <c:v>141972.715</c:v>
                </c:pt>
                <c:pt idx="180">
                  <c:v>135385.41</c:v>
                </c:pt>
                <c:pt idx="181">
                  <c:v>133666.57500000001</c:v>
                </c:pt>
                <c:pt idx="182">
                  <c:v>142555.10500000001</c:v>
                </c:pt>
                <c:pt idx="183">
                  <c:v>139563.095</c:v>
                </c:pt>
                <c:pt idx="184">
                  <c:v>116487.58</c:v>
                </c:pt>
                <c:pt idx="185">
                  <c:v>128192.08500000001</c:v>
                </c:pt>
                <c:pt idx="186">
                  <c:v>114927.205</c:v>
                </c:pt>
                <c:pt idx="187">
                  <c:v>113980.3</c:v>
                </c:pt>
                <c:pt idx="188">
                  <c:v>138424.25</c:v>
                </c:pt>
                <c:pt idx="189">
                  <c:v>110290.12</c:v>
                </c:pt>
                <c:pt idx="190">
                  <c:v>135619.94</c:v>
                </c:pt>
                <c:pt idx="191">
                  <c:v>129352.83</c:v>
                </c:pt>
                <c:pt idx="192">
                  <c:v>124797.08500000001</c:v>
                </c:pt>
                <c:pt idx="193">
                  <c:v>114413.785</c:v>
                </c:pt>
                <c:pt idx="194">
                  <c:v>116237.22</c:v>
                </c:pt>
                <c:pt idx="195">
                  <c:v>116471.77499999999</c:v>
                </c:pt>
                <c:pt idx="196">
                  <c:v>115411.41</c:v>
                </c:pt>
                <c:pt idx="197">
                  <c:v>136032.16</c:v>
                </c:pt>
                <c:pt idx="198">
                  <c:v>137513.465</c:v>
                </c:pt>
                <c:pt idx="199">
                  <c:v>126073.53</c:v>
                </c:pt>
                <c:pt idx="200">
                  <c:v>138152.10500000001</c:v>
                </c:pt>
                <c:pt idx="201">
                  <c:v>136676.715</c:v>
                </c:pt>
                <c:pt idx="202">
                  <c:v>119907.245</c:v>
                </c:pt>
                <c:pt idx="203">
                  <c:v>104422.79</c:v>
                </c:pt>
                <c:pt idx="204">
                  <c:v>112704.045</c:v>
                </c:pt>
                <c:pt idx="205">
                  <c:v>146856.79999999999</c:v>
                </c:pt>
                <c:pt idx="206">
                  <c:v>136003.91500000001</c:v>
                </c:pt>
                <c:pt idx="207">
                  <c:v>133198.34</c:v>
                </c:pt>
                <c:pt idx="208">
                  <c:v>138949.67499999999</c:v>
                </c:pt>
                <c:pt idx="209">
                  <c:v>138882.25</c:v>
                </c:pt>
                <c:pt idx="210">
                  <c:v>99608.57</c:v>
                </c:pt>
                <c:pt idx="211">
                  <c:v>113763.83500000001</c:v>
                </c:pt>
                <c:pt idx="212">
                  <c:v>134056.095</c:v>
                </c:pt>
                <c:pt idx="213">
                  <c:v>133951.29</c:v>
                </c:pt>
                <c:pt idx="214">
                  <c:v>96240.41</c:v>
                </c:pt>
                <c:pt idx="215">
                  <c:v>117533.72</c:v>
                </c:pt>
                <c:pt idx="216">
                  <c:v>112586.74</c:v>
                </c:pt>
                <c:pt idx="217">
                  <c:v>119728.63499999999</c:v>
                </c:pt>
                <c:pt idx="218">
                  <c:v>123114.11500000001</c:v>
                </c:pt>
                <c:pt idx="219">
                  <c:v>122015.59</c:v>
                </c:pt>
                <c:pt idx="220">
                  <c:v>134983.95499999999</c:v>
                </c:pt>
                <c:pt idx="221">
                  <c:v>100696.565</c:v>
                </c:pt>
                <c:pt idx="222">
                  <c:v>135437.85</c:v>
                </c:pt>
                <c:pt idx="223">
                  <c:v>124181.405</c:v>
                </c:pt>
                <c:pt idx="224">
                  <c:v>125335.57</c:v>
                </c:pt>
                <c:pt idx="225">
                  <c:v>112414.39</c:v>
                </c:pt>
                <c:pt idx="226">
                  <c:v>133982.255</c:v>
                </c:pt>
                <c:pt idx="227">
                  <c:v>107491.87</c:v>
                </c:pt>
                <c:pt idx="228">
                  <c:v>116064.03</c:v>
                </c:pt>
                <c:pt idx="229">
                  <c:v>137955.42499999999</c:v>
                </c:pt>
                <c:pt idx="230">
                  <c:v>141078.46</c:v>
                </c:pt>
                <c:pt idx="231">
                  <c:v>118871.215</c:v>
                </c:pt>
                <c:pt idx="232">
                  <c:v>134435.11499999999</c:v>
                </c:pt>
                <c:pt idx="233">
                  <c:v>136690.04999999999</c:v>
                </c:pt>
                <c:pt idx="234">
                  <c:v>113910.46</c:v>
                </c:pt>
                <c:pt idx="235">
                  <c:v>125949.5</c:v>
                </c:pt>
                <c:pt idx="236">
                  <c:v>115250.505</c:v>
                </c:pt>
                <c:pt idx="237">
                  <c:v>132941.76999999999</c:v>
                </c:pt>
                <c:pt idx="238">
                  <c:v>118801.84</c:v>
                </c:pt>
                <c:pt idx="239">
                  <c:v>110235.33500000001</c:v>
                </c:pt>
                <c:pt idx="240">
                  <c:v>113307.595</c:v>
                </c:pt>
                <c:pt idx="241">
                  <c:v>141122.79500000001</c:v>
                </c:pt>
                <c:pt idx="242">
                  <c:v>110384.27499999999</c:v>
                </c:pt>
                <c:pt idx="243">
                  <c:v>137101.87</c:v>
                </c:pt>
                <c:pt idx="244">
                  <c:v>128753.755</c:v>
                </c:pt>
                <c:pt idx="245">
                  <c:v>123290.83500000001</c:v>
                </c:pt>
                <c:pt idx="246">
                  <c:v>122003.33500000001</c:v>
                </c:pt>
                <c:pt idx="247">
                  <c:v>140729.185</c:v>
                </c:pt>
                <c:pt idx="248">
                  <c:v>121237.47</c:v>
                </c:pt>
                <c:pt idx="249">
                  <c:v>140202.73499999999</c:v>
                </c:pt>
                <c:pt idx="250">
                  <c:v>109421.815</c:v>
                </c:pt>
                <c:pt idx="251">
                  <c:v>120653.435</c:v>
                </c:pt>
                <c:pt idx="252">
                  <c:v>108543.63499999999</c:v>
                </c:pt>
                <c:pt idx="253">
                  <c:v>114194.955</c:v>
                </c:pt>
                <c:pt idx="254">
                  <c:v>129699.265</c:v>
                </c:pt>
                <c:pt idx="255">
                  <c:v>115188.76</c:v>
                </c:pt>
                <c:pt idx="256">
                  <c:v>127625.36500000001</c:v>
                </c:pt>
                <c:pt idx="257">
                  <c:v>119947.59</c:v>
                </c:pt>
                <c:pt idx="258">
                  <c:v>111955.175</c:v>
                </c:pt>
                <c:pt idx="259">
                  <c:v>150445.47</c:v>
                </c:pt>
                <c:pt idx="260">
                  <c:v>121535.485</c:v>
                </c:pt>
                <c:pt idx="261">
                  <c:v>138518.73499999999</c:v>
                </c:pt>
                <c:pt idx="262">
                  <c:v>101348.35</c:v>
                </c:pt>
                <c:pt idx="263">
                  <c:v>110547.605</c:v>
                </c:pt>
                <c:pt idx="264">
                  <c:v>113296.31</c:v>
                </c:pt>
                <c:pt idx="265">
                  <c:v>145767.1</c:v>
                </c:pt>
                <c:pt idx="266">
                  <c:v>113287.05499999999</c:v>
                </c:pt>
                <c:pt idx="267">
                  <c:v>98680</c:v>
                </c:pt>
                <c:pt idx="268">
                  <c:v>102528.4</c:v>
                </c:pt>
                <c:pt idx="269">
                  <c:v>114502.07</c:v>
                </c:pt>
                <c:pt idx="270">
                  <c:v>129885.955</c:v>
                </c:pt>
                <c:pt idx="271">
                  <c:v>132829.29</c:v>
                </c:pt>
                <c:pt idx="272">
                  <c:v>120185.265</c:v>
                </c:pt>
                <c:pt idx="273">
                  <c:v>139108.435</c:v>
                </c:pt>
                <c:pt idx="274">
                  <c:v>118307.155</c:v>
                </c:pt>
                <c:pt idx="275">
                  <c:v>138963.17499999999</c:v>
                </c:pt>
                <c:pt idx="276">
                  <c:v>114108.545</c:v>
                </c:pt>
                <c:pt idx="277">
                  <c:v>131387.745</c:v>
                </c:pt>
                <c:pt idx="278">
                  <c:v>130432.05</c:v>
                </c:pt>
                <c:pt idx="279">
                  <c:v>116811.39</c:v>
                </c:pt>
                <c:pt idx="280">
                  <c:v>128305.64</c:v>
                </c:pt>
                <c:pt idx="281">
                  <c:v>111145.12</c:v>
                </c:pt>
                <c:pt idx="282">
                  <c:v>121954.38499999999</c:v>
                </c:pt>
                <c:pt idx="283">
                  <c:v>114466.64</c:v>
                </c:pt>
                <c:pt idx="284">
                  <c:v>108972.30499999999</c:v>
                </c:pt>
                <c:pt idx="285">
                  <c:v>120372.48</c:v>
                </c:pt>
                <c:pt idx="286">
                  <c:v>118330.625</c:v>
                </c:pt>
                <c:pt idx="287">
                  <c:v>120232.19500000001</c:v>
                </c:pt>
                <c:pt idx="288">
                  <c:v>101352.12</c:v>
                </c:pt>
                <c:pt idx="289">
                  <c:v>108470.925</c:v>
                </c:pt>
                <c:pt idx="290">
                  <c:v>138858.04500000001</c:v>
                </c:pt>
                <c:pt idx="291">
                  <c:v>141647.89499999999</c:v>
                </c:pt>
                <c:pt idx="292">
                  <c:v>142146.31</c:v>
                </c:pt>
                <c:pt idx="293">
                  <c:v>95624.014999999999</c:v>
                </c:pt>
                <c:pt idx="294">
                  <c:v>119168.96000000001</c:v>
                </c:pt>
                <c:pt idx="295">
                  <c:v>139511.78</c:v>
                </c:pt>
                <c:pt idx="296">
                  <c:v>120137.45</c:v>
                </c:pt>
                <c:pt idx="297">
                  <c:v>143830.12</c:v>
                </c:pt>
                <c:pt idx="298">
                  <c:v>136121.83499999999</c:v>
                </c:pt>
                <c:pt idx="299">
                  <c:v>135184.95000000001</c:v>
                </c:pt>
                <c:pt idx="300">
                  <c:v>120718.64</c:v>
                </c:pt>
                <c:pt idx="301">
                  <c:v>97436.41</c:v>
                </c:pt>
                <c:pt idx="302">
                  <c:v>109706.42</c:v>
                </c:pt>
                <c:pt idx="303">
                  <c:v>118953.95</c:v>
                </c:pt>
                <c:pt idx="304">
                  <c:v>121862.88499999999</c:v>
                </c:pt>
                <c:pt idx="305">
                  <c:v>103756.535</c:v>
                </c:pt>
                <c:pt idx="306">
                  <c:v>133906.26</c:v>
                </c:pt>
                <c:pt idx="307">
                  <c:v>130699.155</c:v>
                </c:pt>
                <c:pt idx="308">
                  <c:v>109948.61500000001</c:v>
                </c:pt>
                <c:pt idx="309">
                  <c:v>131757.155</c:v>
                </c:pt>
                <c:pt idx="310">
                  <c:v>118086.93</c:v>
                </c:pt>
                <c:pt idx="311">
                  <c:v>140410.29500000001</c:v>
                </c:pt>
                <c:pt idx="312">
                  <c:v>109312.85</c:v>
                </c:pt>
                <c:pt idx="313">
                  <c:v>129972.91499999999</c:v>
                </c:pt>
                <c:pt idx="314">
                  <c:v>110760.825</c:v>
                </c:pt>
                <c:pt idx="315">
                  <c:v>124010.03</c:v>
                </c:pt>
                <c:pt idx="316">
                  <c:v>125652.05499999999</c:v>
                </c:pt>
                <c:pt idx="317">
                  <c:v>113923.16</c:v>
                </c:pt>
                <c:pt idx="318">
                  <c:v>107655.08</c:v>
                </c:pt>
                <c:pt idx="319">
                  <c:v>123150.38499999999</c:v>
                </c:pt>
                <c:pt idx="320">
                  <c:v>120349.015</c:v>
                </c:pt>
                <c:pt idx="321">
                  <c:v>120928.705</c:v>
                </c:pt>
                <c:pt idx="322">
                  <c:v>104770.705</c:v>
                </c:pt>
                <c:pt idx="323">
                  <c:v>133809.45499999999</c:v>
                </c:pt>
                <c:pt idx="324">
                  <c:v>118007.66499999999</c:v>
                </c:pt>
                <c:pt idx="325">
                  <c:v>117327.495</c:v>
                </c:pt>
                <c:pt idx="326">
                  <c:v>122910.48</c:v>
                </c:pt>
                <c:pt idx="327">
                  <c:v>121770.82</c:v>
                </c:pt>
                <c:pt idx="328">
                  <c:v>160437.565</c:v>
                </c:pt>
                <c:pt idx="329">
                  <c:v>110277.21</c:v>
                </c:pt>
                <c:pt idx="330">
                  <c:v>134829.755</c:v>
                </c:pt>
                <c:pt idx="331">
                  <c:v>135269.63500000001</c:v>
                </c:pt>
                <c:pt idx="332">
                  <c:v>122161.405</c:v>
                </c:pt>
                <c:pt idx="333">
                  <c:v>139814.29999999999</c:v>
                </c:pt>
                <c:pt idx="334">
                  <c:v>117281.2</c:v>
                </c:pt>
                <c:pt idx="335">
                  <c:v>149473.01</c:v>
                </c:pt>
                <c:pt idx="336">
                  <c:v>133056.82</c:v>
                </c:pt>
                <c:pt idx="337">
                  <c:v>135633.89000000001</c:v>
                </c:pt>
                <c:pt idx="338">
                  <c:v>142870.39499999999</c:v>
                </c:pt>
                <c:pt idx="339">
                  <c:v>103500.955</c:v>
                </c:pt>
                <c:pt idx="340">
                  <c:v>107895.52499999999</c:v>
                </c:pt>
                <c:pt idx="341">
                  <c:v>111999.03999999999</c:v>
                </c:pt>
                <c:pt idx="342">
                  <c:v>110031.82</c:v>
                </c:pt>
                <c:pt idx="343">
                  <c:v>107222.345</c:v>
                </c:pt>
                <c:pt idx="344">
                  <c:v>132038.42499999999</c:v>
                </c:pt>
                <c:pt idx="345">
                  <c:v>139351.56</c:v>
                </c:pt>
                <c:pt idx="346">
                  <c:v>134622.39000000001</c:v>
                </c:pt>
                <c:pt idx="347">
                  <c:v>132975.13</c:v>
                </c:pt>
                <c:pt idx="348">
                  <c:v>136116.12</c:v>
                </c:pt>
                <c:pt idx="349">
                  <c:v>122369.535</c:v>
                </c:pt>
                <c:pt idx="350">
                  <c:v>111436.265</c:v>
                </c:pt>
                <c:pt idx="351">
                  <c:v>114159.595</c:v>
                </c:pt>
                <c:pt idx="352">
                  <c:v>120821.05499999999</c:v>
                </c:pt>
                <c:pt idx="353">
                  <c:v>112576.545</c:v>
                </c:pt>
                <c:pt idx="354">
                  <c:v>130044.375</c:v>
                </c:pt>
                <c:pt idx="355">
                  <c:v>135162.11499999999</c:v>
                </c:pt>
                <c:pt idx="356">
                  <c:v>110531.6</c:v>
                </c:pt>
                <c:pt idx="357">
                  <c:v>131280.85</c:v>
                </c:pt>
                <c:pt idx="358">
                  <c:v>121945.175</c:v>
                </c:pt>
                <c:pt idx="359">
                  <c:v>114458.205</c:v>
                </c:pt>
                <c:pt idx="360">
                  <c:v>107424.07</c:v>
                </c:pt>
                <c:pt idx="361">
                  <c:v>113446.1</c:v>
                </c:pt>
                <c:pt idx="362">
                  <c:v>139114.58499999999</c:v>
                </c:pt>
                <c:pt idx="363">
                  <c:v>136240.845</c:v>
                </c:pt>
                <c:pt idx="364">
                  <c:v>113485.105</c:v>
                </c:pt>
                <c:pt idx="365">
                  <c:v>140542.95000000001</c:v>
                </c:pt>
                <c:pt idx="366">
                  <c:v>107014.075</c:v>
                </c:pt>
                <c:pt idx="367">
                  <c:v>99945.494999999995</c:v>
                </c:pt>
                <c:pt idx="368">
                  <c:v>121766.77</c:v>
                </c:pt>
                <c:pt idx="369">
                  <c:v>113978.535</c:v>
                </c:pt>
                <c:pt idx="370">
                  <c:v>116995.065</c:v>
                </c:pt>
                <c:pt idx="371">
                  <c:v>121097.845</c:v>
                </c:pt>
                <c:pt idx="372">
                  <c:v>138040.38</c:v>
                </c:pt>
                <c:pt idx="373">
                  <c:v>121178.68</c:v>
                </c:pt>
                <c:pt idx="374">
                  <c:v>137539.72500000001</c:v>
                </c:pt>
                <c:pt idx="375">
                  <c:v>112634.63499999999</c:v>
                </c:pt>
                <c:pt idx="376">
                  <c:v>112816.68</c:v>
                </c:pt>
                <c:pt idx="377">
                  <c:v>116344.565</c:v>
                </c:pt>
                <c:pt idx="378">
                  <c:v>105669.045</c:v>
                </c:pt>
                <c:pt idx="379">
                  <c:v>142476.36499999999</c:v>
                </c:pt>
                <c:pt idx="380">
                  <c:v>126465.96</c:v>
                </c:pt>
                <c:pt idx="381">
                  <c:v>112948.4</c:v>
                </c:pt>
                <c:pt idx="382">
                  <c:v>128899.765</c:v>
                </c:pt>
                <c:pt idx="383">
                  <c:v>103616.145</c:v>
                </c:pt>
                <c:pt idx="384">
                  <c:v>102229.645</c:v>
                </c:pt>
                <c:pt idx="385">
                  <c:v>112351.47</c:v>
                </c:pt>
                <c:pt idx="386">
                  <c:v>121571.97</c:v>
                </c:pt>
                <c:pt idx="387">
                  <c:v>102386.52499999999</c:v>
                </c:pt>
                <c:pt idx="388">
                  <c:v>114519.86500000001</c:v>
                </c:pt>
                <c:pt idx="389">
                  <c:v>109901.75999999999</c:v>
                </c:pt>
                <c:pt idx="390">
                  <c:v>135303.255</c:v>
                </c:pt>
                <c:pt idx="391">
                  <c:v>111179.125</c:v>
                </c:pt>
                <c:pt idx="392">
                  <c:v>115736.97</c:v>
                </c:pt>
                <c:pt idx="393">
                  <c:v>125795.84</c:v>
                </c:pt>
                <c:pt idx="394">
                  <c:v>138124.06</c:v>
                </c:pt>
                <c:pt idx="395">
                  <c:v>148100.13</c:v>
                </c:pt>
                <c:pt idx="396">
                  <c:v>117243.63</c:v>
                </c:pt>
                <c:pt idx="397">
                  <c:v>132543.1</c:v>
                </c:pt>
                <c:pt idx="398">
                  <c:v>128314.47</c:v>
                </c:pt>
                <c:pt idx="399">
                  <c:v>117948.685</c:v>
                </c:pt>
                <c:pt idx="400">
                  <c:v>142842.4</c:v>
                </c:pt>
                <c:pt idx="401">
                  <c:v>138918.38500000001</c:v>
                </c:pt>
                <c:pt idx="402">
                  <c:v>129749.14</c:v>
                </c:pt>
                <c:pt idx="403">
                  <c:v>128707.425</c:v>
                </c:pt>
                <c:pt idx="404">
                  <c:v>119927.64</c:v>
                </c:pt>
                <c:pt idx="405">
                  <c:v>139672.83499999999</c:v>
                </c:pt>
                <c:pt idx="406">
                  <c:v>146473.83499999999</c:v>
                </c:pt>
                <c:pt idx="407">
                  <c:v>127307.26</c:v>
                </c:pt>
                <c:pt idx="408">
                  <c:v>129280.81</c:v>
                </c:pt>
                <c:pt idx="409">
                  <c:v>114986.33</c:v>
                </c:pt>
                <c:pt idx="410">
                  <c:v>119350.66499999999</c:v>
                </c:pt>
                <c:pt idx="411">
                  <c:v>112506.95</c:v>
                </c:pt>
                <c:pt idx="412">
                  <c:v>117691.685</c:v>
                </c:pt>
                <c:pt idx="413">
                  <c:v>116045.27</c:v>
                </c:pt>
                <c:pt idx="414">
                  <c:v>107940.16</c:v>
                </c:pt>
                <c:pt idx="415">
                  <c:v>102577.145</c:v>
                </c:pt>
                <c:pt idx="416">
                  <c:v>132101.85999999999</c:v>
                </c:pt>
                <c:pt idx="417">
                  <c:v>99110.774999999994</c:v>
                </c:pt>
                <c:pt idx="418">
                  <c:v>133227.785</c:v>
                </c:pt>
                <c:pt idx="419">
                  <c:v>135864.065</c:v>
                </c:pt>
                <c:pt idx="420">
                  <c:v>112804.4</c:v>
                </c:pt>
                <c:pt idx="421">
                  <c:v>121533.955</c:v>
                </c:pt>
                <c:pt idx="422">
                  <c:v>137922.22</c:v>
                </c:pt>
                <c:pt idx="423">
                  <c:v>110160.02499999999</c:v>
                </c:pt>
                <c:pt idx="424">
                  <c:v>114436.97</c:v>
                </c:pt>
                <c:pt idx="425">
                  <c:v>122876.86500000001</c:v>
                </c:pt>
                <c:pt idx="426">
                  <c:v>110902.185</c:v>
                </c:pt>
                <c:pt idx="427">
                  <c:v>132877.45000000001</c:v>
                </c:pt>
                <c:pt idx="428">
                  <c:v>134819.94500000001</c:v>
                </c:pt>
                <c:pt idx="429">
                  <c:v>123787.77</c:v>
                </c:pt>
                <c:pt idx="430">
                  <c:v>104864.05</c:v>
                </c:pt>
                <c:pt idx="431">
                  <c:v>119781.13499999999</c:v>
                </c:pt>
                <c:pt idx="432">
                  <c:v>133869.14000000001</c:v>
                </c:pt>
                <c:pt idx="433">
                  <c:v>116795.245</c:v>
                </c:pt>
                <c:pt idx="434">
                  <c:v>126264.77499999999</c:v>
                </c:pt>
                <c:pt idx="435">
                  <c:v>106618.19500000001</c:v>
                </c:pt>
                <c:pt idx="436">
                  <c:v>129286.36500000001</c:v>
                </c:pt>
                <c:pt idx="437">
                  <c:v>144526.63</c:v>
                </c:pt>
                <c:pt idx="438">
                  <c:v>117281.13</c:v>
                </c:pt>
                <c:pt idx="439">
                  <c:v>102988.145</c:v>
                </c:pt>
                <c:pt idx="440">
                  <c:v>138857.13500000001</c:v>
                </c:pt>
                <c:pt idx="441">
                  <c:v>129781.155</c:v>
                </c:pt>
                <c:pt idx="442">
                  <c:v>115392.875</c:v>
                </c:pt>
                <c:pt idx="443">
                  <c:v>130994.54</c:v>
                </c:pt>
                <c:pt idx="444">
                  <c:v>140167.5</c:v>
                </c:pt>
                <c:pt idx="445">
                  <c:v>141444.44500000001</c:v>
                </c:pt>
                <c:pt idx="446">
                  <c:v>123226.075</c:v>
                </c:pt>
                <c:pt idx="447">
                  <c:v>131868.24</c:v>
                </c:pt>
                <c:pt idx="448">
                  <c:v>131730.83499999999</c:v>
                </c:pt>
                <c:pt idx="449">
                  <c:v>114281.61500000001</c:v>
                </c:pt>
                <c:pt idx="450">
                  <c:v>124882.715</c:v>
                </c:pt>
                <c:pt idx="451">
                  <c:v>138023.10999999999</c:v>
                </c:pt>
                <c:pt idx="452">
                  <c:v>129553.94</c:v>
                </c:pt>
                <c:pt idx="453">
                  <c:v>127755.095</c:v>
                </c:pt>
                <c:pt idx="454">
                  <c:v>110154.36</c:v>
                </c:pt>
                <c:pt idx="455">
                  <c:v>117797.62</c:v>
                </c:pt>
                <c:pt idx="456">
                  <c:v>137080.875</c:v>
                </c:pt>
                <c:pt idx="457">
                  <c:v>120223.175</c:v>
                </c:pt>
                <c:pt idx="458">
                  <c:v>110878.67</c:v>
                </c:pt>
                <c:pt idx="459">
                  <c:v>97402.264999999999</c:v>
                </c:pt>
                <c:pt idx="460">
                  <c:v>127805.485</c:v>
                </c:pt>
                <c:pt idx="461">
                  <c:v>115103.77499999999</c:v>
                </c:pt>
                <c:pt idx="462">
                  <c:v>127193.3</c:v>
                </c:pt>
                <c:pt idx="463">
                  <c:v>121219.595</c:v>
                </c:pt>
                <c:pt idx="464">
                  <c:v>116449.31</c:v>
                </c:pt>
                <c:pt idx="465">
                  <c:v>137651.13500000001</c:v>
                </c:pt>
                <c:pt idx="466">
                  <c:v>109147.65</c:v>
                </c:pt>
                <c:pt idx="467">
                  <c:v>127389.485</c:v>
                </c:pt>
                <c:pt idx="468">
                  <c:v>106065.935</c:v>
                </c:pt>
                <c:pt idx="469">
                  <c:v>132165.42499999999</c:v>
                </c:pt>
                <c:pt idx="470">
                  <c:v>97973.985000000001</c:v>
                </c:pt>
                <c:pt idx="471">
                  <c:v>141351.89499999999</c:v>
                </c:pt>
                <c:pt idx="472">
                  <c:v>111484.73</c:v>
                </c:pt>
                <c:pt idx="473">
                  <c:v>111229.52</c:v>
                </c:pt>
                <c:pt idx="474">
                  <c:v>106684.825</c:v>
                </c:pt>
                <c:pt idx="475">
                  <c:v>121028.325</c:v>
                </c:pt>
                <c:pt idx="476">
                  <c:v>115813.03</c:v>
                </c:pt>
                <c:pt idx="477">
                  <c:v>124852.67</c:v>
                </c:pt>
                <c:pt idx="478">
                  <c:v>133274.53</c:v>
                </c:pt>
                <c:pt idx="479">
                  <c:v>131900.51999999999</c:v>
                </c:pt>
                <c:pt idx="480">
                  <c:v>104226.83</c:v>
                </c:pt>
                <c:pt idx="481">
                  <c:v>111632.83500000001</c:v>
                </c:pt>
                <c:pt idx="482">
                  <c:v>107405.925</c:v>
                </c:pt>
                <c:pt idx="483">
                  <c:v>114085.645</c:v>
                </c:pt>
                <c:pt idx="484">
                  <c:v>136308.73499999999</c:v>
                </c:pt>
                <c:pt idx="485">
                  <c:v>120698.91499999999</c:v>
                </c:pt>
                <c:pt idx="486">
                  <c:v>111983.51</c:v>
                </c:pt>
                <c:pt idx="487">
                  <c:v>114680.185</c:v>
                </c:pt>
                <c:pt idx="488">
                  <c:v>115294.12</c:v>
                </c:pt>
                <c:pt idx="489">
                  <c:v>130210.94</c:v>
                </c:pt>
                <c:pt idx="490">
                  <c:v>137327.70000000001</c:v>
                </c:pt>
                <c:pt idx="491">
                  <c:v>114195.35</c:v>
                </c:pt>
                <c:pt idx="492">
                  <c:v>139752.54500000001</c:v>
                </c:pt>
                <c:pt idx="493">
                  <c:v>110515.6</c:v>
                </c:pt>
                <c:pt idx="494">
                  <c:v>120454.01</c:v>
                </c:pt>
                <c:pt idx="495">
                  <c:v>136856.79999999999</c:v>
                </c:pt>
                <c:pt idx="496">
                  <c:v>119127.205</c:v>
                </c:pt>
                <c:pt idx="497">
                  <c:v>112358.815</c:v>
                </c:pt>
                <c:pt idx="498">
                  <c:v>126934.24</c:v>
                </c:pt>
                <c:pt idx="499">
                  <c:v>131090.77499999999</c:v>
                </c:pt>
                <c:pt idx="500">
                  <c:v>108628.34</c:v>
                </c:pt>
                <c:pt idx="501">
                  <c:v>123351.45</c:v>
                </c:pt>
                <c:pt idx="502">
                  <c:v>108078.69500000001</c:v>
                </c:pt>
                <c:pt idx="503">
                  <c:v>99368.854999999996</c:v>
                </c:pt>
                <c:pt idx="504">
                  <c:v>142242.595</c:v>
                </c:pt>
                <c:pt idx="505">
                  <c:v>124292.955</c:v>
                </c:pt>
                <c:pt idx="506">
                  <c:v>127353.575</c:v>
                </c:pt>
                <c:pt idx="507">
                  <c:v>130516.1</c:v>
                </c:pt>
                <c:pt idx="508">
                  <c:v>134925.74</c:v>
                </c:pt>
                <c:pt idx="509">
                  <c:v>133205.18</c:v>
                </c:pt>
                <c:pt idx="510">
                  <c:v>99084.74</c:v>
                </c:pt>
                <c:pt idx="511">
                  <c:v>146990.89000000001</c:v>
                </c:pt>
                <c:pt idx="512">
                  <c:v>118324.09</c:v>
                </c:pt>
                <c:pt idx="513">
                  <c:v>132762.38</c:v>
                </c:pt>
                <c:pt idx="514">
                  <c:v>96594.744999999995</c:v>
                </c:pt>
                <c:pt idx="515">
                  <c:v>137696.67000000001</c:v>
                </c:pt>
                <c:pt idx="516">
                  <c:v>106387.19500000001</c:v>
                </c:pt>
                <c:pt idx="517">
                  <c:v>108840.18</c:v>
                </c:pt>
                <c:pt idx="518">
                  <c:v>133004.73000000001</c:v>
                </c:pt>
                <c:pt idx="519">
                  <c:v>131137.065</c:v>
                </c:pt>
                <c:pt idx="520">
                  <c:v>105119.48</c:v>
                </c:pt>
                <c:pt idx="521">
                  <c:v>136493.13</c:v>
                </c:pt>
                <c:pt idx="522">
                  <c:v>110803.765</c:v>
                </c:pt>
                <c:pt idx="523">
                  <c:v>125850.58</c:v>
                </c:pt>
                <c:pt idx="524">
                  <c:v>140086.10500000001</c:v>
                </c:pt>
                <c:pt idx="525">
                  <c:v>100246.51</c:v>
                </c:pt>
                <c:pt idx="526">
                  <c:v>106854.935</c:v>
                </c:pt>
                <c:pt idx="527">
                  <c:v>122106.95</c:v>
                </c:pt>
                <c:pt idx="528">
                  <c:v>140348.57</c:v>
                </c:pt>
                <c:pt idx="529">
                  <c:v>130906.89</c:v>
                </c:pt>
                <c:pt idx="530">
                  <c:v>116318.435</c:v>
                </c:pt>
                <c:pt idx="531">
                  <c:v>135420.82</c:v>
                </c:pt>
                <c:pt idx="532">
                  <c:v>123130.6</c:v>
                </c:pt>
                <c:pt idx="533">
                  <c:v>128554.605</c:v>
                </c:pt>
                <c:pt idx="534">
                  <c:v>140342.995</c:v>
                </c:pt>
                <c:pt idx="535">
                  <c:v>128732.59</c:v>
                </c:pt>
                <c:pt idx="536">
                  <c:v>146933.095</c:v>
                </c:pt>
                <c:pt idx="537">
                  <c:v>101119.83500000001</c:v>
                </c:pt>
                <c:pt idx="538">
                  <c:v>121958.69</c:v>
                </c:pt>
                <c:pt idx="539">
                  <c:v>124825.02499999999</c:v>
                </c:pt>
                <c:pt idx="540">
                  <c:v>132022.87</c:v>
                </c:pt>
                <c:pt idx="541">
                  <c:v>138666.10500000001</c:v>
                </c:pt>
                <c:pt idx="542">
                  <c:v>115572.045</c:v>
                </c:pt>
                <c:pt idx="543">
                  <c:v>128001.05499999999</c:v>
                </c:pt>
                <c:pt idx="544">
                  <c:v>119535.715</c:v>
                </c:pt>
                <c:pt idx="545">
                  <c:v>111885.97</c:v>
                </c:pt>
                <c:pt idx="546">
                  <c:v>105341.86500000001</c:v>
                </c:pt>
                <c:pt idx="547">
                  <c:v>117444.1</c:v>
                </c:pt>
                <c:pt idx="548">
                  <c:v>119262.145</c:v>
                </c:pt>
                <c:pt idx="549">
                  <c:v>116112.74</c:v>
                </c:pt>
                <c:pt idx="550">
                  <c:v>136253.42000000001</c:v>
                </c:pt>
                <c:pt idx="551">
                  <c:v>120448.935</c:v>
                </c:pt>
                <c:pt idx="552">
                  <c:v>113582.6</c:v>
                </c:pt>
                <c:pt idx="553">
                  <c:v>111331.235</c:v>
                </c:pt>
                <c:pt idx="554">
                  <c:v>111423.36500000001</c:v>
                </c:pt>
                <c:pt idx="555">
                  <c:v>118733.42</c:v>
                </c:pt>
                <c:pt idx="556">
                  <c:v>116209.13</c:v>
                </c:pt>
                <c:pt idx="557">
                  <c:v>123850.86</c:v>
                </c:pt>
                <c:pt idx="558">
                  <c:v>101053.36500000001</c:v>
                </c:pt>
                <c:pt idx="559">
                  <c:v>115177.935</c:v>
                </c:pt>
                <c:pt idx="560">
                  <c:v>135866.75</c:v>
                </c:pt>
                <c:pt idx="561">
                  <c:v>133405.72</c:v>
                </c:pt>
                <c:pt idx="562">
                  <c:v>127957.57</c:v>
                </c:pt>
                <c:pt idx="563">
                  <c:v>110025.465</c:v>
                </c:pt>
                <c:pt idx="564">
                  <c:v>111718.075</c:v>
                </c:pt>
                <c:pt idx="565">
                  <c:v>126519.065</c:v>
                </c:pt>
                <c:pt idx="566">
                  <c:v>94477.095000000001</c:v>
                </c:pt>
                <c:pt idx="567">
                  <c:v>116074.03</c:v>
                </c:pt>
                <c:pt idx="568">
                  <c:v>119798.995</c:v>
                </c:pt>
                <c:pt idx="569">
                  <c:v>119702.045</c:v>
                </c:pt>
                <c:pt idx="570">
                  <c:v>121697.38</c:v>
                </c:pt>
                <c:pt idx="571">
                  <c:v>123132.625</c:v>
                </c:pt>
                <c:pt idx="572">
                  <c:v>115156.44500000001</c:v>
                </c:pt>
                <c:pt idx="573">
                  <c:v>130448.11500000001</c:v>
                </c:pt>
                <c:pt idx="574">
                  <c:v>116284.345</c:v>
                </c:pt>
                <c:pt idx="575">
                  <c:v>116690.04</c:v>
                </c:pt>
                <c:pt idx="576">
                  <c:v>140904.59</c:v>
                </c:pt>
                <c:pt idx="577">
                  <c:v>124033.955</c:v>
                </c:pt>
                <c:pt idx="578">
                  <c:v>121087.1</c:v>
                </c:pt>
                <c:pt idx="579">
                  <c:v>131739.20000000001</c:v>
                </c:pt>
                <c:pt idx="580">
                  <c:v>106470.675</c:v>
                </c:pt>
                <c:pt idx="581">
                  <c:v>133562.98499999999</c:v>
                </c:pt>
                <c:pt idx="582">
                  <c:v>108761.37</c:v>
                </c:pt>
                <c:pt idx="583">
                  <c:v>120398.88499999999</c:v>
                </c:pt>
                <c:pt idx="584">
                  <c:v>118010.31</c:v>
                </c:pt>
                <c:pt idx="585">
                  <c:v>109430.37</c:v>
                </c:pt>
                <c:pt idx="586">
                  <c:v>114584.065</c:v>
                </c:pt>
                <c:pt idx="587">
                  <c:v>119960.33</c:v>
                </c:pt>
                <c:pt idx="588">
                  <c:v>105483.435</c:v>
                </c:pt>
                <c:pt idx="589">
                  <c:v>108290.11</c:v>
                </c:pt>
                <c:pt idx="590">
                  <c:v>125928.62</c:v>
                </c:pt>
                <c:pt idx="591">
                  <c:v>118702.925</c:v>
                </c:pt>
                <c:pt idx="592">
                  <c:v>122397.13</c:v>
                </c:pt>
                <c:pt idx="593">
                  <c:v>126922.995</c:v>
                </c:pt>
                <c:pt idx="594">
                  <c:v>118924.765</c:v>
                </c:pt>
                <c:pt idx="595">
                  <c:v>135339.82</c:v>
                </c:pt>
                <c:pt idx="596">
                  <c:v>128599.46</c:v>
                </c:pt>
                <c:pt idx="597">
                  <c:v>107580.495</c:v>
                </c:pt>
                <c:pt idx="598">
                  <c:v>137305.35500000001</c:v>
                </c:pt>
                <c:pt idx="599">
                  <c:v>141305.88</c:v>
                </c:pt>
                <c:pt idx="600">
                  <c:v>126763.36500000001</c:v>
                </c:pt>
                <c:pt idx="601">
                  <c:v>121177.58500000001</c:v>
                </c:pt>
                <c:pt idx="602">
                  <c:v>111738.485</c:v>
                </c:pt>
                <c:pt idx="603">
                  <c:v>130385.05</c:v>
                </c:pt>
                <c:pt idx="604">
                  <c:v>128384.14</c:v>
                </c:pt>
                <c:pt idx="605">
                  <c:v>109241.565</c:v>
                </c:pt>
                <c:pt idx="606">
                  <c:v>96432.625</c:v>
                </c:pt>
                <c:pt idx="607">
                  <c:v>138466.56</c:v>
                </c:pt>
                <c:pt idx="608">
                  <c:v>123247.735</c:v>
                </c:pt>
                <c:pt idx="609">
                  <c:v>105806.825</c:v>
                </c:pt>
                <c:pt idx="610">
                  <c:v>97356.565000000002</c:v>
                </c:pt>
                <c:pt idx="611">
                  <c:v>111613.05</c:v>
                </c:pt>
                <c:pt idx="612">
                  <c:v>115549.435</c:v>
                </c:pt>
                <c:pt idx="613">
                  <c:v>129322.31</c:v>
                </c:pt>
                <c:pt idx="614">
                  <c:v>111462.38499999999</c:v>
                </c:pt>
                <c:pt idx="615">
                  <c:v>118683.565</c:v>
                </c:pt>
                <c:pt idx="616">
                  <c:v>104804.09</c:v>
                </c:pt>
                <c:pt idx="617">
                  <c:v>131159.94500000001</c:v>
                </c:pt>
                <c:pt idx="618">
                  <c:v>130510.905</c:v>
                </c:pt>
                <c:pt idx="619">
                  <c:v>108622.42</c:v>
                </c:pt>
                <c:pt idx="620">
                  <c:v>94744.7</c:v>
                </c:pt>
                <c:pt idx="621">
                  <c:v>115974.61</c:v>
                </c:pt>
                <c:pt idx="622">
                  <c:v>140741.16500000001</c:v>
                </c:pt>
                <c:pt idx="623">
                  <c:v>117333.44500000001</c:v>
                </c:pt>
                <c:pt idx="624">
                  <c:v>123005.31</c:v>
                </c:pt>
                <c:pt idx="625">
                  <c:v>106730.21</c:v>
                </c:pt>
                <c:pt idx="626">
                  <c:v>131939.5</c:v>
                </c:pt>
                <c:pt idx="627">
                  <c:v>121752.875</c:v>
                </c:pt>
                <c:pt idx="628">
                  <c:v>114240.88499999999</c:v>
                </c:pt>
                <c:pt idx="629">
                  <c:v>111301.56</c:v>
                </c:pt>
                <c:pt idx="630">
                  <c:v>131956.72500000001</c:v>
                </c:pt>
                <c:pt idx="631">
                  <c:v>131986.80499999999</c:v>
                </c:pt>
                <c:pt idx="632">
                  <c:v>115383.13</c:v>
                </c:pt>
                <c:pt idx="633">
                  <c:v>132120.39000000001</c:v>
                </c:pt>
                <c:pt idx="634">
                  <c:v>114098.11500000001</c:v>
                </c:pt>
                <c:pt idx="635">
                  <c:v>92043.13</c:v>
                </c:pt>
                <c:pt idx="636">
                  <c:v>128761.605</c:v>
                </c:pt>
                <c:pt idx="637">
                  <c:v>133131.51999999999</c:v>
                </c:pt>
                <c:pt idx="638">
                  <c:v>127697.99</c:v>
                </c:pt>
                <c:pt idx="639">
                  <c:v>113889.41</c:v>
                </c:pt>
                <c:pt idx="640">
                  <c:v>108628.96</c:v>
                </c:pt>
                <c:pt idx="641">
                  <c:v>135728.405</c:v>
                </c:pt>
                <c:pt idx="642">
                  <c:v>133607.065</c:v>
                </c:pt>
                <c:pt idx="643">
                  <c:v>137302.60500000001</c:v>
                </c:pt>
                <c:pt idx="644">
                  <c:v>116715.965</c:v>
                </c:pt>
                <c:pt idx="645">
                  <c:v>110457.33500000001</c:v>
                </c:pt>
                <c:pt idx="646">
                  <c:v>119118.11</c:v>
                </c:pt>
                <c:pt idx="647">
                  <c:v>127192.315</c:v>
                </c:pt>
                <c:pt idx="648">
                  <c:v>140264.51999999999</c:v>
                </c:pt>
                <c:pt idx="649">
                  <c:v>135306.005</c:v>
                </c:pt>
                <c:pt idx="650">
                  <c:v>109111.61500000001</c:v>
                </c:pt>
                <c:pt idx="651">
                  <c:v>141133.08499999999</c:v>
                </c:pt>
                <c:pt idx="652">
                  <c:v>117642.645</c:v>
                </c:pt>
                <c:pt idx="653">
                  <c:v>101386.01</c:v>
                </c:pt>
                <c:pt idx="654">
                  <c:v>118832.07</c:v>
                </c:pt>
                <c:pt idx="655">
                  <c:v>124255.97500000001</c:v>
                </c:pt>
                <c:pt idx="656">
                  <c:v>113374.465</c:v>
                </c:pt>
                <c:pt idx="657">
                  <c:v>100476.705</c:v>
                </c:pt>
                <c:pt idx="658">
                  <c:v>102830.55499999999</c:v>
                </c:pt>
                <c:pt idx="659">
                  <c:v>139607.905</c:v>
                </c:pt>
                <c:pt idx="660">
                  <c:v>114469.88</c:v>
                </c:pt>
                <c:pt idx="661">
                  <c:v>128577.63</c:v>
                </c:pt>
                <c:pt idx="662">
                  <c:v>118293.52499999999</c:v>
                </c:pt>
                <c:pt idx="663">
                  <c:v>137446.75</c:v>
                </c:pt>
                <c:pt idx="664">
                  <c:v>105149.02</c:v>
                </c:pt>
                <c:pt idx="665">
                  <c:v>130229.295</c:v>
                </c:pt>
                <c:pt idx="666">
                  <c:v>102684.515</c:v>
                </c:pt>
                <c:pt idx="667">
                  <c:v>120470.785</c:v>
                </c:pt>
                <c:pt idx="668">
                  <c:v>109568.47</c:v>
                </c:pt>
                <c:pt idx="669">
                  <c:v>110416.88</c:v>
                </c:pt>
                <c:pt idx="670">
                  <c:v>140713.255</c:v>
                </c:pt>
                <c:pt idx="671">
                  <c:v>135782.54500000001</c:v>
                </c:pt>
                <c:pt idx="672">
                  <c:v>106877.86500000001</c:v>
                </c:pt>
                <c:pt idx="673">
                  <c:v>125141.9</c:v>
                </c:pt>
                <c:pt idx="674">
                  <c:v>117452.27</c:v>
                </c:pt>
                <c:pt idx="675">
                  <c:v>113945.5</c:v>
                </c:pt>
                <c:pt idx="676">
                  <c:v>113186.735</c:v>
                </c:pt>
                <c:pt idx="677">
                  <c:v>116632.09</c:v>
                </c:pt>
                <c:pt idx="678">
                  <c:v>127365.59</c:v>
                </c:pt>
                <c:pt idx="679">
                  <c:v>116179.47</c:v>
                </c:pt>
                <c:pt idx="680">
                  <c:v>122361.925</c:v>
                </c:pt>
                <c:pt idx="681">
                  <c:v>131856.315</c:v>
                </c:pt>
                <c:pt idx="682">
                  <c:v>117551.69500000001</c:v>
                </c:pt>
                <c:pt idx="683">
                  <c:v>106236.23</c:v>
                </c:pt>
                <c:pt idx="684">
                  <c:v>114736.355</c:v>
                </c:pt>
                <c:pt idx="685">
                  <c:v>114225.12</c:v>
                </c:pt>
                <c:pt idx="686">
                  <c:v>93590.425000000003</c:v>
                </c:pt>
                <c:pt idx="687">
                  <c:v>101548.735</c:v>
                </c:pt>
                <c:pt idx="688">
                  <c:v>113264.23</c:v>
                </c:pt>
                <c:pt idx="689">
                  <c:v>100203.55</c:v>
                </c:pt>
                <c:pt idx="690">
                  <c:v>127169.03</c:v>
                </c:pt>
                <c:pt idx="691">
                  <c:v>143158.89000000001</c:v>
                </c:pt>
                <c:pt idx="692">
                  <c:v>128153.19500000001</c:v>
                </c:pt>
                <c:pt idx="693">
                  <c:v>101550.045</c:v>
                </c:pt>
                <c:pt idx="694">
                  <c:v>102283.13</c:v>
                </c:pt>
                <c:pt idx="695">
                  <c:v>121092.855</c:v>
                </c:pt>
                <c:pt idx="696">
                  <c:v>104947.325</c:v>
                </c:pt>
                <c:pt idx="697">
                  <c:v>112990.63499999999</c:v>
                </c:pt>
                <c:pt idx="698">
                  <c:v>94786.72</c:v>
                </c:pt>
                <c:pt idx="699">
                  <c:v>137634.125</c:v>
                </c:pt>
                <c:pt idx="700">
                  <c:v>99801.574999999997</c:v>
                </c:pt>
                <c:pt idx="701">
                  <c:v>109389.095</c:v>
                </c:pt>
                <c:pt idx="702">
                  <c:v>117351.14</c:v>
                </c:pt>
                <c:pt idx="703">
                  <c:v>109315.065</c:v>
                </c:pt>
                <c:pt idx="704">
                  <c:v>101057.43</c:v>
                </c:pt>
                <c:pt idx="705">
                  <c:v>137291.97</c:v>
                </c:pt>
                <c:pt idx="706">
                  <c:v>106692.845</c:v>
                </c:pt>
                <c:pt idx="707">
                  <c:v>134119.14000000001</c:v>
                </c:pt>
                <c:pt idx="708">
                  <c:v>135182.72500000001</c:v>
                </c:pt>
                <c:pt idx="709">
                  <c:v>124491.53</c:v>
                </c:pt>
                <c:pt idx="710">
                  <c:v>131996.97</c:v>
                </c:pt>
                <c:pt idx="711">
                  <c:v>128127.75</c:v>
                </c:pt>
                <c:pt idx="712">
                  <c:v>114462.53</c:v>
                </c:pt>
                <c:pt idx="713">
                  <c:v>136328.345</c:v>
                </c:pt>
                <c:pt idx="714">
                  <c:v>118413.13499999999</c:v>
                </c:pt>
                <c:pt idx="715">
                  <c:v>115979.07</c:v>
                </c:pt>
                <c:pt idx="716">
                  <c:v>110432.33</c:v>
                </c:pt>
                <c:pt idx="717">
                  <c:v>113539.935</c:v>
                </c:pt>
                <c:pt idx="718">
                  <c:v>127633.27499999999</c:v>
                </c:pt>
                <c:pt idx="719">
                  <c:v>119622.285</c:v>
                </c:pt>
                <c:pt idx="720">
                  <c:v>102037.16499999999</c:v>
                </c:pt>
                <c:pt idx="721">
                  <c:v>101262.655</c:v>
                </c:pt>
                <c:pt idx="722">
                  <c:v>109874.9</c:v>
                </c:pt>
                <c:pt idx="723">
                  <c:v>136301.49</c:v>
                </c:pt>
                <c:pt idx="724">
                  <c:v>117880.565</c:v>
                </c:pt>
                <c:pt idx="725">
                  <c:v>122393.325</c:v>
                </c:pt>
                <c:pt idx="726">
                  <c:v>103381.91499999999</c:v>
                </c:pt>
                <c:pt idx="727">
                  <c:v>105938.47500000001</c:v>
                </c:pt>
                <c:pt idx="728">
                  <c:v>111360.065</c:v>
                </c:pt>
                <c:pt idx="729">
                  <c:v>127092.715</c:v>
                </c:pt>
                <c:pt idx="730">
                  <c:v>115429.005</c:v>
                </c:pt>
                <c:pt idx="731">
                  <c:v>131574.60500000001</c:v>
                </c:pt>
                <c:pt idx="732">
                  <c:v>124481.41499999999</c:v>
                </c:pt>
                <c:pt idx="733">
                  <c:v>105893.61500000001</c:v>
                </c:pt>
                <c:pt idx="734">
                  <c:v>99613.865000000005</c:v>
                </c:pt>
                <c:pt idx="735">
                  <c:v>132940.63</c:v>
                </c:pt>
                <c:pt idx="736">
                  <c:v>111625.98</c:v>
                </c:pt>
                <c:pt idx="737">
                  <c:v>115907.395</c:v>
                </c:pt>
                <c:pt idx="738">
                  <c:v>110768.285</c:v>
                </c:pt>
                <c:pt idx="739">
                  <c:v>133778.44500000001</c:v>
                </c:pt>
                <c:pt idx="740">
                  <c:v>129649.25</c:v>
                </c:pt>
                <c:pt idx="741">
                  <c:v>119736.125</c:v>
                </c:pt>
                <c:pt idx="742">
                  <c:v>117048.72500000001</c:v>
                </c:pt>
                <c:pt idx="743">
                  <c:v>127198.78</c:v>
                </c:pt>
                <c:pt idx="744">
                  <c:v>112935.03999999999</c:v>
                </c:pt>
                <c:pt idx="745">
                  <c:v>118113.8</c:v>
                </c:pt>
                <c:pt idx="746">
                  <c:v>104194.345</c:v>
                </c:pt>
                <c:pt idx="747">
                  <c:v>107731.72</c:v>
                </c:pt>
                <c:pt idx="748">
                  <c:v>97262.79</c:v>
                </c:pt>
                <c:pt idx="749">
                  <c:v>124313.07</c:v>
                </c:pt>
                <c:pt idx="750">
                  <c:v>90498.92</c:v>
                </c:pt>
                <c:pt idx="751">
                  <c:v>117260.245</c:v>
                </c:pt>
                <c:pt idx="752">
                  <c:v>108717.875</c:v>
                </c:pt>
                <c:pt idx="753">
                  <c:v>123999.07</c:v>
                </c:pt>
                <c:pt idx="754">
                  <c:v>121100.045</c:v>
                </c:pt>
                <c:pt idx="755">
                  <c:v>99334.8</c:v>
                </c:pt>
                <c:pt idx="756">
                  <c:v>120784.875</c:v>
                </c:pt>
                <c:pt idx="757">
                  <c:v>113063.675</c:v>
                </c:pt>
                <c:pt idx="758">
                  <c:v>116696.455</c:v>
                </c:pt>
                <c:pt idx="759">
                  <c:v>135670.99</c:v>
                </c:pt>
                <c:pt idx="760">
                  <c:v>105799.935</c:v>
                </c:pt>
                <c:pt idx="761">
                  <c:v>138437.85500000001</c:v>
                </c:pt>
                <c:pt idx="762">
                  <c:v>124046.80499999999</c:v>
                </c:pt>
                <c:pt idx="763">
                  <c:v>123461.38</c:v>
                </c:pt>
                <c:pt idx="764">
                  <c:v>127830.62</c:v>
                </c:pt>
                <c:pt idx="765">
                  <c:v>110669.27</c:v>
                </c:pt>
                <c:pt idx="766">
                  <c:v>108102.56</c:v>
                </c:pt>
                <c:pt idx="767">
                  <c:v>117617.51</c:v>
                </c:pt>
                <c:pt idx="768">
                  <c:v>115442.655</c:v>
                </c:pt>
                <c:pt idx="769">
                  <c:v>123954.31</c:v>
                </c:pt>
                <c:pt idx="770">
                  <c:v>107212.84</c:v>
                </c:pt>
                <c:pt idx="771">
                  <c:v>125346.075</c:v>
                </c:pt>
                <c:pt idx="772">
                  <c:v>119938.795</c:v>
                </c:pt>
                <c:pt idx="773">
                  <c:v>123142.76</c:v>
                </c:pt>
                <c:pt idx="774">
                  <c:v>112033.87</c:v>
                </c:pt>
                <c:pt idx="775">
                  <c:v>143461.125</c:v>
                </c:pt>
                <c:pt idx="776">
                  <c:v>130088.95</c:v>
                </c:pt>
                <c:pt idx="777">
                  <c:v>98427.53</c:v>
                </c:pt>
                <c:pt idx="778">
                  <c:v>101256.78</c:v>
                </c:pt>
                <c:pt idx="779">
                  <c:v>124351.235</c:v>
                </c:pt>
                <c:pt idx="780">
                  <c:v>123740.265</c:v>
                </c:pt>
                <c:pt idx="781">
                  <c:v>105013.07</c:v>
                </c:pt>
                <c:pt idx="782">
                  <c:v>131067.25</c:v>
                </c:pt>
                <c:pt idx="783">
                  <c:v>124721.485</c:v>
                </c:pt>
                <c:pt idx="784">
                  <c:v>113030.005</c:v>
                </c:pt>
                <c:pt idx="785">
                  <c:v>116428.79</c:v>
                </c:pt>
                <c:pt idx="786">
                  <c:v>103219.08</c:v>
                </c:pt>
                <c:pt idx="787">
                  <c:v>99687.64</c:v>
                </c:pt>
                <c:pt idx="788">
                  <c:v>158052.89000000001</c:v>
                </c:pt>
                <c:pt idx="789">
                  <c:v>100746.42</c:v>
                </c:pt>
                <c:pt idx="790">
                  <c:v>97715.01</c:v>
                </c:pt>
                <c:pt idx="791">
                  <c:v>113954.78</c:v>
                </c:pt>
                <c:pt idx="792">
                  <c:v>107142.815</c:v>
                </c:pt>
                <c:pt idx="793">
                  <c:v>104632.79</c:v>
                </c:pt>
                <c:pt idx="794">
                  <c:v>133874.47500000001</c:v>
                </c:pt>
                <c:pt idx="795">
                  <c:v>117361.7</c:v>
                </c:pt>
                <c:pt idx="796">
                  <c:v>101692.45</c:v>
                </c:pt>
                <c:pt idx="797">
                  <c:v>111096.30499999999</c:v>
                </c:pt>
                <c:pt idx="798">
                  <c:v>112946.34</c:v>
                </c:pt>
                <c:pt idx="799">
                  <c:v>138627.10999999999</c:v>
                </c:pt>
                <c:pt idx="800">
                  <c:v>118201.175</c:v>
                </c:pt>
                <c:pt idx="801">
                  <c:v>134664.655</c:v>
                </c:pt>
                <c:pt idx="802">
                  <c:v>107583.935</c:v>
                </c:pt>
                <c:pt idx="803">
                  <c:v>132029.57500000001</c:v>
                </c:pt>
                <c:pt idx="804">
                  <c:v>116530.04</c:v>
                </c:pt>
                <c:pt idx="805">
                  <c:v>102161.11500000001</c:v>
                </c:pt>
                <c:pt idx="806">
                  <c:v>136071.965</c:v>
                </c:pt>
                <c:pt idx="807">
                  <c:v>113381.53</c:v>
                </c:pt>
                <c:pt idx="808">
                  <c:v>94810.664999999994</c:v>
                </c:pt>
                <c:pt idx="809">
                  <c:v>133799.655</c:v>
                </c:pt>
                <c:pt idx="810">
                  <c:v>109364.01</c:v>
                </c:pt>
                <c:pt idx="811">
                  <c:v>124452.94</c:v>
                </c:pt>
                <c:pt idx="812">
                  <c:v>127705.84</c:v>
                </c:pt>
                <c:pt idx="813">
                  <c:v>115123.54</c:v>
                </c:pt>
                <c:pt idx="814">
                  <c:v>107332.1</c:v>
                </c:pt>
                <c:pt idx="815">
                  <c:v>127541.57</c:v>
                </c:pt>
                <c:pt idx="816">
                  <c:v>105374.93</c:v>
                </c:pt>
                <c:pt idx="817">
                  <c:v>114799.91</c:v>
                </c:pt>
                <c:pt idx="818">
                  <c:v>128535.19</c:v>
                </c:pt>
                <c:pt idx="819">
                  <c:v>141166.85</c:v>
                </c:pt>
                <c:pt idx="820">
                  <c:v>139855.63</c:v>
                </c:pt>
                <c:pt idx="821">
                  <c:v>129740.315</c:v>
                </c:pt>
                <c:pt idx="822">
                  <c:v>119662.16499999999</c:v>
                </c:pt>
                <c:pt idx="823">
                  <c:v>116457.26</c:v>
                </c:pt>
                <c:pt idx="824">
                  <c:v>107616.03</c:v>
                </c:pt>
                <c:pt idx="825">
                  <c:v>108070.27499999999</c:v>
                </c:pt>
                <c:pt idx="826">
                  <c:v>141332.05499999999</c:v>
                </c:pt>
                <c:pt idx="827">
                  <c:v>107279.84</c:v>
                </c:pt>
                <c:pt idx="828">
                  <c:v>118856.41499999999</c:v>
                </c:pt>
                <c:pt idx="829">
                  <c:v>116299.39</c:v>
                </c:pt>
                <c:pt idx="830">
                  <c:v>116793.855</c:v>
                </c:pt>
                <c:pt idx="831">
                  <c:v>139137.185</c:v>
                </c:pt>
                <c:pt idx="832">
                  <c:v>122862.345</c:v>
                </c:pt>
                <c:pt idx="833">
                  <c:v>139188.48000000001</c:v>
                </c:pt>
                <c:pt idx="834">
                  <c:v>120035.38499999999</c:v>
                </c:pt>
                <c:pt idx="835">
                  <c:v>134004.96</c:v>
                </c:pt>
                <c:pt idx="836">
                  <c:v>113337.685</c:v>
                </c:pt>
                <c:pt idx="837">
                  <c:v>114916.99</c:v>
                </c:pt>
                <c:pt idx="838">
                  <c:v>101610.815</c:v>
                </c:pt>
                <c:pt idx="839">
                  <c:v>132774.29500000001</c:v>
                </c:pt>
                <c:pt idx="840">
                  <c:v>112633.265</c:v>
                </c:pt>
                <c:pt idx="841">
                  <c:v>135930.07999999999</c:v>
                </c:pt>
                <c:pt idx="842">
                  <c:v>119298.325</c:v>
                </c:pt>
                <c:pt idx="843">
                  <c:v>117346.26</c:v>
                </c:pt>
                <c:pt idx="844">
                  <c:v>115239.57</c:v>
                </c:pt>
                <c:pt idx="845">
                  <c:v>98933.06</c:v>
                </c:pt>
                <c:pt idx="846">
                  <c:v>136740.005</c:v>
                </c:pt>
                <c:pt idx="847">
                  <c:v>100592.295</c:v>
                </c:pt>
                <c:pt idx="848">
                  <c:v>127261.295</c:v>
                </c:pt>
                <c:pt idx="849">
                  <c:v>138118.70499999999</c:v>
                </c:pt>
                <c:pt idx="850">
                  <c:v>112349.26</c:v>
                </c:pt>
                <c:pt idx="851">
                  <c:v>129812.91499999999</c:v>
                </c:pt>
                <c:pt idx="852">
                  <c:v>119079.465</c:v>
                </c:pt>
                <c:pt idx="853">
                  <c:v>95967.404999999999</c:v>
                </c:pt>
                <c:pt idx="854">
                  <c:v>116690.17</c:v>
                </c:pt>
                <c:pt idx="855">
                  <c:v>121551.685</c:v>
                </c:pt>
                <c:pt idx="856">
                  <c:v>119876.63</c:v>
                </c:pt>
                <c:pt idx="857">
                  <c:v>131023.66</c:v>
                </c:pt>
                <c:pt idx="858">
                  <c:v>95368.164999999994</c:v>
                </c:pt>
                <c:pt idx="859">
                  <c:v>125189.54</c:v>
                </c:pt>
                <c:pt idx="860">
                  <c:v>134955.01999999999</c:v>
                </c:pt>
                <c:pt idx="861">
                  <c:v>116083.295</c:v>
                </c:pt>
                <c:pt idx="862">
                  <c:v>100017.19500000001</c:v>
                </c:pt>
                <c:pt idx="863">
                  <c:v>106654.955</c:v>
                </c:pt>
                <c:pt idx="864">
                  <c:v>116556.425</c:v>
                </c:pt>
                <c:pt idx="865">
                  <c:v>112227.65</c:v>
                </c:pt>
                <c:pt idx="866">
                  <c:v>105085.515</c:v>
                </c:pt>
                <c:pt idx="867">
                  <c:v>115020.505</c:v>
                </c:pt>
                <c:pt idx="868">
                  <c:v>122771.53</c:v>
                </c:pt>
                <c:pt idx="869">
                  <c:v>124686.63</c:v>
                </c:pt>
                <c:pt idx="870">
                  <c:v>107278.83</c:v>
                </c:pt>
                <c:pt idx="871">
                  <c:v>111617.94500000001</c:v>
                </c:pt>
                <c:pt idx="872">
                  <c:v>119598.605</c:v>
                </c:pt>
                <c:pt idx="873">
                  <c:v>113669.45</c:v>
                </c:pt>
                <c:pt idx="874">
                  <c:v>112663.625</c:v>
                </c:pt>
                <c:pt idx="875">
                  <c:v>99890.25</c:v>
                </c:pt>
                <c:pt idx="876">
                  <c:v>114696.37</c:v>
                </c:pt>
                <c:pt idx="877">
                  <c:v>110086.7</c:v>
                </c:pt>
                <c:pt idx="878">
                  <c:v>119653.94500000001</c:v>
                </c:pt>
                <c:pt idx="879">
                  <c:v>113451.995</c:v>
                </c:pt>
                <c:pt idx="880">
                  <c:v>117952.36500000001</c:v>
                </c:pt>
                <c:pt idx="881">
                  <c:v>105912.16</c:v>
                </c:pt>
                <c:pt idx="882">
                  <c:v>111361.05</c:v>
                </c:pt>
                <c:pt idx="883">
                  <c:v>94602.89</c:v>
                </c:pt>
                <c:pt idx="884">
                  <c:v>109020.58</c:v>
                </c:pt>
                <c:pt idx="885">
                  <c:v>118723.07</c:v>
                </c:pt>
                <c:pt idx="886">
                  <c:v>117470.22</c:v>
                </c:pt>
                <c:pt idx="887">
                  <c:v>135308.29500000001</c:v>
                </c:pt>
                <c:pt idx="888">
                  <c:v>128119.715</c:v>
                </c:pt>
                <c:pt idx="889">
                  <c:v>122423.01</c:v>
                </c:pt>
                <c:pt idx="890">
                  <c:v>100571.04</c:v>
                </c:pt>
                <c:pt idx="891">
                  <c:v>109857.485</c:v>
                </c:pt>
                <c:pt idx="892">
                  <c:v>103662.05</c:v>
                </c:pt>
                <c:pt idx="893">
                  <c:v>104054.85</c:v>
                </c:pt>
                <c:pt idx="894">
                  <c:v>144103.70499999999</c:v>
                </c:pt>
                <c:pt idx="895">
                  <c:v>121067.59</c:v>
                </c:pt>
                <c:pt idx="896">
                  <c:v>108723.61500000001</c:v>
                </c:pt>
                <c:pt idx="897">
                  <c:v>136255.33499999999</c:v>
                </c:pt>
                <c:pt idx="898">
                  <c:v>122607.56</c:v>
                </c:pt>
                <c:pt idx="899">
                  <c:v>133705.845</c:v>
                </c:pt>
                <c:pt idx="900">
                  <c:v>111880.52499999999</c:v>
                </c:pt>
                <c:pt idx="901">
                  <c:v>131851.01500000001</c:v>
                </c:pt>
                <c:pt idx="902">
                  <c:v>117037.86500000001</c:v>
                </c:pt>
                <c:pt idx="903">
                  <c:v>106779.47500000001</c:v>
                </c:pt>
                <c:pt idx="904">
                  <c:v>104766</c:v>
                </c:pt>
                <c:pt idx="905">
                  <c:v>115460.6</c:v>
                </c:pt>
                <c:pt idx="906">
                  <c:v>124266.88499999999</c:v>
                </c:pt>
                <c:pt idx="907">
                  <c:v>116611.25</c:v>
                </c:pt>
                <c:pt idx="908">
                  <c:v>101853.24</c:v>
                </c:pt>
                <c:pt idx="909">
                  <c:v>110715.12</c:v>
                </c:pt>
                <c:pt idx="910">
                  <c:v>111211.35</c:v>
                </c:pt>
                <c:pt idx="911">
                  <c:v>119226.435</c:v>
                </c:pt>
                <c:pt idx="912">
                  <c:v>121944.995</c:v>
                </c:pt>
                <c:pt idx="913">
                  <c:v>119309.93</c:v>
                </c:pt>
                <c:pt idx="914">
                  <c:v>133009.01</c:v>
                </c:pt>
                <c:pt idx="915">
                  <c:v>115384.08500000001</c:v>
                </c:pt>
                <c:pt idx="916">
                  <c:v>93859.285000000003</c:v>
                </c:pt>
                <c:pt idx="917">
                  <c:v>113116.425</c:v>
                </c:pt>
                <c:pt idx="918">
                  <c:v>139724.02499999999</c:v>
                </c:pt>
                <c:pt idx="919">
                  <c:v>96584.744999999995</c:v>
                </c:pt>
                <c:pt idx="920">
                  <c:v>96041.895000000004</c:v>
                </c:pt>
                <c:pt idx="921">
                  <c:v>119226.42</c:v>
                </c:pt>
                <c:pt idx="922">
                  <c:v>107479.26</c:v>
                </c:pt>
                <c:pt idx="923">
                  <c:v>109828.93</c:v>
                </c:pt>
                <c:pt idx="924">
                  <c:v>101994.05499999999</c:v>
                </c:pt>
                <c:pt idx="925">
                  <c:v>104949.95</c:v>
                </c:pt>
                <c:pt idx="926">
                  <c:v>104486.18</c:v>
                </c:pt>
                <c:pt idx="927">
                  <c:v>108336.53</c:v>
                </c:pt>
                <c:pt idx="928">
                  <c:v>122642.235</c:v>
                </c:pt>
                <c:pt idx="929">
                  <c:v>98817.03</c:v>
                </c:pt>
                <c:pt idx="930">
                  <c:v>98774.235000000001</c:v>
                </c:pt>
                <c:pt idx="931">
                  <c:v>124311.33</c:v>
                </c:pt>
                <c:pt idx="932">
                  <c:v>124370.765</c:v>
                </c:pt>
                <c:pt idx="933">
                  <c:v>143109.35500000001</c:v>
                </c:pt>
                <c:pt idx="934">
                  <c:v>129223.80499999999</c:v>
                </c:pt>
                <c:pt idx="935">
                  <c:v>120659.15</c:v>
                </c:pt>
                <c:pt idx="936">
                  <c:v>127894.285</c:v>
                </c:pt>
                <c:pt idx="937">
                  <c:v>114400.065</c:v>
                </c:pt>
                <c:pt idx="938">
                  <c:v>109551.08</c:v>
                </c:pt>
                <c:pt idx="939">
                  <c:v>115200.19</c:v>
                </c:pt>
                <c:pt idx="940">
                  <c:v>128079.845</c:v>
                </c:pt>
                <c:pt idx="941">
                  <c:v>98977.05</c:v>
                </c:pt>
                <c:pt idx="942">
                  <c:v>122717.5</c:v>
                </c:pt>
                <c:pt idx="943">
                  <c:v>138640.39000000001</c:v>
                </c:pt>
                <c:pt idx="944">
                  <c:v>109044.9</c:v>
                </c:pt>
                <c:pt idx="945">
                  <c:v>114186.8</c:v>
                </c:pt>
                <c:pt idx="946">
                  <c:v>102195.97500000001</c:v>
                </c:pt>
                <c:pt idx="947">
                  <c:v>132105.75</c:v>
                </c:pt>
                <c:pt idx="948">
                  <c:v>122760.92</c:v>
                </c:pt>
                <c:pt idx="949">
                  <c:v>125394.425</c:v>
                </c:pt>
                <c:pt idx="950">
                  <c:v>113551.03999999999</c:v>
                </c:pt>
                <c:pt idx="951">
                  <c:v>118103.86500000001</c:v>
                </c:pt>
                <c:pt idx="952">
                  <c:v>98638.854999999996</c:v>
                </c:pt>
                <c:pt idx="953">
                  <c:v>131312</c:v>
                </c:pt>
                <c:pt idx="954">
                  <c:v>120366.32</c:v>
                </c:pt>
                <c:pt idx="955">
                  <c:v>110794.26</c:v>
                </c:pt>
                <c:pt idx="956">
                  <c:v>117799.97</c:v>
                </c:pt>
                <c:pt idx="957">
                  <c:v>108412.66499999999</c:v>
                </c:pt>
                <c:pt idx="958">
                  <c:v>101334.2</c:v>
                </c:pt>
                <c:pt idx="959">
                  <c:v>119028.07</c:v>
                </c:pt>
                <c:pt idx="960">
                  <c:v>130544.485</c:v>
                </c:pt>
                <c:pt idx="961">
                  <c:v>109949.21</c:v>
                </c:pt>
                <c:pt idx="962">
                  <c:v>96867.014999999999</c:v>
                </c:pt>
                <c:pt idx="963">
                  <c:v>110029.55</c:v>
                </c:pt>
                <c:pt idx="964">
                  <c:v>132856.72</c:v>
                </c:pt>
                <c:pt idx="965">
                  <c:v>109148.25</c:v>
                </c:pt>
                <c:pt idx="966">
                  <c:v>152419.41500000001</c:v>
                </c:pt>
                <c:pt idx="967">
                  <c:v>121445.38</c:v>
                </c:pt>
                <c:pt idx="968">
                  <c:v>117744.005</c:v>
                </c:pt>
                <c:pt idx="969">
                  <c:v>128417.22</c:v>
                </c:pt>
                <c:pt idx="970">
                  <c:v>110954.755</c:v>
                </c:pt>
                <c:pt idx="971">
                  <c:v>115269.5</c:v>
                </c:pt>
                <c:pt idx="972">
                  <c:v>112312.69500000001</c:v>
                </c:pt>
                <c:pt idx="973">
                  <c:v>125050.61</c:v>
                </c:pt>
                <c:pt idx="974">
                  <c:v>130119.5</c:v>
                </c:pt>
                <c:pt idx="975">
                  <c:v>95959.684999999998</c:v>
                </c:pt>
                <c:pt idx="976">
                  <c:v>98108.815000000002</c:v>
                </c:pt>
                <c:pt idx="977">
                  <c:v>119126.485</c:v>
                </c:pt>
                <c:pt idx="978">
                  <c:v>111254.315</c:v>
                </c:pt>
                <c:pt idx="979">
                  <c:v>107666.30499999999</c:v>
                </c:pt>
                <c:pt idx="980">
                  <c:v>131367.09</c:v>
                </c:pt>
                <c:pt idx="981">
                  <c:v>132967.19</c:v>
                </c:pt>
                <c:pt idx="982">
                  <c:v>114604.62</c:v>
                </c:pt>
                <c:pt idx="983">
                  <c:v>100725.24</c:v>
                </c:pt>
                <c:pt idx="984">
                  <c:v>113899.3</c:v>
                </c:pt>
                <c:pt idx="985">
                  <c:v>109130.77</c:v>
                </c:pt>
                <c:pt idx="986">
                  <c:v>112488.215</c:v>
                </c:pt>
                <c:pt idx="987">
                  <c:v>111612.075</c:v>
                </c:pt>
                <c:pt idx="988">
                  <c:v>135266.16500000001</c:v>
                </c:pt>
                <c:pt idx="989">
                  <c:v>118208.24</c:v>
                </c:pt>
                <c:pt idx="990">
                  <c:v>112527.285</c:v>
                </c:pt>
                <c:pt idx="991">
                  <c:v>124352.215</c:v>
                </c:pt>
                <c:pt idx="992">
                  <c:v>118783.94500000001</c:v>
                </c:pt>
                <c:pt idx="993">
                  <c:v>108924.79</c:v>
                </c:pt>
                <c:pt idx="994">
                  <c:v>145491.32999999999</c:v>
                </c:pt>
                <c:pt idx="995">
                  <c:v>112735.875</c:v>
                </c:pt>
                <c:pt idx="996">
                  <c:v>119360.265</c:v>
                </c:pt>
                <c:pt idx="997">
                  <c:v>111341.675</c:v>
                </c:pt>
                <c:pt idx="998">
                  <c:v>108613.38</c:v>
                </c:pt>
                <c:pt idx="999">
                  <c:v>123014.55499999999</c:v>
                </c:pt>
                <c:pt idx="1000">
                  <c:v>129008.62</c:v>
                </c:pt>
                <c:pt idx="1001">
                  <c:v>124640.09</c:v>
                </c:pt>
                <c:pt idx="1002">
                  <c:v>113609.76</c:v>
                </c:pt>
                <c:pt idx="1003">
                  <c:v>130472.2</c:v>
                </c:pt>
                <c:pt idx="1004">
                  <c:v>112513.82</c:v>
                </c:pt>
                <c:pt idx="1005">
                  <c:v>106043.02</c:v>
                </c:pt>
                <c:pt idx="1006">
                  <c:v>110669.42</c:v>
                </c:pt>
                <c:pt idx="1007">
                  <c:v>102988.185</c:v>
                </c:pt>
                <c:pt idx="1008">
                  <c:v>97070.345000000001</c:v>
                </c:pt>
                <c:pt idx="1009">
                  <c:v>140835.17499999999</c:v>
                </c:pt>
                <c:pt idx="1010">
                  <c:v>105277.85</c:v>
                </c:pt>
                <c:pt idx="1011">
                  <c:v>115694.64</c:v>
                </c:pt>
                <c:pt idx="1012">
                  <c:v>154924.89000000001</c:v>
                </c:pt>
                <c:pt idx="1013">
                  <c:v>92725.74</c:v>
                </c:pt>
                <c:pt idx="1014">
                  <c:v>122777.02499999999</c:v>
                </c:pt>
                <c:pt idx="1015">
                  <c:v>121073.45</c:v>
                </c:pt>
                <c:pt idx="1016">
                  <c:v>123400.17</c:v>
                </c:pt>
                <c:pt idx="1017">
                  <c:v>111543.81</c:v>
                </c:pt>
                <c:pt idx="1018">
                  <c:v>104844.105</c:v>
                </c:pt>
                <c:pt idx="1019">
                  <c:v>111432.36500000001</c:v>
                </c:pt>
                <c:pt idx="1020">
                  <c:v>107731.78</c:v>
                </c:pt>
                <c:pt idx="1021">
                  <c:v>118751.965</c:v>
                </c:pt>
                <c:pt idx="1022">
                  <c:v>112556.405</c:v>
                </c:pt>
                <c:pt idx="1023">
                  <c:v>135296.79999999999</c:v>
                </c:pt>
                <c:pt idx="1024">
                  <c:v>124209.405</c:v>
                </c:pt>
                <c:pt idx="1025">
                  <c:v>106274.56</c:v>
                </c:pt>
                <c:pt idx="1026">
                  <c:v>134317.62</c:v>
                </c:pt>
                <c:pt idx="1027">
                  <c:v>130967.28</c:v>
                </c:pt>
                <c:pt idx="1028">
                  <c:v>116211.99</c:v>
                </c:pt>
                <c:pt idx="1029">
                  <c:v>129025</c:v>
                </c:pt>
                <c:pt idx="1030">
                  <c:v>122222.69</c:v>
                </c:pt>
                <c:pt idx="1031">
                  <c:v>144658.38</c:v>
                </c:pt>
                <c:pt idx="1032">
                  <c:v>122602.11500000001</c:v>
                </c:pt>
                <c:pt idx="1033">
                  <c:v>119464.315</c:v>
                </c:pt>
                <c:pt idx="1034">
                  <c:v>92487.705000000002</c:v>
                </c:pt>
                <c:pt idx="1035">
                  <c:v>134041.23000000001</c:v>
                </c:pt>
                <c:pt idx="1036">
                  <c:v>139920.54500000001</c:v>
                </c:pt>
                <c:pt idx="1037">
                  <c:v>107838.95</c:v>
                </c:pt>
                <c:pt idx="1038">
                  <c:v>130547.735</c:v>
                </c:pt>
                <c:pt idx="1039">
                  <c:v>111096.53</c:v>
                </c:pt>
                <c:pt idx="1040">
                  <c:v>118716.595</c:v>
                </c:pt>
                <c:pt idx="1041">
                  <c:v>106373.825</c:v>
                </c:pt>
                <c:pt idx="1042">
                  <c:v>130565.58</c:v>
                </c:pt>
                <c:pt idx="1043">
                  <c:v>97646.12</c:v>
                </c:pt>
                <c:pt idx="1044">
                  <c:v>116190.55499999999</c:v>
                </c:pt>
                <c:pt idx="1045">
                  <c:v>103964.33</c:v>
                </c:pt>
                <c:pt idx="1046">
                  <c:v>102032.495</c:v>
                </c:pt>
                <c:pt idx="1047">
                  <c:v>156924.82999999999</c:v>
                </c:pt>
                <c:pt idx="1048">
                  <c:v>95654.36</c:v>
                </c:pt>
                <c:pt idx="1049">
                  <c:v>114133.73</c:v>
                </c:pt>
                <c:pt idx="1050">
                  <c:v>104468.9</c:v>
                </c:pt>
                <c:pt idx="1051">
                  <c:v>133969.69</c:v>
                </c:pt>
                <c:pt idx="1052">
                  <c:v>92021.68</c:v>
                </c:pt>
                <c:pt idx="1053">
                  <c:v>129148.52</c:v>
                </c:pt>
                <c:pt idx="1054">
                  <c:v>125270.16499999999</c:v>
                </c:pt>
                <c:pt idx="1055">
                  <c:v>106758.95</c:v>
                </c:pt>
                <c:pt idx="1056">
                  <c:v>96817</c:v>
                </c:pt>
                <c:pt idx="1057">
                  <c:v>96742.49</c:v>
                </c:pt>
                <c:pt idx="1058">
                  <c:v>152599.125</c:v>
                </c:pt>
                <c:pt idx="1059">
                  <c:v>100440.29</c:v>
                </c:pt>
                <c:pt idx="1060">
                  <c:v>132170.04999999999</c:v>
                </c:pt>
                <c:pt idx="1061">
                  <c:v>99234.22</c:v>
                </c:pt>
                <c:pt idx="1062">
                  <c:v>102075.925</c:v>
                </c:pt>
                <c:pt idx="1063">
                  <c:v>145728.26</c:v>
                </c:pt>
                <c:pt idx="1064">
                  <c:v>93606.214999999997</c:v>
                </c:pt>
                <c:pt idx="1065">
                  <c:v>101239.235</c:v>
                </c:pt>
                <c:pt idx="1066">
                  <c:v>111595.855</c:v>
                </c:pt>
                <c:pt idx="1067">
                  <c:v>131384.88</c:v>
                </c:pt>
                <c:pt idx="1068">
                  <c:v>94938.395000000004</c:v>
                </c:pt>
                <c:pt idx="1069">
                  <c:v>108729.71</c:v>
                </c:pt>
                <c:pt idx="1070">
                  <c:v>122533.88</c:v>
                </c:pt>
                <c:pt idx="1071">
                  <c:v>118922.215</c:v>
                </c:pt>
                <c:pt idx="1072">
                  <c:v>109049.36500000001</c:v>
                </c:pt>
                <c:pt idx="1073">
                  <c:v>118666.37</c:v>
                </c:pt>
                <c:pt idx="1074">
                  <c:v>116999.07</c:v>
                </c:pt>
                <c:pt idx="1075">
                  <c:v>124062.485</c:v>
                </c:pt>
                <c:pt idx="1076">
                  <c:v>113134.58</c:v>
                </c:pt>
                <c:pt idx="1077">
                  <c:v>108524.18</c:v>
                </c:pt>
                <c:pt idx="1078">
                  <c:v>114660.9</c:v>
                </c:pt>
                <c:pt idx="1079">
                  <c:v>124792.97500000001</c:v>
                </c:pt>
                <c:pt idx="1080">
                  <c:v>118074.565</c:v>
                </c:pt>
                <c:pt idx="1081">
                  <c:v>119988.735</c:v>
                </c:pt>
                <c:pt idx="1082">
                  <c:v>135759.27499999999</c:v>
                </c:pt>
                <c:pt idx="1083">
                  <c:v>123618.42</c:v>
                </c:pt>
                <c:pt idx="1084">
                  <c:v>116809.36500000001</c:v>
                </c:pt>
                <c:pt idx="1085">
                  <c:v>112573.54</c:v>
                </c:pt>
                <c:pt idx="1086">
                  <c:v>120421.32</c:v>
                </c:pt>
                <c:pt idx="1087">
                  <c:v>105277.715</c:v>
                </c:pt>
                <c:pt idx="1088">
                  <c:v>123351.845</c:v>
                </c:pt>
                <c:pt idx="1089">
                  <c:v>106153.43</c:v>
                </c:pt>
                <c:pt idx="1090">
                  <c:v>115132.64</c:v>
                </c:pt>
                <c:pt idx="1091">
                  <c:v>137408.22500000001</c:v>
                </c:pt>
                <c:pt idx="1092">
                  <c:v>133467.37</c:v>
                </c:pt>
                <c:pt idx="1093">
                  <c:v>97542.31</c:v>
                </c:pt>
                <c:pt idx="1094">
                  <c:v>119169.17</c:v>
                </c:pt>
                <c:pt idx="1095">
                  <c:v>113521.685</c:v>
                </c:pt>
                <c:pt idx="1096">
                  <c:v>132583.64000000001</c:v>
                </c:pt>
                <c:pt idx="1097">
                  <c:v>101012.29</c:v>
                </c:pt>
                <c:pt idx="1098">
                  <c:v>110991.625</c:v>
                </c:pt>
                <c:pt idx="1099">
                  <c:v>123808.76</c:v>
                </c:pt>
                <c:pt idx="1100">
                  <c:v>123162.185</c:v>
                </c:pt>
                <c:pt idx="1101">
                  <c:v>112371.41</c:v>
                </c:pt>
                <c:pt idx="1102">
                  <c:v>128518.505</c:v>
                </c:pt>
                <c:pt idx="1103">
                  <c:v>97262.705000000002</c:v>
                </c:pt>
                <c:pt idx="1104">
                  <c:v>127910.83500000001</c:v>
                </c:pt>
                <c:pt idx="1105">
                  <c:v>119888.575</c:v>
                </c:pt>
                <c:pt idx="1106">
                  <c:v>111273.755</c:v>
                </c:pt>
                <c:pt idx="1107">
                  <c:v>98112.464999999997</c:v>
                </c:pt>
                <c:pt idx="1108">
                  <c:v>135006.10999999999</c:v>
                </c:pt>
                <c:pt idx="1109">
                  <c:v>98258.25</c:v>
                </c:pt>
                <c:pt idx="1110">
                  <c:v>124222.935</c:v>
                </c:pt>
                <c:pt idx="1111">
                  <c:v>118614.005</c:v>
                </c:pt>
                <c:pt idx="1112">
                  <c:v>120785.595</c:v>
                </c:pt>
                <c:pt idx="1113">
                  <c:v>137511.315</c:v>
                </c:pt>
                <c:pt idx="1114">
                  <c:v>129884.75</c:v>
                </c:pt>
                <c:pt idx="1115">
                  <c:v>134720.155</c:v>
                </c:pt>
                <c:pt idx="1116">
                  <c:v>137368.465</c:v>
                </c:pt>
                <c:pt idx="1117">
                  <c:v>131438.54999999999</c:v>
                </c:pt>
                <c:pt idx="1118">
                  <c:v>105840.39</c:v>
                </c:pt>
                <c:pt idx="1119">
                  <c:v>123546.62</c:v>
                </c:pt>
                <c:pt idx="1120">
                  <c:v>118837.05</c:v>
                </c:pt>
                <c:pt idx="1121">
                  <c:v>116655.855</c:v>
                </c:pt>
                <c:pt idx="1122">
                  <c:v>123441.82</c:v>
                </c:pt>
                <c:pt idx="1123">
                  <c:v>118809.08</c:v>
                </c:pt>
                <c:pt idx="1124">
                  <c:v>116302.66499999999</c:v>
                </c:pt>
                <c:pt idx="1125">
                  <c:v>95700.479999999996</c:v>
                </c:pt>
                <c:pt idx="1126">
                  <c:v>92182.955000000002</c:v>
                </c:pt>
                <c:pt idx="1127">
                  <c:v>133822.70000000001</c:v>
                </c:pt>
                <c:pt idx="1128">
                  <c:v>113850.81</c:v>
                </c:pt>
                <c:pt idx="1129">
                  <c:v>127110.58</c:v>
                </c:pt>
                <c:pt idx="1130">
                  <c:v>130119.41</c:v>
                </c:pt>
                <c:pt idx="1131">
                  <c:v>133668.935</c:v>
                </c:pt>
                <c:pt idx="1132">
                  <c:v>107226.59</c:v>
                </c:pt>
                <c:pt idx="1133">
                  <c:v>129519.995</c:v>
                </c:pt>
                <c:pt idx="1134">
                  <c:v>104643.675</c:v>
                </c:pt>
                <c:pt idx="1135">
                  <c:v>103291.61</c:v>
                </c:pt>
                <c:pt idx="1136">
                  <c:v>96778.25</c:v>
                </c:pt>
                <c:pt idx="1137">
                  <c:v>121520.57</c:v>
                </c:pt>
                <c:pt idx="1138">
                  <c:v>124728.875</c:v>
                </c:pt>
                <c:pt idx="1139">
                  <c:v>126362.045</c:v>
                </c:pt>
                <c:pt idx="1140">
                  <c:v>132353.755</c:v>
                </c:pt>
                <c:pt idx="1141">
                  <c:v>119178.12</c:v>
                </c:pt>
                <c:pt idx="1142">
                  <c:v>126847.02</c:v>
                </c:pt>
                <c:pt idx="1143">
                  <c:v>123558.425</c:v>
                </c:pt>
                <c:pt idx="1144">
                  <c:v>106921.55499999999</c:v>
                </c:pt>
                <c:pt idx="1145">
                  <c:v>118677.495</c:v>
                </c:pt>
                <c:pt idx="1146">
                  <c:v>111293.15</c:v>
                </c:pt>
                <c:pt idx="1147">
                  <c:v>144062.60999999999</c:v>
                </c:pt>
                <c:pt idx="1148">
                  <c:v>135422.13500000001</c:v>
                </c:pt>
                <c:pt idx="1149">
                  <c:v>139203.5</c:v>
                </c:pt>
                <c:pt idx="1150">
                  <c:v>148534.505</c:v>
                </c:pt>
                <c:pt idx="1151">
                  <c:v>123616.28</c:v>
                </c:pt>
                <c:pt idx="1152">
                  <c:v>115664.16</c:v>
                </c:pt>
                <c:pt idx="1153">
                  <c:v>114651.14</c:v>
                </c:pt>
                <c:pt idx="1154">
                  <c:v>132571.32999999999</c:v>
                </c:pt>
                <c:pt idx="1155">
                  <c:v>96358.975000000006</c:v>
                </c:pt>
                <c:pt idx="1156">
                  <c:v>109336.56</c:v>
                </c:pt>
                <c:pt idx="1157">
                  <c:v>103487.28</c:v>
                </c:pt>
                <c:pt idx="1158">
                  <c:v>132720.39499999999</c:v>
                </c:pt>
                <c:pt idx="1159">
                  <c:v>108417.69500000001</c:v>
                </c:pt>
                <c:pt idx="1160">
                  <c:v>103556.74</c:v>
                </c:pt>
                <c:pt idx="1161">
                  <c:v>92856.23</c:v>
                </c:pt>
                <c:pt idx="1162">
                  <c:v>111936.7</c:v>
                </c:pt>
                <c:pt idx="1163">
                  <c:v>112863.01</c:v>
                </c:pt>
                <c:pt idx="1164">
                  <c:v>133813.285</c:v>
                </c:pt>
                <c:pt idx="1165">
                  <c:v>127945.31</c:v>
                </c:pt>
                <c:pt idx="1166">
                  <c:v>106892.995</c:v>
                </c:pt>
                <c:pt idx="1167">
                  <c:v>121605.395</c:v>
                </c:pt>
                <c:pt idx="1168">
                  <c:v>117505.625</c:v>
                </c:pt>
                <c:pt idx="1169">
                  <c:v>107070.61</c:v>
                </c:pt>
                <c:pt idx="1170">
                  <c:v>104381.38</c:v>
                </c:pt>
                <c:pt idx="1171">
                  <c:v>111034.745</c:v>
                </c:pt>
                <c:pt idx="1172">
                  <c:v>112202.145</c:v>
                </c:pt>
                <c:pt idx="1173">
                  <c:v>128242.765</c:v>
                </c:pt>
                <c:pt idx="1174">
                  <c:v>100571.16499999999</c:v>
                </c:pt>
                <c:pt idx="1175">
                  <c:v>127563.61</c:v>
                </c:pt>
                <c:pt idx="1176">
                  <c:v>121875.355</c:v>
                </c:pt>
                <c:pt idx="1177">
                  <c:v>140922.715</c:v>
                </c:pt>
                <c:pt idx="1178">
                  <c:v>132894.41</c:v>
                </c:pt>
                <c:pt idx="1179">
                  <c:v>116942.94</c:v>
                </c:pt>
                <c:pt idx="1180">
                  <c:v>101703.49</c:v>
                </c:pt>
                <c:pt idx="1181">
                  <c:v>109060.375</c:v>
                </c:pt>
                <c:pt idx="1182">
                  <c:v>109043.86500000001</c:v>
                </c:pt>
                <c:pt idx="1183">
                  <c:v>136800.91</c:v>
                </c:pt>
                <c:pt idx="1184">
                  <c:v>117931.46</c:v>
                </c:pt>
                <c:pt idx="1185">
                  <c:v>107687.51</c:v>
                </c:pt>
                <c:pt idx="1186">
                  <c:v>107697.205</c:v>
                </c:pt>
                <c:pt idx="1187">
                  <c:v>102168.93</c:v>
                </c:pt>
                <c:pt idx="1188">
                  <c:v>122619.05499999999</c:v>
                </c:pt>
                <c:pt idx="1189">
                  <c:v>115799.32</c:v>
                </c:pt>
                <c:pt idx="1190">
                  <c:v>104303.46</c:v>
                </c:pt>
                <c:pt idx="1191">
                  <c:v>119734.63499999999</c:v>
                </c:pt>
                <c:pt idx="1192">
                  <c:v>128580.97500000001</c:v>
                </c:pt>
                <c:pt idx="1193">
                  <c:v>116606.795</c:v>
                </c:pt>
                <c:pt idx="1194">
                  <c:v>113957.735</c:v>
                </c:pt>
                <c:pt idx="1195">
                  <c:v>124081.46</c:v>
                </c:pt>
                <c:pt idx="1196">
                  <c:v>90918.615000000005</c:v>
                </c:pt>
                <c:pt idx="1197">
                  <c:v>133100.905</c:v>
                </c:pt>
                <c:pt idx="1198">
                  <c:v>100025.9</c:v>
                </c:pt>
                <c:pt idx="1199">
                  <c:v>116447.855</c:v>
                </c:pt>
                <c:pt idx="1200">
                  <c:v>127391.09</c:v>
                </c:pt>
                <c:pt idx="1201">
                  <c:v>117437.66499999999</c:v>
                </c:pt>
                <c:pt idx="1202">
                  <c:v>113420.985</c:v>
                </c:pt>
                <c:pt idx="1203">
                  <c:v>97053.544999999998</c:v>
                </c:pt>
                <c:pt idx="1204">
                  <c:v>107256.065</c:v>
                </c:pt>
                <c:pt idx="1205">
                  <c:v>110253.59</c:v>
                </c:pt>
                <c:pt idx="1206">
                  <c:v>127131.37</c:v>
                </c:pt>
                <c:pt idx="1207">
                  <c:v>100495.61500000001</c:v>
                </c:pt>
                <c:pt idx="1208">
                  <c:v>113024.02</c:v>
                </c:pt>
                <c:pt idx="1209">
                  <c:v>96305.07</c:v>
                </c:pt>
                <c:pt idx="1210">
                  <c:v>125514.14</c:v>
                </c:pt>
                <c:pt idx="1211">
                  <c:v>131357.34</c:v>
                </c:pt>
                <c:pt idx="1212">
                  <c:v>108300.63499999999</c:v>
                </c:pt>
                <c:pt idx="1213">
                  <c:v>122131.11500000001</c:v>
                </c:pt>
                <c:pt idx="1214">
                  <c:v>120753.43</c:v>
                </c:pt>
                <c:pt idx="1215">
                  <c:v>114133.54</c:v>
                </c:pt>
                <c:pt idx="1216">
                  <c:v>136872.56</c:v>
                </c:pt>
                <c:pt idx="1217">
                  <c:v>139450.61499999999</c:v>
                </c:pt>
                <c:pt idx="1218">
                  <c:v>140205.29500000001</c:v>
                </c:pt>
                <c:pt idx="1219">
                  <c:v>90294</c:v>
                </c:pt>
                <c:pt idx="1220">
                  <c:v>121605.395</c:v>
                </c:pt>
                <c:pt idx="1221">
                  <c:v>130527.325</c:v>
                </c:pt>
                <c:pt idx="1222">
                  <c:v>98191.654999999999</c:v>
                </c:pt>
                <c:pt idx="1223">
                  <c:v>118404.455</c:v>
                </c:pt>
                <c:pt idx="1224">
                  <c:v>107303.47500000001</c:v>
                </c:pt>
                <c:pt idx="1225">
                  <c:v>130937.625</c:v>
                </c:pt>
                <c:pt idx="1226">
                  <c:v>130650.88</c:v>
                </c:pt>
                <c:pt idx="1227">
                  <c:v>93011.345000000001</c:v>
                </c:pt>
                <c:pt idx="1228">
                  <c:v>133421.03</c:v>
                </c:pt>
                <c:pt idx="1229">
                  <c:v>116870.46</c:v>
                </c:pt>
                <c:pt idx="1230">
                  <c:v>126846.44500000001</c:v>
                </c:pt>
                <c:pt idx="1231">
                  <c:v>119820.71</c:v>
                </c:pt>
                <c:pt idx="1232">
                  <c:v>103134.46</c:v>
                </c:pt>
                <c:pt idx="1233">
                  <c:v>130907.095</c:v>
                </c:pt>
                <c:pt idx="1234">
                  <c:v>120747.08</c:v>
                </c:pt>
                <c:pt idx="1235">
                  <c:v>135047.625</c:v>
                </c:pt>
                <c:pt idx="1236">
                  <c:v>106044.51</c:v>
                </c:pt>
                <c:pt idx="1237">
                  <c:v>123490.855</c:v>
                </c:pt>
                <c:pt idx="1238">
                  <c:v>117125.065</c:v>
                </c:pt>
                <c:pt idx="1239">
                  <c:v>117794.595</c:v>
                </c:pt>
                <c:pt idx="1240">
                  <c:v>145182.98000000001</c:v>
                </c:pt>
                <c:pt idx="1241">
                  <c:v>120693.53</c:v>
                </c:pt>
                <c:pt idx="1242">
                  <c:v>111322.325</c:v>
                </c:pt>
                <c:pt idx="1243">
                  <c:v>112128.19500000001</c:v>
                </c:pt>
                <c:pt idx="1244">
                  <c:v>121119.265</c:v>
                </c:pt>
                <c:pt idx="1245">
                  <c:v>126354.68</c:v>
                </c:pt>
                <c:pt idx="1246">
                  <c:v>118359.28</c:v>
                </c:pt>
                <c:pt idx="1247">
                  <c:v>125959.75</c:v>
                </c:pt>
                <c:pt idx="1248">
                  <c:v>129059.645</c:v>
                </c:pt>
                <c:pt idx="1249">
                  <c:v>110038.625</c:v>
                </c:pt>
                <c:pt idx="1250">
                  <c:v>142471.51</c:v>
                </c:pt>
                <c:pt idx="1251">
                  <c:v>124618.565</c:v>
                </c:pt>
                <c:pt idx="1252">
                  <c:v>133748.44</c:v>
                </c:pt>
                <c:pt idx="1253">
                  <c:v>91280.024999999994</c:v>
                </c:pt>
                <c:pt idx="1254">
                  <c:v>126892.26</c:v>
                </c:pt>
                <c:pt idx="1255">
                  <c:v>124242.52</c:v>
                </c:pt>
                <c:pt idx="1256">
                  <c:v>117924.13</c:v>
                </c:pt>
                <c:pt idx="1257">
                  <c:v>117357.83500000001</c:v>
                </c:pt>
                <c:pt idx="1258">
                  <c:v>125861.6</c:v>
                </c:pt>
                <c:pt idx="1259">
                  <c:v>106359.955</c:v>
                </c:pt>
                <c:pt idx="1260">
                  <c:v>135273.32500000001</c:v>
                </c:pt>
                <c:pt idx="1261">
                  <c:v>119524.41</c:v>
                </c:pt>
                <c:pt idx="1262">
                  <c:v>111288.905</c:v>
                </c:pt>
                <c:pt idx="1263">
                  <c:v>113755.18</c:v>
                </c:pt>
                <c:pt idx="1264">
                  <c:v>115254.185</c:v>
                </c:pt>
                <c:pt idx="1265">
                  <c:v>133322.02499999999</c:v>
                </c:pt>
                <c:pt idx="1266">
                  <c:v>118800.07</c:v>
                </c:pt>
                <c:pt idx="1267">
                  <c:v>136850.14000000001</c:v>
                </c:pt>
                <c:pt idx="1268">
                  <c:v>121914.44</c:v>
                </c:pt>
                <c:pt idx="1269">
                  <c:v>120124.30499999999</c:v>
                </c:pt>
                <c:pt idx="1270">
                  <c:v>127208.57</c:v>
                </c:pt>
                <c:pt idx="1271">
                  <c:v>119645.18</c:v>
                </c:pt>
                <c:pt idx="1272">
                  <c:v>120126.905</c:v>
                </c:pt>
                <c:pt idx="1273">
                  <c:v>125663.33</c:v>
                </c:pt>
                <c:pt idx="1274">
                  <c:v>105946.34</c:v>
                </c:pt>
                <c:pt idx="1275">
                  <c:v>110816.375</c:v>
                </c:pt>
                <c:pt idx="1276">
                  <c:v>116150.91499999999</c:v>
                </c:pt>
                <c:pt idx="1277">
                  <c:v>126427.92</c:v>
                </c:pt>
                <c:pt idx="1278">
                  <c:v>117535.715</c:v>
                </c:pt>
                <c:pt idx="1279">
                  <c:v>122054.13</c:v>
                </c:pt>
                <c:pt idx="1280">
                  <c:v>125784.96000000001</c:v>
                </c:pt>
                <c:pt idx="1281">
                  <c:v>129077.41</c:v>
                </c:pt>
                <c:pt idx="1282">
                  <c:v>136690.92000000001</c:v>
                </c:pt>
                <c:pt idx="1283">
                  <c:v>142671.51</c:v>
                </c:pt>
                <c:pt idx="1284">
                  <c:v>108525.965</c:v>
                </c:pt>
                <c:pt idx="1285">
                  <c:v>109375.215</c:v>
                </c:pt>
                <c:pt idx="1286">
                  <c:v>101233.205</c:v>
                </c:pt>
                <c:pt idx="1287">
                  <c:v>106129.66499999999</c:v>
                </c:pt>
                <c:pt idx="1288">
                  <c:v>121127.145</c:v>
                </c:pt>
                <c:pt idx="1289">
                  <c:v>100380.94</c:v>
                </c:pt>
                <c:pt idx="1290">
                  <c:v>124278.93</c:v>
                </c:pt>
                <c:pt idx="1291">
                  <c:v>129112.45</c:v>
                </c:pt>
                <c:pt idx="1292">
                  <c:v>98959.56</c:v>
                </c:pt>
                <c:pt idx="1293">
                  <c:v>138681.815</c:v>
                </c:pt>
                <c:pt idx="1294">
                  <c:v>98723.45</c:v>
                </c:pt>
                <c:pt idx="1295">
                  <c:v>89077.854999999996</c:v>
                </c:pt>
                <c:pt idx="1296">
                  <c:v>134583.25</c:v>
                </c:pt>
                <c:pt idx="1297">
                  <c:v>122975.46</c:v>
                </c:pt>
                <c:pt idx="1298">
                  <c:v>125807.495</c:v>
                </c:pt>
                <c:pt idx="1299">
                  <c:v>118507.76</c:v>
                </c:pt>
                <c:pt idx="1300">
                  <c:v>108816.81</c:v>
                </c:pt>
                <c:pt idx="1301">
                  <c:v>146902.95000000001</c:v>
                </c:pt>
                <c:pt idx="1302">
                  <c:v>151270.54</c:v>
                </c:pt>
                <c:pt idx="1303">
                  <c:v>119707.93</c:v>
                </c:pt>
                <c:pt idx="1304">
                  <c:v>124189.8</c:v>
                </c:pt>
                <c:pt idx="1305">
                  <c:v>109125.215</c:v>
                </c:pt>
                <c:pt idx="1306">
                  <c:v>110006.97</c:v>
                </c:pt>
                <c:pt idx="1307">
                  <c:v>137724.89499999999</c:v>
                </c:pt>
                <c:pt idx="1308">
                  <c:v>134684.58499999999</c:v>
                </c:pt>
                <c:pt idx="1309">
                  <c:v>109935.33500000001</c:v>
                </c:pt>
                <c:pt idx="1310">
                  <c:v>132859.30499999999</c:v>
                </c:pt>
                <c:pt idx="1311">
                  <c:v>134116.76999999999</c:v>
                </c:pt>
                <c:pt idx="1312">
                  <c:v>120072.09</c:v>
                </c:pt>
                <c:pt idx="1313">
                  <c:v>102445.88</c:v>
                </c:pt>
                <c:pt idx="1314">
                  <c:v>125400.27</c:v>
                </c:pt>
                <c:pt idx="1315">
                  <c:v>95623.35</c:v>
                </c:pt>
                <c:pt idx="1316">
                  <c:v>126888.77</c:v>
                </c:pt>
                <c:pt idx="1317">
                  <c:v>97245.764999999999</c:v>
                </c:pt>
                <c:pt idx="1318">
                  <c:v>141414.35</c:v>
                </c:pt>
                <c:pt idx="1319">
                  <c:v>108746.37</c:v>
                </c:pt>
                <c:pt idx="1320">
                  <c:v>131866.73000000001</c:v>
                </c:pt>
                <c:pt idx="1321">
                  <c:v>105534.01</c:v>
                </c:pt>
                <c:pt idx="1322">
                  <c:v>125965.02</c:v>
                </c:pt>
                <c:pt idx="1323">
                  <c:v>117796.715</c:v>
                </c:pt>
                <c:pt idx="1324">
                  <c:v>113802.21</c:v>
                </c:pt>
                <c:pt idx="1325">
                  <c:v>136226.12</c:v>
                </c:pt>
                <c:pt idx="1326">
                  <c:v>143184.80499999999</c:v>
                </c:pt>
                <c:pt idx="1327">
                  <c:v>109316.375</c:v>
                </c:pt>
                <c:pt idx="1328">
                  <c:v>137028.04999999999</c:v>
                </c:pt>
                <c:pt idx="1329">
                  <c:v>114935.545</c:v>
                </c:pt>
                <c:pt idx="1330">
                  <c:v>118254.55499999999</c:v>
                </c:pt>
                <c:pt idx="1331">
                  <c:v>111958.245</c:v>
                </c:pt>
                <c:pt idx="1332">
                  <c:v>148612.37</c:v>
                </c:pt>
                <c:pt idx="1333">
                  <c:v>142965.48000000001</c:v>
                </c:pt>
                <c:pt idx="1334">
                  <c:v>125830.75</c:v>
                </c:pt>
                <c:pt idx="1335">
                  <c:v>140042.14499999999</c:v>
                </c:pt>
                <c:pt idx="1336">
                  <c:v>137582.19500000001</c:v>
                </c:pt>
                <c:pt idx="1337">
                  <c:v>142015.655</c:v>
                </c:pt>
                <c:pt idx="1338">
                  <c:v>132794.715</c:v>
                </c:pt>
                <c:pt idx="1339">
                  <c:v>131904.745</c:v>
                </c:pt>
                <c:pt idx="1340">
                  <c:v>143642.35500000001</c:v>
                </c:pt>
                <c:pt idx="1341">
                  <c:v>133541.98000000001</c:v>
                </c:pt>
                <c:pt idx="1342">
                  <c:v>113698.06</c:v>
                </c:pt>
                <c:pt idx="1343">
                  <c:v>111064.49</c:v>
                </c:pt>
                <c:pt idx="1344">
                  <c:v>115231.85</c:v>
                </c:pt>
                <c:pt idx="1345">
                  <c:v>113418.125</c:v>
                </c:pt>
                <c:pt idx="1346">
                  <c:v>105484.1</c:v>
                </c:pt>
                <c:pt idx="1347">
                  <c:v>122634.53</c:v>
                </c:pt>
                <c:pt idx="1348">
                  <c:v>127855.22</c:v>
                </c:pt>
                <c:pt idx="1349">
                  <c:v>108949.05499999999</c:v>
                </c:pt>
                <c:pt idx="1350">
                  <c:v>104294.57</c:v>
                </c:pt>
                <c:pt idx="1351">
                  <c:v>137301.69</c:v>
                </c:pt>
                <c:pt idx="1352">
                  <c:v>108675.4</c:v>
                </c:pt>
                <c:pt idx="1353">
                  <c:v>118894.30499999999</c:v>
                </c:pt>
                <c:pt idx="1354">
                  <c:v>125707.04</c:v>
                </c:pt>
                <c:pt idx="1355">
                  <c:v>111228.06</c:v>
                </c:pt>
                <c:pt idx="1356">
                  <c:v>110314.625</c:v>
                </c:pt>
                <c:pt idx="1357">
                  <c:v>109548.62</c:v>
                </c:pt>
                <c:pt idx="1358">
                  <c:v>153514.82</c:v>
                </c:pt>
                <c:pt idx="1359">
                  <c:v>126938.54</c:v>
                </c:pt>
                <c:pt idx="1360">
                  <c:v>120420.7</c:v>
                </c:pt>
                <c:pt idx="1361">
                  <c:v>132977.45000000001</c:v>
                </c:pt>
                <c:pt idx="1362">
                  <c:v>129285.09</c:v>
                </c:pt>
                <c:pt idx="1363">
                  <c:v>112142.54</c:v>
                </c:pt>
                <c:pt idx="1364">
                  <c:v>146465.69</c:v>
                </c:pt>
                <c:pt idx="1365">
                  <c:v>97923.714999999997</c:v>
                </c:pt>
                <c:pt idx="1366">
                  <c:v>111590.65</c:v>
                </c:pt>
                <c:pt idx="1367">
                  <c:v>114562.215</c:v>
                </c:pt>
                <c:pt idx="1368">
                  <c:v>112377.185</c:v>
                </c:pt>
                <c:pt idx="1369">
                  <c:v>124525.185</c:v>
                </c:pt>
                <c:pt idx="1370">
                  <c:v>127930.355</c:v>
                </c:pt>
                <c:pt idx="1371">
                  <c:v>124343.19</c:v>
                </c:pt>
                <c:pt idx="1372">
                  <c:v>127266.86</c:v>
                </c:pt>
                <c:pt idx="1373">
                  <c:v>138680.33499999999</c:v>
                </c:pt>
                <c:pt idx="1374">
                  <c:v>108133.03</c:v>
                </c:pt>
                <c:pt idx="1375">
                  <c:v>126304.44500000001</c:v>
                </c:pt>
                <c:pt idx="1376">
                  <c:v>103999.33500000001</c:v>
                </c:pt>
                <c:pt idx="1377">
                  <c:v>132209.51500000001</c:v>
                </c:pt>
                <c:pt idx="1378">
                  <c:v>125964.185</c:v>
                </c:pt>
                <c:pt idx="1379">
                  <c:v>107629.16</c:v>
                </c:pt>
                <c:pt idx="1380">
                  <c:v>100701.82</c:v>
                </c:pt>
                <c:pt idx="1381">
                  <c:v>101818.02499999999</c:v>
                </c:pt>
                <c:pt idx="1382">
                  <c:v>100394.06</c:v>
                </c:pt>
                <c:pt idx="1383">
                  <c:v>109774.425</c:v>
                </c:pt>
                <c:pt idx="1384">
                  <c:v>135571.79500000001</c:v>
                </c:pt>
                <c:pt idx="1385">
                  <c:v>95436.3</c:v>
                </c:pt>
                <c:pt idx="1386">
                  <c:v>131734.10500000001</c:v>
                </c:pt>
                <c:pt idx="1387">
                  <c:v>100904.27</c:v>
                </c:pt>
                <c:pt idx="1388">
                  <c:v>134246.16500000001</c:v>
                </c:pt>
                <c:pt idx="1389">
                  <c:v>125532.575</c:v>
                </c:pt>
                <c:pt idx="1390">
                  <c:v>126788.83500000001</c:v>
                </c:pt>
                <c:pt idx="1391">
                  <c:v>110586.815</c:v>
                </c:pt>
                <c:pt idx="1392">
                  <c:v>119904.48</c:v>
                </c:pt>
                <c:pt idx="1393">
                  <c:v>106052.64</c:v>
                </c:pt>
                <c:pt idx="1394">
                  <c:v>127420.43</c:v>
                </c:pt>
                <c:pt idx="1395">
                  <c:v>110420.89</c:v>
                </c:pt>
                <c:pt idx="1396">
                  <c:v>135635.70499999999</c:v>
                </c:pt>
                <c:pt idx="1397">
                  <c:v>96779.07</c:v>
                </c:pt>
                <c:pt idx="1398">
                  <c:v>140886.995</c:v>
                </c:pt>
                <c:pt idx="1399">
                  <c:v>132642.14000000001</c:v>
                </c:pt>
                <c:pt idx="1400">
                  <c:v>95410.39</c:v>
                </c:pt>
                <c:pt idx="1401">
                  <c:v>130801.825</c:v>
                </c:pt>
                <c:pt idx="1402">
                  <c:v>101760.09</c:v>
                </c:pt>
                <c:pt idx="1403">
                  <c:v>137934.845</c:v>
                </c:pt>
                <c:pt idx="1404">
                  <c:v>136373.435</c:v>
                </c:pt>
                <c:pt idx="1405">
                  <c:v>107891.69</c:v>
                </c:pt>
                <c:pt idx="1406">
                  <c:v>112336.78</c:v>
                </c:pt>
                <c:pt idx="1407">
                  <c:v>91797.595000000001</c:v>
                </c:pt>
                <c:pt idx="1408">
                  <c:v>95046.904999999999</c:v>
                </c:pt>
                <c:pt idx="1409">
                  <c:v>122452.41499999999</c:v>
                </c:pt>
                <c:pt idx="1410">
                  <c:v>119044.425</c:v>
                </c:pt>
                <c:pt idx="1411">
                  <c:v>126919.19500000001</c:v>
                </c:pt>
                <c:pt idx="1412">
                  <c:v>132096.33499999999</c:v>
                </c:pt>
                <c:pt idx="1413">
                  <c:v>111165.955</c:v>
                </c:pt>
                <c:pt idx="1414">
                  <c:v>110088.01</c:v>
                </c:pt>
                <c:pt idx="1415">
                  <c:v>125657.125</c:v>
                </c:pt>
                <c:pt idx="1416">
                  <c:v>103539.02</c:v>
                </c:pt>
                <c:pt idx="1417">
                  <c:v>116291.535</c:v>
                </c:pt>
                <c:pt idx="1418">
                  <c:v>120734.85</c:v>
                </c:pt>
                <c:pt idx="1419">
                  <c:v>148093.96</c:v>
                </c:pt>
                <c:pt idx="1420">
                  <c:v>150671.10500000001</c:v>
                </c:pt>
                <c:pt idx="1421">
                  <c:v>131916.405</c:v>
                </c:pt>
                <c:pt idx="1422">
                  <c:v>119717.435</c:v>
                </c:pt>
                <c:pt idx="1423">
                  <c:v>120390.11</c:v>
                </c:pt>
                <c:pt idx="1424">
                  <c:v>119287.15</c:v>
                </c:pt>
                <c:pt idx="1425">
                  <c:v>108371.125</c:v>
                </c:pt>
                <c:pt idx="1426">
                  <c:v>120096.71</c:v>
                </c:pt>
                <c:pt idx="1427">
                  <c:v>100632.47500000001</c:v>
                </c:pt>
                <c:pt idx="1428">
                  <c:v>136127.125</c:v>
                </c:pt>
                <c:pt idx="1429">
                  <c:v>85094.375</c:v>
                </c:pt>
                <c:pt idx="1430">
                  <c:v>116238.175</c:v>
                </c:pt>
                <c:pt idx="1431">
                  <c:v>128207.125</c:v>
                </c:pt>
                <c:pt idx="1432">
                  <c:v>96698.285000000003</c:v>
                </c:pt>
                <c:pt idx="1433">
                  <c:v>128612.3</c:v>
                </c:pt>
                <c:pt idx="1434">
                  <c:v>108404.01</c:v>
                </c:pt>
                <c:pt idx="1435">
                  <c:v>112738.08</c:v>
                </c:pt>
                <c:pt idx="1436">
                  <c:v>128831.65</c:v>
                </c:pt>
                <c:pt idx="1437">
                  <c:v>147550.185</c:v>
                </c:pt>
                <c:pt idx="1438">
                  <c:v>112906.94500000001</c:v>
                </c:pt>
                <c:pt idx="1439">
                  <c:v>120076.645</c:v>
                </c:pt>
                <c:pt idx="1440">
                  <c:v>113049.145</c:v>
                </c:pt>
                <c:pt idx="1441">
                  <c:v>124392.29</c:v>
                </c:pt>
                <c:pt idx="1442">
                  <c:v>119789.97</c:v>
                </c:pt>
                <c:pt idx="1443">
                  <c:v>118830.14</c:v>
                </c:pt>
                <c:pt idx="1444">
                  <c:v>113008.77</c:v>
                </c:pt>
                <c:pt idx="1445">
                  <c:v>126074.895</c:v>
                </c:pt>
                <c:pt idx="1446">
                  <c:v>95668.77</c:v>
                </c:pt>
                <c:pt idx="1447">
                  <c:v>130187.44500000001</c:v>
                </c:pt>
                <c:pt idx="1448">
                  <c:v>121471.64</c:v>
                </c:pt>
                <c:pt idx="1449">
                  <c:v>119321.855</c:v>
                </c:pt>
                <c:pt idx="1450">
                  <c:v>121731.485</c:v>
                </c:pt>
                <c:pt idx="1451">
                  <c:v>106431.815</c:v>
                </c:pt>
                <c:pt idx="1452">
                  <c:v>127367.015</c:v>
                </c:pt>
                <c:pt idx="1453">
                  <c:v>128552.13499999999</c:v>
                </c:pt>
                <c:pt idx="1454">
                  <c:v>123985.97</c:v>
                </c:pt>
                <c:pt idx="1455">
                  <c:v>101413.145</c:v>
                </c:pt>
                <c:pt idx="1456">
                  <c:v>126750.29</c:v>
                </c:pt>
                <c:pt idx="1457">
                  <c:v>108587.52</c:v>
                </c:pt>
                <c:pt idx="1458">
                  <c:v>97300.36</c:v>
                </c:pt>
                <c:pt idx="1459">
                  <c:v>113147.815</c:v>
                </c:pt>
                <c:pt idx="1460">
                  <c:v>122991.66</c:v>
                </c:pt>
                <c:pt idx="1461">
                  <c:v>97577.414999999994</c:v>
                </c:pt>
                <c:pt idx="1462">
                  <c:v>131141.35500000001</c:v>
                </c:pt>
                <c:pt idx="1463">
                  <c:v>106776.27499999999</c:v>
                </c:pt>
                <c:pt idx="1464">
                  <c:v>125303.88499999999</c:v>
                </c:pt>
                <c:pt idx="1465">
                  <c:v>143010.26999999999</c:v>
                </c:pt>
                <c:pt idx="1466">
                  <c:v>120795</c:v>
                </c:pt>
                <c:pt idx="1467">
                  <c:v>120142.43</c:v>
                </c:pt>
                <c:pt idx="1468">
                  <c:v>127145.14</c:v>
                </c:pt>
                <c:pt idx="1469">
                  <c:v>147817.58499999999</c:v>
                </c:pt>
                <c:pt idx="1470">
                  <c:v>138064.85500000001</c:v>
                </c:pt>
                <c:pt idx="1471">
                  <c:v>121699.425</c:v>
                </c:pt>
                <c:pt idx="1472">
                  <c:v>126655.49</c:v>
                </c:pt>
                <c:pt idx="1473">
                  <c:v>105011.19500000001</c:v>
                </c:pt>
                <c:pt idx="1474">
                  <c:v>122975.285</c:v>
                </c:pt>
                <c:pt idx="1475">
                  <c:v>149376.57</c:v>
                </c:pt>
                <c:pt idx="1476">
                  <c:v>92608.24</c:v>
                </c:pt>
                <c:pt idx="1477">
                  <c:v>122664.30499999999</c:v>
                </c:pt>
                <c:pt idx="1478">
                  <c:v>112098.33500000001</c:v>
                </c:pt>
                <c:pt idx="1479">
                  <c:v>134234.45000000001</c:v>
                </c:pt>
                <c:pt idx="1480">
                  <c:v>143060.32999999999</c:v>
                </c:pt>
                <c:pt idx="1481">
                  <c:v>120569.46</c:v>
                </c:pt>
                <c:pt idx="1482">
                  <c:v>141431.99</c:v>
                </c:pt>
                <c:pt idx="1483">
                  <c:v>106888.545</c:v>
                </c:pt>
                <c:pt idx="1484">
                  <c:v>102847.255</c:v>
                </c:pt>
                <c:pt idx="1485">
                  <c:v>145713.81</c:v>
                </c:pt>
                <c:pt idx="1486">
                  <c:v>142325.99</c:v>
                </c:pt>
                <c:pt idx="1487">
                  <c:v>102617.51</c:v>
                </c:pt>
                <c:pt idx="1488">
                  <c:v>116744.215</c:v>
                </c:pt>
                <c:pt idx="1489">
                  <c:v>125072.73</c:v>
                </c:pt>
                <c:pt idx="1490">
                  <c:v>95953.205000000002</c:v>
                </c:pt>
                <c:pt idx="1491">
                  <c:v>129135.185</c:v>
                </c:pt>
                <c:pt idx="1492">
                  <c:v>130141.22500000001</c:v>
                </c:pt>
                <c:pt idx="1493">
                  <c:v>88996.625</c:v>
                </c:pt>
                <c:pt idx="1494">
                  <c:v>98312.744999999995</c:v>
                </c:pt>
                <c:pt idx="1495">
                  <c:v>96922.02</c:v>
                </c:pt>
                <c:pt idx="1496">
                  <c:v>112076.46</c:v>
                </c:pt>
                <c:pt idx="1497">
                  <c:v>108988.44</c:v>
                </c:pt>
                <c:pt idx="1498">
                  <c:v>121796.715</c:v>
                </c:pt>
                <c:pt idx="1499">
                  <c:v>105482.69500000001</c:v>
                </c:pt>
                <c:pt idx="1500">
                  <c:v>129641.245</c:v>
                </c:pt>
                <c:pt idx="1501">
                  <c:v>121182.69500000001</c:v>
                </c:pt>
                <c:pt idx="1502">
                  <c:v>118119.01</c:v>
                </c:pt>
                <c:pt idx="1503">
                  <c:v>107196.61</c:v>
                </c:pt>
                <c:pt idx="1504">
                  <c:v>146154.37</c:v>
                </c:pt>
                <c:pt idx="1505">
                  <c:v>136340.70000000001</c:v>
                </c:pt>
                <c:pt idx="1506">
                  <c:v>108599.065</c:v>
                </c:pt>
                <c:pt idx="1507">
                  <c:v>141159.76999999999</c:v>
                </c:pt>
                <c:pt idx="1508">
                  <c:v>142341.63500000001</c:v>
                </c:pt>
                <c:pt idx="1509">
                  <c:v>109318.355</c:v>
                </c:pt>
                <c:pt idx="1510">
                  <c:v>122830.38</c:v>
                </c:pt>
                <c:pt idx="1511">
                  <c:v>126989.905</c:v>
                </c:pt>
                <c:pt idx="1512">
                  <c:v>105028.985</c:v>
                </c:pt>
                <c:pt idx="1513">
                  <c:v>132265.005</c:v>
                </c:pt>
                <c:pt idx="1514">
                  <c:v>114406.825</c:v>
                </c:pt>
                <c:pt idx="1515">
                  <c:v>117707.95</c:v>
                </c:pt>
                <c:pt idx="1516">
                  <c:v>125400.08</c:v>
                </c:pt>
                <c:pt idx="1517">
                  <c:v>96120.524999999994</c:v>
                </c:pt>
                <c:pt idx="1518">
                  <c:v>131465.82500000001</c:v>
                </c:pt>
                <c:pt idx="1519">
                  <c:v>128558.38499999999</c:v>
                </c:pt>
                <c:pt idx="1520">
                  <c:v>129576.36</c:v>
                </c:pt>
                <c:pt idx="1521">
                  <c:v>134885.67000000001</c:v>
                </c:pt>
                <c:pt idx="1522">
                  <c:v>111289</c:v>
                </c:pt>
                <c:pt idx="1523">
                  <c:v>132561.22</c:v>
                </c:pt>
                <c:pt idx="1524">
                  <c:v>107849.83</c:v>
                </c:pt>
                <c:pt idx="1525">
                  <c:v>112335.7</c:v>
                </c:pt>
                <c:pt idx="1526">
                  <c:v>111547.605</c:v>
                </c:pt>
                <c:pt idx="1527">
                  <c:v>144008.37</c:v>
                </c:pt>
                <c:pt idx="1528">
                  <c:v>126937.94</c:v>
                </c:pt>
                <c:pt idx="1529">
                  <c:v>131050.675</c:v>
                </c:pt>
                <c:pt idx="1530">
                  <c:v>130764.58500000001</c:v>
                </c:pt>
                <c:pt idx="1531">
                  <c:v>133845.51999999999</c:v>
                </c:pt>
                <c:pt idx="1532">
                  <c:v>115234.32</c:v>
                </c:pt>
                <c:pt idx="1533">
                  <c:v>138095.20000000001</c:v>
                </c:pt>
                <c:pt idx="1534">
                  <c:v>141696.29500000001</c:v>
                </c:pt>
                <c:pt idx="1535">
                  <c:v>109641.375</c:v>
                </c:pt>
                <c:pt idx="1536">
                  <c:v>144797.98000000001</c:v>
                </c:pt>
                <c:pt idx="1537">
                  <c:v>117492.82</c:v>
                </c:pt>
                <c:pt idx="1538">
                  <c:v>105218.515</c:v>
                </c:pt>
                <c:pt idx="1539">
                  <c:v>132710.35999999999</c:v>
                </c:pt>
                <c:pt idx="1540">
                  <c:v>123693.52</c:v>
                </c:pt>
                <c:pt idx="1541">
                  <c:v>98918.514999999999</c:v>
                </c:pt>
                <c:pt idx="1542">
                  <c:v>115075.81</c:v>
                </c:pt>
                <c:pt idx="1543">
                  <c:v>119803.985</c:v>
                </c:pt>
                <c:pt idx="1544">
                  <c:v>125204.785</c:v>
                </c:pt>
                <c:pt idx="1545">
                  <c:v>109579.82</c:v>
                </c:pt>
                <c:pt idx="1546">
                  <c:v>131466.23999999999</c:v>
                </c:pt>
                <c:pt idx="1547">
                  <c:v>127906.24000000001</c:v>
                </c:pt>
                <c:pt idx="1548">
                  <c:v>132814.61499999999</c:v>
                </c:pt>
                <c:pt idx="1549">
                  <c:v>138368.4</c:v>
                </c:pt>
                <c:pt idx="1550">
                  <c:v>144125.52499999999</c:v>
                </c:pt>
                <c:pt idx="1551">
                  <c:v>122368.88499999999</c:v>
                </c:pt>
                <c:pt idx="1552">
                  <c:v>122887.41</c:v>
                </c:pt>
                <c:pt idx="1553">
                  <c:v>108108.175</c:v>
                </c:pt>
                <c:pt idx="1554">
                  <c:v>116817.15</c:v>
                </c:pt>
                <c:pt idx="1555">
                  <c:v>107400.705</c:v>
                </c:pt>
                <c:pt idx="1556">
                  <c:v>127524.8</c:v>
                </c:pt>
                <c:pt idx="1557">
                  <c:v>134290.46</c:v>
                </c:pt>
                <c:pt idx="1558">
                  <c:v>144024.66</c:v>
                </c:pt>
                <c:pt idx="1559">
                  <c:v>125055.69</c:v>
                </c:pt>
                <c:pt idx="1560">
                  <c:v>126553.11500000001</c:v>
                </c:pt>
                <c:pt idx="1561">
                  <c:v>100526.30499999999</c:v>
                </c:pt>
                <c:pt idx="1562">
                  <c:v>120272.77499999999</c:v>
                </c:pt>
                <c:pt idx="1563">
                  <c:v>124557.22500000001</c:v>
                </c:pt>
                <c:pt idx="1564">
                  <c:v>102162.53</c:v>
                </c:pt>
                <c:pt idx="1565">
                  <c:v>125830.535</c:v>
                </c:pt>
                <c:pt idx="1566">
                  <c:v>132669.57999999999</c:v>
                </c:pt>
                <c:pt idx="1567">
                  <c:v>104072.435</c:v>
                </c:pt>
                <c:pt idx="1568">
                  <c:v>131525.85500000001</c:v>
                </c:pt>
                <c:pt idx="1569">
                  <c:v>130260.37</c:v>
                </c:pt>
                <c:pt idx="1570">
                  <c:v>107937.685</c:v>
                </c:pt>
                <c:pt idx="1571">
                  <c:v>125194.87</c:v>
                </c:pt>
                <c:pt idx="1572">
                  <c:v>131795.48499999999</c:v>
                </c:pt>
                <c:pt idx="1573">
                  <c:v>119118.545</c:v>
                </c:pt>
                <c:pt idx="1574">
                  <c:v>101974.595</c:v>
                </c:pt>
                <c:pt idx="1575">
                  <c:v>126570.47</c:v>
                </c:pt>
                <c:pt idx="1576">
                  <c:v>141837.005</c:v>
                </c:pt>
                <c:pt idx="1577">
                  <c:v>120382.80499999999</c:v>
                </c:pt>
                <c:pt idx="1578">
                  <c:v>114184.19500000001</c:v>
                </c:pt>
                <c:pt idx="1579">
                  <c:v>131271.26500000001</c:v>
                </c:pt>
                <c:pt idx="1580">
                  <c:v>111412.995</c:v>
                </c:pt>
                <c:pt idx="1581">
                  <c:v>139781.245</c:v>
                </c:pt>
                <c:pt idx="1582">
                  <c:v>131619.36499999999</c:v>
                </c:pt>
                <c:pt idx="1583">
                  <c:v>141994.375</c:v>
                </c:pt>
                <c:pt idx="1584">
                  <c:v>123775.16</c:v>
                </c:pt>
                <c:pt idx="1585">
                  <c:v>120445.735</c:v>
                </c:pt>
                <c:pt idx="1586">
                  <c:v>94831.23</c:v>
                </c:pt>
                <c:pt idx="1587">
                  <c:v>101854.155</c:v>
                </c:pt>
                <c:pt idx="1588">
                  <c:v>107544.145</c:v>
                </c:pt>
                <c:pt idx="1589">
                  <c:v>116571.26</c:v>
                </c:pt>
                <c:pt idx="1590">
                  <c:v>127275.815</c:v>
                </c:pt>
                <c:pt idx="1591">
                  <c:v>124665.82</c:v>
                </c:pt>
                <c:pt idx="1592">
                  <c:v>134755.505</c:v>
                </c:pt>
                <c:pt idx="1593">
                  <c:v>141451.72500000001</c:v>
                </c:pt>
                <c:pt idx="1594">
                  <c:v>120308.545</c:v>
                </c:pt>
                <c:pt idx="1595">
                  <c:v>113620.21</c:v>
                </c:pt>
                <c:pt idx="1596">
                  <c:v>123412.685</c:v>
                </c:pt>
                <c:pt idx="1597">
                  <c:v>138134.63500000001</c:v>
                </c:pt>
                <c:pt idx="1598">
                  <c:v>142625.035</c:v>
                </c:pt>
                <c:pt idx="1599">
                  <c:v>117115.62</c:v>
                </c:pt>
                <c:pt idx="1600">
                  <c:v>113506.01</c:v>
                </c:pt>
                <c:pt idx="1601">
                  <c:v>122550.94500000001</c:v>
                </c:pt>
                <c:pt idx="1602">
                  <c:v>98590.06</c:v>
                </c:pt>
                <c:pt idx="1603">
                  <c:v>105135.30499999999</c:v>
                </c:pt>
                <c:pt idx="1604">
                  <c:v>105931.55499999999</c:v>
                </c:pt>
                <c:pt idx="1605">
                  <c:v>108790.005</c:v>
                </c:pt>
                <c:pt idx="1606">
                  <c:v>126691.8</c:v>
                </c:pt>
                <c:pt idx="1607">
                  <c:v>143170.05499999999</c:v>
                </c:pt>
                <c:pt idx="1608">
                  <c:v>122858.49</c:v>
                </c:pt>
                <c:pt idx="1609">
                  <c:v>145005.62</c:v>
                </c:pt>
                <c:pt idx="1610">
                  <c:v>119477.515</c:v>
                </c:pt>
                <c:pt idx="1611">
                  <c:v>145948.565</c:v>
                </c:pt>
                <c:pt idx="1612">
                  <c:v>143465.44500000001</c:v>
                </c:pt>
                <c:pt idx="1613">
                  <c:v>115230.125</c:v>
                </c:pt>
                <c:pt idx="1614">
                  <c:v>137073.77499999999</c:v>
                </c:pt>
                <c:pt idx="1615">
                  <c:v>104912.38</c:v>
                </c:pt>
                <c:pt idx="1616">
                  <c:v>124692.315</c:v>
                </c:pt>
                <c:pt idx="1617">
                  <c:v>131372.71</c:v>
                </c:pt>
                <c:pt idx="1618">
                  <c:v>116969.63</c:v>
                </c:pt>
                <c:pt idx="1619">
                  <c:v>116197.73</c:v>
                </c:pt>
                <c:pt idx="1620">
                  <c:v>138900.5</c:v>
                </c:pt>
                <c:pt idx="1621">
                  <c:v>119690.755</c:v>
                </c:pt>
                <c:pt idx="1622">
                  <c:v>143984.39000000001</c:v>
                </c:pt>
                <c:pt idx="1623">
                  <c:v>120764.185</c:v>
                </c:pt>
                <c:pt idx="1624">
                  <c:v>142637.76000000001</c:v>
                </c:pt>
                <c:pt idx="1625">
                  <c:v>135914.68</c:v>
                </c:pt>
                <c:pt idx="1626">
                  <c:v>99697.62</c:v>
                </c:pt>
                <c:pt idx="1627">
                  <c:v>114865.645</c:v>
                </c:pt>
                <c:pt idx="1628">
                  <c:v>117138.355</c:v>
                </c:pt>
                <c:pt idx="1629">
                  <c:v>126617.72</c:v>
                </c:pt>
                <c:pt idx="1630">
                  <c:v>112140.47</c:v>
                </c:pt>
                <c:pt idx="1631">
                  <c:v>102718.9</c:v>
                </c:pt>
                <c:pt idx="1632">
                  <c:v>121528.375</c:v>
                </c:pt>
                <c:pt idx="1633">
                  <c:v>119611.88</c:v>
                </c:pt>
                <c:pt idx="1634">
                  <c:v>139073.785</c:v>
                </c:pt>
                <c:pt idx="1635">
                  <c:v>140919.995</c:v>
                </c:pt>
                <c:pt idx="1636">
                  <c:v>115606.005</c:v>
                </c:pt>
                <c:pt idx="1637">
                  <c:v>111879.54</c:v>
                </c:pt>
                <c:pt idx="1638">
                  <c:v>112025.29</c:v>
                </c:pt>
                <c:pt idx="1639">
                  <c:v>113610.03</c:v>
                </c:pt>
                <c:pt idx="1640">
                  <c:v>108773.745</c:v>
                </c:pt>
                <c:pt idx="1641">
                  <c:v>140905.85</c:v>
                </c:pt>
                <c:pt idx="1642">
                  <c:v>123265.44</c:v>
                </c:pt>
                <c:pt idx="1643">
                  <c:v>132854.13500000001</c:v>
                </c:pt>
                <c:pt idx="1644">
                  <c:v>128598.495</c:v>
                </c:pt>
                <c:pt idx="1645">
                  <c:v>103828.88</c:v>
                </c:pt>
                <c:pt idx="1646">
                  <c:v>126230.785</c:v>
                </c:pt>
                <c:pt idx="1647">
                  <c:v>109669.355</c:v>
                </c:pt>
                <c:pt idx="1648">
                  <c:v>107555.19</c:v>
                </c:pt>
                <c:pt idx="1649">
                  <c:v>143209.755</c:v>
                </c:pt>
                <c:pt idx="1650">
                  <c:v>120396.33500000001</c:v>
                </c:pt>
                <c:pt idx="1651">
                  <c:v>120916.215</c:v>
                </c:pt>
                <c:pt idx="1652">
                  <c:v>131069.4</c:v>
                </c:pt>
                <c:pt idx="1653">
                  <c:v>127225.245</c:v>
                </c:pt>
                <c:pt idx="1654">
                  <c:v>119218.23</c:v>
                </c:pt>
                <c:pt idx="1655">
                  <c:v>122121.325</c:v>
                </c:pt>
                <c:pt idx="1656">
                  <c:v>123968.9</c:v>
                </c:pt>
                <c:pt idx="1657">
                  <c:v>135217.65</c:v>
                </c:pt>
                <c:pt idx="1658">
                  <c:v>143176.33499999999</c:v>
                </c:pt>
                <c:pt idx="1659">
                  <c:v>106709.54</c:v>
                </c:pt>
                <c:pt idx="1660">
                  <c:v>131442.20000000001</c:v>
                </c:pt>
                <c:pt idx="1661">
                  <c:v>136054.14499999999</c:v>
                </c:pt>
                <c:pt idx="1662">
                  <c:v>112421.09</c:v>
                </c:pt>
                <c:pt idx="1663">
                  <c:v>121256.97</c:v>
                </c:pt>
                <c:pt idx="1664">
                  <c:v>139468.155</c:v>
                </c:pt>
                <c:pt idx="1665">
                  <c:v>100737.83500000001</c:v>
                </c:pt>
                <c:pt idx="1666">
                  <c:v>133989.155</c:v>
                </c:pt>
                <c:pt idx="1667">
                  <c:v>122146.66</c:v>
                </c:pt>
                <c:pt idx="1668">
                  <c:v>135361.19500000001</c:v>
                </c:pt>
                <c:pt idx="1669">
                  <c:v>138972.42499999999</c:v>
                </c:pt>
                <c:pt idx="1670">
                  <c:v>122575.935</c:v>
                </c:pt>
                <c:pt idx="1671">
                  <c:v>124448.5</c:v>
                </c:pt>
                <c:pt idx="1672">
                  <c:v>137838.92499999999</c:v>
                </c:pt>
                <c:pt idx="1673">
                  <c:v>126483.80499999999</c:v>
                </c:pt>
                <c:pt idx="1674">
                  <c:v>118621.96</c:v>
                </c:pt>
                <c:pt idx="1675">
                  <c:v>153232.1</c:v>
                </c:pt>
                <c:pt idx="1676">
                  <c:v>111213.15</c:v>
                </c:pt>
                <c:pt idx="1677">
                  <c:v>121566.645</c:v>
                </c:pt>
                <c:pt idx="1678">
                  <c:v>101300.77499999999</c:v>
                </c:pt>
                <c:pt idx="1679">
                  <c:v>142470.43</c:v>
                </c:pt>
                <c:pt idx="1680">
                  <c:v>132039.70499999999</c:v>
                </c:pt>
                <c:pt idx="1681">
                  <c:v>130437.325</c:v>
                </c:pt>
                <c:pt idx="1682">
                  <c:v>99845.345000000001</c:v>
                </c:pt>
                <c:pt idx="1683">
                  <c:v>117136.63</c:v>
                </c:pt>
                <c:pt idx="1684">
                  <c:v>138506.45000000001</c:v>
                </c:pt>
                <c:pt idx="1685">
                  <c:v>139584.95499999999</c:v>
                </c:pt>
                <c:pt idx="1686">
                  <c:v>127234.72</c:v>
                </c:pt>
                <c:pt idx="1687">
                  <c:v>110807.72</c:v>
                </c:pt>
                <c:pt idx="1688">
                  <c:v>124356.41499999999</c:v>
                </c:pt>
                <c:pt idx="1689">
                  <c:v>112604.825</c:v>
                </c:pt>
                <c:pt idx="1690">
                  <c:v>115643.44</c:v>
                </c:pt>
                <c:pt idx="1691">
                  <c:v>114843.875</c:v>
                </c:pt>
                <c:pt idx="1692">
                  <c:v>90145.615000000005</c:v>
                </c:pt>
                <c:pt idx="1693">
                  <c:v>106641.79</c:v>
                </c:pt>
                <c:pt idx="1694">
                  <c:v>97449.684999999998</c:v>
                </c:pt>
                <c:pt idx="1695">
                  <c:v>133422.46</c:v>
                </c:pt>
                <c:pt idx="1696">
                  <c:v>125985.465</c:v>
                </c:pt>
                <c:pt idx="1697">
                  <c:v>142300.54</c:v>
                </c:pt>
                <c:pt idx="1698">
                  <c:v>123750.5</c:v>
                </c:pt>
                <c:pt idx="1699">
                  <c:v>121801.155</c:v>
                </c:pt>
                <c:pt idx="1700">
                  <c:v>112392.69500000001</c:v>
                </c:pt>
                <c:pt idx="1701">
                  <c:v>148702.505</c:v>
                </c:pt>
                <c:pt idx="1702">
                  <c:v>131003.79</c:v>
                </c:pt>
                <c:pt idx="1703">
                  <c:v>111644.6</c:v>
                </c:pt>
                <c:pt idx="1704">
                  <c:v>100977.95</c:v>
                </c:pt>
                <c:pt idx="1705">
                  <c:v>124473.67</c:v>
                </c:pt>
                <c:pt idx="1706">
                  <c:v>112412.44500000001</c:v>
                </c:pt>
                <c:pt idx="1707">
                  <c:v>106139.41</c:v>
                </c:pt>
                <c:pt idx="1708">
                  <c:v>122088.76</c:v>
                </c:pt>
                <c:pt idx="1709">
                  <c:v>109644.69500000001</c:v>
                </c:pt>
                <c:pt idx="1710">
                  <c:v>123234.935</c:v>
                </c:pt>
                <c:pt idx="1711">
                  <c:v>133235.48000000001</c:v>
                </c:pt>
                <c:pt idx="1712">
                  <c:v>131031.41499999999</c:v>
                </c:pt>
                <c:pt idx="1713">
                  <c:v>142316.29500000001</c:v>
                </c:pt>
                <c:pt idx="1714">
                  <c:v>118189.72</c:v>
                </c:pt>
                <c:pt idx="1715">
                  <c:v>129327.22500000001</c:v>
                </c:pt>
                <c:pt idx="1716">
                  <c:v>124910.57</c:v>
                </c:pt>
                <c:pt idx="1717">
                  <c:v>139822.93</c:v>
                </c:pt>
                <c:pt idx="1718">
                  <c:v>114481.28</c:v>
                </c:pt>
                <c:pt idx="1719">
                  <c:v>123061.87</c:v>
                </c:pt>
                <c:pt idx="1720">
                  <c:v>138418.83499999999</c:v>
                </c:pt>
                <c:pt idx="1721">
                  <c:v>131261.125</c:v>
                </c:pt>
                <c:pt idx="1722">
                  <c:v>126696.19</c:v>
                </c:pt>
                <c:pt idx="1723">
                  <c:v>136903.26999999999</c:v>
                </c:pt>
                <c:pt idx="1724">
                  <c:v>139399.69</c:v>
                </c:pt>
                <c:pt idx="1725">
                  <c:v>124418.41499999999</c:v>
                </c:pt>
                <c:pt idx="1726">
                  <c:v>103646.63499999999</c:v>
                </c:pt>
                <c:pt idx="1727">
                  <c:v>139465.67499999999</c:v>
                </c:pt>
                <c:pt idx="1728">
                  <c:v>118839.095</c:v>
                </c:pt>
                <c:pt idx="1729">
                  <c:v>124436.81</c:v>
                </c:pt>
                <c:pt idx="1730">
                  <c:v>106694.965</c:v>
                </c:pt>
                <c:pt idx="1731">
                  <c:v>109669.645</c:v>
                </c:pt>
                <c:pt idx="1732">
                  <c:v>134169.82999999999</c:v>
                </c:pt>
                <c:pt idx="1733">
                  <c:v>130062.755</c:v>
                </c:pt>
                <c:pt idx="1734">
                  <c:v>123301.83500000001</c:v>
                </c:pt>
                <c:pt idx="1735">
                  <c:v>126614.72</c:v>
                </c:pt>
                <c:pt idx="1736">
                  <c:v>100233.98</c:v>
                </c:pt>
                <c:pt idx="1737">
                  <c:v>124790.69500000001</c:v>
                </c:pt>
                <c:pt idx="1738">
                  <c:v>129606.01</c:v>
                </c:pt>
                <c:pt idx="1739">
                  <c:v>113439.77499999999</c:v>
                </c:pt>
                <c:pt idx="1740">
                  <c:v>113066.245</c:v>
                </c:pt>
                <c:pt idx="1741">
                  <c:v>137379.23000000001</c:v>
                </c:pt>
                <c:pt idx="1742">
                  <c:v>147155.26500000001</c:v>
                </c:pt>
                <c:pt idx="1743">
                  <c:v>111417.63</c:v>
                </c:pt>
                <c:pt idx="1744">
                  <c:v>113471.83</c:v>
                </c:pt>
                <c:pt idx="1745">
                  <c:v>135172.41</c:v>
                </c:pt>
                <c:pt idx="1746">
                  <c:v>120379.285</c:v>
                </c:pt>
                <c:pt idx="1747">
                  <c:v>103708.925</c:v>
                </c:pt>
                <c:pt idx="1748">
                  <c:v>117078.58500000001</c:v>
                </c:pt>
                <c:pt idx="1749">
                  <c:v>133718.035</c:v>
                </c:pt>
                <c:pt idx="1750">
                  <c:v>123615.21</c:v>
                </c:pt>
                <c:pt idx="1751">
                  <c:v>149322.85</c:v>
                </c:pt>
                <c:pt idx="1752">
                  <c:v>120863.325</c:v>
                </c:pt>
                <c:pt idx="1753">
                  <c:v>128834.065</c:v>
                </c:pt>
                <c:pt idx="1754">
                  <c:v>116040.925</c:v>
                </c:pt>
                <c:pt idx="1755">
                  <c:v>119481.79</c:v>
                </c:pt>
                <c:pt idx="1756">
                  <c:v>137644.86499999999</c:v>
                </c:pt>
                <c:pt idx="1757">
                  <c:v>121143.25</c:v>
                </c:pt>
                <c:pt idx="1758">
                  <c:v>138016.35</c:v>
                </c:pt>
                <c:pt idx="1759">
                  <c:v>98621.62</c:v>
                </c:pt>
                <c:pt idx="1760">
                  <c:v>116574.17</c:v>
                </c:pt>
                <c:pt idx="1761">
                  <c:v>136884.095</c:v>
                </c:pt>
                <c:pt idx="1762">
                  <c:v>121307.84</c:v>
                </c:pt>
                <c:pt idx="1763">
                  <c:v>112275.15</c:v>
                </c:pt>
                <c:pt idx="1764">
                  <c:v>120839.995</c:v>
                </c:pt>
                <c:pt idx="1765">
                  <c:v>135407.57</c:v>
                </c:pt>
                <c:pt idx="1766">
                  <c:v>106813.03</c:v>
                </c:pt>
                <c:pt idx="1767">
                  <c:v>110545.84</c:v>
                </c:pt>
                <c:pt idx="1768">
                  <c:v>121617.28</c:v>
                </c:pt>
                <c:pt idx="1769">
                  <c:v>116597.81</c:v>
                </c:pt>
                <c:pt idx="1770">
                  <c:v>131832.63</c:v>
                </c:pt>
                <c:pt idx="1771">
                  <c:v>135616.125</c:v>
                </c:pt>
                <c:pt idx="1772">
                  <c:v>135562.07500000001</c:v>
                </c:pt>
                <c:pt idx="1773">
                  <c:v>98873.535000000003</c:v>
                </c:pt>
                <c:pt idx="1774">
                  <c:v>125795.325</c:v>
                </c:pt>
                <c:pt idx="1775">
                  <c:v>119573.22</c:v>
                </c:pt>
                <c:pt idx="1776">
                  <c:v>137008.71</c:v>
                </c:pt>
                <c:pt idx="1777">
                  <c:v>115064.265</c:v>
                </c:pt>
                <c:pt idx="1778">
                  <c:v>121441.05</c:v>
                </c:pt>
                <c:pt idx="1779">
                  <c:v>113547.67</c:v>
                </c:pt>
                <c:pt idx="1780">
                  <c:v>125828.53</c:v>
                </c:pt>
                <c:pt idx="1781">
                  <c:v>104123.39</c:v>
                </c:pt>
                <c:pt idx="1782">
                  <c:v>97664.934999999998</c:v>
                </c:pt>
                <c:pt idx="1783">
                  <c:v>119125.62</c:v>
                </c:pt>
                <c:pt idx="1784">
                  <c:v>117282.765</c:v>
                </c:pt>
                <c:pt idx="1785">
                  <c:v>121942.895</c:v>
                </c:pt>
                <c:pt idx="1786">
                  <c:v>118783.08500000001</c:v>
                </c:pt>
                <c:pt idx="1787">
                  <c:v>117394.455</c:v>
                </c:pt>
                <c:pt idx="1788">
                  <c:v>122279.425</c:v>
                </c:pt>
                <c:pt idx="1789">
                  <c:v>116619.57</c:v>
                </c:pt>
                <c:pt idx="1790">
                  <c:v>130672.485</c:v>
                </c:pt>
                <c:pt idx="1791">
                  <c:v>136283.03</c:v>
                </c:pt>
                <c:pt idx="1792">
                  <c:v>119331.85</c:v>
                </c:pt>
                <c:pt idx="1793">
                  <c:v>114065.32</c:v>
                </c:pt>
                <c:pt idx="1794">
                  <c:v>109328.33500000001</c:v>
                </c:pt>
                <c:pt idx="1795">
                  <c:v>107072.36</c:v>
                </c:pt>
                <c:pt idx="1796">
                  <c:v>126673.935</c:v>
                </c:pt>
                <c:pt idx="1797">
                  <c:v>118281.13</c:v>
                </c:pt>
                <c:pt idx="1798">
                  <c:v>119277.48</c:v>
                </c:pt>
                <c:pt idx="1799">
                  <c:v>127793.38</c:v>
                </c:pt>
                <c:pt idx="1800">
                  <c:v>127522.71</c:v>
                </c:pt>
                <c:pt idx="1801">
                  <c:v>118411.22</c:v>
                </c:pt>
                <c:pt idx="1802">
                  <c:v>106943.49</c:v>
                </c:pt>
                <c:pt idx="1803">
                  <c:v>100598.55</c:v>
                </c:pt>
                <c:pt idx="1804">
                  <c:v>107914.05499999999</c:v>
                </c:pt>
                <c:pt idx="1805">
                  <c:v>105642.28</c:v>
                </c:pt>
                <c:pt idx="1806">
                  <c:v>120505.58500000001</c:v>
                </c:pt>
                <c:pt idx="1807">
                  <c:v>109233.34</c:v>
                </c:pt>
                <c:pt idx="1808">
                  <c:v>123971.705</c:v>
                </c:pt>
                <c:pt idx="1809">
                  <c:v>86507.47</c:v>
                </c:pt>
                <c:pt idx="1810">
                  <c:v>111897.08500000001</c:v>
                </c:pt>
                <c:pt idx="1811">
                  <c:v>131575.79</c:v>
                </c:pt>
                <c:pt idx="1812">
                  <c:v>102726.745</c:v>
                </c:pt>
                <c:pt idx="1813">
                  <c:v>120149.435</c:v>
                </c:pt>
                <c:pt idx="1814">
                  <c:v>112907.145</c:v>
                </c:pt>
                <c:pt idx="1815">
                  <c:v>140431.35999999999</c:v>
                </c:pt>
                <c:pt idx="1816">
                  <c:v>127973.58500000001</c:v>
                </c:pt>
                <c:pt idx="1817">
                  <c:v>121353.33</c:v>
                </c:pt>
                <c:pt idx="1818">
                  <c:v>105781.985</c:v>
                </c:pt>
                <c:pt idx="1819">
                  <c:v>116230.34</c:v>
                </c:pt>
                <c:pt idx="1820">
                  <c:v>99161.764999999999</c:v>
                </c:pt>
                <c:pt idx="1821">
                  <c:v>102684.59</c:v>
                </c:pt>
                <c:pt idx="1822">
                  <c:v>127666.01</c:v>
                </c:pt>
                <c:pt idx="1823">
                  <c:v>133171.4</c:v>
                </c:pt>
                <c:pt idx="1824">
                  <c:v>125972.765</c:v>
                </c:pt>
                <c:pt idx="1825">
                  <c:v>101740.89</c:v>
                </c:pt>
                <c:pt idx="1826">
                  <c:v>113244.79</c:v>
                </c:pt>
                <c:pt idx="1827">
                  <c:v>115898.54</c:v>
                </c:pt>
                <c:pt idx="1828">
                  <c:v>120128.295</c:v>
                </c:pt>
                <c:pt idx="1829">
                  <c:v>130978.095</c:v>
                </c:pt>
                <c:pt idx="1830">
                  <c:v>111329.62</c:v>
                </c:pt>
                <c:pt idx="1831">
                  <c:v>117873.58</c:v>
                </c:pt>
                <c:pt idx="1832">
                  <c:v>105376.33500000001</c:v>
                </c:pt>
                <c:pt idx="1833">
                  <c:v>133103.37</c:v>
                </c:pt>
                <c:pt idx="1834">
                  <c:v>125032.57</c:v>
                </c:pt>
                <c:pt idx="1835">
                  <c:v>123754.55</c:v>
                </c:pt>
                <c:pt idx="1836">
                  <c:v>132338.94</c:v>
                </c:pt>
                <c:pt idx="1837">
                  <c:v>106527.94500000001</c:v>
                </c:pt>
                <c:pt idx="1838">
                  <c:v>104916.345</c:v>
                </c:pt>
                <c:pt idx="1839">
                  <c:v>116042.845</c:v>
                </c:pt>
                <c:pt idx="1840">
                  <c:v>117062.035</c:v>
                </c:pt>
                <c:pt idx="1841">
                  <c:v>138931</c:v>
                </c:pt>
                <c:pt idx="1842">
                  <c:v>114832.425</c:v>
                </c:pt>
                <c:pt idx="1843">
                  <c:v>111793.015</c:v>
                </c:pt>
                <c:pt idx="1844">
                  <c:v>120008.455</c:v>
                </c:pt>
                <c:pt idx="1845">
                  <c:v>120767.795</c:v>
                </c:pt>
                <c:pt idx="1846">
                  <c:v>111555</c:v>
                </c:pt>
                <c:pt idx="1847">
                  <c:v>125107.78</c:v>
                </c:pt>
                <c:pt idx="1848">
                  <c:v>115297.34</c:v>
                </c:pt>
                <c:pt idx="1849">
                  <c:v>132819.535</c:v>
                </c:pt>
                <c:pt idx="1850">
                  <c:v>112187.715</c:v>
                </c:pt>
                <c:pt idx="1851">
                  <c:v>120177.94500000001</c:v>
                </c:pt>
                <c:pt idx="1852">
                  <c:v>98899.494999999995</c:v>
                </c:pt>
                <c:pt idx="1853">
                  <c:v>114097.07</c:v>
                </c:pt>
                <c:pt idx="1854">
                  <c:v>96016.19</c:v>
                </c:pt>
                <c:pt idx="1855">
                  <c:v>130073.27</c:v>
                </c:pt>
                <c:pt idx="1856">
                  <c:v>143544.10999999999</c:v>
                </c:pt>
                <c:pt idx="1857">
                  <c:v>100812.04</c:v>
                </c:pt>
                <c:pt idx="1858">
                  <c:v>131237.185</c:v>
                </c:pt>
                <c:pt idx="1859">
                  <c:v>131138.73000000001</c:v>
                </c:pt>
                <c:pt idx="1860">
                  <c:v>110609.4</c:v>
                </c:pt>
                <c:pt idx="1861">
                  <c:v>122625.21</c:v>
                </c:pt>
                <c:pt idx="1862">
                  <c:v>119741.62</c:v>
                </c:pt>
                <c:pt idx="1863">
                  <c:v>108217.82</c:v>
                </c:pt>
                <c:pt idx="1864">
                  <c:v>126813.075</c:v>
                </c:pt>
                <c:pt idx="1865">
                  <c:v>138931.81</c:v>
                </c:pt>
                <c:pt idx="1866">
                  <c:v>135051.54500000001</c:v>
                </c:pt>
                <c:pt idx="1867">
                  <c:v>122375.47</c:v>
                </c:pt>
                <c:pt idx="1868">
                  <c:v>132138.36499999999</c:v>
                </c:pt>
                <c:pt idx="1869">
                  <c:v>123737.01</c:v>
                </c:pt>
                <c:pt idx="1870">
                  <c:v>129542.36500000001</c:v>
                </c:pt>
                <c:pt idx="1871">
                  <c:v>97564.744999999995</c:v>
                </c:pt>
                <c:pt idx="1872">
                  <c:v>109260.30499999999</c:v>
                </c:pt>
                <c:pt idx="1873">
                  <c:v>114468.17</c:v>
                </c:pt>
                <c:pt idx="1874">
                  <c:v>107864.44500000001</c:v>
                </c:pt>
                <c:pt idx="1875">
                  <c:v>122464.645</c:v>
                </c:pt>
                <c:pt idx="1876">
                  <c:v>122268.86</c:v>
                </c:pt>
                <c:pt idx="1877">
                  <c:v>123740.245</c:v>
                </c:pt>
                <c:pt idx="1878">
                  <c:v>123073.98</c:v>
                </c:pt>
                <c:pt idx="1879">
                  <c:v>135255.815</c:v>
                </c:pt>
                <c:pt idx="1880">
                  <c:v>129312.58</c:v>
                </c:pt>
                <c:pt idx="1881">
                  <c:v>96225.91</c:v>
                </c:pt>
                <c:pt idx="1882">
                  <c:v>99761.81</c:v>
                </c:pt>
                <c:pt idx="1883">
                  <c:v>124587.43</c:v>
                </c:pt>
                <c:pt idx="1884">
                  <c:v>101945.995</c:v>
                </c:pt>
                <c:pt idx="1885">
                  <c:v>102245.61</c:v>
                </c:pt>
                <c:pt idx="1886">
                  <c:v>96850.78</c:v>
                </c:pt>
                <c:pt idx="1887">
                  <c:v>122594.47500000001</c:v>
                </c:pt>
                <c:pt idx="1888">
                  <c:v>117398.03</c:v>
                </c:pt>
                <c:pt idx="1889">
                  <c:v>117053.75</c:v>
                </c:pt>
                <c:pt idx="1890">
                  <c:v>104547.34</c:v>
                </c:pt>
                <c:pt idx="1891">
                  <c:v>136837.155</c:v>
                </c:pt>
                <c:pt idx="1892">
                  <c:v>116831.43</c:v>
                </c:pt>
                <c:pt idx="1893">
                  <c:v>116011.565</c:v>
                </c:pt>
                <c:pt idx="1894">
                  <c:v>132569.74</c:v>
                </c:pt>
                <c:pt idx="1895">
                  <c:v>112649.60000000001</c:v>
                </c:pt>
                <c:pt idx="1896">
                  <c:v>102746.6</c:v>
                </c:pt>
                <c:pt idx="1897">
                  <c:v>126527.36</c:v>
                </c:pt>
                <c:pt idx="1898">
                  <c:v>123434.505</c:v>
                </c:pt>
                <c:pt idx="1899">
                  <c:v>114867.16</c:v>
                </c:pt>
                <c:pt idx="1900">
                  <c:v>102647.905</c:v>
                </c:pt>
                <c:pt idx="1901">
                  <c:v>123734.86500000001</c:v>
                </c:pt>
                <c:pt idx="1902">
                  <c:v>111647.54</c:v>
                </c:pt>
                <c:pt idx="1903">
                  <c:v>118192.05499999999</c:v>
                </c:pt>
                <c:pt idx="1904">
                  <c:v>103505.19500000001</c:v>
                </c:pt>
                <c:pt idx="1905">
                  <c:v>122880.13</c:v>
                </c:pt>
                <c:pt idx="1906">
                  <c:v>108097.845</c:v>
                </c:pt>
                <c:pt idx="1907">
                  <c:v>116883.15</c:v>
                </c:pt>
                <c:pt idx="1908">
                  <c:v>119905.59</c:v>
                </c:pt>
                <c:pt idx="1909">
                  <c:v>126330.55</c:v>
                </c:pt>
                <c:pt idx="1910">
                  <c:v>117953.88499999999</c:v>
                </c:pt>
                <c:pt idx="1911">
                  <c:v>118132.2</c:v>
                </c:pt>
                <c:pt idx="1912">
                  <c:v>122810.05</c:v>
                </c:pt>
                <c:pt idx="1913">
                  <c:v>106565.295</c:v>
                </c:pt>
                <c:pt idx="1914">
                  <c:v>128868.255</c:v>
                </c:pt>
                <c:pt idx="1915">
                  <c:v>131376.78</c:v>
                </c:pt>
                <c:pt idx="1916">
                  <c:v>120263.515</c:v>
                </c:pt>
                <c:pt idx="1917">
                  <c:v>95865.14</c:v>
                </c:pt>
                <c:pt idx="1918">
                  <c:v>90911.085000000006</c:v>
                </c:pt>
                <c:pt idx="1919">
                  <c:v>103396.3</c:v>
                </c:pt>
                <c:pt idx="1920">
                  <c:v>105911.71</c:v>
                </c:pt>
                <c:pt idx="1921">
                  <c:v>104364.735</c:v>
                </c:pt>
                <c:pt idx="1922">
                  <c:v>122042.265</c:v>
                </c:pt>
                <c:pt idx="1923">
                  <c:v>109763.985</c:v>
                </c:pt>
                <c:pt idx="1924">
                  <c:v>127900.235</c:v>
                </c:pt>
                <c:pt idx="1925">
                  <c:v>121683.65</c:v>
                </c:pt>
                <c:pt idx="1926">
                  <c:v>129121.86</c:v>
                </c:pt>
                <c:pt idx="1927">
                  <c:v>121221.455</c:v>
                </c:pt>
                <c:pt idx="1928">
                  <c:v>111803.625</c:v>
                </c:pt>
                <c:pt idx="1929">
                  <c:v>113666.485</c:v>
                </c:pt>
                <c:pt idx="1930">
                  <c:v>103200.64</c:v>
                </c:pt>
                <c:pt idx="1931">
                  <c:v>98324.645000000004</c:v>
                </c:pt>
                <c:pt idx="1932">
                  <c:v>105445.65</c:v>
                </c:pt>
                <c:pt idx="1933">
                  <c:v>108487.97500000001</c:v>
                </c:pt>
                <c:pt idx="1934">
                  <c:v>89403.145000000004</c:v>
                </c:pt>
                <c:pt idx="1935">
                  <c:v>122346.33500000001</c:v>
                </c:pt>
                <c:pt idx="1936">
                  <c:v>121753.11500000001</c:v>
                </c:pt>
                <c:pt idx="1937">
                  <c:v>99635.03</c:v>
                </c:pt>
                <c:pt idx="1938">
                  <c:v>109168.595</c:v>
                </c:pt>
                <c:pt idx="1939">
                  <c:v>109327.46</c:v>
                </c:pt>
                <c:pt idx="1940">
                  <c:v>110932.505</c:v>
                </c:pt>
                <c:pt idx="1941">
                  <c:v>114967.345</c:v>
                </c:pt>
                <c:pt idx="1942">
                  <c:v>116648.77</c:v>
                </c:pt>
                <c:pt idx="1943">
                  <c:v>109670</c:v>
                </c:pt>
                <c:pt idx="1944">
                  <c:v>110152.815</c:v>
                </c:pt>
                <c:pt idx="1945">
                  <c:v>107034.065</c:v>
                </c:pt>
                <c:pt idx="1946">
                  <c:v>122129.77499999999</c:v>
                </c:pt>
                <c:pt idx="1947">
                  <c:v>123990.76</c:v>
                </c:pt>
                <c:pt idx="1948">
                  <c:v>116275.73</c:v>
                </c:pt>
                <c:pt idx="1949">
                  <c:v>105664.09</c:v>
                </c:pt>
                <c:pt idx="1950">
                  <c:v>113791.75</c:v>
                </c:pt>
                <c:pt idx="1951">
                  <c:v>94081.565000000002</c:v>
                </c:pt>
                <c:pt idx="1952">
                  <c:v>104330.715</c:v>
                </c:pt>
                <c:pt idx="1953">
                  <c:v>121052.06</c:v>
                </c:pt>
                <c:pt idx="1954">
                  <c:v>107553.005</c:v>
                </c:pt>
                <c:pt idx="1955">
                  <c:v>121548.535</c:v>
                </c:pt>
                <c:pt idx="1956">
                  <c:v>105388.57</c:v>
                </c:pt>
                <c:pt idx="1957">
                  <c:v>106418.66499999999</c:v>
                </c:pt>
                <c:pt idx="1958">
                  <c:v>106868.5</c:v>
                </c:pt>
                <c:pt idx="1959">
                  <c:v>107884.355</c:v>
                </c:pt>
                <c:pt idx="1960">
                  <c:v>103462.78</c:v>
                </c:pt>
                <c:pt idx="1961">
                  <c:v>125287.71</c:v>
                </c:pt>
                <c:pt idx="1962">
                  <c:v>128319.45</c:v>
                </c:pt>
                <c:pt idx="1963">
                  <c:v>107160.54</c:v>
                </c:pt>
                <c:pt idx="1964">
                  <c:v>110986.005</c:v>
                </c:pt>
                <c:pt idx="1965">
                  <c:v>88903.065000000002</c:v>
                </c:pt>
                <c:pt idx="1966">
                  <c:v>124975.11</c:v>
                </c:pt>
                <c:pt idx="1967">
                  <c:v>127975.815</c:v>
                </c:pt>
                <c:pt idx="1968">
                  <c:v>110715.815</c:v>
                </c:pt>
                <c:pt idx="1969">
                  <c:v>112247.94500000001</c:v>
                </c:pt>
                <c:pt idx="1970">
                  <c:v>93384</c:v>
                </c:pt>
                <c:pt idx="1971">
                  <c:v>120929.815</c:v>
                </c:pt>
                <c:pt idx="1972">
                  <c:v>101618.98</c:v>
                </c:pt>
                <c:pt idx="1973">
                  <c:v>123307.02</c:v>
                </c:pt>
                <c:pt idx="1974">
                  <c:v>96934.925000000003</c:v>
                </c:pt>
                <c:pt idx="1975">
                  <c:v>127238.875</c:v>
                </c:pt>
                <c:pt idx="1976">
                  <c:v>119491.32</c:v>
                </c:pt>
                <c:pt idx="1977">
                  <c:v>112141.83</c:v>
                </c:pt>
                <c:pt idx="1978">
                  <c:v>117312.925</c:v>
                </c:pt>
                <c:pt idx="1979">
                  <c:v>112108.215</c:v>
                </c:pt>
                <c:pt idx="1980">
                  <c:v>107579.345</c:v>
                </c:pt>
                <c:pt idx="1981">
                  <c:v>99701.43</c:v>
                </c:pt>
                <c:pt idx="1982">
                  <c:v>108282.48</c:v>
                </c:pt>
                <c:pt idx="1983">
                  <c:v>104700.05499999999</c:v>
                </c:pt>
                <c:pt idx="1984">
                  <c:v>105098.02499999999</c:v>
                </c:pt>
                <c:pt idx="1985">
                  <c:v>103046.17</c:v>
                </c:pt>
                <c:pt idx="1986">
                  <c:v>90227.48</c:v>
                </c:pt>
                <c:pt idx="1987">
                  <c:v>101279.65</c:v>
                </c:pt>
                <c:pt idx="1988">
                  <c:v>113838.41</c:v>
                </c:pt>
                <c:pt idx="1989">
                  <c:v>125432.605</c:v>
                </c:pt>
                <c:pt idx="1990">
                  <c:v>109609.685</c:v>
                </c:pt>
                <c:pt idx="1991">
                  <c:v>117638.065</c:v>
                </c:pt>
                <c:pt idx="1992">
                  <c:v>103999.17</c:v>
                </c:pt>
                <c:pt idx="1993">
                  <c:v>128968.125</c:v>
                </c:pt>
                <c:pt idx="1994">
                  <c:v>110034.16499999999</c:v>
                </c:pt>
                <c:pt idx="1995">
                  <c:v>86891.23</c:v>
                </c:pt>
                <c:pt idx="1996">
                  <c:v>116690.765</c:v>
                </c:pt>
                <c:pt idx="1997">
                  <c:v>124089.47</c:v>
                </c:pt>
                <c:pt idx="1998">
                  <c:v>106284.83</c:v>
                </c:pt>
                <c:pt idx="1999">
                  <c:v>111665.72500000001</c:v>
                </c:pt>
                <c:pt idx="2000">
                  <c:v>91886.604999999996</c:v>
                </c:pt>
                <c:pt idx="2001">
                  <c:v>123787.075</c:v>
                </c:pt>
                <c:pt idx="2002">
                  <c:v>107786.255</c:v>
                </c:pt>
                <c:pt idx="2003">
                  <c:v>130616.67</c:v>
                </c:pt>
                <c:pt idx="2004">
                  <c:v>119919.605</c:v>
                </c:pt>
                <c:pt idx="2005">
                  <c:v>106643.05</c:v>
                </c:pt>
                <c:pt idx="2006">
                  <c:v>120396.735</c:v>
                </c:pt>
                <c:pt idx="2007">
                  <c:v>118694.16</c:v>
                </c:pt>
                <c:pt idx="2008">
                  <c:v>119014.44500000001</c:v>
                </c:pt>
                <c:pt idx="2009">
                  <c:v>121021.425</c:v>
                </c:pt>
                <c:pt idx="2010">
                  <c:v>119950.37</c:v>
                </c:pt>
                <c:pt idx="2011">
                  <c:v>108344.575</c:v>
                </c:pt>
                <c:pt idx="2012">
                  <c:v>103760.22500000001</c:v>
                </c:pt>
                <c:pt idx="2013">
                  <c:v>94641.7</c:v>
                </c:pt>
                <c:pt idx="2014">
                  <c:v>101793.035</c:v>
                </c:pt>
                <c:pt idx="2015">
                  <c:v>121998.2</c:v>
                </c:pt>
                <c:pt idx="2016">
                  <c:v>122964.715</c:v>
                </c:pt>
                <c:pt idx="2017">
                  <c:v>99622.64</c:v>
                </c:pt>
                <c:pt idx="2018">
                  <c:v>102231.77</c:v>
                </c:pt>
                <c:pt idx="2019">
                  <c:v>115839.01</c:v>
                </c:pt>
                <c:pt idx="2020">
                  <c:v>103857.11</c:v>
                </c:pt>
                <c:pt idx="2021">
                  <c:v>120371.235</c:v>
                </c:pt>
                <c:pt idx="2022">
                  <c:v>125600.86</c:v>
                </c:pt>
                <c:pt idx="2023">
                  <c:v>120235.505</c:v>
                </c:pt>
                <c:pt idx="2024">
                  <c:v>104389.51</c:v>
                </c:pt>
                <c:pt idx="2025">
                  <c:v>104191.105</c:v>
                </c:pt>
                <c:pt idx="2026">
                  <c:v>118393.31</c:v>
                </c:pt>
                <c:pt idx="2027">
                  <c:v>103793.08500000001</c:v>
                </c:pt>
                <c:pt idx="2028">
                  <c:v>128777.82</c:v>
                </c:pt>
                <c:pt idx="2029">
                  <c:v>121018.15</c:v>
                </c:pt>
                <c:pt idx="2030">
                  <c:v>105513.235</c:v>
                </c:pt>
                <c:pt idx="2031">
                  <c:v>98891.06</c:v>
                </c:pt>
                <c:pt idx="2032">
                  <c:v>116310.59</c:v>
                </c:pt>
                <c:pt idx="2033">
                  <c:v>106348.78</c:v>
                </c:pt>
                <c:pt idx="2034">
                  <c:v>103685.45</c:v>
                </c:pt>
                <c:pt idx="2035">
                  <c:v>112872.88</c:v>
                </c:pt>
                <c:pt idx="2036">
                  <c:v>109181.26</c:v>
                </c:pt>
                <c:pt idx="2037">
                  <c:v>106754.8</c:v>
                </c:pt>
                <c:pt idx="2038">
                  <c:v>119692.02499999999</c:v>
                </c:pt>
                <c:pt idx="2039">
                  <c:v>103043.66</c:v>
                </c:pt>
                <c:pt idx="2040">
                  <c:v>100048.44</c:v>
                </c:pt>
                <c:pt idx="2041">
                  <c:v>92097.07</c:v>
                </c:pt>
                <c:pt idx="2042">
                  <c:v>111423.765</c:v>
                </c:pt>
                <c:pt idx="2043">
                  <c:v>97656.445000000007</c:v>
                </c:pt>
                <c:pt idx="2044">
                  <c:v>89003.15</c:v>
                </c:pt>
                <c:pt idx="2045">
                  <c:v>96394.94</c:v>
                </c:pt>
                <c:pt idx="2046">
                  <c:v>119313.73</c:v>
                </c:pt>
                <c:pt idx="2047">
                  <c:v>108377.05</c:v>
                </c:pt>
                <c:pt idx="2048">
                  <c:v>112124.06</c:v>
                </c:pt>
                <c:pt idx="2049">
                  <c:v>118531.5</c:v>
                </c:pt>
                <c:pt idx="2050">
                  <c:v>98622.865000000005</c:v>
                </c:pt>
                <c:pt idx="2051">
                  <c:v>109094.04</c:v>
                </c:pt>
                <c:pt idx="2052">
                  <c:v>110661.43</c:v>
                </c:pt>
                <c:pt idx="2053">
                  <c:v>114669.79</c:v>
                </c:pt>
                <c:pt idx="2054">
                  <c:v>99371.31</c:v>
                </c:pt>
                <c:pt idx="2055">
                  <c:v>106555.03</c:v>
                </c:pt>
                <c:pt idx="2056">
                  <c:v>99778.2</c:v>
                </c:pt>
                <c:pt idx="2057">
                  <c:v>95671.2</c:v>
                </c:pt>
                <c:pt idx="2058">
                  <c:v>136070.62</c:v>
                </c:pt>
                <c:pt idx="2059">
                  <c:v>113261.26</c:v>
                </c:pt>
                <c:pt idx="2060">
                  <c:v>106353.44</c:v>
                </c:pt>
                <c:pt idx="2061">
                  <c:v>104269.79</c:v>
                </c:pt>
                <c:pt idx="2062">
                  <c:v>99865.755000000005</c:v>
                </c:pt>
                <c:pt idx="2063">
                  <c:v>92553.29</c:v>
                </c:pt>
                <c:pt idx="2064">
                  <c:v>96845.119999999995</c:v>
                </c:pt>
                <c:pt idx="2065">
                  <c:v>95728.15</c:v>
                </c:pt>
                <c:pt idx="2066">
                  <c:v>102279.745</c:v>
                </c:pt>
                <c:pt idx="2067">
                  <c:v>104976.21</c:v>
                </c:pt>
                <c:pt idx="2068">
                  <c:v>108738.82</c:v>
                </c:pt>
                <c:pt idx="2069">
                  <c:v>113214.27</c:v>
                </c:pt>
                <c:pt idx="2070">
                  <c:v>107383.37</c:v>
                </c:pt>
                <c:pt idx="2071">
                  <c:v>116763.72500000001</c:v>
                </c:pt>
                <c:pt idx="2072">
                  <c:v>97728.75</c:v>
                </c:pt>
                <c:pt idx="2073">
                  <c:v>103769.48</c:v>
                </c:pt>
                <c:pt idx="2074">
                  <c:v>97959.46</c:v>
                </c:pt>
                <c:pt idx="2075">
                  <c:v>103822.97</c:v>
                </c:pt>
                <c:pt idx="2076">
                  <c:v>93673.19</c:v>
                </c:pt>
                <c:pt idx="2077">
                  <c:v>106451.255</c:v>
                </c:pt>
                <c:pt idx="2078">
                  <c:v>94954.16</c:v>
                </c:pt>
                <c:pt idx="2079">
                  <c:v>102084</c:v>
                </c:pt>
                <c:pt idx="2080">
                  <c:v>105004.91</c:v>
                </c:pt>
                <c:pt idx="2081">
                  <c:v>100166.88499999999</c:v>
                </c:pt>
                <c:pt idx="2082">
                  <c:v>101810.75</c:v>
                </c:pt>
                <c:pt idx="2083">
                  <c:v>109642.755</c:v>
                </c:pt>
                <c:pt idx="2084">
                  <c:v>95093.294999999998</c:v>
                </c:pt>
                <c:pt idx="2085">
                  <c:v>103629.645</c:v>
                </c:pt>
                <c:pt idx="2086">
                  <c:v>108632.355</c:v>
                </c:pt>
                <c:pt idx="2087">
                  <c:v>100178.84</c:v>
                </c:pt>
                <c:pt idx="2088">
                  <c:v>116321.60000000001</c:v>
                </c:pt>
                <c:pt idx="2089">
                  <c:v>100170.295</c:v>
                </c:pt>
                <c:pt idx="2090">
                  <c:v>97609.06</c:v>
                </c:pt>
                <c:pt idx="2091">
                  <c:v>101793.035</c:v>
                </c:pt>
                <c:pt idx="2092">
                  <c:v>97992.93</c:v>
                </c:pt>
                <c:pt idx="2093">
                  <c:v>102832.72</c:v>
                </c:pt>
                <c:pt idx="2094">
                  <c:v>96572.934999999998</c:v>
                </c:pt>
                <c:pt idx="2095">
                  <c:v>103811.28</c:v>
                </c:pt>
                <c:pt idx="2096">
                  <c:v>97887.485000000001</c:v>
                </c:pt>
                <c:pt idx="2097">
                  <c:v>117722.95</c:v>
                </c:pt>
                <c:pt idx="2098">
                  <c:v>99907.32</c:v>
                </c:pt>
                <c:pt idx="2099">
                  <c:v>121424.42</c:v>
                </c:pt>
                <c:pt idx="2100">
                  <c:v>96805.925000000003</c:v>
                </c:pt>
                <c:pt idx="2101">
                  <c:v>98917.175000000003</c:v>
                </c:pt>
                <c:pt idx="2102">
                  <c:v>94325.72</c:v>
                </c:pt>
                <c:pt idx="2103">
                  <c:v>112254.83</c:v>
                </c:pt>
                <c:pt idx="2104">
                  <c:v>92277.024999999994</c:v>
                </c:pt>
                <c:pt idx="2105">
                  <c:v>99585.835000000006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30-4894-A280-45DB5199A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5696"/>
        <c:axId val="1945980767"/>
      </c:scatterChart>
      <c:valAx>
        <c:axId val="120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Rainfall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80767"/>
        <c:crosses val="autoZero"/>
        <c:crossBetween val="midCat"/>
      </c:valAx>
      <c:valAx>
        <c:axId val="19459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Daily 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569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of Max tempreature on Demand - School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School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15875" cap="rnd">
                <a:solidFill>
                  <a:srgbClr val="0070C0"/>
                </a:solidFill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_Energy_holidays!$H$2:$H$2107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_Energy_holidays!$P$2:$P$2107</c:f>
              <c:numCache>
                <c:formatCode>_-[$$-C09]* #,##0_-;\-[$$-C09]* #,##0_-;_-[$$-C09]* "-"_-;_-@_-</c:formatCode>
                <c:ptCount val="21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D-45B4-96D1-8A5C1F8B659A}"/>
            </c:ext>
          </c:extLst>
        </c:ser>
        <c:ser>
          <c:idx val="1"/>
          <c:order val="1"/>
          <c:tx>
            <c:v>No School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12700" cap="rnd">
                <a:solidFill>
                  <a:schemeClr val="tx1"/>
                </a:solidFill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_Energy_holidays!$H$2:$H$2107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_Energy_holidays!$Q$2:$Q$2107</c:f>
              <c:numCache>
                <c:formatCode>_-[$$-C09]* #,##0_-;\-[$$-C09]* #,##0_-;_-[$$-C09]* "-"_-;_-@_-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D-45B4-96D1-8A5C1F8B6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5696"/>
        <c:axId val="1945980767"/>
      </c:scatterChart>
      <c:valAx>
        <c:axId val="120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 daily tempreature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80767"/>
        <c:crosses val="autoZero"/>
        <c:crossBetween val="midCat"/>
      </c:valAx>
      <c:valAx>
        <c:axId val="19459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Daily 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569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Effect of Max tempreature on Demand - Holidays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Working Day</c:v>
          </c:tx>
          <c:spPr>
            <a:ln w="25400" cap="flat" cmpd="sng" algn="ctr">
              <a:noFill/>
              <a:prstDash val="sysDot"/>
              <a:round/>
            </a:ln>
            <a:effectLst>
              <a:glow>
                <a:schemeClr val="accent1">
                  <a:alpha val="39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glow>
                  <a:schemeClr val="accent1">
                    <a:alpha val="39000"/>
                  </a:schemeClr>
                </a:glow>
              </a:effectLst>
            </c:spPr>
          </c:marker>
          <c:trendline>
            <c:spPr>
              <a:ln w="12700" cap="rnd">
                <a:solidFill>
                  <a:schemeClr val="accent1"/>
                </a:solidFill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_Energy_holidays!$H$2:$H$2107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_Energy_holidays!$S$2:$S$2107</c:f>
              <c:numCache>
                <c:formatCode>_-[$$-C09]* #,##0_-;\-[$$-C09]* #,##0_-;_-[$$-C09]* "-"_-;_-@_-</c:formatCode>
                <c:ptCount val="2106"/>
                <c:pt idx="0">
                  <c:v>#N/A</c:v>
                </c:pt>
                <c:pt idx="1">
                  <c:v>129606.01</c:v>
                </c:pt>
                <c:pt idx="2">
                  <c:v>#N/A</c:v>
                </c:pt>
                <c:pt idx="3">
                  <c:v>#N/A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#N/A</c:v>
                </c:pt>
                <c:pt idx="10">
                  <c:v>#N/A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#N/A</c:v>
                </c:pt>
                <c:pt idx="17">
                  <c:v>#N/A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#N/A</c:v>
                </c:pt>
                <c:pt idx="31">
                  <c:v>#N/A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#N/A</c:v>
                </c:pt>
                <c:pt idx="38">
                  <c:v>#N/A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#N/A</c:v>
                </c:pt>
                <c:pt idx="45">
                  <c:v>#N/A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#N/A</c:v>
                </c:pt>
                <c:pt idx="52">
                  <c:v>#N/A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#N/A</c:v>
                </c:pt>
                <c:pt idx="59">
                  <c:v>#N/A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#N/A</c:v>
                </c:pt>
                <c:pt idx="73">
                  <c:v>#N/A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#N/A</c:v>
                </c:pt>
                <c:pt idx="80">
                  <c:v>#N/A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#N/A</c:v>
                </c:pt>
                <c:pt idx="87">
                  <c:v>#N/A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#N/A</c:v>
                </c:pt>
                <c:pt idx="101">
                  <c:v>#N/A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#N/A</c:v>
                </c:pt>
                <c:pt idx="108">
                  <c:v>#N/A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#N/A</c:v>
                </c:pt>
                <c:pt idx="115">
                  <c:v>#N/A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#N/A</c:v>
                </c:pt>
                <c:pt idx="122">
                  <c:v>#N/A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#N/A</c:v>
                </c:pt>
                <c:pt idx="129">
                  <c:v>#N/A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#N/A</c:v>
                </c:pt>
                <c:pt idx="136">
                  <c:v>#N/A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#N/A</c:v>
                </c:pt>
                <c:pt idx="143">
                  <c:v>#N/A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#N/A</c:v>
                </c:pt>
                <c:pt idx="150">
                  <c:v>#N/A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#N/A</c:v>
                </c:pt>
                <c:pt idx="164">
                  <c:v>#N/A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#N/A</c:v>
                </c:pt>
                <c:pt idx="171">
                  <c:v>#N/A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#N/A</c:v>
                </c:pt>
                <c:pt idx="178">
                  <c:v>#N/A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#N/A</c:v>
                </c:pt>
                <c:pt idx="185">
                  <c:v>#N/A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#N/A</c:v>
                </c:pt>
                <c:pt idx="192">
                  <c:v>#N/A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#N/A</c:v>
                </c:pt>
                <c:pt idx="199">
                  <c:v>#N/A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#N/A</c:v>
                </c:pt>
                <c:pt idx="206">
                  <c:v>#N/A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#N/A</c:v>
                </c:pt>
                <c:pt idx="213">
                  <c:v>#N/A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#N/A</c:v>
                </c:pt>
                <c:pt idx="220">
                  <c:v>#N/A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#N/A</c:v>
                </c:pt>
                <c:pt idx="227">
                  <c:v>#N/A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#N/A</c:v>
                </c:pt>
                <c:pt idx="234">
                  <c:v>#N/A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#N/A</c:v>
                </c:pt>
                <c:pt idx="241">
                  <c:v>#N/A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#N/A</c:v>
                </c:pt>
                <c:pt idx="248">
                  <c:v>#N/A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#N/A</c:v>
                </c:pt>
                <c:pt idx="255">
                  <c:v>#N/A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#N/A</c:v>
                </c:pt>
                <c:pt idx="262">
                  <c:v>#N/A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#N/A</c:v>
                </c:pt>
                <c:pt idx="269">
                  <c:v>#N/A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#N/A</c:v>
                </c:pt>
                <c:pt idx="283">
                  <c:v>#N/A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#N/A</c:v>
                </c:pt>
                <c:pt idx="290">
                  <c:v>#N/A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#N/A</c:v>
                </c:pt>
                <c:pt idx="297">
                  <c:v>#N/A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#N/A</c:v>
                </c:pt>
                <c:pt idx="304">
                  <c:v>#N/A</c:v>
                </c:pt>
                <c:pt idx="305">
                  <c:v>113791.75</c:v>
                </c:pt>
                <c:pt idx="306">
                  <c:v>#N/A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#N/A</c:v>
                </c:pt>
                <c:pt idx="311">
                  <c:v>#N/A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#N/A</c:v>
                </c:pt>
                <c:pt idx="318">
                  <c:v>#N/A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#N/A</c:v>
                </c:pt>
                <c:pt idx="325">
                  <c:v>#N/A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#N/A</c:v>
                </c:pt>
                <c:pt idx="332">
                  <c:v>#N/A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#N/A</c:v>
                </c:pt>
                <c:pt idx="339">
                  <c:v>#N/A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#N/A</c:v>
                </c:pt>
                <c:pt idx="346">
                  <c:v>#N/A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#N/A</c:v>
                </c:pt>
                <c:pt idx="353">
                  <c:v>#N/A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#N/A</c:v>
                </c:pt>
                <c:pt idx="374">
                  <c:v>#N/A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#N/A</c:v>
                </c:pt>
                <c:pt idx="381">
                  <c:v>#N/A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#N/A</c:v>
                </c:pt>
                <c:pt idx="388">
                  <c:v>#N/A</c:v>
                </c:pt>
                <c:pt idx="389">
                  <c:v>112649.60000000001</c:v>
                </c:pt>
                <c:pt idx="390">
                  <c:v>#N/A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#N/A</c:v>
                </c:pt>
                <c:pt idx="395">
                  <c:v>#N/A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#N/A</c:v>
                </c:pt>
                <c:pt idx="402">
                  <c:v>#N/A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#N/A</c:v>
                </c:pt>
                <c:pt idx="409">
                  <c:v>#N/A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#N/A</c:v>
                </c:pt>
                <c:pt idx="416">
                  <c:v>#N/A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#N/A</c:v>
                </c:pt>
                <c:pt idx="423">
                  <c:v>#N/A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#N/A</c:v>
                </c:pt>
                <c:pt idx="430">
                  <c:v>#N/A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#N/A</c:v>
                </c:pt>
                <c:pt idx="444">
                  <c:v>#N/A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#N/A</c:v>
                </c:pt>
                <c:pt idx="458">
                  <c:v>#N/A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#N/A</c:v>
                </c:pt>
                <c:pt idx="465">
                  <c:v>#N/A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#N/A</c:v>
                </c:pt>
                <c:pt idx="472">
                  <c:v>#N/A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#N/A</c:v>
                </c:pt>
                <c:pt idx="486">
                  <c:v>#N/A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#N/A</c:v>
                </c:pt>
                <c:pt idx="493">
                  <c:v>#N/A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#N/A</c:v>
                </c:pt>
                <c:pt idx="500">
                  <c:v>#N/A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#N/A</c:v>
                </c:pt>
                <c:pt idx="507">
                  <c:v>#N/A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#N/A</c:v>
                </c:pt>
                <c:pt idx="514">
                  <c:v>#N/A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#N/A</c:v>
                </c:pt>
                <c:pt idx="521">
                  <c:v>#N/A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#N/A</c:v>
                </c:pt>
                <c:pt idx="535">
                  <c:v>#N/A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#N/A</c:v>
                </c:pt>
                <c:pt idx="542">
                  <c:v>#N/A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#N/A</c:v>
                </c:pt>
                <c:pt idx="549">
                  <c:v>#N/A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#N/A</c:v>
                </c:pt>
                <c:pt idx="556">
                  <c:v>#N/A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#N/A</c:v>
                </c:pt>
                <c:pt idx="563">
                  <c:v>#N/A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#N/A</c:v>
                </c:pt>
                <c:pt idx="570">
                  <c:v>#N/A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#N/A</c:v>
                </c:pt>
                <c:pt idx="577">
                  <c:v>#N/A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#N/A</c:v>
                </c:pt>
                <c:pt idx="584">
                  <c:v>#N/A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#N/A</c:v>
                </c:pt>
                <c:pt idx="591">
                  <c:v>#N/A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#N/A</c:v>
                </c:pt>
                <c:pt idx="598">
                  <c:v>#N/A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#N/A</c:v>
                </c:pt>
                <c:pt idx="605">
                  <c:v>#N/A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#N/A</c:v>
                </c:pt>
                <c:pt idx="612">
                  <c:v>#N/A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#N/A</c:v>
                </c:pt>
                <c:pt idx="619">
                  <c:v>#N/A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#N/A</c:v>
                </c:pt>
                <c:pt idx="626">
                  <c:v>#N/A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#N/A</c:v>
                </c:pt>
                <c:pt idx="633">
                  <c:v>#N/A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#N/A</c:v>
                </c:pt>
                <c:pt idx="647">
                  <c:v>#N/A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#N/A</c:v>
                </c:pt>
                <c:pt idx="654">
                  <c:v>#N/A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#N/A</c:v>
                </c:pt>
                <c:pt idx="661">
                  <c:v>#N/A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#N/A</c:v>
                </c:pt>
                <c:pt idx="668">
                  <c:v>#N/A</c:v>
                </c:pt>
                <c:pt idx="669">
                  <c:v>110661.43</c:v>
                </c:pt>
                <c:pt idx="670">
                  <c:v>#N/A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#N/A</c:v>
                </c:pt>
                <c:pt idx="675">
                  <c:v>#N/A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#N/A</c:v>
                </c:pt>
                <c:pt idx="682">
                  <c:v>#N/A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#N/A</c:v>
                </c:pt>
                <c:pt idx="689">
                  <c:v>#N/A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#N/A</c:v>
                </c:pt>
                <c:pt idx="696">
                  <c:v>#N/A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#N/A</c:v>
                </c:pt>
                <c:pt idx="703">
                  <c:v>#N/A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#N/A</c:v>
                </c:pt>
                <c:pt idx="710">
                  <c:v>#N/A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#N/A</c:v>
                </c:pt>
                <c:pt idx="717">
                  <c:v>#N/A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#N/A</c:v>
                </c:pt>
                <c:pt idx="738">
                  <c:v>#N/A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#N/A</c:v>
                </c:pt>
                <c:pt idx="745">
                  <c:v>#N/A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#N/A</c:v>
                </c:pt>
                <c:pt idx="752">
                  <c:v>#N/A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#N/A</c:v>
                </c:pt>
                <c:pt idx="757">
                  <c:v>112513.82</c:v>
                </c:pt>
                <c:pt idx="758">
                  <c:v>#N/A</c:v>
                </c:pt>
                <c:pt idx="759">
                  <c:v>#N/A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#N/A</c:v>
                </c:pt>
                <c:pt idx="766">
                  <c:v>#N/A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#N/A</c:v>
                </c:pt>
                <c:pt idx="773">
                  <c:v>#N/A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#N/A</c:v>
                </c:pt>
                <c:pt idx="780">
                  <c:v>#N/A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#N/A</c:v>
                </c:pt>
                <c:pt idx="787">
                  <c:v>#N/A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#N/A</c:v>
                </c:pt>
                <c:pt idx="794">
                  <c:v>#N/A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#N/A</c:v>
                </c:pt>
                <c:pt idx="808">
                  <c:v>#N/A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#N/A</c:v>
                </c:pt>
                <c:pt idx="815">
                  <c:v>#N/A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#N/A</c:v>
                </c:pt>
                <c:pt idx="822">
                  <c:v>#N/A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#N/A</c:v>
                </c:pt>
                <c:pt idx="829">
                  <c:v>#N/A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#N/A</c:v>
                </c:pt>
                <c:pt idx="843">
                  <c:v>#N/A</c:v>
                </c:pt>
                <c:pt idx="844">
                  <c:v>109421.815</c:v>
                </c:pt>
                <c:pt idx="845">
                  <c:v>#N/A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#N/A</c:v>
                </c:pt>
                <c:pt idx="850">
                  <c:v>#N/A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#N/A</c:v>
                </c:pt>
                <c:pt idx="857">
                  <c:v>#N/A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#N/A</c:v>
                </c:pt>
                <c:pt idx="864">
                  <c:v>#N/A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#N/A</c:v>
                </c:pt>
                <c:pt idx="871">
                  <c:v>#N/A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#N/A</c:v>
                </c:pt>
                <c:pt idx="878">
                  <c:v>#N/A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#N/A</c:v>
                </c:pt>
                <c:pt idx="885">
                  <c:v>#N/A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#N/A</c:v>
                </c:pt>
                <c:pt idx="899">
                  <c:v>#N/A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#N/A</c:v>
                </c:pt>
                <c:pt idx="906">
                  <c:v>#N/A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#N/A</c:v>
                </c:pt>
                <c:pt idx="913">
                  <c:v>#N/A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#N/A</c:v>
                </c:pt>
                <c:pt idx="920">
                  <c:v>#N/A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#N/A</c:v>
                </c:pt>
                <c:pt idx="927">
                  <c:v>#N/A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#N/A</c:v>
                </c:pt>
                <c:pt idx="934">
                  <c:v>#N/A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#N/A</c:v>
                </c:pt>
                <c:pt idx="941">
                  <c:v>#N/A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#N/A</c:v>
                </c:pt>
                <c:pt idx="948">
                  <c:v>#N/A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#N/A</c:v>
                </c:pt>
                <c:pt idx="955">
                  <c:v>#N/A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#N/A</c:v>
                </c:pt>
                <c:pt idx="962">
                  <c:v>#N/A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#N/A</c:v>
                </c:pt>
                <c:pt idx="969">
                  <c:v>#N/A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#N/A</c:v>
                </c:pt>
                <c:pt idx="976">
                  <c:v>#N/A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#N/A</c:v>
                </c:pt>
                <c:pt idx="983">
                  <c:v>#N/A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#N/A</c:v>
                </c:pt>
                <c:pt idx="990">
                  <c:v>#N/A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#N/A</c:v>
                </c:pt>
                <c:pt idx="997">
                  <c:v>#N/A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#N/A</c:v>
                </c:pt>
                <c:pt idx="1011">
                  <c:v>#N/A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#N/A</c:v>
                </c:pt>
                <c:pt idx="1018">
                  <c:v>#N/A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#N/A</c:v>
                </c:pt>
                <c:pt idx="1025">
                  <c:v>#N/A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#N/A</c:v>
                </c:pt>
                <c:pt idx="1032">
                  <c:v>#N/A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#N/A</c:v>
                </c:pt>
                <c:pt idx="1039">
                  <c:v>#N/A</c:v>
                </c:pt>
                <c:pt idx="1040">
                  <c:v>104632.79</c:v>
                </c:pt>
                <c:pt idx="1041">
                  <c:v>#N/A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#N/A</c:v>
                </c:pt>
                <c:pt idx="1046">
                  <c:v>#N/A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#N/A</c:v>
                </c:pt>
                <c:pt idx="1053">
                  <c:v>#N/A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#N/A</c:v>
                </c:pt>
                <c:pt idx="1060">
                  <c:v>#N/A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#N/A</c:v>
                </c:pt>
                <c:pt idx="1067">
                  <c:v>#N/A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#N/A</c:v>
                </c:pt>
                <c:pt idx="1074">
                  <c:v>#N/A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#N/A</c:v>
                </c:pt>
                <c:pt idx="1081">
                  <c:v>#N/A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#N/A</c:v>
                </c:pt>
                <c:pt idx="1102">
                  <c:v>#N/A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#N/A</c:v>
                </c:pt>
                <c:pt idx="1109">
                  <c:v>#N/A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#N/A</c:v>
                </c:pt>
                <c:pt idx="1116">
                  <c:v>#N/A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#N/A</c:v>
                </c:pt>
                <c:pt idx="1130">
                  <c:v>#N/A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#N/A</c:v>
                </c:pt>
                <c:pt idx="1137">
                  <c:v>#N/A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#N/A</c:v>
                </c:pt>
                <c:pt idx="1144">
                  <c:v>#N/A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#N/A</c:v>
                </c:pt>
                <c:pt idx="1151">
                  <c:v>#N/A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#N/A</c:v>
                </c:pt>
                <c:pt idx="1158">
                  <c:v>#N/A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#N/A</c:v>
                </c:pt>
                <c:pt idx="1172">
                  <c:v>#N/A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#N/A</c:v>
                </c:pt>
                <c:pt idx="1179">
                  <c:v>#N/A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#N/A</c:v>
                </c:pt>
                <c:pt idx="1193">
                  <c:v>#N/A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#N/A</c:v>
                </c:pt>
                <c:pt idx="1200">
                  <c:v>#N/A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#N/A</c:v>
                </c:pt>
                <c:pt idx="1207">
                  <c:v>#N/A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#N/A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#N/A</c:v>
                </c:pt>
                <c:pt idx="1214">
                  <c:v>#N/A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#N/A</c:v>
                </c:pt>
                <c:pt idx="1221">
                  <c:v>#N/A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#N/A</c:v>
                </c:pt>
                <c:pt idx="1228">
                  <c:v>#N/A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#N/A</c:v>
                </c:pt>
                <c:pt idx="1235">
                  <c:v>#N/A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#N/A</c:v>
                </c:pt>
                <c:pt idx="1242">
                  <c:v>#N/A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#N/A</c:v>
                </c:pt>
                <c:pt idx="1249">
                  <c:v>#N/A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#N/A</c:v>
                </c:pt>
                <c:pt idx="1263">
                  <c:v>#N/A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#N/A</c:v>
                </c:pt>
                <c:pt idx="1270">
                  <c:v>#N/A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#N/A</c:v>
                </c:pt>
                <c:pt idx="1277">
                  <c:v>#N/A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#N/A</c:v>
                </c:pt>
                <c:pt idx="1284">
                  <c:v>#N/A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#N/A</c:v>
                </c:pt>
                <c:pt idx="1291">
                  <c:v>#N/A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#N/A</c:v>
                </c:pt>
                <c:pt idx="1298">
                  <c:v>#N/A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#N/A</c:v>
                </c:pt>
                <c:pt idx="1305">
                  <c:v>#N/A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#N/A</c:v>
                </c:pt>
                <c:pt idx="1312">
                  <c:v>#N/A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#N/A</c:v>
                </c:pt>
                <c:pt idx="1319">
                  <c:v>#N/A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#N/A</c:v>
                </c:pt>
                <c:pt idx="1326">
                  <c:v>#N/A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#N/A</c:v>
                </c:pt>
                <c:pt idx="1333">
                  <c:v>#N/A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#N/A</c:v>
                </c:pt>
                <c:pt idx="1340">
                  <c:v>#N/A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#N/A</c:v>
                </c:pt>
                <c:pt idx="1347">
                  <c:v>#N/A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#N/A</c:v>
                </c:pt>
                <c:pt idx="1354">
                  <c:v>#N/A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#N/A</c:v>
                </c:pt>
                <c:pt idx="1361">
                  <c:v>#N/A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#N/A</c:v>
                </c:pt>
                <c:pt idx="1375">
                  <c:v>#N/A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#N/A</c:v>
                </c:pt>
                <c:pt idx="1382">
                  <c:v>#N/A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#N/A</c:v>
                </c:pt>
                <c:pt idx="1389">
                  <c:v>#N/A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#N/A</c:v>
                </c:pt>
                <c:pt idx="1396">
                  <c:v>#N/A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#N/A</c:v>
                </c:pt>
                <c:pt idx="1403">
                  <c:v>#N/A</c:v>
                </c:pt>
                <c:pt idx="1404">
                  <c:v>107014.075</c:v>
                </c:pt>
                <c:pt idx="1405">
                  <c:v>#N/A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#N/A</c:v>
                </c:pt>
                <c:pt idx="1410">
                  <c:v>#N/A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#N/A</c:v>
                </c:pt>
                <c:pt idx="1417">
                  <c:v>#N/A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#N/A</c:v>
                </c:pt>
                <c:pt idx="1424">
                  <c:v>#N/A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#N/A</c:v>
                </c:pt>
                <c:pt idx="1431">
                  <c:v>#N/A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#N/A</c:v>
                </c:pt>
                <c:pt idx="1438">
                  <c:v>#N/A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#N/A</c:v>
                </c:pt>
                <c:pt idx="1445">
                  <c:v>#N/A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#N/A</c:v>
                </c:pt>
                <c:pt idx="1452">
                  <c:v>#N/A</c:v>
                </c:pt>
                <c:pt idx="1453">
                  <c:v>112358.815</c:v>
                </c:pt>
                <c:pt idx="1454">
                  <c:v>#N/A</c:v>
                </c:pt>
                <c:pt idx="1455">
                  <c:v>#N/A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#N/A</c:v>
                </c:pt>
                <c:pt idx="1459">
                  <c:v>#N/A</c:v>
                </c:pt>
                <c:pt idx="1460">
                  <c:v>103381.91499999999</c:v>
                </c:pt>
                <c:pt idx="1461">
                  <c:v>#N/A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#N/A</c:v>
                </c:pt>
                <c:pt idx="1466">
                  <c:v>#N/A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#N/A</c:v>
                </c:pt>
                <c:pt idx="1473">
                  <c:v>#N/A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#N/A</c:v>
                </c:pt>
                <c:pt idx="1480">
                  <c:v>#N/A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#N/A</c:v>
                </c:pt>
                <c:pt idx="1494">
                  <c:v>#N/A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#N/A</c:v>
                </c:pt>
                <c:pt idx="1501">
                  <c:v>#N/A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#N/A</c:v>
                </c:pt>
                <c:pt idx="1508">
                  <c:v>#N/A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#N/A</c:v>
                </c:pt>
                <c:pt idx="1515">
                  <c:v>#N/A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#N/A</c:v>
                </c:pt>
                <c:pt idx="1522">
                  <c:v>#N/A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#N/A</c:v>
                </c:pt>
                <c:pt idx="1536">
                  <c:v>#N/A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#N/A</c:v>
                </c:pt>
                <c:pt idx="1543">
                  <c:v>#N/A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#N/A</c:v>
                </c:pt>
                <c:pt idx="1550">
                  <c:v>#N/A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#N/A</c:v>
                </c:pt>
                <c:pt idx="1557">
                  <c:v>#N/A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#N/A</c:v>
                </c:pt>
                <c:pt idx="1564">
                  <c:v>#N/A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#N/A</c:v>
                </c:pt>
                <c:pt idx="1576">
                  <c:v>107226.59</c:v>
                </c:pt>
                <c:pt idx="1577">
                  <c:v>#N/A</c:v>
                </c:pt>
                <c:pt idx="1578">
                  <c:v>#N/A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#N/A</c:v>
                </c:pt>
                <c:pt idx="1585">
                  <c:v>#N/A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#N/A</c:v>
                </c:pt>
                <c:pt idx="1592">
                  <c:v>#N/A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#N/A</c:v>
                </c:pt>
                <c:pt idx="1599">
                  <c:v>#N/A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#N/A</c:v>
                </c:pt>
                <c:pt idx="1606">
                  <c:v>#N/A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#N/A</c:v>
                </c:pt>
                <c:pt idx="1613">
                  <c:v>#N/A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#N/A</c:v>
                </c:pt>
                <c:pt idx="1627">
                  <c:v>#N/A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#N/A</c:v>
                </c:pt>
                <c:pt idx="1634">
                  <c:v>#N/A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#N/A</c:v>
                </c:pt>
                <c:pt idx="1641">
                  <c:v>#N/A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#N/A</c:v>
                </c:pt>
                <c:pt idx="1648">
                  <c:v>#N/A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#N/A</c:v>
                </c:pt>
                <c:pt idx="1655">
                  <c:v>#N/A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#N/A</c:v>
                </c:pt>
                <c:pt idx="1662">
                  <c:v>#N/A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#N/A</c:v>
                </c:pt>
                <c:pt idx="1669">
                  <c:v>#N/A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#N/A</c:v>
                </c:pt>
                <c:pt idx="1676">
                  <c:v>#N/A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#N/A</c:v>
                </c:pt>
                <c:pt idx="1683">
                  <c:v>#N/A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#N/A</c:v>
                </c:pt>
                <c:pt idx="1690">
                  <c:v>#N/A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#N/A</c:v>
                </c:pt>
                <c:pt idx="1697">
                  <c:v>#N/A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#N/A</c:v>
                </c:pt>
                <c:pt idx="1704">
                  <c:v>#N/A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#N/A</c:v>
                </c:pt>
                <c:pt idx="1711">
                  <c:v>#N/A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#N/A</c:v>
                </c:pt>
                <c:pt idx="1718">
                  <c:v>#N/A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#N/A</c:v>
                </c:pt>
                <c:pt idx="1725">
                  <c:v>#N/A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#N/A</c:v>
                </c:pt>
                <c:pt idx="1739">
                  <c:v>#N/A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#N/A</c:v>
                </c:pt>
                <c:pt idx="1746">
                  <c:v>#N/A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#N/A</c:v>
                </c:pt>
                <c:pt idx="1753">
                  <c:v>#N/A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#N/A</c:v>
                </c:pt>
                <c:pt idx="1760">
                  <c:v>#N/A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#N/A</c:v>
                </c:pt>
                <c:pt idx="1767">
                  <c:v>#N/A</c:v>
                </c:pt>
                <c:pt idx="1768">
                  <c:v>107279.84</c:v>
                </c:pt>
                <c:pt idx="1769">
                  <c:v>#N/A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#N/A</c:v>
                </c:pt>
                <c:pt idx="1774">
                  <c:v>#N/A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#N/A</c:v>
                </c:pt>
                <c:pt idx="1781">
                  <c:v>#N/A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#N/A</c:v>
                </c:pt>
                <c:pt idx="1788">
                  <c:v>#N/A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#N/A</c:v>
                </c:pt>
                <c:pt idx="1795">
                  <c:v>#N/A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#N/A</c:v>
                </c:pt>
                <c:pt idx="1802">
                  <c:v>#N/A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#N/A</c:v>
                </c:pt>
                <c:pt idx="1809">
                  <c:v>#N/A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#N/A</c:v>
                </c:pt>
                <c:pt idx="1816">
                  <c:v>#N/A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#N/A</c:v>
                </c:pt>
                <c:pt idx="1820">
                  <c:v>#N/A</c:v>
                </c:pt>
                <c:pt idx="1821">
                  <c:v>107256.065</c:v>
                </c:pt>
                <c:pt idx="1822">
                  <c:v>#N/A</c:v>
                </c:pt>
                <c:pt idx="1823">
                  <c:v>#N/A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#N/A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#N/A</c:v>
                </c:pt>
                <c:pt idx="1830">
                  <c:v>#N/A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#N/A</c:v>
                </c:pt>
                <c:pt idx="1837">
                  <c:v>#N/A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#N/A</c:v>
                </c:pt>
                <c:pt idx="1844">
                  <c:v>#N/A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#N/A</c:v>
                </c:pt>
                <c:pt idx="1858">
                  <c:v>#N/A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#N/A</c:v>
                </c:pt>
                <c:pt idx="1865">
                  <c:v>#N/A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#N/A</c:v>
                </c:pt>
                <c:pt idx="1872">
                  <c:v>#N/A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#N/A</c:v>
                </c:pt>
                <c:pt idx="1879">
                  <c:v>#N/A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#N/A</c:v>
                </c:pt>
                <c:pt idx="1886">
                  <c:v>#N/A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#N/A</c:v>
                </c:pt>
                <c:pt idx="1900">
                  <c:v>#N/A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#N/A</c:v>
                </c:pt>
                <c:pt idx="1907">
                  <c:v>#N/A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#N/A</c:v>
                </c:pt>
                <c:pt idx="1914">
                  <c:v>#N/A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#N/A</c:v>
                </c:pt>
                <c:pt idx="1921">
                  <c:v>#N/A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#N/A</c:v>
                </c:pt>
                <c:pt idx="1935">
                  <c:v>#N/A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#N/A</c:v>
                </c:pt>
                <c:pt idx="1942">
                  <c:v>#N/A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#N/A</c:v>
                </c:pt>
                <c:pt idx="1949">
                  <c:v>#N/A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#N/A</c:v>
                </c:pt>
                <c:pt idx="1956">
                  <c:v>#N/A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#N/A</c:v>
                </c:pt>
                <c:pt idx="1963">
                  <c:v>#N/A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#N/A</c:v>
                </c:pt>
                <c:pt idx="1970">
                  <c:v>#N/A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#N/A</c:v>
                </c:pt>
                <c:pt idx="1977">
                  <c:v>#N/A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#N/A</c:v>
                </c:pt>
                <c:pt idx="1991">
                  <c:v>#N/A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#N/A</c:v>
                </c:pt>
                <c:pt idx="1998">
                  <c:v>#N/A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#N/A</c:v>
                </c:pt>
                <c:pt idx="2005">
                  <c:v>#N/A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#N/A</c:v>
                </c:pt>
                <c:pt idx="2012">
                  <c:v>#N/A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#N/A</c:v>
                </c:pt>
                <c:pt idx="2019">
                  <c:v>#N/A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#N/A</c:v>
                </c:pt>
                <c:pt idx="2026">
                  <c:v>#N/A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#N/A</c:v>
                </c:pt>
                <c:pt idx="2033">
                  <c:v>#N/A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#N/A</c:v>
                </c:pt>
                <c:pt idx="2040">
                  <c:v>#N/A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#N/A</c:v>
                </c:pt>
                <c:pt idx="2047">
                  <c:v>#N/A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#N/A</c:v>
                </c:pt>
                <c:pt idx="2054">
                  <c:v>#N/A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#N/A</c:v>
                </c:pt>
                <c:pt idx="2061">
                  <c:v>#N/A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#N/A</c:v>
                </c:pt>
                <c:pt idx="2068">
                  <c:v>#N/A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#N/A</c:v>
                </c:pt>
                <c:pt idx="2075">
                  <c:v>#N/A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#N/A</c:v>
                </c:pt>
                <c:pt idx="2082">
                  <c:v>#N/A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#N/A</c:v>
                </c:pt>
                <c:pt idx="2089">
                  <c:v>#N/A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#N/A</c:v>
                </c:pt>
                <c:pt idx="2096">
                  <c:v>#N/A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#N/A</c:v>
                </c:pt>
                <c:pt idx="2103">
                  <c:v>#N/A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74-470B-8BF1-AB51C31DE48B}"/>
            </c:ext>
          </c:extLst>
        </c:ser>
        <c:ser>
          <c:idx val="0"/>
          <c:order val="1"/>
          <c:tx>
            <c:v>Non-Working Day</c:v>
          </c:tx>
          <c:spPr>
            <a:ln w="25400" cap="flat" cmpd="sng" algn="ctr">
              <a:noFill/>
              <a:prstDash val="sysDot"/>
              <a:round/>
            </a:ln>
            <a:effectLst>
              <a:outerShdw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algn="ctr" rotWithShape="0">
                  <a:srgbClr val="000000">
                    <a:alpha val="43137"/>
                  </a:srgbClr>
                </a:outerShdw>
              </a:effectLst>
            </c:spPr>
          </c:marker>
          <c:trendline>
            <c:spPr>
              <a:ln w="12700" cap="rnd">
                <a:solidFill>
                  <a:schemeClr val="tx1"/>
                </a:solidFill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_Energy_holidays!$H$2:$H$2107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_Energy_holidays!$R$2:$R$2107</c:f>
              <c:numCache>
                <c:formatCode>_-[$$-C09]* #,##0_-;\-[$$-C09]* #,##0_-;_-[$$-C09]* "-"_-;_-@_-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74-470B-8BF1-AB51C31D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15696"/>
        <c:axId val="1945980767"/>
      </c:scatterChart>
      <c:valAx>
        <c:axId val="120215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 daily tempreature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80767"/>
        <c:crosses val="autoZero"/>
        <c:crossBetween val="midCat"/>
      </c:valAx>
      <c:valAx>
        <c:axId val="19459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Daily 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1569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Analysis.xlsx]YoY Demand!PivotTable1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YoY</a:t>
            </a:r>
            <a:r>
              <a:rPr lang="en-GB" baseline="0"/>
              <a:t> Demand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'YoY Demand'!$G$33:$G$34</c:f>
              <c:strCache>
                <c:ptCount val="1"/>
                <c:pt idx="0">
                  <c:v>2015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Demand'!$G$35:$G$47</c:f>
              <c:numCache>
                <c:formatCode>_-* #,##0_-;\-* #,##0_-;_-* "-"??_-;_-@_-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B-442A-83A7-98029EF1C0D5}"/>
            </c:ext>
          </c:extLst>
        </c:ser>
        <c:ser>
          <c:idx val="1"/>
          <c:order val="1"/>
          <c:tx>
            <c:strRef>
              <c:f>'YoY Demand'!$H$33:$H$34</c:f>
              <c:strCache>
                <c:ptCount val="1"/>
                <c:pt idx="0">
                  <c:v>2016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Demand'!$H$35:$H$47</c:f>
              <c:numCache>
                <c:formatCode>_-* #,##0_-;\-* #,##0_-;_-* "-"??_-;_-@_-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1B-442A-83A7-98029EF1C0D5}"/>
            </c:ext>
          </c:extLst>
        </c:ser>
        <c:ser>
          <c:idx val="2"/>
          <c:order val="2"/>
          <c:tx>
            <c:strRef>
              <c:f>'YoY Demand'!$I$33:$I$34</c:f>
              <c:strCache>
                <c:ptCount val="1"/>
                <c:pt idx="0">
                  <c:v>2017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Demand'!$I$35:$I$47</c:f>
              <c:numCache>
                <c:formatCode>_-* #,##0_-;\-* #,##0_-;_-* "-"??_-;_-@_-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B-442A-83A7-98029EF1C0D5}"/>
            </c:ext>
          </c:extLst>
        </c:ser>
        <c:ser>
          <c:idx val="3"/>
          <c:order val="3"/>
          <c:tx>
            <c:strRef>
              <c:f>'YoY Demand'!$J$33:$J$34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Demand'!$J$35:$J$47</c:f>
              <c:numCache>
                <c:formatCode>_-* #,##0_-;\-* #,##0_-;_-* "-"??_-;_-@_-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B-442A-83A7-98029EF1C0D5}"/>
            </c:ext>
          </c:extLst>
        </c:ser>
        <c:ser>
          <c:idx val="4"/>
          <c:order val="4"/>
          <c:tx>
            <c:strRef>
              <c:f>'YoY Demand'!$K$33:$K$34</c:f>
              <c:strCache>
                <c:ptCount val="1"/>
                <c:pt idx="0">
                  <c:v>2019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Demand'!$K$35:$K$47</c:f>
              <c:numCache>
                <c:formatCode>_-* #,##0_-;\-* #,##0_-;_-* "-"??_-;_-@_-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B-442A-83A7-98029EF1C0D5}"/>
            </c:ext>
          </c:extLst>
        </c:ser>
        <c:ser>
          <c:idx val="5"/>
          <c:order val="5"/>
          <c:tx>
            <c:strRef>
              <c:f>'YoY Demand'!$L$33:$L$34</c:f>
              <c:strCache>
                <c:ptCount val="1"/>
                <c:pt idx="0">
                  <c:v>2020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'YoY Demand'!$F$35:$F$47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'YoY Demand'!$L$35:$L$47</c:f>
              <c:numCache>
                <c:formatCode>_-* #,##0_-;\-* #,##0_-;_-* "-"??_-;_-@_-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B-442A-83A7-98029EF1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422048"/>
        <c:axId val="1883259920"/>
      </c:lineChart>
      <c:dateAx>
        <c:axId val="18714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259920"/>
        <c:crosses val="autoZero"/>
        <c:auto val="0"/>
        <c:lblOffset val="100"/>
        <c:baseTimeUnit val="days"/>
      </c:dateAx>
      <c:valAx>
        <c:axId val="18832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2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Analysis.xlsx]Demand over time!PivotTable5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Over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'Demand over time'!$C$13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'Demand over time'!$A$14:$B$43</c:f>
              <c:multiLvlStrCache>
                <c:ptCount val="2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  <c:pt idx="20">
                    <c:v>Qtr1</c:v>
                  </c:pt>
                  <c:pt idx="21">
                    <c:v>Qtr2</c:v>
                  </c:pt>
                  <c:pt idx="22">
                    <c:v>Qtr3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'Demand over time'!$C$14:$C$43</c:f>
              <c:numCache>
                <c:formatCode>_-* #,##0_-;\-* #,##0_-;_-* "-"??_-;_-@_-</c:formatCode>
                <c:ptCount val="23"/>
                <c:pt idx="0">
                  <c:v>10992649.534999996</c:v>
                </c:pt>
                <c:pt idx="1">
                  <c:v>11489570.799999999</c:v>
                </c:pt>
                <c:pt idx="2">
                  <c:v>12071880.405000003</c:v>
                </c:pt>
                <c:pt idx="3">
                  <c:v>10947591.265000001</c:v>
                </c:pt>
                <c:pt idx="4">
                  <c:v>11208389.845000004</c:v>
                </c:pt>
                <c:pt idx="5">
                  <c:v>11231802.795000004</c:v>
                </c:pt>
                <c:pt idx="6">
                  <c:v>11826395.434999999</c:v>
                </c:pt>
                <c:pt idx="7">
                  <c:v>10381583.110000003</c:v>
                </c:pt>
                <c:pt idx="8">
                  <c:v>10343265.939999998</c:v>
                </c:pt>
                <c:pt idx="9">
                  <c:v>10908613.705000004</c:v>
                </c:pt>
                <c:pt idx="10">
                  <c:v>11624836.654999997</c:v>
                </c:pt>
                <c:pt idx="11">
                  <c:v>10541146.469999999</c:v>
                </c:pt>
                <c:pt idx="12">
                  <c:v>10725142.48</c:v>
                </c:pt>
                <c:pt idx="13">
                  <c:v>11145663.15</c:v>
                </c:pt>
                <c:pt idx="14">
                  <c:v>11468844.359999999</c:v>
                </c:pt>
                <c:pt idx="15">
                  <c:v>10026206.32</c:v>
                </c:pt>
                <c:pt idx="16">
                  <c:v>10643310.470000001</c:v>
                </c:pt>
                <c:pt idx="17">
                  <c:v>10843005.744999999</c:v>
                </c:pt>
                <c:pt idx="18">
                  <c:v>11450007.185000001</c:v>
                </c:pt>
                <c:pt idx="19">
                  <c:v>10111635.490000004</c:v>
                </c:pt>
                <c:pt idx="20">
                  <c:v>10230841.089999998</c:v>
                </c:pt>
                <c:pt idx="21">
                  <c:v>10767403.595000001</c:v>
                </c:pt>
                <c:pt idx="22">
                  <c:v>11186123.865000002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B1-4585-9AC2-350BFD55E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99999"/>
        <c:axId val="2019902543"/>
      </c:lineChart>
      <c:catAx>
        <c:axId val="35039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02543"/>
        <c:crosses val="autoZero"/>
        <c:auto val="1"/>
        <c:lblAlgn val="ctr"/>
        <c:lblOffset val="100"/>
        <c:noMultiLvlLbl val="0"/>
      </c:catAx>
      <c:valAx>
        <c:axId val="20199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9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Analysis.xlsx]Forecast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 Charts'!$E$9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'Forecast Charts'!$D$10:$D$24</c:f>
              <c:multiLvlStrCache>
                <c:ptCount val="12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'Forecast Charts'!$E$10:$E$24</c:f>
              <c:numCache>
                <c:formatCode>_-* #,##0_-;\-* #,##0_-;_-* "-"??_-;_-@_-</c:formatCode>
                <c:ptCount val="12"/>
                <c:pt idx="0">
                  <c:v>108458.61999788361</c:v>
                </c:pt>
                <c:pt idx="1">
                  <c:v>109152.99029095321</c:v>
                </c:pt>
                <c:pt idx="2">
                  <c:v>109334.57257542205</c:v>
                </c:pt>
                <c:pt idx="3">
                  <c:v>114789.49604863388</c:v>
                </c:pt>
                <c:pt idx="4">
                  <c:v>115512.19850781956</c:v>
                </c:pt>
                <c:pt idx="5">
                  <c:v>112009.63489415662</c:v>
                </c:pt>
                <c:pt idx="6">
                  <c:v>108174.28674958475</c:v>
                </c:pt>
                <c:pt idx="7">
                  <c:v>116383.50312107033</c:v>
                </c:pt>
                <c:pt idx="8">
                  <c:v>126985.11022783605</c:v>
                </c:pt>
                <c:pt idx="9">
                  <c:v>127005.81200999684</c:v>
                </c:pt>
                <c:pt idx="10">
                  <c:v>123879.64118700784</c:v>
                </c:pt>
                <c:pt idx="11">
                  <c:v>113492.94521705576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BD-45BF-A305-AB5537C3A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56927"/>
        <c:axId val="124850031"/>
      </c:lineChart>
      <c:catAx>
        <c:axId val="12205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50031"/>
        <c:crosses val="autoZero"/>
        <c:auto val="1"/>
        <c:lblAlgn val="ctr"/>
        <c:lblOffset val="100"/>
        <c:noMultiLvlLbl val="0"/>
      </c:catAx>
      <c:valAx>
        <c:axId val="1248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Demand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Analysis.xlsx]Forecast Charts!PivotTable2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Revenue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'Forecast Charts'!$E$26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'Forecast Charts'!$D$27:$D$41</c:f>
              <c:multiLvlStrCache>
                <c:ptCount val="12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'Forecast Charts'!$E$27:$E$41</c:f>
              <c:numCache>
                <c:formatCode>_-[$$-C09]* #,##0_-;\-[$$-C09]* #,##0_-;_-[$$-C09]* "-"??_-;_-@_-</c:formatCode>
                <c:ptCount val="12"/>
                <c:pt idx="0">
                  <c:v>11033902.918072935</c:v>
                </c:pt>
                <c:pt idx="1">
                  <c:v>10927270.169875545</c:v>
                </c:pt>
                <c:pt idx="2">
                  <c:v>10962551.722876875</c:v>
                </c:pt>
                <c:pt idx="3">
                  <c:v>25329986.943676103</c:v>
                </c:pt>
                <c:pt idx="4">
                  <c:v>12121218.839264421</c:v>
                </c:pt>
                <c:pt idx="5">
                  <c:v>12380878.161454169</c:v>
                </c:pt>
                <c:pt idx="6">
                  <c:v>10479734.372985005</c:v>
                </c:pt>
                <c:pt idx="7">
                  <c:v>11834174.888780735</c:v>
                </c:pt>
                <c:pt idx="8">
                  <c:v>15141641.073447887</c:v>
                </c:pt>
                <c:pt idx="9">
                  <c:v>13978468.86017699</c:v>
                </c:pt>
                <c:pt idx="10">
                  <c:v>13280539.261478761</c:v>
                </c:pt>
                <c:pt idx="11">
                  <c:v>11442803.069542132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9-4069-ABB6-707823A58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33215"/>
        <c:axId val="124848543"/>
      </c:lineChart>
      <c:catAx>
        <c:axId val="8463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48543"/>
        <c:crosses val="autoZero"/>
        <c:auto val="1"/>
        <c:lblAlgn val="ctr"/>
        <c:lblOffset val="100"/>
        <c:noMultiLvlLbl val="0"/>
      </c:catAx>
      <c:valAx>
        <c:axId val="1248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Revenue</a:t>
                </a:r>
                <a:r>
                  <a:rPr lang="en-GB" baseline="0"/>
                  <a:t> AUD $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C09]* #,##0_-;\-[$$-C09]* #,##0_-;_-[$$-C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3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462097</xdr:colOff>
      <xdr:row>9</xdr:row>
      <xdr:rowOff>39571</xdr:rowOff>
    </xdr:from>
    <xdr:to>
      <xdr:col>13</xdr:col>
      <xdr:colOff>218257</xdr:colOff>
      <xdr:row>27</xdr:row>
      <xdr:rowOff>146253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3E716-6C53-50C5-57F2-2ED91FF69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469750</xdr:colOff>
      <xdr:row>28</xdr:row>
      <xdr:rowOff>17929</xdr:rowOff>
    </xdr:from>
    <xdr:to>
      <xdr:col>13</xdr:col>
      <xdr:colOff>242047</xdr:colOff>
      <xdr:row>43</xdr:row>
      <xdr:rowOff>168920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B6C51-ACDF-46E4-88CD-C553723C5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11</xdr:row>
      <xdr:rowOff>54427</xdr:rowOff>
    </xdr:from>
    <xdr:to>
      <xdr:col>19</xdr:col>
      <xdr:colOff>308066</xdr:colOff>
      <xdr:row>34</xdr:row>
      <xdr:rowOff>53788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2232B-ABB2-4ABE-8F88-A0B037CD9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341427</xdr:colOff>
      <xdr:row>68</xdr:row>
      <xdr:rowOff>123071</xdr:rowOff>
    </xdr:from>
    <xdr:to>
      <xdr:col>18</xdr:col>
      <xdr:colOff>315878</xdr:colOff>
      <xdr:row>90</xdr:row>
      <xdr:rowOff>16392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60FE1-07A5-473E-B33F-2E9998B86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304800</xdr:colOff>
      <xdr:row>122</xdr:row>
      <xdr:rowOff>129540</xdr:rowOff>
    </xdr:from>
    <xdr:to>
      <xdr:col>17</xdr:col>
      <xdr:colOff>601980</xdr:colOff>
      <xdr:row>144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898A7-F175-47DD-A230-14B044D6F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8</xdr:row>
      <xdr:rowOff>68580</xdr:rowOff>
    </xdr:from>
    <xdr:to>
      <xdr:col>9</xdr:col>
      <xdr:colOff>129541</xdr:colOff>
      <xdr:row>26</xdr:row>
      <xdr:rowOff>101831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CB1FB-617C-426B-B67F-70E73C53C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274321</xdr:colOff>
      <xdr:row>8</xdr:row>
      <xdr:rowOff>60960</xdr:rowOff>
    </xdr:from>
    <xdr:to>
      <xdr:col>18</xdr:col>
      <xdr:colOff>573741</xdr:colOff>
      <xdr:row>26</xdr:row>
      <xdr:rowOff>62753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C2CB6-1F38-466D-88BE-5D523C127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27280</xdr:colOff>
      <xdr:row>13</xdr:row>
      <xdr:rowOff>23115</xdr:rowOff>
    </xdr:from>
    <xdr:to>
      <xdr:col>12</xdr:col>
      <xdr:colOff>512463</xdr:colOff>
      <xdr:row>30</xdr:row>
      <xdr:rowOff>139593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53B6B-142B-7A76-DAD7-64F0601B1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805542</xdr:colOff>
      <xdr:row>13</xdr:row>
      <xdr:rowOff>0</xdr:rowOff>
    </xdr:from>
    <xdr:to>
      <xdr:col>22</xdr:col>
      <xdr:colOff>256902</xdr:colOff>
      <xdr:row>31</xdr:row>
      <xdr:rowOff>2948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85729-1004-4EE5-9529-490A3B52C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7620</xdr:rowOff>
    </xdr:from>
    <xdr:to>
      <xdr:col>14</xdr:col>
      <xdr:colOff>594360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08978-BDEA-D2A6-E994-59A795CD8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1013460</xdr:colOff>
      <xdr:row>25</xdr:row>
      <xdr:rowOff>7620</xdr:rowOff>
    </xdr:from>
    <xdr:to>
      <xdr:col>15</xdr:col>
      <xdr:colOff>15240</xdr:colOff>
      <xdr:row>40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E1D782-4402-DE72-A1A5-2649A75B7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art anderson" refreshedDate="45250.706392361113" createdVersion="8" refreshedVersion="8" minRefreshableVersion="3" recordCount="2106" xr:uid="{DDE6DA0B-487B-4828-8B52-5943366C5869}">
  <cacheSource type="worksheet">
    <worksheetSource name="EnergyDemand__2_1"/>
  </cacheSource>
  <cacheFields count="17">
    <cacheField name="Date" numFmtId="166">
      <sharedItems containsSemiMixedTypes="0" containsNonDate="0" containsDate="1" containsString="0" minDate="2015-01-01T00:00:00" maxDate="2020-10-07T00:00:00" count="210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</sharedItems>
      <fieldGroup par="16"/>
    </cacheField>
    <cacheField name="Month " numFmtId="0">
      <sharedItems/>
    </cacheField>
    <cacheField name="Week Of Year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Day 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Year" numFmtId="0">
      <sharedItems containsSemiMixedTypes="0" containsString="0" containsNumber="1" containsInteger="1" minValue="2015" maxValue="2020" count="6">
        <n v="2015"/>
        <n v="2016"/>
        <n v="2017"/>
        <n v="2018"/>
        <n v="2019"/>
        <n v="2020"/>
      </sharedItems>
    </cacheField>
    <cacheField name="Min_Temperature" numFmtId="0">
      <sharedItems containsSemiMixedTypes="0" containsString="0" containsNumber="1" minValue="0.6" maxValue="28"/>
    </cacheField>
    <cacheField name="Max_Temperature" numFmtId="0">
      <sharedItems containsSemiMixedTypes="0" containsString="0" containsNumber="1" minValue="9" maxValue="43.5"/>
    </cacheField>
    <cacheField name="Solar_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School_Day" numFmtId="0">
      <sharedItems/>
    </cacheField>
    <cacheField name="Holiday" numFmtId="0">
      <sharedItems/>
    </cacheField>
    <cacheField name="Demand" numFmtId="165">
      <sharedItems containsSemiMixedTypes="0" containsString="0" containsNumber="1" minValue="85094.375" maxValue="170653.84"/>
    </cacheField>
    <cacheField name="RRP" numFmtId="167">
      <sharedItems containsSemiMixedTypes="0" containsString="0" containsNumber="1" minValue="-6.0760283690000003" maxValue="4549.6451049999996"/>
    </cacheField>
    <cacheField name="Revenue" numFmtId="168">
      <sharedItems containsSemiMixedTypes="0" containsString="0" containsNumber="1" minValue="-605086.35860000004" maxValue="709250294.6911"/>
    </cacheField>
    <cacheField name="Months (Date)" numFmtId="0" databaseField="0">
      <fieldGroup base="0">
        <rangePr groupBy="months" startDate="2015-01-01T00:00:00" endDate="2020-10-07T00:00:00"/>
        <groupItems count="14">
          <s v="&lt;01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10/2020"/>
        </groupItems>
      </fieldGroup>
    </cacheField>
    <cacheField name="Quarters (Date)" numFmtId="0" databaseField="0">
      <fieldGroup base="0">
        <rangePr groupBy="quarters" startDate="2015-01-01T00:00:00" endDate="2020-10-07T00:00:00"/>
        <groupItems count="6">
          <s v="&lt;01/01/2015"/>
          <s v="Qtr1"/>
          <s v="Qtr2"/>
          <s v="Qtr3"/>
          <s v="Qtr4"/>
          <s v="&gt;07/10/2020"/>
        </groupItems>
      </fieldGroup>
    </cacheField>
    <cacheField name="Years (Date)" numFmtId="0" databaseField="0">
      <fieldGroup base="0">
        <rangePr groupBy="years" startDate="2015-01-01T00:00:00" endDate="2020-10-07T00:00:00"/>
        <groupItems count="8">
          <s v="&lt;01/01/2015"/>
          <s v="2015"/>
          <s v="2016"/>
          <s v="2017"/>
          <s v="2018"/>
          <s v="2019"/>
          <s v="2020"/>
          <s v="&gt;07/10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art anderson" refreshedDate="45251.471304050923" createdVersion="8" refreshedVersion="8" minRefreshableVersion="3" recordCount="2113" xr:uid="{8201D83C-5E84-4D19-AA09-C212FF806F5D}">
  <cacheSource type="worksheet">
    <worksheetSource name="EnergyDemand__2_14"/>
  </cacheSource>
  <cacheFields count="16">
    <cacheField name="Date" numFmtId="166">
      <sharedItems containsDate="1" containsBlank="1" containsMixedTypes="1" minDate="2015-01-01T00:00:00" maxDate="2020-10-01T00:00:00"/>
    </cacheField>
    <cacheField name="Quarter" numFmtId="0">
      <sharedItems containsBlank="1"/>
    </cacheField>
    <cacheField name="Month " numFmtId="0">
      <sharedItems count="1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Forecast"/>
      </sharedItems>
    </cacheField>
    <cacheField name="Week Of Year" numFmtId="0">
      <sharedItems containsBlank="1" containsMixedTypes="1" containsNumber="1" containsInteger="1" minValue="1" maxValue="53"/>
    </cacheField>
    <cacheField name="Day " numFmtId="0">
      <sharedItems containsBlank="1"/>
    </cacheField>
    <cacheField name="Year" numFmtId="0">
      <sharedItems containsMixedTypes="1" containsNumber="1" containsInteger="1" minValue="2020" maxValue="2021" count="9">
        <s v="2015"/>
        <s v="2016"/>
        <s v="2017"/>
        <s v="2018"/>
        <s v="2019"/>
        <s v="2020"/>
        <s v="Figures below based on: Trend Averaged/Month "/>
        <n v="2020"/>
        <n v="2021"/>
      </sharedItems>
    </cacheField>
    <cacheField name="Min_Temperature" numFmtId="0">
      <sharedItems containsString="0" containsBlank="1" containsNumber="1" minValue="0.6" maxValue="28"/>
    </cacheField>
    <cacheField name="Max_Temperature" numFmtId="0">
      <sharedItems containsString="0" containsBlank="1" containsNumber="1" minValue="9" maxValue="43.5"/>
    </cacheField>
    <cacheField name="Solar_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School_Day" numFmtId="0">
      <sharedItems containsBlank="1"/>
    </cacheField>
    <cacheField name="Holiday" numFmtId="0">
      <sharedItems containsBlank="1"/>
    </cacheField>
    <cacheField name="Demand" numFmtId="1">
      <sharedItems containsString="0" containsBlank="1" containsNumber="1" minValue="85094.375" maxValue="170653.84"/>
    </cacheField>
    <cacheField name="RRP" numFmtId="0">
      <sharedItems containsString="0" containsBlank="1" containsNumber="1" minValue="-1.7614234529999999" maxValue="4549.6451049999996"/>
    </cacheField>
    <cacheField name="Revenue" numFmtId="0">
      <sharedItems containsString="0" containsBlank="1" containsNumber="1" minValue="-197728.29029999999" maxValue="709250294.6911"/>
    </cacheField>
    <cacheField name="Index" numFmtId="0">
      <sharedItems containsString="0" containsBlank="1" containsNumber="1" containsInteger="1" minValue="1" maxValue="21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x v="0"/>
    <s v="January"/>
    <x v="0"/>
    <x v="0"/>
    <x v="0"/>
    <n v="13.3"/>
    <n v="26.9"/>
    <n v="23.6"/>
    <n v="0"/>
    <s v="N"/>
    <s v="Y"/>
    <n v="99635.03"/>
    <n v="25.633696430000001"/>
    <n v="2554014.1127999998"/>
  </r>
  <r>
    <x v="1"/>
    <s v="January"/>
    <x v="0"/>
    <x v="1"/>
    <x v="0"/>
    <n v="15.4"/>
    <n v="38.799999999999997"/>
    <n v="26.8"/>
    <n v="0"/>
    <s v="N"/>
    <s v="N"/>
    <n v="129606.01"/>
    <n v="33.138987559999997"/>
    <n v="4295011.9530999996"/>
  </r>
  <r>
    <x v="2"/>
    <s v="January"/>
    <x v="0"/>
    <x v="2"/>
    <x v="0"/>
    <n v="20"/>
    <n v="38.200000000000003"/>
    <n v="26.5"/>
    <n v="0"/>
    <s v="N"/>
    <s v="N"/>
    <n v="142300.54"/>
    <n v="34.564854830000002"/>
    <n v="4918597.5072999997"/>
  </r>
  <r>
    <x v="3"/>
    <s v="January"/>
    <x v="0"/>
    <x v="3"/>
    <x v="0"/>
    <n v="16.3"/>
    <n v="21.4"/>
    <n v="25.2"/>
    <n v="4.2"/>
    <s v="N"/>
    <s v="N"/>
    <n v="104330.715"/>
    <n v="25.005560240000001"/>
    <n v="2608847.9788000002"/>
  </r>
  <r>
    <x v="4"/>
    <s v="January"/>
    <x v="1"/>
    <x v="4"/>
    <x v="0"/>
    <n v="15"/>
    <n v="22"/>
    <n v="30.7"/>
    <n v="0"/>
    <s v="N"/>
    <s v="N"/>
    <n v="118132.2"/>
    <n v="26.724176279999998"/>
    <n v="3156985.7371"/>
  </r>
  <r>
    <x v="5"/>
    <s v="January"/>
    <x v="1"/>
    <x v="5"/>
    <x v="0"/>
    <n v="17.7"/>
    <n v="26"/>
    <n v="31.6"/>
    <n v="0"/>
    <s v="N"/>
    <s v="N"/>
    <n v="130672.485"/>
    <n v="31.282310729999999"/>
    <n v="4087737.2796"/>
  </r>
  <r>
    <x v="6"/>
    <s v="January"/>
    <x v="1"/>
    <x v="6"/>
    <x v="0"/>
    <n v="18.899999999999999"/>
    <n v="37.4"/>
    <n v="20.7"/>
    <n v="0"/>
    <s v="N"/>
    <s v="N"/>
    <n v="153514.82"/>
    <n v="48.312309380000002"/>
    <n v="7416655.4782999996"/>
  </r>
  <r>
    <x v="7"/>
    <s v="January"/>
    <x v="1"/>
    <x v="0"/>
    <x v="0"/>
    <n v="23.1"/>
    <n v="28.2"/>
    <n v="13.5"/>
    <n v="19.399999999999999"/>
    <s v="N"/>
    <s v="N"/>
    <n v="142015.655"/>
    <n v="49.117280299999997"/>
    <n v="6975422.7335999999"/>
  </r>
  <r>
    <x v="8"/>
    <s v="January"/>
    <x v="1"/>
    <x v="1"/>
    <x v="0"/>
    <n v="16.5"/>
    <n v="18"/>
    <n v="3.1"/>
    <n v="1.2"/>
    <s v="N"/>
    <s v="N"/>
    <n v="121801.155"/>
    <n v="34.490675449999998"/>
    <n v="4201004.1064999998"/>
  </r>
  <r>
    <x v="9"/>
    <s v="January"/>
    <x v="1"/>
    <x v="2"/>
    <x v="0"/>
    <n v="13.6"/>
    <n v="21.7"/>
    <n v="5.6"/>
    <n v="5.2"/>
    <s v="N"/>
    <s v="N"/>
    <n v="103043.66"/>
    <n v="20.229824900000001"/>
    <n v="2084555.1989"/>
  </r>
  <r>
    <x v="10"/>
    <s v="January"/>
    <x v="1"/>
    <x v="3"/>
    <x v="0"/>
    <n v="15.6"/>
    <n v="27.5"/>
    <n v="29.9"/>
    <n v="0"/>
    <s v="N"/>
    <s v="N"/>
    <n v="99865.755000000005"/>
    <n v="18.23476806"/>
    <n v="1821028.8796000001"/>
  </r>
  <r>
    <x v="11"/>
    <s v="January"/>
    <x v="2"/>
    <x v="4"/>
    <x v="0"/>
    <n v="16.100000000000001"/>
    <n v="31.3"/>
    <n v="31.6"/>
    <n v="0"/>
    <s v="N"/>
    <s v="N"/>
    <n v="131261.125"/>
    <n v="33.694810169999997"/>
    <n v="4422818.6896000002"/>
  </r>
  <r>
    <x v="12"/>
    <s v="January"/>
    <x v="2"/>
    <x v="5"/>
    <x v="0"/>
    <n v="20.2"/>
    <n v="25.6"/>
    <n v="4.2"/>
    <n v="0"/>
    <s v="N"/>
    <s v="N"/>
    <n v="126527.36"/>
    <n v="27.53786427"/>
    <n v="3484293.2661000001"/>
  </r>
  <r>
    <x v="13"/>
    <s v="January"/>
    <x v="2"/>
    <x v="6"/>
    <x v="0"/>
    <n v="18.3"/>
    <n v="22.7"/>
    <n v="15.2"/>
    <n v="15.8"/>
    <s v="N"/>
    <s v="N"/>
    <n v="119741.62"/>
    <n v="29.018516609999999"/>
    <n v="3474724.1889"/>
  </r>
  <r>
    <x v="14"/>
    <s v="January"/>
    <x v="2"/>
    <x v="0"/>
    <x v="0"/>
    <n v="15.8"/>
    <n v="20"/>
    <n v="14.6"/>
    <n v="0"/>
    <s v="N"/>
    <s v="N"/>
    <n v="118411.22"/>
    <n v="30.93653879"/>
    <n v="3663233.3007"/>
  </r>
  <r>
    <x v="15"/>
    <s v="January"/>
    <x v="2"/>
    <x v="1"/>
    <x v="0"/>
    <n v="13.1"/>
    <n v="27.3"/>
    <n v="30.3"/>
    <n v="0"/>
    <s v="N"/>
    <s v="N"/>
    <n v="116690.765"/>
    <n v="23.015190879999999"/>
    <n v="2685660.2303999998"/>
  </r>
  <r>
    <x v="16"/>
    <s v="January"/>
    <x v="2"/>
    <x v="2"/>
    <x v="0"/>
    <n v="15.9"/>
    <n v="25"/>
    <n v="27.5"/>
    <n v="0"/>
    <s v="N"/>
    <s v="N"/>
    <n v="99371.31"/>
    <n v="18.99492729"/>
    <n v="1887550.8082000001"/>
  </r>
  <r>
    <x v="17"/>
    <s v="January"/>
    <x v="2"/>
    <x v="3"/>
    <x v="0"/>
    <n v="15.3"/>
    <n v="19.5"/>
    <n v="23.4"/>
    <n v="0"/>
    <s v="N"/>
    <s v="N"/>
    <n v="97728.75"/>
    <n v="17.00868088"/>
    <n v="1662237.1216"/>
  </r>
  <r>
    <x v="18"/>
    <s v="January"/>
    <x v="3"/>
    <x v="4"/>
    <x v="0"/>
    <n v="13.5"/>
    <n v="23.6"/>
    <n v="29"/>
    <n v="0"/>
    <s v="N"/>
    <s v="N"/>
    <n v="116883.15"/>
    <n v="26.927876189999999"/>
    <n v="3147414.9918999998"/>
  </r>
  <r>
    <x v="19"/>
    <s v="January"/>
    <x v="3"/>
    <x v="5"/>
    <x v="0"/>
    <n v="13"/>
    <n v="30.4"/>
    <n v="19.600000000000001"/>
    <n v="0"/>
    <s v="N"/>
    <s v="N"/>
    <n v="128968.125"/>
    <n v="23.078074139999998"/>
    <n v="2976335.9504"/>
  </r>
  <r>
    <x v="20"/>
    <s v="January"/>
    <x v="3"/>
    <x v="6"/>
    <x v="0"/>
    <n v="19.7"/>
    <n v="33.1"/>
    <n v="25.8"/>
    <n v="0"/>
    <s v="N"/>
    <s v="N"/>
    <n v="148702.505"/>
    <n v="34.443415459999997"/>
    <n v="5121822.1596999997"/>
  </r>
  <r>
    <x v="21"/>
    <s v="January"/>
    <x v="3"/>
    <x v="0"/>
    <x v="0"/>
    <n v="18.7"/>
    <n v="35.799999999999997"/>
    <n v="23.1"/>
    <n v="0"/>
    <s v="N"/>
    <s v="N"/>
    <n v="153232.1"/>
    <n v="35.230761399999999"/>
    <n v="5398483.5538999997"/>
  </r>
  <r>
    <x v="22"/>
    <s v="January"/>
    <x v="3"/>
    <x v="1"/>
    <x v="0"/>
    <n v="20.2"/>
    <n v="25"/>
    <n v="28.6"/>
    <n v="0"/>
    <s v="N"/>
    <s v="N"/>
    <n v="138095.20000000001"/>
    <n v="40.604200220000003"/>
    <n v="5607245.1502"/>
  </r>
  <r>
    <x v="23"/>
    <s v="January"/>
    <x v="3"/>
    <x v="2"/>
    <x v="0"/>
    <n v="15.8"/>
    <n v="26.3"/>
    <n v="30.3"/>
    <n v="0"/>
    <s v="N"/>
    <s v="N"/>
    <n v="116310.59"/>
    <n v="20.922000149999999"/>
    <n v="2433450.1814000001"/>
  </r>
  <r>
    <x v="24"/>
    <s v="January"/>
    <x v="3"/>
    <x v="3"/>
    <x v="0"/>
    <n v="14.7"/>
    <n v="22"/>
    <n v="25.4"/>
    <n v="0"/>
    <s v="N"/>
    <s v="N"/>
    <n v="97959.46"/>
    <n v="16.5414177"/>
    <n v="1620388.3455000001"/>
  </r>
  <r>
    <x v="25"/>
    <s v="January"/>
    <x v="4"/>
    <x v="4"/>
    <x v="0"/>
    <n v="11.6"/>
    <n v="19.8"/>
    <n v="19.899999999999999"/>
    <n v="1"/>
    <s v="N"/>
    <s v="Y"/>
    <n v="103769.48"/>
    <n v="16.9360128"/>
    <n v="1757441.2415"/>
  </r>
  <r>
    <x v="26"/>
    <s v="January"/>
    <x v="4"/>
    <x v="5"/>
    <x v="0"/>
    <n v="11.7"/>
    <n v="19.100000000000001"/>
    <n v="17.7"/>
    <n v="0.6"/>
    <s v="N"/>
    <s v="N"/>
    <n v="118393.31"/>
    <n v="21.206288600000001"/>
    <n v="2510682.7001999998"/>
  </r>
  <r>
    <x v="27"/>
    <s v="January"/>
    <x v="4"/>
    <x v="6"/>
    <x v="0"/>
    <n v="13.3"/>
    <n v="25.4"/>
    <n v="27"/>
    <n v="0"/>
    <s v="N"/>
    <s v="N"/>
    <n v="116763.72500000001"/>
    <n v="17.02383824"/>
    <n v="1987766.7667"/>
  </r>
  <r>
    <x v="28"/>
    <s v="January"/>
    <x v="4"/>
    <x v="0"/>
    <x v="0"/>
    <n v="12.8"/>
    <n v="22.2"/>
    <n v="28.9"/>
    <n v="0"/>
    <s v="Y"/>
    <s v="N"/>
    <n v="119313.73"/>
    <n v="19.624827360000001"/>
    <n v="2341511.3528999998"/>
  </r>
  <r>
    <x v="29"/>
    <s v="January"/>
    <x v="4"/>
    <x v="1"/>
    <x v="0"/>
    <n v="13.1"/>
    <n v="21"/>
    <n v="27.6"/>
    <n v="0"/>
    <s v="Y"/>
    <s v="N"/>
    <n v="121018.15"/>
    <n v="21.029356079999999"/>
    <n v="2544933.7684999998"/>
  </r>
  <r>
    <x v="30"/>
    <s v="January"/>
    <x v="4"/>
    <x v="2"/>
    <x v="0"/>
    <n v="14.3"/>
    <n v="20.2"/>
    <n v="26.2"/>
    <n v="0"/>
    <s v="Y"/>
    <s v="N"/>
    <n v="103822.97"/>
    <n v="16.538846729999999"/>
    <n v="1717112.1879"/>
  </r>
  <r>
    <x v="31"/>
    <s v="February"/>
    <x v="4"/>
    <x v="3"/>
    <x v="0"/>
    <n v="13.2"/>
    <n v="19"/>
    <n v="17.3"/>
    <n v="9.1999999999999993"/>
    <s v="Y"/>
    <s v="N"/>
    <n v="100178.84"/>
    <n v="14.578844419999999"/>
    <n v="1460491.7224999999"/>
  </r>
  <r>
    <x v="32"/>
    <s v="February"/>
    <x v="5"/>
    <x v="4"/>
    <x v="0"/>
    <n v="13.5"/>
    <n v="21.1"/>
    <n v="23.9"/>
    <n v="3.8"/>
    <s v="Y"/>
    <s v="N"/>
    <n v="118694.16"/>
    <n v="22.270032189999998"/>
    <n v="2643322.764"/>
  </r>
  <r>
    <x v="33"/>
    <s v="February"/>
    <x v="5"/>
    <x v="5"/>
    <x v="0"/>
    <n v="16.100000000000001"/>
    <n v="20"/>
    <n v="22.7"/>
    <n v="0"/>
    <s v="Y"/>
    <s v="N"/>
    <n v="122880.13"/>
    <n v="27.003832330000002"/>
    <n v="3318234.4271999998"/>
  </r>
  <r>
    <x v="34"/>
    <s v="February"/>
    <x v="5"/>
    <x v="6"/>
    <x v="0"/>
    <n v="14.8"/>
    <n v="19"/>
    <n v="21.2"/>
    <n v="0"/>
    <s v="Y"/>
    <s v="N"/>
    <n v="117398.03"/>
    <n v="27.809134199999999"/>
    <n v="3264737.5710999998"/>
  </r>
  <r>
    <x v="35"/>
    <s v="February"/>
    <x v="5"/>
    <x v="0"/>
    <x v="0"/>
    <n v="13.3"/>
    <n v="24.2"/>
    <n v="28.8"/>
    <n v="0"/>
    <s v="Y"/>
    <s v="N"/>
    <n v="122279.425"/>
    <n v="31.384570740000001"/>
    <n v="3837687.264"/>
  </r>
  <r>
    <x v="36"/>
    <s v="February"/>
    <x v="5"/>
    <x v="1"/>
    <x v="0"/>
    <n v="14.5"/>
    <n v="35.700000000000003"/>
    <n v="28.4"/>
    <n v="0"/>
    <s v="Y"/>
    <s v="N"/>
    <n v="141837.005"/>
    <n v="38.840180269999998"/>
    <n v="5508974.8432"/>
  </r>
  <r>
    <x v="37"/>
    <s v="February"/>
    <x v="5"/>
    <x v="2"/>
    <x v="0"/>
    <n v="18.8"/>
    <n v="35"/>
    <n v="16.100000000000001"/>
    <n v="0"/>
    <s v="Y"/>
    <s v="N"/>
    <n v="132138.36499999999"/>
    <n v="28.761706780000001"/>
    <n v="3800524.9084999999"/>
  </r>
  <r>
    <x v="38"/>
    <s v="February"/>
    <x v="5"/>
    <x v="3"/>
    <x v="0"/>
    <n v="18.899999999999999"/>
    <n v="21.5"/>
    <n v="16.600000000000001"/>
    <n v="0"/>
    <s v="Y"/>
    <s v="N"/>
    <n v="112108.215"/>
    <n v="23.974106599999999"/>
    <n v="2687694.2971000001"/>
  </r>
  <r>
    <x v="39"/>
    <s v="February"/>
    <x v="6"/>
    <x v="4"/>
    <x v="0"/>
    <n v="13.6"/>
    <n v="28.3"/>
    <n v="28.6"/>
    <n v="0"/>
    <s v="Y"/>
    <s v="N"/>
    <n v="126813.075"/>
    <n v="28.90913471"/>
    <n v="3666056.2681999998"/>
  </r>
  <r>
    <x v="40"/>
    <s v="February"/>
    <x v="6"/>
    <x v="5"/>
    <x v="0"/>
    <n v="16.399999999999999"/>
    <n v="27.8"/>
    <n v="27.7"/>
    <n v="0"/>
    <s v="Y"/>
    <s v="N"/>
    <n v="145948.565"/>
    <n v="37.522599980000003"/>
    <n v="5476369.6222000001"/>
  </r>
  <r>
    <x v="41"/>
    <s v="February"/>
    <x v="6"/>
    <x v="6"/>
    <x v="0"/>
    <n v="18.100000000000001"/>
    <n v="26.8"/>
    <n v="24.1"/>
    <n v="0"/>
    <s v="Y"/>
    <s v="N"/>
    <n v="149322.85"/>
    <n v="32.655454300000002"/>
    <n v="4876205.5040999996"/>
  </r>
  <r>
    <x v="42"/>
    <s v="February"/>
    <x v="6"/>
    <x v="0"/>
    <x v="0"/>
    <n v="17.8"/>
    <n v="21.9"/>
    <n v="23.8"/>
    <n v="0"/>
    <s v="Y"/>
    <s v="N"/>
    <n v="131376.78"/>
    <n v="26.576634940000002"/>
    <n v="3491552.7217000001"/>
  </r>
  <r>
    <x v="43"/>
    <s v="February"/>
    <x v="6"/>
    <x v="1"/>
    <x v="0"/>
    <n v="16.100000000000001"/>
    <n v="32.4"/>
    <n v="14.9"/>
    <n v="0"/>
    <s v="Y"/>
    <s v="N"/>
    <n v="136070.62"/>
    <n v="18.73697061"/>
    <n v="2549551.2078"/>
  </r>
  <r>
    <x v="44"/>
    <s v="February"/>
    <x v="6"/>
    <x v="2"/>
    <x v="0"/>
    <n v="19"/>
    <n v="25.1"/>
    <n v="20.8"/>
    <n v="19.600000000000001"/>
    <s v="Y"/>
    <s v="N"/>
    <n v="119692.02499999999"/>
    <n v="20.240103229999999"/>
    <n v="2422578.9418000001"/>
  </r>
  <r>
    <x v="45"/>
    <s v="February"/>
    <x v="6"/>
    <x v="3"/>
    <x v="0"/>
    <n v="18.2"/>
    <n v="34.4"/>
    <n v="25.7"/>
    <n v="0.4"/>
    <s v="Y"/>
    <s v="N"/>
    <n v="125287.71"/>
    <n v="24.584186939999999"/>
    <n v="3080096.4838999999"/>
  </r>
  <r>
    <x v="46"/>
    <s v="February"/>
    <x v="7"/>
    <x v="4"/>
    <x v="0"/>
    <n v="17.399999999999999"/>
    <n v="24.6"/>
    <n v="26.3"/>
    <n v="0"/>
    <s v="Y"/>
    <s v="N"/>
    <n v="131832.63"/>
    <n v="31.9490406"/>
    <n v="4211926.0482999999"/>
  </r>
  <r>
    <x v="47"/>
    <s v="February"/>
    <x v="7"/>
    <x v="5"/>
    <x v="0"/>
    <n v="17.600000000000001"/>
    <n v="20.6"/>
    <n v="8.3000000000000007"/>
    <n v="0"/>
    <s v="Y"/>
    <s v="N"/>
    <n v="127666.01"/>
    <n v="30.250149390000001"/>
    <n v="3861915.8744999999"/>
  </r>
  <r>
    <x v="48"/>
    <s v="February"/>
    <x v="7"/>
    <x v="6"/>
    <x v="0"/>
    <n v="17.7"/>
    <n v="21.2"/>
    <n v="7.8"/>
    <n v="0"/>
    <s v="Y"/>
    <s v="N"/>
    <n v="125972.765"/>
    <n v="30.235792750000002"/>
    <n v="3808886.4147000001"/>
  </r>
  <r>
    <x v="49"/>
    <s v="February"/>
    <x v="7"/>
    <x v="0"/>
    <x v="0"/>
    <n v="18.2"/>
    <n v="26.9"/>
    <n v="24.7"/>
    <n v="0"/>
    <s v="Y"/>
    <s v="N"/>
    <n v="139399.69"/>
    <n v="33.598960679999998"/>
    <n v="4683684.7030999996"/>
  </r>
  <r>
    <x v="50"/>
    <s v="February"/>
    <x v="7"/>
    <x v="1"/>
    <x v="0"/>
    <n v="17.399999999999999"/>
    <n v="25.3"/>
    <n v="24.7"/>
    <n v="0"/>
    <s v="Y"/>
    <s v="N"/>
    <n v="139465.67499999999"/>
    <n v="33.538671530000002"/>
    <n v="4677493.4634999996"/>
  </r>
  <r>
    <x v="51"/>
    <s v="February"/>
    <x v="7"/>
    <x v="2"/>
    <x v="0"/>
    <n v="18.100000000000001"/>
    <n v="36.1"/>
    <n v="20"/>
    <n v="0"/>
    <s v="Y"/>
    <s v="N"/>
    <n v="136283.03"/>
    <n v="31.252819840000001"/>
    <n v="4259228.9837999996"/>
  </r>
  <r>
    <x v="52"/>
    <s v="February"/>
    <x v="7"/>
    <x v="3"/>
    <x v="0"/>
    <n v="20.3"/>
    <n v="35.299999999999997"/>
    <n v="11.7"/>
    <n v="1.6"/>
    <s v="Y"/>
    <s v="N"/>
    <n v="138016.35"/>
    <n v="32.40972721"/>
    <n v="4473072.2539999997"/>
  </r>
  <r>
    <x v="53"/>
    <s v="February"/>
    <x v="8"/>
    <x v="4"/>
    <x v="0"/>
    <n v="21.1"/>
    <n v="29.3"/>
    <n v="4.7"/>
    <n v="0"/>
    <s v="Y"/>
    <s v="N"/>
    <n v="135255.815"/>
    <n v="28.417229129999999"/>
    <n v="3843595.486"/>
  </r>
  <r>
    <x v="54"/>
    <s v="February"/>
    <x v="8"/>
    <x v="5"/>
    <x v="0"/>
    <n v="15.9"/>
    <n v="20.100000000000001"/>
    <n v="21.4"/>
    <n v="3.2"/>
    <s v="Y"/>
    <s v="N"/>
    <n v="120263.515"/>
    <n v="26.559011900000002"/>
    <n v="3194080.1260000002"/>
  </r>
  <r>
    <x v="55"/>
    <s v="February"/>
    <x v="8"/>
    <x v="6"/>
    <x v="0"/>
    <n v="14"/>
    <n v="27"/>
    <n v="24.1"/>
    <n v="0"/>
    <s v="Y"/>
    <s v="N"/>
    <n v="130062.755"/>
    <n v="33.323249590000003"/>
    <n v="4334113.6471999995"/>
  </r>
  <r>
    <x v="56"/>
    <s v="February"/>
    <x v="8"/>
    <x v="0"/>
    <x v="0"/>
    <n v="16"/>
    <n v="23.2"/>
    <n v="18.5"/>
    <n v="0"/>
    <s v="Y"/>
    <s v="N"/>
    <n v="131525.85500000001"/>
    <n v="39.086578340000003"/>
    <n v="5140895.6352000004"/>
  </r>
  <r>
    <x v="57"/>
    <s v="February"/>
    <x v="8"/>
    <x v="1"/>
    <x v="0"/>
    <n v="14.8"/>
    <n v="24.3"/>
    <n v="21.7"/>
    <n v="0"/>
    <s v="Y"/>
    <s v="N"/>
    <n v="131069.4"/>
    <n v="36.339011550000002"/>
    <n v="4762932.4404999996"/>
  </r>
  <r>
    <x v="58"/>
    <s v="February"/>
    <x v="8"/>
    <x v="2"/>
    <x v="0"/>
    <n v="17.899999999999999"/>
    <n v="32.299999999999997"/>
    <n v="6.9"/>
    <n v="0"/>
    <s v="Y"/>
    <s v="N"/>
    <n v="116275.73"/>
    <n v="25.143130729999999"/>
    <n v="2923535.8801000002"/>
  </r>
  <r>
    <x v="59"/>
    <s v="March"/>
    <x v="8"/>
    <x v="3"/>
    <x v="0"/>
    <n v="15.2"/>
    <n v="20.8"/>
    <n v="23.3"/>
    <n v="15.8"/>
    <s v="Y"/>
    <s v="N"/>
    <n v="103462.78"/>
    <n v="24.58614815"/>
    <n v="2543751.2371"/>
  </r>
  <r>
    <x v="60"/>
    <s v="March"/>
    <x v="9"/>
    <x v="4"/>
    <x v="0"/>
    <n v="11.6"/>
    <n v="23"/>
    <n v="22"/>
    <n v="0"/>
    <s v="Y"/>
    <s v="N"/>
    <n v="123301.83500000001"/>
    <n v="33.166526230000002"/>
    <n v="4089493.5447"/>
  </r>
  <r>
    <x v="61"/>
    <s v="March"/>
    <x v="9"/>
    <x v="5"/>
    <x v="0"/>
    <n v="15.5"/>
    <n v="22.7"/>
    <n v="21.2"/>
    <n v="0"/>
    <s v="Y"/>
    <s v="N"/>
    <n v="126750.29"/>
    <n v="43.739457139999999"/>
    <n v="5543988.8768999996"/>
  </r>
  <r>
    <x v="62"/>
    <s v="March"/>
    <x v="9"/>
    <x v="6"/>
    <x v="0"/>
    <n v="15.4"/>
    <n v="23.5"/>
    <n v="23"/>
    <n v="0"/>
    <s v="Y"/>
    <s v="N"/>
    <n v="120764.185"/>
    <n v="37.252483910000002"/>
    <n v="4498765.8585999999"/>
  </r>
  <r>
    <x v="63"/>
    <s v="March"/>
    <x v="9"/>
    <x v="0"/>
    <x v="0"/>
    <n v="12.6"/>
    <n v="18.600000000000001"/>
    <n v="22.5"/>
    <n v="0.8"/>
    <s v="Y"/>
    <s v="N"/>
    <n v="114967.345"/>
    <n v="25.322828099999999"/>
    <n v="2911298.3144999999"/>
  </r>
  <r>
    <x v="64"/>
    <s v="March"/>
    <x v="9"/>
    <x v="1"/>
    <x v="0"/>
    <n v="14.1"/>
    <n v="21.1"/>
    <n v="10.8"/>
    <n v="0.2"/>
    <s v="Y"/>
    <s v="N"/>
    <n v="117053.75"/>
    <n v="27.750521689999999"/>
    <n v="3248302.6283"/>
  </r>
  <r>
    <x v="65"/>
    <s v="March"/>
    <x v="9"/>
    <x v="2"/>
    <x v="0"/>
    <n v="15.4"/>
    <n v="22.6"/>
    <n v="10.8"/>
    <n v="0.2"/>
    <s v="Y"/>
    <s v="N"/>
    <n v="108344.575"/>
    <n v="22.113214540000001"/>
    <n v="2395846.8311999999"/>
  </r>
  <r>
    <x v="66"/>
    <s v="March"/>
    <x v="9"/>
    <x v="3"/>
    <x v="0"/>
    <n v="16.2"/>
    <n v="24.4"/>
    <n v="20.399999999999999"/>
    <n v="0"/>
    <s v="Y"/>
    <s v="N"/>
    <n v="106348.78"/>
    <n v="20.57443413"/>
    <n v="2188065.9689000002"/>
  </r>
  <r>
    <x v="67"/>
    <s v="March"/>
    <x v="10"/>
    <x v="4"/>
    <x v="0"/>
    <n v="14.4"/>
    <n v="23.8"/>
    <n v="18.600000000000001"/>
    <n v="0"/>
    <s v="Y"/>
    <s v="Y"/>
    <n v="108282.48"/>
    <n v="23.80806827"/>
    <n v="2577996.6762999999"/>
  </r>
  <r>
    <x v="68"/>
    <s v="March"/>
    <x v="10"/>
    <x v="5"/>
    <x v="0"/>
    <n v="16.2"/>
    <n v="21.7"/>
    <n v="22.1"/>
    <n v="0"/>
    <s v="Y"/>
    <s v="N"/>
    <n v="125828.53"/>
    <n v="31.763749180000001"/>
    <n v="3996785.8665999998"/>
  </r>
  <r>
    <x v="69"/>
    <s v="March"/>
    <x v="10"/>
    <x v="6"/>
    <x v="0"/>
    <n v="11.2"/>
    <n v="23.8"/>
    <n v="22.3"/>
    <n v="0"/>
    <s v="Y"/>
    <s v="N"/>
    <n v="124418.41499999999"/>
    <n v="33.59649288"/>
    <n v="4180022.3936999999"/>
  </r>
  <r>
    <x v="70"/>
    <s v="March"/>
    <x v="10"/>
    <x v="0"/>
    <x v="0"/>
    <n v="13"/>
    <n v="19.899999999999999"/>
    <n v="18.7"/>
    <n v="0"/>
    <s v="Y"/>
    <s v="N"/>
    <n v="121683.65"/>
    <n v="26.040505889999999"/>
    <n v="3168703.8045000001"/>
  </r>
  <r>
    <x v="71"/>
    <s v="March"/>
    <x v="10"/>
    <x v="1"/>
    <x v="0"/>
    <n v="14.4"/>
    <n v="20.399999999999999"/>
    <n v="21.2"/>
    <n v="0"/>
    <s v="Y"/>
    <s v="N"/>
    <n v="120929.815"/>
    <n v="24.195363230000002"/>
    <n v="2925940.7993000001"/>
  </r>
  <r>
    <x v="72"/>
    <s v="March"/>
    <x v="10"/>
    <x v="2"/>
    <x v="0"/>
    <n v="9.4"/>
    <n v="30.1"/>
    <n v="20"/>
    <n v="0"/>
    <s v="Y"/>
    <s v="N"/>
    <n v="108738.82"/>
    <n v="17.394529559999999"/>
    <n v="1891460.6188000001"/>
  </r>
  <r>
    <x v="73"/>
    <s v="March"/>
    <x v="10"/>
    <x v="3"/>
    <x v="0"/>
    <n v="13.1"/>
    <n v="18.3"/>
    <n v="17.5"/>
    <n v="2.2000000000000002"/>
    <s v="Y"/>
    <s v="N"/>
    <n v="100170.295"/>
    <n v="14.373099399999999"/>
    <n v="1439757.6070000001"/>
  </r>
  <r>
    <x v="74"/>
    <s v="March"/>
    <x v="11"/>
    <x v="4"/>
    <x v="0"/>
    <n v="10.5"/>
    <n v="25.5"/>
    <n v="14.5"/>
    <n v="0"/>
    <s v="Y"/>
    <s v="N"/>
    <n v="123787.075"/>
    <n v="22.66079993"/>
    <n v="2805114.1405000002"/>
  </r>
  <r>
    <x v="75"/>
    <s v="March"/>
    <x v="11"/>
    <x v="5"/>
    <x v="0"/>
    <n v="13"/>
    <n v="26.2"/>
    <n v="4.8"/>
    <n v="0"/>
    <s v="Y"/>
    <s v="N"/>
    <n v="125600.86"/>
    <n v="21.38556947"/>
    <n v="2686045.9169999999"/>
  </r>
  <r>
    <x v="76"/>
    <s v="March"/>
    <x v="11"/>
    <x v="6"/>
    <x v="0"/>
    <n v="17.8"/>
    <n v="24.4"/>
    <n v="9.4"/>
    <n v="1.4"/>
    <s v="Y"/>
    <s v="N"/>
    <n v="127975.815"/>
    <n v="24.43863773"/>
    <n v="3127554.5809999998"/>
  </r>
  <r>
    <x v="77"/>
    <s v="March"/>
    <x v="11"/>
    <x v="0"/>
    <x v="0"/>
    <n v="16.5"/>
    <n v="33.5"/>
    <n v="15.1"/>
    <n v="0"/>
    <s v="Y"/>
    <s v="N"/>
    <n v="128319.45"/>
    <n v="24.568240979999999"/>
    <n v="3152583.17"/>
  </r>
  <r>
    <x v="78"/>
    <s v="March"/>
    <x v="11"/>
    <x v="1"/>
    <x v="0"/>
    <n v="14.2"/>
    <n v="19.600000000000001"/>
    <n v="19.899999999999999"/>
    <n v="0"/>
    <s v="Y"/>
    <s v="N"/>
    <n v="119491.32"/>
    <n v="24.06816285"/>
    <n v="2875936.5488999998"/>
  </r>
  <r>
    <x v="79"/>
    <s v="March"/>
    <x v="11"/>
    <x v="2"/>
    <x v="0"/>
    <n v="11.9"/>
    <n v="22.7"/>
    <n v="20.8"/>
    <n v="0"/>
    <s v="Y"/>
    <s v="N"/>
    <n v="106754.8"/>
    <n v="20.473714609999998"/>
    <n v="2185667.3084"/>
  </r>
  <r>
    <x v="80"/>
    <s v="March"/>
    <x v="11"/>
    <x v="3"/>
    <x v="0"/>
    <n v="11.3"/>
    <n v="28.8"/>
    <n v="19.899999999999999"/>
    <n v="0"/>
    <s v="Y"/>
    <s v="N"/>
    <n v="106555.03"/>
    <n v="18.918695589999999"/>
    <n v="2015882.1762000001"/>
  </r>
  <r>
    <x v="81"/>
    <s v="March"/>
    <x v="12"/>
    <x v="4"/>
    <x v="0"/>
    <n v="13.6"/>
    <n v="27"/>
    <n v="3.9"/>
    <n v="0"/>
    <s v="Y"/>
    <s v="N"/>
    <n v="122810.05"/>
    <n v="26.68562798"/>
    <n v="3277263.3064999999"/>
  </r>
  <r>
    <x v="82"/>
    <s v="March"/>
    <x v="12"/>
    <x v="5"/>
    <x v="0"/>
    <n v="12.6"/>
    <n v="15.3"/>
    <n v="3.8"/>
    <n v="1.4"/>
    <s v="Y"/>
    <s v="N"/>
    <n v="123234.935"/>
    <n v="34.05849946"/>
    <n v="4197196.9671999998"/>
  </r>
  <r>
    <x v="83"/>
    <s v="March"/>
    <x v="12"/>
    <x v="6"/>
    <x v="0"/>
    <n v="13"/>
    <n v="20.399999999999999"/>
    <n v="13.8"/>
    <n v="0.4"/>
    <s v="Y"/>
    <s v="N"/>
    <n v="122268.86"/>
    <n v="28.548754240000001"/>
    <n v="3490623.6353000002"/>
  </r>
  <r>
    <x v="84"/>
    <s v="March"/>
    <x v="12"/>
    <x v="0"/>
    <x v="0"/>
    <n v="9.8000000000000007"/>
    <n v="18"/>
    <n v="9.9"/>
    <n v="0.4"/>
    <s v="Y"/>
    <s v="N"/>
    <n v="121998.2"/>
    <n v="21.971362899999999"/>
    <n v="2680466.7253"/>
  </r>
  <r>
    <x v="85"/>
    <s v="March"/>
    <x v="12"/>
    <x v="1"/>
    <x v="0"/>
    <n v="11.6"/>
    <n v="18.100000000000001"/>
    <n v="11.2"/>
    <n v="0.2"/>
    <s v="N"/>
    <s v="N"/>
    <n v="122346.33500000001"/>
    <n v="25.771600379999999"/>
    <n v="3153060.8536"/>
  </r>
  <r>
    <x v="86"/>
    <s v="March"/>
    <x v="12"/>
    <x v="2"/>
    <x v="0"/>
    <n v="12.7"/>
    <n v="19.100000000000001"/>
    <n v="14.4"/>
    <n v="0"/>
    <s v="N"/>
    <s v="N"/>
    <n v="112187.715"/>
    <n v="29.271368689999999"/>
    <n v="3283887.9682999998"/>
  </r>
  <r>
    <x v="87"/>
    <s v="March"/>
    <x v="12"/>
    <x v="3"/>
    <x v="0"/>
    <n v="8.5"/>
    <n v="22.7"/>
    <n v="18.600000000000001"/>
    <n v="0"/>
    <s v="N"/>
    <s v="N"/>
    <n v="106418.66499999999"/>
    <n v="24.672716350000002"/>
    <n v="2625637.5359"/>
  </r>
  <r>
    <x v="88"/>
    <s v="March"/>
    <x v="13"/>
    <x v="4"/>
    <x v="0"/>
    <n v="10.6"/>
    <n v="23.1"/>
    <n v="18.100000000000001"/>
    <n v="0"/>
    <s v="N"/>
    <s v="N"/>
    <n v="123061.87"/>
    <n v="33.750362699999997"/>
    <n v="4153382.747"/>
  </r>
  <r>
    <x v="89"/>
    <s v="March"/>
    <x v="13"/>
    <x v="5"/>
    <x v="0"/>
    <n v="11.2"/>
    <n v="25.3"/>
    <n v="18.100000000000001"/>
    <n v="0"/>
    <s v="N"/>
    <s v="N"/>
    <n v="125795.325"/>
    <n v="31.836569579999999"/>
    <n v="4004891.6172000002"/>
  </r>
  <r>
    <x v="90"/>
    <s v="April"/>
    <x v="13"/>
    <x v="6"/>
    <x v="0"/>
    <n v="13.3"/>
    <n v="29"/>
    <n v="10.7"/>
    <n v="0"/>
    <s v="N"/>
    <s v="N"/>
    <n v="122042.265"/>
    <n v="26.167805860000001"/>
    <n v="3193578.2971999999"/>
  </r>
  <r>
    <x v="91"/>
    <s v="April"/>
    <x v="13"/>
    <x v="0"/>
    <x v="0"/>
    <n v="12.8"/>
    <n v="17.2"/>
    <n v="17.5"/>
    <n v="0.2"/>
    <s v="N"/>
    <s v="N"/>
    <n v="113838.41"/>
    <n v="23.46025058"/>
    <n v="2670677.6242"/>
  </r>
  <r>
    <x v="92"/>
    <s v="April"/>
    <x v="13"/>
    <x v="1"/>
    <x v="0"/>
    <n v="8"/>
    <n v="20.9"/>
    <n v="17.399999999999999"/>
    <n v="0"/>
    <s v="N"/>
    <s v="Y"/>
    <n v="98891.06"/>
    <n v="20.9393785"/>
    <n v="2070717.3356000001"/>
  </r>
  <r>
    <x v="93"/>
    <s v="April"/>
    <x v="13"/>
    <x v="2"/>
    <x v="0"/>
    <n v="8.5"/>
    <n v="23.5"/>
    <n v="16.2"/>
    <n v="0"/>
    <s v="N"/>
    <s v="Y"/>
    <n v="103999.17"/>
    <n v="23.188056169999999"/>
    <n v="2411538.5956000001"/>
  </r>
  <r>
    <x v="94"/>
    <s v="April"/>
    <x v="13"/>
    <x v="3"/>
    <x v="0"/>
    <n v="10.199999999999999"/>
    <n v="18.5"/>
    <n v="9.8000000000000007"/>
    <n v="0"/>
    <s v="N"/>
    <s v="N"/>
    <n v="103685.45"/>
    <n v="20.508650379999999"/>
    <n v="2126448.6434999998"/>
  </r>
  <r>
    <x v="95"/>
    <s v="April"/>
    <x v="14"/>
    <x v="4"/>
    <x v="0"/>
    <n v="11.2"/>
    <n v="18.399999999999999"/>
    <n v="13"/>
    <n v="0"/>
    <s v="N"/>
    <s v="Y"/>
    <n v="107383.37"/>
    <n v="17.04855264"/>
    <n v="1830731.0360999999"/>
  </r>
  <r>
    <x v="96"/>
    <s v="April"/>
    <x v="14"/>
    <x v="5"/>
    <x v="0"/>
    <n v="12.4"/>
    <n v="17.3"/>
    <n v="3.9"/>
    <n v="0"/>
    <s v="N"/>
    <s v="N"/>
    <n v="120235.505"/>
    <n v="21.359459990000001"/>
    <n v="2568165.4583999999"/>
  </r>
  <r>
    <x v="97"/>
    <s v="April"/>
    <x v="14"/>
    <x v="6"/>
    <x v="0"/>
    <n v="13.3"/>
    <n v="17.7"/>
    <n v="12.6"/>
    <n v="5.6"/>
    <s v="N"/>
    <s v="N"/>
    <n v="122129.77499999999"/>
    <n v="25.208016520000001"/>
    <n v="3078649.3857999998"/>
  </r>
  <r>
    <x v="98"/>
    <s v="April"/>
    <x v="14"/>
    <x v="0"/>
    <x v="0"/>
    <n v="8.6999999999999993"/>
    <n v="19.100000000000001"/>
    <n v="10.9"/>
    <n v="0"/>
    <s v="N"/>
    <s v="N"/>
    <n v="123990.76"/>
    <n v="25.207800370000001"/>
    <n v="3125534.3258000002"/>
  </r>
  <r>
    <x v="99"/>
    <s v="April"/>
    <x v="14"/>
    <x v="1"/>
    <x v="0"/>
    <n v="8.6"/>
    <n v="18.7"/>
    <n v="15.9"/>
    <n v="0"/>
    <s v="N"/>
    <s v="N"/>
    <n v="121753.11500000001"/>
    <n v="25.677110800000001"/>
    <n v="3126268.2241000002"/>
  </r>
  <r>
    <x v="100"/>
    <s v="April"/>
    <x v="14"/>
    <x v="2"/>
    <x v="0"/>
    <n v="11.6"/>
    <n v="23.7"/>
    <n v="14.9"/>
    <n v="0"/>
    <s v="N"/>
    <s v="N"/>
    <n v="110034.16499999999"/>
    <n v="23.05591231"/>
    <n v="2536938.0592999998"/>
  </r>
  <r>
    <x v="101"/>
    <s v="April"/>
    <x v="14"/>
    <x v="3"/>
    <x v="0"/>
    <n v="12.1"/>
    <n v="18.3"/>
    <n v="13.4"/>
    <n v="0"/>
    <s v="N"/>
    <s v="N"/>
    <n v="103760.22500000001"/>
    <n v="22.053037190000001"/>
    <n v="2288228.1008000001"/>
  </r>
  <r>
    <x v="102"/>
    <s v="April"/>
    <x v="15"/>
    <x v="4"/>
    <x v="0"/>
    <n v="7.3"/>
    <n v="19.100000000000001"/>
    <n v="14.9"/>
    <n v="0"/>
    <s v="N"/>
    <s v="N"/>
    <n v="125107.78"/>
    <n v="29.408289079999999"/>
    <n v="3679205.7604"/>
  </r>
  <r>
    <x v="103"/>
    <s v="April"/>
    <x v="15"/>
    <x v="5"/>
    <x v="0"/>
    <n v="10.5"/>
    <n v="24.7"/>
    <n v="8.4"/>
    <n v="1.6"/>
    <s v="Y"/>
    <s v="N"/>
    <n v="127793.38"/>
    <n v="30.995175629999999"/>
    <n v="3960978.2574999998"/>
  </r>
  <r>
    <x v="104"/>
    <s v="April"/>
    <x v="15"/>
    <x v="6"/>
    <x v="0"/>
    <n v="13.9"/>
    <n v="27.6"/>
    <n v="12.8"/>
    <n v="2.4"/>
    <s v="Y"/>
    <s v="N"/>
    <n v="126673.935"/>
    <n v="31.090558479999999"/>
    <n v="3938363.3840000001"/>
  </r>
  <r>
    <x v="105"/>
    <s v="April"/>
    <x v="15"/>
    <x v="0"/>
    <x v="0"/>
    <n v="15.6"/>
    <n v="17.8"/>
    <n v="10.9"/>
    <n v="0"/>
    <s v="Y"/>
    <s v="N"/>
    <n v="126937.94"/>
    <n v="40.68150885"/>
    <n v="5164026.9294999996"/>
  </r>
  <r>
    <x v="106"/>
    <s v="April"/>
    <x v="15"/>
    <x v="1"/>
    <x v="0"/>
    <n v="10.1"/>
    <n v="17.100000000000001"/>
    <n v="7.5"/>
    <n v="0"/>
    <s v="Y"/>
    <s v="N"/>
    <n v="131031.41499999999"/>
    <n v="33.987504819999998"/>
    <n v="4453430.8488999996"/>
  </r>
  <r>
    <x v="107"/>
    <s v="April"/>
    <x v="15"/>
    <x v="2"/>
    <x v="0"/>
    <n v="13.5"/>
    <n v="21.9"/>
    <n v="9.9"/>
    <n v="3.6"/>
    <s v="Y"/>
    <s v="N"/>
    <n v="109763.985"/>
    <n v="26.14012894"/>
    <n v="2869244.7209000001"/>
  </r>
  <r>
    <x v="108"/>
    <s v="April"/>
    <x v="15"/>
    <x v="3"/>
    <x v="0"/>
    <n v="9.6999999999999993"/>
    <n v="14.7"/>
    <n v="11"/>
    <n v="6.4"/>
    <s v="Y"/>
    <s v="N"/>
    <n v="107160.54"/>
    <n v="24.540694439999999"/>
    <n v="2629794.0682000001"/>
  </r>
  <r>
    <x v="109"/>
    <s v="April"/>
    <x v="16"/>
    <x v="4"/>
    <x v="0"/>
    <n v="7"/>
    <n v="16.2"/>
    <n v="12.7"/>
    <n v="1.4"/>
    <s v="Y"/>
    <s v="N"/>
    <n v="126696.19"/>
    <n v="33.677175830000003"/>
    <n v="4266769.8676000005"/>
  </r>
  <r>
    <x v="110"/>
    <s v="April"/>
    <x v="16"/>
    <x v="5"/>
    <x v="0"/>
    <n v="6.5"/>
    <n v="17.7"/>
    <n v="13.8"/>
    <n v="0"/>
    <s v="Y"/>
    <s v="N"/>
    <n v="127973.58500000001"/>
    <n v="30.473156899999999"/>
    <n v="3899759.1348000001"/>
  </r>
  <r>
    <x v="111"/>
    <s v="April"/>
    <x v="16"/>
    <x v="6"/>
    <x v="0"/>
    <n v="9.1"/>
    <n v="19.5"/>
    <n v="7.1"/>
    <n v="0"/>
    <s v="Y"/>
    <s v="N"/>
    <n v="128598.495"/>
    <n v="36.695283570000001"/>
    <n v="4718958.2407"/>
  </r>
  <r>
    <x v="112"/>
    <s v="April"/>
    <x v="16"/>
    <x v="0"/>
    <x v="0"/>
    <n v="12.2"/>
    <n v="19.2"/>
    <n v="7.5"/>
    <n v="0"/>
    <s v="Y"/>
    <s v="N"/>
    <n v="126483.80499999999"/>
    <n v="35.422484740000002"/>
    <n v="4480370.6524999999"/>
  </r>
  <r>
    <x v="113"/>
    <s v="April"/>
    <x v="16"/>
    <x v="1"/>
    <x v="0"/>
    <n v="14.4"/>
    <n v="21.1"/>
    <n v="7.8"/>
    <n v="0"/>
    <s v="Y"/>
    <s v="N"/>
    <n v="126230.785"/>
    <n v="36.497936299999999"/>
    <n v="4607163.1500000004"/>
  </r>
  <r>
    <x v="114"/>
    <s v="April"/>
    <x v="16"/>
    <x v="2"/>
    <x v="0"/>
    <n v="11.6"/>
    <n v="15"/>
    <n v="3.5"/>
    <n v="3"/>
    <s v="Y"/>
    <s v="Y"/>
    <n v="111803.625"/>
    <n v="25.97830858"/>
    <n v="2904469.0706000002"/>
  </r>
  <r>
    <x v="115"/>
    <s v="April"/>
    <x v="16"/>
    <x v="3"/>
    <x v="0"/>
    <n v="10.4"/>
    <n v="15.4"/>
    <n v="5.9"/>
    <n v="7"/>
    <s v="Y"/>
    <s v="N"/>
    <n v="108217.82"/>
    <n v="28.955419760000002"/>
    <n v="3133492.4035999998"/>
  </r>
  <r>
    <x v="116"/>
    <s v="April"/>
    <x v="17"/>
    <x v="4"/>
    <x v="0"/>
    <n v="10.5"/>
    <n v="15.1"/>
    <n v="8.3000000000000007"/>
    <n v="4"/>
    <s v="Y"/>
    <s v="N"/>
    <n v="127855.22"/>
    <n v="48.673068360000002"/>
    <n v="6223105.8631999996"/>
  </r>
  <r>
    <x v="117"/>
    <s v="April"/>
    <x v="17"/>
    <x v="5"/>
    <x v="0"/>
    <n v="10.1"/>
    <n v="16"/>
    <n v="8.9"/>
    <n v="1.6"/>
    <s v="Y"/>
    <s v="N"/>
    <n v="132642.14000000001"/>
    <n v="46.268034399999998"/>
    <n v="6137091.0964000002"/>
  </r>
  <r>
    <x v="118"/>
    <s v="April"/>
    <x v="17"/>
    <x v="6"/>
    <x v="0"/>
    <n v="7.4"/>
    <n v="17.100000000000001"/>
    <n v="12.6"/>
    <n v="0"/>
    <s v="Y"/>
    <s v="N"/>
    <n v="132814.61499999999"/>
    <n v="39.829820890000001"/>
    <n v="5289982.3269999996"/>
  </r>
  <r>
    <x v="119"/>
    <s v="April"/>
    <x v="17"/>
    <x v="0"/>
    <x v="0"/>
    <n v="6.4"/>
    <n v="19.600000000000001"/>
    <n v="12.3"/>
    <n v="0"/>
    <s v="Y"/>
    <s v="N"/>
    <n v="132669.57999999999"/>
    <n v="39.092652309999998"/>
    <n v="5186405.7631000001"/>
  </r>
  <r>
    <x v="120"/>
    <s v="May"/>
    <x v="17"/>
    <x v="1"/>
    <x v="0"/>
    <n v="7.9"/>
    <n v="23.1"/>
    <n v="12.1"/>
    <n v="0"/>
    <s v="Y"/>
    <s v="N"/>
    <n v="126304.44500000001"/>
    <n v="47.474462099999997"/>
    <n v="5996235.5872"/>
  </r>
  <r>
    <x v="121"/>
    <s v="May"/>
    <x v="17"/>
    <x v="2"/>
    <x v="0"/>
    <n v="11.6"/>
    <n v="22.2"/>
    <n v="6.1"/>
    <n v="0"/>
    <s v="Y"/>
    <s v="N"/>
    <n v="108487.97500000001"/>
    <n v="25.852039900000001"/>
    <n v="2804635.4583999999"/>
  </r>
  <r>
    <x v="122"/>
    <s v="May"/>
    <x v="17"/>
    <x v="3"/>
    <x v="0"/>
    <n v="9.6999999999999993"/>
    <n v="18.2"/>
    <n v="11.2"/>
    <n v="0"/>
    <s v="Y"/>
    <s v="N"/>
    <n v="109233.34"/>
    <n v="30.627063069999998"/>
    <n v="3345496.3934999998"/>
  </r>
  <r>
    <x v="123"/>
    <s v="May"/>
    <x v="18"/>
    <x v="4"/>
    <x v="0"/>
    <n v="7.5"/>
    <n v="22.3"/>
    <n v="11.6"/>
    <n v="0"/>
    <s v="Y"/>
    <s v="N"/>
    <n v="122375.47"/>
    <n v="28.803037939999999"/>
    <n v="3524785.3053000001"/>
  </r>
  <r>
    <x v="124"/>
    <s v="May"/>
    <x v="18"/>
    <x v="5"/>
    <x v="0"/>
    <n v="9.1999999999999993"/>
    <n v="18.100000000000001"/>
    <n v="7.1"/>
    <n v="0.6"/>
    <s v="Y"/>
    <s v="N"/>
    <n v="123734.86500000001"/>
    <n v="27.383343969999999"/>
    <n v="3388274.3694000002"/>
  </r>
  <r>
    <x v="125"/>
    <s v="May"/>
    <x v="18"/>
    <x v="6"/>
    <x v="0"/>
    <n v="9.5"/>
    <n v="16.2"/>
    <n v="7.6"/>
    <n v="1.4"/>
    <s v="Y"/>
    <s v="N"/>
    <n v="129121.86"/>
    <n v="26.022589379999999"/>
    <n v="3360085.1428"/>
  </r>
  <r>
    <x v="126"/>
    <s v="May"/>
    <x v="18"/>
    <x v="0"/>
    <x v="0"/>
    <n v="10.3"/>
    <n v="15.6"/>
    <n v="6.9"/>
    <n v="2.2000000000000002"/>
    <s v="Y"/>
    <s v="N"/>
    <n v="131237.185"/>
    <n v="29.082030029999999"/>
    <n v="3816643.7552"/>
  </r>
  <r>
    <x v="127"/>
    <s v="May"/>
    <x v="18"/>
    <x v="1"/>
    <x v="0"/>
    <n v="10.5"/>
    <n v="15.9"/>
    <n v="5.9"/>
    <n v="0.2"/>
    <s v="Y"/>
    <s v="N"/>
    <n v="131138.73000000001"/>
    <n v="29.075609050000001"/>
    <n v="3812938.4448000002"/>
  </r>
  <r>
    <x v="128"/>
    <s v="May"/>
    <x v="18"/>
    <x v="2"/>
    <x v="0"/>
    <n v="12.8"/>
    <n v="18.7"/>
    <n v="7.3"/>
    <n v="0"/>
    <s v="Y"/>
    <s v="N"/>
    <n v="108377.05"/>
    <n v="19.602360470000001"/>
    <n v="2124446.0008"/>
  </r>
  <r>
    <x v="129"/>
    <s v="May"/>
    <x v="18"/>
    <x v="3"/>
    <x v="0"/>
    <n v="12.8"/>
    <n v="16.600000000000001"/>
    <n v="5.9"/>
    <n v="8.6"/>
    <s v="Y"/>
    <s v="N"/>
    <n v="103811.28"/>
    <n v="13.279840760000001"/>
    <n v="1378597.2675000001"/>
  </r>
  <r>
    <x v="130"/>
    <s v="May"/>
    <x v="19"/>
    <x v="4"/>
    <x v="0"/>
    <n v="12.4"/>
    <n v="15.9"/>
    <n v="7.9"/>
    <n v="2.6"/>
    <s v="Y"/>
    <s v="N"/>
    <n v="123740.245"/>
    <n v="28.475489379999999"/>
    <n v="3523564.0323999999"/>
  </r>
  <r>
    <x v="131"/>
    <s v="May"/>
    <x v="19"/>
    <x v="5"/>
    <x v="0"/>
    <n v="12.8"/>
    <n v="17.399999999999999"/>
    <n v="5.9"/>
    <n v="0"/>
    <s v="Y"/>
    <s v="N"/>
    <n v="129312.58"/>
    <n v="28.355358970000001"/>
    <n v="3666704.6252000001"/>
  </r>
  <r>
    <x v="132"/>
    <s v="May"/>
    <x v="19"/>
    <x v="6"/>
    <x v="0"/>
    <n v="6.3"/>
    <n v="12.8"/>
    <n v="8.6999999999999993"/>
    <n v="6.8"/>
    <s v="Y"/>
    <s v="N"/>
    <n v="136903.26999999999"/>
    <n v="33.602901799999998"/>
    <n v="4600347.1379000004"/>
  </r>
  <r>
    <x v="133"/>
    <s v="May"/>
    <x v="19"/>
    <x v="0"/>
    <x v="0"/>
    <n v="7.3"/>
    <n v="14.6"/>
    <n v="6.7"/>
    <n v="4.4000000000000004"/>
    <s v="Y"/>
    <s v="N"/>
    <n v="135217.65"/>
    <n v="36.084976089999998"/>
    <n v="4879325.6672"/>
  </r>
  <r>
    <x v="134"/>
    <s v="May"/>
    <x v="19"/>
    <x v="1"/>
    <x v="0"/>
    <n v="11.5"/>
    <n v="14.5"/>
    <n v="6.2"/>
    <n v="1.8"/>
    <s v="Y"/>
    <s v="N"/>
    <n v="135172.41"/>
    <n v="32.888201889999998"/>
    <n v="4445577.51"/>
  </r>
  <r>
    <x v="135"/>
    <s v="May"/>
    <x v="19"/>
    <x v="2"/>
    <x v="0"/>
    <n v="11.3"/>
    <n v="16.2"/>
    <n v="10.4"/>
    <n v="0"/>
    <s v="Y"/>
    <s v="N"/>
    <n v="117136.63"/>
    <n v="35.11935553"/>
    <n v="4113762.9545999998"/>
  </r>
  <r>
    <x v="136"/>
    <s v="May"/>
    <x v="19"/>
    <x v="3"/>
    <x v="0"/>
    <n v="7.4"/>
    <n v="20.5"/>
    <n v="10.3"/>
    <n v="0"/>
    <s v="Y"/>
    <s v="N"/>
    <n v="111897.08500000001"/>
    <n v="30.547599470000002"/>
    <n v="3418187.3344000001"/>
  </r>
  <r>
    <x v="137"/>
    <s v="May"/>
    <x v="20"/>
    <x v="4"/>
    <x v="0"/>
    <n v="7.2"/>
    <n v="20.399999999999999"/>
    <n v="10.199999999999999"/>
    <n v="0"/>
    <s v="Y"/>
    <s v="N"/>
    <n v="127524.8"/>
    <n v="39.33371288"/>
    <n v="5016023.8683000002"/>
  </r>
  <r>
    <x v="138"/>
    <s v="May"/>
    <x v="20"/>
    <x v="5"/>
    <x v="0"/>
    <n v="9.9"/>
    <n v="16.2"/>
    <n v="3.2"/>
    <n v="0"/>
    <s v="Y"/>
    <s v="N"/>
    <n v="133235.48000000001"/>
    <n v="34.038317739999997"/>
    <n v="4535111.6025"/>
  </r>
  <r>
    <x v="139"/>
    <s v="May"/>
    <x v="20"/>
    <x v="6"/>
    <x v="0"/>
    <n v="13.6"/>
    <n v="18.100000000000001"/>
    <n v="6"/>
    <n v="2.4"/>
    <s v="Y"/>
    <s v="N"/>
    <n v="127522.71"/>
    <n v="30.976086030000001"/>
    <n v="3950154.4356999998"/>
  </r>
  <r>
    <x v="140"/>
    <s v="May"/>
    <x v="20"/>
    <x v="0"/>
    <x v="0"/>
    <n v="10.3"/>
    <n v="13.6"/>
    <n v="3.5"/>
    <n v="6.2"/>
    <s v="Y"/>
    <s v="N"/>
    <n v="135361.19500000001"/>
    <n v="35.621998429999998"/>
    <n v="4821836.2757999999"/>
  </r>
  <r>
    <x v="141"/>
    <s v="May"/>
    <x v="20"/>
    <x v="1"/>
    <x v="0"/>
    <n v="9.1"/>
    <n v="14.1"/>
    <n v="6.7"/>
    <n v="0.4"/>
    <s v="Y"/>
    <s v="N"/>
    <n v="133422.46"/>
    <n v="34.614105330000001"/>
    <n v="4618299.0838000001"/>
  </r>
  <r>
    <x v="142"/>
    <s v="May"/>
    <x v="20"/>
    <x v="2"/>
    <x v="0"/>
    <n v="10.4"/>
    <n v="13.3"/>
    <n v="7.7"/>
    <n v="0"/>
    <s v="Y"/>
    <s v="N"/>
    <n v="119331.85"/>
    <n v="31.22698432"/>
    <n v="3726373.8088000002"/>
  </r>
  <r>
    <x v="143"/>
    <s v="May"/>
    <x v="20"/>
    <x v="3"/>
    <x v="0"/>
    <n v="6"/>
    <n v="15.6"/>
    <n v="8.6"/>
    <n v="0"/>
    <s v="Y"/>
    <s v="N"/>
    <n v="118783.08500000001"/>
    <n v="31.493258560000001"/>
    <n v="3740866.4084999999"/>
  </r>
  <r>
    <x v="144"/>
    <s v="May"/>
    <x v="21"/>
    <x v="4"/>
    <x v="0"/>
    <n v="7.4"/>
    <n v="17.100000000000001"/>
    <n v="8.1"/>
    <n v="0"/>
    <s v="Y"/>
    <s v="N"/>
    <n v="136690.92000000001"/>
    <n v="51.610330150000003"/>
    <n v="7054663.5097000003"/>
  </r>
  <r>
    <x v="145"/>
    <s v="May"/>
    <x v="21"/>
    <x v="5"/>
    <x v="0"/>
    <n v="5.4"/>
    <n v="15.6"/>
    <n v="6.8"/>
    <n v="0"/>
    <s v="Y"/>
    <s v="N"/>
    <n v="140886.995"/>
    <n v="46.401813629999999"/>
    <n v="6537412.0849000001"/>
  </r>
  <r>
    <x v="146"/>
    <s v="May"/>
    <x v="21"/>
    <x v="6"/>
    <x v="0"/>
    <n v="7.9"/>
    <n v="18.7"/>
    <n v="7.4"/>
    <n v="0"/>
    <s v="Y"/>
    <s v="N"/>
    <n v="133103.37"/>
    <n v="29.884071370000001"/>
    <n v="3977670.6087000002"/>
  </r>
  <r>
    <x v="147"/>
    <s v="May"/>
    <x v="21"/>
    <x v="0"/>
    <x v="0"/>
    <n v="13.1"/>
    <n v="19.7"/>
    <n v="8.4"/>
    <n v="0"/>
    <s v="Y"/>
    <s v="N"/>
    <n v="127900.235"/>
    <n v="26.09688903"/>
    <n v="3337798.2396999998"/>
  </r>
  <r>
    <x v="148"/>
    <s v="May"/>
    <x v="21"/>
    <x v="1"/>
    <x v="0"/>
    <n v="9.5"/>
    <n v="15.8"/>
    <n v="6.6"/>
    <n v="0"/>
    <s v="Y"/>
    <s v="N"/>
    <n v="132338.94"/>
    <n v="29.803580050000001"/>
    <n v="3944174.1919999998"/>
  </r>
  <r>
    <x v="149"/>
    <s v="May"/>
    <x v="21"/>
    <x v="2"/>
    <x v="0"/>
    <n v="11"/>
    <n v="17.3"/>
    <n v="8"/>
    <n v="0"/>
    <s v="Y"/>
    <s v="N"/>
    <n v="114669.79"/>
    <n v="19.048825789999999"/>
    <n v="2184324.8530999999"/>
  </r>
  <r>
    <x v="150"/>
    <s v="May"/>
    <x v="21"/>
    <x v="3"/>
    <x v="0"/>
    <n v="12.3"/>
    <n v="16.8"/>
    <n v="4.9000000000000004"/>
    <n v="0"/>
    <s v="Y"/>
    <s v="N"/>
    <n v="113261.26"/>
    <n v="18.572714080000001"/>
    <n v="2103568.9983000001"/>
  </r>
  <r>
    <x v="151"/>
    <s v="June"/>
    <x v="22"/>
    <x v="4"/>
    <x v="0"/>
    <n v="5.2"/>
    <n v="12.2"/>
    <n v="8.1"/>
    <n v="8.1999999999999993"/>
    <s v="Y"/>
    <s v="N"/>
    <n v="140919.995"/>
    <n v="36.928126640000002"/>
    <n v="5203911.4215000002"/>
  </r>
  <r>
    <x v="152"/>
    <s v="June"/>
    <x v="22"/>
    <x v="5"/>
    <x v="0"/>
    <n v="7.1"/>
    <n v="11.4"/>
    <n v="4.5999999999999996"/>
    <n v="4.2"/>
    <s v="Y"/>
    <s v="N"/>
    <n v="148534.505"/>
    <n v="59.85603338"/>
    <n v="8890686.2894000001"/>
  </r>
  <r>
    <x v="153"/>
    <s v="June"/>
    <x v="22"/>
    <x v="6"/>
    <x v="0"/>
    <n v="8.1"/>
    <n v="13.6"/>
    <n v="8.1999999999999993"/>
    <n v="0.8"/>
    <s v="Y"/>
    <s v="N"/>
    <n v="146902.95000000001"/>
    <n v="50.5626836"/>
    <n v="7427807.3808000004"/>
  </r>
  <r>
    <x v="154"/>
    <s v="June"/>
    <x v="22"/>
    <x v="0"/>
    <x v="0"/>
    <n v="4.4000000000000004"/>
    <n v="11.3"/>
    <n v="5.5"/>
    <n v="0"/>
    <s v="Y"/>
    <s v="N"/>
    <n v="147155.26500000001"/>
    <n v="33.050284789999999"/>
    <n v="4863523.4166000001"/>
  </r>
  <r>
    <x v="155"/>
    <s v="June"/>
    <x v="22"/>
    <x v="1"/>
    <x v="0"/>
    <n v="7"/>
    <n v="15"/>
    <n v="7"/>
    <n v="4.2"/>
    <s v="Y"/>
    <s v="N"/>
    <n v="142625.035"/>
    <n v="37.966538890000002"/>
    <n v="5414978.9380000001"/>
  </r>
  <r>
    <x v="156"/>
    <s v="June"/>
    <x v="22"/>
    <x v="2"/>
    <x v="0"/>
    <n v="9.1999999999999993"/>
    <n v="16.600000000000001"/>
    <n v="6.4"/>
    <n v="0.2"/>
    <s v="Y"/>
    <s v="N"/>
    <n v="120128.295"/>
    <n v="30.181346850000001"/>
    <n v="3625633.7379000001"/>
  </r>
  <r>
    <x v="157"/>
    <s v="June"/>
    <x v="22"/>
    <x v="3"/>
    <x v="0"/>
    <n v="11.2"/>
    <n v="14.5"/>
    <n v="6.9"/>
    <n v="0"/>
    <s v="Y"/>
    <s v="N"/>
    <n v="109609.685"/>
    <n v="23.380384849999999"/>
    <n v="2562716.6186000002"/>
  </r>
  <r>
    <x v="158"/>
    <s v="June"/>
    <x v="23"/>
    <x v="4"/>
    <x v="0"/>
    <n v="11.1"/>
    <n v="18.5"/>
    <n v="8.1999999999999993"/>
    <n v="0"/>
    <s v="Y"/>
    <s v="Y"/>
    <n v="110715.815"/>
    <n v="24.357636500000002"/>
    <n v="2696775.5765999998"/>
  </r>
  <r>
    <x v="159"/>
    <s v="June"/>
    <x v="23"/>
    <x v="5"/>
    <x v="0"/>
    <n v="10.3"/>
    <n v="13.5"/>
    <n v="8.6"/>
    <n v="4"/>
    <s v="Y"/>
    <s v="N"/>
    <n v="132854.13500000001"/>
    <n v="36.714275120000003"/>
    <n v="4877643.2631999999"/>
  </r>
  <r>
    <x v="160"/>
    <s v="June"/>
    <x v="23"/>
    <x v="6"/>
    <x v="0"/>
    <n v="7.5"/>
    <n v="13.4"/>
    <n v="7.1"/>
    <n v="0"/>
    <s v="Y"/>
    <s v="N"/>
    <n v="144125.52499999999"/>
    <n v="39.766137469999997"/>
    <n v="5731315.4401000002"/>
  </r>
  <r>
    <x v="161"/>
    <s v="June"/>
    <x v="23"/>
    <x v="0"/>
    <x v="0"/>
    <n v="5.7"/>
    <n v="14"/>
    <n v="8.3000000000000007"/>
    <m/>
    <s v="Y"/>
    <s v="N"/>
    <n v="143465.44500000001"/>
    <n v="37.481829380000001"/>
    <n v="5377347.3313999996"/>
  </r>
  <r>
    <x v="162"/>
    <s v="June"/>
    <x v="23"/>
    <x v="1"/>
    <x v="0"/>
    <n v="5.2"/>
    <n v="13.1"/>
    <n v="6.9"/>
    <n v="0"/>
    <s v="Y"/>
    <s v="N"/>
    <n v="145005.62"/>
    <n v="37.539372819999997"/>
    <n v="5443420.0301999999"/>
  </r>
  <r>
    <x v="163"/>
    <s v="June"/>
    <x v="23"/>
    <x v="2"/>
    <x v="0"/>
    <n v="6"/>
    <n v="18.2"/>
    <n v="8"/>
    <n v="0"/>
    <s v="Y"/>
    <s v="N"/>
    <n v="123754.55"/>
    <n v="29.868588150000001"/>
    <n v="3696373.6856"/>
  </r>
  <r>
    <x v="164"/>
    <s v="June"/>
    <x v="23"/>
    <x v="3"/>
    <x v="0"/>
    <n v="5.8"/>
    <n v="17.399999999999999"/>
    <n v="8"/>
    <n v="0"/>
    <s v="Y"/>
    <s v="N"/>
    <n v="119125.62"/>
    <n v="31.598182309999999"/>
    <n v="3764153.0586000001"/>
  </r>
  <r>
    <x v="165"/>
    <s v="June"/>
    <x v="24"/>
    <x v="4"/>
    <x v="0"/>
    <n v="7.1"/>
    <n v="16.899999999999999"/>
    <n v="6.6"/>
    <n v="0"/>
    <s v="Y"/>
    <s v="N"/>
    <n v="136054.14499999999"/>
    <n v="36.010981530000002"/>
    <n v="4899443.3026999999"/>
  </r>
  <r>
    <x v="166"/>
    <s v="June"/>
    <x v="24"/>
    <x v="5"/>
    <x v="0"/>
    <n v="9.5"/>
    <n v="16.100000000000001"/>
    <n v="3.3"/>
    <n v="5"/>
    <s v="Y"/>
    <s v="N"/>
    <n v="139073.785"/>
    <n v="36.942819380000003"/>
    <n v="5137777.7197000002"/>
  </r>
  <r>
    <x v="167"/>
    <s v="June"/>
    <x v="24"/>
    <x v="6"/>
    <x v="0"/>
    <n v="11.7"/>
    <n v="13.8"/>
    <n v="4.7"/>
    <n v="0"/>
    <s v="Y"/>
    <s v="N"/>
    <n v="134290.46"/>
    <n v="39.278599130000003"/>
    <n v="5274741.1453"/>
  </r>
  <r>
    <x v="168"/>
    <s v="June"/>
    <x v="24"/>
    <x v="0"/>
    <x v="0"/>
    <n v="10.7"/>
    <n v="12.7"/>
    <n v="4.2"/>
    <n v="1"/>
    <s v="Y"/>
    <s v="N"/>
    <n v="137073.77499999999"/>
    <n v="37.45776352"/>
    <n v="5134477.0487000002"/>
  </r>
  <r>
    <x v="169"/>
    <s v="June"/>
    <x v="24"/>
    <x v="1"/>
    <x v="0"/>
    <n v="7"/>
    <n v="12.4"/>
    <n v="7.9"/>
    <n v="0.2"/>
    <s v="Y"/>
    <s v="N"/>
    <n v="139781.245"/>
    <n v="38.550713739999999"/>
    <n v="5388666.7621999998"/>
  </r>
  <r>
    <x v="170"/>
    <s v="June"/>
    <x v="24"/>
    <x v="2"/>
    <x v="0"/>
    <n v="4.0999999999999996"/>
    <n v="11.6"/>
    <n v="7.1"/>
    <n v="0"/>
    <s v="Y"/>
    <s v="N"/>
    <n v="129576.36"/>
    <n v="41.097683109999998"/>
    <n v="5325288.1818000004"/>
  </r>
  <r>
    <x v="171"/>
    <s v="June"/>
    <x v="24"/>
    <x v="3"/>
    <x v="0"/>
    <n v="2.2000000000000002"/>
    <n v="12.9"/>
    <n v="8.6"/>
    <n v="0"/>
    <s v="Y"/>
    <s v="N"/>
    <n v="124910.57"/>
    <n v="33.902389839999998"/>
    <n v="4234766.8393000001"/>
  </r>
  <r>
    <x v="172"/>
    <s v="June"/>
    <x v="25"/>
    <x v="4"/>
    <x v="0"/>
    <n v="3.6"/>
    <n v="14.1"/>
    <n v="6.2"/>
    <n v="0"/>
    <s v="Y"/>
    <s v="N"/>
    <n v="140431.35999999999"/>
    <n v="30.477831179999999"/>
    <n v="4280043.2824999997"/>
  </r>
  <r>
    <x v="173"/>
    <s v="June"/>
    <x v="25"/>
    <x v="5"/>
    <x v="0"/>
    <n v="9.6"/>
    <n v="17.600000000000001"/>
    <n v="5.8"/>
    <n v="0"/>
    <s v="Y"/>
    <s v="N"/>
    <n v="133171.4"/>
    <n v="30.238061600000002"/>
    <n v="4026844.9966000002"/>
  </r>
  <r>
    <x v="174"/>
    <s v="June"/>
    <x v="25"/>
    <x v="6"/>
    <x v="0"/>
    <n v="12.2"/>
    <n v="16"/>
    <n v="7.7"/>
    <n v="0"/>
    <s v="Y"/>
    <s v="N"/>
    <n v="135407.57"/>
    <n v="32.217778950000003"/>
    <n v="4362531.1584000001"/>
  </r>
  <r>
    <x v="175"/>
    <s v="June"/>
    <x v="25"/>
    <x v="0"/>
    <x v="0"/>
    <n v="9.6"/>
    <n v="14"/>
    <n v="6.3"/>
    <n v="0"/>
    <s v="Y"/>
    <s v="N"/>
    <n v="137379.23000000001"/>
    <n v="33.054838169999996"/>
    <n v="4541048.2155999998"/>
  </r>
  <r>
    <x v="176"/>
    <s v="June"/>
    <x v="25"/>
    <x v="1"/>
    <x v="0"/>
    <n v="10.5"/>
    <n v="16.899999999999999"/>
    <n v="7.1"/>
    <n v="0"/>
    <s v="N"/>
    <s v="N"/>
    <n v="135562.07500000001"/>
    <n v="31.92862512"/>
    <n v="4328310.6732000001"/>
  </r>
  <r>
    <x v="177"/>
    <s v="June"/>
    <x v="25"/>
    <x v="2"/>
    <x v="0"/>
    <n v="8"/>
    <n v="14.1"/>
    <n v="5"/>
    <n v="0"/>
    <s v="N"/>
    <s v="N"/>
    <n v="124587.43"/>
    <n v="28.292540349999999"/>
    <n v="3524894.8903999999"/>
  </r>
  <r>
    <x v="178"/>
    <s v="June"/>
    <x v="25"/>
    <x v="3"/>
    <x v="0"/>
    <n v="9.6"/>
    <n v="14.5"/>
    <n v="4.0999999999999996"/>
    <n v="0"/>
    <s v="N"/>
    <s v="N"/>
    <n v="119277.48"/>
    <n v="31.00149176"/>
    <n v="3697779.8133999999"/>
  </r>
  <r>
    <x v="179"/>
    <s v="June"/>
    <x v="26"/>
    <x v="4"/>
    <x v="0"/>
    <n v="6.9"/>
    <n v="12.3"/>
    <n v="5.6"/>
    <n v="0"/>
    <s v="N"/>
    <s v="N"/>
    <n v="139468.155"/>
    <n v="35.775398760000002"/>
    <n v="4989528.8594000004"/>
  </r>
  <r>
    <x v="180"/>
    <s v="June"/>
    <x v="26"/>
    <x v="5"/>
    <x v="0"/>
    <n v="5"/>
    <n v="14.2"/>
    <n v="7.9"/>
    <n v="0"/>
    <s v="N"/>
    <s v="N"/>
    <n v="143170.05499999999"/>
    <n v="37.625258199999998"/>
    <n v="5386810.2858999996"/>
  </r>
  <r>
    <x v="181"/>
    <s v="July"/>
    <x v="26"/>
    <x v="6"/>
    <x v="0"/>
    <n v="7.4"/>
    <n v="15"/>
    <n v="6.9"/>
    <n v="0"/>
    <s v="N"/>
    <s v="N"/>
    <n v="138931"/>
    <n v="29.520946160000001"/>
    <n v="4101374.571"/>
  </r>
  <r>
    <x v="182"/>
    <s v="July"/>
    <x v="26"/>
    <x v="0"/>
    <x v="0"/>
    <n v="10.3"/>
    <n v="11.9"/>
    <n v="7"/>
    <n v="0.6"/>
    <s v="N"/>
    <s v="N"/>
    <n v="138972.42499999999"/>
    <n v="35.618313800000003"/>
    <n v="4949963.4431999996"/>
  </r>
  <r>
    <x v="183"/>
    <s v="July"/>
    <x v="26"/>
    <x v="1"/>
    <x v="0"/>
    <n v="5.9"/>
    <n v="12"/>
    <n v="5"/>
    <n v="2.6"/>
    <s v="N"/>
    <s v="N"/>
    <n v="145713.81"/>
    <n v="42.629576239999999"/>
    <n v="6211717.9726"/>
  </r>
  <r>
    <x v="184"/>
    <s v="July"/>
    <x v="26"/>
    <x v="2"/>
    <x v="0"/>
    <n v="7.3"/>
    <n v="10.6"/>
    <n v="2.8"/>
    <n v="0"/>
    <s v="N"/>
    <s v="N"/>
    <n v="130073.27"/>
    <n v="29.127825269999999"/>
    <n v="3788751.4808999998"/>
  </r>
  <r>
    <x v="185"/>
    <s v="July"/>
    <x v="26"/>
    <x v="3"/>
    <x v="0"/>
    <n v="8.1999999999999993"/>
    <n v="14.9"/>
    <n v="8.1999999999999993"/>
    <n v="2"/>
    <s v="N"/>
    <s v="N"/>
    <n v="117312.925"/>
    <n v="24.00328983"/>
    <n v="2815896.1395999999"/>
  </r>
  <r>
    <x v="186"/>
    <s v="July"/>
    <x v="27"/>
    <x v="4"/>
    <x v="0"/>
    <n v="7.5"/>
    <n v="11.5"/>
    <n v="4.4000000000000004"/>
    <n v="1.6"/>
    <s v="N"/>
    <s v="N"/>
    <n v="143176.33499999999"/>
    <n v="36.041788840000002"/>
    <n v="5160331.233"/>
  </r>
  <r>
    <x v="187"/>
    <s v="July"/>
    <x v="27"/>
    <x v="5"/>
    <x v="0"/>
    <n v="7.4"/>
    <n v="14.2"/>
    <n v="7"/>
    <n v="2.2000000000000002"/>
    <s v="N"/>
    <s v="N"/>
    <n v="143984.39000000001"/>
    <n v="37.297517450000001"/>
    <n v="5370260.2986000003"/>
  </r>
  <r>
    <x v="188"/>
    <s v="July"/>
    <x v="27"/>
    <x v="6"/>
    <x v="0"/>
    <n v="4.9000000000000004"/>
    <n v="14.8"/>
    <n v="8.5"/>
    <n v="0.2"/>
    <s v="N"/>
    <s v="N"/>
    <n v="141696.29500000001"/>
    <n v="40.583806850000002"/>
    <n v="5750575.0675999997"/>
  </r>
  <r>
    <x v="189"/>
    <s v="July"/>
    <x v="27"/>
    <x v="0"/>
    <x v="0"/>
    <n v="6.5"/>
    <n v="13.4"/>
    <n v="3.5"/>
    <n v="0"/>
    <s v="N"/>
    <s v="N"/>
    <n v="141994.375"/>
    <n v="38.517273539999998"/>
    <n v="5469236.1830000002"/>
  </r>
  <r>
    <x v="190"/>
    <s v="July"/>
    <x v="27"/>
    <x v="1"/>
    <x v="0"/>
    <n v="7.6"/>
    <n v="14.3"/>
    <n v="5.8"/>
    <n v="0"/>
    <s v="N"/>
    <s v="N"/>
    <n v="136884.095"/>
    <n v="32.288455370000001"/>
    <n v="4419775.9923"/>
  </r>
  <r>
    <x v="191"/>
    <s v="July"/>
    <x v="27"/>
    <x v="2"/>
    <x v="0"/>
    <n v="10.9"/>
    <n v="13.1"/>
    <n v="3.7"/>
    <n v="0.2"/>
    <s v="N"/>
    <s v="N"/>
    <n v="123971.705"/>
    <n v="30.621819909999999"/>
    <n v="3796239.2244000002"/>
  </r>
  <r>
    <x v="192"/>
    <s v="July"/>
    <x v="27"/>
    <x v="3"/>
    <x v="0"/>
    <n v="3.4"/>
    <n v="12.3"/>
    <n v="2.9"/>
    <n v="1.6"/>
    <s v="N"/>
    <s v="N"/>
    <n v="124790.69500000001"/>
    <n v="33.152119050000003"/>
    <n v="4137075.977"/>
  </r>
  <r>
    <x v="193"/>
    <s v="July"/>
    <x v="28"/>
    <x v="4"/>
    <x v="0"/>
    <n v="6.1"/>
    <n v="12.7"/>
    <n v="4.2"/>
    <n v="28.4"/>
    <s v="N"/>
    <s v="N"/>
    <n v="138680.33499999999"/>
    <n v="47.526301529999998"/>
    <n v="6590963.4175000004"/>
  </r>
  <r>
    <x v="194"/>
    <s v="July"/>
    <x v="28"/>
    <x v="5"/>
    <x v="0"/>
    <n v="8.1"/>
    <n v="9.8000000000000007"/>
    <n v="4.8"/>
    <n v="3.8"/>
    <s v="Y"/>
    <s v="N"/>
    <n v="150671.10500000001"/>
    <n v="45.25558281"/>
    <n v="6818708.6694"/>
  </r>
  <r>
    <x v="195"/>
    <s v="July"/>
    <x v="28"/>
    <x v="6"/>
    <x v="0"/>
    <n v="5.8"/>
    <n v="10.5"/>
    <n v="7.4"/>
    <n v="3.6"/>
    <s v="Y"/>
    <s v="N"/>
    <n v="151270.54"/>
    <n v="50.497418199999998"/>
    <n v="7638771.7197000002"/>
  </r>
  <r>
    <x v="196"/>
    <s v="July"/>
    <x v="28"/>
    <x v="0"/>
    <x v="0"/>
    <n v="6.6"/>
    <n v="12.3"/>
    <n v="8.1"/>
    <n v="0.2"/>
    <s v="Y"/>
    <s v="N"/>
    <n v="144797.98000000001"/>
    <n v="40.471707639999998"/>
    <n v="5860221.5133999996"/>
  </r>
  <r>
    <x v="197"/>
    <s v="July"/>
    <x v="28"/>
    <x v="1"/>
    <x v="0"/>
    <n v="7.3"/>
    <n v="12.3"/>
    <n v="6.5"/>
    <n v="2.4"/>
    <s v="Y"/>
    <s v="N"/>
    <n v="142965.48000000001"/>
    <n v="49.218506959999999"/>
    <n v="7036547.4724000003"/>
  </r>
  <r>
    <x v="198"/>
    <s v="July"/>
    <x v="28"/>
    <x v="2"/>
    <x v="0"/>
    <n v="6.1"/>
    <n v="11.5"/>
    <n v="9.5"/>
    <n v="0.4"/>
    <s v="Y"/>
    <s v="N"/>
    <n v="130187.44500000001"/>
    <n v="44.097767079999997"/>
    <n v="5740975.6264000004"/>
  </r>
  <r>
    <x v="199"/>
    <s v="July"/>
    <x v="28"/>
    <x v="3"/>
    <x v="0"/>
    <n v="0.6"/>
    <n v="12.1"/>
    <n v="9.6999999999999993"/>
    <n v="0"/>
    <s v="Y"/>
    <s v="N"/>
    <n v="131141.35500000001"/>
    <n v="43.573422479999998"/>
    <n v="5714277.6660000002"/>
  </r>
  <r>
    <x v="200"/>
    <s v="July"/>
    <x v="29"/>
    <x v="4"/>
    <x v="0"/>
    <n v="1.8"/>
    <n v="14.7"/>
    <n v="9.6999999999999993"/>
    <n v="0"/>
    <s v="Y"/>
    <s v="N"/>
    <n v="146154.37"/>
    <n v="41.79671269"/>
    <n v="6108772.2112999996"/>
  </r>
  <r>
    <x v="201"/>
    <s v="July"/>
    <x v="29"/>
    <x v="5"/>
    <x v="0"/>
    <n v="4.2"/>
    <n v="17"/>
    <n v="8.6"/>
    <n v="0"/>
    <s v="Y"/>
    <s v="N"/>
    <n v="138931.81"/>
    <n v="28.895489680000001"/>
    <n v="4014502.6820999999"/>
  </r>
  <r>
    <x v="202"/>
    <s v="July"/>
    <x v="29"/>
    <x v="6"/>
    <x v="0"/>
    <n v="11.4"/>
    <n v="16.600000000000001"/>
    <n v="6"/>
    <n v="1.6"/>
    <s v="Y"/>
    <s v="N"/>
    <n v="138418.83499999999"/>
    <n v="33.707277519999998"/>
    <n v="4665722.0853000004"/>
  </r>
  <r>
    <x v="203"/>
    <s v="July"/>
    <x v="29"/>
    <x v="0"/>
    <x v="0"/>
    <n v="5.0999999999999996"/>
    <n v="16.100000000000001"/>
    <n v="9.5"/>
    <n v="0"/>
    <s v="Y"/>
    <s v="N"/>
    <n v="142316.29500000001"/>
    <n v="33.975184839999997"/>
    <n v="4835222.4283999996"/>
  </r>
  <r>
    <x v="204"/>
    <s v="July"/>
    <x v="29"/>
    <x v="1"/>
    <x v="0"/>
    <n v="7.6"/>
    <n v="15"/>
    <n v="4.4000000000000004"/>
    <n v="1.2"/>
    <s v="Y"/>
    <s v="N"/>
    <n v="136837.155"/>
    <n v="27.669824500000001"/>
    <n v="3786260.0639"/>
  </r>
  <r>
    <x v="205"/>
    <s v="July"/>
    <x v="29"/>
    <x v="2"/>
    <x v="0"/>
    <n v="9.4"/>
    <n v="13.3"/>
    <n v="7.7"/>
    <n v="0.8"/>
    <s v="Y"/>
    <s v="N"/>
    <n v="121021.425"/>
    <n v="22.239188500000001"/>
    <n v="2691418.2831000001"/>
  </r>
  <r>
    <x v="206"/>
    <s v="July"/>
    <x v="29"/>
    <x v="3"/>
    <x v="0"/>
    <n v="8.1"/>
    <n v="11.6"/>
    <n v="8.5"/>
    <n v="3.2"/>
    <s v="Y"/>
    <s v="N"/>
    <n v="120396.735"/>
    <n v="22.384246220000001"/>
    <n v="2694990.1603000001"/>
  </r>
  <r>
    <x v="207"/>
    <s v="July"/>
    <x v="30"/>
    <x v="4"/>
    <x v="0"/>
    <n v="6.2"/>
    <n v="13.9"/>
    <n v="9.6"/>
    <n v="0.8"/>
    <s v="Y"/>
    <s v="N"/>
    <n v="142470.43"/>
    <n v="35.176217450000003"/>
    <n v="5011570.8258999996"/>
  </r>
  <r>
    <x v="208"/>
    <s v="July"/>
    <x v="30"/>
    <x v="5"/>
    <x v="0"/>
    <n v="7.9"/>
    <n v="14.4"/>
    <n v="10.199999999999999"/>
    <n v="0"/>
    <s v="Y"/>
    <s v="N"/>
    <n v="144008.37"/>
    <n v="40.752987930000003"/>
    <n v="5868771.3644000003"/>
  </r>
  <r>
    <x v="209"/>
    <s v="July"/>
    <x v="30"/>
    <x v="6"/>
    <x v="0"/>
    <n v="8.4"/>
    <n v="14"/>
    <n v="9"/>
    <n v="0"/>
    <s v="Y"/>
    <s v="N"/>
    <n v="142637.76000000001"/>
    <n v="37.23752124"/>
    <n v="5311476.6176000005"/>
  </r>
  <r>
    <x v="210"/>
    <s v="July"/>
    <x v="30"/>
    <x v="0"/>
    <x v="0"/>
    <n v="8.6"/>
    <n v="12.3"/>
    <n v="4.5"/>
    <n v="0"/>
    <s v="Y"/>
    <s v="N"/>
    <n v="143544.10999999999"/>
    <n v="29.122837359999998"/>
    <n v="4180411.7694999999"/>
  </r>
  <r>
    <x v="211"/>
    <s v="July"/>
    <x v="30"/>
    <x v="1"/>
    <x v="0"/>
    <n v="4.0999999999999996"/>
    <n v="14"/>
    <n v="10.8"/>
    <n v="0.6"/>
    <s v="Y"/>
    <s v="N"/>
    <n v="139584.95499999999"/>
    <n v="35.059771089999998"/>
    <n v="4893816.5698999995"/>
  </r>
  <r>
    <x v="212"/>
    <s v="August"/>
    <x v="30"/>
    <x v="2"/>
    <x v="0"/>
    <n v="6.5"/>
    <n v="11.4"/>
    <n v="4.2"/>
    <n v="0.2"/>
    <s v="Y"/>
    <s v="N"/>
    <n v="125032.57"/>
    <n v="29.880139589999999"/>
    <n v="3735990.6449000002"/>
  </r>
  <r>
    <x v="213"/>
    <s v="August"/>
    <x v="30"/>
    <x v="3"/>
    <x v="0"/>
    <n v="7.8"/>
    <n v="14.9"/>
    <n v="8.3000000000000007"/>
    <n v="0"/>
    <s v="Y"/>
    <s v="N"/>
    <n v="117638.065"/>
    <n v="23.37418658"/>
    <n v="2749694.0802000002"/>
  </r>
  <r>
    <x v="214"/>
    <s v="August"/>
    <x v="31"/>
    <x v="4"/>
    <x v="0"/>
    <n v="7.3"/>
    <n v="10.8"/>
    <n v="9.4"/>
    <n v="6.4"/>
    <s v="Y"/>
    <s v="N"/>
    <n v="141451.72500000001"/>
    <n v="38.127978149999997"/>
    <n v="5393268.2801000001"/>
  </r>
  <r>
    <x v="215"/>
    <s v="August"/>
    <x v="31"/>
    <x v="5"/>
    <x v="0"/>
    <n v="3.5"/>
    <n v="11.3"/>
    <n v="7.1"/>
    <n v="0"/>
    <s v="Y"/>
    <s v="N"/>
    <n v="147550.185"/>
    <n v="44.673336380000002"/>
    <n v="6591559.0473999996"/>
  </r>
  <r>
    <x v="216"/>
    <s v="August"/>
    <x v="31"/>
    <x v="6"/>
    <x v="0"/>
    <n v="6.6"/>
    <n v="10.8"/>
    <n v="8"/>
    <n v="1"/>
    <s v="Y"/>
    <s v="N"/>
    <n v="142325.99"/>
    <n v="42.5957224"/>
    <n v="6062478.3602999998"/>
  </r>
  <r>
    <x v="217"/>
    <s v="August"/>
    <x v="31"/>
    <x v="0"/>
    <x v="0"/>
    <n v="7.1"/>
    <n v="12.8"/>
    <n v="7"/>
    <n v="1.6"/>
    <s v="Y"/>
    <s v="N"/>
    <n v="143642.35500000001"/>
    <n v="48.945172849999999"/>
    <n v="7030599.8941000002"/>
  </r>
  <r>
    <x v="218"/>
    <s v="August"/>
    <x v="31"/>
    <x v="1"/>
    <x v="0"/>
    <n v="9"/>
    <n v="13.1"/>
    <n v="9"/>
    <n v="1.4"/>
    <s v="Y"/>
    <s v="N"/>
    <n v="143060.32999999999"/>
    <n v="42.78284919"/>
    <n v="6120528.5235000001"/>
  </r>
  <r>
    <x v="219"/>
    <s v="August"/>
    <x v="31"/>
    <x v="2"/>
    <x v="0"/>
    <n v="8.8000000000000007"/>
    <n v="12.6"/>
    <n v="6.6"/>
    <n v="0.4"/>
    <s v="Y"/>
    <s v="N"/>
    <n v="125830.535"/>
    <n v="39.116059980000003"/>
    <n v="4921994.7544"/>
  </r>
  <r>
    <x v="220"/>
    <s v="August"/>
    <x v="31"/>
    <x v="3"/>
    <x v="0"/>
    <n v="7.7"/>
    <n v="13.3"/>
    <n v="6.9"/>
    <n v="0"/>
    <s v="Y"/>
    <s v="N"/>
    <n v="120008.455"/>
    <n v="29.441329450000001"/>
    <n v="3533208.4604000002"/>
  </r>
  <r>
    <x v="221"/>
    <s v="August"/>
    <x v="32"/>
    <x v="4"/>
    <x v="0"/>
    <n v="8.3000000000000007"/>
    <n v="16"/>
    <n v="10.7"/>
    <n v="0.2"/>
    <s v="Y"/>
    <s v="N"/>
    <n v="130978.095"/>
    <n v="30.09105237"/>
    <n v="3941268.716"/>
  </r>
  <r>
    <x v="222"/>
    <s v="August"/>
    <x v="32"/>
    <x v="5"/>
    <x v="0"/>
    <n v="7.8"/>
    <n v="14.8"/>
    <n v="11.7"/>
    <n v="0.8"/>
    <s v="Y"/>
    <s v="N"/>
    <n v="135616.125"/>
    <n v="31.943313530000001"/>
    <n v="4332028.4006000003"/>
  </r>
  <r>
    <x v="223"/>
    <s v="August"/>
    <x v="32"/>
    <x v="6"/>
    <x v="0"/>
    <n v="9.3000000000000007"/>
    <n v="14.8"/>
    <n v="9.1999999999999993"/>
    <n v="0"/>
    <s v="Y"/>
    <s v="N"/>
    <n v="138900.5"/>
    <n v="37.338413869999997"/>
    <n v="5186324.3557000002"/>
  </r>
  <r>
    <x v="224"/>
    <s v="August"/>
    <x v="32"/>
    <x v="0"/>
    <x v="0"/>
    <n v="8.4"/>
    <n v="13"/>
    <n v="7"/>
    <n v="0.2"/>
    <s v="Y"/>
    <s v="N"/>
    <n v="140905.85"/>
    <n v="36.730540580000003"/>
    <n v="5175548.0414000005"/>
  </r>
  <r>
    <x v="225"/>
    <s v="August"/>
    <x v="32"/>
    <x v="1"/>
    <x v="0"/>
    <n v="10.4"/>
    <n v="15.3"/>
    <n v="7.3"/>
    <n v="0"/>
    <s v="Y"/>
    <s v="N"/>
    <n v="137838.92499999999"/>
    <n v="35.437737390000002"/>
    <n v="4884699.6262999997"/>
  </r>
  <r>
    <x v="226"/>
    <s v="August"/>
    <x v="32"/>
    <x v="2"/>
    <x v="0"/>
    <n v="10"/>
    <n v="14.9"/>
    <n v="10.9"/>
    <n v="0.4"/>
    <s v="Y"/>
    <s v="N"/>
    <n v="122088.76"/>
    <n v="34.086154360000002"/>
    <n v="4161536.3190000001"/>
  </r>
  <r>
    <x v="227"/>
    <s v="August"/>
    <x v="32"/>
    <x v="3"/>
    <x v="0"/>
    <n v="4.7"/>
    <n v="17"/>
    <n v="9.5"/>
    <n v="0.2"/>
    <s v="Y"/>
    <s v="N"/>
    <n v="116648.77"/>
    <n v="25.317649410000001"/>
    <n v="2953272.6630000002"/>
  </r>
  <r>
    <x v="228"/>
    <s v="August"/>
    <x v="33"/>
    <x v="4"/>
    <x v="0"/>
    <n v="6.8"/>
    <n v="12.2"/>
    <n v="9.9"/>
    <n v="2.4"/>
    <s v="Y"/>
    <s v="N"/>
    <n v="137008.71"/>
    <n v="31.793730230000001"/>
    <n v="4356017.9649"/>
  </r>
  <r>
    <x v="229"/>
    <s v="August"/>
    <x v="33"/>
    <x v="5"/>
    <x v="0"/>
    <n v="6.1"/>
    <n v="11.1"/>
    <n v="9.8000000000000007"/>
    <n v="0.6"/>
    <s v="Y"/>
    <s v="N"/>
    <n v="148093.96"/>
    <n v="45.286687059999998"/>
    <n v="6706684.8219999997"/>
  </r>
  <r>
    <x v="230"/>
    <s v="August"/>
    <x v="33"/>
    <x v="6"/>
    <x v="0"/>
    <n v="5.5"/>
    <n v="12.7"/>
    <n v="10.199999999999999"/>
    <n v="0"/>
    <s v="Y"/>
    <s v="N"/>
    <n v="144024.66"/>
    <n v="39.23515304"/>
    <n v="5650829.5766000003"/>
  </r>
  <r>
    <x v="231"/>
    <s v="August"/>
    <x v="33"/>
    <x v="0"/>
    <x v="0"/>
    <n v="6.1"/>
    <n v="17.100000000000001"/>
    <n v="12.7"/>
    <n v="0"/>
    <s v="Y"/>
    <s v="N"/>
    <n v="131575.79"/>
    <n v="30.545000609999999"/>
    <n v="4018982.5858"/>
  </r>
  <r>
    <x v="232"/>
    <s v="August"/>
    <x v="33"/>
    <x v="1"/>
    <x v="0"/>
    <n v="10.9"/>
    <n v="18.7"/>
    <n v="4.0999999999999996"/>
    <n v="0"/>
    <s v="Y"/>
    <s v="N"/>
    <n v="126570.47"/>
    <n v="38.888472040000003"/>
    <n v="4922132.1836999999"/>
  </r>
  <r>
    <x v="233"/>
    <s v="August"/>
    <x v="33"/>
    <x v="2"/>
    <x v="0"/>
    <n v="11.8"/>
    <n v="18.8"/>
    <n v="11.8"/>
    <n v="0"/>
    <s v="Y"/>
    <s v="N"/>
    <n v="112275.15"/>
    <n v="32.238321669999998"/>
    <n v="3619562.4012000002"/>
  </r>
  <r>
    <x v="234"/>
    <s v="August"/>
    <x v="33"/>
    <x v="3"/>
    <x v="0"/>
    <n v="7.9"/>
    <n v="16.3"/>
    <n v="13.1"/>
    <n v="0"/>
    <s v="Y"/>
    <s v="N"/>
    <n v="111793.015"/>
    <n v="29.441348720000001"/>
    <n v="3291337.1390999998"/>
  </r>
  <r>
    <x v="235"/>
    <s v="August"/>
    <x v="34"/>
    <x v="4"/>
    <x v="0"/>
    <n v="8.5"/>
    <n v="14.5"/>
    <n v="9.6"/>
    <n v="0"/>
    <s v="Y"/>
    <s v="N"/>
    <n v="128868.255"/>
    <n v="26.612662889999999"/>
    <n v="3429527.4275000002"/>
  </r>
  <r>
    <x v="236"/>
    <s v="August"/>
    <x v="34"/>
    <x v="5"/>
    <x v="0"/>
    <n v="9.5"/>
    <n v="14.3"/>
    <n v="8.1"/>
    <n v="0"/>
    <s v="Y"/>
    <s v="N"/>
    <n v="135051.54500000001"/>
    <n v="28.80467771"/>
    <n v="3890116.2280000001"/>
  </r>
  <r>
    <x v="237"/>
    <s v="August"/>
    <x v="34"/>
    <x v="6"/>
    <x v="0"/>
    <n v="9.1999999999999993"/>
    <n v="14.6"/>
    <n v="7.8"/>
    <n v="0.2"/>
    <s v="Y"/>
    <s v="N"/>
    <n v="135914.68"/>
    <n v="37.131774679999999"/>
    <n v="5046753.2735000001"/>
  </r>
  <r>
    <x v="238"/>
    <s v="August"/>
    <x v="34"/>
    <x v="0"/>
    <x v="0"/>
    <n v="9.8000000000000007"/>
    <n v="11.7"/>
    <n v="2.7"/>
    <n v="0.8"/>
    <s v="Y"/>
    <s v="N"/>
    <n v="141159.76999999999"/>
    <n v="41.605335449999998"/>
    <n v="5872999.5828999998"/>
  </r>
  <r>
    <x v="239"/>
    <s v="August"/>
    <x v="34"/>
    <x v="1"/>
    <x v="0"/>
    <n v="8.1"/>
    <n v="13.2"/>
    <n v="12.2"/>
    <n v="17.399999999999999"/>
    <s v="Y"/>
    <s v="N"/>
    <n v="134755.505"/>
    <n v="38.179120070000003"/>
    <n v="5144846.6054999996"/>
  </r>
  <r>
    <x v="240"/>
    <s v="August"/>
    <x v="34"/>
    <x v="2"/>
    <x v="0"/>
    <n v="6.3"/>
    <n v="11.7"/>
    <n v="9.1"/>
    <n v="1.8"/>
    <s v="Y"/>
    <s v="N"/>
    <n v="124448.5"/>
    <n v="35.474513610000002"/>
    <n v="4414750.0070000002"/>
  </r>
  <r>
    <x v="241"/>
    <s v="August"/>
    <x v="34"/>
    <x v="3"/>
    <x v="0"/>
    <n v="7.9"/>
    <n v="12.5"/>
    <n v="14.3"/>
    <n v="2.2000000000000002"/>
    <s v="Y"/>
    <s v="N"/>
    <n v="116744.215"/>
    <n v="42.414179560000001"/>
    <n v="4951610.0976"/>
  </r>
  <r>
    <x v="242"/>
    <s v="August"/>
    <x v="35"/>
    <x v="4"/>
    <x v="0"/>
    <n v="8.1"/>
    <n v="13"/>
    <n v="11.5"/>
    <n v="0"/>
    <s v="Y"/>
    <s v="N"/>
    <n v="137724.89499999999"/>
    <n v="50.273287490000001"/>
    <n v="6923883.2408999996"/>
  </r>
  <r>
    <x v="243"/>
    <s v="September"/>
    <x v="35"/>
    <x v="5"/>
    <x v="0"/>
    <n v="5.0999999999999996"/>
    <n v="16.2"/>
    <n v="15.7"/>
    <n v="0"/>
    <s v="Y"/>
    <s v="N"/>
    <n v="134116.76999999999"/>
    <n v="50.145784390000003"/>
    <n v="6725390.6315000001"/>
  </r>
  <r>
    <x v="244"/>
    <s v="September"/>
    <x v="35"/>
    <x v="6"/>
    <x v="0"/>
    <n v="8"/>
    <n v="18.8"/>
    <n v="10.5"/>
    <n v="0"/>
    <s v="Y"/>
    <s v="N"/>
    <n v="132794.715"/>
    <n v="49.03831254"/>
    <n v="6512028.7378000002"/>
  </r>
  <r>
    <x v="245"/>
    <s v="September"/>
    <x v="35"/>
    <x v="0"/>
    <x v="0"/>
    <n v="10.6"/>
    <n v="14"/>
    <n v="8"/>
    <n v="4.4000000000000004"/>
    <s v="Y"/>
    <s v="N"/>
    <n v="132096.33499999999"/>
    <n v="45.546264669999999"/>
    <n v="6016494.6358000003"/>
  </r>
  <r>
    <x v="246"/>
    <s v="September"/>
    <x v="35"/>
    <x v="1"/>
    <x v="0"/>
    <n v="8.6999999999999993"/>
    <n v="13.7"/>
    <n v="13"/>
    <n v="0"/>
    <s v="Y"/>
    <s v="N"/>
    <n v="131384.88"/>
    <n v="65.73690671"/>
    <n v="8636835.5997000001"/>
  </r>
  <r>
    <x v="247"/>
    <s v="September"/>
    <x v="35"/>
    <x v="2"/>
    <x v="0"/>
    <n v="10.199999999999999"/>
    <n v="14"/>
    <n v="14.8"/>
    <n v="0"/>
    <s v="Y"/>
    <s v="N"/>
    <n v="115799.32"/>
    <n v="57.177569200000001"/>
    <n v="6621123.6326000001"/>
  </r>
  <r>
    <x v="248"/>
    <s v="September"/>
    <x v="35"/>
    <x v="3"/>
    <x v="0"/>
    <n v="5.8"/>
    <n v="16.600000000000001"/>
    <n v="11.8"/>
    <n v="0"/>
    <s v="Y"/>
    <s v="N"/>
    <n v="109641.375"/>
    <n v="40.581765519999998"/>
    <n v="4449440.5714999996"/>
  </r>
  <r>
    <x v="249"/>
    <s v="September"/>
    <x v="36"/>
    <x v="4"/>
    <x v="0"/>
    <n v="8.9"/>
    <n v="13.6"/>
    <n v="9.1999999999999993"/>
    <n v="3.6"/>
    <s v="Y"/>
    <s v="N"/>
    <n v="131619.36499999999"/>
    <n v="38.52697878"/>
    <n v="5070896.4824000001"/>
  </r>
  <r>
    <x v="250"/>
    <s v="September"/>
    <x v="36"/>
    <x v="5"/>
    <x v="0"/>
    <n v="8.8000000000000007"/>
    <n v="12.8"/>
    <n v="11.1"/>
    <n v="2"/>
    <s v="Y"/>
    <s v="N"/>
    <n v="136340.70000000001"/>
    <n v="41.710381609999999"/>
    <n v="5686822.6260000002"/>
  </r>
  <r>
    <x v="251"/>
    <s v="September"/>
    <x v="36"/>
    <x v="6"/>
    <x v="0"/>
    <n v="10"/>
    <n v="15.3"/>
    <n v="11.4"/>
    <n v="0"/>
    <s v="Y"/>
    <s v="N"/>
    <n v="132977.45000000001"/>
    <n v="48.128104839999999"/>
    <n v="6399952.6550000003"/>
  </r>
  <r>
    <x v="252"/>
    <s v="September"/>
    <x v="36"/>
    <x v="0"/>
    <x v="0"/>
    <n v="10"/>
    <n v="15.7"/>
    <n v="17.3"/>
    <n v="0"/>
    <s v="Y"/>
    <s v="N"/>
    <n v="133541.98000000001"/>
    <n v="48.919566619999998"/>
    <n v="6532815.7872000001"/>
  </r>
  <r>
    <x v="253"/>
    <s v="September"/>
    <x v="36"/>
    <x v="1"/>
    <x v="0"/>
    <n v="5.0999999999999996"/>
    <n v="20.100000000000001"/>
    <n v="17.7"/>
    <n v="0"/>
    <s v="Y"/>
    <s v="N"/>
    <n v="123968.9"/>
    <n v="36.08846518"/>
    <n v="4473847.3311000001"/>
  </r>
  <r>
    <x v="254"/>
    <s v="September"/>
    <x v="36"/>
    <x v="2"/>
    <x v="0"/>
    <n v="12.2"/>
    <n v="21.7"/>
    <n v="10.199999999999999"/>
    <n v="0"/>
    <s v="Y"/>
    <s v="N"/>
    <n v="108790.005"/>
    <n v="37.654551560000002"/>
    <n v="4096438.8525"/>
  </r>
  <r>
    <x v="255"/>
    <s v="September"/>
    <x v="36"/>
    <x v="3"/>
    <x v="0"/>
    <n v="13.2"/>
    <n v="25.5"/>
    <n v="17.100000000000001"/>
    <n v="0"/>
    <s v="Y"/>
    <s v="N"/>
    <n v="99161.764999999999"/>
    <n v="30.359605869999999"/>
    <n v="3010512.1028"/>
  </r>
  <r>
    <x v="256"/>
    <s v="September"/>
    <x v="37"/>
    <x v="4"/>
    <x v="0"/>
    <n v="15.4"/>
    <n v="26.7"/>
    <n v="17.8"/>
    <n v="0"/>
    <s v="Y"/>
    <s v="N"/>
    <n v="116574.17"/>
    <n v="32.345654209999999"/>
    <n v="3770667.7925999998"/>
  </r>
  <r>
    <x v="257"/>
    <s v="September"/>
    <x v="37"/>
    <x v="5"/>
    <x v="0"/>
    <n v="10.8"/>
    <n v="15.9"/>
    <n v="15"/>
    <n v="15.8"/>
    <s v="Y"/>
    <s v="N"/>
    <n v="123750.5"/>
    <n v="34.506522410000002"/>
    <n v="4270199.4014999997"/>
  </r>
  <r>
    <x v="258"/>
    <s v="September"/>
    <x v="37"/>
    <x v="6"/>
    <x v="0"/>
    <n v="8.9"/>
    <n v="14.8"/>
    <n v="17.600000000000001"/>
    <n v="0"/>
    <s v="Y"/>
    <s v="N"/>
    <n v="131795.48499999999"/>
    <n v="38.966062469999997"/>
    <n v="5135551.1018000003"/>
  </r>
  <r>
    <x v="259"/>
    <s v="September"/>
    <x v="37"/>
    <x v="0"/>
    <x v="0"/>
    <n v="9"/>
    <n v="14.3"/>
    <n v="12.4"/>
    <n v="0.4"/>
    <s v="Y"/>
    <s v="N"/>
    <n v="131050.675"/>
    <n v="40.639264369999999"/>
    <n v="5325803.0272000004"/>
  </r>
  <r>
    <x v="260"/>
    <s v="September"/>
    <x v="37"/>
    <x v="1"/>
    <x v="0"/>
    <n v="10.5"/>
    <n v="14.7"/>
    <n v="8.1"/>
    <n v="0"/>
    <s v="N"/>
    <s v="N"/>
    <n v="130764.58500000001"/>
    <n v="40.630081019999999"/>
    <n v="5312975.6831"/>
  </r>
  <r>
    <x v="261"/>
    <s v="September"/>
    <x v="37"/>
    <x v="2"/>
    <x v="0"/>
    <n v="6.5"/>
    <n v="21.3"/>
    <n v="17"/>
    <n v="0"/>
    <s v="N"/>
    <s v="N"/>
    <n v="112377.185"/>
    <n v="47.826712030000003"/>
    <n v="5374631.2657000003"/>
  </r>
  <r>
    <x v="262"/>
    <s v="September"/>
    <x v="37"/>
    <x v="3"/>
    <x v="0"/>
    <n v="8.5"/>
    <n v="22.9"/>
    <n v="17.3"/>
    <n v="0"/>
    <s v="N"/>
    <s v="N"/>
    <n v="103708.925"/>
    <n v="32.857727840000003"/>
    <n v="3407639.6321999999"/>
  </r>
  <r>
    <x v="263"/>
    <s v="September"/>
    <x v="38"/>
    <x v="4"/>
    <x v="0"/>
    <n v="14"/>
    <n v="18.100000000000001"/>
    <n v="6.7"/>
    <n v="0"/>
    <s v="N"/>
    <s v="N"/>
    <n v="120096.71"/>
    <n v="44.955977410000003"/>
    <n v="5399064.9818000002"/>
  </r>
  <r>
    <x v="264"/>
    <s v="September"/>
    <x v="38"/>
    <x v="5"/>
    <x v="0"/>
    <n v="7.6"/>
    <n v="12.7"/>
    <n v="17.399999999999999"/>
    <n v="4.4000000000000004"/>
    <s v="N"/>
    <s v="N"/>
    <n v="127755.095"/>
    <n v="99.476166710000001"/>
    <n v="12708587.1283"/>
  </r>
  <r>
    <x v="265"/>
    <s v="September"/>
    <x v="38"/>
    <x v="6"/>
    <x v="0"/>
    <n v="8.5"/>
    <n v="12.6"/>
    <n v="20.3"/>
    <n v="0"/>
    <s v="N"/>
    <s v="N"/>
    <n v="131866.73000000001"/>
    <n v="49.768610670000001"/>
    <n v="6562823.9457"/>
  </r>
  <r>
    <x v="266"/>
    <s v="September"/>
    <x v="38"/>
    <x v="0"/>
    <x v="0"/>
    <n v="5.0999999999999996"/>
    <n v="14.3"/>
    <n v="18.2"/>
    <n v="0"/>
    <s v="N"/>
    <s v="N"/>
    <n v="130937.625"/>
    <n v="54.980526810000001"/>
    <n v="7199019.6018000003"/>
  </r>
  <r>
    <x v="267"/>
    <s v="September"/>
    <x v="38"/>
    <x v="1"/>
    <x v="0"/>
    <n v="5.8"/>
    <n v="19.100000000000001"/>
    <n v="20.2"/>
    <n v="0"/>
    <s v="N"/>
    <s v="N"/>
    <n v="124278.93"/>
    <n v="51.081001790000002"/>
    <n v="6348292.2457999997"/>
  </r>
  <r>
    <x v="268"/>
    <s v="September"/>
    <x v="38"/>
    <x v="2"/>
    <x v="0"/>
    <n v="6.6"/>
    <n v="17.899999999999999"/>
    <n v="20.100000000000001"/>
    <n v="0"/>
    <s v="N"/>
    <s v="N"/>
    <n v="111064.49"/>
    <n v="48.78936994"/>
    <n v="5418766.4897999996"/>
  </r>
  <r>
    <x v="269"/>
    <s v="September"/>
    <x v="38"/>
    <x v="3"/>
    <x v="0"/>
    <n v="9.8000000000000007"/>
    <n v="20.2"/>
    <n v="19.600000000000001"/>
    <n v="0"/>
    <s v="N"/>
    <s v="N"/>
    <n v="106431.815"/>
    <n v="43.931613710000001"/>
    <n v="4675721.3830000004"/>
  </r>
  <r>
    <x v="270"/>
    <s v="September"/>
    <x v="39"/>
    <x v="4"/>
    <x v="0"/>
    <n v="8.3000000000000007"/>
    <n v="21.4"/>
    <n v="13.6"/>
    <n v="0"/>
    <s v="N"/>
    <s v="N"/>
    <n v="121796.715"/>
    <n v="42.026015379999997"/>
    <n v="5118630.6178000001"/>
  </r>
  <r>
    <x v="271"/>
    <s v="September"/>
    <x v="39"/>
    <x v="5"/>
    <x v="0"/>
    <n v="9"/>
    <n v="16.899999999999999"/>
    <n v="13.5"/>
    <n v="0"/>
    <s v="N"/>
    <s v="N"/>
    <n v="126691.8"/>
    <n v="37.640101250000001"/>
    <n v="4768692.1794999996"/>
  </r>
  <r>
    <x v="272"/>
    <s v="September"/>
    <x v="39"/>
    <x v="6"/>
    <x v="0"/>
    <n v="11.5"/>
    <n v="15.9"/>
    <n v="16.8"/>
    <n v="0"/>
    <s v="N"/>
    <s v="N"/>
    <n v="129641.245"/>
    <n v="41.98096898"/>
    <n v="5442465.0849000001"/>
  </r>
  <r>
    <x v="273"/>
    <s v="October"/>
    <x v="39"/>
    <x v="0"/>
    <x v="0"/>
    <n v="6"/>
    <n v="21.6"/>
    <n v="21.7"/>
    <n v="0"/>
    <s v="N"/>
    <s v="N"/>
    <n v="124356.41499999999"/>
    <n v="34.809762990000003"/>
    <n v="4328817.3323999997"/>
  </r>
  <r>
    <x v="274"/>
    <s v="October"/>
    <x v="39"/>
    <x v="1"/>
    <x v="0"/>
    <n v="9.9"/>
    <n v="28.6"/>
    <n v="21.7"/>
    <n v="0"/>
    <s v="N"/>
    <s v="Y"/>
    <n v="107544.145"/>
    <n v="38.306983930000001"/>
    <n v="4119691.8343000002"/>
  </r>
  <r>
    <x v="275"/>
    <s v="October"/>
    <x v="39"/>
    <x v="2"/>
    <x v="0"/>
    <n v="16.3"/>
    <n v="31.3"/>
    <n v="22.2"/>
    <n v="0"/>
    <s v="N"/>
    <s v="N"/>
    <n v="100598.55"/>
    <n v="30.78069241"/>
    <n v="3096493.0244"/>
  </r>
  <r>
    <x v="276"/>
    <s v="October"/>
    <x v="39"/>
    <x v="3"/>
    <x v="0"/>
    <n v="13.9"/>
    <n v="24.9"/>
    <n v="22.2"/>
    <n v="0"/>
    <s v="N"/>
    <s v="N"/>
    <n v="103828.88"/>
    <n v="36.56069849"/>
    <n v="3796056.3761999998"/>
  </r>
  <r>
    <x v="277"/>
    <s v="October"/>
    <x v="40"/>
    <x v="4"/>
    <x v="0"/>
    <n v="12.7"/>
    <n v="34.4"/>
    <n v="22"/>
    <n v="0"/>
    <s v="N"/>
    <s v="N"/>
    <n v="125194.87"/>
    <n v="38.972005189999997"/>
    <n v="4879095.1233999999"/>
  </r>
  <r>
    <x v="278"/>
    <s v="October"/>
    <x v="40"/>
    <x v="5"/>
    <x v="0"/>
    <n v="15.5"/>
    <n v="35.799999999999997"/>
    <n v="18.899999999999999"/>
    <n v="0"/>
    <s v="Y"/>
    <s v="N"/>
    <n v="127225.245"/>
    <n v="36.244451439999999"/>
    <n v="4611209.2143000001"/>
  </r>
  <r>
    <x v="279"/>
    <s v="October"/>
    <x v="40"/>
    <x v="6"/>
    <x v="0"/>
    <n v="11.8"/>
    <n v="16.2"/>
    <n v="23.6"/>
    <n v="0"/>
    <s v="Y"/>
    <s v="N"/>
    <n v="117282.765"/>
    <n v="31.596406630000001"/>
    <n v="3705713.9336000001"/>
  </r>
  <r>
    <x v="280"/>
    <s v="October"/>
    <x v="40"/>
    <x v="0"/>
    <x v="0"/>
    <n v="7.6"/>
    <n v="18.600000000000001"/>
    <n v="23.3"/>
    <n v="0"/>
    <s v="Y"/>
    <s v="N"/>
    <n v="122121.325"/>
    <n v="36.140982370000003"/>
    <n v="4413584.6538000004"/>
  </r>
  <r>
    <x v="281"/>
    <s v="October"/>
    <x v="40"/>
    <x v="1"/>
    <x v="0"/>
    <n v="10.9"/>
    <n v="29.9"/>
    <n v="22"/>
    <n v="0"/>
    <s v="Y"/>
    <s v="N"/>
    <n v="126989.905"/>
    <n v="41.415074920000002"/>
    <n v="5259296.4297000002"/>
  </r>
  <r>
    <x v="282"/>
    <s v="October"/>
    <x v="40"/>
    <x v="2"/>
    <x v="0"/>
    <n v="17.5"/>
    <n v="29.2"/>
    <n v="11.9"/>
    <n v="0"/>
    <s v="Y"/>
    <s v="N"/>
    <n v="112604.825"/>
    <n v="34.803176860000001"/>
    <n v="3919005.6398"/>
  </r>
  <r>
    <x v="283"/>
    <s v="October"/>
    <x v="40"/>
    <x v="3"/>
    <x v="0"/>
    <n v="16.899999999999999"/>
    <n v="19.2"/>
    <n v="19.600000000000001"/>
    <n v="0.4"/>
    <s v="Y"/>
    <s v="N"/>
    <n v="105376.33500000001"/>
    <n v="29.90281083"/>
    <n v="3151048.6115000001"/>
  </r>
  <r>
    <x v="284"/>
    <s v="October"/>
    <x v="41"/>
    <x v="4"/>
    <x v="0"/>
    <n v="11.3"/>
    <n v="16.100000000000001"/>
    <n v="13.4"/>
    <n v="0.6"/>
    <s v="Y"/>
    <s v="N"/>
    <n v="120916.215"/>
    <n v="36.353623810000002"/>
    <n v="4395742.5926000001"/>
  </r>
  <r>
    <x v="285"/>
    <s v="October"/>
    <x v="41"/>
    <x v="5"/>
    <x v="0"/>
    <n v="7.9"/>
    <n v="17.600000000000001"/>
    <n v="24.3"/>
    <n v="0.4"/>
    <s v="Y"/>
    <s v="N"/>
    <n v="122830.38"/>
    <n v="41.49816809"/>
    <n v="5097235.7558000004"/>
  </r>
  <r>
    <x v="286"/>
    <s v="October"/>
    <x v="41"/>
    <x v="6"/>
    <x v="0"/>
    <n v="11.2"/>
    <n v="28.6"/>
    <n v="24.4"/>
    <n v="0"/>
    <s v="Y"/>
    <s v="N"/>
    <n v="126919.19500000001"/>
    <n v="45.563440200000002"/>
    <n v="5782875.1516000004"/>
  </r>
  <r>
    <x v="287"/>
    <s v="October"/>
    <x v="41"/>
    <x v="0"/>
    <x v="0"/>
    <n v="14.4"/>
    <n v="34"/>
    <n v="22.2"/>
    <n v="0"/>
    <s v="Y"/>
    <s v="N"/>
    <n v="130260.37"/>
    <n v="39.066948680000003"/>
    <n v="5088875.1897999998"/>
  </r>
  <r>
    <x v="288"/>
    <s v="October"/>
    <x v="41"/>
    <x v="1"/>
    <x v="0"/>
    <n v="17"/>
    <n v="23.8"/>
    <n v="8.4"/>
    <n v="0"/>
    <s v="Y"/>
    <s v="N"/>
    <n v="123985.97"/>
    <n v="43.80436083"/>
    <n v="5431126.1677000001"/>
  </r>
  <r>
    <x v="289"/>
    <s v="October"/>
    <x v="41"/>
    <x v="2"/>
    <x v="0"/>
    <n v="11.5"/>
    <n v="20.5"/>
    <n v="20.399999999999999"/>
    <n v="0"/>
    <s v="Y"/>
    <s v="N"/>
    <n v="104916.345"/>
    <n v="29.673610060000001"/>
    <n v="3113246.7105"/>
  </r>
  <r>
    <x v="290"/>
    <s v="October"/>
    <x v="41"/>
    <x v="3"/>
    <x v="0"/>
    <n v="12.6"/>
    <n v="17.7"/>
    <n v="24.2"/>
    <n v="0"/>
    <s v="Y"/>
    <s v="N"/>
    <n v="100812.04"/>
    <n v="29.120867570000001"/>
    <n v="2935734.0663000001"/>
  </r>
  <r>
    <x v="291"/>
    <s v="October"/>
    <x v="42"/>
    <x v="4"/>
    <x v="0"/>
    <n v="8.3000000000000007"/>
    <n v="26.7"/>
    <n v="25.8"/>
    <n v="0"/>
    <s v="Y"/>
    <s v="N"/>
    <n v="120795"/>
    <n v="43.510676320000002"/>
    <n v="5255872.1460999995"/>
  </r>
  <r>
    <x v="292"/>
    <s v="October"/>
    <x v="42"/>
    <x v="5"/>
    <x v="0"/>
    <n v="12.9"/>
    <n v="31.8"/>
    <n v="14.4"/>
    <n v="0"/>
    <s v="Y"/>
    <s v="N"/>
    <n v="126655.49"/>
    <n v="43.332869199999998"/>
    <n v="5488345.7816000003"/>
  </r>
  <r>
    <x v="293"/>
    <s v="October"/>
    <x v="42"/>
    <x v="6"/>
    <x v="0"/>
    <n v="17.600000000000001"/>
    <n v="18.3"/>
    <n v="7.3"/>
    <n v="2.4"/>
    <s v="Y"/>
    <s v="N"/>
    <n v="122368.88499999999"/>
    <n v="39.681894030000002"/>
    <n v="4855829.1271000002"/>
  </r>
  <r>
    <x v="294"/>
    <s v="October"/>
    <x v="42"/>
    <x v="0"/>
    <x v="0"/>
    <n v="11.4"/>
    <n v="16.7"/>
    <n v="8.5"/>
    <n v="7"/>
    <s v="Y"/>
    <s v="N"/>
    <n v="121471.64"/>
    <n v="44.033046460000001"/>
    <n v="5348766.3677000003"/>
  </r>
  <r>
    <x v="295"/>
    <s v="October"/>
    <x v="42"/>
    <x v="1"/>
    <x v="0"/>
    <n v="11.8"/>
    <n v="16.399999999999999"/>
    <n v="21"/>
    <n v="0"/>
    <s v="Y"/>
    <s v="N"/>
    <n v="120420.7"/>
    <n v="48.169896799999997"/>
    <n v="5800652.6915999996"/>
  </r>
  <r>
    <x v="296"/>
    <s v="October"/>
    <x v="42"/>
    <x v="2"/>
    <x v="0"/>
    <n v="9.1999999999999993"/>
    <n v="19.5"/>
    <n v="25.1"/>
    <n v="0"/>
    <s v="Y"/>
    <s v="N"/>
    <n v="106813.03"/>
    <n v="32.192051970000001"/>
    <n v="3438530.6127999998"/>
  </r>
  <r>
    <x v="297"/>
    <s v="October"/>
    <x v="42"/>
    <x v="3"/>
    <x v="0"/>
    <n v="10.199999999999999"/>
    <n v="31.3"/>
    <n v="20.100000000000001"/>
    <n v="0"/>
    <s v="Y"/>
    <s v="N"/>
    <n v="102279.745"/>
    <n v="17.4659695"/>
    <n v="1786414.9066000001"/>
  </r>
  <r>
    <x v="298"/>
    <s v="October"/>
    <x v="43"/>
    <x v="4"/>
    <x v="0"/>
    <n v="14"/>
    <n v="15.9"/>
    <n v="14.5"/>
    <n v="0.2"/>
    <s v="Y"/>
    <s v="N"/>
    <n v="115297.34"/>
    <n v="29.398516279999999"/>
    <n v="3389570.727"/>
  </r>
  <r>
    <x v="299"/>
    <s v="October"/>
    <x v="43"/>
    <x v="5"/>
    <x v="0"/>
    <n v="10.4"/>
    <n v="23.3"/>
    <n v="28.1"/>
    <n v="0.2"/>
    <s v="Y"/>
    <s v="N"/>
    <n v="116619.57"/>
    <n v="31.32939962"/>
    <n v="3653621.1120000002"/>
  </r>
  <r>
    <x v="300"/>
    <s v="October"/>
    <x v="43"/>
    <x v="6"/>
    <x v="0"/>
    <n v="10.1"/>
    <n v="26.8"/>
    <n v="27.6"/>
    <n v="0"/>
    <s v="Y"/>
    <s v="N"/>
    <n v="122887.41"/>
    <n v="39.51380992"/>
    <n v="4855749.7603000002"/>
  </r>
  <r>
    <x v="301"/>
    <s v="October"/>
    <x v="43"/>
    <x v="0"/>
    <x v="0"/>
    <n v="13.7"/>
    <n v="26.1"/>
    <n v="26.8"/>
    <n v="0"/>
    <s v="Y"/>
    <s v="N"/>
    <n v="124222.935"/>
    <n v="62.320128279999999"/>
    <n v="7741589.2445"/>
  </r>
  <r>
    <x v="302"/>
    <s v="October"/>
    <x v="43"/>
    <x v="1"/>
    <x v="0"/>
    <n v="12.6"/>
    <n v="27.4"/>
    <n v="22.6"/>
    <n v="0"/>
    <s v="Y"/>
    <s v="N"/>
    <n v="121256.97"/>
    <n v="35.875550349999997"/>
    <n v="4350160.5324999997"/>
  </r>
  <r>
    <x v="303"/>
    <s v="October"/>
    <x v="43"/>
    <x v="2"/>
    <x v="0"/>
    <n v="15.7"/>
    <n v="25.9"/>
    <n v="13.5"/>
    <n v="1"/>
    <s v="Y"/>
    <s v="N"/>
    <n v="106353.44"/>
    <n v="18.374790109999999"/>
    <n v="1954222.1375"/>
  </r>
  <r>
    <x v="304"/>
    <s v="November"/>
    <x v="43"/>
    <x v="3"/>
    <x v="0"/>
    <n v="16.399999999999999"/>
    <n v="26"/>
    <n v="10"/>
    <n v="4.4000000000000004"/>
    <s v="Y"/>
    <s v="N"/>
    <n v="103629.645"/>
    <n v="14.68483973"/>
    <n v="1521784.7280999999"/>
  </r>
  <r>
    <x v="305"/>
    <s v="November"/>
    <x v="44"/>
    <x v="4"/>
    <x v="0"/>
    <n v="14.5"/>
    <n v="16"/>
    <n v="8.1999999999999993"/>
    <n v="0"/>
    <s v="Y"/>
    <s v="N"/>
    <n v="113791.75"/>
    <n v="25.017848959999998"/>
    <n v="2846824.8144"/>
  </r>
  <r>
    <x v="306"/>
    <s v="November"/>
    <x v="44"/>
    <x v="5"/>
    <x v="0"/>
    <n v="8"/>
    <n v="17.899999999999999"/>
    <n v="25.4"/>
    <n v="0.2"/>
    <s v="Y"/>
    <s v="Y"/>
    <n v="101793.035"/>
    <n v="14.15794771"/>
    <n v="1441180.4668000001"/>
  </r>
  <r>
    <x v="307"/>
    <s v="November"/>
    <x v="44"/>
    <x v="6"/>
    <x v="0"/>
    <n v="10.9"/>
    <n v="27.2"/>
    <n v="19.600000000000001"/>
    <n v="0"/>
    <s v="Y"/>
    <s v="N"/>
    <n v="120177.94500000001"/>
    <n v="29.237633089999999"/>
    <n v="3513718.6614000001"/>
  </r>
  <r>
    <x v="308"/>
    <s v="November"/>
    <x v="44"/>
    <x v="0"/>
    <x v="0"/>
    <n v="16.2"/>
    <n v="24.7"/>
    <n v="16.399999999999999"/>
    <n v="12.2"/>
    <s v="Y"/>
    <s v="N"/>
    <n v="125985.465"/>
    <n v="34.576790760000002"/>
    <n v="4356173.0620999997"/>
  </r>
  <r>
    <x v="309"/>
    <s v="November"/>
    <x v="44"/>
    <x v="1"/>
    <x v="0"/>
    <n v="16.600000000000001"/>
    <n v="18.7"/>
    <n v="3.7"/>
    <n v="17.600000000000001"/>
    <s v="Y"/>
    <s v="N"/>
    <n v="120505.58500000001"/>
    <n v="30.642866869999999"/>
    <n v="3692636.5981999999"/>
  </r>
  <r>
    <x v="310"/>
    <s v="November"/>
    <x v="44"/>
    <x v="2"/>
    <x v="0"/>
    <n v="11.9"/>
    <n v="16.8"/>
    <n v="25.2"/>
    <n v="1.2"/>
    <s v="Y"/>
    <s v="N"/>
    <n v="104269.79"/>
    <n v="18.27265483"/>
    <n v="1905285.8818999999"/>
  </r>
  <r>
    <x v="311"/>
    <s v="November"/>
    <x v="44"/>
    <x v="3"/>
    <x v="0"/>
    <n v="8.5"/>
    <n v="24.8"/>
    <n v="25.1"/>
    <n v="0"/>
    <s v="Y"/>
    <s v="N"/>
    <n v="103793.08500000001"/>
    <n v="21.095360379999999"/>
    <n v="2189552.5329999998"/>
  </r>
  <r>
    <x v="312"/>
    <s v="November"/>
    <x v="45"/>
    <x v="4"/>
    <x v="0"/>
    <n v="13.6"/>
    <n v="33.1"/>
    <n v="26.4"/>
    <n v="0"/>
    <s v="Y"/>
    <s v="N"/>
    <n v="127234.72"/>
    <n v="35.054800229999998"/>
    <n v="4460187.6919"/>
  </r>
  <r>
    <x v="313"/>
    <s v="November"/>
    <x v="45"/>
    <x v="5"/>
    <x v="0"/>
    <n v="15.2"/>
    <n v="16.399999999999999"/>
    <n v="5.3"/>
    <n v="0"/>
    <s v="Y"/>
    <s v="N"/>
    <n v="121617.28"/>
    <n v="32.067076479999997"/>
    <n v="3899910.6189999999"/>
  </r>
  <r>
    <x v="314"/>
    <s v="November"/>
    <x v="45"/>
    <x v="6"/>
    <x v="0"/>
    <n v="11.5"/>
    <n v="20.100000000000001"/>
    <n v="16"/>
    <n v="2"/>
    <s v="Y"/>
    <s v="N"/>
    <n v="121566.645"/>
    <n v="35.224103849999999"/>
    <n v="4282076.1282000002"/>
  </r>
  <r>
    <x v="315"/>
    <s v="November"/>
    <x v="45"/>
    <x v="0"/>
    <x v="0"/>
    <n v="13.7"/>
    <n v="21.2"/>
    <n v="19.2"/>
    <n v="0"/>
    <s v="Y"/>
    <s v="N"/>
    <n v="123775.16"/>
    <n v="38.485258739999999"/>
    <n v="4763519.0581999999"/>
  </r>
  <r>
    <x v="316"/>
    <s v="November"/>
    <x v="45"/>
    <x v="1"/>
    <x v="0"/>
    <n v="13.5"/>
    <n v="18.2"/>
    <n v="26.1"/>
    <n v="0.4"/>
    <s v="Y"/>
    <s v="N"/>
    <n v="117078.58500000001"/>
    <n v="32.823096649999997"/>
    <n v="3842881.7111"/>
  </r>
  <r>
    <x v="317"/>
    <s v="November"/>
    <x v="45"/>
    <x v="2"/>
    <x v="0"/>
    <n v="12.1"/>
    <n v="18.3"/>
    <n v="27.5"/>
    <n v="0.2"/>
    <s v="Y"/>
    <s v="N"/>
    <n v="103646.63499999999"/>
    <n v="33.560938610000001"/>
    <n v="3478478.3544000001"/>
  </r>
  <r>
    <x v="318"/>
    <s v="November"/>
    <x v="45"/>
    <x v="3"/>
    <x v="0"/>
    <n v="13"/>
    <n v="18.5"/>
    <n v="27.6"/>
    <n v="0.2"/>
    <s v="Y"/>
    <s v="N"/>
    <n v="99761.81"/>
    <n v="28.298071060000002"/>
    <n v="2823066.7884999998"/>
  </r>
  <r>
    <x v="319"/>
    <s v="November"/>
    <x v="46"/>
    <x v="4"/>
    <x v="0"/>
    <n v="11.4"/>
    <n v="26.3"/>
    <n v="29.4"/>
    <n v="0.2"/>
    <s v="Y"/>
    <s v="N"/>
    <n v="124557.22500000001"/>
    <n v="39.127373740000003"/>
    <n v="4873597.0946000004"/>
  </r>
  <r>
    <x v="320"/>
    <s v="November"/>
    <x v="46"/>
    <x v="5"/>
    <x v="0"/>
    <n v="15.7"/>
    <n v="33.299999999999997"/>
    <n v="24"/>
    <n v="0"/>
    <s v="Y"/>
    <s v="N"/>
    <n v="131442.20000000001"/>
    <n v="36.024547249999998"/>
    <n v="4735145.7445"/>
  </r>
  <r>
    <x v="321"/>
    <s v="November"/>
    <x v="46"/>
    <x v="6"/>
    <x v="0"/>
    <n v="14.7"/>
    <n v="29.5"/>
    <n v="29.2"/>
    <n v="0"/>
    <s v="Y"/>
    <s v="N"/>
    <n v="132353.755"/>
    <n v="60.680238269999997"/>
    <n v="8031257.3892999999"/>
  </r>
  <r>
    <x v="322"/>
    <s v="November"/>
    <x v="46"/>
    <x v="0"/>
    <x v="0"/>
    <n v="15.6"/>
    <n v="31.5"/>
    <n v="20.6"/>
    <n v="0"/>
    <s v="Y"/>
    <s v="N"/>
    <n v="138118.70499999999"/>
    <n v="78.290968070000005"/>
    <n v="10813447.123"/>
  </r>
  <r>
    <x v="323"/>
    <s v="November"/>
    <x v="46"/>
    <x v="1"/>
    <x v="0"/>
    <n v="15.4"/>
    <n v="19.100000000000001"/>
    <n v="6.4"/>
    <n v="0.4"/>
    <s v="Y"/>
    <s v="N"/>
    <n v="123412.685"/>
    <n v="38.026497679999999"/>
    <n v="4692952.1798"/>
  </r>
  <r>
    <x v="324"/>
    <s v="November"/>
    <x v="46"/>
    <x v="2"/>
    <x v="0"/>
    <n v="12.2"/>
    <n v="17.5"/>
    <n v="20.9"/>
    <n v="3.6"/>
    <s v="Y"/>
    <s v="N"/>
    <n v="102647.905"/>
    <n v="27.413622409999999"/>
    <n v="2813950.9087999999"/>
  </r>
  <r>
    <x v="325"/>
    <s v="November"/>
    <x v="46"/>
    <x v="3"/>
    <x v="0"/>
    <n v="13.5"/>
    <n v="20"/>
    <n v="27.3"/>
    <n v="0"/>
    <s v="Y"/>
    <s v="N"/>
    <n v="98621.62"/>
    <n v="32.34590077"/>
    <n v="3190005.1343"/>
  </r>
  <r>
    <x v="326"/>
    <s v="November"/>
    <x v="47"/>
    <x v="4"/>
    <x v="0"/>
    <n v="13.8"/>
    <n v="20.7"/>
    <n v="27.3"/>
    <n v="0"/>
    <s v="Y"/>
    <s v="N"/>
    <n v="114406.825"/>
    <n v="41.368772450000002"/>
    <n v="4732869.9101999998"/>
  </r>
  <r>
    <x v="327"/>
    <s v="November"/>
    <x v="47"/>
    <x v="5"/>
    <x v="0"/>
    <n v="13.6"/>
    <n v="24.5"/>
    <n v="30"/>
    <n v="0"/>
    <s v="Y"/>
    <s v="N"/>
    <n v="118894.30499999999"/>
    <n v="48.52152976"/>
    <n v="5768933.5584000004"/>
  </r>
  <r>
    <x v="328"/>
    <s v="November"/>
    <x v="47"/>
    <x v="6"/>
    <x v="0"/>
    <n v="13.5"/>
    <n v="33.299999999999997"/>
    <n v="9.3000000000000007"/>
    <n v="0"/>
    <s v="Y"/>
    <s v="N"/>
    <n v="124728.875"/>
    <n v="60.69203392"/>
    <n v="7570049.1123000002"/>
  </r>
  <r>
    <x v="329"/>
    <s v="November"/>
    <x v="47"/>
    <x v="0"/>
    <x v="0"/>
    <n v="10.8"/>
    <n v="17.399999999999999"/>
    <n v="23.3"/>
    <n v="0"/>
    <s v="Y"/>
    <s v="N"/>
    <n v="112907.145"/>
    <n v="30.494174109999999"/>
    <n v="3443010.1379"/>
  </r>
  <r>
    <x v="330"/>
    <s v="November"/>
    <x v="47"/>
    <x v="1"/>
    <x v="0"/>
    <n v="9"/>
    <n v="18.2"/>
    <n v="16.8"/>
    <n v="0.4"/>
    <s v="Y"/>
    <s v="N"/>
    <n v="117492.82"/>
    <n v="40.366545459999998"/>
    <n v="4742779.2598000001"/>
  </r>
  <r>
    <x v="331"/>
    <s v="November"/>
    <x v="47"/>
    <x v="2"/>
    <x v="0"/>
    <n v="12"/>
    <n v="20.100000000000001"/>
    <n v="27.1"/>
    <n v="0"/>
    <s v="Y"/>
    <s v="N"/>
    <n v="105011.19500000001"/>
    <n v="43.326660840000002"/>
    <n v="4549784.4302000003"/>
  </r>
  <r>
    <x v="332"/>
    <s v="November"/>
    <x v="47"/>
    <x v="3"/>
    <x v="0"/>
    <n v="12.6"/>
    <n v="20.3"/>
    <n v="23.4"/>
    <n v="0"/>
    <s v="Y"/>
    <s v="N"/>
    <n v="102162.53"/>
    <n v="39.12126473"/>
    <n v="3996727.3816"/>
  </r>
  <r>
    <x v="333"/>
    <s v="November"/>
    <x v="48"/>
    <x v="4"/>
    <x v="0"/>
    <n v="10"/>
    <n v="32.200000000000003"/>
    <n v="26.6"/>
    <n v="0"/>
    <s v="Y"/>
    <s v="N"/>
    <n v="122452.41499999999"/>
    <n v="45.57726057"/>
    <n v="5581045.6259000003"/>
  </r>
  <r>
    <x v="334"/>
    <s v="December"/>
    <x v="48"/>
    <x v="5"/>
    <x v="0"/>
    <n v="14.5"/>
    <n v="24.6"/>
    <n v="24.4"/>
    <n v="1.8"/>
    <s v="Y"/>
    <s v="N"/>
    <n v="117115.62"/>
    <n v="37.920958990000003"/>
    <n v="4441136.6231000004"/>
  </r>
  <r>
    <x v="335"/>
    <s v="December"/>
    <x v="48"/>
    <x v="6"/>
    <x v="0"/>
    <n v="9.1999999999999993"/>
    <n v="17.5"/>
    <n v="32.4"/>
    <n v="0"/>
    <s v="Y"/>
    <s v="N"/>
    <n v="115230.125"/>
    <n v="37.470820799999998"/>
    <n v="4317767.3646"/>
  </r>
  <r>
    <x v="336"/>
    <s v="December"/>
    <x v="48"/>
    <x v="0"/>
    <x v="0"/>
    <n v="12.2"/>
    <n v="21.3"/>
    <n v="30.1"/>
    <n v="0"/>
    <s v="Y"/>
    <s v="N"/>
    <n v="121699.425"/>
    <n v="43.34422421"/>
    <n v="5274967.1634"/>
  </r>
  <r>
    <x v="337"/>
    <s v="December"/>
    <x v="48"/>
    <x v="1"/>
    <x v="0"/>
    <n v="11.3"/>
    <n v="30.8"/>
    <n v="32.200000000000003"/>
    <n v="0"/>
    <s v="Y"/>
    <s v="N"/>
    <n v="129148.52"/>
    <n v="66.533894050000001"/>
    <n v="8592753.9463999998"/>
  </r>
  <r>
    <x v="338"/>
    <s v="December"/>
    <x v="48"/>
    <x v="2"/>
    <x v="0"/>
    <n v="15.5"/>
    <n v="25.3"/>
    <n v="27.9"/>
    <n v="0"/>
    <s v="Y"/>
    <s v="N"/>
    <n v="115606.005"/>
    <n v="36.906868619999997"/>
    <n v="4266655.6381999999"/>
  </r>
  <r>
    <x v="339"/>
    <s v="December"/>
    <x v="48"/>
    <x v="3"/>
    <x v="0"/>
    <n v="15.3"/>
    <n v="29.8"/>
    <n v="13.5"/>
    <n v="0"/>
    <s v="Y"/>
    <s v="N"/>
    <n v="112025.29"/>
    <n v="36.78833221"/>
    <n v="4121223.5844000001"/>
  </r>
  <r>
    <x v="340"/>
    <s v="December"/>
    <x v="49"/>
    <x v="4"/>
    <x v="0"/>
    <n v="18.100000000000001"/>
    <n v="27.3"/>
    <n v="8.6999999999999993"/>
    <n v="0"/>
    <s v="Y"/>
    <s v="N"/>
    <n v="129059.645"/>
    <n v="53.369098719999997"/>
    <n v="6887796.9347999999"/>
  </r>
  <r>
    <x v="341"/>
    <s v="December"/>
    <x v="49"/>
    <x v="5"/>
    <x v="0"/>
    <n v="20.3"/>
    <n v="35.4"/>
    <n v="19.8"/>
    <n v="0.8"/>
    <s v="Y"/>
    <s v="N"/>
    <n v="136800.91"/>
    <n v="57.534246680000003"/>
    <n v="7870737.3020000001"/>
  </r>
  <r>
    <x v="342"/>
    <s v="December"/>
    <x v="49"/>
    <x v="6"/>
    <x v="0"/>
    <n v="15.4"/>
    <n v="24.6"/>
    <n v="27"/>
    <n v="0"/>
    <s v="Y"/>
    <s v="N"/>
    <n v="125965.02"/>
    <n v="49.73700573"/>
    <n v="6265122.9215000002"/>
  </r>
  <r>
    <x v="343"/>
    <s v="December"/>
    <x v="49"/>
    <x v="0"/>
    <x v="0"/>
    <n v="13.1"/>
    <n v="26"/>
    <n v="32"/>
    <n v="0"/>
    <s v="Y"/>
    <s v="N"/>
    <n v="125807.495"/>
    <n v="50.806013669999999"/>
    <n v="6391777.3108000001"/>
  </r>
  <r>
    <x v="344"/>
    <s v="December"/>
    <x v="49"/>
    <x v="1"/>
    <x v="0"/>
    <n v="14.2"/>
    <n v="19.2"/>
    <n v="13"/>
    <n v="0"/>
    <s v="Y"/>
    <s v="N"/>
    <n v="116597.81"/>
    <n v="32.020129189999999"/>
    <n v="3733476.9394999999"/>
  </r>
  <r>
    <x v="345"/>
    <s v="December"/>
    <x v="49"/>
    <x v="2"/>
    <x v="0"/>
    <n v="10.1"/>
    <n v="18.3"/>
    <n v="27.9"/>
    <n v="2"/>
    <s v="Y"/>
    <s v="N"/>
    <n v="106139.41"/>
    <n v="34.142897920000003"/>
    <n v="3623907.0408999999"/>
  </r>
  <r>
    <x v="346"/>
    <s v="December"/>
    <x v="49"/>
    <x v="3"/>
    <x v="0"/>
    <n v="10.3"/>
    <n v="28.3"/>
    <n v="28.6"/>
    <n v="0"/>
    <s v="Y"/>
    <s v="N"/>
    <n v="105218.515"/>
    <n v="40.306829550000003"/>
    <n v="4241024.7495999997"/>
  </r>
  <r>
    <x v="347"/>
    <s v="December"/>
    <x v="50"/>
    <x v="4"/>
    <x v="0"/>
    <n v="11.9"/>
    <n v="22.7"/>
    <n v="31.6"/>
    <n v="0"/>
    <s v="Y"/>
    <s v="N"/>
    <n v="125784.96000000001"/>
    <n v="51.747829520000003"/>
    <n v="6509098.6662999997"/>
  </r>
  <r>
    <x v="348"/>
    <s v="December"/>
    <x v="50"/>
    <x v="5"/>
    <x v="0"/>
    <n v="14.4"/>
    <n v="24.6"/>
    <n v="30.3"/>
    <n v="0"/>
    <s v="Y"/>
    <s v="N"/>
    <n v="129077.41"/>
    <n v="51.660830169999997"/>
    <n v="6668246.1568"/>
  </r>
  <r>
    <x v="349"/>
    <s v="December"/>
    <x v="50"/>
    <x v="6"/>
    <x v="0"/>
    <n v="15.6"/>
    <n v="27.5"/>
    <n v="32.5"/>
    <n v="0"/>
    <s v="Y"/>
    <s v="N"/>
    <n v="135930.07999999999"/>
    <n v="78.645919989999996"/>
    <n v="10690346.195900001"/>
  </r>
  <r>
    <x v="350"/>
    <s v="December"/>
    <x v="50"/>
    <x v="0"/>
    <x v="0"/>
    <n v="16.899999999999999"/>
    <n v="37.200000000000003"/>
    <n v="33.1"/>
    <n v="0"/>
    <s v="Y"/>
    <s v="N"/>
    <n v="152366.29999999999"/>
    <n v="188.0861252"/>
    <n v="28657986.978100002"/>
  </r>
  <r>
    <x v="351"/>
    <s v="December"/>
    <x v="50"/>
    <x v="1"/>
    <x v="0"/>
    <n v="19.399999999999999"/>
    <n v="35.4"/>
    <n v="31.2"/>
    <n v="0"/>
    <s v="N"/>
    <s v="N"/>
    <n v="158052.89000000001"/>
    <n v="81.192486250000002"/>
    <n v="12832707.098099999"/>
  </r>
  <r>
    <x v="352"/>
    <s v="December"/>
    <x v="50"/>
    <x v="2"/>
    <x v="0"/>
    <n v="19.2"/>
    <n v="41.2"/>
    <n v="20.5"/>
    <n v="0"/>
    <s v="N"/>
    <s v="N"/>
    <n v="154924.89000000001"/>
    <n v="69.328820820000004"/>
    <n v="10740759.9394"/>
  </r>
  <r>
    <x v="353"/>
    <s v="December"/>
    <x v="50"/>
    <x v="3"/>
    <x v="0"/>
    <n v="25.9"/>
    <n v="37.799999999999997"/>
    <n v="10.4"/>
    <n v="0"/>
    <s v="N"/>
    <s v="N"/>
    <n v="133421.03"/>
    <n v="54.649804289999999"/>
    <n v="7291433.1776999999"/>
  </r>
  <r>
    <x v="354"/>
    <s v="December"/>
    <x v="51"/>
    <x v="4"/>
    <x v="0"/>
    <n v="15"/>
    <n v="20.2"/>
    <n v="25.4"/>
    <n v="6"/>
    <s v="N"/>
    <s v="N"/>
    <n v="113802.21"/>
    <n v="49.621251919999999"/>
    <n v="5647008.1315000001"/>
  </r>
  <r>
    <x v="355"/>
    <s v="December"/>
    <x v="51"/>
    <x v="5"/>
    <x v="0"/>
    <n v="12"/>
    <n v="22.8"/>
    <n v="32.9"/>
    <n v="0"/>
    <s v="N"/>
    <s v="N"/>
    <n v="119477.515"/>
    <n v="37.53130427"/>
    <n v="4484146.9688999997"/>
  </r>
  <r>
    <x v="356"/>
    <s v="December"/>
    <x v="51"/>
    <x v="6"/>
    <x v="0"/>
    <n v="15.1"/>
    <n v="26"/>
    <n v="32.4"/>
    <n v="0"/>
    <s v="N"/>
    <s v="N"/>
    <n v="126553.11500000001"/>
    <n v="39.138220830000002"/>
    <n v="4953063.7615999999"/>
  </r>
  <r>
    <x v="357"/>
    <s v="December"/>
    <x v="51"/>
    <x v="0"/>
    <x v="0"/>
    <n v="16.7"/>
    <n v="34.6"/>
    <n v="32.799999999999997"/>
    <n v="0.4"/>
    <s v="N"/>
    <s v="N"/>
    <n v="134583.25"/>
    <n v="50.81827517"/>
    <n v="6839288.6317999996"/>
  </r>
  <r>
    <x v="358"/>
    <s v="December"/>
    <x v="51"/>
    <x v="1"/>
    <x v="0"/>
    <n v="21.7"/>
    <n v="34.1"/>
    <n v="33.299999999999997"/>
    <n v="0"/>
    <s v="N"/>
    <s v="Y"/>
    <n v="119950.37"/>
    <n v="22.115586239999999"/>
    <n v="2652772.7522999998"/>
  </r>
  <r>
    <x v="359"/>
    <s v="December"/>
    <x v="51"/>
    <x v="2"/>
    <x v="0"/>
    <n v="12.7"/>
    <n v="20"/>
    <n v="19.2"/>
    <n v="30.6"/>
    <s v="N"/>
    <s v="Y"/>
    <n v="95093.294999999998"/>
    <n v="14.96710809"/>
    <n v="1423271.6248999999"/>
  </r>
  <r>
    <x v="360"/>
    <s v="December"/>
    <x v="51"/>
    <x v="3"/>
    <x v="0"/>
    <n v="11.9"/>
    <n v="19.399999999999999"/>
    <n v="27.6"/>
    <n v="5.2"/>
    <s v="N"/>
    <s v="N"/>
    <n v="96394.94"/>
    <n v="19.823183589999999"/>
    <n v="1910854.5928"/>
  </r>
  <r>
    <x v="361"/>
    <s v="December"/>
    <x v="52"/>
    <x v="4"/>
    <x v="0"/>
    <n v="12.8"/>
    <n v="20.8"/>
    <n v="33.200000000000003"/>
    <n v="0"/>
    <s v="N"/>
    <s v="Y"/>
    <n v="100048.44"/>
    <n v="20.097539919999999"/>
    <n v="2010727.5168000001"/>
  </r>
  <r>
    <x v="362"/>
    <s v="December"/>
    <x v="52"/>
    <x v="5"/>
    <x v="0"/>
    <n v="12.4"/>
    <n v="23.9"/>
    <n v="33"/>
    <n v="0"/>
    <s v="N"/>
    <s v="N"/>
    <n v="111647.54"/>
    <n v="27.33170157"/>
    <n v="3051517.2442999999"/>
  </r>
  <r>
    <x v="363"/>
    <s v="December"/>
    <x v="52"/>
    <x v="6"/>
    <x v="0"/>
    <n v="13.9"/>
    <n v="34.700000000000003"/>
    <n v="32.799999999999997"/>
    <n v="0"/>
    <s v="N"/>
    <s v="N"/>
    <n v="128552.13499999999"/>
    <n v="43.826874789999998"/>
    <n v="5634038.3245999999"/>
  </r>
  <r>
    <x v="364"/>
    <s v="December"/>
    <x v="52"/>
    <x v="0"/>
    <x v="0"/>
    <n v="19.7"/>
    <n v="39.700000000000003"/>
    <n v="29.6"/>
    <n v="0"/>
    <s v="N"/>
    <s v="N"/>
    <n v="146473.83499999999"/>
    <n v="101.99155880000001"/>
    <n v="14939094.755100001"/>
  </r>
  <r>
    <x v="365"/>
    <s v="January"/>
    <x v="0"/>
    <x v="1"/>
    <x v="1"/>
    <n v="19.8"/>
    <n v="24.2"/>
    <n v="22"/>
    <n v="0"/>
    <s v="N"/>
    <s v="Y"/>
    <n v="116040.925"/>
    <n v="32.527673360000001"/>
    <n v="3774541.3048"/>
  </r>
  <r>
    <x v="366"/>
    <s v="January"/>
    <x v="0"/>
    <x v="2"/>
    <x v="1"/>
    <n v="17.100000000000001"/>
    <n v="27.6"/>
    <n v="25.1"/>
    <n v="0"/>
    <s v="N"/>
    <s v="N"/>
    <n v="99622.64"/>
    <n v="21.894560760000001"/>
    <n v="2181193.9446"/>
  </r>
  <r>
    <x v="367"/>
    <s v="January"/>
    <x v="0"/>
    <x v="3"/>
    <x v="1"/>
    <n v="17.5"/>
    <n v="27.1"/>
    <n v="25.7"/>
    <n v="0"/>
    <s v="N"/>
    <s v="N"/>
    <n v="97656.445000000007"/>
    <n v="19.895384799999999"/>
    <n v="1942912.5515000001"/>
  </r>
  <r>
    <x v="368"/>
    <s v="January"/>
    <x v="1"/>
    <x v="4"/>
    <x v="1"/>
    <n v="16.3"/>
    <n v="26"/>
    <n v="15.3"/>
    <n v="0"/>
    <s v="N"/>
    <s v="N"/>
    <n v="110932.505"/>
    <n v="25.443479239999998"/>
    <n v="2822508.8879999998"/>
  </r>
  <r>
    <x v="369"/>
    <s v="January"/>
    <x v="1"/>
    <x v="5"/>
    <x v="1"/>
    <n v="17.100000000000001"/>
    <n v="25.7"/>
    <n v="25.8"/>
    <n v="0"/>
    <s v="N"/>
    <s v="N"/>
    <n v="117873.58"/>
    <n v="29.917187370000001"/>
    <n v="3526445.9788000002"/>
  </r>
  <r>
    <x v="370"/>
    <s v="January"/>
    <x v="1"/>
    <x v="6"/>
    <x v="1"/>
    <n v="17.3"/>
    <n v="25.7"/>
    <n v="18.100000000000001"/>
    <n v="0"/>
    <s v="N"/>
    <s v="N"/>
    <n v="115064.265"/>
    <n v="31.790252049999999"/>
    <n v="3657921.9863"/>
  </r>
  <r>
    <x v="371"/>
    <s v="January"/>
    <x v="1"/>
    <x v="0"/>
    <x v="1"/>
    <n v="16.3"/>
    <n v="21.3"/>
    <n v="30.4"/>
    <n v="0"/>
    <s v="N"/>
    <s v="N"/>
    <n v="112392.69500000001"/>
    <n v="34.445069169999996"/>
    <n v="3871374.1535"/>
  </r>
  <r>
    <x v="372"/>
    <s v="January"/>
    <x v="1"/>
    <x v="1"/>
    <x v="1"/>
    <n v="16.2"/>
    <n v="20.6"/>
    <n v="25.4"/>
    <n v="0"/>
    <s v="N"/>
    <s v="N"/>
    <n v="111879.54"/>
    <n v="36.888156160000001"/>
    <n v="4127029.9426000002"/>
  </r>
  <r>
    <x v="373"/>
    <s v="January"/>
    <x v="1"/>
    <x v="2"/>
    <x v="1"/>
    <n v="16.8"/>
    <n v="21.4"/>
    <n v="21.3"/>
    <n v="0"/>
    <s v="N"/>
    <s v="N"/>
    <n v="105482.69500000001"/>
    <n v="41.987823249999998"/>
    <n v="4428988.7536000004"/>
  </r>
  <r>
    <x v="374"/>
    <s v="January"/>
    <x v="1"/>
    <x v="3"/>
    <x v="1"/>
    <n v="15.7"/>
    <n v="31.5"/>
    <n v="31.3"/>
    <n v="0"/>
    <s v="N"/>
    <s v="N"/>
    <n v="113049.145"/>
    <n v="44.479787029999997"/>
    <n v="5028401.8935000002"/>
  </r>
  <r>
    <x v="375"/>
    <s v="January"/>
    <x v="2"/>
    <x v="4"/>
    <x v="1"/>
    <n v="17.2"/>
    <n v="36.4"/>
    <n v="15.8"/>
    <n v="0"/>
    <s v="N"/>
    <s v="N"/>
    <n v="141133.08499999999"/>
    <n v="88.116100790000004"/>
    <n v="12436097.1427"/>
  </r>
  <r>
    <x v="376"/>
    <s v="January"/>
    <x v="2"/>
    <x v="5"/>
    <x v="1"/>
    <n v="17.100000000000001"/>
    <n v="24.8"/>
    <n v="29.1"/>
    <n v="0.8"/>
    <s v="N"/>
    <s v="N"/>
    <n v="135006.10999999999"/>
    <n v="62.53997502"/>
    <n v="8443278.7468999997"/>
  </r>
  <r>
    <x v="377"/>
    <s v="January"/>
    <x v="2"/>
    <x v="6"/>
    <x v="1"/>
    <n v="16.8"/>
    <n v="42.2"/>
    <n v="25"/>
    <n v="0.2"/>
    <s v="N"/>
    <s v="N"/>
    <n v="160011.07500000001"/>
    <n v="545.73781959999997"/>
    <n v="87324095.182400003"/>
  </r>
  <r>
    <x v="378"/>
    <s v="January"/>
    <x v="2"/>
    <x v="0"/>
    <x v="1"/>
    <n v="16.100000000000001"/>
    <n v="18.100000000000001"/>
    <n v="3.9"/>
    <n v="0.4"/>
    <s v="N"/>
    <s v="N"/>
    <n v="120396.33500000001"/>
    <n v="36.37140419"/>
    <n v="4378983.7632999998"/>
  </r>
  <r>
    <x v="379"/>
    <s v="January"/>
    <x v="2"/>
    <x v="1"/>
    <x v="1"/>
    <n v="13.6"/>
    <n v="19.2"/>
    <n v="19.7"/>
    <n v="1"/>
    <s v="N"/>
    <s v="N"/>
    <n v="113244.79"/>
    <n v="30.203903069999999"/>
    <n v="3420434.6603000001"/>
  </r>
  <r>
    <x v="380"/>
    <s v="January"/>
    <x v="2"/>
    <x v="2"/>
    <x v="1"/>
    <n v="11.9"/>
    <n v="22.3"/>
    <n v="32.6"/>
    <n v="0"/>
    <s v="N"/>
    <s v="N"/>
    <n v="103046.17"/>
    <n v="23.67497011"/>
    <n v="2439614.9947000002"/>
  </r>
  <r>
    <x v="381"/>
    <s v="January"/>
    <x v="2"/>
    <x v="3"/>
    <x v="1"/>
    <n v="14.9"/>
    <n v="32.700000000000003"/>
    <n v="31.5"/>
    <n v="0"/>
    <s v="N"/>
    <s v="N"/>
    <n v="114097.07"/>
    <n v="29.153261950000001"/>
    <n v="3326301.7694000001"/>
  </r>
  <r>
    <x v="382"/>
    <s v="January"/>
    <x v="3"/>
    <x v="4"/>
    <x v="1"/>
    <n v="18.600000000000001"/>
    <n v="35.299999999999997"/>
    <n v="30.4"/>
    <n v="0"/>
    <s v="N"/>
    <s v="N"/>
    <n v="147817.58499999999"/>
    <n v="43.409358019999999"/>
    <n v="6416666.4688999997"/>
  </r>
  <r>
    <x v="383"/>
    <s v="January"/>
    <x v="3"/>
    <x v="5"/>
    <x v="1"/>
    <n v="17.899999999999999"/>
    <n v="30.9"/>
    <n v="27.2"/>
    <n v="0"/>
    <s v="N"/>
    <s v="N"/>
    <n v="148612.37"/>
    <n v="49.257935250000003"/>
    <n v="7320338.4988000002"/>
  </r>
  <r>
    <x v="384"/>
    <s v="January"/>
    <x v="3"/>
    <x v="6"/>
    <x v="1"/>
    <n v="19.3"/>
    <n v="29.1"/>
    <n v="18.600000000000001"/>
    <n v="1"/>
    <s v="N"/>
    <s v="N"/>
    <n v="142471.51"/>
    <n v="53.300398770000001"/>
    <n v="7593788.2964000003"/>
  </r>
  <r>
    <x v="385"/>
    <s v="January"/>
    <x v="3"/>
    <x v="0"/>
    <x v="1"/>
    <n v="19"/>
    <n v="26.7"/>
    <n v="14.9"/>
    <n v="0.8"/>
    <s v="N"/>
    <s v="N"/>
    <n v="139450.61499999999"/>
    <n v="55.470089539999996"/>
    <n v="7735338.1004999997"/>
  </r>
  <r>
    <x v="386"/>
    <s v="January"/>
    <x v="3"/>
    <x v="1"/>
    <x v="1"/>
    <n v="17.5"/>
    <n v="22.8"/>
    <n v="6.5"/>
    <n v="1.6"/>
    <s v="N"/>
    <s v="N"/>
    <n v="129135.185"/>
    <n v="42.337732770000002"/>
    <n v="5467290.9537000004"/>
  </r>
  <r>
    <x v="387"/>
    <s v="January"/>
    <x v="3"/>
    <x v="2"/>
    <x v="1"/>
    <n v="17.3"/>
    <n v="21.9"/>
    <n v="23.2"/>
    <n v="7"/>
    <s v="N"/>
    <s v="N"/>
    <n v="108097.845"/>
    <n v="26.975023329999999"/>
    <n v="2915941.8908000002"/>
  </r>
  <r>
    <x v="388"/>
    <s v="January"/>
    <x v="3"/>
    <x v="3"/>
    <x v="1"/>
    <n v="16.2"/>
    <n v="22.2"/>
    <n v="23.4"/>
    <n v="5.2"/>
    <s v="N"/>
    <s v="N"/>
    <n v="103396.3"/>
    <n v="26.412209069999999"/>
    <n v="2730924.6927"/>
  </r>
  <r>
    <x v="389"/>
    <s v="January"/>
    <x v="4"/>
    <x v="4"/>
    <x v="1"/>
    <n v="16.7"/>
    <n v="20.9"/>
    <n v="25.7"/>
    <n v="0.4"/>
    <s v="N"/>
    <s v="N"/>
    <n v="112649.60000000001"/>
    <n v="27.59659014"/>
    <n v="3108744.8406000002"/>
  </r>
  <r>
    <x v="390"/>
    <s v="January"/>
    <x v="4"/>
    <x v="5"/>
    <x v="1"/>
    <n v="16.5"/>
    <n v="29.4"/>
    <n v="28.7"/>
    <n v="0"/>
    <s v="N"/>
    <s v="Y"/>
    <n v="110152.815"/>
    <n v="25.276693940000001"/>
    <n v="2784298.9914000002"/>
  </r>
  <r>
    <x v="391"/>
    <s v="January"/>
    <x v="4"/>
    <x v="6"/>
    <x v="1"/>
    <n v="19.3"/>
    <n v="29.5"/>
    <n v="22.2"/>
    <n v="0"/>
    <s v="N"/>
    <s v="N"/>
    <n v="133718.035"/>
    <n v="32.759849449999997"/>
    <n v="4380582.6952999998"/>
  </r>
  <r>
    <x v="392"/>
    <s v="January"/>
    <x v="4"/>
    <x v="0"/>
    <x v="1"/>
    <n v="20.3"/>
    <n v="27.5"/>
    <n v="19"/>
    <n v="3.6"/>
    <s v="Y"/>
    <s v="N"/>
    <n v="134169.82999999999"/>
    <n v="33.324968159999997"/>
    <n v="4471205.3128000004"/>
  </r>
  <r>
    <x v="393"/>
    <s v="January"/>
    <x v="4"/>
    <x v="1"/>
    <x v="1"/>
    <n v="14.4"/>
    <n v="18.3"/>
    <n v="14.3"/>
    <n v="14.2"/>
    <s v="Y"/>
    <s v="N"/>
    <n v="123615.21"/>
    <n v="32.693847210000001"/>
    <n v="4041456.7886000001"/>
  </r>
  <r>
    <x v="394"/>
    <s v="January"/>
    <x v="4"/>
    <x v="2"/>
    <x v="1"/>
    <n v="12.3"/>
    <n v="22.4"/>
    <n v="24"/>
    <n v="1.2"/>
    <s v="Y"/>
    <s v="N"/>
    <n v="107579.345"/>
    <n v="23.84687233"/>
    <n v="2565430.9056000002"/>
  </r>
  <r>
    <x v="395"/>
    <s v="January"/>
    <x v="4"/>
    <x v="3"/>
    <x v="1"/>
    <n v="13.9"/>
    <n v="21.8"/>
    <n v="26.3"/>
    <n v="10.6"/>
    <s v="Y"/>
    <s v="N"/>
    <n v="101279.65"/>
    <n v="23.47662571"/>
    <n v="2377704.4350999999"/>
  </r>
  <r>
    <x v="396"/>
    <s v="February"/>
    <x v="5"/>
    <x v="4"/>
    <x v="1"/>
    <n v="12.5"/>
    <n v="23.6"/>
    <n v="29.4"/>
    <n v="0"/>
    <s v="Y"/>
    <s v="N"/>
    <n v="121942.895"/>
    <n v="31.58876665"/>
    <n v="3852025.6548000001"/>
  </r>
  <r>
    <x v="397"/>
    <s v="February"/>
    <x v="5"/>
    <x v="5"/>
    <x v="1"/>
    <n v="15.4"/>
    <n v="31.5"/>
    <n v="25.5"/>
    <n v="0"/>
    <s v="Y"/>
    <s v="N"/>
    <n v="133989.155"/>
    <n v="35.64081616"/>
    <n v="4775482.8408000004"/>
  </r>
  <r>
    <x v="398"/>
    <s v="February"/>
    <x v="5"/>
    <x v="6"/>
    <x v="1"/>
    <n v="18.100000000000001"/>
    <n v="21"/>
    <n v="11"/>
    <n v="0.6"/>
    <s v="Y"/>
    <s v="N"/>
    <n v="122594.47500000001"/>
    <n v="27.876043979999999"/>
    <n v="3417448.9767999998"/>
  </r>
  <r>
    <x v="399"/>
    <s v="February"/>
    <x v="5"/>
    <x v="0"/>
    <x v="1"/>
    <n v="17.3"/>
    <n v="20.9"/>
    <n v="21.7"/>
    <n v="2.4"/>
    <s v="Y"/>
    <s v="N"/>
    <n v="119919.605"/>
    <n v="22.3923782"/>
    <n v="2685285.1488000001"/>
  </r>
  <r>
    <x v="400"/>
    <s v="February"/>
    <x v="5"/>
    <x v="1"/>
    <x v="1"/>
    <n v="15.3"/>
    <n v="29.4"/>
    <n v="29"/>
    <n v="0"/>
    <s v="Y"/>
    <s v="N"/>
    <n v="126330.55"/>
    <n v="26.854502199999999"/>
    <n v="3392544.0329"/>
  </r>
  <r>
    <x v="401"/>
    <s v="February"/>
    <x v="5"/>
    <x v="2"/>
    <x v="1"/>
    <n v="16.5"/>
    <n v="32.6"/>
    <n v="28.8"/>
    <n v="0"/>
    <s v="Y"/>
    <s v="N"/>
    <n v="123737.01"/>
    <n v="28.72453436"/>
    <n v="3554287.9953000001"/>
  </r>
  <r>
    <x v="402"/>
    <s v="February"/>
    <x v="5"/>
    <x v="3"/>
    <x v="1"/>
    <n v="19.100000000000001"/>
    <n v="27.7"/>
    <n v="28.5"/>
    <n v="0"/>
    <s v="Y"/>
    <s v="N"/>
    <n v="124436.81"/>
    <n v="33.49284634"/>
    <n v="4167742.9564"/>
  </r>
  <r>
    <x v="403"/>
    <s v="February"/>
    <x v="6"/>
    <x v="4"/>
    <x v="1"/>
    <n v="19.2"/>
    <n v="22.9"/>
    <n v="23.3"/>
    <n v="0"/>
    <s v="Y"/>
    <s v="N"/>
    <n v="129327.22500000001"/>
    <n v="33.908603100000001"/>
    <n v="4385305.5425000004"/>
  </r>
  <r>
    <x v="404"/>
    <s v="February"/>
    <x v="6"/>
    <x v="5"/>
    <x v="1"/>
    <n v="17.399999999999999"/>
    <n v="22.7"/>
    <n v="27.7"/>
    <n v="0"/>
    <s v="Y"/>
    <s v="N"/>
    <n v="131271.26500000001"/>
    <n v="38.705675849999999"/>
    <n v="5080943.0314999996"/>
  </r>
  <r>
    <x v="405"/>
    <s v="February"/>
    <x v="6"/>
    <x v="6"/>
    <x v="1"/>
    <n v="17.399999999999999"/>
    <n v="23.3"/>
    <n v="25.3"/>
    <n v="0"/>
    <s v="Y"/>
    <s v="N"/>
    <n v="132265.005"/>
    <n v="41.376079619999999"/>
    <n v="5472607.3777999999"/>
  </r>
  <r>
    <x v="406"/>
    <s v="February"/>
    <x v="6"/>
    <x v="0"/>
    <x v="1"/>
    <n v="18"/>
    <n v="23.8"/>
    <n v="27.6"/>
    <n v="0"/>
    <s v="Y"/>
    <s v="N"/>
    <n v="131003.79"/>
    <n v="34.389933720000002"/>
    <n v="4505211.6551999999"/>
  </r>
  <r>
    <x v="407"/>
    <s v="February"/>
    <x v="6"/>
    <x v="1"/>
    <x v="1"/>
    <n v="16.7"/>
    <n v="24.9"/>
    <n v="27.9"/>
    <n v="0"/>
    <s v="Y"/>
    <s v="N"/>
    <n v="133845.51999999999"/>
    <n v="40.626650689999998"/>
    <n v="5437695.1875"/>
  </r>
  <r>
    <x v="408"/>
    <s v="February"/>
    <x v="6"/>
    <x v="2"/>
    <x v="1"/>
    <n v="17.7"/>
    <n v="30.3"/>
    <n v="23.4"/>
    <n v="0"/>
    <s v="Y"/>
    <s v="N"/>
    <n v="120839.995"/>
    <n v="32.231397960000002"/>
    <n v="3894841.9682999998"/>
  </r>
  <r>
    <x v="409"/>
    <s v="February"/>
    <x v="6"/>
    <x v="3"/>
    <x v="1"/>
    <n v="16.399999999999999"/>
    <n v="24.5"/>
    <n v="22.9"/>
    <n v="0"/>
    <s v="Y"/>
    <s v="N"/>
    <n v="104364.735"/>
    <n v="26.267269679999998"/>
    <n v="2741376.6392999999"/>
  </r>
  <r>
    <x v="410"/>
    <s v="February"/>
    <x v="7"/>
    <x v="4"/>
    <x v="1"/>
    <n v="14"/>
    <n v="26.1"/>
    <n v="25.4"/>
    <n v="0"/>
    <s v="Y"/>
    <s v="N"/>
    <n v="120863.325"/>
    <n v="32.56207053"/>
    <n v="3935560.1131000002"/>
  </r>
  <r>
    <x v="411"/>
    <s v="February"/>
    <x v="7"/>
    <x v="5"/>
    <x v="1"/>
    <n v="13.7"/>
    <n v="18.399999999999999"/>
    <n v="14.5"/>
    <n v="3.6"/>
    <s v="Y"/>
    <s v="N"/>
    <n v="117062.035"/>
    <n v="29.585353430000001"/>
    <n v="3463321.6787"/>
  </r>
  <r>
    <x v="412"/>
    <s v="February"/>
    <x v="7"/>
    <x v="6"/>
    <x v="1"/>
    <n v="12.7"/>
    <n v="21.1"/>
    <n v="16.2"/>
    <n v="0.6"/>
    <s v="Y"/>
    <s v="N"/>
    <n v="119481.79"/>
    <n v="32.504514059999998"/>
    <n v="3883697.523"/>
  </r>
  <r>
    <x v="413"/>
    <s v="February"/>
    <x v="7"/>
    <x v="0"/>
    <x v="1"/>
    <n v="15.5"/>
    <n v="22.6"/>
    <n v="20.6"/>
    <n v="1.2"/>
    <s v="Y"/>
    <s v="N"/>
    <n v="125964.185"/>
    <n v="47.404309140000002"/>
    <n v="5971245.1662999997"/>
  </r>
  <r>
    <x v="414"/>
    <s v="February"/>
    <x v="7"/>
    <x v="1"/>
    <x v="1"/>
    <n v="15.8"/>
    <n v="22"/>
    <n v="11.2"/>
    <n v="0.2"/>
    <s v="Y"/>
    <s v="N"/>
    <n v="122991.66"/>
    <n v="43.694896810000003"/>
    <n v="5374107.8921999997"/>
  </r>
  <r>
    <x v="415"/>
    <s v="February"/>
    <x v="7"/>
    <x v="2"/>
    <x v="1"/>
    <n v="15.8"/>
    <n v="20.8"/>
    <n v="23.8"/>
    <n v="0"/>
    <s v="Y"/>
    <s v="N"/>
    <n v="105911.71"/>
    <n v="26.30452433"/>
    <n v="2785957.1524999999"/>
  </r>
  <r>
    <x v="416"/>
    <s v="February"/>
    <x v="7"/>
    <x v="3"/>
    <x v="1"/>
    <n v="12.6"/>
    <n v="24.7"/>
    <n v="26.5"/>
    <n v="0"/>
    <s v="Y"/>
    <s v="N"/>
    <n v="107884.355"/>
    <n v="24.60568176"/>
    <n v="2654568.1060000001"/>
  </r>
  <r>
    <x v="417"/>
    <s v="February"/>
    <x v="8"/>
    <x v="4"/>
    <x v="1"/>
    <n v="15.6"/>
    <n v="29.5"/>
    <n v="8.4"/>
    <n v="0"/>
    <s v="Y"/>
    <s v="N"/>
    <n v="130527.325"/>
    <n v="55.280231450000002"/>
    <n v="7215580.7364999996"/>
  </r>
  <r>
    <x v="418"/>
    <s v="February"/>
    <x v="8"/>
    <x v="5"/>
    <x v="1"/>
    <n v="18.100000000000001"/>
    <n v="39.4"/>
    <n v="19.399999999999999"/>
    <n v="0"/>
    <s v="Y"/>
    <s v="N"/>
    <n v="156924.82999999999"/>
    <n v="66.960656470000004"/>
    <n v="10507789.633199999"/>
  </r>
  <r>
    <x v="419"/>
    <s v="February"/>
    <x v="8"/>
    <x v="6"/>
    <x v="1"/>
    <n v="22.4"/>
    <n v="25.6"/>
    <n v="15.8"/>
    <n v="0"/>
    <s v="Y"/>
    <s v="N"/>
    <n v="152419.41500000001"/>
    <n v="72.240699939999999"/>
    <n v="11010885.223999999"/>
  </r>
  <r>
    <x v="420"/>
    <s v="February"/>
    <x v="8"/>
    <x v="0"/>
    <x v="1"/>
    <n v="19.600000000000001"/>
    <n v="26.4"/>
    <n v="13.8"/>
    <n v="0.4"/>
    <s v="Y"/>
    <s v="N"/>
    <n v="138064.85500000001"/>
    <n v="43.386786059999999"/>
    <n v="5990190.3262999998"/>
  </r>
  <r>
    <x v="421"/>
    <s v="February"/>
    <x v="8"/>
    <x v="1"/>
    <x v="1"/>
    <n v="15.5"/>
    <n v="23.5"/>
    <n v="19.3"/>
    <n v="0"/>
    <s v="Y"/>
    <s v="N"/>
    <n v="122575.935"/>
    <n v="35.552542870000003"/>
    <n v="4357886.1838999996"/>
  </r>
  <r>
    <x v="422"/>
    <s v="February"/>
    <x v="8"/>
    <x v="2"/>
    <x v="1"/>
    <n v="17.7"/>
    <n v="22.2"/>
    <n v="17.7"/>
    <n v="0"/>
    <s v="Y"/>
    <s v="N"/>
    <n v="110545.84"/>
    <n v="32.105705630000003"/>
    <n v="3549152.1976999999"/>
  </r>
  <r>
    <x v="423"/>
    <s v="February"/>
    <x v="8"/>
    <x v="3"/>
    <x v="1"/>
    <n v="17.7"/>
    <n v="22.7"/>
    <n v="21.5"/>
    <n v="0"/>
    <s v="Y"/>
    <s v="N"/>
    <n v="105781.985"/>
    <n v="30.398442679999999"/>
    <n v="3215607.6076000002"/>
  </r>
  <r>
    <x v="424"/>
    <s v="February"/>
    <x v="9"/>
    <x v="4"/>
    <x v="1"/>
    <n v="15"/>
    <n v="23.7"/>
    <n v="18.2"/>
    <n v="0"/>
    <s v="Y"/>
    <s v="N"/>
    <n v="125400.08"/>
    <n v="41.258079010000003"/>
    <n v="5173766.4084999999"/>
  </r>
  <r>
    <x v="425"/>
    <s v="March"/>
    <x v="9"/>
    <x v="5"/>
    <x v="1"/>
    <n v="17.3"/>
    <n v="33.700000000000003"/>
    <n v="23.4"/>
    <n v="0"/>
    <s v="Y"/>
    <s v="N"/>
    <n v="142242.595"/>
    <n v="96.287619219999996"/>
    <n v="13696200.824200001"/>
  </r>
  <r>
    <x v="426"/>
    <s v="March"/>
    <x v="9"/>
    <x v="6"/>
    <x v="1"/>
    <n v="17.600000000000001"/>
    <n v="34.700000000000003"/>
    <n v="22.6"/>
    <n v="0"/>
    <s v="Y"/>
    <s v="N"/>
    <n v="145182.98000000001"/>
    <n v="53.911071139999997"/>
    <n v="7826969.9631000003"/>
  </r>
  <r>
    <x v="427"/>
    <s v="March"/>
    <x v="9"/>
    <x v="0"/>
    <x v="1"/>
    <n v="17.399999999999999"/>
    <n v="23.9"/>
    <n v="21.8"/>
    <n v="0.2"/>
    <s v="Y"/>
    <s v="N"/>
    <n v="136226.12"/>
    <n v="49.552162510000002"/>
    <n v="6750298.8362999996"/>
  </r>
  <r>
    <x v="428"/>
    <s v="March"/>
    <x v="9"/>
    <x v="1"/>
    <x v="1"/>
    <n v="16.5"/>
    <n v="33"/>
    <n v="21.2"/>
    <n v="0.2"/>
    <s v="Y"/>
    <s v="N"/>
    <n v="149376.57"/>
    <n v="43.227417260000003"/>
    <n v="6457163.3202999998"/>
  </r>
  <r>
    <x v="429"/>
    <s v="March"/>
    <x v="9"/>
    <x v="2"/>
    <x v="1"/>
    <n v="20.399999999999999"/>
    <n v="23.7"/>
    <n v="11.4"/>
    <n v="1.2"/>
    <s v="Y"/>
    <s v="N"/>
    <n v="124692.315"/>
    <n v="37.425385800000001"/>
    <n v="4666657.9951999998"/>
  </r>
  <r>
    <x v="430"/>
    <s v="March"/>
    <x v="9"/>
    <x v="3"/>
    <x v="1"/>
    <n v="17.399999999999999"/>
    <n v="25.2"/>
    <n v="21.3"/>
    <n v="0"/>
    <s v="Y"/>
    <s v="N"/>
    <n v="117707.95"/>
    <n v="41.320647800000003"/>
    <n v="4863768.7451999998"/>
  </r>
  <r>
    <x v="431"/>
    <s v="March"/>
    <x v="10"/>
    <x v="4"/>
    <x v="1"/>
    <n v="18.600000000000001"/>
    <n v="24.9"/>
    <n v="7.9"/>
    <n v="3.2"/>
    <s v="Y"/>
    <s v="N"/>
    <n v="131465.82500000001"/>
    <n v="41.149502560000002"/>
    <n v="5409753.3024000004"/>
  </r>
  <r>
    <x v="432"/>
    <s v="March"/>
    <x v="10"/>
    <x v="5"/>
    <x v="1"/>
    <n v="19.899999999999999"/>
    <n v="38.9"/>
    <n v="20.8"/>
    <n v="0.6"/>
    <s v="Y"/>
    <s v="N"/>
    <n v="160285.01500000001"/>
    <n v="253.0320323"/>
    <n v="40557243.092699997"/>
  </r>
  <r>
    <x v="433"/>
    <s v="March"/>
    <x v="10"/>
    <x v="6"/>
    <x v="1"/>
    <n v="20.8"/>
    <n v="28.5"/>
    <n v="10.8"/>
    <n v="0"/>
    <s v="Y"/>
    <s v="N"/>
    <n v="152599.125"/>
    <n v="66.411603389999996"/>
    <n v="10134352.567199999"/>
  </r>
  <r>
    <x v="434"/>
    <s v="March"/>
    <x v="10"/>
    <x v="0"/>
    <x v="1"/>
    <n v="18.100000000000001"/>
    <n v="22.1"/>
    <n v="3.9"/>
    <n v="0.6"/>
    <s v="Y"/>
    <s v="N"/>
    <n v="135635.70499999999"/>
    <n v="46.521612349999998"/>
    <n v="6309991.6887999997"/>
  </r>
  <r>
    <x v="435"/>
    <s v="March"/>
    <x v="10"/>
    <x v="1"/>
    <x v="1"/>
    <n v="18.8"/>
    <n v="26.1"/>
    <n v="19.600000000000001"/>
    <n v="8.4"/>
    <s v="Y"/>
    <s v="N"/>
    <n v="141414.35"/>
    <n v="49.793533140000001"/>
    <n v="7041520.1232000003"/>
  </r>
  <r>
    <x v="436"/>
    <s v="March"/>
    <x v="10"/>
    <x v="2"/>
    <x v="1"/>
    <n v="18.7"/>
    <n v="22.3"/>
    <n v="7"/>
    <n v="0.2"/>
    <s v="Y"/>
    <s v="N"/>
    <n v="119690.755"/>
    <n v="37.321013860000001"/>
    <n v="4466980.3262999998"/>
  </r>
  <r>
    <x v="437"/>
    <s v="March"/>
    <x v="10"/>
    <x v="3"/>
    <x v="1"/>
    <n v="17.7"/>
    <n v="23.2"/>
    <n v="13.8"/>
    <n v="0"/>
    <s v="Y"/>
    <s v="N"/>
    <n v="111329.62"/>
    <n v="30.086962100000001"/>
    <n v="3349570.0575000001"/>
  </r>
  <r>
    <x v="438"/>
    <s v="March"/>
    <x v="11"/>
    <x v="4"/>
    <x v="1"/>
    <n v="18.399999999999999"/>
    <n v="21.3"/>
    <n v="10.6"/>
    <n v="0"/>
    <s v="Y"/>
    <s v="Y"/>
    <n v="105388.57"/>
    <n v="24.794429990000001"/>
    <n v="2613049.5205999999"/>
  </r>
  <r>
    <x v="439"/>
    <s v="March"/>
    <x v="11"/>
    <x v="5"/>
    <x v="1"/>
    <n v="15.1"/>
    <n v="26.8"/>
    <n v="20.7"/>
    <n v="0"/>
    <s v="Y"/>
    <s v="N"/>
    <n v="123073.98"/>
    <n v="28.46012769"/>
    <n v="3502701.1861"/>
  </r>
  <r>
    <x v="440"/>
    <s v="March"/>
    <x v="11"/>
    <x v="6"/>
    <x v="1"/>
    <n v="15.3"/>
    <n v="31.4"/>
    <n v="18.899999999999999"/>
    <n v="0"/>
    <s v="Y"/>
    <s v="N"/>
    <n v="135047.625"/>
    <n v="54.353055810000001"/>
    <n v="7340251.0986000001"/>
  </r>
  <r>
    <x v="441"/>
    <s v="March"/>
    <x v="11"/>
    <x v="0"/>
    <x v="1"/>
    <n v="18.3"/>
    <n v="32.5"/>
    <n v="19.600000000000001"/>
    <n v="0"/>
    <s v="Y"/>
    <s v="N"/>
    <n v="143184.80499999999"/>
    <n v="49.491101499999999"/>
    <n v="7086373.7175000003"/>
  </r>
  <r>
    <x v="442"/>
    <s v="March"/>
    <x v="11"/>
    <x v="1"/>
    <x v="1"/>
    <n v="15.2"/>
    <n v="19.5"/>
    <n v="6.7"/>
    <n v="13.4"/>
    <s v="Y"/>
    <s v="N"/>
    <n v="118189.72"/>
    <n v="33.972023620000002"/>
    <n v="4015143.9594999999"/>
  </r>
  <r>
    <x v="443"/>
    <s v="March"/>
    <x v="11"/>
    <x v="2"/>
    <x v="1"/>
    <n v="12"/>
    <n v="18.8"/>
    <n v="10.7"/>
    <n v="5.8"/>
    <s v="Y"/>
    <s v="N"/>
    <n v="105484.1"/>
    <n v="48.717489980000003"/>
    <n v="5138920.5848000003"/>
  </r>
  <r>
    <x v="444"/>
    <s v="March"/>
    <x v="11"/>
    <x v="3"/>
    <x v="1"/>
    <n v="10.1"/>
    <n v="23.3"/>
    <n v="19"/>
    <n v="0.2"/>
    <s v="Y"/>
    <s v="N"/>
    <n v="100394.06"/>
    <n v="47.175064120000002"/>
    <n v="4736096.2177999998"/>
  </r>
  <r>
    <x v="445"/>
    <s v="March"/>
    <x v="12"/>
    <x v="4"/>
    <x v="1"/>
    <n v="11.2"/>
    <n v="23.5"/>
    <n v="19.7"/>
    <n v="0"/>
    <s v="Y"/>
    <s v="N"/>
    <n v="117796.715"/>
    <n v="49.676549350000002"/>
    <n v="5851734.3260000004"/>
  </r>
  <r>
    <x v="446"/>
    <s v="March"/>
    <x v="12"/>
    <x v="5"/>
    <x v="1"/>
    <n v="11.4"/>
    <n v="24.3"/>
    <n v="21.1"/>
    <n v="0"/>
    <s v="Y"/>
    <s v="N"/>
    <n v="124081.46"/>
    <n v="56.872748209999997"/>
    <n v="7056853.6321"/>
  </r>
  <r>
    <x v="447"/>
    <s v="March"/>
    <x v="12"/>
    <x v="6"/>
    <x v="1"/>
    <n v="13.7"/>
    <n v="28.8"/>
    <n v="12.7"/>
    <n v="0"/>
    <s v="Y"/>
    <s v="N"/>
    <n v="126074.895"/>
    <n v="44.262191379999997"/>
    <n v="5580351.1306999996"/>
  </r>
  <r>
    <x v="448"/>
    <s v="March"/>
    <x v="12"/>
    <x v="0"/>
    <x v="1"/>
    <n v="16.3"/>
    <n v="21.2"/>
    <n v="10.4"/>
    <n v="0"/>
    <s v="N"/>
    <s v="N"/>
    <n v="125072.73"/>
    <n v="42.354944320000001"/>
    <n v="5297448.5151000004"/>
  </r>
  <r>
    <x v="449"/>
    <s v="March"/>
    <x v="12"/>
    <x v="1"/>
    <x v="1"/>
    <n v="15.9"/>
    <n v="20.399999999999999"/>
    <n v="14.4"/>
    <n v="0"/>
    <s v="N"/>
    <s v="Y"/>
    <n v="101740.89"/>
    <n v="30.221855479999999"/>
    <n v="3074798.4739999999"/>
  </r>
  <r>
    <x v="450"/>
    <s v="March"/>
    <x v="12"/>
    <x v="2"/>
    <x v="1"/>
    <n v="14.1"/>
    <n v="20.2"/>
    <n v="8.1999999999999993"/>
    <n v="0.4"/>
    <s v="N"/>
    <s v="Y"/>
    <n v="102726.745"/>
    <n v="30.539497430000001"/>
    <n v="3137223.1649000002"/>
  </r>
  <r>
    <x v="451"/>
    <s v="March"/>
    <x v="12"/>
    <x v="3"/>
    <x v="1"/>
    <n v="14.3"/>
    <n v="19.899999999999999"/>
    <n v="14"/>
    <n v="1"/>
    <s v="N"/>
    <s v="Y"/>
    <n v="98324.645000000004"/>
    <n v="25.861035210000001"/>
    <n v="2542777.1063999999"/>
  </r>
  <r>
    <x v="452"/>
    <s v="March"/>
    <x v="13"/>
    <x v="4"/>
    <x v="1"/>
    <n v="9.4"/>
    <n v="19.2"/>
    <n v="13"/>
    <n v="0.2"/>
    <s v="N"/>
    <s v="Y"/>
    <n v="102746.6"/>
    <n v="27.58617697"/>
    <n v="2834385.8906999999"/>
  </r>
  <r>
    <x v="453"/>
    <s v="March"/>
    <x v="13"/>
    <x v="5"/>
    <x v="1"/>
    <n v="14.5"/>
    <n v="17.899999999999999"/>
    <n v="5.7"/>
    <n v="0"/>
    <s v="N"/>
    <s v="N"/>
    <n v="118281.13"/>
    <n v="31.070951350000001"/>
    <n v="3675107.2359000002"/>
  </r>
  <r>
    <x v="454"/>
    <s v="March"/>
    <x v="13"/>
    <x v="6"/>
    <x v="1"/>
    <n v="15.5"/>
    <n v="18.7"/>
    <n v="8.5"/>
    <n v="0"/>
    <s v="N"/>
    <s v="N"/>
    <n v="122625.21"/>
    <n v="29.062513819999999"/>
    <n v="3563796.8602999998"/>
  </r>
  <r>
    <x v="455"/>
    <s v="March"/>
    <x v="13"/>
    <x v="0"/>
    <x v="1"/>
    <n v="11.3"/>
    <n v="22.7"/>
    <n v="17.100000000000001"/>
    <n v="0"/>
    <s v="N"/>
    <s v="N"/>
    <n v="122964.715"/>
    <n v="21.90202897"/>
    <n v="2693176.7502000001"/>
  </r>
  <r>
    <x v="456"/>
    <s v="April"/>
    <x v="13"/>
    <x v="1"/>
    <x v="1"/>
    <n v="13.1"/>
    <n v="26.5"/>
    <n v="16.7"/>
    <n v="0"/>
    <s v="N"/>
    <s v="N"/>
    <n v="116321.60000000001"/>
    <n v="14.49079665"/>
    <n v="1685592.6516"/>
  </r>
  <r>
    <x v="457"/>
    <s v="April"/>
    <x v="13"/>
    <x v="2"/>
    <x v="1"/>
    <n v="15.5"/>
    <n v="19.5"/>
    <n v="8.3000000000000007"/>
    <n v="0"/>
    <s v="N"/>
    <s v="N"/>
    <n v="102832.72"/>
    <n v="13.56898646"/>
    <n v="1395335.7853000001"/>
  </r>
  <r>
    <x v="458"/>
    <s v="April"/>
    <x v="13"/>
    <x v="3"/>
    <x v="1"/>
    <n v="11.3"/>
    <n v="18.8"/>
    <n v="15.4"/>
    <n v="0"/>
    <s v="N"/>
    <s v="N"/>
    <n v="102084"/>
    <n v="15.80399954"/>
    <n v="1613335.4890000001"/>
  </r>
  <r>
    <x v="459"/>
    <s v="April"/>
    <x v="14"/>
    <x v="4"/>
    <x v="1"/>
    <n v="9.6999999999999993"/>
    <n v="21.2"/>
    <n v="18.399999999999999"/>
    <n v="0"/>
    <s v="N"/>
    <s v="N"/>
    <n v="120445.735"/>
    <n v="38.468550309999998"/>
    <n v="4633372.8164999997"/>
  </r>
  <r>
    <x v="460"/>
    <s v="April"/>
    <x v="14"/>
    <x v="5"/>
    <x v="1"/>
    <n v="12.3"/>
    <n v="29"/>
    <n v="17.100000000000001"/>
    <n v="0"/>
    <s v="N"/>
    <s v="N"/>
    <n v="120371.235"/>
    <n v="21.423208150000001"/>
    <n v="2578738.0227000001"/>
  </r>
  <r>
    <x v="461"/>
    <s v="April"/>
    <x v="14"/>
    <x v="6"/>
    <x v="1"/>
    <n v="13.6"/>
    <n v="15.6"/>
    <n v="3.9"/>
    <n v="12.8"/>
    <s v="N"/>
    <s v="N"/>
    <n v="125657.125"/>
    <n v="45.520804550000001"/>
    <n v="5720013.4274000004"/>
  </r>
  <r>
    <x v="462"/>
    <s v="April"/>
    <x v="14"/>
    <x v="0"/>
    <x v="1"/>
    <n v="8.3000000000000007"/>
    <n v="18.399999999999999"/>
    <n v="13.1"/>
    <n v="6.8"/>
    <s v="N"/>
    <s v="N"/>
    <n v="125663.33"/>
    <n v="52.131968520000001"/>
    <n v="6551076.7637"/>
  </r>
  <r>
    <x v="463"/>
    <s v="April"/>
    <x v="14"/>
    <x v="1"/>
    <x v="1"/>
    <n v="11.9"/>
    <n v="20"/>
    <n v="9.6"/>
    <n v="0"/>
    <s v="N"/>
    <s v="N"/>
    <n v="124266.88499999999"/>
    <n v="75.357810740000005"/>
    <n v="9364480.4011000004"/>
  </r>
  <r>
    <x v="464"/>
    <s v="April"/>
    <x v="14"/>
    <x v="2"/>
    <x v="1"/>
    <n v="10.4"/>
    <n v="22.3"/>
    <n v="13"/>
    <n v="0"/>
    <s v="N"/>
    <s v="N"/>
    <n v="109044.9"/>
    <n v="73.139144529999996"/>
    <n v="7975450.7013999997"/>
  </r>
  <r>
    <x v="465"/>
    <s v="April"/>
    <x v="14"/>
    <x v="3"/>
    <x v="1"/>
    <n v="13.6"/>
    <n v="23.5"/>
    <n v="9.6"/>
    <n v="0"/>
    <s v="N"/>
    <s v="N"/>
    <n v="99845.345000000001"/>
    <n v="35.120545749999998"/>
    <n v="3506623.0070000002"/>
  </r>
  <r>
    <x v="466"/>
    <s v="April"/>
    <x v="15"/>
    <x v="4"/>
    <x v="1"/>
    <n v="14.5"/>
    <n v="20.100000000000001"/>
    <n v="14.1"/>
    <n v="0"/>
    <s v="N"/>
    <s v="N"/>
    <n v="118614.005"/>
    <n v="62.306510809999999"/>
    <n v="7390424.7846999997"/>
  </r>
  <r>
    <x v="467"/>
    <s v="April"/>
    <x v="15"/>
    <x v="5"/>
    <x v="1"/>
    <n v="14"/>
    <n v="18.7"/>
    <n v="13.5"/>
    <n v="0.2"/>
    <s v="Y"/>
    <s v="N"/>
    <n v="123808.76"/>
    <n v="62.964552500000003"/>
    <n v="7795563.1689999998"/>
  </r>
  <r>
    <x v="468"/>
    <s v="April"/>
    <x v="15"/>
    <x v="6"/>
    <x v="1"/>
    <n v="11.3"/>
    <n v="20"/>
    <n v="12.6"/>
    <n v="0.2"/>
    <s v="Y"/>
    <s v="N"/>
    <n v="124686.63"/>
    <n v="77.21022318"/>
    <n v="9627082.5298999995"/>
  </r>
  <r>
    <x v="469"/>
    <s v="April"/>
    <x v="15"/>
    <x v="0"/>
    <x v="1"/>
    <n v="11.6"/>
    <n v="27"/>
    <n v="12.7"/>
    <n v="0"/>
    <s v="Y"/>
    <s v="N"/>
    <n v="126519.065"/>
    <n v="92.925207040000004"/>
    <n v="11756810.309599999"/>
  </r>
  <r>
    <x v="470"/>
    <s v="April"/>
    <x v="15"/>
    <x v="1"/>
    <x v="1"/>
    <n v="13.4"/>
    <n v="27"/>
    <n v="15.9"/>
    <n v="0"/>
    <s v="Y"/>
    <s v="N"/>
    <n v="124721.485"/>
    <n v="81.717847939999999"/>
    <n v="10191971.346100001"/>
  </r>
  <r>
    <x v="471"/>
    <s v="April"/>
    <x v="15"/>
    <x v="2"/>
    <x v="1"/>
    <n v="14"/>
    <n v="20.3"/>
    <n v="8.3000000000000007"/>
    <n v="0"/>
    <s v="Y"/>
    <s v="N"/>
    <n v="108525.965"/>
    <n v="51.528968560000003"/>
    <n v="5592231.0384"/>
  </r>
  <r>
    <x v="472"/>
    <s v="April"/>
    <x v="15"/>
    <x v="3"/>
    <x v="1"/>
    <n v="13.1"/>
    <n v="19.8"/>
    <n v="14.7"/>
    <n v="0"/>
    <s v="Y"/>
    <s v="N"/>
    <n v="100526.30499999999"/>
    <n v="39.129443080000001"/>
    <n v="3933538.3295"/>
  </r>
  <r>
    <x v="473"/>
    <s v="April"/>
    <x v="16"/>
    <x v="4"/>
    <x v="1"/>
    <n v="9.8000000000000007"/>
    <n v="25"/>
    <n v="15"/>
    <n v="0"/>
    <s v="Y"/>
    <s v="N"/>
    <n v="123441.82"/>
    <n v="61.629114919999999"/>
    <n v="7607610.1107000001"/>
  </r>
  <r>
    <x v="474"/>
    <s v="April"/>
    <x v="16"/>
    <x v="5"/>
    <x v="1"/>
    <n v="13.6"/>
    <n v="27.4"/>
    <n v="14.5"/>
    <n v="0"/>
    <s v="Y"/>
    <s v="N"/>
    <n v="126846.44500000001"/>
    <n v="54.57119179"/>
    <n v="6922161.6780000003"/>
  </r>
  <r>
    <x v="475"/>
    <s v="April"/>
    <x v="16"/>
    <x v="6"/>
    <x v="1"/>
    <n v="15.3"/>
    <n v="28"/>
    <n v="14"/>
    <n v="0"/>
    <s v="Y"/>
    <s v="N"/>
    <n v="125204.785"/>
    <n v="40.053662299999999"/>
    <n v="5014910.1766999997"/>
  </r>
  <r>
    <x v="476"/>
    <s v="April"/>
    <x v="16"/>
    <x v="0"/>
    <x v="1"/>
    <n v="17.100000000000001"/>
    <n v="24.2"/>
    <n v="5.6"/>
    <n v="0.4"/>
    <s v="Y"/>
    <s v="N"/>
    <n v="125514.14"/>
    <n v="55.740468579999998"/>
    <n v="6996216.977"/>
  </r>
  <r>
    <x v="477"/>
    <s v="April"/>
    <x v="16"/>
    <x v="1"/>
    <x v="1"/>
    <n v="14.6"/>
    <n v="16.7"/>
    <n v="7.9"/>
    <n v="21.6"/>
    <s v="Y"/>
    <s v="N"/>
    <n v="120124.30499999999"/>
    <n v="52.296555179999999"/>
    <n v="6282087.3448999999"/>
  </r>
  <r>
    <x v="478"/>
    <s v="April"/>
    <x v="16"/>
    <x v="2"/>
    <x v="1"/>
    <n v="12.3"/>
    <n v="18.600000000000001"/>
    <n v="8.5"/>
    <n v="0"/>
    <s v="Y"/>
    <s v="N"/>
    <n v="108773.745"/>
    <n v="36.734526199999998"/>
    <n v="3995751.9855999998"/>
  </r>
  <r>
    <x v="479"/>
    <s v="April"/>
    <x v="16"/>
    <x v="3"/>
    <x v="1"/>
    <n v="9.1"/>
    <n v="20"/>
    <n v="14.8"/>
    <n v="0"/>
    <s v="Y"/>
    <s v="N"/>
    <n v="105642.28"/>
    <n v="30.68045485"/>
    <n v="3241153.2017999999"/>
  </r>
  <r>
    <x v="480"/>
    <s v="April"/>
    <x v="17"/>
    <x v="4"/>
    <x v="1"/>
    <n v="9.9"/>
    <n v="25"/>
    <n v="14.8"/>
    <n v="0"/>
    <s v="Y"/>
    <s v="Y"/>
    <n v="104072.435"/>
    <n v="39.087861220000001"/>
    <n v="4067968.8961"/>
  </r>
  <r>
    <x v="481"/>
    <s v="April"/>
    <x v="17"/>
    <x v="5"/>
    <x v="1"/>
    <n v="11.3"/>
    <n v="25.6"/>
    <n v="14.6"/>
    <n v="0"/>
    <s v="Y"/>
    <s v="N"/>
    <n v="117437.66499999999"/>
    <n v="56.436415140000001"/>
    <n v="6627760.8150000004"/>
  </r>
  <r>
    <x v="482"/>
    <s v="April"/>
    <x v="17"/>
    <x v="6"/>
    <x v="1"/>
    <n v="13"/>
    <n v="25.4"/>
    <n v="13.5"/>
    <n v="0"/>
    <s v="Y"/>
    <s v="N"/>
    <n v="118531.5"/>
    <n v="19.411138099999999"/>
    <n v="2300831.3157000002"/>
  </r>
  <r>
    <x v="483"/>
    <s v="April"/>
    <x v="17"/>
    <x v="0"/>
    <x v="1"/>
    <n v="19.8"/>
    <n v="24.9"/>
    <n v="5.3"/>
    <n v="0"/>
    <s v="Y"/>
    <s v="N"/>
    <n v="126847.02"/>
    <n v="60.581978929999998"/>
    <n v="7684643.4929999998"/>
  </r>
  <r>
    <x v="484"/>
    <s v="April"/>
    <x v="17"/>
    <x v="1"/>
    <x v="1"/>
    <n v="16.899999999999999"/>
    <n v="20.6"/>
    <n v="3.7"/>
    <n v="0.4"/>
    <s v="Y"/>
    <s v="N"/>
    <n v="122054.13"/>
    <n v="51.748341770000003"/>
    <n v="6316098.8337000003"/>
  </r>
  <r>
    <x v="485"/>
    <s v="April"/>
    <x v="17"/>
    <x v="2"/>
    <x v="1"/>
    <n v="16.399999999999999"/>
    <n v="24.1"/>
    <n v="12.7"/>
    <n v="6.2"/>
    <s v="Y"/>
    <s v="N"/>
    <n v="103505.19500000001"/>
    <n v="27.107906180000001"/>
    <n v="2805809.1151999999"/>
  </r>
  <r>
    <x v="486"/>
    <s v="May"/>
    <x v="17"/>
    <x v="3"/>
    <x v="1"/>
    <n v="14.4"/>
    <n v="17"/>
    <n v="9"/>
    <n v="9.8000000000000007"/>
    <s v="Y"/>
    <s v="N"/>
    <n v="98873.535000000003"/>
    <n v="31.87421762"/>
    <n v="3151516.5713999998"/>
  </r>
  <r>
    <x v="487"/>
    <s v="May"/>
    <x v="18"/>
    <x v="4"/>
    <x v="1"/>
    <n v="9"/>
    <n v="18.399999999999999"/>
    <n v="12.3"/>
    <n v="0.4"/>
    <s v="Y"/>
    <s v="N"/>
    <n v="116969.63"/>
    <n v="37.348517579999999"/>
    <n v="4368642.2823999999"/>
  </r>
  <r>
    <x v="488"/>
    <s v="May"/>
    <x v="18"/>
    <x v="5"/>
    <x v="1"/>
    <n v="12.3"/>
    <n v="20.100000000000001"/>
    <n v="8.8000000000000007"/>
    <n v="0"/>
    <s v="Y"/>
    <s v="N"/>
    <n v="119014.44500000001"/>
    <n v="22.24291908"/>
    <n v="2647228.6694999998"/>
  </r>
  <r>
    <x v="489"/>
    <s v="May"/>
    <x v="18"/>
    <x v="6"/>
    <x v="1"/>
    <n v="9.8000000000000007"/>
    <n v="18.2"/>
    <n v="11.8"/>
    <n v="0.2"/>
    <s v="Y"/>
    <s v="N"/>
    <n v="124525.185"/>
    <n v="47.753842599999999"/>
    <n v="5946556.0842000004"/>
  </r>
  <r>
    <x v="490"/>
    <s v="May"/>
    <x v="18"/>
    <x v="0"/>
    <x v="1"/>
    <n v="12.6"/>
    <n v="20.5"/>
    <n v="12.3"/>
    <n v="0"/>
    <s v="Y"/>
    <s v="N"/>
    <n v="118192.05499999999"/>
    <n v="27.232252970000001"/>
    <n v="3218635.9408"/>
  </r>
  <r>
    <x v="491"/>
    <s v="May"/>
    <x v="18"/>
    <x v="1"/>
    <x v="1"/>
    <n v="15.9"/>
    <n v="24.7"/>
    <n v="13.2"/>
    <n v="0"/>
    <s v="Y"/>
    <s v="N"/>
    <n v="120421.32"/>
    <n v="64.317056579999999"/>
    <n v="7745144.8519000001"/>
  </r>
  <r>
    <x v="492"/>
    <s v="May"/>
    <x v="18"/>
    <x v="2"/>
    <x v="1"/>
    <n v="11.4"/>
    <n v="25.7"/>
    <n v="12.6"/>
    <n v="0"/>
    <s v="Y"/>
    <s v="N"/>
    <n v="106052.64"/>
    <n v="46.627024280000001"/>
    <n v="4944919.0202000001"/>
  </r>
  <r>
    <x v="493"/>
    <s v="May"/>
    <x v="18"/>
    <x v="3"/>
    <x v="1"/>
    <n v="15.5"/>
    <n v="20.399999999999999"/>
    <n v="3.5"/>
    <n v="5.4"/>
    <s v="Y"/>
    <s v="N"/>
    <n v="103487.28"/>
    <n v="59.14011232"/>
    <n v="6120249.3629000001"/>
  </r>
  <r>
    <x v="494"/>
    <s v="May"/>
    <x v="19"/>
    <x v="4"/>
    <x v="1"/>
    <n v="15.4"/>
    <n v="22.2"/>
    <n v="6.7"/>
    <n v="0.8"/>
    <s v="Y"/>
    <s v="N"/>
    <n v="119781.13499999999"/>
    <n v="100.8140427"/>
    <n v="12075620.4585"/>
  </r>
  <r>
    <x v="495"/>
    <s v="May"/>
    <x v="19"/>
    <x v="5"/>
    <x v="1"/>
    <n v="13.7"/>
    <n v="17.2"/>
    <n v="7.6"/>
    <n v="12"/>
    <s v="Y"/>
    <s v="N"/>
    <n v="119611.88"/>
    <n v="36.980106599999999"/>
    <n v="4423260.0729999999"/>
  </r>
  <r>
    <x v="496"/>
    <s v="May"/>
    <x v="19"/>
    <x v="6"/>
    <x v="1"/>
    <n v="12.2"/>
    <n v="17.399999999999999"/>
    <n v="6.3"/>
    <n v="0.2"/>
    <s v="Y"/>
    <s v="N"/>
    <n v="123616.28"/>
    <n v="59.849881660000001"/>
    <n v="7398419.7291999999"/>
  </r>
  <r>
    <x v="497"/>
    <s v="May"/>
    <x v="19"/>
    <x v="0"/>
    <x v="1"/>
    <n v="14.1"/>
    <n v="21.4"/>
    <n v="6.1"/>
    <n v="0.2"/>
    <s v="Y"/>
    <s v="N"/>
    <n v="120693.53"/>
    <n v="53.796096839999997"/>
    <n v="6492840.8278000001"/>
  </r>
  <r>
    <x v="498"/>
    <s v="May"/>
    <x v="19"/>
    <x v="1"/>
    <x v="1"/>
    <n v="15.9"/>
    <n v="21.6"/>
    <n v="9.9"/>
    <n v="0"/>
    <s v="Y"/>
    <s v="N"/>
    <n v="118800.07"/>
    <n v="52.36555156"/>
    <n v="6221031.1908999998"/>
  </r>
  <r>
    <x v="499"/>
    <s v="May"/>
    <x v="19"/>
    <x v="2"/>
    <x v="1"/>
    <n v="14.5"/>
    <n v="21.7"/>
    <n v="12.6"/>
    <n v="0"/>
    <s v="Y"/>
    <s v="N"/>
    <n v="101945.995"/>
    <n v="28.278767370000001"/>
    <n v="2882907.0769000002"/>
  </r>
  <r>
    <x v="500"/>
    <s v="May"/>
    <x v="19"/>
    <x v="3"/>
    <x v="1"/>
    <n v="15"/>
    <n v="22"/>
    <n v="6.7"/>
    <n v="0"/>
    <s v="Y"/>
    <s v="N"/>
    <n v="99697.62"/>
    <n v="37.076541059999997"/>
    <n v="3696442.9015000002"/>
  </r>
  <r>
    <x v="501"/>
    <s v="May"/>
    <x v="20"/>
    <x v="4"/>
    <x v="1"/>
    <n v="7.7"/>
    <n v="19.600000000000001"/>
    <n v="8.9"/>
    <n v="0"/>
    <s v="Y"/>
    <s v="N"/>
    <n v="121182.69500000001"/>
    <n v="41.916763160000002"/>
    <n v="5079586.3254000004"/>
  </r>
  <r>
    <x v="502"/>
    <s v="May"/>
    <x v="20"/>
    <x v="5"/>
    <x v="1"/>
    <n v="11.4"/>
    <n v="17.100000000000001"/>
    <n v="5.4"/>
    <n v="0.2"/>
    <s v="Y"/>
    <s v="N"/>
    <n v="124209.405"/>
    <n v="68.333326549999995"/>
    <n v="8487641.8323999997"/>
  </r>
  <r>
    <x v="503"/>
    <s v="May"/>
    <x v="20"/>
    <x v="6"/>
    <x v="1"/>
    <n v="13"/>
    <n v="19.3"/>
    <n v="7.2"/>
    <n v="0"/>
    <s v="Y"/>
    <s v="N"/>
    <n v="124352.215"/>
    <n v="70.588827640000005"/>
    <n v="8777877.0713"/>
  </r>
  <r>
    <x v="504"/>
    <s v="May"/>
    <x v="20"/>
    <x v="0"/>
    <x v="1"/>
    <n v="14.6"/>
    <n v="18.399999999999999"/>
    <n v="2.2000000000000002"/>
    <n v="0"/>
    <s v="Y"/>
    <s v="N"/>
    <n v="124392.29"/>
    <n v="44.40335829"/>
    <n v="5523435.4214000003"/>
  </r>
  <r>
    <x v="505"/>
    <s v="May"/>
    <x v="20"/>
    <x v="1"/>
    <x v="1"/>
    <n v="11.6"/>
    <n v="17.399999999999999"/>
    <n v="8.3000000000000007"/>
    <n v="1.8"/>
    <s v="Y"/>
    <s v="N"/>
    <n v="127705.84"/>
    <n v="79.795907400000004"/>
    <n v="10190403.383099999"/>
  </r>
  <r>
    <x v="506"/>
    <s v="May"/>
    <x v="20"/>
    <x v="2"/>
    <x v="1"/>
    <n v="8.1"/>
    <n v="18.5"/>
    <n v="8.9"/>
    <n v="0"/>
    <s v="Y"/>
    <s v="N"/>
    <n v="112336.78"/>
    <n v="45.745271420000002"/>
    <n v="5138876.4914999995"/>
  </r>
  <r>
    <x v="507"/>
    <s v="May"/>
    <x v="20"/>
    <x v="3"/>
    <x v="1"/>
    <n v="9.1999999999999993"/>
    <n v="22.2"/>
    <n v="8.5"/>
    <n v="0"/>
    <s v="Y"/>
    <s v="N"/>
    <n v="101618.98"/>
    <n v="24.192652460000001"/>
    <n v="2458432.6664999998"/>
  </r>
  <r>
    <x v="508"/>
    <s v="May"/>
    <x v="21"/>
    <x v="4"/>
    <x v="1"/>
    <n v="12.8"/>
    <n v="17.2"/>
    <n v="7.1"/>
    <n v="2.2000000000000002"/>
    <s v="Y"/>
    <s v="N"/>
    <n v="121424.42"/>
    <n v="10.80151908"/>
    <n v="1311568.1894"/>
  </r>
  <r>
    <x v="509"/>
    <s v="May"/>
    <x v="21"/>
    <x v="5"/>
    <x v="1"/>
    <n v="10.7"/>
    <n v="15.8"/>
    <n v="7.3"/>
    <n v="1.8"/>
    <s v="Y"/>
    <s v="N"/>
    <n v="131916.405"/>
    <n v="45.213847149999999"/>
    <n v="5964448.1721999999"/>
  </r>
  <r>
    <x v="510"/>
    <s v="May"/>
    <x v="21"/>
    <x v="6"/>
    <x v="1"/>
    <n v="7.6"/>
    <n v="15.6"/>
    <n v="4.9000000000000004"/>
    <n v="0"/>
    <s v="Y"/>
    <s v="N"/>
    <n v="132170.04999999999"/>
    <n v="66.258534830000002"/>
    <n v="8757393.8614000008"/>
  </r>
  <r>
    <x v="511"/>
    <s v="May"/>
    <x v="21"/>
    <x v="0"/>
    <x v="1"/>
    <n v="10.3"/>
    <n v="12.5"/>
    <n v="3.1"/>
    <n v="12.4"/>
    <s v="Y"/>
    <s v="N"/>
    <n v="137080.875"/>
    <n v="99.424833129999996"/>
    <n v="13629243.122199999"/>
  </r>
  <r>
    <x v="512"/>
    <s v="May"/>
    <x v="21"/>
    <x v="1"/>
    <x v="1"/>
    <n v="9.1999999999999993"/>
    <n v="14.4"/>
    <n v="8"/>
    <n v="4.8"/>
    <s v="Y"/>
    <s v="N"/>
    <n v="134317.62"/>
    <n v="68.193428539999999"/>
    <n v="9159579.0210999995"/>
  </r>
  <r>
    <x v="513"/>
    <s v="May"/>
    <x v="21"/>
    <x v="2"/>
    <x v="1"/>
    <n v="5.7"/>
    <n v="13.2"/>
    <n v="6.2"/>
    <n v="0.6"/>
    <s v="Y"/>
    <s v="N"/>
    <n v="119938.795"/>
    <n v="81.990134580000003"/>
    <n v="9833797.9433999993"/>
  </r>
  <r>
    <x v="514"/>
    <s v="May"/>
    <x v="21"/>
    <x v="3"/>
    <x v="1"/>
    <n v="8.6999999999999993"/>
    <n v="13.9"/>
    <n v="6.5"/>
    <n v="4.2"/>
    <s v="Y"/>
    <s v="N"/>
    <n v="118751.965"/>
    <n v="68.715474040000004"/>
    <n v="8160097.5681999996"/>
  </r>
  <r>
    <x v="515"/>
    <s v="May"/>
    <x v="22"/>
    <x v="4"/>
    <x v="1"/>
    <n v="7.2"/>
    <n v="15.4"/>
    <n v="9.5"/>
    <n v="0"/>
    <s v="Y"/>
    <s v="N"/>
    <n v="134983.95499999999"/>
    <n v="115.7846736"/>
    <n v="15629073.1709"/>
  </r>
  <r>
    <x v="516"/>
    <s v="May"/>
    <x v="22"/>
    <x v="5"/>
    <x v="1"/>
    <n v="3.6"/>
    <n v="17.399999999999999"/>
    <n v="9.5"/>
    <n v="0"/>
    <s v="Y"/>
    <s v="N"/>
    <n v="140402.15"/>
    <n v="156.46472259999999"/>
    <n v="21967983.452199999"/>
  </r>
  <r>
    <x v="517"/>
    <s v="June"/>
    <x v="22"/>
    <x v="6"/>
    <x v="1"/>
    <n v="4.8"/>
    <n v="17"/>
    <n v="8.1999999999999993"/>
    <n v="0"/>
    <s v="Y"/>
    <s v="N"/>
    <n v="141195.03"/>
    <n v="168.85275920000001"/>
    <n v="23841170.400800001"/>
  </r>
  <r>
    <x v="518"/>
    <s v="June"/>
    <x v="22"/>
    <x v="0"/>
    <x v="1"/>
    <n v="4.8"/>
    <n v="12.8"/>
    <n v="9.1999999999999993"/>
    <n v="0"/>
    <s v="Y"/>
    <s v="N"/>
    <n v="141292.56"/>
    <n v="180.9103503"/>
    <n v="25561286.5244"/>
  </r>
  <r>
    <x v="519"/>
    <s v="June"/>
    <x v="22"/>
    <x v="1"/>
    <x v="1"/>
    <n v="6.8"/>
    <n v="14.1"/>
    <n v="8.5"/>
    <n v="0"/>
    <s v="Y"/>
    <s v="N"/>
    <n v="137717.255"/>
    <n v="175.85462989999999"/>
    <n v="24218216.9089"/>
  </r>
  <r>
    <x v="520"/>
    <s v="June"/>
    <x v="22"/>
    <x v="2"/>
    <x v="1"/>
    <n v="9.8000000000000007"/>
    <n v="13.4"/>
    <n v="3.7"/>
    <n v="6.2"/>
    <s v="Y"/>
    <s v="N"/>
    <n v="122764.33"/>
    <n v="126.74997190000001"/>
    <n v="15560375.377800001"/>
  </r>
  <r>
    <x v="521"/>
    <s v="June"/>
    <x v="22"/>
    <x v="3"/>
    <x v="1"/>
    <n v="10.5"/>
    <n v="14.1"/>
    <n v="3.3"/>
    <n v="3.4"/>
    <s v="Y"/>
    <s v="N"/>
    <n v="116052.80499999999"/>
    <n v="122.7887776"/>
    <n v="14249982.062999999"/>
  </r>
  <r>
    <x v="522"/>
    <s v="June"/>
    <x v="23"/>
    <x v="4"/>
    <x v="1"/>
    <n v="8.9"/>
    <n v="14.5"/>
    <n v="7.1"/>
    <n v="1.4"/>
    <s v="Y"/>
    <s v="N"/>
    <n v="134829.755"/>
    <n v="107.44561210000001"/>
    <n v="14486865.555299999"/>
  </r>
  <r>
    <x v="523"/>
    <s v="June"/>
    <x v="23"/>
    <x v="5"/>
    <x v="1"/>
    <n v="10.5"/>
    <n v="15.3"/>
    <n v="4.7"/>
    <n v="0"/>
    <s v="Y"/>
    <s v="N"/>
    <n v="135306.005"/>
    <n v="88.326962910000006"/>
    <n v="11951168.485099999"/>
  </r>
  <r>
    <x v="524"/>
    <s v="June"/>
    <x v="23"/>
    <x v="6"/>
    <x v="1"/>
    <n v="9.6999999999999993"/>
    <n v="14.7"/>
    <n v="4.7"/>
    <n v="1.2"/>
    <s v="Y"/>
    <s v="N"/>
    <n v="137305.35500000001"/>
    <n v="91.315660199999996"/>
    <n v="12538129.140799999"/>
  </r>
  <r>
    <x v="525"/>
    <s v="June"/>
    <x v="23"/>
    <x v="0"/>
    <x v="1"/>
    <n v="10.8"/>
    <n v="17.5"/>
    <n v="6"/>
    <n v="1.4"/>
    <s v="Y"/>
    <s v="N"/>
    <n v="132859.30499999999"/>
    <n v="50.238971939999999"/>
    <n v="6674714.8958999999"/>
  </r>
  <r>
    <x v="526"/>
    <s v="June"/>
    <x v="23"/>
    <x v="1"/>
    <x v="1"/>
    <n v="10.4"/>
    <n v="15.8"/>
    <n v="6.6"/>
    <n v="0"/>
    <s v="Y"/>
    <s v="N"/>
    <n v="132209.51500000001"/>
    <n v="47.425798780000001"/>
    <n v="6270141.8552000001"/>
  </r>
  <r>
    <x v="527"/>
    <s v="June"/>
    <x v="23"/>
    <x v="2"/>
    <x v="1"/>
    <n v="9"/>
    <n v="13.5"/>
    <n v="6.5"/>
    <n v="3"/>
    <s v="Y"/>
    <s v="N"/>
    <n v="120753.43"/>
    <n v="55.590969579999999"/>
    <n v="6712800.2538000001"/>
  </r>
  <r>
    <x v="528"/>
    <s v="June"/>
    <x v="23"/>
    <x v="3"/>
    <x v="1"/>
    <n v="5"/>
    <n v="13.8"/>
    <n v="7.3"/>
    <n v="0.6"/>
    <s v="Y"/>
    <s v="N"/>
    <n v="122771.53"/>
    <n v="77.215287989999993"/>
    <n v="9479839.0459000003"/>
  </r>
  <r>
    <x v="529"/>
    <s v="June"/>
    <x v="24"/>
    <x v="4"/>
    <x v="1"/>
    <n v="3.8"/>
    <n v="13.4"/>
    <n v="9"/>
    <n v="0"/>
    <s v="Y"/>
    <s v="Y"/>
    <n v="122106.95"/>
    <n v="95.064774630000002"/>
    <n v="11608069.682499999"/>
  </r>
  <r>
    <x v="530"/>
    <s v="June"/>
    <x v="24"/>
    <x v="5"/>
    <x v="1"/>
    <n v="8.6"/>
    <n v="15.6"/>
    <n v="8.3000000000000007"/>
    <n v="0"/>
    <s v="Y"/>
    <s v="N"/>
    <n v="138466.56"/>
    <n v="90.845109260000001"/>
    <n v="12579009.7721"/>
  </r>
  <r>
    <x v="531"/>
    <s v="June"/>
    <x v="24"/>
    <x v="6"/>
    <x v="1"/>
    <n v="6"/>
    <n v="17.899999999999999"/>
    <n v="9.1999999999999993"/>
    <n v="0"/>
    <s v="Y"/>
    <s v="N"/>
    <n v="140904.59"/>
    <n v="92.416245849999996"/>
    <n v="13021873.230799999"/>
  </r>
  <r>
    <x v="532"/>
    <s v="June"/>
    <x v="24"/>
    <x v="0"/>
    <x v="1"/>
    <n v="7.8"/>
    <n v="14.3"/>
    <n v="5.0999999999999996"/>
    <n v="0"/>
    <s v="Y"/>
    <s v="N"/>
    <n v="140741.16500000001"/>
    <n v="89.929148949999998"/>
    <n v="12656733.1907"/>
  </r>
  <r>
    <x v="533"/>
    <s v="June"/>
    <x v="24"/>
    <x v="1"/>
    <x v="1"/>
    <n v="9.3000000000000007"/>
    <n v="15.1"/>
    <n v="3.5"/>
    <n v="4.2"/>
    <s v="Y"/>
    <s v="N"/>
    <n v="138023.10999999999"/>
    <n v="99.573674510000004"/>
    <n v="13743468.23"/>
  </r>
  <r>
    <x v="534"/>
    <s v="June"/>
    <x v="24"/>
    <x v="2"/>
    <x v="1"/>
    <n v="10"/>
    <n v="12.7"/>
    <n v="5.3"/>
    <n v="8.6"/>
    <s v="Y"/>
    <s v="N"/>
    <n v="123162.185"/>
    <n v="62.934016130000003"/>
    <n v="7751090.9374000002"/>
  </r>
  <r>
    <x v="535"/>
    <s v="June"/>
    <x v="24"/>
    <x v="3"/>
    <x v="1"/>
    <n v="7.3"/>
    <n v="13.5"/>
    <n v="7.2"/>
    <n v="0.4"/>
    <s v="Y"/>
    <s v="N"/>
    <n v="119662.16499999999"/>
    <n v="79.384821770000002"/>
    <n v="9499359.6411000006"/>
  </r>
  <r>
    <x v="536"/>
    <s v="June"/>
    <x v="25"/>
    <x v="4"/>
    <x v="1"/>
    <n v="9.1"/>
    <n v="13.2"/>
    <n v="3.4"/>
    <n v="3.6"/>
    <s v="Y"/>
    <s v="N"/>
    <n v="134435.11499999999"/>
    <n v="114.875078"/>
    <n v="15443244.321599999"/>
  </r>
  <r>
    <x v="537"/>
    <s v="June"/>
    <x v="25"/>
    <x v="5"/>
    <x v="1"/>
    <n v="10.4"/>
    <n v="14.7"/>
    <n v="7"/>
    <n v="3.2"/>
    <s v="Y"/>
    <s v="N"/>
    <n v="137511.315"/>
    <n v="62.154764110000002"/>
    <n v="8546983.3463000003"/>
  </r>
  <r>
    <x v="538"/>
    <s v="June"/>
    <x v="25"/>
    <x v="6"/>
    <x v="1"/>
    <n v="11.2"/>
    <n v="15.4"/>
    <n v="6.6"/>
    <n v="0"/>
    <s v="Y"/>
    <s v="N"/>
    <n v="133813.285"/>
    <n v="58.759038580000002"/>
    <n v="7862739.9758000001"/>
  </r>
  <r>
    <x v="539"/>
    <s v="June"/>
    <x v="25"/>
    <x v="0"/>
    <x v="1"/>
    <n v="10.4"/>
    <n v="14.8"/>
    <n v="7.2"/>
    <n v="0.6"/>
    <s v="Y"/>
    <s v="N"/>
    <n v="136740.005"/>
    <n v="78.318980190000005"/>
    <n v="10709337.742799999"/>
  </r>
  <r>
    <x v="540"/>
    <s v="June"/>
    <x v="25"/>
    <x v="1"/>
    <x v="1"/>
    <n v="6.9"/>
    <n v="10.7"/>
    <n v="5.8"/>
    <n v="13.8"/>
    <s v="N"/>
    <s v="N"/>
    <n v="144658.38"/>
    <n v="67.938496200000003"/>
    <n v="9827872.7999000009"/>
  </r>
  <r>
    <x v="541"/>
    <s v="June"/>
    <x v="25"/>
    <x v="2"/>
    <x v="1"/>
    <n v="5.6"/>
    <n v="12.7"/>
    <n v="8.8000000000000007"/>
    <n v="2"/>
    <s v="N"/>
    <s v="N"/>
    <n v="131730.83499999999"/>
    <n v="99.763250799999994"/>
    <n v="13141896.3302"/>
  </r>
  <r>
    <x v="542"/>
    <s v="June"/>
    <x v="25"/>
    <x v="3"/>
    <x v="1"/>
    <n v="3"/>
    <n v="11.1"/>
    <n v="7.7"/>
    <n v="0.2"/>
    <s v="N"/>
    <s v="N"/>
    <n v="126455.935"/>
    <n v="120.4411006"/>
    <n v="15230491.9888"/>
  </r>
  <r>
    <x v="543"/>
    <s v="June"/>
    <x v="26"/>
    <x v="4"/>
    <x v="1"/>
    <n v="4.8"/>
    <n v="10.6"/>
    <n v="4.7"/>
    <n v="0.2"/>
    <s v="N"/>
    <s v="N"/>
    <n v="148639.995"/>
    <n v="127.3466076"/>
    <n v="18928799.116900001"/>
  </r>
  <r>
    <x v="544"/>
    <s v="June"/>
    <x v="26"/>
    <x v="5"/>
    <x v="1"/>
    <n v="5"/>
    <n v="17"/>
    <n v="7.8"/>
    <n v="0.2"/>
    <s v="N"/>
    <s v="N"/>
    <n v="142146.31"/>
    <n v="110.28039029999999"/>
    <n v="15675950.546499999"/>
  </r>
  <r>
    <x v="545"/>
    <s v="June"/>
    <x v="26"/>
    <x v="6"/>
    <x v="1"/>
    <n v="8.9"/>
    <n v="15.8"/>
    <n v="8.9"/>
    <n v="0.2"/>
    <s v="N"/>
    <s v="N"/>
    <n v="136071.965"/>
    <n v="80.125243080000004"/>
    <n v="10902799.272"/>
  </r>
  <r>
    <x v="546"/>
    <s v="June"/>
    <x v="26"/>
    <x v="0"/>
    <x v="1"/>
    <n v="10.3"/>
    <n v="11.7"/>
    <n v="5.6"/>
    <n v="0"/>
    <s v="N"/>
    <s v="N"/>
    <n v="141078.46"/>
    <n v="115.1178955"/>
    <n v="16240655.4156"/>
  </r>
  <r>
    <x v="547"/>
    <s v="July"/>
    <x v="26"/>
    <x v="1"/>
    <x v="1"/>
    <n v="7.3"/>
    <n v="14.1"/>
    <n v="7.1"/>
    <n v="6.4"/>
    <s v="N"/>
    <s v="N"/>
    <n v="136676.715"/>
    <n v="117.7120479"/>
    <n v="16088496.0229"/>
  </r>
  <r>
    <x v="548"/>
    <s v="July"/>
    <x v="26"/>
    <x v="2"/>
    <x v="1"/>
    <n v="9.9"/>
    <n v="16.5"/>
    <n v="6.7"/>
    <n v="0.2"/>
    <s v="N"/>
    <s v="N"/>
    <n v="118683.565"/>
    <n v="90.456523779999998"/>
    <n v="10735702.719699999"/>
  </r>
  <r>
    <x v="549"/>
    <s v="July"/>
    <x v="26"/>
    <x v="3"/>
    <x v="1"/>
    <n v="10.9"/>
    <n v="16.7"/>
    <n v="7.8"/>
    <n v="0"/>
    <s v="N"/>
    <s v="N"/>
    <n v="112556.405"/>
    <n v="68.597089170000004"/>
    <n v="7721041.7504000003"/>
  </r>
  <r>
    <x v="550"/>
    <s v="July"/>
    <x v="27"/>
    <x v="4"/>
    <x v="1"/>
    <n v="10.4"/>
    <n v="12.7"/>
    <n v="3.6"/>
    <n v="0"/>
    <s v="N"/>
    <s v="N"/>
    <n v="135712.245"/>
    <n v="124.1368856"/>
    <n v="16846895.432100002"/>
  </r>
  <r>
    <x v="551"/>
    <s v="July"/>
    <x v="27"/>
    <x v="5"/>
    <x v="1"/>
    <n v="8.1999999999999993"/>
    <n v="12.8"/>
    <n v="1.8"/>
    <n v="0.6"/>
    <s v="N"/>
    <s v="N"/>
    <n v="142401.79500000001"/>
    <n v="147.1876919"/>
    <n v="20959791.528499998"/>
  </r>
  <r>
    <x v="552"/>
    <s v="July"/>
    <x v="27"/>
    <x v="6"/>
    <x v="1"/>
    <n v="9.8000000000000007"/>
    <n v="13"/>
    <n v="4.5999999999999996"/>
    <n v="22.6"/>
    <s v="N"/>
    <s v="N"/>
    <n v="134056.095"/>
    <n v="116.6821116"/>
    <n v="15641948.237500001"/>
  </r>
  <r>
    <x v="553"/>
    <s v="July"/>
    <x v="27"/>
    <x v="0"/>
    <x v="1"/>
    <n v="10.5"/>
    <n v="13.7"/>
    <n v="4.0999999999999996"/>
    <n v="3.8"/>
    <s v="N"/>
    <s v="N"/>
    <n v="138768.04500000001"/>
    <n v="176.91203619999999"/>
    <n v="24549737.400400002"/>
  </r>
  <r>
    <x v="554"/>
    <s v="July"/>
    <x v="27"/>
    <x v="1"/>
    <x v="1"/>
    <n v="9.6999999999999993"/>
    <n v="15.3"/>
    <n v="7.4"/>
    <n v="0.8"/>
    <s v="N"/>
    <s v="N"/>
    <n v="136690.04999999999"/>
    <n v="114.84420299999999"/>
    <n v="15698059.850299999"/>
  </r>
  <r>
    <x v="555"/>
    <s v="July"/>
    <x v="27"/>
    <x v="2"/>
    <x v="1"/>
    <n v="5.3"/>
    <n v="15.2"/>
    <n v="9.5"/>
    <n v="0.2"/>
    <s v="N"/>
    <s v="N"/>
    <n v="122369.535"/>
    <n v="105.54857610000001"/>
    <n v="12915930.177300001"/>
  </r>
  <r>
    <x v="556"/>
    <s v="July"/>
    <x v="27"/>
    <x v="3"/>
    <x v="1"/>
    <n v="6.5"/>
    <n v="14.2"/>
    <n v="3.6"/>
    <n v="0"/>
    <s v="N"/>
    <s v="N"/>
    <n v="119218.23"/>
    <n v="36.167212329999998"/>
    <n v="4311791.0379999997"/>
  </r>
  <r>
    <x v="557"/>
    <s v="July"/>
    <x v="28"/>
    <x v="4"/>
    <x v="1"/>
    <n v="8.3000000000000007"/>
    <n v="16"/>
    <n v="7.6"/>
    <n v="3.6"/>
    <s v="N"/>
    <s v="N"/>
    <n v="128207.125"/>
    <n v="44.858080039999997"/>
    <n v="5751125.4748999998"/>
  </r>
  <r>
    <x v="558"/>
    <s v="July"/>
    <x v="28"/>
    <x v="5"/>
    <x v="1"/>
    <n v="10.7"/>
    <n v="13.7"/>
    <n v="8.1"/>
    <n v="0"/>
    <s v="Y"/>
    <s v="N"/>
    <n v="137582.19500000001"/>
    <n v="49.159485719999999"/>
    <n v="6763469.9504000004"/>
  </r>
  <r>
    <x v="559"/>
    <s v="July"/>
    <x v="28"/>
    <x v="6"/>
    <x v="1"/>
    <n v="4.5"/>
    <n v="12"/>
    <n v="9"/>
    <n v="0.4"/>
    <s v="Y"/>
    <s v="N"/>
    <n v="145728.26"/>
    <n v="65.914964920000003"/>
    <n v="9605673.1458000001"/>
  </r>
  <r>
    <x v="560"/>
    <s v="July"/>
    <x v="28"/>
    <x v="0"/>
    <x v="1"/>
    <n v="6.6"/>
    <n v="14"/>
    <n v="7.8"/>
    <n v="1"/>
    <s v="Y"/>
    <s v="N"/>
    <n v="144103.70499999999"/>
    <n v="76.117452619999995"/>
    <n v="10968806.9377"/>
  </r>
  <r>
    <x v="561"/>
    <s v="July"/>
    <x v="28"/>
    <x v="1"/>
    <x v="1"/>
    <n v="8.8000000000000007"/>
    <n v="14.1"/>
    <n v="7.2"/>
    <n v="0"/>
    <s v="Y"/>
    <s v="N"/>
    <n v="141166.85"/>
    <n v="79.507600479999994"/>
    <n v="11223837.5108"/>
  </r>
  <r>
    <x v="562"/>
    <s v="July"/>
    <x v="28"/>
    <x v="2"/>
    <x v="1"/>
    <n v="7.8"/>
    <n v="13.7"/>
    <n v="10.199999999999999"/>
    <n v="0"/>
    <s v="Y"/>
    <s v="N"/>
    <n v="120659.15"/>
    <n v="73.694418769999999"/>
    <n v="8891905.9285000004"/>
  </r>
  <r>
    <x v="563"/>
    <s v="July"/>
    <x v="28"/>
    <x v="3"/>
    <x v="1"/>
    <n v="3.1"/>
    <n v="16.100000000000001"/>
    <n v="10.3"/>
    <n v="0"/>
    <s v="Y"/>
    <s v="N"/>
    <n v="113418.125"/>
    <n v="48.788405300000001"/>
    <n v="5533489.4508999996"/>
  </r>
  <r>
    <x v="564"/>
    <s v="July"/>
    <x v="29"/>
    <x v="4"/>
    <x v="1"/>
    <n v="9.6"/>
    <n v="17.7"/>
    <n v="8.8000000000000007"/>
    <n v="0"/>
    <s v="Y"/>
    <s v="N"/>
    <n v="127367.015"/>
    <n v="43.891518699999999"/>
    <n v="5590331.7205999997"/>
  </r>
  <r>
    <x v="565"/>
    <s v="July"/>
    <x v="29"/>
    <x v="5"/>
    <x v="1"/>
    <n v="12.6"/>
    <n v="16"/>
    <n v="5.7"/>
    <n v="0"/>
    <s v="Y"/>
    <s v="N"/>
    <n v="137028.04999999999"/>
    <n v="49.453789790000002"/>
    <n v="6776556.3799999999"/>
  </r>
  <r>
    <x v="566"/>
    <s v="July"/>
    <x v="29"/>
    <x v="6"/>
    <x v="1"/>
    <n v="9.8000000000000007"/>
    <n v="16.100000000000001"/>
    <n v="9.1999999999999993"/>
    <n v="1.8"/>
    <s v="Y"/>
    <s v="N"/>
    <n v="136850.14000000001"/>
    <n v="52.331551939999997"/>
    <n v="7161580.2094000001"/>
  </r>
  <r>
    <x v="567"/>
    <s v="July"/>
    <x v="29"/>
    <x v="0"/>
    <x v="1"/>
    <n v="6.9"/>
    <n v="18.100000000000001"/>
    <n v="7.4"/>
    <n v="1.8"/>
    <s v="Y"/>
    <s v="N"/>
    <n v="136127.125"/>
    <n v="44.92653284"/>
    <n v="6115719.7516999999"/>
  </r>
  <r>
    <x v="568"/>
    <s v="July"/>
    <x v="29"/>
    <x v="1"/>
    <x v="1"/>
    <n v="9.1999999999999993"/>
    <n v="18.3"/>
    <n v="5.0999999999999996"/>
    <n v="7.8"/>
    <s v="Y"/>
    <s v="N"/>
    <n v="128777.82"/>
    <n v="21.091718870000001"/>
    <n v="2716145.5761000002"/>
  </r>
  <r>
    <x v="569"/>
    <s v="July"/>
    <x v="29"/>
    <x v="2"/>
    <x v="1"/>
    <n v="7.5"/>
    <n v="11.6"/>
    <n v="9"/>
    <n v="2.8"/>
    <s v="Y"/>
    <s v="N"/>
    <n v="119888.575"/>
    <n v="62.709286929999998"/>
    <n v="7518127.0493000001"/>
  </r>
  <r>
    <x v="570"/>
    <s v="July"/>
    <x v="29"/>
    <x v="3"/>
    <x v="1"/>
    <n v="4.7"/>
    <n v="11.4"/>
    <n v="10.3"/>
    <n v="0.8"/>
    <s v="Y"/>
    <s v="N"/>
    <n v="120126.905"/>
    <n v="52.227008529999999"/>
    <n v="6273868.8920999998"/>
  </r>
  <r>
    <x v="571"/>
    <s v="July"/>
    <x v="30"/>
    <x v="4"/>
    <x v="1"/>
    <n v="6.3"/>
    <n v="14.3"/>
    <n v="7.5"/>
    <n v="0"/>
    <s v="Y"/>
    <s v="N"/>
    <n v="138134.63500000001"/>
    <n v="37.980186609999997"/>
    <n v="5246379.2145999996"/>
  </r>
  <r>
    <x v="572"/>
    <s v="July"/>
    <x v="30"/>
    <x v="5"/>
    <x v="1"/>
    <n v="6.5"/>
    <n v="11"/>
    <n v="7.2"/>
    <n v="4.8"/>
    <s v="Y"/>
    <s v="N"/>
    <n v="146465.69"/>
    <n v="47.971245959999997"/>
    <n v="7026141.6397000002"/>
  </r>
  <r>
    <x v="573"/>
    <s v="July"/>
    <x v="30"/>
    <x v="6"/>
    <x v="1"/>
    <n v="7.5"/>
    <n v="12.9"/>
    <n v="6.9"/>
    <n v="0.4"/>
    <s v="Y"/>
    <s v="N"/>
    <n v="143209.755"/>
    <n v="36.397462779999998"/>
    <n v="5212471.7273000004"/>
  </r>
  <r>
    <x v="574"/>
    <s v="July"/>
    <x v="30"/>
    <x v="0"/>
    <x v="1"/>
    <n v="6.9"/>
    <n v="15.2"/>
    <n v="6.3"/>
    <n v="0"/>
    <s v="Y"/>
    <s v="N"/>
    <n v="142341.63500000001"/>
    <n v="41.561898749999997"/>
    <n v="5915988.6217999998"/>
  </r>
  <r>
    <x v="575"/>
    <s v="July"/>
    <x v="30"/>
    <x v="1"/>
    <x v="1"/>
    <n v="10.199999999999999"/>
    <n v="15.3"/>
    <n v="5"/>
    <n v="0"/>
    <s v="Y"/>
    <s v="N"/>
    <n v="139822.93"/>
    <n v="33.869681919999998"/>
    <n v="4735758.1642000005"/>
  </r>
  <r>
    <x v="576"/>
    <s v="July"/>
    <x v="30"/>
    <x v="2"/>
    <x v="1"/>
    <n v="9.1"/>
    <n v="13.8"/>
    <n v="8.5"/>
    <n v="2.4"/>
    <s v="Y"/>
    <s v="N"/>
    <n v="121548.535"/>
    <n v="24.849528429999999"/>
    <n v="3020423.7760999999"/>
  </r>
  <r>
    <x v="577"/>
    <s v="July"/>
    <x v="30"/>
    <x v="3"/>
    <x v="1"/>
    <n v="10.3"/>
    <n v="17"/>
    <n v="11.3"/>
    <n v="2"/>
    <s v="Y"/>
    <s v="N"/>
    <n v="114481.28"/>
    <n v="33.778252090000002"/>
    <n v="3866977.5353999999"/>
  </r>
  <r>
    <x v="578"/>
    <s v="August"/>
    <x v="31"/>
    <x v="4"/>
    <x v="1"/>
    <n v="11.2"/>
    <n v="14.4"/>
    <n v="5.2"/>
    <n v="2.8"/>
    <s v="Y"/>
    <s v="N"/>
    <n v="137934.845"/>
    <n v="45.979129370000003"/>
    <n v="6342124.0828999998"/>
  </r>
  <r>
    <x v="579"/>
    <s v="August"/>
    <x v="31"/>
    <x v="5"/>
    <x v="1"/>
    <n v="8.5"/>
    <n v="13.4"/>
    <n v="11.2"/>
    <n v="14.4"/>
    <s v="Y"/>
    <s v="N"/>
    <n v="137301.69"/>
    <n v="48.597990580000001"/>
    <n v="6672586.2372000003"/>
  </r>
  <r>
    <x v="580"/>
    <s v="August"/>
    <x v="31"/>
    <x v="6"/>
    <x v="1"/>
    <n v="8.6999999999999993"/>
    <n v="12.8"/>
    <n v="8.4"/>
    <n v="2.8"/>
    <s v="Y"/>
    <s v="N"/>
    <n v="140922.715"/>
    <n v="58.029549359999997"/>
    <n v="8177681.6459999997"/>
  </r>
  <r>
    <x v="581"/>
    <s v="August"/>
    <x v="31"/>
    <x v="0"/>
    <x v="1"/>
    <n v="4.9000000000000004"/>
    <n v="14.6"/>
    <n v="11.1"/>
    <n v="0.8"/>
    <s v="Y"/>
    <s v="N"/>
    <n v="142671.51"/>
    <n v="51.565282189999998"/>
    <n v="7356896.6736000003"/>
  </r>
  <r>
    <x v="582"/>
    <s v="August"/>
    <x v="31"/>
    <x v="1"/>
    <x v="1"/>
    <n v="3.4"/>
    <n v="14.6"/>
    <n v="8.6999999999999993"/>
    <n v="0"/>
    <s v="Y"/>
    <s v="N"/>
    <n v="145491.32999999999"/>
    <n v="70.203116499999993"/>
    <n v="10213944.7897"/>
  </r>
  <r>
    <x v="583"/>
    <s v="August"/>
    <x v="31"/>
    <x v="2"/>
    <x v="1"/>
    <n v="5.8"/>
    <n v="14.4"/>
    <n v="7"/>
    <n v="0"/>
    <s v="Y"/>
    <s v="N"/>
    <n v="130907.095"/>
    <n v="54.398078300000002"/>
    <n v="7121094.4038000004"/>
  </r>
  <r>
    <x v="584"/>
    <s v="August"/>
    <x v="31"/>
    <x v="3"/>
    <x v="1"/>
    <n v="7.6"/>
    <n v="16.600000000000001"/>
    <n v="10.4"/>
    <n v="0"/>
    <s v="Y"/>
    <s v="N"/>
    <n v="120379.285"/>
    <n v="32.884789920000003"/>
    <n v="3958647.4978999998"/>
  </r>
  <r>
    <x v="585"/>
    <s v="August"/>
    <x v="32"/>
    <x v="4"/>
    <x v="1"/>
    <n v="5"/>
    <n v="14.2"/>
    <n v="8"/>
    <n v="0"/>
    <s v="Y"/>
    <s v="N"/>
    <n v="138506.45000000001"/>
    <n v="35.117820729999998"/>
    <n v="4864044.6809999999"/>
  </r>
  <r>
    <x v="586"/>
    <s v="August"/>
    <x v="32"/>
    <x v="5"/>
    <x v="1"/>
    <n v="9.6999999999999993"/>
    <n v="18.899999999999999"/>
    <n v="7.8"/>
    <n v="0"/>
    <s v="Y"/>
    <s v="N"/>
    <n v="132819.535"/>
    <n v="29.293519740000001"/>
    <n v="3890751.6704000002"/>
  </r>
  <r>
    <x v="587"/>
    <s v="August"/>
    <x v="32"/>
    <x v="6"/>
    <x v="1"/>
    <n v="9.6"/>
    <n v="15.3"/>
    <n v="11.3"/>
    <n v="0"/>
    <s v="Y"/>
    <s v="N"/>
    <n v="130616.67"/>
    <n v="22.419440789999999"/>
    <n v="2928352.6993"/>
  </r>
  <r>
    <x v="588"/>
    <s v="August"/>
    <x v="32"/>
    <x v="0"/>
    <x v="1"/>
    <n v="6.8"/>
    <n v="15.7"/>
    <n v="10.3"/>
    <n v="8.1999999999999993"/>
    <s v="Y"/>
    <s v="N"/>
    <n v="138368.4"/>
    <n v="39.806463620000002"/>
    <n v="5507956.6808000002"/>
  </r>
  <r>
    <x v="589"/>
    <s v="August"/>
    <x v="32"/>
    <x v="1"/>
    <x v="1"/>
    <n v="7.7"/>
    <n v="14.1"/>
    <n v="11.7"/>
    <n v="0"/>
    <s v="Y"/>
    <s v="N"/>
    <n v="134885.67000000001"/>
    <n v="41.092200069999997"/>
    <n v="5542748.9381999997"/>
  </r>
  <r>
    <x v="590"/>
    <s v="August"/>
    <x v="32"/>
    <x v="2"/>
    <x v="1"/>
    <n v="7.9"/>
    <n v="15.1"/>
    <n v="9.5"/>
    <n v="1.6"/>
    <s v="Y"/>
    <s v="N"/>
    <n v="120382.80499999999"/>
    <n v="38.810956079999997"/>
    <n v="4672171.7576000001"/>
  </r>
  <r>
    <x v="591"/>
    <s v="August"/>
    <x v="32"/>
    <x v="3"/>
    <x v="1"/>
    <n v="8.5"/>
    <n v="18.7"/>
    <n v="11.6"/>
    <n v="0.2"/>
    <s v="Y"/>
    <s v="N"/>
    <n v="113066.245"/>
    <n v="33.061160000000001"/>
    <n v="3738101.2165000001"/>
  </r>
  <r>
    <x v="592"/>
    <s v="August"/>
    <x v="33"/>
    <x v="4"/>
    <x v="1"/>
    <n v="10.199999999999999"/>
    <n v="18.100000000000001"/>
    <n v="13.4"/>
    <n v="0"/>
    <s v="Y"/>
    <s v="N"/>
    <n v="127906.24000000001"/>
    <n v="39.838938429999999"/>
    <n v="5095648.8202"/>
  </r>
  <r>
    <x v="593"/>
    <s v="August"/>
    <x v="33"/>
    <x v="5"/>
    <x v="1"/>
    <n v="10"/>
    <n v="18.2"/>
    <n v="13.5"/>
    <n v="0"/>
    <s v="Y"/>
    <s v="N"/>
    <n v="124975.11"/>
    <n v="24.453904470000001"/>
    <n v="3056129.4010999999"/>
  </r>
  <r>
    <x v="594"/>
    <s v="August"/>
    <x v="33"/>
    <x v="6"/>
    <x v="1"/>
    <n v="12.5"/>
    <n v="15.6"/>
    <n v="9.6"/>
    <n v="0.4"/>
    <s v="Y"/>
    <s v="N"/>
    <n v="132561.22"/>
    <n v="40.89160699"/>
    <n v="5420641.3103999998"/>
  </r>
  <r>
    <x v="595"/>
    <s v="August"/>
    <x v="33"/>
    <x v="0"/>
    <x v="1"/>
    <n v="7.1"/>
    <n v="21.6"/>
    <n v="13.1"/>
    <n v="0"/>
    <s v="Y"/>
    <s v="N"/>
    <n v="123434.505"/>
    <n v="27.471093289999999"/>
    <n v="3390880.8021"/>
  </r>
  <r>
    <x v="596"/>
    <s v="August"/>
    <x v="33"/>
    <x v="1"/>
    <x v="1"/>
    <n v="15.3"/>
    <n v="16.399999999999999"/>
    <n v="2.7"/>
    <n v="0.2"/>
    <s v="Y"/>
    <s v="N"/>
    <n v="132569.74"/>
    <n v="27.60134081"/>
    <n v="3659102.5748000001"/>
  </r>
  <r>
    <x v="597"/>
    <s v="August"/>
    <x v="33"/>
    <x v="2"/>
    <x v="1"/>
    <n v="6.9"/>
    <n v="13.6"/>
    <n v="9.6999999999999993"/>
    <n v="9.4"/>
    <s v="Y"/>
    <s v="N"/>
    <n v="121052.06"/>
    <n v="25.002466940000001"/>
    <n v="3026600.1282000002"/>
  </r>
  <r>
    <x v="598"/>
    <s v="August"/>
    <x v="33"/>
    <x v="3"/>
    <x v="1"/>
    <n v="9.5"/>
    <n v="14.8"/>
    <n v="7"/>
    <n v="1.2"/>
    <s v="Y"/>
    <s v="N"/>
    <n v="119118.545"/>
    <n v="38.913255630000002"/>
    <n v="4635290.3919000002"/>
  </r>
  <r>
    <x v="599"/>
    <s v="August"/>
    <x v="34"/>
    <x v="4"/>
    <x v="1"/>
    <n v="7.8"/>
    <n v="16"/>
    <n v="8.6999999999999993"/>
    <n v="5.6"/>
    <s v="Y"/>
    <s v="N"/>
    <n v="139203.5"/>
    <n v="59.995340669999997"/>
    <n v="8351561.4050000003"/>
  </r>
  <r>
    <x v="600"/>
    <s v="August"/>
    <x v="34"/>
    <x v="5"/>
    <x v="1"/>
    <n v="7"/>
    <n v="13.4"/>
    <n v="14.2"/>
    <n v="11"/>
    <s v="Y"/>
    <s v="N"/>
    <n v="138640.39000000001"/>
    <n v="73.189593709999997"/>
    <n v="10147033.8159"/>
  </r>
  <r>
    <x v="601"/>
    <s v="August"/>
    <x v="34"/>
    <x v="6"/>
    <x v="1"/>
    <n v="3.7"/>
    <n v="12.7"/>
    <n v="14"/>
    <n v="0"/>
    <s v="Y"/>
    <s v="N"/>
    <n v="141122.79500000001"/>
    <n v="114.0039598"/>
    <n v="16088557.448000001"/>
  </r>
  <r>
    <x v="602"/>
    <s v="August"/>
    <x v="34"/>
    <x v="0"/>
    <x v="1"/>
    <n v="6.5"/>
    <n v="13"/>
    <n v="13.5"/>
    <n v="1.2"/>
    <s v="Y"/>
    <s v="N"/>
    <n v="139724.02499999999"/>
    <n v="74.663055139999997"/>
    <n v="10432222.583000001"/>
  </r>
  <r>
    <x v="603"/>
    <s v="August"/>
    <x v="34"/>
    <x v="1"/>
    <x v="1"/>
    <n v="7.2"/>
    <n v="14.4"/>
    <n v="8.8000000000000007"/>
    <n v="0.6"/>
    <s v="Y"/>
    <s v="N"/>
    <n v="139920.54500000001"/>
    <n v="67.627753299999995"/>
    <n v="9462512.0988999996"/>
  </r>
  <r>
    <x v="604"/>
    <s v="August"/>
    <x v="34"/>
    <x v="2"/>
    <x v="1"/>
    <n v="9.3000000000000007"/>
    <n v="16.3"/>
    <n v="11.7"/>
    <n v="0"/>
    <s v="Y"/>
    <s v="N"/>
    <n v="119573.22"/>
    <n v="31.80817961"/>
    <n v="3803406.4583000001"/>
  </r>
  <r>
    <x v="605"/>
    <s v="August"/>
    <x v="34"/>
    <x v="3"/>
    <x v="1"/>
    <n v="10.5"/>
    <n v="19"/>
    <n v="12.2"/>
    <n v="0"/>
    <s v="Y"/>
    <s v="N"/>
    <n v="114832.425"/>
    <n v="29.447681029999998"/>
    <n v="3381548.6233000001"/>
  </r>
  <r>
    <x v="606"/>
    <s v="August"/>
    <x v="35"/>
    <x v="4"/>
    <x v="1"/>
    <n v="8.6999999999999993"/>
    <n v="20.399999999999999"/>
    <n v="14.2"/>
    <n v="0"/>
    <s v="Y"/>
    <s v="N"/>
    <n v="125055.69"/>
    <n v="39.142378899999997"/>
    <n v="4894977.2016000003"/>
  </r>
  <r>
    <x v="607"/>
    <s v="August"/>
    <x v="35"/>
    <x v="5"/>
    <x v="1"/>
    <n v="10.199999999999999"/>
    <n v="16.8"/>
    <n v="5.2"/>
    <n v="0"/>
    <s v="Y"/>
    <s v="N"/>
    <n v="133748.44"/>
    <n v="53.186931000000001"/>
    <n v="7113669.0495999996"/>
  </r>
  <r>
    <x v="608"/>
    <s v="August"/>
    <x v="35"/>
    <x v="6"/>
    <x v="1"/>
    <n v="12.8"/>
    <n v="20.2"/>
    <n v="10.1"/>
    <n v="0.8"/>
    <s v="Y"/>
    <s v="N"/>
    <n v="128834.065"/>
    <n v="32.559017400000002"/>
    <n v="4194710.5640000002"/>
  </r>
  <r>
    <x v="609"/>
    <s v="September"/>
    <x v="35"/>
    <x v="0"/>
    <x v="1"/>
    <n v="11.6"/>
    <n v="15.5"/>
    <n v="8.8000000000000007"/>
    <n v="0"/>
    <s v="Y"/>
    <s v="N"/>
    <n v="134246.16500000001"/>
    <n v="46.808787860000002"/>
    <n v="6283900.2585000005"/>
  </r>
  <r>
    <x v="610"/>
    <s v="September"/>
    <x v="35"/>
    <x v="1"/>
    <x v="1"/>
    <n v="9.6"/>
    <n v="15"/>
    <n v="9.6"/>
    <n v="0.4"/>
    <s v="Y"/>
    <s v="N"/>
    <n v="135273.32500000001"/>
    <n v="52.636792880000002"/>
    <n v="7120353.9901999999"/>
  </r>
  <r>
    <x v="611"/>
    <s v="September"/>
    <x v="35"/>
    <x v="2"/>
    <x v="1"/>
    <n v="10"/>
    <n v="15.7"/>
    <n v="12.9"/>
    <n v="0.2"/>
    <s v="Y"/>
    <s v="N"/>
    <n v="118621.96"/>
    <n v="35.270782859999997"/>
    <n v="4183889.3936000001"/>
  </r>
  <r>
    <x v="612"/>
    <s v="September"/>
    <x v="35"/>
    <x v="3"/>
    <x v="1"/>
    <n v="10.1"/>
    <n v="16.899999999999999"/>
    <n v="10"/>
    <n v="0.2"/>
    <s v="Y"/>
    <s v="N"/>
    <n v="110986.005"/>
    <n v="24.51210764"/>
    <n v="2720500.9010999999"/>
  </r>
  <r>
    <x v="613"/>
    <s v="September"/>
    <x v="36"/>
    <x v="4"/>
    <x v="1"/>
    <n v="12.8"/>
    <n v="18.399999999999999"/>
    <n v="11.7"/>
    <n v="0"/>
    <s v="Y"/>
    <s v="N"/>
    <n v="127275.815"/>
    <n v="38.212469630000001"/>
    <n v="4863523.2153000003"/>
  </r>
  <r>
    <x v="614"/>
    <s v="September"/>
    <x v="36"/>
    <x v="5"/>
    <x v="1"/>
    <n v="9.1999999999999993"/>
    <n v="21.5"/>
    <n v="15.8"/>
    <n v="0"/>
    <s v="Y"/>
    <s v="N"/>
    <n v="129542.36500000001"/>
    <n v="28.692645949999999"/>
    <n v="3716913.2144999998"/>
  </r>
  <r>
    <x v="615"/>
    <s v="September"/>
    <x v="36"/>
    <x v="6"/>
    <x v="1"/>
    <n v="9.6"/>
    <n v="21"/>
    <n v="16.7"/>
    <n v="0"/>
    <s v="Y"/>
    <s v="N"/>
    <n v="123307.02"/>
    <n v="24.182421389999998"/>
    <n v="2981862.318"/>
  </r>
  <r>
    <x v="616"/>
    <s v="September"/>
    <x v="36"/>
    <x v="0"/>
    <x v="1"/>
    <n v="13.1"/>
    <n v="23.3"/>
    <n v="16"/>
    <n v="0"/>
    <s v="Y"/>
    <s v="N"/>
    <n v="117722.95"/>
    <n v="12.50431916"/>
    <n v="1472045.3393000001"/>
  </r>
  <r>
    <x v="617"/>
    <s v="September"/>
    <x v="36"/>
    <x v="1"/>
    <x v="1"/>
    <n v="16"/>
    <n v="16.7"/>
    <n v="5.9"/>
    <n v="0.6"/>
    <s v="Y"/>
    <s v="N"/>
    <n v="125432.605"/>
    <n v="23.40099927"/>
    <n v="2935248.298"/>
  </r>
  <r>
    <x v="618"/>
    <s v="September"/>
    <x v="36"/>
    <x v="2"/>
    <x v="1"/>
    <n v="11.5"/>
    <n v="14.3"/>
    <n v="7.9"/>
    <n v="9.4"/>
    <s v="Y"/>
    <s v="N"/>
    <n v="111412.995"/>
    <n v="38.559908849999999"/>
    <n v="4296074.9319000002"/>
  </r>
  <r>
    <x v="619"/>
    <s v="September"/>
    <x v="36"/>
    <x v="3"/>
    <x v="1"/>
    <n v="7.3"/>
    <n v="17"/>
    <n v="11.8"/>
    <n v="1.2"/>
    <s v="Y"/>
    <s v="N"/>
    <n v="109125.215"/>
    <n v="50.347882009999999"/>
    <n v="5494223.4490999999"/>
  </r>
  <r>
    <x v="620"/>
    <s v="September"/>
    <x v="37"/>
    <x v="4"/>
    <x v="1"/>
    <n v="9.9"/>
    <n v="13.6"/>
    <n v="7"/>
    <n v="1.6"/>
    <s v="Y"/>
    <s v="N"/>
    <n v="130967.28"/>
    <n v="68.177203239999997"/>
    <n v="8928982.8662999999"/>
  </r>
  <r>
    <x v="621"/>
    <s v="September"/>
    <x v="37"/>
    <x v="5"/>
    <x v="1"/>
    <n v="9.6"/>
    <n v="14.6"/>
    <n v="2.8"/>
    <n v="9"/>
    <s v="Y"/>
    <s v="N"/>
    <n v="134720.155"/>
    <n v="62.068475560000003"/>
    <n v="8361874.6480999999"/>
  </r>
  <r>
    <x v="622"/>
    <s v="September"/>
    <x v="37"/>
    <x v="6"/>
    <x v="1"/>
    <n v="10.5"/>
    <n v="16.100000000000001"/>
    <n v="13.2"/>
    <n v="20.6"/>
    <s v="Y"/>
    <s v="N"/>
    <n v="130650.88"/>
    <n v="54.840524199999997"/>
    <n v="7164962.7463999996"/>
  </r>
  <r>
    <x v="623"/>
    <s v="September"/>
    <x v="37"/>
    <x v="0"/>
    <x v="1"/>
    <n v="8.6999999999999993"/>
    <n v="14.6"/>
    <n v="6.9"/>
    <n v="2"/>
    <s v="Y"/>
    <s v="N"/>
    <n v="134234.45000000001"/>
    <n v="42.819917580000002"/>
    <n v="5747908.0854000002"/>
  </r>
  <r>
    <x v="624"/>
    <s v="September"/>
    <x v="37"/>
    <x v="1"/>
    <x v="1"/>
    <n v="9"/>
    <n v="15.7"/>
    <n v="12.5"/>
    <n v="13.4"/>
    <s v="N"/>
    <s v="N"/>
    <n v="131734.10500000001"/>
    <n v="47.043747310000001"/>
    <n v="6197265.9477000004"/>
  </r>
  <r>
    <x v="625"/>
    <s v="September"/>
    <x v="37"/>
    <x v="2"/>
    <x v="1"/>
    <n v="11.1"/>
    <n v="19.8"/>
    <n v="18.8"/>
    <n v="0"/>
    <s v="N"/>
    <s v="N"/>
    <n v="106709.54"/>
    <n v="36.028691260000002"/>
    <n v="3844605.0712000001"/>
  </r>
  <r>
    <x v="626"/>
    <s v="September"/>
    <x v="37"/>
    <x v="3"/>
    <x v="1"/>
    <n v="10.8"/>
    <n v="12.5"/>
    <n v="5.5"/>
    <n v="0.4"/>
    <s v="N"/>
    <s v="N"/>
    <n v="110314.625"/>
    <n v="48.344866349999997"/>
    <n v="5333145.8021"/>
  </r>
  <r>
    <x v="627"/>
    <s v="September"/>
    <x v="38"/>
    <x v="4"/>
    <x v="1"/>
    <n v="8.5"/>
    <n v="16.3"/>
    <n v="16.2"/>
    <n v="0.2"/>
    <s v="N"/>
    <s v="N"/>
    <n v="127391.09"/>
    <n v="56.44254935"/>
    <n v="7190277.8841000004"/>
  </r>
  <r>
    <x v="628"/>
    <s v="September"/>
    <x v="38"/>
    <x v="5"/>
    <x v="1"/>
    <n v="9.1"/>
    <n v="18.8"/>
    <n v="18.5"/>
    <n v="0"/>
    <s v="N"/>
    <s v="N"/>
    <n v="122664.30499999999"/>
    <n v="43.177379569999999"/>
    <n v="5296323.2566999998"/>
  </r>
  <r>
    <x v="629"/>
    <s v="September"/>
    <x v="38"/>
    <x v="6"/>
    <x v="1"/>
    <n v="10.9"/>
    <n v="15.2"/>
    <n v="8.8000000000000007"/>
    <n v="1.2"/>
    <s v="N"/>
    <s v="N"/>
    <n v="127208.57"/>
    <n v="52.28283459"/>
    <n v="6650824.6237000003"/>
  </r>
  <r>
    <x v="630"/>
    <s v="September"/>
    <x v="38"/>
    <x v="0"/>
    <x v="1"/>
    <n v="9.6"/>
    <n v="13.4"/>
    <n v="9.9"/>
    <n v="1.2"/>
    <s v="N"/>
    <s v="N"/>
    <n v="131357.34"/>
    <n v="55.701872710000004"/>
    <n v="7316849.8322000001"/>
  </r>
  <r>
    <x v="631"/>
    <s v="September"/>
    <x v="38"/>
    <x v="1"/>
    <x v="1"/>
    <n v="9.8000000000000007"/>
    <n v="16.5"/>
    <n v="16.5"/>
    <n v="0.6"/>
    <s v="N"/>
    <s v="N"/>
    <n v="127420.43"/>
    <n v="46.538703269999999"/>
    <n v="5929981.5822999999"/>
  </r>
  <r>
    <x v="632"/>
    <s v="September"/>
    <x v="38"/>
    <x v="2"/>
    <x v="1"/>
    <n v="10"/>
    <n v="20.100000000000001"/>
    <n v="18.399999999999999"/>
    <n v="0"/>
    <s v="N"/>
    <s v="N"/>
    <n v="106776.27499999999"/>
    <n v="43.556599820000002"/>
    <n v="4650811.4803999998"/>
  </r>
  <r>
    <x v="633"/>
    <s v="September"/>
    <x v="38"/>
    <x v="3"/>
    <x v="1"/>
    <n v="9.5"/>
    <n v="14.7"/>
    <n v="17.100000000000001"/>
    <n v="5.8"/>
    <s v="N"/>
    <s v="N"/>
    <n v="105931.55499999999"/>
    <n v="37.698479470000002"/>
    <n v="3993458.5514000002"/>
  </r>
  <r>
    <x v="634"/>
    <s v="September"/>
    <x v="39"/>
    <x v="4"/>
    <x v="1"/>
    <n v="8.1"/>
    <n v="16.899999999999999"/>
    <n v="13.6"/>
    <n v="0.6"/>
    <s v="N"/>
    <s v="N"/>
    <n v="124343.19"/>
    <n v="47.67147027"/>
    <n v="5927622.6853999998"/>
  </r>
  <r>
    <x v="635"/>
    <s v="September"/>
    <x v="39"/>
    <x v="5"/>
    <x v="1"/>
    <n v="7.4"/>
    <n v="14.8"/>
    <n v="13.4"/>
    <n v="12.6"/>
    <s v="N"/>
    <s v="N"/>
    <n v="126888.77"/>
    <n v="49.794504430000003"/>
    <n v="6318363.4199000001"/>
  </r>
  <r>
    <x v="636"/>
    <s v="September"/>
    <x v="39"/>
    <x v="6"/>
    <x v="1"/>
    <n v="7.5"/>
    <n v="19.3"/>
    <n v="19.600000000000001"/>
    <n v="2.2000000000000002"/>
    <s v="N"/>
    <s v="N"/>
    <n v="121143.25"/>
    <n v="32.431714720000002"/>
    <n v="3928883.3243"/>
  </r>
  <r>
    <x v="637"/>
    <s v="September"/>
    <x v="39"/>
    <x v="0"/>
    <x v="1"/>
    <n v="12.5"/>
    <n v="16.7"/>
    <n v="16.2"/>
    <n v="1.8"/>
    <s v="N"/>
    <s v="N"/>
    <n v="122858.49"/>
    <n v="37.596001049999998"/>
    <n v="4618987.9189999998"/>
  </r>
  <r>
    <x v="638"/>
    <s v="September"/>
    <x v="39"/>
    <x v="1"/>
    <x v="1"/>
    <n v="9.3000000000000007"/>
    <n v="16.399999999999999"/>
    <n v="16.600000000000001"/>
    <n v="2"/>
    <s v="N"/>
    <s v="Y"/>
    <n v="113439.77499999999"/>
    <n v="33.063692619999998"/>
    <n v="3750737.8514999999"/>
  </r>
  <r>
    <x v="639"/>
    <s v="October"/>
    <x v="39"/>
    <x v="2"/>
    <x v="1"/>
    <n v="11.6"/>
    <n v="18.600000000000001"/>
    <n v="11.9"/>
    <n v="1.6"/>
    <s v="N"/>
    <s v="N"/>
    <n v="109181.26"/>
    <n v="20.48609587"/>
    <n v="2236697.7596"/>
  </r>
  <r>
    <x v="640"/>
    <s v="October"/>
    <x v="39"/>
    <x v="3"/>
    <x v="1"/>
    <n v="12.1"/>
    <n v="24"/>
    <n v="18.7"/>
    <n v="0"/>
    <s v="N"/>
    <s v="N"/>
    <n v="97992.93"/>
    <n v="13.656870189999999"/>
    <n v="1338276.7245"/>
  </r>
  <r>
    <x v="641"/>
    <s v="October"/>
    <x v="40"/>
    <x v="4"/>
    <x v="1"/>
    <n v="11.1"/>
    <n v="15.9"/>
    <n v="13.7"/>
    <n v="9.1999999999999993"/>
    <s v="N"/>
    <s v="N"/>
    <n v="115839.01"/>
    <n v="21.601743630000001"/>
    <n v="2502324.5964000002"/>
  </r>
  <r>
    <x v="642"/>
    <s v="October"/>
    <x v="40"/>
    <x v="5"/>
    <x v="1"/>
    <n v="10.6"/>
    <n v="17.100000000000001"/>
    <n v="13.2"/>
    <n v="2"/>
    <s v="Y"/>
    <s v="N"/>
    <n v="124089.47"/>
    <n v="23.001781319999999"/>
    <n v="2854278.8530999999"/>
  </r>
  <r>
    <x v="643"/>
    <s v="October"/>
    <x v="40"/>
    <x v="6"/>
    <x v="1"/>
    <n v="8"/>
    <n v="17.100000000000001"/>
    <n v="7.5"/>
    <n v="2.8"/>
    <s v="Y"/>
    <s v="N"/>
    <n v="128558.38499999999"/>
    <n v="41.115132719999998"/>
    <n v="5285695.0614999998"/>
  </r>
  <r>
    <x v="644"/>
    <s v="October"/>
    <x v="40"/>
    <x v="0"/>
    <x v="1"/>
    <n v="9.6999999999999993"/>
    <n v="27.2"/>
    <n v="22.6"/>
    <n v="0"/>
    <s v="Y"/>
    <s v="N"/>
    <n v="115898.54"/>
    <n v="30.189572800000001"/>
    <n v="3498927.4106999999"/>
  </r>
  <r>
    <x v="645"/>
    <s v="October"/>
    <x v="40"/>
    <x v="1"/>
    <x v="1"/>
    <n v="14.1"/>
    <n v="22.5"/>
    <n v="7.8"/>
    <n v="0"/>
    <s v="Y"/>
    <s v="N"/>
    <n v="116197.73"/>
    <n v="37.339104300000002"/>
    <n v="4338719.1599000003"/>
  </r>
  <r>
    <x v="646"/>
    <s v="October"/>
    <x v="40"/>
    <x v="2"/>
    <x v="1"/>
    <n v="9.6999999999999993"/>
    <n v="16.899999999999999"/>
    <n v="23"/>
    <n v="0"/>
    <s v="Y"/>
    <s v="N"/>
    <n v="101300.77499999999"/>
    <n v="35.210343819999999"/>
    <n v="3566835.1170000001"/>
  </r>
  <r>
    <x v="647"/>
    <s v="October"/>
    <x v="40"/>
    <x v="3"/>
    <x v="1"/>
    <n v="9.5"/>
    <n v="22"/>
    <n v="14.1"/>
    <n v="0"/>
    <s v="Y"/>
    <s v="N"/>
    <n v="94954.16"/>
    <n v="15.90301462"/>
    <n v="1510057.3947000001"/>
  </r>
  <r>
    <x v="648"/>
    <s v="October"/>
    <x v="41"/>
    <x v="4"/>
    <x v="1"/>
    <n v="13"/>
    <n v="16.8"/>
    <n v="18.399999999999999"/>
    <n v="0.8"/>
    <s v="Y"/>
    <s v="N"/>
    <n v="116831.43"/>
    <n v="27.654717770000001"/>
    <n v="3230940.2233000002"/>
  </r>
  <r>
    <x v="649"/>
    <s v="October"/>
    <x v="41"/>
    <x v="5"/>
    <x v="1"/>
    <n v="7.5"/>
    <n v="15.1"/>
    <n v="16.7"/>
    <n v="1.4"/>
    <s v="Y"/>
    <s v="N"/>
    <n v="124665.82"/>
    <n v="38.199945730000003"/>
    <n v="4762227.5584000004"/>
  </r>
  <r>
    <x v="650"/>
    <s v="October"/>
    <x v="41"/>
    <x v="6"/>
    <x v="1"/>
    <n v="10.199999999999999"/>
    <n v="15.4"/>
    <n v="12.9"/>
    <n v="0"/>
    <s v="Y"/>
    <s v="N"/>
    <n v="128612.3"/>
    <n v="44.770645539999997"/>
    <n v="5758055.6953999996"/>
  </r>
  <r>
    <x v="651"/>
    <s v="October"/>
    <x v="41"/>
    <x v="0"/>
    <x v="1"/>
    <n v="6.8"/>
    <n v="14.6"/>
    <n v="22.8"/>
    <n v="4.2"/>
    <s v="Y"/>
    <s v="N"/>
    <n v="128242.765"/>
    <n v="58.353085180000001"/>
    <n v="7483360.9897999996"/>
  </r>
  <r>
    <x v="652"/>
    <s v="October"/>
    <x v="41"/>
    <x v="1"/>
    <x v="1"/>
    <n v="5.2"/>
    <n v="22.7"/>
    <n v="24.5"/>
    <n v="0.2"/>
    <s v="Y"/>
    <s v="N"/>
    <n v="121731.485"/>
    <n v="43.966506600000002"/>
    <n v="5352108.1387"/>
  </r>
  <r>
    <x v="653"/>
    <s v="October"/>
    <x v="41"/>
    <x v="2"/>
    <x v="1"/>
    <n v="9.4"/>
    <n v="24.8"/>
    <n v="21.8"/>
    <n v="0"/>
    <s v="Y"/>
    <s v="N"/>
    <n v="97887.485000000001"/>
    <n v="12.698328739999999"/>
    <n v="1243007.4641"/>
  </r>
  <r>
    <x v="654"/>
    <s v="October"/>
    <x v="41"/>
    <x v="3"/>
    <x v="1"/>
    <n v="17.399999999999999"/>
    <n v="23.1"/>
    <n v="8"/>
    <n v="0"/>
    <s v="Y"/>
    <s v="N"/>
    <n v="101793.035"/>
    <n v="22.029095420000001"/>
    <n v="2242408.4811"/>
  </r>
  <r>
    <x v="655"/>
    <s v="October"/>
    <x v="42"/>
    <x v="4"/>
    <x v="1"/>
    <n v="9.8000000000000007"/>
    <n v="18.899999999999999"/>
    <n v="14.8"/>
    <n v="9.8000000000000007"/>
    <s v="Y"/>
    <s v="N"/>
    <n v="116042.845"/>
    <n v="29.59668164"/>
    <n v="3434483.1401"/>
  </r>
  <r>
    <x v="656"/>
    <s v="October"/>
    <x v="42"/>
    <x v="5"/>
    <x v="1"/>
    <n v="9.6"/>
    <n v="16.600000000000001"/>
    <n v="16.5"/>
    <n v="1"/>
    <s v="Y"/>
    <s v="N"/>
    <n v="123265.44"/>
    <n v="36.721212710000003"/>
    <n v="4526456.4419999998"/>
  </r>
  <r>
    <x v="657"/>
    <s v="October"/>
    <x v="42"/>
    <x v="6"/>
    <x v="1"/>
    <n v="7.5"/>
    <n v="16.5"/>
    <n v="22.1"/>
    <n v="2.6"/>
    <s v="Y"/>
    <s v="N"/>
    <n v="126362.045"/>
    <n v="60.68302782"/>
    <n v="7668031.4921000004"/>
  </r>
  <r>
    <x v="658"/>
    <s v="October"/>
    <x v="42"/>
    <x v="0"/>
    <x v="1"/>
    <n v="6.8"/>
    <n v="21.8"/>
    <n v="25.6"/>
    <n v="0"/>
    <s v="Y"/>
    <s v="N"/>
    <n v="114867.16"/>
    <n v="27.425826229999998"/>
    <n v="3150326.7697000001"/>
  </r>
  <r>
    <x v="659"/>
    <s v="October"/>
    <x v="42"/>
    <x v="1"/>
    <x v="1"/>
    <n v="14.8"/>
    <n v="17.600000000000001"/>
    <n v="1.9"/>
    <n v="0"/>
    <s v="Y"/>
    <s v="N"/>
    <n v="122975.285"/>
    <n v="43.244732259999999"/>
    <n v="5318033.2744000005"/>
  </r>
  <r>
    <x v="660"/>
    <s v="October"/>
    <x v="42"/>
    <x v="2"/>
    <x v="1"/>
    <n v="6.9"/>
    <n v="13.2"/>
    <n v="16.899999999999999"/>
    <n v="16.399999999999999"/>
    <s v="Y"/>
    <s v="N"/>
    <n v="114184.19500000001"/>
    <n v="38.711130760000003"/>
    <n v="4420199.3033999996"/>
  </r>
  <r>
    <x v="661"/>
    <s v="October"/>
    <x v="42"/>
    <x v="3"/>
    <x v="1"/>
    <n v="7.9"/>
    <n v="14.1"/>
    <n v="18.7"/>
    <n v="8.8000000000000007"/>
    <s v="Y"/>
    <s v="N"/>
    <n v="111289"/>
    <n v="40.91855691"/>
    <n v="4553785.28"/>
  </r>
  <r>
    <x v="662"/>
    <s v="October"/>
    <x v="43"/>
    <x v="4"/>
    <x v="1"/>
    <n v="9.4"/>
    <n v="17.100000000000001"/>
    <n v="20.3"/>
    <n v="0.4"/>
    <s v="Y"/>
    <s v="N"/>
    <n v="125270.16499999999"/>
    <n v="66.513366149999996"/>
    <n v="8332140.3523000004"/>
  </r>
  <r>
    <x v="663"/>
    <s v="October"/>
    <x v="43"/>
    <x v="5"/>
    <x v="1"/>
    <n v="9.6"/>
    <n v="25.7"/>
    <n v="23.1"/>
    <n v="0.2"/>
    <s v="Y"/>
    <s v="N"/>
    <n v="117138.355"/>
    <n v="37.022146409999998"/>
    <n v="4336713.3289999999"/>
  </r>
  <r>
    <x v="664"/>
    <s v="October"/>
    <x v="43"/>
    <x v="6"/>
    <x v="1"/>
    <n v="16.5"/>
    <n v="18.5"/>
    <n v="9"/>
    <n v="0"/>
    <s v="Y"/>
    <s v="N"/>
    <n v="121605.395"/>
    <n v="55.416352840000002"/>
    <n v="6738927.4765999997"/>
  </r>
  <r>
    <x v="665"/>
    <s v="October"/>
    <x v="43"/>
    <x v="0"/>
    <x v="1"/>
    <n v="10.1"/>
    <n v="15.4"/>
    <n v="25.8"/>
    <n v="0.2"/>
    <s v="Y"/>
    <s v="N"/>
    <n v="120142.43"/>
    <n v="43.480540499999996"/>
    <n v="5223857.7933999998"/>
  </r>
  <r>
    <x v="666"/>
    <s v="October"/>
    <x v="43"/>
    <x v="1"/>
    <x v="1"/>
    <n v="6.3"/>
    <n v="16.600000000000001"/>
    <n v="26.5"/>
    <n v="0"/>
    <s v="Y"/>
    <s v="N"/>
    <n v="119820.71"/>
    <n v="54.509745119999998"/>
    <n v="6531396.3622000003"/>
  </r>
  <r>
    <x v="667"/>
    <s v="October"/>
    <x v="43"/>
    <x v="2"/>
    <x v="1"/>
    <n v="9.3000000000000007"/>
    <n v="25.6"/>
    <n v="25.8"/>
    <n v="0"/>
    <s v="Y"/>
    <s v="N"/>
    <n v="104191.105"/>
    <n v="21.28564824"/>
    <n v="2217775.2108"/>
  </r>
  <r>
    <x v="668"/>
    <s v="October"/>
    <x v="43"/>
    <x v="3"/>
    <x v="1"/>
    <n v="12.7"/>
    <n v="28"/>
    <n v="19.5"/>
    <n v="0"/>
    <s v="Y"/>
    <s v="N"/>
    <n v="94325.72"/>
    <n v="6.8691345049999999"/>
    <n v="647936.05799999996"/>
  </r>
  <r>
    <x v="669"/>
    <s v="October"/>
    <x v="44"/>
    <x v="4"/>
    <x v="1"/>
    <n v="7.9"/>
    <n v="17.5"/>
    <n v="19"/>
    <n v="1.8"/>
    <s v="Y"/>
    <s v="N"/>
    <n v="110661.43"/>
    <n v="19.08090112"/>
    <n v="2111519.8036000002"/>
  </r>
  <r>
    <x v="670"/>
    <s v="November"/>
    <x v="44"/>
    <x v="5"/>
    <x v="1"/>
    <n v="9.4"/>
    <n v="18.399999999999999"/>
    <n v="17.7"/>
    <n v="0.4"/>
    <s v="Y"/>
    <s v="Y"/>
    <n v="104976.21"/>
    <n v="17.418201960000001"/>
    <n v="1828496.8267999999"/>
  </r>
  <r>
    <x v="671"/>
    <s v="November"/>
    <x v="44"/>
    <x v="6"/>
    <x v="1"/>
    <n v="9.6999999999999993"/>
    <n v="18.5"/>
    <n v="13.3"/>
    <n v="0.4"/>
    <s v="Y"/>
    <s v="N"/>
    <n v="119904.48"/>
    <n v="46.645669009999999"/>
    <n v="5593024.6869000001"/>
  </r>
  <r>
    <x v="672"/>
    <s v="November"/>
    <x v="44"/>
    <x v="0"/>
    <x v="1"/>
    <n v="10"/>
    <n v="19.100000000000001"/>
    <n v="28"/>
    <n v="0"/>
    <s v="Y"/>
    <s v="N"/>
    <n v="118677.495"/>
    <n v="60.221047589999998"/>
    <n v="7146883.0743000004"/>
  </r>
  <r>
    <x v="673"/>
    <s v="November"/>
    <x v="44"/>
    <x v="1"/>
    <x v="1"/>
    <n v="10.199999999999999"/>
    <n v="29.2"/>
    <n v="24.9"/>
    <n v="0"/>
    <s v="Y"/>
    <s v="N"/>
    <n v="113666.485"/>
    <n v="25.952350200000001"/>
    <n v="2949912.4246999999"/>
  </r>
  <r>
    <x v="674"/>
    <s v="November"/>
    <x v="44"/>
    <x v="2"/>
    <x v="1"/>
    <n v="10"/>
    <n v="16.8"/>
    <n v="10.8"/>
    <n v="0"/>
    <s v="Y"/>
    <s v="N"/>
    <n v="101810.75"/>
    <n v="15.26468717"/>
    <n v="1554109.2493"/>
  </r>
  <r>
    <x v="675"/>
    <s v="November"/>
    <x v="44"/>
    <x v="3"/>
    <x v="1"/>
    <n v="11.5"/>
    <n v="21.4"/>
    <n v="25.2"/>
    <n v="0"/>
    <s v="Y"/>
    <s v="N"/>
    <n v="96934.925000000003"/>
    <n v="24.15876196"/>
    <n v="2341827.7787000001"/>
  </r>
  <r>
    <x v="676"/>
    <s v="November"/>
    <x v="45"/>
    <x v="4"/>
    <x v="1"/>
    <n v="14.6"/>
    <n v="25.9"/>
    <n v="15.9"/>
    <n v="0"/>
    <s v="Y"/>
    <s v="N"/>
    <n v="116230.34"/>
    <n v="30.36705791"/>
    <n v="3529573.4657000001"/>
  </r>
  <r>
    <x v="677"/>
    <s v="November"/>
    <x v="45"/>
    <x v="5"/>
    <x v="1"/>
    <n v="11"/>
    <n v="18.2"/>
    <n v="28.9"/>
    <n v="0.2"/>
    <s v="Y"/>
    <s v="N"/>
    <n v="117794.595"/>
    <n v="53.922003029999999"/>
    <n v="6351720.5085000005"/>
  </r>
  <r>
    <x v="678"/>
    <s v="November"/>
    <x v="45"/>
    <x v="6"/>
    <x v="1"/>
    <n v="9.1999999999999993"/>
    <n v="17.399999999999999"/>
    <n v="22"/>
    <n v="0"/>
    <s v="Y"/>
    <s v="N"/>
    <n v="122131.11500000001"/>
    <n v="55.662203390000002"/>
    <n v="6798086.9633999998"/>
  </r>
  <r>
    <x v="679"/>
    <s v="November"/>
    <x v="45"/>
    <x v="0"/>
    <x v="1"/>
    <n v="11.9"/>
    <n v="17.5"/>
    <n v="20.3"/>
    <n v="0"/>
    <s v="Y"/>
    <s v="N"/>
    <n v="122634.53"/>
    <n v="48.706971459999998"/>
    <n v="5973156.5526999999"/>
  </r>
  <r>
    <x v="680"/>
    <s v="November"/>
    <x v="45"/>
    <x v="1"/>
    <x v="1"/>
    <n v="8.4"/>
    <n v="23.8"/>
    <n v="29.1"/>
    <n v="0"/>
    <s v="Y"/>
    <s v="N"/>
    <n v="117953.88499999999"/>
    <n v="26.823982910000002"/>
    <n v="3163992.9953999999"/>
  </r>
  <r>
    <x v="681"/>
    <s v="November"/>
    <x v="45"/>
    <x v="2"/>
    <x v="1"/>
    <n v="13.2"/>
    <n v="25.5"/>
    <n v="17"/>
    <n v="2"/>
    <s v="Y"/>
    <s v="N"/>
    <n v="99907.32"/>
    <n v="10.832116259999999"/>
    <n v="1082207.7054999999"/>
  </r>
  <r>
    <x v="682"/>
    <s v="November"/>
    <x v="45"/>
    <x v="3"/>
    <x v="1"/>
    <n v="11.7"/>
    <n v="19"/>
    <n v="9.6999999999999993"/>
    <n v="2"/>
    <s v="Y"/>
    <s v="N"/>
    <n v="96805.925000000003"/>
    <n v="10.725641830000001"/>
    <n v="1038305.6786"/>
  </r>
  <r>
    <x v="683"/>
    <s v="November"/>
    <x v="46"/>
    <x v="4"/>
    <x v="1"/>
    <n v="11.5"/>
    <n v="15.9"/>
    <n v="14.8"/>
    <n v="8.6"/>
    <s v="Y"/>
    <s v="N"/>
    <n v="116817.15"/>
    <n v="39.499737830000001"/>
    <n v="4614246.7989999996"/>
  </r>
  <r>
    <x v="684"/>
    <s v="November"/>
    <x v="46"/>
    <x v="5"/>
    <x v="1"/>
    <n v="11"/>
    <n v="19.2"/>
    <n v="17.100000000000001"/>
    <n v="0"/>
    <s v="Y"/>
    <s v="N"/>
    <n v="119905.59"/>
    <n v="26.908387489999999"/>
    <n v="3226466.0778999999"/>
  </r>
  <r>
    <x v="685"/>
    <s v="November"/>
    <x v="46"/>
    <x v="6"/>
    <x v="1"/>
    <n v="11.9"/>
    <n v="21.6"/>
    <n v="25.8"/>
    <n v="0"/>
    <s v="Y"/>
    <s v="N"/>
    <n v="122146.66"/>
    <n v="35.630684420000001"/>
    <n v="4352169.0954"/>
  </r>
  <r>
    <x v="686"/>
    <s v="November"/>
    <x v="46"/>
    <x v="0"/>
    <x v="1"/>
    <n v="12"/>
    <n v="31.4"/>
    <n v="28.8"/>
    <n v="0"/>
    <s v="Y"/>
    <s v="N"/>
    <n v="122464.645"/>
    <n v="28.55507656"/>
    <n v="3496987.3139"/>
  </r>
  <r>
    <x v="687"/>
    <s v="November"/>
    <x v="46"/>
    <x v="1"/>
    <x v="1"/>
    <n v="15.3"/>
    <n v="18.899999999999999"/>
    <n v="15.6"/>
    <n v="0"/>
    <s v="Y"/>
    <s v="N"/>
    <n v="121441.05"/>
    <n v="31.775799320000001"/>
    <n v="3858886.4339999999"/>
  </r>
  <r>
    <x v="688"/>
    <s v="November"/>
    <x v="46"/>
    <x v="2"/>
    <x v="1"/>
    <n v="11.7"/>
    <n v="19.399999999999999"/>
    <n v="29.9"/>
    <n v="0"/>
    <s v="Y"/>
    <s v="N"/>
    <n v="106868.5"/>
    <n v="24.655993039999998"/>
    <n v="2634948.9922000002"/>
  </r>
  <r>
    <x v="689"/>
    <s v="November"/>
    <x v="46"/>
    <x v="3"/>
    <x v="1"/>
    <n v="11.9"/>
    <n v="33.299999999999997"/>
    <n v="22.1"/>
    <n v="0"/>
    <s v="Y"/>
    <s v="N"/>
    <n v="112098.33500000001"/>
    <n v="43.08594969"/>
    <n v="4829863.2220999999"/>
  </r>
  <r>
    <x v="690"/>
    <s v="November"/>
    <x v="47"/>
    <x v="4"/>
    <x v="1"/>
    <n v="17.899999999999999"/>
    <n v="35"/>
    <n v="19.8"/>
    <n v="0"/>
    <s v="Y"/>
    <s v="N"/>
    <n v="138681.815"/>
    <n v="51.0352654"/>
    <n v="7077663.2346999999"/>
  </r>
  <r>
    <x v="691"/>
    <s v="November"/>
    <x v="47"/>
    <x v="5"/>
    <x v="1"/>
    <n v="14.5"/>
    <n v="14.9"/>
    <n v="1.5"/>
    <n v="8.6"/>
    <s v="Y"/>
    <s v="N"/>
    <n v="126617.72"/>
    <n v="37.021291779999999"/>
    <n v="4687551.5565999998"/>
  </r>
  <r>
    <x v="692"/>
    <s v="November"/>
    <x v="47"/>
    <x v="6"/>
    <x v="1"/>
    <n v="11"/>
    <n v="16.8"/>
    <n v="16.899999999999999"/>
    <n v="5.4"/>
    <s v="Y"/>
    <s v="N"/>
    <n v="118119.01"/>
    <n v="41.912267790000001"/>
    <n v="4950635.5782000003"/>
  </r>
  <r>
    <x v="693"/>
    <s v="November"/>
    <x v="47"/>
    <x v="0"/>
    <x v="1"/>
    <n v="10.3"/>
    <n v="17"/>
    <n v="21.6"/>
    <n v="2.2000000000000002"/>
    <s v="Y"/>
    <s v="N"/>
    <n v="120308.545"/>
    <n v="38.059403269999997"/>
    <n v="4578871.4309999999"/>
  </r>
  <r>
    <x v="694"/>
    <s v="November"/>
    <x v="47"/>
    <x v="1"/>
    <x v="1"/>
    <n v="10.9"/>
    <n v="17.899999999999999"/>
    <n v="15.7"/>
    <n v="0.8"/>
    <s v="Y"/>
    <s v="N"/>
    <n v="116011.565"/>
    <n v="27.61649096"/>
    <n v="3203832.3361"/>
  </r>
  <r>
    <x v="695"/>
    <s v="November"/>
    <x v="47"/>
    <x v="2"/>
    <x v="1"/>
    <n v="12.2"/>
    <n v="17.399999999999999"/>
    <n v="18.8"/>
    <n v="0"/>
    <s v="Y"/>
    <s v="N"/>
    <n v="104700.05499999999"/>
    <n v="23.790582969999999"/>
    <n v="2490875.3454"/>
  </r>
  <r>
    <x v="696"/>
    <s v="November"/>
    <x v="47"/>
    <x v="3"/>
    <x v="1"/>
    <n v="11.6"/>
    <n v="16.3"/>
    <n v="10.1"/>
    <n v="0.4"/>
    <s v="Y"/>
    <s v="N"/>
    <n v="102718.9"/>
    <n v="37.00394515"/>
    <n v="3801004.5414999998"/>
  </r>
  <r>
    <x v="697"/>
    <s v="November"/>
    <x v="48"/>
    <x v="4"/>
    <x v="1"/>
    <n v="12.2"/>
    <n v="19.600000000000001"/>
    <n v="24.4"/>
    <n v="0.2"/>
    <s v="Y"/>
    <s v="N"/>
    <n v="118666.37"/>
    <n v="65.392779020000006"/>
    <n v="7759923.7105"/>
  </r>
  <r>
    <x v="698"/>
    <s v="November"/>
    <x v="48"/>
    <x v="5"/>
    <x v="1"/>
    <n v="10.4"/>
    <n v="20"/>
    <n v="31"/>
    <n v="0.2"/>
    <s v="Y"/>
    <s v="N"/>
    <n v="119169.17"/>
    <n v="63.429964150000004"/>
    <n v="7558896.1809"/>
  </r>
  <r>
    <x v="699"/>
    <s v="November"/>
    <x v="48"/>
    <x v="6"/>
    <x v="1"/>
    <n v="13.3"/>
    <n v="18.899999999999999"/>
    <n v="9.6"/>
    <n v="0"/>
    <s v="Y"/>
    <s v="N"/>
    <n v="121067.59"/>
    <n v="76.02598021"/>
    <n v="9204282.2014000006"/>
  </r>
  <r>
    <x v="700"/>
    <s v="December"/>
    <x v="48"/>
    <x v="0"/>
    <x v="1"/>
    <n v="12.9"/>
    <n v="21.9"/>
    <n v="28"/>
    <n v="0"/>
    <s v="Y"/>
    <s v="N"/>
    <n v="113024.02"/>
    <n v="56.012306840000001"/>
    <n v="6330736.0884999996"/>
  </r>
  <r>
    <x v="701"/>
    <s v="December"/>
    <x v="48"/>
    <x v="1"/>
    <x v="1"/>
    <n v="13"/>
    <n v="21.6"/>
    <n v="29.7"/>
    <n v="0"/>
    <s v="Y"/>
    <s v="N"/>
    <n v="109318.355"/>
    <n v="41.499436780000003"/>
    <n v="4536650.1622000001"/>
  </r>
  <r>
    <x v="702"/>
    <s v="December"/>
    <x v="48"/>
    <x v="2"/>
    <x v="1"/>
    <n v="9.9"/>
    <n v="23.9"/>
    <n v="31.2"/>
    <n v="0"/>
    <s v="Y"/>
    <s v="N"/>
    <n v="98899.494999999995"/>
    <n v="29.20305213"/>
    <n v="2888167.1080999998"/>
  </r>
  <r>
    <x v="703"/>
    <s v="December"/>
    <x v="48"/>
    <x v="3"/>
    <x v="1"/>
    <n v="12.7"/>
    <n v="31.7"/>
    <n v="14.1"/>
    <n v="0"/>
    <s v="Y"/>
    <s v="N"/>
    <n v="97300.36"/>
    <n v="43.732741949999998"/>
    <n v="4255211.5355000002"/>
  </r>
  <r>
    <x v="704"/>
    <s v="December"/>
    <x v="49"/>
    <x v="4"/>
    <x v="1"/>
    <n v="16.899999999999999"/>
    <n v="21.5"/>
    <n v="21.6"/>
    <n v="2.4"/>
    <s v="Y"/>
    <s v="N"/>
    <n v="109670"/>
    <n v="25.294384869999998"/>
    <n v="2774035.1886999998"/>
  </r>
  <r>
    <x v="705"/>
    <s v="December"/>
    <x v="49"/>
    <x v="5"/>
    <x v="1"/>
    <n v="12.8"/>
    <n v="20.8"/>
    <n v="24.2"/>
    <n v="0"/>
    <s v="Y"/>
    <s v="N"/>
    <n v="111228.06"/>
    <n v="48.412487810000002"/>
    <n v="5384827.0988999996"/>
  </r>
  <r>
    <x v="706"/>
    <s v="December"/>
    <x v="49"/>
    <x v="6"/>
    <x v="1"/>
    <n v="10.5"/>
    <n v="28.3"/>
    <n v="30.8"/>
    <n v="0"/>
    <s v="Y"/>
    <s v="N"/>
    <n v="112738.08"/>
    <n v="44.722059059999999"/>
    <n v="5041879.0721000005"/>
  </r>
  <r>
    <x v="707"/>
    <s v="December"/>
    <x v="49"/>
    <x v="0"/>
    <x v="1"/>
    <n v="15.4"/>
    <n v="23.2"/>
    <n v="11.6"/>
    <n v="2.2000000000000002"/>
    <s v="Y"/>
    <s v="N"/>
    <n v="105445.65"/>
    <n v="25.853861729999998"/>
    <n v="2726177.2551000002"/>
  </r>
  <r>
    <x v="708"/>
    <s v="December"/>
    <x v="49"/>
    <x v="1"/>
    <x v="1"/>
    <n v="10"/>
    <n v="17.3"/>
    <n v="23.2"/>
    <n v="6.6"/>
    <s v="Y"/>
    <s v="N"/>
    <n v="105664.09"/>
    <n v="25.118195310000001"/>
    <n v="2654091.2499000002"/>
  </r>
  <r>
    <x v="709"/>
    <s v="December"/>
    <x v="49"/>
    <x v="2"/>
    <x v="1"/>
    <n v="11.2"/>
    <n v="18.8"/>
    <n v="24.2"/>
    <n v="0.2"/>
    <s v="Y"/>
    <s v="N"/>
    <n v="98622.865000000005"/>
    <n v="19.31166859"/>
    <n v="1904572.0843"/>
  </r>
  <r>
    <x v="710"/>
    <s v="December"/>
    <x v="49"/>
    <x v="3"/>
    <x v="1"/>
    <n v="12.9"/>
    <n v="19.3"/>
    <n v="27"/>
    <n v="1"/>
    <s v="Y"/>
    <s v="N"/>
    <n v="93673.19"/>
    <n v="16.396687880000002"/>
    <n v="1535930.0592"/>
  </r>
  <r>
    <x v="711"/>
    <s v="December"/>
    <x v="50"/>
    <x v="4"/>
    <x v="1"/>
    <n v="10.7"/>
    <n v="32.799999999999997"/>
    <n v="30"/>
    <n v="0"/>
    <s v="Y"/>
    <s v="N"/>
    <n v="120390.11"/>
    <n v="45.157572940000001"/>
    <n v="5436525.1736000003"/>
  </r>
  <r>
    <x v="712"/>
    <s v="December"/>
    <x v="50"/>
    <x v="5"/>
    <x v="1"/>
    <n v="16.5"/>
    <n v="36.299999999999997"/>
    <n v="14.1"/>
    <n v="0"/>
    <s v="Y"/>
    <s v="N"/>
    <n v="128831.65"/>
    <n v="44.693023539999999"/>
    <n v="5757875.9660999998"/>
  </r>
  <r>
    <x v="713"/>
    <s v="December"/>
    <x v="50"/>
    <x v="6"/>
    <x v="1"/>
    <n v="15.7"/>
    <n v="19.3"/>
    <n v="21.3"/>
    <n v="0"/>
    <s v="Y"/>
    <s v="N"/>
    <n v="111423.765"/>
    <n v="19.919106330000002"/>
    <n v="2219461.8226999999"/>
  </r>
  <r>
    <x v="714"/>
    <s v="December"/>
    <x v="50"/>
    <x v="0"/>
    <x v="1"/>
    <n v="11.7"/>
    <n v="18.600000000000001"/>
    <n v="30.8"/>
    <n v="0"/>
    <s v="Y"/>
    <s v="N"/>
    <n v="107072.36"/>
    <n v="31.145308459999999"/>
    <n v="3334801.6797000002"/>
  </r>
  <r>
    <x v="715"/>
    <s v="December"/>
    <x v="50"/>
    <x v="1"/>
    <x v="1"/>
    <n v="9.6999999999999993"/>
    <n v="25.5"/>
    <n v="20.5"/>
    <n v="0"/>
    <s v="Y"/>
    <s v="N"/>
    <n v="113698.06"/>
    <n v="48.856884800000003"/>
    <n v="5554933.0193999996"/>
  </r>
  <r>
    <x v="716"/>
    <s v="December"/>
    <x v="50"/>
    <x v="2"/>
    <x v="1"/>
    <n v="15.1"/>
    <n v="20.9"/>
    <n v="22.5"/>
    <n v="0"/>
    <s v="Y"/>
    <s v="N"/>
    <n v="90227.48"/>
    <n v="23.576231230000001"/>
    <n v="2127223.9317999999"/>
  </r>
  <r>
    <x v="717"/>
    <s v="December"/>
    <x v="50"/>
    <x v="3"/>
    <x v="1"/>
    <n v="10"/>
    <n v="17.5"/>
    <n v="30.3"/>
    <n v="0"/>
    <s v="Y"/>
    <s v="N"/>
    <n v="90911.085000000006"/>
    <n v="26.49359939"/>
    <n v="2408561.8661000002"/>
  </r>
  <r>
    <x v="718"/>
    <s v="December"/>
    <x v="51"/>
    <x v="4"/>
    <x v="1"/>
    <n v="8.8000000000000007"/>
    <n v="30.2"/>
    <n v="29.3"/>
    <n v="0"/>
    <s v="Y"/>
    <s v="N"/>
    <n v="109260.30499999999"/>
    <n v="28.684832369999999"/>
    <n v="3134113.5336000002"/>
  </r>
  <r>
    <x v="719"/>
    <s v="December"/>
    <x v="51"/>
    <x v="5"/>
    <x v="1"/>
    <n v="14.4"/>
    <n v="21.5"/>
    <n v="26"/>
    <n v="3"/>
    <s v="N"/>
    <s v="N"/>
    <n v="106451.255"/>
    <n v="16.129856849999999"/>
    <n v="1717043.5046999999"/>
  </r>
  <r>
    <x v="720"/>
    <s v="December"/>
    <x v="51"/>
    <x v="6"/>
    <x v="1"/>
    <n v="13.5"/>
    <n v="19.899999999999999"/>
    <n v="28.8"/>
    <n v="0.2"/>
    <s v="N"/>
    <s v="N"/>
    <n v="104389.51"/>
    <n v="21.34587505"/>
    <n v="2228285.4369999999"/>
  </r>
  <r>
    <x v="721"/>
    <s v="December"/>
    <x v="51"/>
    <x v="0"/>
    <x v="1"/>
    <n v="14.6"/>
    <n v="20"/>
    <n v="29.6"/>
    <n v="0"/>
    <s v="N"/>
    <s v="N"/>
    <n v="105513.235"/>
    <n v="20.97623583"/>
    <n v="2213270.5005000001"/>
  </r>
  <r>
    <x v="722"/>
    <s v="December"/>
    <x v="51"/>
    <x v="1"/>
    <x v="1"/>
    <n v="12.5"/>
    <n v="26.3"/>
    <n v="28.7"/>
    <n v="0"/>
    <s v="N"/>
    <s v="N"/>
    <n v="112247.94500000001"/>
    <n v="24.329345190000002"/>
    <n v="2730919.0008"/>
  </r>
  <r>
    <x v="723"/>
    <s v="December"/>
    <x v="51"/>
    <x v="2"/>
    <x v="1"/>
    <n v="16.2"/>
    <n v="34.9"/>
    <n v="26.3"/>
    <n v="0.8"/>
    <s v="N"/>
    <s v="N"/>
    <n v="114843.875"/>
    <n v="34.693111190000003"/>
    <n v="3984291.3248999999"/>
  </r>
  <r>
    <x v="724"/>
    <s v="December"/>
    <x v="51"/>
    <x v="3"/>
    <x v="1"/>
    <n v="16.399999999999999"/>
    <n v="36.299999999999997"/>
    <n v="32.299999999999997"/>
    <n v="0.2"/>
    <s v="N"/>
    <s v="N"/>
    <n v="114468.17"/>
    <n v="28.64742992"/>
    <n v="3279218.8780999999"/>
  </r>
  <r>
    <x v="725"/>
    <s v="December"/>
    <x v="52"/>
    <x v="4"/>
    <x v="1"/>
    <n v="25.4"/>
    <n v="29.3"/>
    <n v="10.199999999999999"/>
    <n v="0"/>
    <s v="N"/>
    <s v="Y"/>
    <n v="106284.83"/>
    <n v="22.910355590000002"/>
    <n v="2435023.2491000001"/>
  </r>
  <r>
    <x v="726"/>
    <s v="December"/>
    <x v="52"/>
    <x v="5"/>
    <x v="1"/>
    <n v="18"/>
    <n v="29.8"/>
    <n v="5.8"/>
    <n v="1.6"/>
    <s v="N"/>
    <s v="Y"/>
    <n v="99701.43"/>
    <n v="23.813537400000001"/>
    <n v="2374243.7321000001"/>
  </r>
  <r>
    <x v="727"/>
    <s v="December"/>
    <x v="52"/>
    <x v="6"/>
    <x v="1"/>
    <n v="20.3"/>
    <n v="38.200000000000003"/>
    <n v="15.1"/>
    <n v="1"/>
    <s v="N"/>
    <s v="N"/>
    <n v="123693.52"/>
    <n v="40.282509820000001"/>
    <n v="4982685.4341000002"/>
  </r>
  <r>
    <x v="728"/>
    <s v="December"/>
    <x v="52"/>
    <x v="0"/>
    <x v="1"/>
    <n v="27"/>
    <n v="33.5"/>
    <n v="15.7"/>
    <n v="0"/>
    <s v="N"/>
    <s v="N"/>
    <n v="135571.79500000001"/>
    <n v="47.145005580000003"/>
    <n v="6391533.0318"/>
  </r>
  <r>
    <x v="729"/>
    <s v="December"/>
    <x v="52"/>
    <x v="1"/>
    <x v="1"/>
    <n v="20.100000000000001"/>
    <n v="27.8"/>
    <n v="28.8"/>
    <n v="20.399999999999999"/>
    <s v="N"/>
    <s v="N"/>
    <n v="112141.83"/>
    <n v="24.065077649999999"/>
    <n v="2698701.8467999999"/>
  </r>
  <r>
    <x v="730"/>
    <s v="December"/>
    <x v="52"/>
    <x v="2"/>
    <x v="1"/>
    <n v="17.3"/>
    <n v="23.8"/>
    <n v="30.8"/>
    <n v="0"/>
    <s v="N"/>
    <s v="N"/>
    <n v="95728.15"/>
    <n v="17.59822922"/>
    <n v="1684645.9265000001"/>
  </r>
  <r>
    <x v="731"/>
    <s v="January"/>
    <x v="0"/>
    <x v="3"/>
    <x v="2"/>
    <n v="16.8"/>
    <n v="21.1"/>
    <n v="8.5"/>
    <n v="0"/>
    <s v="N"/>
    <s v="Y"/>
    <n v="89403.145000000004"/>
    <n v="25.846761099999998"/>
    <n v="2310781.7303999998"/>
  </r>
  <r>
    <x v="732"/>
    <s v="January"/>
    <x v="1"/>
    <x v="4"/>
    <x v="2"/>
    <n v="14.8"/>
    <n v="17.8"/>
    <n v="7.8"/>
    <n v="0.4"/>
    <s v="N"/>
    <s v="Y"/>
    <n v="86507.47"/>
    <n v="30.618702880000001"/>
    <n v="2648746.5208000001"/>
  </r>
  <r>
    <x v="733"/>
    <s v="January"/>
    <x v="1"/>
    <x v="5"/>
    <x v="2"/>
    <n v="14.6"/>
    <n v="19.5"/>
    <n v="25.9"/>
    <n v="0.4"/>
    <s v="N"/>
    <s v="N"/>
    <n v="97564.744999999995"/>
    <n v="28.68695469"/>
    <n v="2798835.4191999999"/>
  </r>
  <r>
    <x v="734"/>
    <s v="January"/>
    <x v="1"/>
    <x v="6"/>
    <x v="2"/>
    <n v="13.3"/>
    <n v="29.3"/>
    <n v="31.6"/>
    <n v="0"/>
    <s v="N"/>
    <s v="N"/>
    <n v="116606.795"/>
    <n v="56.972780710000002"/>
    <n v="6643413.3607999999"/>
  </r>
  <r>
    <x v="735"/>
    <s v="January"/>
    <x v="1"/>
    <x v="0"/>
    <x v="2"/>
    <n v="18.5"/>
    <n v="31.7"/>
    <n v="29.7"/>
    <n v="0"/>
    <s v="N"/>
    <s v="N"/>
    <n v="128079.845"/>
    <n v="73.458259870000006"/>
    <n v="9408522.5381000005"/>
  </r>
  <r>
    <x v="736"/>
    <s v="January"/>
    <x v="1"/>
    <x v="1"/>
    <x v="2"/>
    <n v="18.3"/>
    <n v="35.200000000000003"/>
    <n v="30.1"/>
    <n v="0"/>
    <s v="N"/>
    <s v="N"/>
    <n v="136308.73499999999"/>
    <n v="97.699200840000003"/>
    <n v="13317254.477"/>
  </r>
  <r>
    <x v="737"/>
    <s v="January"/>
    <x v="1"/>
    <x v="2"/>
    <x v="2"/>
    <n v="20.9"/>
    <n v="36.700000000000003"/>
    <n v="28.5"/>
    <n v="0"/>
    <s v="N"/>
    <s v="N"/>
    <n v="134955.01999999999"/>
    <n v="77.602997990000006"/>
    <n v="10472914.1458"/>
  </r>
  <r>
    <x v="738"/>
    <s v="January"/>
    <x v="1"/>
    <x v="3"/>
    <x v="2"/>
    <n v="28"/>
    <n v="33.1"/>
    <n v="29.3"/>
    <n v="0"/>
    <s v="N"/>
    <s v="N"/>
    <n v="122777.02499999999"/>
    <n v="69.224810730000002"/>
    <n v="8499216.3176000006"/>
  </r>
  <r>
    <x v="739"/>
    <s v="January"/>
    <x v="2"/>
    <x v="4"/>
    <x v="2"/>
    <n v="18.5"/>
    <n v="24.4"/>
    <n v="14.3"/>
    <n v="0"/>
    <s v="N"/>
    <s v="N"/>
    <n v="116211.99"/>
    <n v="68.099525220000004"/>
    <n v="7913981.3438999997"/>
  </r>
  <r>
    <x v="740"/>
    <s v="January"/>
    <x v="2"/>
    <x v="5"/>
    <x v="2"/>
    <n v="17.7"/>
    <n v="26.2"/>
    <n v="28.6"/>
    <n v="0"/>
    <s v="N"/>
    <s v="N"/>
    <n v="120366.32"/>
    <n v="72.813056849999995"/>
    <n v="8764239.7009999994"/>
  </r>
  <r>
    <x v="741"/>
    <s v="January"/>
    <x v="2"/>
    <x v="6"/>
    <x v="2"/>
    <n v="16.600000000000001"/>
    <n v="24.3"/>
    <n v="25.9"/>
    <n v="0"/>
    <s v="N"/>
    <s v="N"/>
    <n v="111595.855"/>
    <n v="65.744510939999998"/>
    <n v="7336814.9099000003"/>
  </r>
  <r>
    <x v="742"/>
    <s v="January"/>
    <x v="2"/>
    <x v="0"/>
    <x v="2"/>
    <n v="14.9"/>
    <n v="26.5"/>
    <n v="30.7"/>
    <n v="0"/>
    <s v="N"/>
    <s v="N"/>
    <n v="118783.94500000001"/>
    <n v="70.490405460000005"/>
    <n v="8373128.4452"/>
  </r>
  <r>
    <x v="743"/>
    <s v="January"/>
    <x v="2"/>
    <x v="1"/>
    <x v="2"/>
    <n v="17.5"/>
    <n v="28.8"/>
    <n v="1.3"/>
    <n v="1.4"/>
    <s v="N"/>
    <s v="N"/>
    <n v="111341.675"/>
    <n v="70.012194559999998"/>
    <n v="7795275.0126999998"/>
  </r>
  <r>
    <x v="744"/>
    <s v="January"/>
    <x v="2"/>
    <x v="2"/>
    <x v="2"/>
    <n v="15.2"/>
    <n v="23.5"/>
    <n v="16.5"/>
    <n v="2.6"/>
    <s v="N"/>
    <s v="N"/>
    <n v="88996.625"/>
    <n v="42.294834850000001"/>
    <n v="3764097.5565999998"/>
  </r>
  <r>
    <x v="745"/>
    <s v="January"/>
    <x v="2"/>
    <x v="3"/>
    <x v="2"/>
    <n v="15.2"/>
    <n v="21.5"/>
    <n v="22.7"/>
    <n v="0"/>
    <s v="N"/>
    <s v="N"/>
    <n v="90294"/>
    <n v="55.444296340000001"/>
    <n v="5006287.2937000003"/>
  </r>
  <r>
    <x v="746"/>
    <s v="January"/>
    <x v="3"/>
    <x v="4"/>
    <x v="2"/>
    <n v="12.2"/>
    <n v="32.700000000000003"/>
    <n v="30.5"/>
    <n v="0"/>
    <s v="N"/>
    <s v="N"/>
    <n v="120928.705"/>
    <n v="108.1670628"/>
    <n v="13080502.8281"/>
  </r>
  <r>
    <x v="747"/>
    <s v="January"/>
    <x v="3"/>
    <x v="5"/>
    <x v="2"/>
    <n v="16.399999999999999"/>
    <n v="37.799999999999997"/>
    <n v="25.5"/>
    <n v="0"/>
    <s v="N"/>
    <s v="N"/>
    <n v="140517.65"/>
    <n v="129.23765750000001"/>
    <n v="18160171.9234"/>
  </r>
  <r>
    <x v="748"/>
    <s v="January"/>
    <x v="3"/>
    <x v="6"/>
    <x v="2"/>
    <n v="15.6"/>
    <n v="20.8"/>
    <n v="27.5"/>
    <n v="0"/>
    <s v="N"/>
    <s v="N"/>
    <n v="111211.35"/>
    <n v="75.16561944"/>
    <n v="8359270.0115"/>
  </r>
  <r>
    <x v="749"/>
    <s v="January"/>
    <x v="3"/>
    <x v="0"/>
    <x v="2"/>
    <n v="11"/>
    <n v="23.4"/>
    <n v="29.7"/>
    <n v="0"/>
    <s v="N"/>
    <s v="N"/>
    <n v="112371.41"/>
    <n v="62.885130349999997"/>
    <n v="7066490.7654999997"/>
  </r>
  <r>
    <x v="750"/>
    <s v="January"/>
    <x v="3"/>
    <x v="1"/>
    <x v="2"/>
    <n v="16.100000000000001"/>
    <n v="20.8"/>
    <n v="13.2"/>
    <n v="22.6"/>
    <s v="N"/>
    <s v="N"/>
    <n v="107937.685"/>
    <n v="38.993116039999997"/>
    <n v="4208826.6763000004"/>
  </r>
  <r>
    <x v="751"/>
    <s v="January"/>
    <x v="3"/>
    <x v="2"/>
    <x v="2"/>
    <n v="15.3"/>
    <n v="22.6"/>
    <n v="25.1"/>
    <n v="0.6"/>
    <s v="N"/>
    <s v="N"/>
    <n v="96779.07"/>
    <n v="46.479114430000003"/>
    <n v="4498205.4689999996"/>
  </r>
  <r>
    <x v="752"/>
    <s v="January"/>
    <x v="3"/>
    <x v="3"/>
    <x v="2"/>
    <n v="12.7"/>
    <n v="29.6"/>
    <n v="30.3"/>
    <n v="0"/>
    <s v="N"/>
    <s v="N"/>
    <n v="103291.61"/>
    <n v="60.78453185"/>
    <n v="6278532.1579"/>
  </r>
  <r>
    <x v="753"/>
    <s v="January"/>
    <x v="4"/>
    <x v="4"/>
    <x v="2"/>
    <n v="17.8"/>
    <n v="36.700000000000003"/>
    <n v="19.2"/>
    <n v="0"/>
    <s v="N"/>
    <s v="N"/>
    <n v="141332.05499999999"/>
    <n v="79.114397690000004"/>
    <n v="11181400.4056"/>
  </r>
  <r>
    <x v="754"/>
    <s v="January"/>
    <x v="4"/>
    <x v="5"/>
    <x v="2"/>
    <n v="19.100000000000001"/>
    <n v="22"/>
    <n v="27.6"/>
    <n v="0.6"/>
    <s v="N"/>
    <s v="N"/>
    <n v="115664.16"/>
    <n v="59.817182150000001"/>
    <n v="6918704.1268999996"/>
  </r>
  <r>
    <x v="755"/>
    <s v="January"/>
    <x v="4"/>
    <x v="6"/>
    <x v="2"/>
    <n v="13.5"/>
    <n v="21.1"/>
    <n v="29.8"/>
    <n v="0"/>
    <s v="N"/>
    <s v="N"/>
    <n v="111936.7"/>
    <n v="58.875132450000002"/>
    <n v="6590288.0384999998"/>
  </r>
  <r>
    <x v="756"/>
    <s v="January"/>
    <x v="4"/>
    <x v="0"/>
    <x v="2"/>
    <n v="16.399999999999999"/>
    <n v="21.2"/>
    <n v="16.899999999999999"/>
    <n v="0"/>
    <s v="N"/>
    <s v="Y"/>
    <n v="98590.06"/>
    <n v="37.844897750000001"/>
    <n v="3731130.7398999999"/>
  </r>
  <r>
    <x v="757"/>
    <s v="January"/>
    <x v="4"/>
    <x v="1"/>
    <x v="2"/>
    <n v="17"/>
    <n v="23.6"/>
    <n v="29.3"/>
    <n v="0"/>
    <s v="N"/>
    <s v="N"/>
    <n v="112513.82"/>
    <n v="69.657181960000003"/>
    <n v="7837395.6327999998"/>
  </r>
  <r>
    <x v="758"/>
    <s v="January"/>
    <x v="4"/>
    <x v="2"/>
    <x v="2"/>
    <n v="15"/>
    <n v="29.2"/>
    <n v="29.2"/>
    <n v="0"/>
    <s v="N"/>
    <s v="N"/>
    <n v="108336.53"/>
    <n v="74.062542859999994"/>
    <n v="8023678.8964"/>
  </r>
  <r>
    <x v="759"/>
    <s v="January"/>
    <x v="4"/>
    <x v="3"/>
    <x v="2"/>
    <n v="15.1"/>
    <n v="27"/>
    <n v="29.4"/>
    <n v="0"/>
    <s v="N"/>
    <s v="N"/>
    <n v="109020.58"/>
    <n v="76.586887250000004"/>
    <n v="8349546.8684"/>
  </r>
  <r>
    <x v="760"/>
    <s v="January"/>
    <x v="5"/>
    <x v="4"/>
    <x v="2"/>
    <n v="17.8"/>
    <n v="30"/>
    <n v="3.7"/>
    <n v="0"/>
    <s v="N"/>
    <s v="N"/>
    <n v="124292.955"/>
    <n v="96.168584289999998"/>
    <n v="11953077.5196"/>
  </r>
  <r>
    <x v="761"/>
    <s v="January"/>
    <x v="5"/>
    <x v="5"/>
    <x v="2"/>
    <n v="16.5"/>
    <n v="22.1"/>
    <n v="26.8"/>
    <n v="3"/>
    <s v="Y"/>
    <s v="N"/>
    <n v="112863.01"/>
    <n v="58.791267060000003"/>
    <n v="6635359.3620999996"/>
  </r>
  <r>
    <x v="762"/>
    <s v="February"/>
    <x v="5"/>
    <x v="6"/>
    <x v="2"/>
    <n v="14.3"/>
    <n v="20.6"/>
    <n v="9.3000000000000007"/>
    <n v="0"/>
    <s v="Y"/>
    <s v="N"/>
    <n v="114133.73"/>
    <n v="66.863303090000002"/>
    <n v="7631358.1818000004"/>
  </r>
  <r>
    <x v="763"/>
    <s v="February"/>
    <x v="5"/>
    <x v="0"/>
    <x v="2"/>
    <n v="14.2"/>
    <n v="24.1"/>
    <n v="28.2"/>
    <n v="0"/>
    <s v="Y"/>
    <s v="N"/>
    <n v="110669.27"/>
    <n v="82.468013690000006"/>
    <n v="9126674.8734000009"/>
  </r>
  <r>
    <x v="764"/>
    <s v="February"/>
    <x v="5"/>
    <x v="1"/>
    <x v="2"/>
    <n v="15.4"/>
    <n v="27.6"/>
    <n v="28.1"/>
    <n v="0"/>
    <s v="Y"/>
    <s v="N"/>
    <n v="117452.27"/>
    <n v="87.111014569999995"/>
    <n v="10231386.403200001"/>
  </r>
  <r>
    <x v="765"/>
    <s v="February"/>
    <x v="5"/>
    <x v="2"/>
    <x v="2"/>
    <n v="14.6"/>
    <n v="35.9"/>
    <n v="27.3"/>
    <n v="0"/>
    <s v="Y"/>
    <s v="N"/>
    <n v="117361.7"/>
    <n v="80.817312549999997"/>
    <n v="9484857.1903000008"/>
  </r>
  <r>
    <x v="766"/>
    <s v="February"/>
    <x v="5"/>
    <x v="3"/>
    <x v="2"/>
    <n v="18.5"/>
    <n v="30.7"/>
    <n v="9.3000000000000007"/>
    <n v="0"/>
    <s v="Y"/>
    <s v="N"/>
    <n v="110384.27499999999"/>
    <n v="113.87036519999999"/>
    <n v="12569497.706599999"/>
  </r>
  <r>
    <x v="767"/>
    <s v="February"/>
    <x v="6"/>
    <x v="4"/>
    <x v="2"/>
    <n v="15.1"/>
    <n v="18"/>
    <n v="3.9"/>
    <n v="32.4"/>
    <s v="Y"/>
    <s v="N"/>
    <n v="108761.37"/>
    <n v="92.101795850000002"/>
    <n v="10017117.496099999"/>
  </r>
  <r>
    <x v="768"/>
    <s v="February"/>
    <x v="6"/>
    <x v="5"/>
    <x v="2"/>
    <n v="15.4"/>
    <n v="27.6"/>
    <n v="27.9"/>
    <n v="0"/>
    <s v="Y"/>
    <s v="N"/>
    <n v="111543.81"/>
    <n v="69.069610850000004"/>
    <n v="7704287.5493999999"/>
  </r>
  <r>
    <x v="769"/>
    <s v="February"/>
    <x v="6"/>
    <x v="6"/>
    <x v="2"/>
    <n v="16.5"/>
    <n v="36"/>
    <n v="27.7"/>
    <n v="0"/>
    <s v="Y"/>
    <s v="N"/>
    <n v="142213.66"/>
    <n v="135.0612793"/>
    <n v="19207558.853500001"/>
  </r>
  <r>
    <x v="770"/>
    <s v="February"/>
    <x v="6"/>
    <x v="0"/>
    <x v="2"/>
    <n v="20.3"/>
    <n v="36"/>
    <n v="24.4"/>
    <n v="0"/>
    <s v="Y"/>
    <s v="N"/>
    <n v="155060.60999999999"/>
    <n v="156.69956149999999"/>
    <n v="24297929.592900001"/>
  </r>
  <r>
    <x v="771"/>
    <s v="February"/>
    <x v="6"/>
    <x v="1"/>
    <x v="2"/>
    <n v="18.7"/>
    <n v="27.1"/>
    <n v="21.3"/>
    <n v="0"/>
    <s v="Y"/>
    <s v="N"/>
    <n v="138793.59"/>
    <n v="213.33943170000001"/>
    <n v="29610145.6142"/>
  </r>
  <r>
    <x v="772"/>
    <s v="February"/>
    <x v="6"/>
    <x v="2"/>
    <x v="2"/>
    <n v="18.5"/>
    <n v="24.6"/>
    <n v="21"/>
    <n v="0"/>
    <s v="Y"/>
    <s v="N"/>
    <n v="111983.51"/>
    <n v="97.608005399999996"/>
    <n v="10930487.048800001"/>
  </r>
  <r>
    <x v="773"/>
    <s v="February"/>
    <x v="6"/>
    <x v="3"/>
    <x v="2"/>
    <n v="15.1"/>
    <n v="19.899999999999999"/>
    <n v="12.6"/>
    <n v="2"/>
    <s v="Y"/>
    <s v="N"/>
    <n v="89003.15"/>
    <n v="19.865113940000001"/>
    <n v="1768057.7157999999"/>
  </r>
  <r>
    <x v="774"/>
    <s v="February"/>
    <x v="7"/>
    <x v="4"/>
    <x v="2"/>
    <n v="14"/>
    <n v="21"/>
    <n v="20.5"/>
    <n v="0"/>
    <s v="Y"/>
    <s v="N"/>
    <n v="104844.105"/>
    <n v="69.041327929999994"/>
    <n v="7238576.2347999997"/>
  </r>
  <r>
    <x v="775"/>
    <s v="February"/>
    <x v="7"/>
    <x v="5"/>
    <x v="2"/>
    <n v="14.5"/>
    <n v="19.5"/>
    <n v="15.6"/>
    <n v="0.6"/>
    <s v="Y"/>
    <s v="N"/>
    <n v="111613.05"/>
    <n v="90.69389262"/>
    <n v="10122621.9717"/>
  </r>
  <r>
    <x v="776"/>
    <s v="February"/>
    <x v="7"/>
    <x v="6"/>
    <x v="2"/>
    <n v="10"/>
    <n v="31.5"/>
    <n v="26"/>
    <n v="0"/>
    <s v="Y"/>
    <s v="N"/>
    <n v="116299.39"/>
    <n v="79.044379649999996"/>
    <n v="9192813.1361999996"/>
  </r>
  <r>
    <x v="777"/>
    <s v="February"/>
    <x v="7"/>
    <x v="0"/>
    <x v="2"/>
    <n v="14.9"/>
    <n v="23.6"/>
    <n v="23.2"/>
    <n v="0"/>
    <s v="Y"/>
    <s v="N"/>
    <n v="119947.59"/>
    <n v="112.88703289999999"/>
    <n v="13540527.5386"/>
  </r>
  <r>
    <x v="778"/>
    <s v="February"/>
    <x v="7"/>
    <x v="1"/>
    <x v="2"/>
    <n v="13.7"/>
    <n v="25.5"/>
    <n v="18.399999999999999"/>
    <n v="0"/>
    <s v="Y"/>
    <s v="N"/>
    <n v="111885.97"/>
    <n v="93.732609629999999"/>
    <n v="10487363.949100001"/>
  </r>
  <r>
    <x v="779"/>
    <s v="February"/>
    <x v="7"/>
    <x v="2"/>
    <x v="2"/>
    <n v="13.3"/>
    <n v="18.899999999999999"/>
    <n v="16.100000000000001"/>
    <n v="0"/>
    <s v="Y"/>
    <s v="N"/>
    <n v="95623.35"/>
    <n v="49.818158859999997"/>
    <n v="4763779.2410000004"/>
  </r>
  <r>
    <x v="780"/>
    <s v="February"/>
    <x v="7"/>
    <x v="3"/>
    <x v="2"/>
    <n v="11.7"/>
    <n v="17.3"/>
    <n v="9.9"/>
    <n v="0"/>
    <s v="Y"/>
    <s v="N"/>
    <n v="91280.024999999994"/>
    <n v="53.12020553"/>
    <n v="4848813.6887999997"/>
  </r>
  <r>
    <x v="781"/>
    <s v="February"/>
    <x v="8"/>
    <x v="4"/>
    <x v="2"/>
    <n v="11.6"/>
    <n v="20.3"/>
    <n v="22.4"/>
    <n v="3.6"/>
    <s v="Y"/>
    <s v="N"/>
    <n v="105341.86500000001"/>
    <n v="93.726701410000004"/>
    <n v="9873345.5267999992"/>
  </r>
  <r>
    <x v="782"/>
    <s v="February"/>
    <x v="8"/>
    <x v="5"/>
    <x v="2"/>
    <n v="10.1"/>
    <n v="24"/>
    <n v="25"/>
    <n v="0.2"/>
    <s v="Y"/>
    <s v="N"/>
    <n v="112351.47"/>
    <n v="103.2484286"/>
    <n v="11600112.728399999"/>
  </r>
  <r>
    <x v="783"/>
    <s v="February"/>
    <x v="8"/>
    <x v="6"/>
    <x v="2"/>
    <n v="12.8"/>
    <n v="33.299999999999997"/>
    <n v="23.1"/>
    <n v="0"/>
    <s v="Y"/>
    <s v="N"/>
    <n v="116690.17"/>
    <n v="78.057835249999997"/>
    <n v="9108582.0651999991"/>
  </r>
  <r>
    <x v="784"/>
    <s v="February"/>
    <x v="8"/>
    <x v="0"/>
    <x v="2"/>
    <n v="15.9"/>
    <n v="25"/>
    <n v="23.5"/>
    <n v="0"/>
    <s v="Y"/>
    <s v="N"/>
    <n v="117948.685"/>
    <n v="102.3617733"/>
    <n v="12073436.555"/>
  </r>
  <r>
    <x v="785"/>
    <s v="February"/>
    <x v="8"/>
    <x v="1"/>
    <x v="2"/>
    <n v="15.8"/>
    <n v="20"/>
    <n v="13.2"/>
    <n v="1.4"/>
    <s v="Y"/>
    <s v="N"/>
    <n v="111229.52"/>
    <n v="98.210797409999998"/>
    <n v="10923939.854699999"/>
  </r>
  <r>
    <x v="786"/>
    <s v="February"/>
    <x v="8"/>
    <x v="2"/>
    <x v="2"/>
    <n v="13.7"/>
    <n v="19.399999999999999"/>
    <n v="23.9"/>
    <n v="0"/>
    <s v="Y"/>
    <s v="N"/>
    <n v="95046.904999999999"/>
    <n v="45.609290440000002"/>
    <n v="4335021.8956000004"/>
  </r>
  <r>
    <x v="787"/>
    <s v="February"/>
    <x v="8"/>
    <x v="3"/>
    <x v="2"/>
    <n v="13.2"/>
    <n v="29.8"/>
    <n v="24.2"/>
    <n v="0"/>
    <s v="Y"/>
    <s v="N"/>
    <n v="100495.61500000001"/>
    <n v="56.026420170000002"/>
    <n v="5630409.5511999996"/>
  </r>
  <r>
    <x v="788"/>
    <s v="February"/>
    <x v="9"/>
    <x v="4"/>
    <x v="2"/>
    <n v="15.6"/>
    <n v="33.1"/>
    <n v="23.9"/>
    <n v="0"/>
    <s v="Y"/>
    <s v="N"/>
    <n v="131090.77499999999"/>
    <n v="96.550071590000002"/>
    <n v="12656823.710999999"/>
  </r>
  <r>
    <x v="789"/>
    <s v="February"/>
    <x v="9"/>
    <x v="5"/>
    <x v="2"/>
    <n v="17.3"/>
    <n v="33.6"/>
    <n v="23.6"/>
    <n v="0"/>
    <s v="Y"/>
    <s v="N"/>
    <n v="140167.5"/>
    <n v="99.945639459999995"/>
    <n v="14009130.419"/>
  </r>
  <r>
    <x v="790"/>
    <s v="March"/>
    <x v="9"/>
    <x v="6"/>
    <x v="2"/>
    <n v="16.600000000000001"/>
    <n v="30.5"/>
    <n v="23.7"/>
    <n v="0"/>
    <s v="Y"/>
    <s v="N"/>
    <n v="137291.97"/>
    <n v="86.003999010000001"/>
    <n v="11807658.452"/>
  </r>
  <r>
    <x v="791"/>
    <s v="March"/>
    <x v="9"/>
    <x v="0"/>
    <x v="2"/>
    <n v="17.7"/>
    <n v="23.3"/>
    <n v="22"/>
    <n v="0"/>
    <s v="Y"/>
    <s v="N"/>
    <n v="127633.27499999999"/>
    <n v="85.498445459999999"/>
    <n v="10912446.601500001"/>
  </r>
  <r>
    <x v="792"/>
    <s v="March"/>
    <x v="9"/>
    <x v="1"/>
    <x v="2"/>
    <n v="18.100000000000001"/>
    <n v="28.6"/>
    <n v="18.100000000000001"/>
    <n v="0"/>
    <s v="Y"/>
    <s v="N"/>
    <n v="124311.33"/>
    <n v="73.929299439999994"/>
    <n v="9190249.5394000001"/>
  </r>
  <r>
    <x v="793"/>
    <s v="March"/>
    <x v="9"/>
    <x v="2"/>
    <x v="2"/>
    <n v="16.100000000000001"/>
    <n v="27.4"/>
    <n v="23"/>
    <n v="0"/>
    <s v="Y"/>
    <s v="N"/>
    <n v="116083.295"/>
    <n v="77.595643690000003"/>
    <n v="9007557.9971999992"/>
  </r>
  <r>
    <x v="794"/>
    <s v="March"/>
    <x v="9"/>
    <x v="3"/>
    <x v="2"/>
    <n v="17.600000000000001"/>
    <n v="25.4"/>
    <n v="16.8"/>
    <n v="0.2"/>
    <s v="Y"/>
    <s v="N"/>
    <n v="103539.02"/>
    <n v="45.460745699999997"/>
    <n v="4706961.0581999999"/>
  </r>
  <r>
    <x v="795"/>
    <s v="March"/>
    <x v="10"/>
    <x v="4"/>
    <x v="2"/>
    <n v="17.7"/>
    <n v="27.4"/>
    <n v="22.3"/>
    <n v="0"/>
    <s v="Y"/>
    <s v="N"/>
    <n v="116447.855"/>
    <n v="56.634147380000002"/>
    <n v="6594924.9822000004"/>
  </r>
  <r>
    <x v="796"/>
    <s v="March"/>
    <x v="10"/>
    <x v="5"/>
    <x v="2"/>
    <n v="15"/>
    <n v="28.2"/>
    <n v="22.4"/>
    <n v="0"/>
    <s v="Y"/>
    <s v="N"/>
    <n v="117931.46"/>
    <n v="57.516139000000003"/>
    <n v="6782962.2457999997"/>
  </r>
  <r>
    <x v="797"/>
    <s v="March"/>
    <x v="10"/>
    <x v="6"/>
    <x v="2"/>
    <n v="14.2"/>
    <n v="31.5"/>
    <n v="22.1"/>
    <n v="0"/>
    <s v="Y"/>
    <s v="N"/>
    <n v="124370.765"/>
    <n v="73.923132069999994"/>
    <n v="9193876.4867000002"/>
  </r>
  <r>
    <x v="798"/>
    <s v="March"/>
    <x v="10"/>
    <x v="0"/>
    <x v="2"/>
    <n v="15"/>
    <n v="32.299999999999997"/>
    <n v="21.1"/>
    <n v="0"/>
    <s v="Y"/>
    <s v="N"/>
    <n v="129649.25"/>
    <n v="83.889686549999993"/>
    <n v="10876234.9439"/>
  </r>
  <r>
    <x v="799"/>
    <s v="March"/>
    <x v="10"/>
    <x v="1"/>
    <x v="2"/>
    <n v="18.5"/>
    <n v="23.8"/>
    <n v="19.399999999999999"/>
    <n v="0"/>
    <s v="Y"/>
    <s v="N"/>
    <n v="125346.075"/>
    <n v="82.034537619999995"/>
    <n v="10282707.3051"/>
  </r>
  <r>
    <x v="800"/>
    <s v="March"/>
    <x v="10"/>
    <x v="2"/>
    <x v="2"/>
    <n v="18"/>
    <n v="26.4"/>
    <n v="13.9"/>
    <n v="0"/>
    <s v="Y"/>
    <s v="N"/>
    <n v="108816.81"/>
    <n v="50.762326090000002"/>
    <n v="5523794.3932999996"/>
  </r>
  <r>
    <x v="801"/>
    <s v="March"/>
    <x v="10"/>
    <x v="3"/>
    <x v="2"/>
    <n v="17.899999999999999"/>
    <n v="27.1"/>
    <n v="19.600000000000001"/>
    <n v="0"/>
    <s v="Y"/>
    <s v="N"/>
    <n v="102617.51"/>
    <n v="42.480560560000001"/>
    <n v="4359249.3481000001"/>
  </r>
  <r>
    <x v="802"/>
    <s v="March"/>
    <x v="11"/>
    <x v="4"/>
    <x v="2"/>
    <n v="15.7"/>
    <n v="24.3"/>
    <n v="20.7"/>
    <n v="0.2"/>
    <s v="Y"/>
    <s v="Y"/>
    <n v="104468.9"/>
    <n v="66.843722060000005"/>
    <n v="6983090.1155000003"/>
  </r>
  <r>
    <x v="803"/>
    <s v="March"/>
    <x v="11"/>
    <x v="5"/>
    <x v="2"/>
    <n v="18.8"/>
    <n v="32.700000000000003"/>
    <n v="20.8"/>
    <n v="0"/>
    <s v="Y"/>
    <s v="N"/>
    <n v="133227.785"/>
    <n v="101.4423563"/>
    <n v="13514940.435000001"/>
  </r>
  <r>
    <x v="804"/>
    <s v="March"/>
    <x v="11"/>
    <x v="6"/>
    <x v="2"/>
    <n v="20.8"/>
    <n v="33.200000000000003"/>
    <n v="18.899999999999999"/>
    <n v="0"/>
    <s v="Y"/>
    <s v="N"/>
    <n v="139672.83499999999"/>
    <n v="102.0122176"/>
    <n v="14248335.6368"/>
  </r>
  <r>
    <x v="805"/>
    <s v="March"/>
    <x v="11"/>
    <x v="0"/>
    <x v="2"/>
    <n v="21.7"/>
    <n v="23"/>
    <n v="4.8"/>
    <n v="1.8"/>
    <s v="Y"/>
    <s v="N"/>
    <n v="124255.97500000001"/>
    <n v="87.894020850000004"/>
    <n v="10921357.2574"/>
  </r>
  <r>
    <x v="806"/>
    <s v="March"/>
    <x v="11"/>
    <x v="1"/>
    <x v="2"/>
    <n v="15.8"/>
    <n v="22.1"/>
    <n v="20.100000000000001"/>
    <n v="0"/>
    <s v="Y"/>
    <s v="N"/>
    <n v="111612.075"/>
    <n v="70.74607288"/>
    <n v="7896115.9922000002"/>
  </r>
  <r>
    <x v="807"/>
    <s v="March"/>
    <x v="11"/>
    <x v="2"/>
    <x v="2"/>
    <n v="12.4"/>
    <n v="30.8"/>
    <n v="19.899999999999999"/>
    <n v="0"/>
    <s v="Y"/>
    <s v="N"/>
    <n v="107731.78"/>
    <n v="68.877097030000002"/>
    <n v="7420252.2642999999"/>
  </r>
  <r>
    <x v="808"/>
    <s v="March"/>
    <x v="11"/>
    <x v="3"/>
    <x v="2"/>
    <n v="14.5"/>
    <n v="33.5"/>
    <n v="19.7"/>
    <n v="0"/>
    <s v="Y"/>
    <s v="N"/>
    <n v="113593.82"/>
    <n v="121.12201020000001"/>
    <n v="13758711.8247"/>
  </r>
  <r>
    <x v="809"/>
    <s v="March"/>
    <x v="12"/>
    <x v="4"/>
    <x v="2"/>
    <n v="19.3"/>
    <n v="28"/>
    <n v="11.3"/>
    <n v="0"/>
    <s v="Y"/>
    <s v="N"/>
    <n v="131980.98499999999"/>
    <n v="184.82347909999999"/>
    <n v="24393184.822700001"/>
  </r>
  <r>
    <x v="810"/>
    <s v="March"/>
    <x v="12"/>
    <x v="5"/>
    <x v="2"/>
    <n v="19.899999999999999"/>
    <n v="26.1"/>
    <n v="6.1"/>
    <n v="4.4000000000000004"/>
    <s v="Y"/>
    <s v="N"/>
    <n v="127625.36500000001"/>
    <n v="112.9036926"/>
    <n v="14409374.9779"/>
  </r>
  <r>
    <x v="811"/>
    <s v="March"/>
    <x v="12"/>
    <x v="6"/>
    <x v="2"/>
    <n v="17.8"/>
    <n v="21.8"/>
    <n v="7.3"/>
    <n v="9.1999999999999993"/>
    <s v="Y"/>
    <s v="N"/>
    <n v="114696.37"/>
    <n v="77.000286310000007"/>
    <n v="8831653.3287000004"/>
  </r>
  <r>
    <x v="812"/>
    <s v="March"/>
    <x v="12"/>
    <x v="0"/>
    <x v="2"/>
    <n v="16.2"/>
    <n v="25.1"/>
    <n v="17.2"/>
    <n v="0"/>
    <s v="Y"/>
    <s v="N"/>
    <n v="111632.83500000001"/>
    <n v="97.823059580000006"/>
    <n v="10920265.4693"/>
  </r>
  <r>
    <x v="813"/>
    <s v="March"/>
    <x v="12"/>
    <x v="1"/>
    <x v="2"/>
    <n v="13.9"/>
    <n v="24.7"/>
    <n v="16.100000000000001"/>
    <n v="0"/>
    <s v="Y"/>
    <s v="N"/>
    <n v="115411.41"/>
    <n v="118.4496111"/>
    <n v="13670436.630999999"/>
  </r>
  <r>
    <x v="814"/>
    <s v="March"/>
    <x v="12"/>
    <x v="2"/>
    <x v="2"/>
    <n v="15.3"/>
    <n v="29.7"/>
    <n v="13.5"/>
    <n v="0"/>
    <s v="Y"/>
    <s v="N"/>
    <n v="107465.98"/>
    <n v="138.79475579999999"/>
    <n v="14915714.4509"/>
  </r>
  <r>
    <x v="815"/>
    <s v="March"/>
    <x v="12"/>
    <x v="3"/>
    <x v="2"/>
    <n v="19.3"/>
    <n v="26.7"/>
    <n v="14.6"/>
    <n v="0"/>
    <s v="Y"/>
    <s v="N"/>
    <n v="104189.1"/>
    <n v="147.4805929"/>
    <n v="15365870.241699999"/>
  </r>
  <r>
    <x v="816"/>
    <s v="March"/>
    <x v="13"/>
    <x v="4"/>
    <x v="2"/>
    <n v="19.3"/>
    <n v="31.9"/>
    <n v="7.6"/>
    <n v="0"/>
    <s v="Y"/>
    <s v="N"/>
    <n v="116237.22"/>
    <n v="118.5621993"/>
    <n v="13781340.443700001"/>
  </r>
  <r>
    <x v="817"/>
    <s v="March"/>
    <x v="13"/>
    <x v="5"/>
    <x v="2"/>
    <n v="11.9"/>
    <n v="24.3"/>
    <n v="17.8"/>
    <n v="4.2"/>
    <s v="Y"/>
    <s v="N"/>
    <n v="111032.97500000001"/>
    <n v="121.90563229999999"/>
    <n v="13535545.023499999"/>
  </r>
  <r>
    <x v="818"/>
    <s v="March"/>
    <x v="13"/>
    <x v="6"/>
    <x v="2"/>
    <n v="13.9"/>
    <n v="27.2"/>
    <n v="14.7"/>
    <n v="0.2"/>
    <s v="Y"/>
    <s v="N"/>
    <n v="109640.33"/>
    <n v="133.7982653"/>
    <n v="14669685.960899999"/>
  </r>
  <r>
    <x v="819"/>
    <s v="March"/>
    <x v="13"/>
    <x v="0"/>
    <x v="2"/>
    <n v="10.199999999999999"/>
    <n v="17.899999999999999"/>
    <n v="13"/>
    <n v="3.4"/>
    <s v="Y"/>
    <s v="N"/>
    <n v="107491.87"/>
    <n v="115.1902122"/>
    <n v="12382011.315099999"/>
  </r>
  <r>
    <x v="820"/>
    <s v="March"/>
    <x v="13"/>
    <x v="1"/>
    <x v="2"/>
    <n v="10.1"/>
    <n v="17.899999999999999"/>
    <n v="12.3"/>
    <n v="2.8"/>
    <s v="N"/>
    <s v="N"/>
    <n v="110662.245"/>
    <n v="145.21906050000001"/>
    <n v="16070267.251700001"/>
  </r>
  <r>
    <x v="821"/>
    <s v="April"/>
    <x v="13"/>
    <x v="2"/>
    <x v="2"/>
    <n v="10"/>
    <n v="19"/>
    <n v="13.5"/>
    <n v="0"/>
    <s v="N"/>
    <s v="N"/>
    <n v="97402.264999999999"/>
    <n v="99.249181780000001"/>
    <n v="9667095.1048000008"/>
  </r>
  <r>
    <x v="822"/>
    <s v="April"/>
    <x v="13"/>
    <x v="3"/>
    <x v="2"/>
    <n v="11.7"/>
    <n v="18.2"/>
    <n v="10.1"/>
    <n v="0.4"/>
    <s v="N"/>
    <s v="N"/>
    <n v="94477.095000000001"/>
    <n v="92.915735170000005"/>
    <n v="8778408.7387000006"/>
  </r>
  <r>
    <x v="823"/>
    <s v="April"/>
    <x v="14"/>
    <x v="4"/>
    <x v="2"/>
    <n v="8.1999999999999993"/>
    <n v="21.5"/>
    <n v="16.8"/>
    <n v="0"/>
    <s v="N"/>
    <s v="N"/>
    <n v="107895.52499999999"/>
    <n v="106.4521598"/>
    <n v="11485711.669"/>
  </r>
  <r>
    <x v="824"/>
    <s v="April"/>
    <x v="14"/>
    <x v="5"/>
    <x v="2"/>
    <n v="10"/>
    <n v="24.4"/>
    <n v="16.399999999999999"/>
    <n v="0"/>
    <s v="N"/>
    <s v="N"/>
    <n v="113138.67"/>
    <n v="122.6614787"/>
    <n v="13877756.5604"/>
  </r>
  <r>
    <x v="825"/>
    <s v="April"/>
    <x v="14"/>
    <x v="6"/>
    <x v="2"/>
    <n v="11"/>
    <n v="25.4"/>
    <n v="15.8"/>
    <n v="0"/>
    <s v="N"/>
    <s v="N"/>
    <n v="114191.35"/>
    <n v="142.28042669999999"/>
    <n v="16247194.0034"/>
  </r>
  <r>
    <x v="826"/>
    <s v="April"/>
    <x v="14"/>
    <x v="0"/>
    <x v="2"/>
    <n v="12"/>
    <n v="26.6"/>
    <n v="13.5"/>
    <n v="0"/>
    <s v="N"/>
    <s v="N"/>
    <n v="114817.30499999999"/>
    <n v="126.18198750000001"/>
    <n v="14487875.7443"/>
  </r>
  <r>
    <x v="827"/>
    <s v="April"/>
    <x v="14"/>
    <x v="1"/>
    <x v="2"/>
    <n v="12.7"/>
    <n v="26.2"/>
    <n v="15.6"/>
    <n v="0"/>
    <s v="N"/>
    <s v="N"/>
    <n v="110160.02499999999"/>
    <n v="101.330421"/>
    <n v="11162561.7106"/>
  </r>
  <r>
    <x v="828"/>
    <s v="April"/>
    <x v="14"/>
    <x v="2"/>
    <x v="2"/>
    <n v="18.600000000000001"/>
    <n v="28.1"/>
    <n v="13.8"/>
    <n v="0"/>
    <s v="N"/>
    <s v="N"/>
    <n v="99084.74"/>
    <n v="95.867977690000004"/>
    <n v="9499053.6436999999"/>
  </r>
  <r>
    <x v="829"/>
    <s v="April"/>
    <x v="14"/>
    <x v="3"/>
    <x v="2"/>
    <n v="11.7"/>
    <n v="15.2"/>
    <n v="6.5"/>
    <n v="10.6"/>
    <s v="N"/>
    <s v="N"/>
    <n v="96041.895000000004"/>
    <n v="74.591633180000002"/>
    <n v="7163921.8017999995"/>
  </r>
  <r>
    <x v="830"/>
    <s v="April"/>
    <x v="15"/>
    <x v="4"/>
    <x v="2"/>
    <n v="9"/>
    <n v="17"/>
    <n v="3"/>
    <n v="25.4"/>
    <s v="N"/>
    <s v="N"/>
    <n v="113287.05499999999"/>
    <n v="111.8004887"/>
    <n v="12665548.112400001"/>
  </r>
  <r>
    <x v="831"/>
    <s v="April"/>
    <x v="15"/>
    <x v="5"/>
    <x v="2"/>
    <n v="12.3"/>
    <n v="18.5"/>
    <n v="13.5"/>
    <n v="15.4"/>
    <s v="N"/>
    <s v="N"/>
    <n v="114159.965"/>
    <n v="130.03687339999999"/>
    <n v="14845004.916099999"/>
  </r>
  <r>
    <x v="832"/>
    <s v="April"/>
    <x v="15"/>
    <x v="6"/>
    <x v="2"/>
    <n v="10.8"/>
    <n v="19.3"/>
    <n v="14"/>
    <n v="0"/>
    <s v="N"/>
    <s v="N"/>
    <n v="114335.995"/>
    <n v="126.572879"/>
    <n v="14471836.0605"/>
  </r>
  <r>
    <x v="833"/>
    <s v="April"/>
    <x v="15"/>
    <x v="0"/>
    <x v="2"/>
    <n v="10.9"/>
    <n v="22.2"/>
    <n v="13.9"/>
    <n v="0"/>
    <s v="N"/>
    <s v="N"/>
    <n v="112704.045"/>
    <n v="117.53565020000001"/>
    <n v="13246743.2092"/>
  </r>
  <r>
    <x v="834"/>
    <s v="April"/>
    <x v="15"/>
    <x v="1"/>
    <x v="2"/>
    <n v="13"/>
    <n v="17.899999999999999"/>
    <n v="8.9"/>
    <n v="0"/>
    <s v="N"/>
    <s v="Y"/>
    <n v="97436.41"/>
    <n v="109.7650221"/>
    <n v="10695109.697000001"/>
  </r>
  <r>
    <x v="835"/>
    <s v="April"/>
    <x v="15"/>
    <x v="2"/>
    <x v="2"/>
    <n v="11.8"/>
    <n v="17.3"/>
    <n v="9.6999999999999993"/>
    <n v="0"/>
    <s v="N"/>
    <s v="Y"/>
    <n v="99608.57"/>
    <n v="116.78284910000001"/>
    <n v="11632572.599400001"/>
  </r>
  <r>
    <x v="836"/>
    <s v="April"/>
    <x v="15"/>
    <x v="3"/>
    <x v="2"/>
    <n v="9.9"/>
    <n v="22.6"/>
    <n v="10.1"/>
    <n v="0"/>
    <s v="N"/>
    <s v="Y"/>
    <n v="96594.744999999995"/>
    <n v="95.646407010000004"/>
    <n v="9238940.2952999994"/>
  </r>
  <r>
    <x v="837"/>
    <s v="April"/>
    <x v="16"/>
    <x v="4"/>
    <x v="2"/>
    <n v="11.1"/>
    <n v="18.3"/>
    <n v="10.9"/>
    <n v="0"/>
    <s v="N"/>
    <s v="Y"/>
    <n v="99945.494999999995"/>
    <n v="104.57818949999999"/>
    <n v="10452118.9158"/>
  </r>
  <r>
    <x v="838"/>
    <s v="April"/>
    <x v="16"/>
    <x v="5"/>
    <x v="2"/>
    <n v="9.5"/>
    <n v="20.399999999999999"/>
    <n v="13.7"/>
    <n v="0"/>
    <s v="N"/>
    <s v="N"/>
    <n v="111955.175"/>
    <n v="112.8247059"/>
    <n v="12631309.693399999"/>
  </r>
  <r>
    <x v="839"/>
    <s v="April"/>
    <x v="16"/>
    <x v="6"/>
    <x v="2"/>
    <n v="13"/>
    <n v="26.9"/>
    <n v="12.7"/>
    <n v="0"/>
    <s v="Y"/>
    <s v="N"/>
    <n v="114436.97"/>
    <n v="101.3145524"/>
    <n v="11594130.3936"/>
  </r>
  <r>
    <x v="840"/>
    <s v="April"/>
    <x v="16"/>
    <x v="0"/>
    <x v="2"/>
    <n v="14.6"/>
    <n v="26.5"/>
    <n v="12.4"/>
    <n v="0"/>
    <s v="Y"/>
    <s v="N"/>
    <n v="112816.68"/>
    <n v="104.07810310000001"/>
    <n v="11741746.0524"/>
  </r>
  <r>
    <x v="841"/>
    <s v="April"/>
    <x v="16"/>
    <x v="1"/>
    <x v="2"/>
    <n v="16.5"/>
    <n v="20.9"/>
    <n v="3.6"/>
    <n v="9.4"/>
    <s v="Y"/>
    <s v="N"/>
    <n v="114522.44"/>
    <n v="133.2265993"/>
    <n v="15257435.2247"/>
  </r>
  <r>
    <x v="842"/>
    <s v="April"/>
    <x v="16"/>
    <x v="2"/>
    <x v="2"/>
    <n v="16.899999999999999"/>
    <n v="22.5"/>
    <n v="11.8"/>
    <n v="4.5999999999999996"/>
    <s v="Y"/>
    <s v="N"/>
    <n v="102528.4"/>
    <n v="111.6671228"/>
    <n v="11449051.4333"/>
  </r>
  <r>
    <x v="843"/>
    <s v="April"/>
    <x v="16"/>
    <x v="3"/>
    <x v="2"/>
    <n v="14.4"/>
    <n v="21.8"/>
    <n v="11.9"/>
    <n v="0"/>
    <s v="Y"/>
    <s v="N"/>
    <n v="97356.565000000002"/>
    <n v="90.726651050000001"/>
    <n v="8832835.1001999993"/>
  </r>
  <r>
    <x v="844"/>
    <s v="April"/>
    <x v="17"/>
    <x v="4"/>
    <x v="2"/>
    <n v="15.9"/>
    <n v="24.7"/>
    <n v="9.9"/>
    <n v="0"/>
    <s v="Y"/>
    <s v="N"/>
    <n v="109421.815"/>
    <n v="113.2589368"/>
    <n v="12392998.4296"/>
  </r>
  <r>
    <x v="845"/>
    <s v="April"/>
    <x v="17"/>
    <x v="5"/>
    <x v="2"/>
    <n v="16.2"/>
    <n v="17.7"/>
    <n v="5.8"/>
    <n v="21.6"/>
    <s v="Y"/>
    <s v="Y"/>
    <n v="101548.735"/>
    <n v="86.790072550000005"/>
    <n v="8813422.0779999997"/>
  </r>
  <r>
    <x v="846"/>
    <s v="April"/>
    <x v="17"/>
    <x v="6"/>
    <x v="2"/>
    <n v="10.1"/>
    <n v="14.5"/>
    <n v="6.4"/>
    <n v="20"/>
    <s v="Y"/>
    <s v="N"/>
    <n v="116795.245"/>
    <n v="100.69868460000001"/>
    <n v="11761127.539000001"/>
  </r>
  <r>
    <x v="847"/>
    <s v="April"/>
    <x v="17"/>
    <x v="0"/>
    <x v="2"/>
    <n v="8.3000000000000007"/>
    <n v="15.6"/>
    <n v="7.1"/>
    <n v="15.4"/>
    <s v="Y"/>
    <s v="N"/>
    <n v="126329.53"/>
    <n v="145.68273490000001"/>
    <n v="18404031.429000001"/>
  </r>
  <r>
    <x v="848"/>
    <s v="April"/>
    <x v="17"/>
    <x v="1"/>
    <x v="2"/>
    <n v="9.4"/>
    <n v="19.8"/>
    <n v="6"/>
    <n v="0.4"/>
    <s v="Y"/>
    <s v="N"/>
    <n v="120144.19"/>
    <n v="120.8095221"/>
    <n v="14514562.176999999"/>
  </r>
  <r>
    <x v="849"/>
    <s v="April"/>
    <x v="17"/>
    <x v="2"/>
    <x v="2"/>
    <n v="14.9"/>
    <n v="18.100000000000001"/>
    <n v="7.9"/>
    <n v="0.2"/>
    <s v="Y"/>
    <s v="N"/>
    <n v="104864.05"/>
    <n v="100.81967"/>
    <n v="10572358.915899999"/>
  </r>
  <r>
    <x v="850"/>
    <s v="April"/>
    <x v="17"/>
    <x v="3"/>
    <x v="2"/>
    <n v="13.6"/>
    <n v="17.8"/>
    <n v="7.3"/>
    <n v="0"/>
    <s v="Y"/>
    <s v="N"/>
    <n v="103756.535"/>
    <n v="109.5772954"/>
    <n v="11369360.485400001"/>
  </r>
  <r>
    <x v="851"/>
    <s v="May"/>
    <x v="18"/>
    <x v="4"/>
    <x v="2"/>
    <n v="13.6"/>
    <n v="20.399999999999999"/>
    <n v="8.6999999999999993"/>
    <n v="0"/>
    <s v="Y"/>
    <s v="N"/>
    <n v="115103.77499999999"/>
    <n v="99.159474029999998"/>
    <n v="11413629.787900001"/>
  </r>
  <r>
    <x v="852"/>
    <s v="May"/>
    <x v="18"/>
    <x v="5"/>
    <x v="2"/>
    <n v="10.4"/>
    <n v="15.2"/>
    <n v="9.4"/>
    <n v="2.4"/>
    <s v="Y"/>
    <s v="N"/>
    <n v="120718.64"/>
    <n v="109.9227693"/>
    <n v="13269727.2149"/>
  </r>
  <r>
    <x v="853"/>
    <s v="May"/>
    <x v="18"/>
    <x v="6"/>
    <x v="2"/>
    <n v="7.4"/>
    <n v="15.3"/>
    <n v="10.8"/>
    <n v="0.8"/>
    <s v="Y"/>
    <s v="N"/>
    <n v="129196.44500000001"/>
    <n v="128.63995560000001"/>
    <n v="16619824.9485"/>
  </r>
  <r>
    <x v="854"/>
    <s v="May"/>
    <x v="18"/>
    <x v="0"/>
    <x v="2"/>
    <n v="5.8"/>
    <n v="16.899999999999999"/>
    <n v="12"/>
    <n v="0"/>
    <s v="Y"/>
    <s v="N"/>
    <n v="127260.05"/>
    <n v="123.4720662"/>
    <n v="15713061.3182"/>
  </r>
  <r>
    <x v="855"/>
    <s v="May"/>
    <x v="18"/>
    <x v="1"/>
    <x v="2"/>
    <n v="6.2"/>
    <n v="20.5"/>
    <n v="10.6"/>
    <n v="0"/>
    <s v="Y"/>
    <s v="N"/>
    <n v="123150.38499999999"/>
    <n v="108.2886014"/>
    <n v="13335782.953500001"/>
  </r>
  <r>
    <x v="856"/>
    <s v="May"/>
    <x v="18"/>
    <x v="2"/>
    <x v="2"/>
    <n v="9.6"/>
    <n v="20"/>
    <n v="6.1"/>
    <n v="0.2"/>
    <s v="Y"/>
    <s v="N"/>
    <n v="105013.07"/>
    <n v="81.778327349999998"/>
    <n v="8587793.2145000007"/>
  </r>
  <r>
    <x v="857"/>
    <s v="May"/>
    <x v="18"/>
    <x v="3"/>
    <x v="2"/>
    <n v="8.9"/>
    <n v="14.8"/>
    <n v="9.4"/>
    <n v="1.4"/>
    <s v="Y"/>
    <s v="N"/>
    <n v="107424.07"/>
    <n v="104.9084029"/>
    <n v="11269687.616699999"/>
  </r>
  <r>
    <x v="858"/>
    <s v="May"/>
    <x v="19"/>
    <x v="4"/>
    <x v="2"/>
    <n v="10.1"/>
    <n v="15.8"/>
    <n v="7.2"/>
    <n v="1.8"/>
    <s v="Y"/>
    <s v="N"/>
    <n v="125858.27"/>
    <n v="132.9735336"/>
    <n v="16735818.8947"/>
  </r>
  <r>
    <x v="859"/>
    <s v="May"/>
    <x v="19"/>
    <x v="5"/>
    <x v="2"/>
    <n v="10.9"/>
    <n v="15.9"/>
    <n v="7.3"/>
    <n v="1.6"/>
    <s v="Y"/>
    <s v="N"/>
    <n v="126760.71"/>
    <n v="138.99141549999999"/>
    <n v="17618650.512699999"/>
  </r>
  <r>
    <x v="860"/>
    <s v="May"/>
    <x v="19"/>
    <x v="6"/>
    <x v="2"/>
    <n v="8.1"/>
    <n v="17.7"/>
    <n v="11.3"/>
    <n v="0"/>
    <s v="Y"/>
    <s v="N"/>
    <n v="125747.735"/>
    <n v="149.62274859999999"/>
    <n v="18814721.740899999"/>
  </r>
  <r>
    <x v="861"/>
    <s v="May"/>
    <x v="19"/>
    <x v="0"/>
    <x v="2"/>
    <n v="6.1"/>
    <n v="16.5"/>
    <n v="8.6"/>
    <n v="0"/>
    <s v="Y"/>
    <s v="N"/>
    <n v="128753.13"/>
    <n v="170.29264480000001"/>
    <n v="21925711.034000002"/>
  </r>
  <r>
    <x v="862"/>
    <s v="May"/>
    <x v="19"/>
    <x v="1"/>
    <x v="2"/>
    <n v="5.9"/>
    <n v="19.5"/>
    <n v="9.9"/>
    <n v="0"/>
    <s v="Y"/>
    <s v="N"/>
    <n v="123523"/>
    <n v="129.30937700000001"/>
    <n v="15972682.1752"/>
  </r>
  <r>
    <x v="863"/>
    <s v="May"/>
    <x v="19"/>
    <x v="2"/>
    <x v="2"/>
    <n v="8.4"/>
    <n v="15.6"/>
    <n v="10.1"/>
    <n v="0.2"/>
    <s v="Y"/>
    <s v="N"/>
    <n v="109477.42"/>
    <n v="130.31682979999999"/>
    <n v="14266750.3091"/>
  </r>
  <r>
    <x v="864"/>
    <s v="May"/>
    <x v="19"/>
    <x v="3"/>
    <x v="2"/>
    <n v="6.4"/>
    <n v="15.1"/>
    <n v="7.7"/>
    <n v="0"/>
    <s v="Y"/>
    <s v="N"/>
    <n v="107497.03"/>
    <n v="126.9174946"/>
    <n v="13643253.7245"/>
  </r>
  <r>
    <x v="865"/>
    <s v="May"/>
    <x v="20"/>
    <x v="4"/>
    <x v="2"/>
    <n v="6.3"/>
    <n v="16.899999999999999"/>
    <n v="8.1999999999999993"/>
    <n v="0"/>
    <s v="Y"/>
    <s v="N"/>
    <n v="125871.91499999999"/>
    <n v="134.64203240000001"/>
    <n v="16947650.457699999"/>
  </r>
  <r>
    <x v="866"/>
    <s v="May"/>
    <x v="20"/>
    <x v="5"/>
    <x v="2"/>
    <n v="5.6"/>
    <n v="18.2"/>
    <n v="9"/>
    <n v="0"/>
    <s v="Y"/>
    <s v="N"/>
    <n v="127820.715"/>
    <n v="128.3149076"/>
    <n v="16401303.2346"/>
  </r>
  <r>
    <x v="867"/>
    <s v="May"/>
    <x v="20"/>
    <x v="6"/>
    <x v="2"/>
    <n v="7.6"/>
    <n v="17"/>
    <n v="3.8"/>
    <n v="0"/>
    <s v="Y"/>
    <s v="N"/>
    <n v="125072.675"/>
    <n v="123.8345994"/>
    <n v="15488324.604499999"/>
  </r>
  <r>
    <x v="868"/>
    <s v="May"/>
    <x v="20"/>
    <x v="0"/>
    <x v="2"/>
    <n v="10.7"/>
    <n v="20.2"/>
    <n v="9.8000000000000007"/>
    <n v="0.8"/>
    <s v="Y"/>
    <s v="N"/>
    <n v="122910.48"/>
    <n v="107.8423351"/>
    <n v="13254953.171499999"/>
  </r>
  <r>
    <x v="869"/>
    <s v="May"/>
    <x v="20"/>
    <x v="1"/>
    <x v="2"/>
    <n v="10.199999999999999"/>
    <n v="17.8"/>
    <n v="2.5"/>
    <n v="0"/>
    <s v="Y"/>
    <s v="N"/>
    <n v="123351.45"/>
    <n v="96.440249769999994"/>
    <n v="11896044.647500001"/>
  </r>
  <r>
    <x v="870"/>
    <s v="May"/>
    <x v="20"/>
    <x v="2"/>
    <x v="2"/>
    <n v="10.199999999999999"/>
    <n v="19.3"/>
    <n v="9.8000000000000007"/>
    <n v="0"/>
    <s v="Y"/>
    <s v="N"/>
    <n v="109111.61500000001"/>
    <n v="88.135879099999997"/>
    <n v="9616648.1079999991"/>
  </r>
  <r>
    <x v="871"/>
    <s v="May"/>
    <x v="20"/>
    <x v="3"/>
    <x v="2"/>
    <n v="10.8"/>
    <n v="18.7"/>
    <n v="6.8"/>
    <n v="0"/>
    <s v="Y"/>
    <s v="N"/>
    <n v="105912.16"/>
    <n v="76.782179819999996"/>
    <n v="8132166.5142000001"/>
  </r>
  <r>
    <x v="872"/>
    <s v="May"/>
    <x v="21"/>
    <x v="4"/>
    <x v="2"/>
    <n v="10.4"/>
    <n v="20.3"/>
    <n v="10.1"/>
    <n v="0"/>
    <s v="Y"/>
    <s v="N"/>
    <n v="113551.03999999999"/>
    <n v="72.931488029999997"/>
    <n v="8281446.3146000002"/>
  </r>
  <r>
    <x v="873"/>
    <s v="May"/>
    <x v="21"/>
    <x v="5"/>
    <x v="2"/>
    <n v="12.8"/>
    <n v="19.3"/>
    <n v="7.4"/>
    <n v="0"/>
    <s v="Y"/>
    <s v="N"/>
    <n v="119127.205"/>
    <n v="96.837634640000005"/>
    <n v="11535996.7535"/>
  </r>
  <r>
    <x v="874"/>
    <s v="May"/>
    <x v="21"/>
    <x v="6"/>
    <x v="2"/>
    <n v="11.7"/>
    <n v="17.100000000000001"/>
    <n v="8"/>
    <n v="0"/>
    <s v="Y"/>
    <s v="N"/>
    <n v="121571.97"/>
    <n v="103.2410383"/>
    <n v="12551216.411"/>
  </r>
  <r>
    <x v="875"/>
    <s v="May"/>
    <x v="21"/>
    <x v="0"/>
    <x v="2"/>
    <n v="13.7"/>
    <n v="18.5"/>
    <n v="5.7"/>
    <n v="0"/>
    <s v="Y"/>
    <s v="N"/>
    <n v="124010.03"/>
    <n v="108.51901340000001"/>
    <n v="13457446.1073"/>
  </r>
  <r>
    <x v="876"/>
    <s v="May"/>
    <x v="21"/>
    <x v="1"/>
    <x v="2"/>
    <n v="13.1"/>
    <n v="18"/>
    <n v="8.1999999999999993"/>
    <n v="0"/>
    <s v="Y"/>
    <s v="N"/>
    <n v="123130.6"/>
    <n v="94.696229970000005"/>
    <n v="11660003.6139"/>
  </r>
  <r>
    <x v="877"/>
    <s v="May"/>
    <x v="21"/>
    <x v="2"/>
    <x v="2"/>
    <n v="11.9"/>
    <n v="17.8"/>
    <n v="8.3000000000000007"/>
    <n v="0"/>
    <s v="Y"/>
    <s v="N"/>
    <n v="104643.675"/>
    <n v="60.860101950000001"/>
    <n v="6368624.7289000005"/>
  </r>
  <r>
    <x v="878"/>
    <s v="May"/>
    <x v="21"/>
    <x v="3"/>
    <x v="2"/>
    <n v="10.199999999999999"/>
    <n v="15.3"/>
    <n v="7.6"/>
    <n v="6.8"/>
    <s v="Y"/>
    <s v="N"/>
    <n v="110029.55"/>
    <n v="72.341641420000002"/>
    <n v="7959718.2516999999"/>
  </r>
  <r>
    <x v="879"/>
    <s v="May"/>
    <x v="22"/>
    <x v="4"/>
    <x v="2"/>
    <n v="7.7"/>
    <n v="14.8"/>
    <n v="8"/>
    <n v="1.4"/>
    <s v="Y"/>
    <s v="N"/>
    <n v="130516.1"/>
    <n v="96.084781000000007"/>
    <n v="12540610.885500001"/>
  </r>
  <r>
    <x v="880"/>
    <s v="May"/>
    <x v="22"/>
    <x v="5"/>
    <x v="2"/>
    <n v="9.3000000000000007"/>
    <n v="13.1"/>
    <n v="6.9"/>
    <n v="2.2000000000000002"/>
    <s v="Y"/>
    <s v="N"/>
    <n v="132762.38"/>
    <n v="95.714474339999995"/>
    <n v="12707281.413799999"/>
  </r>
  <r>
    <x v="881"/>
    <s v="May"/>
    <x v="22"/>
    <x v="6"/>
    <x v="2"/>
    <n v="6.7"/>
    <n v="13"/>
    <n v="8.5"/>
    <n v="5.4"/>
    <s v="Y"/>
    <s v="N"/>
    <n v="139030.79500000001"/>
    <n v="120.64923159999999"/>
    <n v="16773958.5855"/>
  </r>
  <r>
    <x v="882"/>
    <s v="June"/>
    <x v="22"/>
    <x v="0"/>
    <x v="2"/>
    <n v="7.9"/>
    <n v="13.9"/>
    <n v="4.7"/>
    <n v="0.4"/>
    <s v="Y"/>
    <s v="N"/>
    <n v="140202.73499999999"/>
    <n v="113.3116143"/>
    <n v="15886598.232100001"/>
  </r>
  <r>
    <x v="883"/>
    <s v="June"/>
    <x v="22"/>
    <x v="1"/>
    <x v="2"/>
    <n v="8"/>
    <n v="14.7"/>
    <n v="7.3"/>
    <n v="0"/>
    <s v="Y"/>
    <s v="N"/>
    <n v="136856.79999999999"/>
    <n v="96.837747410000006"/>
    <n v="13252904.229699999"/>
  </r>
  <r>
    <x v="884"/>
    <s v="June"/>
    <x v="22"/>
    <x v="2"/>
    <x v="2"/>
    <n v="9.9"/>
    <n v="14.3"/>
    <n v="8.3000000000000007"/>
    <n v="0"/>
    <s v="Y"/>
    <s v="N"/>
    <n v="122161.405"/>
    <n v="107.24572980000001"/>
    <n v="13101289.032600001"/>
  </r>
  <r>
    <x v="885"/>
    <s v="June"/>
    <x v="22"/>
    <x v="3"/>
    <x v="2"/>
    <n v="4.4000000000000004"/>
    <n v="15.8"/>
    <n v="9.3000000000000007"/>
    <n v="0"/>
    <s v="Y"/>
    <s v="N"/>
    <n v="118953.95"/>
    <n v="109.7429759"/>
    <n v="13054360.4681"/>
  </r>
  <r>
    <x v="886"/>
    <s v="June"/>
    <x v="23"/>
    <x v="4"/>
    <x v="2"/>
    <n v="5.6"/>
    <n v="17.5"/>
    <n v="5"/>
    <n v="0"/>
    <s v="Y"/>
    <s v="N"/>
    <n v="132877.45000000001"/>
    <n v="101.13227740000001"/>
    <n v="13438199.1336"/>
  </r>
  <r>
    <x v="887"/>
    <s v="June"/>
    <x v="23"/>
    <x v="5"/>
    <x v="2"/>
    <n v="8.6999999999999993"/>
    <n v="13.9"/>
    <n v="6.3"/>
    <n v="6.4"/>
    <s v="Y"/>
    <s v="N"/>
    <n v="133274.53"/>
    <n v="97.892460380000003"/>
    <n v="13046571.647700001"/>
  </r>
  <r>
    <x v="888"/>
    <s v="June"/>
    <x v="23"/>
    <x v="6"/>
    <x v="2"/>
    <n v="5.9"/>
    <n v="14.3"/>
    <n v="9.1999999999999993"/>
    <n v="0"/>
    <s v="Y"/>
    <s v="N"/>
    <n v="136116.12"/>
    <n v="105.69616809999999"/>
    <n v="14386952.3006"/>
  </r>
  <r>
    <x v="889"/>
    <s v="June"/>
    <x v="23"/>
    <x v="0"/>
    <x v="2"/>
    <n v="3.6"/>
    <n v="15"/>
    <n v="7.2"/>
    <n v="0"/>
    <s v="Y"/>
    <s v="N"/>
    <n v="139511.78"/>
    <n v="110.1268719"/>
    <n v="15363995.9246"/>
  </r>
  <r>
    <x v="890"/>
    <s v="June"/>
    <x v="23"/>
    <x v="1"/>
    <x v="2"/>
    <n v="6.6"/>
    <n v="15"/>
    <n v="7.8"/>
    <n v="1.8"/>
    <s v="Y"/>
    <s v="N"/>
    <n v="130994.54"/>
    <n v="99.977135680000004"/>
    <n v="13096458.8989"/>
  </r>
  <r>
    <x v="891"/>
    <s v="June"/>
    <x v="23"/>
    <x v="2"/>
    <x v="2"/>
    <n v="7"/>
    <n v="15.8"/>
    <n v="8.9"/>
    <n v="0"/>
    <s v="Y"/>
    <s v="N"/>
    <n v="120698.91499999999"/>
    <n v="97.622124130000003"/>
    <n v="11782884.4625"/>
  </r>
  <r>
    <x v="892"/>
    <s v="June"/>
    <x v="23"/>
    <x v="3"/>
    <x v="2"/>
    <n v="3.4"/>
    <n v="15.5"/>
    <n v="8.6"/>
    <n v="0.2"/>
    <s v="Y"/>
    <s v="N"/>
    <n v="113374.465"/>
    <n v="87.883388569999994"/>
    <n v="9963732.1614999995"/>
  </r>
  <r>
    <x v="893"/>
    <s v="June"/>
    <x v="24"/>
    <x v="4"/>
    <x v="2"/>
    <n v="6"/>
    <n v="15.9"/>
    <n v="5.0999999999999996"/>
    <n v="0"/>
    <s v="Y"/>
    <s v="Y"/>
    <n v="117691.685"/>
    <n v="101.70609880000001"/>
    <n v="11969962.1425"/>
  </r>
  <r>
    <x v="894"/>
    <s v="June"/>
    <x v="24"/>
    <x v="5"/>
    <x v="2"/>
    <n v="8.8000000000000007"/>
    <n v="15.1"/>
    <n v="6.6"/>
    <n v="0"/>
    <s v="Y"/>
    <s v="N"/>
    <n v="135184.95000000001"/>
    <n v="109.9512443"/>
    <n v="14863753.463099999"/>
  </r>
  <r>
    <x v="895"/>
    <s v="June"/>
    <x v="24"/>
    <x v="6"/>
    <x v="2"/>
    <n v="4"/>
    <n v="17.399999999999999"/>
    <n v="8.9"/>
    <n v="0"/>
    <s v="Y"/>
    <s v="N"/>
    <n v="136253.42000000001"/>
    <n v="93.589782150000005"/>
    <n v="12751927.895"/>
  </r>
  <r>
    <x v="896"/>
    <s v="June"/>
    <x v="24"/>
    <x v="0"/>
    <x v="2"/>
    <n v="7.7"/>
    <n v="19"/>
    <n v="7.4"/>
    <n v="0"/>
    <s v="Y"/>
    <s v="N"/>
    <n v="135303.255"/>
    <n v="102.837272"/>
    <n v="13914217.6369"/>
  </r>
  <r>
    <x v="897"/>
    <s v="June"/>
    <x v="24"/>
    <x v="1"/>
    <x v="2"/>
    <n v="6.6"/>
    <n v="17.100000000000001"/>
    <n v="8.9"/>
    <n v="0"/>
    <s v="Y"/>
    <s v="N"/>
    <n v="135269.63500000001"/>
    <n v="107.362224"/>
    <n v="14522848.8533"/>
  </r>
  <r>
    <x v="898"/>
    <s v="June"/>
    <x v="24"/>
    <x v="2"/>
    <x v="2"/>
    <n v="4.2"/>
    <n v="15.5"/>
    <n v="9.1999999999999993"/>
    <n v="0"/>
    <s v="Y"/>
    <s v="N"/>
    <n v="121178.68"/>
    <n v="104.2875868"/>
    <n v="12637432.1088"/>
  </r>
  <r>
    <x v="899"/>
    <s v="June"/>
    <x v="24"/>
    <x v="3"/>
    <x v="2"/>
    <n v="5.4"/>
    <n v="16.3"/>
    <n v="7.9"/>
    <n v="0"/>
    <s v="Y"/>
    <s v="N"/>
    <n v="116112.74"/>
    <n v="93.616927630000006"/>
    <n v="10870117.977499999"/>
  </r>
  <r>
    <x v="900"/>
    <s v="June"/>
    <x v="25"/>
    <x v="4"/>
    <x v="2"/>
    <n v="7.1"/>
    <n v="16.100000000000001"/>
    <n v="6"/>
    <n v="0"/>
    <s v="Y"/>
    <s v="N"/>
    <n v="134925.74"/>
    <n v="95.96949334"/>
    <n v="12948754.906300001"/>
  </r>
  <r>
    <x v="901"/>
    <s v="June"/>
    <x v="25"/>
    <x v="5"/>
    <x v="2"/>
    <n v="6.4"/>
    <n v="15.8"/>
    <n v="9.1999999999999993"/>
    <n v="0"/>
    <s v="Y"/>
    <s v="N"/>
    <n v="131996.97"/>
    <n v="85.797832029999995"/>
    <n v="11325053.8605"/>
  </r>
  <r>
    <x v="902"/>
    <s v="June"/>
    <x v="25"/>
    <x v="6"/>
    <x v="2"/>
    <n v="7.8"/>
    <n v="13.5"/>
    <n v="5"/>
    <n v="0.6"/>
    <s v="Y"/>
    <s v="N"/>
    <n v="139814.29999999999"/>
    <n v="106.9667247"/>
    <n v="14955477.737199999"/>
  </r>
  <r>
    <x v="903"/>
    <s v="June"/>
    <x v="25"/>
    <x v="0"/>
    <x v="2"/>
    <n v="6.7"/>
    <n v="14.1"/>
    <n v="6.7"/>
    <n v="0.2"/>
    <s v="Y"/>
    <s v="N"/>
    <n v="140348.57"/>
    <n v="94.858967509999999"/>
    <n v="13313320.4417"/>
  </r>
  <r>
    <x v="904"/>
    <s v="June"/>
    <x v="25"/>
    <x v="1"/>
    <x v="2"/>
    <n v="7.4"/>
    <n v="14.9"/>
    <n v="8.1999999999999993"/>
    <n v="0"/>
    <s v="Y"/>
    <s v="N"/>
    <n v="132029.57500000001"/>
    <n v="80.269938710000005"/>
    <n v="10598005.893200001"/>
  </r>
  <r>
    <x v="905"/>
    <s v="June"/>
    <x v="25"/>
    <x v="2"/>
    <x v="2"/>
    <n v="8.3000000000000007"/>
    <n v="12.3"/>
    <n v="7.3"/>
    <n v="1.4"/>
    <s v="Y"/>
    <s v="N"/>
    <n v="122393.325"/>
    <n v="84.970944450000005"/>
    <n v="10399876.419600001"/>
  </r>
  <r>
    <x v="906"/>
    <s v="June"/>
    <x v="25"/>
    <x v="3"/>
    <x v="2"/>
    <n v="8.6"/>
    <n v="14.3"/>
    <n v="5.3"/>
    <n v="0"/>
    <s v="Y"/>
    <s v="N"/>
    <n v="118103.86500000001"/>
    <n v="72.870515380000001"/>
    <n v="8606289.5109000001"/>
  </r>
  <r>
    <x v="907"/>
    <s v="June"/>
    <x v="26"/>
    <x v="4"/>
    <x v="2"/>
    <n v="8.8000000000000007"/>
    <n v="12.6"/>
    <n v="7.8"/>
    <n v="1.4"/>
    <s v="Y"/>
    <s v="N"/>
    <n v="138040.38"/>
    <n v="104.3154945"/>
    <n v="14399750.500700001"/>
  </r>
  <r>
    <x v="908"/>
    <s v="June"/>
    <x v="26"/>
    <x v="5"/>
    <x v="2"/>
    <n v="6"/>
    <n v="12.1"/>
    <n v="4.4000000000000004"/>
    <n v="0"/>
    <s v="Y"/>
    <s v="N"/>
    <n v="144526.63"/>
    <n v="100.1993406"/>
    <n v="14481473.0251"/>
  </r>
  <r>
    <x v="909"/>
    <s v="June"/>
    <x v="26"/>
    <x v="6"/>
    <x v="2"/>
    <n v="6.8"/>
    <n v="14.1"/>
    <n v="5.4"/>
    <n v="0"/>
    <s v="Y"/>
    <s v="N"/>
    <n v="141351.89499999999"/>
    <n v="98.538103219999996"/>
    <n v="13928547.619899999"/>
  </r>
  <r>
    <x v="910"/>
    <s v="June"/>
    <x v="26"/>
    <x v="0"/>
    <x v="2"/>
    <n v="9.1999999999999993"/>
    <n v="13.7"/>
    <n v="5"/>
    <n v="0"/>
    <s v="Y"/>
    <s v="N"/>
    <n v="138124.06"/>
    <n v="102.52503950000001"/>
    <n v="14161174.7074"/>
  </r>
  <r>
    <x v="911"/>
    <s v="June"/>
    <x v="26"/>
    <x v="1"/>
    <x v="2"/>
    <n v="7.1"/>
    <n v="12.3"/>
    <n v="8.4"/>
    <n v="4.4000000000000004"/>
    <s v="N"/>
    <s v="N"/>
    <n v="139275.77499999999"/>
    <n v="124.6840444"/>
    <n v="17365466.913899999"/>
  </r>
  <r>
    <x v="912"/>
    <s v="July"/>
    <x v="26"/>
    <x v="2"/>
    <x v="2"/>
    <n v="1.1000000000000001"/>
    <n v="12.7"/>
    <n v="9.3000000000000007"/>
    <n v="0"/>
    <s v="N"/>
    <s v="N"/>
    <n v="125949.5"/>
    <n v="114.7570772"/>
    <n v="14453596.4948"/>
  </r>
  <r>
    <x v="913"/>
    <s v="July"/>
    <x v="26"/>
    <x v="3"/>
    <x v="2"/>
    <n v="0.8"/>
    <n v="14.3"/>
    <n v="9.1999999999999993"/>
    <n v="0"/>
    <s v="N"/>
    <s v="N"/>
    <n v="120137.45"/>
    <n v="110.1092823"/>
    <n v="13228248.3969"/>
  </r>
  <r>
    <x v="914"/>
    <s v="July"/>
    <x v="27"/>
    <x v="4"/>
    <x v="2"/>
    <n v="3.8"/>
    <n v="13.9"/>
    <n v="3.9"/>
    <n v="0"/>
    <s v="N"/>
    <s v="N"/>
    <n v="139765.32"/>
    <n v="150.61276599999999"/>
    <n v="21050441.436099999"/>
  </r>
  <r>
    <x v="915"/>
    <s v="July"/>
    <x v="27"/>
    <x v="5"/>
    <x v="2"/>
    <n v="9"/>
    <n v="16.2"/>
    <n v="6.4"/>
    <n v="3"/>
    <s v="N"/>
    <s v="N"/>
    <n v="134029.80499999999"/>
    <n v="132.54551810000001"/>
    <n v="17765049.944600001"/>
  </r>
  <r>
    <x v="916"/>
    <s v="July"/>
    <x v="27"/>
    <x v="6"/>
    <x v="2"/>
    <n v="10.1"/>
    <n v="15.8"/>
    <n v="6.5"/>
    <n v="0"/>
    <s v="N"/>
    <s v="N"/>
    <n v="134084.66500000001"/>
    <n v="146.17612560000001"/>
    <n v="19599976.8321"/>
  </r>
  <r>
    <x v="917"/>
    <s v="July"/>
    <x v="27"/>
    <x v="0"/>
    <x v="2"/>
    <n v="4.8"/>
    <n v="15"/>
    <n v="8.6999999999999993"/>
    <n v="0"/>
    <s v="N"/>
    <s v="N"/>
    <n v="137899.715"/>
    <n v="141.67937280000001"/>
    <n v="19537545.1305"/>
  </r>
  <r>
    <x v="918"/>
    <s v="July"/>
    <x v="27"/>
    <x v="1"/>
    <x v="2"/>
    <n v="8"/>
    <n v="14.2"/>
    <n v="9.4"/>
    <n v="0"/>
    <s v="N"/>
    <s v="N"/>
    <n v="134078.07"/>
    <n v="131.26538149999999"/>
    <n v="17599809.009300001"/>
  </r>
  <r>
    <x v="919"/>
    <s v="July"/>
    <x v="27"/>
    <x v="2"/>
    <x v="2"/>
    <n v="5.3"/>
    <n v="13.5"/>
    <n v="5.0999999999999996"/>
    <n v="0"/>
    <s v="N"/>
    <s v="N"/>
    <n v="123687.97"/>
    <n v="129.135411"/>
    <n v="15972496.841700001"/>
  </r>
  <r>
    <x v="920"/>
    <s v="July"/>
    <x v="27"/>
    <x v="3"/>
    <x v="2"/>
    <n v="7.3"/>
    <n v="14.6"/>
    <n v="7.3"/>
    <n v="0.8"/>
    <s v="N"/>
    <s v="N"/>
    <n v="116064.03"/>
    <n v="115.1296024"/>
    <n v="13362405.626800001"/>
  </r>
  <r>
    <x v="921"/>
    <s v="July"/>
    <x v="28"/>
    <x v="4"/>
    <x v="2"/>
    <n v="7"/>
    <n v="16"/>
    <n v="5.7"/>
    <n v="0"/>
    <s v="N"/>
    <s v="N"/>
    <n v="133132.32500000001"/>
    <n v="123.9739271"/>
    <n v="16504937.154200001"/>
  </r>
  <r>
    <x v="922"/>
    <s v="July"/>
    <x v="28"/>
    <x v="5"/>
    <x v="2"/>
    <n v="6.9"/>
    <n v="14.3"/>
    <n v="9.6999999999999993"/>
    <n v="0.4"/>
    <s v="N"/>
    <s v="N"/>
    <n v="137352.78"/>
    <n v="148.67949519999999"/>
    <n v="20421541.9947"/>
  </r>
  <r>
    <x v="923"/>
    <s v="July"/>
    <x v="28"/>
    <x v="6"/>
    <x v="2"/>
    <n v="3.2"/>
    <n v="15.1"/>
    <n v="9.8000000000000007"/>
    <n v="0"/>
    <s v="N"/>
    <s v="N"/>
    <n v="138152.10500000001"/>
    <n v="117.9532423"/>
    <n v="16295488.715299999"/>
  </r>
  <r>
    <x v="924"/>
    <s v="July"/>
    <x v="28"/>
    <x v="0"/>
    <x v="2"/>
    <n v="4.8"/>
    <n v="13.3"/>
    <n v="5.5"/>
    <n v="0"/>
    <s v="N"/>
    <s v="N"/>
    <n v="134622.39000000001"/>
    <n v="106.14876340000001"/>
    <n v="14290000.2245"/>
  </r>
  <r>
    <x v="925"/>
    <s v="July"/>
    <x v="28"/>
    <x v="1"/>
    <x v="2"/>
    <n v="9.9"/>
    <n v="15.9"/>
    <n v="8.6"/>
    <n v="2"/>
    <s v="N"/>
    <s v="N"/>
    <n v="131387.745"/>
    <n v="111.39498260000001"/>
    <n v="14635935.5681"/>
  </r>
  <r>
    <x v="926"/>
    <s v="July"/>
    <x v="28"/>
    <x v="2"/>
    <x v="2"/>
    <n v="4.5"/>
    <n v="12"/>
    <n v="9.4"/>
    <n v="0"/>
    <s v="N"/>
    <s v="N"/>
    <n v="124486.69500000001"/>
    <n v="136.10655170000001"/>
    <n v="16943454.789000001"/>
  </r>
  <r>
    <x v="927"/>
    <s v="July"/>
    <x v="28"/>
    <x v="3"/>
    <x v="2"/>
    <n v="3"/>
    <n v="12.5"/>
    <n v="7.8"/>
    <n v="0"/>
    <s v="N"/>
    <s v="N"/>
    <n v="119927.64"/>
    <n v="102.14913730000001"/>
    <n v="12250504.964400001"/>
  </r>
  <r>
    <x v="928"/>
    <s v="July"/>
    <x v="29"/>
    <x v="4"/>
    <x v="2"/>
    <n v="5.7"/>
    <n v="15.3"/>
    <n v="6.3"/>
    <n v="0"/>
    <s v="N"/>
    <s v="N"/>
    <n v="131868.24"/>
    <n v="99.851637530000005"/>
    <n v="13167259.702199999"/>
  </r>
  <r>
    <x v="929"/>
    <s v="July"/>
    <x v="29"/>
    <x v="5"/>
    <x v="2"/>
    <n v="9.6999999999999993"/>
    <n v="14.5"/>
    <n v="5.8"/>
    <n v="0.2"/>
    <s v="Y"/>
    <s v="N"/>
    <n v="136121.83499999999"/>
    <n v="109.9969729"/>
    <n v="14972989.795600001"/>
  </r>
  <r>
    <x v="930"/>
    <s v="July"/>
    <x v="29"/>
    <x v="6"/>
    <x v="2"/>
    <n v="8.9"/>
    <n v="13.2"/>
    <n v="7.7"/>
    <n v="5"/>
    <s v="Y"/>
    <s v="N"/>
    <n v="133906.26"/>
    <n v="109.5605504"/>
    <n v="14670843.547599999"/>
  </r>
  <r>
    <x v="931"/>
    <s v="July"/>
    <x v="29"/>
    <x v="0"/>
    <x v="2"/>
    <n v="7.9"/>
    <n v="10.7"/>
    <n v="5.9"/>
    <n v="0.6"/>
    <s v="Y"/>
    <s v="N"/>
    <n v="139316.29"/>
    <n v="133.736501"/>
    <n v="18631673.1569"/>
  </r>
  <r>
    <x v="932"/>
    <s v="July"/>
    <x v="29"/>
    <x v="1"/>
    <x v="2"/>
    <n v="3.3"/>
    <n v="13.8"/>
    <n v="10.3"/>
    <n v="4.2"/>
    <s v="Y"/>
    <s v="N"/>
    <n v="140073.89499999999"/>
    <n v="130.19271090000001"/>
    <n v="18236600.1164"/>
  </r>
  <r>
    <x v="933"/>
    <s v="July"/>
    <x v="29"/>
    <x v="2"/>
    <x v="2"/>
    <n v="5.4"/>
    <n v="12.4"/>
    <n v="7"/>
    <n v="0"/>
    <s v="Y"/>
    <s v="N"/>
    <n v="122397.13"/>
    <n v="91.656080619999997"/>
    <n v="11218441.2149"/>
  </r>
  <r>
    <x v="934"/>
    <s v="July"/>
    <x v="29"/>
    <x v="3"/>
    <x v="2"/>
    <n v="8.4"/>
    <n v="14.1"/>
    <n v="5.4"/>
    <n v="0"/>
    <s v="Y"/>
    <s v="N"/>
    <n v="118007.66499999999"/>
    <n v="107.89233230000001"/>
    <n v="12732122.2061"/>
  </r>
  <r>
    <x v="935"/>
    <s v="July"/>
    <x v="30"/>
    <x v="4"/>
    <x v="2"/>
    <n v="8.1"/>
    <n v="16.100000000000001"/>
    <n v="8.3000000000000007"/>
    <n v="7"/>
    <s v="Y"/>
    <s v="N"/>
    <n v="136330.59"/>
    <n v="122.6544774"/>
    <n v="16721557.270099999"/>
  </r>
  <r>
    <x v="936"/>
    <s v="July"/>
    <x v="30"/>
    <x v="5"/>
    <x v="2"/>
    <n v="9.8000000000000007"/>
    <n v="17.2"/>
    <n v="9"/>
    <n v="0"/>
    <s v="Y"/>
    <s v="N"/>
    <n v="129699.265"/>
    <n v="113.0336114"/>
    <n v="14660376.3189"/>
  </r>
  <r>
    <x v="937"/>
    <s v="July"/>
    <x v="30"/>
    <x v="6"/>
    <x v="2"/>
    <n v="10.9"/>
    <n v="15"/>
    <n v="8.6999999999999993"/>
    <n v="2.4"/>
    <s v="Y"/>
    <s v="N"/>
    <n v="133198.34"/>
    <n v="117.2808433"/>
    <n v="15621613.6414"/>
  </r>
  <r>
    <x v="938"/>
    <s v="July"/>
    <x v="30"/>
    <x v="0"/>
    <x v="2"/>
    <n v="4.4000000000000004"/>
    <n v="14.2"/>
    <n v="8.6999999999999993"/>
    <n v="2"/>
    <s v="Y"/>
    <s v="N"/>
    <n v="136003.91500000001"/>
    <n v="117.31547380000001"/>
    <n v="15955363.7269"/>
  </r>
  <r>
    <x v="939"/>
    <s v="July"/>
    <x v="30"/>
    <x v="1"/>
    <x v="2"/>
    <n v="6.2"/>
    <n v="14.3"/>
    <n v="9.8000000000000007"/>
    <n v="2.8"/>
    <s v="Y"/>
    <s v="N"/>
    <n v="130432.05"/>
    <n v="111.3069682"/>
    <n v="14517996.0416"/>
  </r>
  <r>
    <x v="940"/>
    <s v="July"/>
    <x v="30"/>
    <x v="2"/>
    <x v="2"/>
    <n v="9.6999999999999993"/>
    <n v="17.899999999999999"/>
    <n v="10.1"/>
    <n v="0"/>
    <s v="Y"/>
    <s v="N"/>
    <n v="111331.235"/>
    <n v="93.453100860000006"/>
    <n v="10404249.133300001"/>
  </r>
  <r>
    <x v="941"/>
    <s v="July"/>
    <x v="30"/>
    <x v="3"/>
    <x v="2"/>
    <n v="11.3"/>
    <n v="18.100000000000001"/>
    <n v="8.3000000000000007"/>
    <n v="0"/>
    <s v="Y"/>
    <s v="N"/>
    <n v="107580.495"/>
    <n v="91.416166270000005"/>
    <n v="9834596.4182999991"/>
  </r>
  <r>
    <x v="942"/>
    <s v="July"/>
    <x v="31"/>
    <x v="4"/>
    <x v="2"/>
    <n v="6.7"/>
    <n v="14.8"/>
    <n v="11.5"/>
    <n v="0"/>
    <s v="Y"/>
    <s v="N"/>
    <n v="132276.88"/>
    <n v="137.47669010000001"/>
    <n v="18184987.639199998"/>
  </r>
  <r>
    <x v="943"/>
    <s v="August"/>
    <x v="31"/>
    <x v="5"/>
    <x v="2"/>
    <n v="3.5"/>
    <n v="15.5"/>
    <n v="11.5"/>
    <n v="0"/>
    <s v="Y"/>
    <s v="N"/>
    <n v="137617.88"/>
    <n v="137.9754246"/>
    <n v="18987885.4256"/>
  </r>
  <r>
    <x v="944"/>
    <s v="August"/>
    <x v="31"/>
    <x v="6"/>
    <x v="2"/>
    <n v="3.4"/>
    <n v="12.9"/>
    <n v="7.5"/>
    <n v="0"/>
    <s v="Y"/>
    <s v="N"/>
    <n v="140729.185"/>
    <n v="113.4923335"/>
    <n v="15971683.597200001"/>
  </r>
  <r>
    <x v="945"/>
    <s v="August"/>
    <x v="31"/>
    <x v="0"/>
    <x v="2"/>
    <n v="3.1"/>
    <n v="9"/>
    <n v="4.4000000000000004"/>
    <n v="0"/>
    <s v="Y"/>
    <s v="N"/>
    <n v="151355.43"/>
    <n v="169.23382710000001"/>
    <n v="25614458.671300001"/>
  </r>
  <r>
    <x v="946"/>
    <s v="August"/>
    <x v="31"/>
    <x v="1"/>
    <x v="2"/>
    <n v="4.3"/>
    <n v="12.1"/>
    <n v="7.2"/>
    <n v="6.6"/>
    <s v="Y"/>
    <s v="N"/>
    <n v="141647.89499999999"/>
    <n v="110.3517269"/>
    <n v="15631089.824999999"/>
  </r>
  <r>
    <x v="947"/>
    <s v="August"/>
    <x v="31"/>
    <x v="2"/>
    <x v="2"/>
    <n v="8.8000000000000007"/>
    <n v="14.2"/>
    <n v="11.7"/>
    <n v="0"/>
    <s v="Y"/>
    <s v="N"/>
    <n v="116696.455"/>
    <n v="82.766673249999997"/>
    <n v="9658577.3604000006"/>
  </r>
  <r>
    <x v="948"/>
    <s v="August"/>
    <x v="31"/>
    <x v="3"/>
    <x v="2"/>
    <n v="9"/>
    <n v="13"/>
    <n v="8.1999999999999993"/>
    <n v="0"/>
    <s v="Y"/>
    <s v="N"/>
    <n v="117351.14"/>
    <n v="86.202202409999998"/>
    <n v="10115926.723300001"/>
  </r>
  <r>
    <x v="949"/>
    <s v="August"/>
    <x v="32"/>
    <x v="4"/>
    <x v="2"/>
    <n v="7.7"/>
    <n v="12.3"/>
    <n v="7.3"/>
    <n v="4.2"/>
    <s v="Y"/>
    <s v="N"/>
    <n v="138963.17499999999"/>
    <n v="111.4890145"/>
    <n v="15492867.432499999"/>
  </r>
  <r>
    <x v="950"/>
    <s v="August"/>
    <x v="32"/>
    <x v="5"/>
    <x v="2"/>
    <n v="7.9"/>
    <n v="15"/>
    <n v="7.5"/>
    <n v="2.2000000000000002"/>
    <s v="Y"/>
    <s v="N"/>
    <n v="139108.435"/>
    <n v="111.5513751"/>
    <n v="15517737.212300001"/>
  </r>
  <r>
    <x v="951"/>
    <s v="August"/>
    <x v="32"/>
    <x v="6"/>
    <x v="2"/>
    <n v="8.9"/>
    <n v="16.8"/>
    <n v="11.5"/>
    <n v="0"/>
    <s v="Y"/>
    <s v="N"/>
    <n v="130044.375"/>
    <n v="105.283102"/>
    <n v="13691475.197699999"/>
  </r>
  <r>
    <x v="952"/>
    <s v="August"/>
    <x v="32"/>
    <x v="0"/>
    <x v="2"/>
    <n v="11.4"/>
    <n v="18.8"/>
    <n v="8.4"/>
    <n v="0"/>
    <s v="Y"/>
    <s v="N"/>
    <n v="122361.925"/>
    <n v="86.916548329999998"/>
    <n v="10635276.168"/>
  </r>
  <r>
    <x v="953"/>
    <s v="August"/>
    <x v="32"/>
    <x v="1"/>
    <x v="2"/>
    <n v="10.3"/>
    <n v="16.399999999999999"/>
    <n v="9.3000000000000007"/>
    <n v="0"/>
    <s v="Y"/>
    <s v="N"/>
    <n v="122862.345"/>
    <n v="78.92563543"/>
    <n v="9696988.6494999994"/>
  </r>
  <r>
    <x v="954"/>
    <s v="August"/>
    <x v="32"/>
    <x v="2"/>
    <x v="2"/>
    <n v="10.3"/>
    <n v="17.899999999999999"/>
    <n v="9.9"/>
    <n v="2.8"/>
    <s v="Y"/>
    <s v="N"/>
    <n v="113669.45"/>
    <n v="77.123590930000006"/>
    <n v="8766596.1630000006"/>
  </r>
  <r>
    <x v="955"/>
    <s v="August"/>
    <x v="32"/>
    <x v="3"/>
    <x v="2"/>
    <n v="9.4"/>
    <n v="18.7"/>
    <n v="11.1"/>
    <n v="2"/>
    <s v="Y"/>
    <s v="N"/>
    <n v="106274.56"/>
    <n v="68.294171739999996"/>
    <n v="7257933.0521999998"/>
  </r>
  <r>
    <x v="956"/>
    <s v="August"/>
    <x v="33"/>
    <x v="4"/>
    <x v="2"/>
    <n v="12.3"/>
    <n v="20.100000000000001"/>
    <n v="12.6"/>
    <n v="0"/>
    <s v="Y"/>
    <s v="N"/>
    <n v="121533.955"/>
    <n v="101.399598"/>
    <n v="12323494.180400001"/>
  </r>
  <r>
    <x v="957"/>
    <s v="August"/>
    <x v="33"/>
    <x v="5"/>
    <x v="2"/>
    <n v="10.4"/>
    <n v="17.5"/>
    <n v="3.2"/>
    <n v="0.2"/>
    <s v="Y"/>
    <s v="N"/>
    <n v="127193.3"/>
    <n v="99.086174200000002"/>
    <n v="12603097.480900001"/>
  </r>
  <r>
    <x v="958"/>
    <s v="August"/>
    <x v="33"/>
    <x v="6"/>
    <x v="2"/>
    <n v="12.1"/>
    <n v="18.100000000000001"/>
    <n v="10.9"/>
    <n v="0.8"/>
    <s v="Y"/>
    <s v="N"/>
    <n v="121445.38"/>
    <n v="72.164817319999997"/>
    <n v="8764083.6621000003"/>
  </r>
  <r>
    <x v="959"/>
    <s v="August"/>
    <x v="33"/>
    <x v="0"/>
    <x v="2"/>
    <n v="9.3000000000000007"/>
    <n v="15.6"/>
    <n v="9.1"/>
    <n v="1.8"/>
    <s v="Y"/>
    <s v="N"/>
    <n v="129223.80499999999"/>
    <n v="73.714560050000003"/>
    <n v="9525675.9335999992"/>
  </r>
  <r>
    <x v="960"/>
    <s v="August"/>
    <x v="33"/>
    <x v="1"/>
    <x v="2"/>
    <n v="8"/>
    <n v="12.2"/>
    <n v="9.4"/>
    <n v="2.8"/>
    <s v="Y"/>
    <s v="N"/>
    <n v="133562.98499999999"/>
    <n v="92.107544930000003"/>
    <n v="12302158.641899999"/>
  </r>
  <r>
    <x v="961"/>
    <s v="August"/>
    <x v="33"/>
    <x v="2"/>
    <x v="2"/>
    <n v="5.9"/>
    <n v="11.8"/>
    <n v="11.6"/>
    <n v="7.2"/>
    <s v="Y"/>
    <s v="N"/>
    <n v="124852.67"/>
    <n v="97.968935160000001"/>
    <n v="12231683.1318"/>
  </r>
  <r>
    <x v="962"/>
    <s v="August"/>
    <x v="33"/>
    <x v="3"/>
    <x v="2"/>
    <n v="5.0999999999999996"/>
    <n v="13.3"/>
    <n v="13.9"/>
    <n v="2"/>
    <s v="Y"/>
    <s v="N"/>
    <n v="119798.995"/>
    <n v="92.815878290000001"/>
    <n v="11119248.939200001"/>
  </r>
  <r>
    <x v="963"/>
    <s v="August"/>
    <x v="34"/>
    <x v="4"/>
    <x v="2"/>
    <n v="6.8"/>
    <n v="12.7"/>
    <n v="7.9"/>
    <n v="0.6"/>
    <s v="Y"/>
    <s v="N"/>
    <n v="140410.29500000001"/>
    <n v="108.906684"/>
    <n v="15291619.627900001"/>
  </r>
  <r>
    <x v="964"/>
    <s v="August"/>
    <x v="34"/>
    <x v="5"/>
    <x v="2"/>
    <n v="5.7"/>
    <n v="16.8"/>
    <n v="11.1"/>
    <n v="1.6"/>
    <s v="Y"/>
    <s v="N"/>
    <n v="133809.45499999999"/>
    <n v="107.9380963"/>
    <n v="14443137.839600001"/>
  </r>
  <r>
    <x v="965"/>
    <s v="August"/>
    <x v="34"/>
    <x v="6"/>
    <x v="2"/>
    <n v="8.3000000000000007"/>
    <n v="18.100000000000001"/>
    <n v="9.6999999999999993"/>
    <n v="0"/>
    <s v="Y"/>
    <s v="N"/>
    <n v="133056.82"/>
    <n v="106.6475104"/>
    <n v="14190178.594699999"/>
  </r>
  <r>
    <x v="966"/>
    <s v="August"/>
    <x v="34"/>
    <x v="0"/>
    <x v="2"/>
    <n v="5.2"/>
    <n v="13.3"/>
    <n v="13"/>
    <n v="9.1999999999999993"/>
    <s v="Y"/>
    <s v="N"/>
    <n v="135619.94"/>
    <n v="118.9186938"/>
    <n v="16127746.118000001"/>
  </r>
  <r>
    <x v="967"/>
    <s v="August"/>
    <x v="34"/>
    <x v="1"/>
    <x v="2"/>
    <n v="4.9000000000000004"/>
    <n v="15"/>
    <n v="13.3"/>
    <n v="0.6"/>
    <s v="Y"/>
    <s v="N"/>
    <n v="133666.57500000001"/>
    <n v="120.1723289"/>
    <n v="16063023.6138"/>
  </r>
  <r>
    <x v="968"/>
    <s v="August"/>
    <x v="34"/>
    <x v="2"/>
    <x v="2"/>
    <n v="9.9"/>
    <n v="15.3"/>
    <n v="8.5"/>
    <n v="0"/>
    <s v="Y"/>
    <s v="N"/>
    <n v="117444.1"/>
    <n v="93.657541890000005"/>
    <n v="10999525.715500001"/>
  </r>
  <r>
    <x v="969"/>
    <s v="August"/>
    <x v="34"/>
    <x v="3"/>
    <x v="2"/>
    <n v="5.8"/>
    <n v="10.7"/>
    <n v="11.8"/>
    <n v="7.8"/>
    <s v="Y"/>
    <s v="N"/>
    <n v="115177.935"/>
    <n v="93.117477789999995"/>
    <n v="10725078.804300001"/>
  </r>
  <r>
    <x v="970"/>
    <s v="August"/>
    <x v="35"/>
    <x v="4"/>
    <x v="2"/>
    <n v="5.8"/>
    <n v="11.8"/>
    <n v="14.6"/>
    <n v="0.6"/>
    <s v="Y"/>
    <s v="N"/>
    <n v="139414.495"/>
    <n v="163.40926049999999"/>
    <n v="22781619.530900002"/>
  </r>
  <r>
    <x v="971"/>
    <s v="August"/>
    <x v="35"/>
    <x v="5"/>
    <x v="2"/>
    <n v="5.4"/>
    <n v="12.9"/>
    <n v="9.1"/>
    <n v="0"/>
    <s v="Y"/>
    <s v="N"/>
    <n v="139814.04"/>
    <n v="143.84804"/>
    <n v="20111975.618500002"/>
  </r>
  <r>
    <x v="972"/>
    <s v="August"/>
    <x v="35"/>
    <x v="6"/>
    <x v="2"/>
    <n v="7.7"/>
    <n v="13.8"/>
    <n v="12.3"/>
    <n v="0.6"/>
    <s v="Y"/>
    <s v="N"/>
    <n v="137513.465"/>
    <n v="118.29507649999999"/>
    <n v="16267165.862"/>
  </r>
  <r>
    <x v="973"/>
    <s v="August"/>
    <x v="35"/>
    <x v="0"/>
    <x v="2"/>
    <n v="4"/>
    <n v="16.7"/>
    <n v="15.9"/>
    <n v="0.2"/>
    <s v="Y"/>
    <s v="N"/>
    <n v="133982.255"/>
    <n v="115.4257008"/>
    <n v="15464995.678099999"/>
  </r>
  <r>
    <x v="974"/>
    <s v="September"/>
    <x v="35"/>
    <x v="1"/>
    <x v="2"/>
    <n v="3.7"/>
    <n v="17"/>
    <n v="14.4"/>
    <n v="0"/>
    <s v="Y"/>
    <s v="N"/>
    <n v="128707.425"/>
    <n v="102.27816319999999"/>
    <n v="13163959.019200001"/>
  </r>
  <r>
    <x v="975"/>
    <s v="September"/>
    <x v="35"/>
    <x v="2"/>
    <x v="2"/>
    <n v="7.3"/>
    <n v="18.399999999999999"/>
    <n v="6.3"/>
    <n v="0"/>
    <s v="Y"/>
    <s v="N"/>
    <n v="114098.11500000001"/>
    <n v="89.329916780000005"/>
    <n v="10192375.117699999"/>
  </r>
  <r>
    <x v="976"/>
    <s v="September"/>
    <x v="35"/>
    <x v="3"/>
    <x v="2"/>
    <n v="13.4"/>
    <n v="17.2"/>
    <n v="6.3"/>
    <n v="0"/>
    <s v="Y"/>
    <s v="N"/>
    <n v="103964.33"/>
    <n v="67.073127529999994"/>
    <n v="6973212.7647000002"/>
  </r>
  <r>
    <x v="977"/>
    <s v="September"/>
    <x v="36"/>
    <x v="4"/>
    <x v="2"/>
    <n v="8.8000000000000007"/>
    <n v="13.7"/>
    <n v="13.4"/>
    <n v="0.4"/>
    <s v="Y"/>
    <s v="N"/>
    <n v="128001.05499999999"/>
    <n v="93.826620980000001"/>
    <n v="12009906.4725"/>
  </r>
  <r>
    <x v="978"/>
    <s v="September"/>
    <x v="36"/>
    <x v="5"/>
    <x v="2"/>
    <n v="6.5"/>
    <n v="13.3"/>
    <n v="11"/>
    <n v="0.2"/>
    <s v="Y"/>
    <s v="N"/>
    <n v="137696.67000000001"/>
    <n v="95.602018139999998"/>
    <n v="13164079.543199999"/>
  </r>
  <r>
    <x v="979"/>
    <s v="September"/>
    <x v="36"/>
    <x v="6"/>
    <x v="2"/>
    <n v="6.7"/>
    <n v="15.1"/>
    <n v="11"/>
    <n v="4.8"/>
    <s v="Y"/>
    <s v="N"/>
    <n v="134819.94500000001"/>
    <n v="101.0173763"/>
    <n v="13619157.116800001"/>
  </r>
  <r>
    <x v="980"/>
    <s v="September"/>
    <x v="36"/>
    <x v="0"/>
    <x v="2"/>
    <n v="7.9"/>
    <n v="15.2"/>
    <n v="9.5"/>
    <n v="0.8"/>
    <s v="Y"/>
    <s v="N"/>
    <n v="133405.72"/>
    <n v="93.025254910000001"/>
    <n v="12410101.1095"/>
  </r>
  <r>
    <x v="981"/>
    <s v="September"/>
    <x v="36"/>
    <x v="1"/>
    <x v="2"/>
    <n v="8"/>
    <n v="13.5"/>
    <n v="13.1"/>
    <n v="3.2"/>
    <s v="Y"/>
    <s v="N"/>
    <n v="132543.1"/>
    <n v="102.4160808"/>
    <n v="13574544.8391"/>
  </r>
  <r>
    <x v="982"/>
    <s v="September"/>
    <x v="36"/>
    <x v="2"/>
    <x v="2"/>
    <n v="7.1"/>
    <n v="14.9"/>
    <n v="15.9"/>
    <n v="1.2"/>
    <s v="Y"/>
    <s v="N"/>
    <n v="120454.01"/>
    <n v="96.910244129999995"/>
    <n v="11673227.5155"/>
  </r>
  <r>
    <x v="983"/>
    <s v="September"/>
    <x v="36"/>
    <x v="3"/>
    <x v="2"/>
    <n v="5.3"/>
    <n v="16.100000000000001"/>
    <n v="12.3"/>
    <n v="0.2"/>
    <s v="Y"/>
    <s v="N"/>
    <n v="114584.065"/>
    <n v="91.883909369999998"/>
    <n v="10528431.843699999"/>
  </r>
  <r>
    <x v="984"/>
    <s v="September"/>
    <x v="37"/>
    <x v="4"/>
    <x v="2"/>
    <n v="8.1"/>
    <n v="18.100000000000001"/>
    <n v="7"/>
    <n v="0"/>
    <s v="Y"/>
    <s v="N"/>
    <n v="127169.03"/>
    <n v="86.68557783"/>
    <n v="11023720.8476"/>
  </r>
  <r>
    <x v="985"/>
    <s v="September"/>
    <x v="37"/>
    <x v="5"/>
    <x v="2"/>
    <n v="12.2"/>
    <n v="19.899999999999999"/>
    <n v="3.5"/>
    <n v="0.2"/>
    <s v="Y"/>
    <s v="N"/>
    <n v="130906.89"/>
    <n v="94.772968660000004"/>
    <n v="12406434.5833"/>
  </r>
  <r>
    <x v="986"/>
    <s v="September"/>
    <x v="37"/>
    <x v="6"/>
    <x v="2"/>
    <n v="13.3"/>
    <n v="16.399999999999999"/>
    <n v="8.1999999999999993"/>
    <n v="2"/>
    <s v="Y"/>
    <s v="N"/>
    <n v="127192.315"/>
    <n v="88.361935939999995"/>
    <n v="11238959.190099999"/>
  </r>
  <r>
    <x v="987"/>
    <s v="September"/>
    <x v="37"/>
    <x v="0"/>
    <x v="2"/>
    <n v="5.8"/>
    <n v="15.3"/>
    <n v="10.8"/>
    <n v="1.4"/>
    <s v="Y"/>
    <s v="N"/>
    <n v="131986.80499999999"/>
    <n v="89.57361118"/>
    <n v="11822534.752"/>
  </r>
  <r>
    <x v="988"/>
    <s v="September"/>
    <x v="37"/>
    <x v="1"/>
    <x v="2"/>
    <n v="9.6"/>
    <n v="16.7"/>
    <n v="7"/>
    <n v="0"/>
    <s v="Y"/>
    <s v="N"/>
    <n v="128761.605"/>
    <n v="89.236201120000004"/>
    <n v="11490196.4803"/>
  </r>
  <r>
    <x v="989"/>
    <s v="September"/>
    <x v="37"/>
    <x v="2"/>
    <x v="2"/>
    <n v="7.4"/>
    <n v="13.3"/>
    <n v="16.7"/>
    <n v="21.4"/>
    <s v="Y"/>
    <s v="N"/>
    <n v="111301.56"/>
    <n v="89.607587129999999"/>
    <n v="9973464.2354000006"/>
  </r>
  <r>
    <x v="990"/>
    <s v="September"/>
    <x v="37"/>
    <x v="3"/>
    <x v="2"/>
    <n v="4"/>
    <n v="18.100000000000001"/>
    <n v="19"/>
    <n v="0.2"/>
    <s v="Y"/>
    <s v="N"/>
    <n v="104766"/>
    <n v="75.509598890000007"/>
    <n v="7910838.6372999996"/>
  </r>
  <r>
    <x v="991"/>
    <s v="September"/>
    <x v="38"/>
    <x v="4"/>
    <x v="2"/>
    <n v="10.5"/>
    <n v="22"/>
    <n v="15.7"/>
    <n v="0"/>
    <s v="Y"/>
    <s v="N"/>
    <n v="115123.54"/>
    <n v="79.783447899999999"/>
    <n v="9184952.9557000007"/>
  </r>
  <r>
    <x v="992"/>
    <s v="September"/>
    <x v="38"/>
    <x v="5"/>
    <x v="2"/>
    <n v="9"/>
    <n v="13.9"/>
    <n v="16.600000000000001"/>
    <n v="0.2"/>
    <s v="Y"/>
    <s v="N"/>
    <n v="124033.955"/>
    <n v="92.372768620000002"/>
    <n v="11457359.826199999"/>
  </r>
  <r>
    <x v="993"/>
    <s v="September"/>
    <x v="38"/>
    <x v="6"/>
    <x v="2"/>
    <n v="6"/>
    <n v="19.2"/>
    <n v="17.3"/>
    <n v="0"/>
    <s v="Y"/>
    <s v="N"/>
    <n v="123461.38"/>
    <n v="82.595610879999995"/>
    <n v="10197368.101199999"/>
  </r>
  <r>
    <x v="994"/>
    <s v="September"/>
    <x v="38"/>
    <x v="0"/>
    <x v="2"/>
    <n v="11.6"/>
    <n v="23.6"/>
    <n v="13"/>
    <n v="0"/>
    <s v="Y"/>
    <s v="N"/>
    <n v="119309.93"/>
    <n v="74.957769020000001"/>
    <n v="8943206.1746999994"/>
  </r>
  <r>
    <x v="995"/>
    <s v="September"/>
    <x v="38"/>
    <x v="1"/>
    <x v="2"/>
    <n v="12.8"/>
    <n v="25.6"/>
    <n v="15.6"/>
    <n v="0"/>
    <s v="N"/>
    <s v="N"/>
    <n v="116611.25"/>
    <n v="75.289119159999998"/>
    <n v="8779558.2965999991"/>
  </r>
  <r>
    <x v="996"/>
    <s v="September"/>
    <x v="38"/>
    <x v="2"/>
    <x v="2"/>
    <n v="14.8"/>
    <n v="30.6"/>
    <n v="17.3"/>
    <n v="0"/>
    <s v="N"/>
    <s v="N"/>
    <n v="101012.29"/>
    <n v="63.0173962"/>
    <n v="6365531.5"/>
  </r>
  <r>
    <x v="997"/>
    <s v="September"/>
    <x v="38"/>
    <x v="3"/>
    <x v="2"/>
    <n v="12.9"/>
    <n v="19.899999999999999"/>
    <n v="12"/>
    <n v="0.4"/>
    <s v="N"/>
    <s v="N"/>
    <n v="92608.24"/>
    <n v="43.197347600000001"/>
    <n v="4000430.3339"/>
  </r>
  <r>
    <x v="998"/>
    <s v="September"/>
    <x v="39"/>
    <x v="4"/>
    <x v="2"/>
    <n v="10.3"/>
    <n v="14.2"/>
    <n v="10.9"/>
    <n v="1.6"/>
    <s v="N"/>
    <s v="N"/>
    <n v="119126.485"/>
    <n v="71.241065710000001"/>
    <n v="8486697.7456999999"/>
  </r>
  <r>
    <x v="999"/>
    <s v="September"/>
    <x v="39"/>
    <x v="5"/>
    <x v="2"/>
    <n v="5"/>
    <n v="15.1"/>
    <n v="20.399999999999999"/>
    <n v="0.4"/>
    <s v="N"/>
    <s v="N"/>
    <n v="124452.94"/>
    <n v="79.800225260000005"/>
    <n v="9931372.6462999992"/>
  </r>
  <r>
    <x v="1000"/>
    <s v="September"/>
    <x v="39"/>
    <x v="6"/>
    <x v="2"/>
    <n v="9.6"/>
    <n v="24.6"/>
    <n v="11.7"/>
    <n v="0"/>
    <s v="N"/>
    <s v="N"/>
    <n v="119028.07"/>
    <n v="72.545509100000004"/>
    <n v="8634951.9353"/>
  </r>
  <r>
    <x v="1001"/>
    <s v="September"/>
    <x v="39"/>
    <x v="0"/>
    <x v="2"/>
    <n v="10.4"/>
    <n v="18.5"/>
    <n v="12.8"/>
    <n v="0"/>
    <s v="N"/>
    <s v="N"/>
    <n v="116655.855"/>
    <n v="61.649556580000002"/>
    <n v="7191781.7331999997"/>
  </r>
  <r>
    <x v="1002"/>
    <s v="September"/>
    <x v="39"/>
    <x v="1"/>
    <x v="2"/>
    <n v="10.6"/>
    <n v="18.399999999999999"/>
    <n v="14.5"/>
    <n v="0"/>
    <s v="N"/>
    <s v="Y"/>
    <n v="102847.255"/>
    <n v="42.634675649999998"/>
    <n v="4384859.3584000003"/>
  </r>
  <r>
    <x v="1003"/>
    <s v="September"/>
    <x v="39"/>
    <x v="2"/>
    <x v="2"/>
    <n v="11"/>
    <n v="15.4"/>
    <n v="16.100000000000001"/>
    <n v="1"/>
    <s v="N"/>
    <s v="N"/>
    <n v="100701.82"/>
    <n v="47.309943529999998"/>
    <n v="4764197.4176000003"/>
  </r>
  <r>
    <x v="1004"/>
    <s v="October"/>
    <x v="39"/>
    <x v="3"/>
    <x v="2"/>
    <n v="9.6999999999999993"/>
    <n v="17.2"/>
    <n v="9.1999999999999993"/>
    <n v="0"/>
    <s v="N"/>
    <s v="N"/>
    <n v="103556.74"/>
    <n v="58.989627579999997"/>
    <n v="6108773.5259999996"/>
  </r>
  <r>
    <x v="1005"/>
    <s v="October"/>
    <x v="40"/>
    <x v="4"/>
    <x v="2"/>
    <n v="9.5"/>
    <n v="16.399999999999999"/>
    <n v="16.399999999999999"/>
    <n v="0"/>
    <s v="N"/>
    <s v="N"/>
    <n v="119226.42"/>
    <n v="74.497158290000002"/>
    <n v="8882029.4831000008"/>
  </r>
  <r>
    <x v="1006"/>
    <s v="October"/>
    <x v="40"/>
    <x v="5"/>
    <x v="2"/>
    <n v="6.8"/>
    <n v="22.3"/>
    <n v="21.8"/>
    <n v="0"/>
    <s v="N"/>
    <s v="N"/>
    <n v="118856.41499999999"/>
    <n v="79.059146049999995"/>
    <n v="9396686.6724999994"/>
  </r>
  <r>
    <x v="1007"/>
    <s v="October"/>
    <x v="40"/>
    <x v="6"/>
    <x v="2"/>
    <n v="8.5"/>
    <n v="20.8"/>
    <n v="21.6"/>
    <n v="0"/>
    <s v="N"/>
    <s v="N"/>
    <n v="114604.62"/>
    <n v="71.108733229999999"/>
    <n v="8149389.3504999997"/>
  </r>
  <r>
    <x v="1008"/>
    <s v="October"/>
    <x v="40"/>
    <x v="0"/>
    <x v="2"/>
    <n v="11.7"/>
    <n v="19.399999999999999"/>
    <n v="10.4"/>
    <n v="0"/>
    <s v="N"/>
    <s v="N"/>
    <n v="113134.58"/>
    <n v="65.315736259999994"/>
    <n v="7389468.3892000001"/>
  </r>
  <r>
    <x v="1009"/>
    <s v="October"/>
    <x v="40"/>
    <x v="1"/>
    <x v="2"/>
    <n v="10.1"/>
    <n v="15"/>
    <n v="16.8"/>
    <n v="2.4"/>
    <s v="N"/>
    <s v="N"/>
    <n v="118359.28"/>
    <n v="53.429039449999998"/>
    <n v="6323822.6403999999"/>
  </r>
  <r>
    <x v="1010"/>
    <s v="October"/>
    <x v="40"/>
    <x v="2"/>
    <x v="2"/>
    <n v="7.2"/>
    <n v="23.7"/>
    <n v="17.3"/>
    <n v="0.2"/>
    <s v="N"/>
    <s v="N"/>
    <n v="101974.595"/>
    <n v="38.89411226"/>
    <n v="3966211.3456000001"/>
  </r>
  <r>
    <x v="1011"/>
    <s v="October"/>
    <x v="40"/>
    <x v="3"/>
    <x v="2"/>
    <n v="11.1"/>
    <n v="25.3"/>
    <n v="19.5"/>
    <n v="0"/>
    <s v="N"/>
    <s v="N"/>
    <n v="97053.544999999998"/>
    <n v="56.16035213"/>
    <n v="5450561.2626999998"/>
  </r>
  <r>
    <x v="1012"/>
    <s v="October"/>
    <x v="41"/>
    <x v="4"/>
    <x v="2"/>
    <n v="14"/>
    <n v="18.7"/>
    <n v="16.7"/>
    <n v="2.4"/>
    <s v="N"/>
    <s v="N"/>
    <n v="111432.36500000001"/>
    <n v="68.87949682"/>
    <n v="7675405.2307000002"/>
  </r>
  <r>
    <x v="1013"/>
    <s v="October"/>
    <x v="41"/>
    <x v="5"/>
    <x v="2"/>
    <n v="8"/>
    <n v="18.8"/>
    <n v="23.6"/>
    <n v="0.2"/>
    <s v="Y"/>
    <s v="N"/>
    <n v="116556.425"/>
    <n v="77.452308540000004"/>
    <n v="9027564.1914000008"/>
  </r>
  <r>
    <x v="1014"/>
    <s v="October"/>
    <x v="41"/>
    <x v="6"/>
    <x v="2"/>
    <n v="9.8000000000000007"/>
    <n v="25.6"/>
    <n v="7.5"/>
    <n v="0"/>
    <s v="Y"/>
    <s v="N"/>
    <n v="114133.54"/>
    <n v="55.553221790000002"/>
    <n v="6340485.8613"/>
  </r>
  <r>
    <x v="1015"/>
    <s v="October"/>
    <x v="41"/>
    <x v="0"/>
    <x v="2"/>
    <n v="10.5"/>
    <n v="19.2"/>
    <n v="15.6"/>
    <n v="10"/>
    <s v="Y"/>
    <s v="N"/>
    <n v="113957.735"/>
    <n v="56.959277329999999"/>
    <n v="6490950.2318000002"/>
  </r>
  <r>
    <x v="1016"/>
    <s v="October"/>
    <x v="41"/>
    <x v="1"/>
    <x v="2"/>
    <n v="13.1"/>
    <n v="16.7"/>
    <n v="12.5"/>
    <n v="0"/>
    <s v="Y"/>
    <s v="N"/>
    <n v="117048.72500000001"/>
    <n v="83.756746089999993"/>
    <n v="9803620.3399999999"/>
  </r>
  <r>
    <x v="1017"/>
    <s v="October"/>
    <x v="41"/>
    <x v="2"/>
    <x v="2"/>
    <n v="8.1999999999999993"/>
    <n v="16.100000000000001"/>
    <n v="23.6"/>
    <n v="0"/>
    <s v="Y"/>
    <s v="N"/>
    <n v="102037.16499999999"/>
    <n v="85.403883269999994"/>
    <n v="8714370.1289000008"/>
  </r>
  <r>
    <x v="1018"/>
    <s v="October"/>
    <x v="41"/>
    <x v="3"/>
    <x v="2"/>
    <n v="6.8"/>
    <n v="17.600000000000001"/>
    <n v="24.5"/>
    <n v="0"/>
    <s v="Y"/>
    <s v="N"/>
    <n v="98108.815000000002"/>
    <n v="71.602890579999993"/>
    <n v="7024874.7454000004"/>
  </r>
  <r>
    <x v="1019"/>
    <s v="October"/>
    <x v="42"/>
    <x v="4"/>
    <x v="2"/>
    <n v="11.3"/>
    <n v="28.6"/>
    <n v="23.8"/>
    <n v="0"/>
    <s v="Y"/>
    <s v="N"/>
    <n v="115907.395"/>
    <n v="84.013226709999998"/>
    <n v="9737754.2534999996"/>
  </r>
  <r>
    <x v="1020"/>
    <s v="October"/>
    <x v="42"/>
    <x v="5"/>
    <x v="2"/>
    <n v="12.8"/>
    <n v="30.2"/>
    <n v="24.9"/>
    <n v="0"/>
    <s v="Y"/>
    <s v="N"/>
    <n v="117470.22"/>
    <n v="76.51584579"/>
    <n v="8988333.2383999992"/>
  </r>
  <r>
    <x v="1021"/>
    <s v="October"/>
    <x v="42"/>
    <x v="6"/>
    <x v="2"/>
    <n v="14.5"/>
    <n v="30.9"/>
    <n v="25.1"/>
    <n v="0"/>
    <s v="Y"/>
    <s v="N"/>
    <n v="121087.1"/>
    <n v="92.334121359999997"/>
    <n v="11180470.986500001"/>
  </r>
  <r>
    <x v="1022"/>
    <s v="October"/>
    <x v="42"/>
    <x v="0"/>
    <x v="2"/>
    <n v="21.7"/>
    <n v="25.6"/>
    <n v="9.8000000000000007"/>
    <n v="0"/>
    <s v="Y"/>
    <s v="N"/>
    <n v="118201.175"/>
    <n v="80.376717099999993"/>
    <n v="9500622.4038999993"/>
  </r>
  <r>
    <x v="1023"/>
    <s v="October"/>
    <x v="42"/>
    <x v="1"/>
    <x v="2"/>
    <n v="11.3"/>
    <n v="16.2"/>
    <n v="24"/>
    <n v="2.6"/>
    <s v="Y"/>
    <s v="N"/>
    <n v="108412.66499999999"/>
    <n v="72.715846839999998"/>
    <n v="7883318.7437000005"/>
  </r>
  <r>
    <x v="1024"/>
    <s v="October"/>
    <x v="42"/>
    <x v="2"/>
    <x v="2"/>
    <n v="11"/>
    <n v="15.4"/>
    <n v="12.8"/>
    <n v="0"/>
    <s v="Y"/>
    <s v="N"/>
    <n v="102195.97500000001"/>
    <n v="73.108339409999999"/>
    <n v="7471378.0266000004"/>
  </r>
  <r>
    <x v="1025"/>
    <s v="October"/>
    <x v="42"/>
    <x v="3"/>
    <x v="2"/>
    <n v="11.1"/>
    <n v="16"/>
    <n v="13"/>
    <n v="0"/>
    <s v="Y"/>
    <s v="N"/>
    <n v="100571.04"/>
    <n v="76.328222569999994"/>
    <n v="7676408.7252000002"/>
  </r>
  <r>
    <x v="1026"/>
    <s v="October"/>
    <x v="43"/>
    <x v="4"/>
    <x v="2"/>
    <n v="11.9"/>
    <n v="19"/>
    <n v="21.8"/>
    <n v="0"/>
    <s v="Y"/>
    <s v="N"/>
    <n v="115549.435"/>
    <n v="90.675665039999998"/>
    <n v="10477521.863600001"/>
  </r>
  <r>
    <x v="1027"/>
    <s v="October"/>
    <x v="43"/>
    <x v="5"/>
    <x v="2"/>
    <n v="12.1"/>
    <n v="20.5"/>
    <n v="18.7"/>
    <n v="0.2"/>
    <s v="Y"/>
    <s v="N"/>
    <n v="118010.31"/>
    <n v="91.93047541"/>
    <n v="10848743.9016"/>
  </r>
  <r>
    <x v="1028"/>
    <s v="October"/>
    <x v="43"/>
    <x v="6"/>
    <x v="2"/>
    <n v="13.3"/>
    <n v="18.5"/>
    <n v="12.5"/>
    <n v="11.4"/>
    <s v="Y"/>
    <s v="N"/>
    <n v="115813.03"/>
    <n v="98.042415309999996"/>
    <n v="11354589.1856"/>
  </r>
  <r>
    <x v="1029"/>
    <s v="October"/>
    <x v="43"/>
    <x v="0"/>
    <x v="2"/>
    <n v="12.9"/>
    <n v="16.8"/>
    <n v="12.2"/>
    <n v="0.2"/>
    <s v="Y"/>
    <s v="N"/>
    <n v="117333.44500000001"/>
    <n v="89.911230680000003"/>
    <n v="10549594.4399"/>
  </r>
  <r>
    <x v="1030"/>
    <s v="October"/>
    <x v="43"/>
    <x v="1"/>
    <x v="2"/>
    <n v="10.3"/>
    <n v="27.4"/>
    <n v="26.1"/>
    <n v="0"/>
    <s v="Y"/>
    <s v="N"/>
    <n v="112633.265"/>
    <n v="78.660882360000002"/>
    <n v="8859832.0079999994"/>
  </r>
  <r>
    <x v="1031"/>
    <s v="October"/>
    <x v="43"/>
    <x v="2"/>
    <x v="2"/>
    <n v="15"/>
    <n v="21.4"/>
    <n v="16.8"/>
    <n v="0.4"/>
    <s v="Y"/>
    <s v="N"/>
    <n v="100746.42"/>
    <n v="81.094467010000002"/>
    <n v="8169977.2330999998"/>
  </r>
  <r>
    <x v="1032"/>
    <s v="October"/>
    <x v="43"/>
    <x v="3"/>
    <x v="2"/>
    <n v="11.5"/>
    <n v="28.6"/>
    <n v="27.1"/>
    <n v="0"/>
    <s v="Y"/>
    <s v="N"/>
    <n v="92182.955000000002"/>
    <n v="61.462527489999999"/>
    <n v="5665797.4057999998"/>
  </r>
  <r>
    <x v="1033"/>
    <s v="October"/>
    <x v="44"/>
    <x v="4"/>
    <x v="2"/>
    <n v="8.8000000000000007"/>
    <n v="17"/>
    <n v="17"/>
    <n v="4.4000000000000004"/>
    <s v="Y"/>
    <s v="N"/>
    <n v="112227.65"/>
    <n v="77.42179007"/>
    <n v="8688865.5582999997"/>
  </r>
  <r>
    <x v="1034"/>
    <s v="October"/>
    <x v="44"/>
    <x v="5"/>
    <x v="2"/>
    <n v="8.1"/>
    <n v="16.399999999999999"/>
    <n v="24.8"/>
    <n v="6"/>
    <s v="Y"/>
    <s v="N"/>
    <n v="116179.47"/>
    <n v="86.957257670000004"/>
    <n v="10102648.1088"/>
  </r>
  <r>
    <x v="1035"/>
    <s v="November"/>
    <x v="44"/>
    <x v="6"/>
    <x v="2"/>
    <n v="11.9"/>
    <n v="18"/>
    <n v="14.2"/>
    <n v="0.4"/>
    <s v="Y"/>
    <s v="N"/>
    <n v="116632.09"/>
    <n v="87.027542560000001"/>
    <n v="10150204.1763"/>
  </r>
  <r>
    <x v="1036"/>
    <s v="November"/>
    <x v="44"/>
    <x v="0"/>
    <x v="2"/>
    <n v="11.3"/>
    <n v="17.399999999999999"/>
    <n v="17"/>
    <n v="1.4"/>
    <s v="Y"/>
    <s v="N"/>
    <n v="120470.785"/>
    <n v="87.510162679999993"/>
    <n v="10542417.9935"/>
  </r>
  <r>
    <x v="1037"/>
    <s v="November"/>
    <x v="44"/>
    <x v="1"/>
    <x v="2"/>
    <n v="9.4"/>
    <n v="16.600000000000001"/>
    <n v="20.5"/>
    <n v="1.4"/>
    <s v="Y"/>
    <s v="N"/>
    <n v="113451.995"/>
    <n v="76.925848950000002"/>
    <n v="8727391.0304000005"/>
  </r>
  <r>
    <x v="1038"/>
    <s v="November"/>
    <x v="44"/>
    <x v="2"/>
    <x v="2"/>
    <n v="8.3000000000000007"/>
    <n v="15.8"/>
    <n v="24.6"/>
    <n v="0.4"/>
    <s v="Y"/>
    <s v="N"/>
    <n v="101610.815"/>
    <n v="78.734581890000001"/>
    <n v="8000285.0345000001"/>
  </r>
  <r>
    <x v="1039"/>
    <s v="November"/>
    <x v="44"/>
    <x v="3"/>
    <x v="2"/>
    <n v="6.4"/>
    <n v="17.600000000000001"/>
    <n v="24.1"/>
    <n v="0"/>
    <s v="Y"/>
    <s v="N"/>
    <n v="95368.164999999994"/>
    <n v="77.636602679999996"/>
    <n v="7404060.3344000001"/>
  </r>
  <r>
    <x v="1040"/>
    <s v="November"/>
    <x v="45"/>
    <x v="4"/>
    <x v="2"/>
    <n v="10.9"/>
    <n v="16.100000000000001"/>
    <n v="18.899999999999999"/>
    <n v="0"/>
    <s v="Y"/>
    <s v="N"/>
    <n v="104632.79"/>
    <n v="80.934221030000003"/>
    <n v="8468373.3528000005"/>
  </r>
  <r>
    <x v="1041"/>
    <s v="November"/>
    <x v="45"/>
    <x v="5"/>
    <x v="2"/>
    <n v="10"/>
    <n v="15.8"/>
    <n v="18.8"/>
    <n v="3.4"/>
    <s v="Y"/>
    <s v="Y"/>
    <n v="100592.295"/>
    <n v="78.317766300000002"/>
    <n v="7878163.8514"/>
  </r>
  <r>
    <x v="1042"/>
    <s v="November"/>
    <x v="45"/>
    <x v="6"/>
    <x v="2"/>
    <n v="12.1"/>
    <n v="16.899999999999999"/>
    <n v="25.4"/>
    <n v="0"/>
    <s v="Y"/>
    <s v="N"/>
    <n v="111738.485"/>
    <n v="90.995755090000003"/>
    <n v="10167727.815199999"/>
  </r>
  <r>
    <x v="1043"/>
    <s v="November"/>
    <x v="45"/>
    <x v="0"/>
    <x v="2"/>
    <n v="8.6999999999999993"/>
    <n v="21.8"/>
    <n v="28.8"/>
    <n v="0"/>
    <s v="Y"/>
    <s v="N"/>
    <n v="113539.935"/>
    <n v="85.582594670000006"/>
    <n v="9717042.2359999996"/>
  </r>
  <r>
    <x v="1044"/>
    <s v="November"/>
    <x v="45"/>
    <x v="1"/>
    <x v="2"/>
    <n v="12.1"/>
    <n v="27.2"/>
    <n v="23.7"/>
    <n v="0"/>
    <s v="Y"/>
    <s v="N"/>
    <n v="115156.44500000001"/>
    <n v="92.615536950000006"/>
    <n v="10665275.9869"/>
  </r>
  <r>
    <x v="1045"/>
    <s v="November"/>
    <x v="45"/>
    <x v="2"/>
    <x v="2"/>
    <n v="14.8"/>
    <n v="24.7"/>
    <n v="28.8"/>
    <n v="0"/>
    <s v="Y"/>
    <s v="N"/>
    <n v="104194.345"/>
    <n v="83.494939239999994"/>
    <n v="8699700.5048999991"/>
  </r>
  <r>
    <x v="1046"/>
    <s v="November"/>
    <x v="45"/>
    <x v="3"/>
    <x v="2"/>
    <n v="13.2"/>
    <n v="23.3"/>
    <n v="25"/>
    <n v="0"/>
    <s v="Y"/>
    <s v="N"/>
    <n v="98774.235000000001"/>
    <n v="73.950064819999994"/>
    <n v="7304361.0807999996"/>
  </r>
  <r>
    <x v="1047"/>
    <s v="November"/>
    <x v="46"/>
    <x v="4"/>
    <x v="2"/>
    <n v="13.7"/>
    <n v="33"/>
    <n v="29.5"/>
    <n v="0"/>
    <s v="Y"/>
    <s v="N"/>
    <n v="125795.84"/>
    <n v="102.5536814"/>
    <n v="12900826.4968"/>
  </r>
  <r>
    <x v="1048"/>
    <s v="November"/>
    <x v="46"/>
    <x v="5"/>
    <x v="2"/>
    <n v="18.2"/>
    <n v="33.9"/>
    <n v="29.5"/>
    <n v="0"/>
    <s v="Y"/>
    <s v="N"/>
    <n v="135420.82"/>
    <n v="94.731684869999995"/>
    <n v="12828642.4451"/>
  </r>
  <r>
    <x v="1049"/>
    <s v="November"/>
    <x v="46"/>
    <x v="6"/>
    <x v="2"/>
    <n v="21.5"/>
    <n v="31.4"/>
    <n v="16.899999999999999"/>
    <n v="0"/>
    <s v="Y"/>
    <s v="N"/>
    <n v="130385.05"/>
    <n v="90.97415977"/>
    <n v="11861670.370300001"/>
  </r>
  <r>
    <x v="1050"/>
    <s v="November"/>
    <x v="46"/>
    <x v="0"/>
    <x v="2"/>
    <n v="18.100000000000001"/>
    <n v="21.3"/>
    <n v="4.8"/>
    <n v="3.6"/>
    <s v="Y"/>
    <s v="N"/>
    <n v="116715.965"/>
    <n v="88.816107369999997"/>
    <n v="10366257.679199999"/>
  </r>
  <r>
    <x v="1051"/>
    <s v="November"/>
    <x v="46"/>
    <x v="1"/>
    <x v="2"/>
    <n v="16.399999999999999"/>
    <n v="26.8"/>
    <n v="22.9"/>
    <n v="4.2"/>
    <s v="Y"/>
    <s v="N"/>
    <n v="117797.62"/>
    <n v="99.446276760000003"/>
    <n v="11714534.7202"/>
  </r>
  <r>
    <x v="1052"/>
    <s v="November"/>
    <x v="46"/>
    <x v="2"/>
    <x v="2"/>
    <n v="16.100000000000001"/>
    <n v="28.1"/>
    <n v="20.100000000000001"/>
    <n v="0"/>
    <s v="Y"/>
    <s v="N"/>
    <n v="106730.21"/>
    <n v="89.770277660000005"/>
    <n v="9581200.5864000004"/>
  </r>
  <r>
    <x v="1053"/>
    <s v="November"/>
    <x v="46"/>
    <x v="3"/>
    <x v="2"/>
    <n v="15.1"/>
    <n v="29.3"/>
    <n v="27.5"/>
    <n v="24.8"/>
    <s v="Y"/>
    <s v="N"/>
    <n v="101256.78"/>
    <n v="81.881314270000004"/>
    <n v="8291038.2251000004"/>
  </r>
  <r>
    <x v="1054"/>
    <s v="November"/>
    <x v="47"/>
    <x v="4"/>
    <x v="2"/>
    <n v="16.600000000000001"/>
    <n v="30.8"/>
    <n v="28.6"/>
    <n v="0"/>
    <s v="Y"/>
    <s v="N"/>
    <n v="128658.27"/>
    <n v="131.30094130000001"/>
    <n v="16892951.956999999"/>
  </r>
  <r>
    <x v="1055"/>
    <s v="November"/>
    <x v="47"/>
    <x v="5"/>
    <x v="2"/>
    <n v="17.8"/>
    <n v="32.9"/>
    <n v="29.5"/>
    <n v="0"/>
    <s v="Y"/>
    <s v="N"/>
    <n v="137151.495"/>
    <n v="152.7547663"/>
    <n v="20950544.566399999"/>
  </r>
  <r>
    <x v="1056"/>
    <s v="November"/>
    <x v="47"/>
    <x v="6"/>
    <x v="2"/>
    <n v="18.7"/>
    <n v="32.6"/>
    <n v="30.6"/>
    <n v="0"/>
    <s v="Y"/>
    <s v="N"/>
    <n v="138882.25"/>
    <n v="116.8798367"/>
    <n v="16232534.7005"/>
  </r>
  <r>
    <x v="1057"/>
    <s v="November"/>
    <x v="47"/>
    <x v="0"/>
    <x v="2"/>
    <n v="16.2"/>
    <n v="31.9"/>
    <n v="18.899999999999999"/>
    <n v="0"/>
    <s v="Y"/>
    <s v="N"/>
    <n v="135162.11499999999"/>
    <n v="105.2716657"/>
    <n v="14228740.9856"/>
  </r>
  <r>
    <x v="1058"/>
    <s v="November"/>
    <x v="47"/>
    <x v="1"/>
    <x v="2"/>
    <n v="18.600000000000001"/>
    <n v="30.7"/>
    <n v="13.8"/>
    <n v="1"/>
    <s v="Y"/>
    <s v="N"/>
    <n v="133951.29"/>
    <n v="116.56179090000001"/>
    <n v="15613602.255799999"/>
  </r>
  <r>
    <x v="1059"/>
    <s v="November"/>
    <x v="47"/>
    <x v="2"/>
    <x v="2"/>
    <n v="19.3"/>
    <n v="32.5"/>
    <n v="17"/>
    <n v="0.4"/>
    <s v="Y"/>
    <s v="N"/>
    <n v="121219.595"/>
    <n v="99.010420740000001"/>
    <n v="12002003.1029"/>
  </r>
  <r>
    <x v="1060"/>
    <s v="November"/>
    <x v="47"/>
    <x v="3"/>
    <x v="2"/>
    <n v="19.399999999999999"/>
    <n v="28.3"/>
    <m/>
    <n v="3.4"/>
    <s v="Y"/>
    <s v="N"/>
    <n v="108717.875"/>
    <n v="83.114514119999996"/>
    <n v="9036033.3567999993"/>
  </r>
  <r>
    <x v="1061"/>
    <s v="November"/>
    <x v="48"/>
    <x v="4"/>
    <x v="2"/>
    <n v="16.5"/>
    <n v="21.2"/>
    <n v="20.5"/>
    <n v="1.4"/>
    <s v="Y"/>
    <s v="N"/>
    <n v="115429.005"/>
    <n v="84.608923149999995"/>
    <n v="9766323.8133000005"/>
  </r>
  <r>
    <x v="1062"/>
    <s v="November"/>
    <x v="48"/>
    <x v="5"/>
    <x v="2"/>
    <n v="13.7"/>
    <n v="31"/>
    <n v="31.1"/>
    <n v="0.2"/>
    <s v="Y"/>
    <s v="N"/>
    <n v="129798.47"/>
    <n v="130.50196869999999"/>
    <n v="16938955.869199999"/>
  </r>
  <r>
    <x v="1063"/>
    <s v="November"/>
    <x v="48"/>
    <x v="6"/>
    <x v="2"/>
    <n v="18.5"/>
    <n v="35.799999999999997"/>
    <n v="28.3"/>
    <n v="0"/>
    <s v="Y"/>
    <s v="N"/>
    <n v="151730.95000000001"/>
    <n v="166.55264679999999"/>
    <n v="25271191.324000001"/>
  </r>
  <r>
    <x v="1064"/>
    <s v="November"/>
    <x v="48"/>
    <x v="0"/>
    <x v="2"/>
    <n v="22.5"/>
    <n v="34.9"/>
    <n v="23.1"/>
    <n v="0"/>
    <s v="Y"/>
    <s v="N"/>
    <n v="154632.33499999999"/>
    <n v="131.4914339"/>
    <n v="20332827.456500001"/>
  </r>
  <r>
    <x v="1065"/>
    <s v="December"/>
    <x v="48"/>
    <x v="1"/>
    <x v="2"/>
    <n v="21.5"/>
    <n v="23.5"/>
    <n v="1.6"/>
    <n v="1.8"/>
    <s v="Y"/>
    <s v="N"/>
    <n v="125141.9"/>
    <n v="87.152295949999996"/>
    <n v="10906403.9045"/>
  </r>
  <r>
    <x v="1066"/>
    <s v="December"/>
    <x v="48"/>
    <x v="2"/>
    <x v="2"/>
    <n v="14.7"/>
    <n v="16.399999999999999"/>
    <n v="0.7"/>
    <n v="20.6"/>
    <s v="Y"/>
    <s v="N"/>
    <n v="99234.22"/>
    <n v="66.255858649999993"/>
    <n v="6574848.4535999997"/>
  </r>
  <r>
    <x v="1067"/>
    <s v="December"/>
    <x v="48"/>
    <x v="3"/>
    <x v="2"/>
    <n v="11.5"/>
    <n v="17.100000000000001"/>
    <n v="14.4"/>
    <n v="43.8"/>
    <s v="Y"/>
    <s v="N"/>
    <n v="92487.705000000002"/>
    <n v="67.758066369999995"/>
    <n v="6266788.0537999999"/>
  </r>
  <r>
    <x v="1068"/>
    <s v="December"/>
    <x v="49"/>
    <x v="4"/>
    <x v="2"/>
    <n v="12.4"/>
    <n v="17.5"/>
    <n v="7.9"/>
    <n v="5.4"/>
    <s v="Y"/>
    <s v="N"/>
    <n v="111625.98"/>
    <n v="84.041757820000001"/>
    <n v="9381243.5776000004"/>
  </r>
  <r>
    <x v="1069"/>
    <s v="December"/>
    <x v="49"/>
    <x v="5"/>
    <x v="2"/>
    <n v="10.8"/>
    <n v="22.8"/>
    <n v="22.9"/>
    <n v="1.8"/>
    <s v="Y"/>
    <s v="N"/>
    <n v="113063.675"/>
    <n v="82.842057909999994"/>
    <n v="9366427.5119000003"/>
  </r>
  <r>
    <x v="1070"/>
    <s v="December"/>
    <x v="49"/>
    <x v="6"/>
    <x v="2"/>
    <n v="13.6"/>
    <n v="21.3"/>
    <n v="23.6"/>
    <n v="0"/>
    <s v="Y"/>
    <s v="N"/>
    <n v="115383.13"/>
    <n v="89.564050550000005"/>
    <n v="10334180.4879"/>
  </r>
  <r>
    <x v="1071"/>
    <s v="December"/>
    <x v="49"/>
    <x v="0"/>
    <x v="2"/>
    <n v="11.6"/>
    <n v="21.9"/>
    <n v="19.8"/>
    <n v="0"/>
    <s v="Y"/>
    <s v="N"/>
    <n v="115736.97"/>
    <n v="102.5919318"/>
    <n v="11873679.333000001"/>
  </r>
  <r>
    <x v="1072"/>
    <s v="December"/>
    <x v="49"/>
    <x v="1"/>
    <x v="2"/>
    <n v="11.4"/>
    <n v="18.7"/>
    <n v="28.5"/>
    <n v="25.2"/>
    <s v="Y"/>
    <s v="N"/>
    <n v="109568.47"/>
    <n v="87.467721979999993"/>
    <n v="9583704.4716999996"/>
  </r>
  <r>
    <x v="1073"/>
    <s v="December"/>
    <x v="49"/>
    <x v="2"/>
    <x v="2"/>
    <n v="12.7"/>
    <n v="23"/>
    <n v="19.2"/>
    <n v="0"/>
    <s v="Y"/>
    <s v="N"/>
    <n v="99334.8"/>
    <n v="82.980837530000002"/>
    <n v="8242884.8998999996"/>
  </r>
  <r>
    <x v="1074"/>
    <s v="December"/>
    <x v="49"/>
    <x v="3"/>
    <x v="2"/>
    <n v="14.5"/>
    <n v="22.2"/>
    <n v="31.4"/>
    <n v="0"/>
    <s v="Y"/>
    <s v="N"/>
    <n v="97715.01"/>
    <n v="81.089163600000006"/>
    <n v="7923628.4320999999"/>
  </r>
  <r>
    <x v="1075"/>
    <s v="December"/>
    <x v="50"/>
    <x v="4"/>
    <x v="2"/>
    <n v="16.399999999999999"/>
    <n v="20.7"/>
    <n v="26.3"/>
    <n v="0"/>
    <s v="Y"/>
    <s v="N"/>
    <n v="114680.185"/>
    <n v="97.605395759999993"/>
    <n v="11193404.842800001"/>
  </r>
  <r>
    <x v="1076"/>
    <s v="December"/>
    <x v="50"/>
    <x v="5"/>
    <x v="2"/>
    <n v="15.8"/>
    <n v="26.4"/>
    <n v="31.3"/>
    <n v="0"/>
    <s v="Y"/>
    <s v="N"/>
    <n v="121945.175"/>
    <n v="104.9958379"/>
    <n v="12803735.827"/>
  </r>
  <r>
    <x v="1077"/>
    <s v="December"/>
    <x v="50"/>
    <x v="6"/>
    <x v="2"/>
    <n v="15.8"/>
    <n v="37.6"/>
    <n v="32"/>
    <n v="0"/>
    <s v="Y"/>
    <s v="N"/>
    <n v="146933.095"/>
    <n v="94.498151980000003"/>
    <n v="13884905.942199999"/>
  </r>
  <r>
    <x v="1078"/>
    <s v="December"/>
    <x v="50"/>
    <x v="0"/>
    <x v="2"/>
    <n v="20.5"/>
    <n v="23.1"/>
    <n v="21.7"/>
    <n v="0"/>
    <s v="Y"/>
    <s v="N"/>
    <n v="129280.81"/>
    <n v="101.8652498"/>
    <n v="13169222.005000001"/>
  </r>
  <r>
    <x v="1079"/>
    <s v="December"/>
    <x v="50"/>
    <x v="1"/>
    <x v="2"/>
    <n v="14.1"/>
    <n v="26.4"/>
    <n v="32.1"/>
    <n v="0"/>
    <s v="Y"/>
    <s v="N"/>
    <n v="120821.05499999999"/>
    <n v="105.4358596"/>
    <n v="12738871.7917"/>
  </r>
  <r>
    <x v="1080"/>
    <s v="December"/>
    <x v="50"/>
    <x v="2"/>
    <x v="2"/>
    <n v="13.8"/>
    <n v="24.6"/>
    <n v="31"/>
    <n v="0"/>
    <s v="Y"/>
    <s v="N"/>
    <n v="110154.36"/>
    <n v="99.475416330000002"/>
    <n v="10957650.821599999"/>
  </r>
  <r>
    <x v="1081"/>
    <s v="December"/>
    <x v="50"/>
    <x v="3"/>
    <x v="2"/>
    <n v="15.7"/>
    <n v="24.5"/>
    <n v="30.5"/>
    <n v="0"/>
    <s v="Y"/>
    <s v="N"/>
    <n v="107212.84"/>
    <n v="82.049323279999996"/>
    <n v="8796740.9689000007"/>
  </r>
  <r>
    <x v="1082"/>
    <s v="December"/>
    <x v="51"/>
    <x v="4"/>
    <x v="2"/>
    <n v="17.100000000000001"/>
    <n v="33"/>
    <n v="22.1"/>
    <n v="0"/>
    <s v="Y"/>
    <s v="N"/>
    <n v="138949.67499999999"/>
    <n v="117.26538429999999"/>
    <n v="16293987.0372"/>
  </r>
  <r>
    <x v="1083"/>
    <s v="December"/>
    <x v="51"/>
    <x v="5"/>
    <x v="2"/>
    <n v="19.7"/>
    <n v="37.4"/>
    <n v="12.1"/>
    <n v="0"/>
    <s v="Y"/>
    <s v="N"/>
    <n v="142870.39499999999"/>
    <n v="106.4977263"/>
    <n v="15215372.223099999"/>
  </r>
  <r>
    <x v="1084"/>
    <s v="December"/>
    <x v="51"/>
    <x v="6"/>
    <x v="2"/>
    <n v="15.8"/>
    <n v="24.5"/>
    <n v="19"/>
    <n v="20.6"/>
    <s v="Y"/>
    <s v="N"/>
    <n v="114916.99"/>
    <n v="78.737600779999994"/>
    <n v="9048288.0814999994"/>
  </r>
  <r>
    <x v="1085"/>
    <s v="December"/>
    <x v="51"/>
    <x v="0"/>
    <x v="2"/>
    <n v="12.3"/>
    <n v="23.7"/>
    <n v="31.9"/>
    <n v="0"/>
    <s v="Y"/>
    <s v="N"/>
    <n v="114462.53"/>
    <n v="85.775431650000002"/>
    <n v="9818072.9185000006"/>
  </r>
  <r>
    <x v="1086"/>
    <s v="December"/>
    <x v="51"/>
    <x v="1"/>
    <x v="2"/>
    <n v="13.6"/>
    <n v="27.7"/>
    <n v="26.6"/>
    <n v="0"/>
    <s v="N"/>
    <s v="N"/>
    <n v="116428.79"/>
    <n v="81.598862999999994"/>
    <n v="9500456.8845000006"/>
  </r>
  <r>
    <x v="1087"/>
    <s v="December"/>
    <x v="51"/>
    <x v="2"/>
    <x v="2"/>
    <n v="14.7"/>
    <n v="30.2"/>
    <n v="21.2"/>
    <n v="0"/>
    <s v="N"/>
    <s v="N"/>
    <n v="109364.01"/>
    <n v="79.898848340000001"/>
    <n v="8738058.4487999994"/>
  </r>
  <r>
    <x v="1088"/>
    <s v="December"/>
    <x v="51"/>
    <x v="3"/>
    <x v="2"/>
    <n v="15.8"/>
    <n v="19.399999999999999"/>
    <n v="25.7"/>
    <n v="0.4"/>
    <s v="N"/>
    <s v="N"/>
    <n v="92856.23"/>
    <n v="58.939113859999999"/>
    <n v="5472863.9126000004"/>
  </r>
  <r>
    <x v="1089"/>
    <s v="December"/>
    <x v="52"/>
    <x v="4"/>
    <x v="2"/>
    <n v="15.1"/>
    <n v="21.4"/>
    <n v="29"/>
    <n v="0"/>
    <s v="N"/>
    <s v="Y"/>
    <n v="85094.375"/>
    <n v="44.900300629999997"/>
    <n v="3820763.0194000001"/>
  </r>
  <r>
    <x v="1090"/>
    <s v="December"/>
    <x v="52"/>
    <x v="5"/>
    <x v="2"/>
    <n v="12.5"/>
    <n v="30.5"/>
    <n v="31.9"/>
    <n v="0"/>
    <s v="N"/>
    <s v="Y"/>
    <n v="98638.854999999996"/>
    <n v="72.845242119999995"/>
    <n v="7185371.2748999996"/>
  </r>
  <r>
    <x v="1091"/>
    <s v="December"/>
    <x v="52"/>
    <x v="6"/>
    <x v="2"/>
    <n v="17.3"/>
    <n v="34.5"/>
    <n v="30.6"/>
    <n v="0"/>
    <s v="N"/>
    <s v="N"/>
    <n v="128753.755"/>
    <n v="113.6548037"/>
    <n v="14633482.7502"/>
  </r>
  <r>
    <x v="1092"/>
    <s v="December"/>
    <x v="52"/>
    <x v="0"/>
    <x v="2"/>
    <n v="24"/>
    <n v="32.799999999999997"/>
    <n v="13.5"/>
    <n v="0"/>
    <s v="N"/>
    <s v="N"/>
    <n v="130699.155"/>
    <n v="109.4926892"/>
    <n v="14310601.9571"/>
  </r>
  <r>
    <x v="1093"/>
    <s v="December"/>
    <x v="52"/>
    <x v="1"/>
    <x v="2"/>
    <n v="18.600000000000001"/>
    <n v="24.4"/>
    <n v="9.3000000000000007"/>
    <n v="0.2"/>
    <s v="N"/>
    <s v="N"/>
    <n v="115572.045"/>
    <n v="93.834088929999993"/>
    <n v="10844597.5484"/>
  </r>
  <r>
    <x v="1094"/>
    <s v="December"/>
    <x v="52"/>
    <x v="2"/>
    <x v="2"/>
    <n v="15.6"/>
    <n v="21.3"/>
    <n v="13.6"/>
    <n v="8.4"/>
    <s v="N"/>
    <s v="N"/>
    <n v="96358.975000000006"/>
    <n v="59.475169020000003"/>
    <n v="5730966.3246999998"/>
  </r>
  <r>
    <x v="1095"/>
    <s v="December"/>
    <x v="52"/>
    <x v="3"/>
    <x v="2"/>
    <n v="12"/>
    <n v="25.7"/>
    <n v="31.7"/>
    <n v="0.2"/>
    <s v="N"/>
    <s v="N"/>
    <n v="95700.479999999996"/>
    <n v="61.49347092"/>
    <n v="5884954.6838999996"/>
  </r>
  <r>
    <x v="1096"/>
    <s v="January"/>
    <x v="0"/>
    <x v="4"/>
    <x v="3"/>
    <n v="16.600000000000001"/>
    <n v="25.3"/>
    <n v="31.4"/>
    <n v="0"/>
    <s v="N"/>
    <s v="Y"/>
    <n v="95959.684999999998"/>
    <n v="71.817747299999994"/>
    <n v="6891608.4083000002"/>
  </r>
  <r>
    <x v="1097"/>
    <s v="January"/>
    <x v="0"/>
    <x v="5"/>
    <x v="3"/>
    <n v="16.399999999999999"/>
    <n v="21.8"/>
    <n v="29.7"/>
    <n v="0"/>
    <s v="N"/>
    <s v="N"/>
    <n v="105277.85"/>
    <n v="69.387729629999995"/>
    <n v="7304990.9918"/>
  </r>
  <r>
    <x v="1098"/>
    <s v="January"/>
    <x v="0"/>
    <x v="6"/>
    <x v="3"/>
    <n v="14.6"/>
    <n v="21"/>
    <n v="27.2"/>
    <n v="0"/>
    <s v="N"/>
    <s v="N"/>
    <n v="106373.825"/>
    <n v="67.238116770000005"/>
    <n v="7152375.6666000001"/>
  </r>
  <r>
    <x v="1099"/>
    <s v="January"/>
    <x v="0"/>
    <x v="0"/>
    <x v="3"/>
    <n v="14.1"/>
    <n v="23.6"/>
    <n v="31.8"/>
    <n v="0.2"/>
    <s v="N"/>
    <s v="N"/>
    <n v="113337.685"/>
    <n v="78.738187400000001"/>
    <n v="8924003.8809999991"/>
  </r>
  <r>
    <x v="1100"/>
    <s v="January"/>
    <x v="0"/>
    <x v="1"/>
    <x v="3"/>
    <n v="14.7"/>
    <n v="30.7"/>
    <n v="31.7"/>
    <n v="0"/>
    <s v="N"/>
    <s v="N"/>
    <n v="123247.735"/>
    <n v="90.82817034"/>
    <n v="11194366.2686"/>
  </r>
  <r>
    <x v="1101"/>
    <s v="January"/>
    <x v="0"/>
    <x v="2"/>
    <x v="3"/>
    <n v="18.8"/>
    <n v="41.7"/>
    <n v="31.5"/>
    <n v="0"/>
    <s v="N"/>
    <s v="N"/>
    <n v="133705.845"/>
    <n v="75.591386209999996"/>
    <n v="10107010.1679"/>
  </r>
  <r>
    <x v="1102"/>
    <s v="January"/>
    <x v="0"/>
    <x v="3"/>
    <x v="3"/>
    <n v="18.7"/>
    <n v="21.8"/>
    <n v="11"/>
    <n v="0"/>
    <s v="N"/>
    <s v="N"/>
    <n v="107142.815"/>
    <n v="80.976046170000004"/>
    <n v="8676001.5341999996"/>
  </r>
  <r>
    <x v="1103"/>
    <s v="January"/>
    <x v="1"/>
    <x v="4"/>
    <x v="3"/>
    <n v="17.3"/>
    <n v="21.9"/>
    <n v="17.5"/>
    <n v="0"/>
    <s v="N"/>
    <s v="N"/>
    <n v="118832.07"/>
    <n v="87.931578639999998"/>
    <n v="10449091.508199999"/>
  </r>
  <r>
    <x v="1104"/>
    <s v="January"/>
    <x v="1"/>
    <x v="5"/>
    <x v="3"/>
    <n v="15.7"/>
    <n v="22.5"/>
    <n v="30"/>
    <n v="0"/>
    <s v="N"/>
    <s v="N"/>
    <n v="111361.05"/>
    <n v="76.717394519999999"/>
    <n v="8543329.6070000008"/>
  </r>
  <r>
    <x v="1105"/>
    <s v="January"/>
    <x v="1"/>
    <x v="6"/>
    <x v="3"/>
    <n v="13.6"/>
    <n v="25.6"/>
    <n v="23.5"/>
    <n v="0"/>
    <s v="N"/>
    <s v="N"/>
    <n v="116530.04"/>
    <n v="80.212274440000002"/>
    <n v="9347139.5490000006"/>
  </r>
  <r>
    <x v="1106"/>
    <s v="January"/>
    <x v="1"/>
    <x v="0"/>
    <x v="3"/>
    <n v="15.5"/>
    <n v="34.5"/>
    <n v="28.6"/>
    <n v="0"/>
    <s v="N"/>
    <s v="N"/>
    <n v="139607.905"/>
    <n v="87.802658050000005"/>
    <n v="12257945.1438"/>
  </r>
  <r>
    <x v="1107"/>
    <s v="January"/>
    <x v="1"/>
    <x v="1"/>
    <x v="3"/>
    <n v="20.399999999999999"/>
    <n v="30"/>
    <n v="1.7"/>
    <n v="1"/>
    <s v="N"/>
    <s v="N"/>
    <n v="132022.87"/>
    <n v="94.000719250000003"/>
    <n v="12410244.737400001"/>
  </r>
  <r>
    <x v="1108"/>
    <s v="January"/>
    <x v="1"/>
    <x v="2"/>
    <x v="3"/>
    <n v="16"/>
    <n v="20.9"/>
    <n v="10.7"/>
    <n v="7"/>
    <s v="N"/>
    <s v="N"/>
    <n v="98977.05"/>
    <n v="73.276545920000004"/>
    <n v="7252696.3493999997"/>
  </r>
  <r>
    <x v="1109"/>
    <s v="January"/>
    <x v="1"/>
    <x v="3"/>
    <x v="3"/>
    <n v="12.7"/>
    <n v="19.5"/>
    <n v="27.5"/>
    <n v="15"/>
    <s v="N"/>
    <s v="N"/>
    <n v="92021.68"/>
    <n v="66.65958191"/>
    <n v="6134126.7154999999"/>
  </r>
  <r>
    <x v="1110"/>
    <s v="January"/>
    <x v="2"/>
    <x v="4"/>
    <x v="3"/>
    <n v="14.6"/>
    <n v="20.9"/>
    <n v="21.1"/>
    <n v="0"/>
    <s v="N"/>
    <s v="N"/>
    <n v="109389.095"/>
    <n v="86.378514550000006"/>
    <n v="9448867.5340999998"/>
  </r>
  <r>
    <x v="1111"/>
    <s v="January"/>
    <x v="2"/>
    <x v="5"/>
    <x v="3"/>
    <n v="12.9"/>
    <n v="26.9"/>
    <n v="31.1"/>
    <n v="0"/>
    <s v="N"/>
    <s v="N"/>
    <n v="116074.03"/>
    <n v="92.836877680000001"/>
    <n v="10775950.524900001"/>
  </r>
  <r>
    <x v="1112"/>
    <s v="January"/>
    <x v="2"/>
    <x v="6"/>
    <x v="3"/>
    <n v="12.4"/>
    <n v="30.3"/>
    <n v="30.9"/>
    <n v="0"/>
    <s v="N"/>
    <s v="N"/>
    <n v="129286.36500000001"/>
    <n v="100.2774263"/>
    <n v="12964503.937899999"/>
  </r>
  <r>
    <x v="1113"/>
    <s v="January"/>
    <x v="2"/>
    <x v="0"/>
    <x v="3"/>
    <n v="16.600000000000001"/>
    <n v="40"/>
    <n v="30.8"/>
    <n v="0"/>
    <s v="N"/>
    <s v="N"/>
    <n v="154648.065"/>
    <n v="1210.1379199999999"/>
    <n v="187145487.71110001"/>
  </r>
  <r>
    <x v="1114"/>
    <s v="January"/>
    <x v="2"/>
    <x v="1"/>
    <x v="3"/>
    <n v="22.5"/>
    <n v="40.299999999999997"/>
    <n v="30.6"/>
    <n v="0"/>
    <s v="N"/>
    <s v="N"/>
    <n v="165070.595"/>
    <n v="647.57416339999997"/>
    <n v="106895452.45909999"/>
  </r>
  <r>
    <x v="1115"/>
    <s v="January"/>
    <x v="2"/>
    <x v="2"/>
    <x v="3"/>
    <n v="20.3"/>
    <n v="24.6"/>
    <n v="20.2"/>
    <n v="0"/>
    <s v="N"/>
    <s v="N"/>
    <n v="124825.02499999999"/>
    <n v="94.104814860000005"/>
    <n v="11746635.8675"/>
  </r>
  <r>
    <x v="1116"/>
    <s v="January"/>
    <x v="2"/>
    <x v="3"/>
    <x v="3"/>
    <n v="21"/>
    <n v="28.2"/>
    <n v="14.9"/>
    <n v="0"/>
    <s v="N"/>
    <s v="N"/>
    <n v="127305.2"/>
    <n v="121.7119723"/>
    <n v="15494566.976"/>
  </r>
  <r>
    <x v="1117"/>
    <s v="January"/>
    <x v="3"/>
    <x v="4"/>
    <x v="3"/>
    <n v="20.5"/>
    <n v="23.9"/>
    <n v="27.3"/>
    <n v="0"/>
    <s v="N"/>
    <s v="N"/>
    <n v="137955.42499999999"/>
    <n v="115.1294838"/>
    <n v="15882736.867699999"/>
  </r>
  <r>
    <x v="1118"/>
    <s v="January"/>
    <x v="3"/>
    <x v="5"/>
    <x v="3"/>
    <n v="18"/>
    <n v="23.6"/>
    <n v="28.3"/>
    <n v="0"/>
    <s v="N"/>
    <s v="N"/>
    <n v="128314.47"/>
    <n v="102.3741093"/>
    <n v="13136079.5766"/>
  </r>
  <r>
    <x v="1119"/>
    <s v="January"/>
    <x v="3"/>
    <x v="6"/>
    <x v="3"/>
    <n v="14.8"/>
    <n v="23.3"/>
    <n v="27.5"/>
    <n v="0"/>
    <s v="N"/>
    <s v="N"/>
    <n v="128899.765"/>
    <n v="103.427874"/>
    <n v="13331828.653000001"/>
  </r>
  <r>
    <x v="1120"/>
    <s v="January"/>
    <x v="3"/>
    <x v="0"/>
    <x v="3"/>
    <n v="17.100000000000001"/>
    <n v="26.6"/>
    <n v="28.1"/>
    <n v="0"/>
    <s v="N"/>
    <s v="N"/>
    <n v="139245.21"/>
    <n v="155.5028059"/>
    <n v="21653020.8631"/>
  </r>
  <r>
    <x v="1121"/>
    <s v="January"/>
    <x v="3"/>
    <x v="1"/>
    <x v="3"/>
    <n v="19.399999999999999"/>
    <n v="28.4"/>
    <n v="19.899999999999999"/>
    <n v="0"/>
    <s v="N"/>
    <s v="Y"/>
    <n v="128599.46"/>
    <n v="91.434892809999994"/>
    <n v="11758477.840500001"/>
  </r>
  <r>
    <x v="1122"/>
    <s v="January"/>
    <x v="3"/>
    <x v="2"/>
    <x v="3"/>
    <n v="21.2"/>
    <n v="33.200000000000003"/>
    <n v="27.5"/>
    <n v="3.4"/>
    <s v="N"/>
    <s v="N"/>
    <n v="139114.58499999999"/>
    <n v="104.878878"/>
    <n v="14590181.588199999"/>
  </r>
  <r>
    <x v="1123"/>
    <s v="January"/>
    <x v="3"/>
    <x v="3"/>
    <x v="3"/>
    <n v="22.7"/>
    <n v="38.1"/>
    <n v="28.5"/>
    <n v="0"/>
    <s v="N"/>
    <s v="N"/>
    <n v="159436.69"/>
    <n v="290.41964400000001"/>
    <n v="46303546.750299998"/>
  </r>
  <r>
    <x v="1124"/>
    <s v="January"/>
    <x v="4"/>
    <x v="4"/>
    <x v="3"/>
    <n v="27.8"/>
    <n v="33.5"/>
    <n v="7.3"/>
    <n v="0"/>
    <s v="N"/>
    <s v="N"/>
    <n v="160437.565"/>
    <n v="107.6574249"/>
    <n v="17272295.105099998"/>
  </r>
  <r>
    <x v="1125"/>
    <s v="January"/>
    <x v="4"/>
    <x v="5"/>
    <x v="3"/>
    <n v="15.6"/>
    <n v="21"/>
    <n v="14.1"/>
    <n v="38.799999999999997"/>
    <s v="N"/>
    <s v="N"/>
    <n v="115239.57"/>
    <n v="78.574438810000004"/>
    <n v="9054884.5415000003"/>
  </r>
  <r>
    <x v="1126"/>
    <s v="January"/>
    <x v="4"/>
    <x v="6"/>
    <x v="3"/>
    <n v="14.6"/>
    <n v="19.100000000000001"/>
    <n v="19.600000000000001"/>
    <n v="0"/>
    <s v="Y"/>
    <s v="N"/>
    <n v="108524.18"/>
    <n v="65.217558049999994"/>
    <n v="7077682.0089999996"/>
  </r>
  <r>
    <x v="1127"/>
    <s v="February"/>
    <x v="4"/>
    <x v="0"/>
    <x v="3"/>
    <n v="12.1"/>
    <n v="22.5"/>
    <n v="28.9"/>
    <n v="0.2"/>
    <s v="Y"/>
    <s v="N"/>
    <n v="109949.21"/>
    <n v="72.412229809999999"/>
    <n v="7961667.4619000005"/>
  </r>
  <r>
    <x v="1128"/>
    <s v="February"/>
    <x v="4"/>
    <x v="1"/>
    <x v="3"/>
    <n v="13.4"/>
    <n v="22.1"/>
    <n v="28.4"/>
    <n v="0"/>
    <s v="Y"/>
    <s v="N"/>
    <n v="112946.34"/>
    <n v="80.454353729999994"/>
    <n v="9087024.7908999994"/>
  </r>
  <r>
    <x v="1129"/>
    <s v="February"/>
    <x v="4"/>
    <x v="2"/>
    <x v="3"/>
    <n v="15.8"/>
    <n v="28.1"/>
    <n v="26.7"/>
    <n v="0"/>
    <s v="Y"/>
    <s v="N"/>
    <n v="104947.325"/>
    <n v="86.517007910000004"/>
    <n v="9079728.5471999999"/>
  </r>
  <r>
    <x v="1130"/>
    <s v="February"/>
    <x v="4"/>
    <x v="3"/>
    <x v="3"/>
    <n v="14.7"/>
    <n v="25.7"/>
    <n v="28.5"/>
    <n v="0"/>
    <s v="Y"/>
    <s v="N"/>
    <n v="106065.935"/>
    <n v="98.921846560000006"/>
    <n v="10492238.147299999"/>
  </r>
  <r>
    <x v="1131"/>
    <s v="February"/>
    <x v="5"/>
    <x v="4"/>
    <x v="3"/>
    <n v="17"/>
    <n v="25.7"/>
    <n v="24"/>
    <n v="0"/>
    <s v="Y"/>
    <s v="N"/>
    <n v="126465.96"/>
    <n v="103.83019280000001"/>
    <n v="13130985.009400001"/>
  </r>
  <r>
    <x v="1132"/>
    <s v="February"/>
    <x v="5"/>
    <x v="5"/>
    <x v="3"/>
    <n v="17.7"/>
    <n v="29.9"/>
    <n v="27.6"/>
    <n v="0"/>
    <s v="Y"/>
    <s v="N"/>
    <n v="137539.72500000001"/>
    <n v="104.2296312"/>
    <n v="14335714.812100001"/>
  </r>
  <r>
    <x v="1133"/>
    <s v="February"/>
    <x v="5"/>
    <x v="6"/>
    <x v="3"/>
    <n v="18.7"/>
    <n v="37.4"/>
    <n v="27.1"/>
    <n v="0"/>
    <s v="Y"/>
    <s v="N"/>
    <n v="159307.315"/>
    <n v="624.26093430000003"/>
    <n v="99449333.302699998"/>
  </r>
  <r>
    <x v="1134"/>
    <s v="February"/>
    <x v="5"/>
    <x v="0"/>
    <x v="3"/>
    <n v="20.6"/>
    <n v="27.5"/>
    <n v="15.8"/>
    <n v="0"/>
    <s v="Y"/>
    <s v="N"/>
    <n v="149473.01"/>
    <n v="106.6526349"/>
    <n v="15941690.3629"/>
  </r>
  <r>
    <x v="1135"/>
    <s v="February"/>
    <x v="5"/>
    <x v="1"/>
    <x v="3"/>
    <n v="20.399999999999999"/>
    <n v="24.9"/>
    <n v="17.2"/>
    <n v="0"/>
    <s v="Y"/>
    <s v="N"/>
    <n v="137101.87"/>
    <n v="113.7060807"/>
    <n v="15589316.294299999"/>
  </r>
  <r>
    <x v="1136"/>
    <s v="February"/>
    <x v="5"/>
    <x v="2"/>
    <x v="3"/>
    <n v="18.7"/>
    <n v="30.3"/>
    <n v="6.6"/>
    <n v="0"/>
    <s v="Y"/>
    <s v="N"/>
    <n v="118113.8"/>
    <n v="83.521526919999999"/>
    <n v="9865044.9263000004"/>
  </r>
  <r>
    <x v="1137"/>
    <s v="February"/>
    <x v="5"/>
    <x v="3"/>
    <x v="3"/>
    <n v="15.5"/>
    <n v="21.2"/>
    <n v="18.5"/>
    <n v="0"/>
    <s v="Y"/>
    <s v="N"/>
    <n v="100440.29"/>
    <n v="66.272357439999993"/>
    <n v="6656414.8003000002"/>
  </r>
  <r>
    <x v="1138"/>
    <s v="February"/>
    <x v="6"/>
    <x v="4"/>
    <x v="3"/>
    <n v="16.3"/>
    <n v="23.6"/>
    <n v="22.2"/>
    <n v="0"/>
    <s v="Y"/>
    <s v="N"/>
    <n v="116209.13"/>
    <n v="93.173935740000005"/>
    <n v="10827662.011"/>
  </r>
  <r>
    <x v="1139"/>
    <s v="February"/>
    <x v="6"/>
    <x v="5"/>
    <x v="3"/>
    <n v="13.6"/>
    <n v="29"/>
    <n v="26"/>
    <n v="0"/>
    <s v="Y"/>
    <s v="N"/>
    <n v="124882.715"/>
    <n v="99.609433350000003"/>
    <n v="12439496.476399999"/>
  </r>
  <r>
    <x v="1140"/>
    <s v="February"/>
    <x v="6"/>
    <x v="6"/>
    <x v="3"/>
    <n v="17.5"/>
    <n v="23.3"/>
    <n v="22.8"/>
    <n v="0"/>
    <s v="Y"/>
    <s v="N"/>
    <n v="115269.5"/>
    <n v="72.046428359999993"/>
    <n v="8304755.7737999996"/>
  </r>
  <r>
    <x v="1141"/>
    <s v="February"/>
    <x v="6"/>
    <x v="0"/>
    <x v="3"/>
    <n v="13.5"/>
    <n v="24.2"/>
    <n v="18.399999999999999"/>
    <n v="0"/>
    <s v="Y"/>
    <s v="N"/>
    <n v="117260.245"/>
    <n v="83.187740950000006"/>
    <n v="9754614.8848000001"/>
  </r>
  <r>
    <x v="1142"/>
    <s v="February"/>
    <x v="6"/>
    <x v="1"/>
    <x v="3"/>
    <n v="15.7"/>
    <n v="22.2"/>
    <n v="24.8"/>
    <n v="0"/>
    <s v="Y"/>
    <s v="N"/>
    <n v="114736.355"/>
    <n v="86.835346319999999"/>
    <n v="9963171.1218999997"/>
  </r>
  <r>
    <x v="1143"/>
    <s v="February"/>
    <x v="6"/>
    <x v="2"/>
    <x v="3"/>
    <n v="12.4"/>
    <n v="25.3"/>
    <n v="24.1"/>
    <n v="0"/>
    <s v="Y"/>
    <s v="N"/>
    <n v="105799.935"/>
    <n v="82.758307090000002"/>
    <n v="8755823.5108000003"/>
  </r>
  <r>
    <x v="1144"/>
    <s v="February"/>
    <x v="6"/>
    <x v="3"/>
    <x v="3"/>
    <n v="13.6"/>
    <n v="24"/>
    <n v="20.5"/>
    <n v="0"/>
    <s v="Y"/>
    <s v="N"/>
    <n v="105085.515"/>
    <n v="77.337616229999995"/>
    <n v="8127063.2303999998"/>
  </r>
  <r>
    <x v="1145"/>
    <s v="February"/>
    <x v="7"/>
    <x v="4"/>
    <x v="3"/>
    <n v="17.600000000000001"/>
    <n v="25.4"/>
    <n v="20.9"/>
    <n v="0.8"/>
    <s v="Y"/>
    <s v="N"/>
    <n v="113116.425"/>
    <n v="74.677828180000006"/>
    <n v="8447288.9505000003"/>
  </r>
  <r>
    <x v="1146"/>
    <s v="February"/>
    <x v="7"/>
    <x v="5"/>
    <x v="3"/>
    <n v="14.1"/>
    <n v="29.5"/>
    <n v="25.5"/>
    <n v="0"/>
    <s v="Y"/>
    <s v="N"/>
    <n v="120035.38499999999"/>
    <n v="78.800517830000004"/>
    <n v="9458850.4958999995"/>
  </r>
  <r>
    <x v="1147"/>
    <s v="February"/>
    <x v="7"/>
    <x v="6"/>
    <x v="3"/>
    <n v="16"/>
    <n v="29.3"/>
    <n v="16"/>
    <n v="0"/>
    <s v="Y"/>
    <s v="N"/>
    <n v="124481.41499999999"/>
    <n v="84.555739439999996"/>
    <n v="10525618.0919"/>
  </r>
  <r>
    <x v="1148"/>
    <s v="February"/>
    <x v="7"/>
    <x v="0"/>
    <x v="3"/>
    <n v="20.3"/>
    <n v="31"/>
    <n v="16.8"/>
    <n v="0"/>
    <s v="Y"/>
    <s v="N"/>
    <n v="133607.065"/>
    <n v="88.847838789999997"/>
    <n v="11870698.9723"/>
  </r>
  <r>
    <x v="1149"/>
    <s v="February"/>
    <x v="7"/>
    <x v="1"/>
    <x v="3"/>
    <n v="21.2"/>
    <n v="33.5"/>
    <n v="13.4"/>
    <n v="0.2"/>
    <s v="Y"/>
    <s v="N"/>
    <n v="136328.345"/>
    <n v="85.713196379999999"/>
    <n v="11685138.2071"/>
  </r>
  <r>
    <x v="1150"/>
    <s v="February"/>
    <x v="7"/>
    <x v="2"/>
    <x v="3"/>
    <n v="22.7"/>
    <n v="31.6"/>
    <n v="4.8"/>
    <n v="0.4"/>
    <s v="Y"/>
    <s v="N"/>
    <n v="119226.435"/>
    <n v="75.07065351"/>
    <n v="8950406.3911000006"/>
  </r>
  <r>
    <x v="1151"/>
    <s v="February"/>
    <x v="7"/>
    <x v="3"/>
    <x v="3"/>
    <n v="16.2"/>
    <n v="19.8"/>
    <n v="10"/>
    <n v="0"/>
    <s v="Y"/>
    <s v="N"/>
    <n v="96305.07"/>
    <n v="55.999394809999998"/>
    <n v="5393025.6370999999"/>
  </r>
  <r>
    <x v="1152"/>
    <s v="February"/>
    <x v="8"/>
    <x v="4"/>
    <x v="3"/>
    <n v="14.3"/>
    <n v="26.5"/>
    <n v="24.3"/>
    <n v="0"/>
    <s v="Y"/>
    <s v="N"/>
    <n v="117952.36500000001"/>
    <n v="76.805514340000002"/>
    <n v="9059392.0614"/>
  </r>
  <r>
    <x v="1153"/>
    <s v="February"/>
    <x v="8"/>
    <x v="5"/>
    <x v="3"/>
    <n v="14.9"/>
    <n v="31.3"/>
    <n v="24"/>
    <n v="0"/>
    <s v="Y"/>
    <s v="N"/>
    <n v="127894.285"/>
    <n v="73.635400590000003"/>
    <n v="9417546.9090999998"/>
  </r>
  <r>
    <x v="1154"/>
    <s v="February"/>
    <x v="8"/>
    <x v="6"/>
    <x v="3"/>
    <n v="20"/>
    <n v="30.9"/>
    <n v="19.600000000000001"/>
    <n v="0"/>
    <s v="Y"/>
    <s v="N"/>
    <n v="123400.17"/>
    <n v="69.092841730000004"/>
    <n v="8526068.4153000005"/>
  </r>
  <r>
    <x v="1155"/>
    <s v="March"/>
    <x v="8"/>
    <x v="0"/>
    <x v="3"/>
    <n v="16.2"/>
    <n v="20.5"/>
    <n v="17.7"/>
    <n v="0.8"/>
    <s v="Y"/>
    <s v="N"/>
    <n v="117346.26"/>
    <n v="78.60161635"/>
    <n v="9223605.7085999995"/>
  </r>
  <r>
    <x v="1156"/>
    <s v="March"/>
    <x v="8"/>
    <x v="1"/>
    <x v="3"/>
    <n v="14.5"/>
    <n v="22.8"/>
    <n v="19.600000000000001"/>
    <n v="0.4"/>
    <s v="Y"/>
    <s v="N"/>
    <n v="119960.33"/>
    <n v="91.866531140000006"/>
    <n v="11020339.3915"/>
  </r>
  <r>
    <x v="1157"/>
    <s v="March"/>
    <x v="8"/>
    <x v="2"/>
    <x v="3"/>
    <n v="13.9"/>
    <n v="32.700000000000003"/>
    <n v="21.8"/>
    <n v="0"/>
    <s v="Y"/>
    <s v="N"/>
    <n v="111096.30499999999"/>
    <n v="80.624052259999999"/>
    <n v="8957034.3002000004"/>
  </r>
  <r>
    <x v="1158"/>
    <s v="March"/>
    <x v="8"/>
    <x v="3"/>
    <x v="3"/>
    <n v="15.8"/>
    <n v="21"/>
    <n v="22.2"/>
    <n v="0"/>
    <s v="Y"/>
    <s v="N"/>
    <n v="101334.2"/>
    <n v="72.599066879999995"/>
    <n v="7356768.3629999999"/>
  </r>
  <r>
    <x v="1159"/>
    <s v="March"/>
    <x v="9"/>
    <x v="4"/>
    <x v="3"/>
    <n v="14.9"/>
    <n v="21.1"/>
    <n v="16.600000000000001"/>
    <n v="0"/>
    <s v="Y"/>
    <s v="N"/>
    <n v="112527.285"/>
    <n v="70.615557719999998"/>
    <n v="7946176.9890000001"/>
  </r>
  <r>
    <x v="1160"/>
    <s v="March"/>
    <x v="9"/>
    <x v="5"/>
    <x v="3"/>
    <n v="12.5"/>
    <n v="27.6"/>
    <n v="22.6"/>
    <n v="0"/>
    <s v="Y"/>
    <s v="N"/>
    <n v="113850.81"/>
    <n v="61.354685359999998"/>
    <n v="6985280.6255000001"/>
  </r>
  <r>
    <x v="1161"/>
    <s v="March"/>
    <x v="9"/>
    <x v="6"/>
    <x v="3"/>
    <n v="14.4"/>
    <n v="28.5"/>
    <n v="22.4"/>
    <n v="0"/>
    <s v="Y"/>
    <s v="N"/>
    <n v="122717.5"/>
    <n v="73.26754588"/>
    <n v="8991210.0614999998"/>
  </r>
  <r>
    <x v="1162"/>
    <s v="March"/>
    <x v="9"/>
    <x v="0"/>
    <x v="3"/>
    <n v="14.9"/>
    <n v="30.5"/>
    <n v="22.1"/>
    <n v="0"/>
    <s v="Y"/>
    <s v="N"/>
    <n v="128732.59"/>
    <n v="94.574270459999994"/>
    <n v="12174790.7837"/>
  </r>
  <r>
    <x v="1163"/>
    <s v="March"/>
    <x v="9"/>
    <x v="1"/>
    <x v="3"/>
    <n v="14.6"/>
    <n v="28.8"/>
    <n v="21.9"/>
    <n v="0"/>
    <s v="Y"/>
    <s v="N"/>
    <n v="127805.485"/>
    <n v="99.170499149999998"/>
    <n v="12674533.741599999"/>
  </r>
  <r>
    <x v="1164"/>
    <s v="March"/>
    <x v="9"/>
    <x v="2"/>
    <x v="3"/>
    <n v="14.3"/>
    <n v="35.1"/>
    <n v="21.6"/>
    <n v="0"/>
    <s v="Y"/>
    <s v="N"/>
    <n v="120398.88499999999"/>
    <n v="91.988443200000006"/>
    <n v="11075305.994200001"/>
  </r>
  <r>
    <x v="1165"/>
    <s v="March"/>
    <x v="9"/>
    <x v="3"/>
    <x v="3"/>
    <n v="17"/>
    <n v="22.8"/>
    <n v="14.3"/>
    <n v="0"/>
    <s v="Y"/>
    <s v="N"/>
    <n v="104486.18"/>
    <n v="74.152652579999994"/>
    <n v="7747927.4050000003"/>
  </r>
  <r>
    <x v="1166"/>
    <s v="March"/>
    <x v="10"/>
    <x v="4"/>
    <x v="3"/>
    <n v="16.7"/>
    <n v="20.9"/>
    <n v="10.199999999999999"/>
    <n v="0"/>
    <s v="Y"/>
    <s v="Y"/>
    <n v="97542.31"/>
    <n v="63.452204719999997"/>
    <n v="6189274.6229999997"/>
  </r>
  <r>
    <x v="1167"/>
    <s v="March"/>
    <x v="10"/>
    <x v="5"/>
    <x v="3"/>
    <n v="14.6"/>
    <n v="20.5"/>
    <n v="18.8"/>
    <n v="2.2000000000000002"/>
    <s v="Y"/>
    <s v="N"/>
    <n v="112663.625"/>
    <n v="77.094966779999993"/>
    <n v="8685798.4266999997"/>
  </r>
  <r>
    <x v="1168"/>
    <s v="March"/>
    <x v="10"/>
    <x v="6"/>
    <x v="3"/>
    <n v="12.8"/>
    <n v="21.3"/>
    <n v="17.7"/>
    <n v="0"/>
    <s v="Y"/>
    <s v="N"/>
    <n v="114195.35"/>
    <n v="97.281748919999998"/>
    <n v="11109123.3665"/>
  </r>
  <r>
    <x v="1169"/>
    <s v="March"/>
    <x v="10"/>
    <x v="0"/>
    <x v="3"/>
    <n v="15.3"/>
    <n v="20.8"/>
    <n v="13.9"/>
    <n v="0"/>
    <s v="Y"/>
    <s v="N"/>
    <n v="116045.27"/>
    <n v="101.6909409"/>
    <n v="11800752.693299999"/>
  </r>
  <r>
    <x v="1170"/>
    <s v="March"/>
    <x v="10"/>
    <x v="1"/>
    <x v="3"/>
    <n v="12.5"/>
    <n v="24.4"/>
    <n v="15"/>
    <n v="0"/>
    <s v="Y"/>
    <s v="N"/>
    <n v="116284.345"/>
    <n v="92.594232239999997"/>
    <n v="10767259.6468"/>
  </r>
  <r>
    <x v="1171"/>
    <s v="March"/>
    <x v="10"/>
    <x v="2"/>
    <x v="3"/>
    <n v="15.4"/>
    <n v="32"/>
    <n v="15.1"/>
    <n v="0"/>
    <s v="Y"/>
    <s v="N"/>
    <n v="110715.12"/>
    <n v="75.229994289999993"/>
    <n v="8329097.8454"/>
  </r>
  <r>
    <x v="1172"/>
    <s v="March"/>
    <x v="10"/>
    <x v="3"/>
    <x v="3"/>
    <n v="22.6"/>
    <n v="23.1"/>
    <n v="13.4"/>
    <n v="0"/>
    <s v="Y"/>
    <s v="N"/>
    <n v="97262.705000000002"/>
    <n v="62.872760649999996"/>
    <n v="6115174.7715999996"/>
  </r>
  <r>
    <x v="1173"/>
    <s v="March"/>
    <x v="11"/>
    <x v="4"/>
    <x v="3"/>
    <n v="13.2"/>
    <n v="28"/>
    <n v="17.8"/>
    <n v="0"/>
    <s v="Y"/>
    <s v="N"/>
    <n v="111617.94500000001"/>
    <n v="77.170165359999999"/>
    <n v="8613575.2728000004"/>
  </r>
  <r>
    <x v="1174"/>
    <s v="March"/>
    <x v="11"/>
    <x v="5"/>
    <x v="3"/>
    <n v="15.4"/>
    <n v="19.2"/>
    <n v="9.5"/>
    <n v="0.2"/>
    <s v="Y"/>
    <s v="N"/>
    <n v="110794.26"/>
    <n v="72.75516331"/>
    <n v="8060854.4801000003"/>
  </r>
  <r>
    <x v="1175"/>
    <s v="March"/>
    <x v="11"/>
    <x v="6"/>
    <x v="3"/>
    <n v="11.2"/>
    <n v="25.1"/>
    <n v="18.3"/>
    <n v="0"/>
    <s v="Y"/>
    <s v="N"/>
    <n v="111254.315"/>
    <n v="71.198345349999997"/>
    <n v="7921123.1409999998"/>
  </r>
  <r>
    <x v="1176"/>
    <s v="March"/>
    <x v="11"/>
    <x v="0"/>
    <x v="3"/>
    <n v="12.3"/>
    <n v="28.1"/>
    <n v="19"/>
    <n v="0"/>
    <s v="Y"/>
    <s v="N"/>
    <n v="115020.505"/>
    <n v="77.280427599999996"/>
    <n v="8888833.8092"/>
  </r>
  <r>
    <x v="1177"/>
    <s v="March"/>
    <x v="11"/>
    <x v="1"/>
    <x v="3"/>
    <n v="15.2"/>
    <n v="29.4"/>
    <n v="18.8"/>
    <n v="0"/>
    <s v="Y"/>
    <s v="N"/>
    <n v="119298.325"/>
    <n v="78.640442410000006"/>
    <n v="9381673.0568000004"/>
  </r>
  <r>
    <x v="1178"/>
    <s v="March"/>
    <x v="11"/>
    <x v="2"/>
    <x v="3"/>
    <n v="20.2"/>
    <n v="24.2"/>
    <n v="5.4"/>
    <n v="0"/>
    <s v="Y"/>
    <s v="N"/>
    <n v="112312.69500000001"/>
    <n v="71.966619069999993"/>
    <n v="8082764.9378000004"/>
  </r>
  <r>
    <x v="1179"/>
    <s v="March"/>
    <x v="11"/>
    <x v="3"/>
    <x v="3"/>
    <n v="17.8"/>
    <n v="25.4"/>
    <n v="11.6"/>
    <n v="13"/>
    <s v="Y"/>
    <s v="N"/>
    <n v="98918.514999999999"/>
    <n v="40.2567047"/>
    <n v="3982133.4476999999"/>
  </r>
  <r>
    <x v="1180"/>
    <s v="March"/>
    <x v="12"/>
    <x v="4"/>
    <x v="3"/>
    <n v="10.7"/>
    <n v="18.5"/>
    <n v="11.9"/>
    <n v="5.2"/>
    <s v="Y"/>
    <s v="N"/>
    <n v="112488.215"/>
    <n v="70.830680319999999"/>
    <n v="7967616.7964000003"/>
  </r>
  <r>
    <x v="1181"/>
    <s v="March"/>
    <x v="12"/>
    <x v="5"/>
    <x v="3"/>
    <n v="9.6"/>
    <n v="22.6"/>
    <n v="14"/>
    <n v="1.2"/>
    <s v="Y"/>
    <s v="N"/>
    <n v="116809.36500000001"/>
    <n v="64.569195899999997"/>
    <n v="7542286.7715999996"/>
  </r>
  <r>
    <x v="1182"/>
    <s v="March"/>
    <x v="12"/>
    <x v="6"/>
    <x v="3"/>
    <n v="11.3"/>
    <n v="30.3"/>
    <n v="17.8"/>
    <n v="0"/>
    <s v="Y"/>
    <s v="N"/>
    <n v="117744.005"/>
    <n v="72.111955769999994"/>
    <n v="8490750.4806999993"/>
  </r>
  <r>
    <x v="1183"/>
    <s v="March"/>
    <x v="12"/>
    <x v="0"/>
    <x v="3"/>
    <n v="16.5"/>
    <n v="21.8"/>
    <n v="14.2"/>
    <n v="0"/>
    <s v="N"/>
    <s v="N"/>
    <n v="116457.26"/>
    <n v="79.365081939999996"/>
    <n v="9242639.9824000001"/>
  </r>
  <r>
    <x v="1184"/>
    <s v="March"/>
    <x v="12"/>
    <x v="1"/>
    <x v="3"/>
    <n v="12.2"/>
    <n v="23.3"/>
    <n v="14.3"/>
    <n v="0"/>
    <s v="N"/>
    <s v="Y"/>
    <n v="97070.345000000001"/>
    <n v="69.452869660000005"/>
    <n v="6741814.0191000002"/>
  </r>
  <r>
    <x v="1185"/>
    <s v="March"/>
    <x v="12"/>
    <x v="2"/>
    <x v="3"/>
    <n v="13.2"/>
    <n v="22.4"/>
    <n v="16.7"/>
    <n v="0"/>
    <s v="N"/>
    <s v="Y"/>
    <n v="99687.64"/>
    <n v="81.406771699999993"/>
    <n v="8115248.9507999998"/>
  </r>
  <r>
    <x v="1186"/>
    <s v="April"/>
    <x v="12"/>
    <x v="3"/>
    <x v="3"/>
    <n v="13"/>
    <n v="27.7"/>
    <n v="11"/>
    <n v="0"/>
    <s v="N"/>
    <s v="Y"/>
    <n v="98817.03"/>
    <n v="73.967841899999996"/>
    <n v="7309282.4521000003"/>
  </r>
  <r>
    <x v="1187"/>
    <s v="April"/>
    <x v="13"/>
    <x v="4"/>
    <x v="3"/>
    <n v="14.9"/>
    <n v="20.9"/>
    <n v="14.4"/>
    <n v="0"/>
    <s v="N"/>
    <s v="Y"/>
    <n v="98258.25"/>
    <n v="62.410101240000003"/>
    <n v="6132307.3301999997"/>
  </r>
  <r>
    <x v="1188"/>
    <s v="April"/>
    <x v="13"/>
    <x v="5"/>
    <x v="3"/>
    <n v="13.4"/>
    <n v="19.8"/>
    <n v="13.9"/>
    <n v="0"/>
    <s v="N"/>
    <s v="N"/>
    <n v="113381.53"/>
    <n v="80.110737060000005"/>
    <n v="9083077.9373000003"/>
  </r>
  <r>
    <x v="1189"/>
    <s v="April"/>
    <x v="13"/>
    <x v="6"/>
    <x v="3"/>
    <n v="13.3"/>
    <n v="20.6"/>
    <n v="16.600000000000001"/>
    <n v="0"/>
    <s v="N"/>
    <s v="N"/>
    <n v="115974.61"/>
    <n v="90.073740799999996"/>
    <n v="10446266.9605"/>
  </r>
  <r>
    <x v="1190"/>
    <s v="April"/>
    <x v="13"/>
    <x v="0"/>
    <x v="3"/>
    <n v="13.3"/>
    <n v="18.7"/>
    <n v="9"/>
    <n v="0"/>
    <s v="N"/>
    <s v="N"/>
    <n v="117551.69500000001"/>
    <n v="86.891929590000004"/>
    <n v="10214293.6051"/>
  </r>
  <r>
    <x v="1191"/>
    <s v="April"/>
    <x v="13"/>
    <x v="1"/>
    <x v="3"/>
    <n v="13.8"/>
    <n v="21.2"/>
    <n v="14.8"/>
    <n v="0"/>
    <s v="N"/>
    <s v="N"/>
    <n v="115979.07"/>
    <n v="85.687904610000004"/>
    <n v="9938003.4868999999"/>
  </r>
  <r>
    <x v="1192"/>
    <s v="April"/>
    <x v="13"/>
    <x v="2"/>
    <x v="3"/>
    <n v="9.8000000000000007"/>
    <n v="21.6"/>
    <n v="16"/>
    <n v="0"/>
    <s v="N"/>
    <s v="N"/>
    <n v="105938.47500000001"/>
    <n v="84.8974312"/>
    <n v="8993904.3926999997"/>
  </r>
  <r>
    <x v="1193"/>
    <s v="April"/>
    <x v="13"/>
    <x v="3"/>
    <x v="3"/>
    <n v="11.8"/>
    <n v="29.9"/>
    <n v="14.7"/>
    <n v="0"/>
    <s v="N"/>
    <s v="N"/>
    <n v="100571.16499999999"/>
    <n v="58.238721519999999"/>
    <n v="5857136.0713999998"/>
  </r>
  <r>
    <x v="1194"/>
    <s v="April"/>
    <x v="14"/>
    <x v="4"/>
    <x v="3"/>
    <n v="15.9"/>
    <n v="25.7"/>
    <n v="13.6"/>
    <n v="0"/>
    <s v="N"/>
    <s v="N"/>
    <n v="118702.925"/>
    <n v="91.693644509999999"/>
    <n v="10884303.8072"/>
  </r>
  <r>
    <x v="1195"/>
    <s v="April"/>
    <x v="14"/>
    <x v="5"/>
    <x v="3"/>
    <n v="14.8"/>
    <n v="28.8"/>
    <n v="5.9"/>
    <n v="0"/>
    <s v="N"/>
    <s v="N"/>
    <n v="122423.01"/>
    <n v="76.333648019999998"/>
    <n v="9344994.9549000002"/>
  </r>
  <r>
    <x v="1196"/>
    <s v="April"/>
    <x v="14"/>
    <x v="6"/>
    <x v="3"/>
    <n v="18.100000000000001"/>
    <n v="27.3"/>
    <n v="10.9"/>
    <n v="0"/>
    <s v="N"/>
    <s v="N"/>
    <n v="121944.995"/>
    <n v="75.040945059999999"/>
    <n v="9150867.6700999998"/>
  </r>
  <r>
    <x v="1197"/>
    <s v="April"/>
    <x v="14"/>
    <x v="0"/>
    <x v="3"/>
    <n v="15.9"/>
    <n v="26.5"/>
    <n v="7.4"/>
    <n v="0"/>
    <s v="N"/>
    <s v="N"/>
    <n v="119876.63"/>
    <n v="77.714523709999995"/>
    <n v="9316155.2043999992"/>
  </r>
  <r>
    <x v="1198"/>
    <s v="April"/>
    <x v="14"/>
    <x v="1"/>
    <x v="3"/>
    <n v="11.9"/>
    <n v="25.9"/>
    <n v="14.4"/>
    <n v="0"/>
    <s v="N"/>
    <s v="N"/>
    <n v="113609.76"/>
    <n v="69.763201089999995"/>
    <n v="7925780.5327000003"/>
  </r>
  <r>
    <x v="1199"/>
    <s v="April"/>
    <x v="14"/>
    <x v="2"/>
    <x v="3"/>
    <n v="13.5"/>
    <n v="16.100000000000001"/>
    <n v="3.1"/>
    <n v="0"/>
    <s v="N"/>
    <s v="N"/>
    <n v="105135.30499999999"/>
    <n v="37.741398410000002"/>
    <n v="3967953.4330000002"/>
  </r>
  <r>
    <x v="1200"/>
    <s v="April"/>
    <x v="14"/>
    <x v="3"/>
    <x v="3"/>
    <n v="9.6999999999999993"/>
    <n v="19.100000000000001"/>
    <n v="4.9000000000000004"/>
    <n v="12.2"/>
    <s v="N"/>
    <s v="N"/>
    <n v="104123.39"/>
    <n v="31.682325389999999"/>
    <n v="3298871.1227000002"/>
  </r>
  <r>
    <x v="1201"/>
    <s v="April"/>
    <x v="15"/>
    <x v="4"/>
    <x v="3"/>
    <n v="13.1"/>
    <n v="21"/>
    <n v="7.1"/>
    <n v="3"/>
    <s v="N"/>
    <s v="N"/>
    <n v="115694.64"/>
    <n v="69.360932570000003"/>
    <n v="8024688.1238000002"/>
  </r>
  <r>
    <x v="1202"/>
    <s v="April"/>
    <x v="15"/>
    <x v="5"/>
    <x v="3"/>
    <n v="13.2"/>
    <n v="16.600000000000001"/>
    <n v="8.9"/>
    <n v="0.6"/>
    <s v="Y"/>
    <s v="N"/>
    <n v="121092.855"/>
    <n v="86.534392859999997"/>
    <n v="10478696.687100001"/>
  </r>
  <r>
    <x v="1203"/>
    <s v="April"/>
    <x v="15"/>
    <x v="6"/>
    <x v="3"/>
    <n v="6.2"/>
    <n v="19.399999999999999"/>
    <n v="14.2"/>
    <n v="0"/>
    <s v="Y"/>
    <s v="N"/>
    <n v="120784.875"/>
    <n v="82.879097999999999"/>
    <n v="10010541.492000001"/>
  </r>
  <r>
    <x v="1204"/>
    <s v="April"/>
    <x v="15"/>
    <x v="0"/>
    <x v="3"/>
    <n v="11"/>
    <n v="22.3"/>
    <n v="13"/>
    <n v="0"/>
    <s v="Y"/>
    <s v="N"/>
    <n v="120448.935"/>
    <n v="93.533142819999995"/>
    <n v="11265967.4399"/>
  </r>
  <r>
    <x v="1205"/>
    <s v="April"/>
    <x v="15"/>
    <x v="1"/>
    <x v="3"/>
    <n v="8.9"/>
    <n v="20.2"/>
    <n v="13.7"/>
    <n v="0"/>
    <s v="Y"/>
    <s v="N"/>
    <n v="118324.09"/>
    <n v="95.73201718"/>
    <n v="11327403.8167"/>
  </r>
  <r>
    <x v="1206"/>
    <s v="April"/>
    <x v="15"/>
    <x v="2"/>
    <x v="3"/>
    <n v="11.9"/>
    <n v="22.8"/>
    <n v="11.3"/>
    <n v="0"/>
    <s v="Y"/>
    <s v="N"/>
    <n v="107479.26"/>
    <n v="74.439689259999994"/>
    <n v="8000722.7163000004"/>
  </r>
  <r>
    <x v="1207"/>
    <s v="April"/>
    <x v="15"/>
    <x v="3"/>
    <x v="3"/>
    <n v="11.2"/>
    <n v="20.399999999999999"/>
    <n v="12.6"/>
    <n v="0"/>
    <s v="Y"/>
    <s v="N"/>
    <n v="103662.05"/>
    <n v="76.318245149999996"/>
    <n v="7911305.7446999997"/>
  </r>
  <r>
    <x v="1208"/>
    <s v="April"/>
    <x v="16"/>
    <x v="4"/>
    <x v="3"/>
    <n v="11.9"/>
    <n v="26.9"/>
    <n v="13"/>
    <n v="0"/>
    <s v="Y"/>
    <s v="N"/>
    <n v="117799.97"/>
    <n v="72.740947320000004"/>
    <n v="8568881.4121000003"/>
  </r>
  <r>
    <x v="1209"/>
    <s v="April"/>
    <x v="16"/>
    <x v="5"/>
    <x v="3"/>
    <n v="13.7"/>
    <n v="24.6"/>
    <n v="5.2"/>
    <n v="0"/>
    <s v="Y"/>
    <s v="N"/>
    <n v="117642.645"/>
    <n v="88.090941540000003"/>
    <n v="10363251.363299999"/>
  </r>
  <r>
    <x v="1210"/>
    <s v="April"/>
    <x v="16"/>
    <x v="6"/>
    <x v="3"/>
    <n v="15.7"/>
    <n v="20.100000000000001"/>
    <n v="7.7"/>
    <n v="0.6"/>
    <s v="Y"/>
    <s v="Y"/>
    <n v="106654.955"/>
    <n v="77.461866439999994"/>
    <n v="8261691.8794"/>
  </r>
  <r>
    <x v="1211"/>
    <s v="April"/>
    <x v="16"/>
    <x v="0"/>
    <x v="3"/>
    <n v="11.9"/>
    <n v="17.5"/>
    <n v="7.9"/>
    <n v="0"/>
    <s v="Y"/>
    <s v="N"/>
    <n v="117617.51"/>
    <n v="82.433491849999996"/>
    <n v="9695622.0519999992"/>
  </r>
  <r>
    <x v="1212"/>
    <s v="April"/>
    <x v="16"/>
    <x v="1"/>
    <x v="3"/>
    <n v="11.6"/>
    <n v="17.8"/>
    <n v="8.8000000000000007"/>
    <n v="0"/>
    <s v="Y"/>
    <s v="N"/>
    <n v="119079.465"/>
    <n v="78.214854180000003"/>
    <n v="9313782.9908000007"/>
  </r>
  <r>
    <x v="1213"/>
    <s v="April"/>
    <x v="16"/>
    <x v="2"/>
    <x v="3"/>
    <n v="7.7"/>
    <n v="18.3"/>
    <n v="11.7"/>
    <n v="0"/>
    <s v="Y"/>
    <s v="N"/>
    <n v="108613.38"/>
    <n v="70.000391410000006"/>
    <n v="7602979.1124"/>
  </r>
  <r>
    <x v="1214"/>
    <s v="April"/>
    <x v="16"/>
    <x v="3"/>
    <x v="3"/>
    <n v="10.5"/>
    <n v="18"/>
    <n v="9.6"/>
    <n v="0"/>
    <s v="Y"/>
    <s v="N"/>
    <n v="105277.715"/>
    <n v="64.158974720000003"/>
    <n v="6754510.2553000003"/>
  </r>
  <r>
    <x v="1215"/>
    <s v="April"/>
    <x v="17"/>
    <x v="4"/>
    <x v="3"/>
    <n v="8.8000000000000007"/>
    <n v="19.600000000000001"/>
    <n v="12.3"/>
    <n v="0"/>
    <s v="Y"/>
    <s v="N"/>
    <n v="121551.685"/>
    <n v="77.969150560000003"/>
    <n v="9477281.6285999995"/>
  </r>
  <r>
    <x v="1216"/>
    <s v="May"/>
    <x v="17"/>
    <x v="5"/>
    <x v="3"/>
    <n v="7.2"/>
    <n v="23.4"/>
    <n v="12.3"/>
    <n v="0"/>
    <s v="Y"/>
    <s v="N"/>
    <n v="122642.235"/>
    <n v="73.974820219999998"/>
    <n v="9072437.2854999993"/>
  </r>
  <r>
    <x v="1217"/>
    <s v="May"/>
    <x v="17"/>
    <x v="6"/>
    <x v="3"/>
    <n v="10.199999999999999"/>
    <n v="23.2"/>
    <n v="7.2"/>
    <n v="0"/>
    <s v="Y"/>
    <s v="N"/>
    <n v="118716.595"/>
    <n v="67.274902339999997"/>
    <n v="7986647.3348000003"/>
  </r>
  <r>
    <x v="1218"/>
    <s v="May"/>
    <x v="17"/>
    <x v="0"/>
    <x v="3"/>
    <n v="14.5"/>
    <n v="24.4"/>
    <n v="4.4000000000000004"/>
    <n v="0"/>
    <s v="Y"/>
    <s v="N"/>
    <n v="117357.83500000001"/>
    <n v="52.768311670000003"/>
    <n v="6192774.8141999999"/>
  </r>
  <r>
    <x v="1219"/>
    <s v="May"/>
    <x v="17"/>
    <x v="1"/>
    <x v="3"/>
    <n v="11.5"/>
    <n v="17.2"/>
    <n v="7.8"/>
    <n v="6.2"/>
    <s v="Y"/>
    <s v="N"/>
    <n v="116870.46"/>
    <n v="54.639355999999999"/>
    <n v="6385726.6698000003"/>
  </r>
  <r>
    <x v="1220"/>
    <s v="May"/>
    <x v="17"/>
    <x v="2"/>
    <x v="3"/>
    <n v="12.1"/>
    <n v="21.6"/>
    <n v="6.5"/>
    <n v="2.6"/>
    <s v="Y"/>
    <s v="N"/>
    <n v="106892.995"/>
    <n v="58.574885250000001"/>
    <n v="6261244.9161999999"/>
  </r>
  <r>
    <x v="1221"/>
    <s v="May"/>
    <x v="17"/>
    <x v="3"/>
    <x v="3"/>
    <n v="9.9"/>
    <n v="21.7"/>
    <n v="11"/>
    <n v="0"/>
    <s v="Y"/>
    <s v="N"/>
    <n v="105840.39"/>
    <n v="61.89517764"/>
    <n v="6551009.7405000003"/>
  </r>
  <r>
    <x v="1222"/>
    <s v="May"/>
    <x v="18"/>
    <x v="4"/>
    <x v="3"/>
    <n v="12"/>
    <n v="19.5"/>
    <n v="6.2"/>
    <n v="0"/>
    <s v="Y"/>
    <s v="N"/>
    <n v="118254.55499999999"/>
    <n v="49.41762224"/>
    <n v="5843858.9271"/>
  </r>
  <r>
    <x v="1223"/>
    <s v="May"/>
    <x v="18"/>
    <x v="5"/>
    <x v="3"/>
    <n v="13.4"/>
    <n v="17.899999999999999"/>
    <n v="10.6"/>
    <n v="0.2"/>
    <s v="Y"/>
    <s v="N"/>
    <n v="122876.86500000001"/>
    <n v="101.2917412"/>
    <n v="12446411.608999999"/>
  </r>
  <r>
    <x v="1224"/>
    <s v="May"/>
    <x v="18"/>
    <x v="6"/>
    <x v="3"/>
    <n v="8"/>
    <n v="18.399999999999999"/>
    <n v="7.5"/>
    <n v="0"/>
    <s v="Y"/>
    <s v="N"/>
    <n v="122721.46"/>
    <n v="127.59078030000001"/>
    <n v="15658126.841"/>
  </r>
  <r>
    <x v="1225"/>
    <s v="May"/>
    <x v="18"/>
    <x v="0"/>
    <x v="3"/>
    <n v="9"/>
    <n v="12.8"/>
    <n v="8.5"/>
    <n v="8"/>
    <s v="Y"/>
    <s v="N"/>
    <n v="128518.505"/>
    <n v="62.881023409999997"/>
    <n v="8081375.1215000004"/>
  </r>
  <r>
    <x v="1226"/>
    <s v="May"/>
    <x v="18"/>
    <x v="1"/>
    <x v="3"/>
    <n v="7.4"/>
    <n v="15.1"/>
    <n v="3.7"/>
    <n v="18.600000000000001"/>
    <s v="Y"/>
    <s v="N"/>
    <n v="133467.37"/>
    <n v="63.673069720000001"/>
    <n v="8498277.1554000005"/>
  </r>
  <r>
    <x v="1227"/>
    <s v="May"/>
    <x v="18"/>
    <x v="2"/>
    <x v="3"/>
    <n v="11"/>
    <n v="16.899999999999999"/>
    <n v="9"/>
    <n v="8.4"/>
    <s v="Y"/>
    <s v="N"/>
    <n v="111273.755"/>
    <n v="62.662214910000003"/>
    <n v="6972659.9496999998"/>
  </r>
  <r>
    <x v="1228"/>
    <s v="May"/>
    <x v="18"/>
    <x v="3"/>
    <x v="3"/>
    <n v="13"/>
    <n v="16.2"/>
    <n v="10.8"/>
    <n v="4"/>
    <s v="Y"/>
    <s v="N"/>
    <n v="108729.71"/>
    <n v="65.510003979999993"/>
    <n v="7122883.7347999997"/>
  </r>
  <r>
    <x v="1229"/>
    <s v="May"/>
    <x v="19"/>
    <x v="4"/>
    <x v="3"/>
    <n v="6.8"/>
    <n v="15.9"/>
    <n v="8.1999999999999993"/>
    <n v="0"/>
    <s v="Y"/>
    <s v="N"/>
    <n v="129885.955"/>
    <n v="111.6666324"/>
    <n v="14503927.1909"/>
  </r>
  <r>
    <x v="1230"/>
    <s v="May"/>
    <x v="19"/>
    <x v="5"/>
    <x v="3"/>
    <n v="8.9"/>
    <n v="14.6"/>
    <n v="4.5999999999999996"/>
    <n v="0"/>
    <s v="Y"/>
    <s v="N"/>
    <n v="131900.51999999999"/>
    <n v="97.880329009999997"/>
    <n v="12910466.294199999"/>
  </r>
  <r>
    <x v="1231"/>
    <s v="May"/>
    <x v="19"/>
    <x v="6"/>
    <x v="3"/>
    <n v="9.4"/>
    <n v="14.3"/>
    <n v="7.6"/>
    <n v="2"/>
    <s v="Y"/>
    <s v="N"/>
    <n v="133399.23000000001"/>
    <n v="124.0856314"/>
    <n v="16552927.682800001"/>
  </r>
  <r>
    <x v="1232"/>
    <s v="May"/>
    <x v="19"/>
    <x v="0"/>
    <x v="3"/>
    <n v="11.7"/>
    <n v="15"/>
    <n v="6.9"/>
    <n v="0"/>
    <s v="Y"/>
    <s v="N"/>
    <n v="131757.155"/>
    <n v="108.95155010000001"/>
    <n v="14355146.274"/>
  </r>
  <r>
    <x v="1233"/>
    <s v="May"/>
    <x v="19"/>
    <x v="1"/>
    <x v="3"/>
    <n v="12.3"/>
    <n v="17.7"/>
    <n v="8"/>
    <n v="0.2"/>
    <s v="Y"/>
    <s v="N"/>
    <n v="127353.575"/>
    <n v="96.161656390000005"/>
    <n v="12246530.7192"/>
  </r>
  <r>
    <x v="1234"/>
    <s v="May"/>
    <x v="19"/>
    <x v="2"/>
    <x v="3"/>
    <n v="10.6"/>
    <n v="15.5"/>
    <n v="6.5"/>
    <n v="2.6"/>
    <s v="Y"/>
    <s v="N"/>
    <n v="119262.145"/>
    <n v="93.623434770000003"/>
    <n v="11165731.652899999"/>
  </r>
  <r>
    <x v="1235"/>
    <s v="May"/>
    <x v="19"/>
    <x v="3"/>
    <x v="3"/>
    <n v="11.8"/>
    <n v="16.2"/>
    <n v="1.7"/>
    <n v="0"/>
    <s v="Y"/>
    <s v="N"/>
    <n v="112349.26"/>
    <n v="78.280735460000002"/>
    <n v="8794782.7011999991"/>
  </r>
  <r>
    <x v="1236"/>
    <s v="May"/>
    <x v="20"/>
    <x v="4"/>
    <x v="3"/>
    <n v="12.6"/>
    <n v="16.7"/>
    <n v="5"/>
    <n v="2.4"/>
    <s v="Y"/>
    <s v="N"/>
    <n v="124046.80499999999"/>
    <n v="82.722971250000001"/>
    <n v="10261520.2837"/>
  </r>
  <r>
    <x v="1237"/>
    <s v="May"/>
    <x v="20"/>
    <x v="5"/>
    <x v="3"/>
    <n v="13"/>
    <n v="17"/>
    <n v="3.6"/>
    <n v="0"/>
    <s v="Y"/>
    <s v="N"/>
    <n v="126922.995"/>
    <n v="91.621182129999994"/>
    <n v="11628834.841399999"/>
  </r>
  <r>
    <x v="1238"/>
    <s v="May"/>
    <x v="20"/>
    <x v="6"/>
    <x v="3"/>
    <n v="11.8"/>
    <n v="15.3"/>
    <n v="6.5"/>
    <n v="4.5999999999999996"/>
    <s v="Y"/>
    <s v="N"/>
    <n v="129352.83"/>
    <n v="118.6907459"/>
    <n v="15352983.877"/>
  </r>
  <r>
    <x v="1239"/>
    <s v="May"/>
    <x v="20"/>
    <x v="0"/>
    <x v="3"/>
    <n v="12.9"/>
    <n v="16.100000000000001"/>
    <n v="5.0999999999999996"/>
    <n v="0"/>
    <s v="Y"/>
    <s v="N"/>
    <n v="129553.94"/>
    <n v="99.488060959999999"/>
    <n v="12889070.280300001"/>
  </r>
  <r>
    <x v="1240"/>
    <s v="May"/>
    <x v="20"/>
    <x v="1"/>
    <x v="3"/>
    <n v="9.4"/>
    <n v="14.9"/>
    <n v="9.5"/>
    <n v="0"/>
    <s v="Y"/>
    <s v="N"/>
    <n v="127957.57"/>
    <n v="92.989529200000007"/>
    <n v="11898714.1919"/>
  </r>
  <r>
    <x v="1241"/>
    <s v="May"/>
    <x v="20"/>
    <x v="2"/>
    <x v="3"/>
    <n v="5.2"/>
    <n v="20.5"/>
    <n v="9.9"/>
    <n v="0"/>
    <s v="Y"/>
    <s v="N"/>
    <n v="115384.08500000001"/>
    <n v="74.746741069999999"/>
    <n v="8624584.3250999991"/>
  </r>
  <r>
    <x v="1242"/>
    <s v="May"/>
    <x v="20"/>
    <x v="3"/>
    <x v="3"/>
    <n v="7.3"/>
    <n v="20.7"/>
    <n v="8"/>
    <n v="0"/>
    <s v="Y"/>
    <s v="N"/>
    <n v="106044.51"/>
    <n v="54.187031419999997"/>
    <n v="5746237.1952999998"/>
  </r>
  <r>
    <x v="1243"/>
    <s v="May"/>
    <x v="21"/>
    <x v="4"/>
    <x v="3"/>
    <n v="12.9"/>
    <n v="20.5"/>
    <n v="6"/>
    <n v="0"/>
    <s v="Y"/>
    <s v="N"/>
    <n v="119360.265"/>
    <n v="70.171557399999998"/>
    <n v="8375695.6867000004"/>
  </r>
  <r>
    <x v="1244"/>
    <s v="May"/>
    <x v="21"/>
    <x v="5"/>
    <x v="3"/>
    <n v="13.7"/>
    <n v="17.899999999999999"/>
    <n v="8.1"/>
    <n v="0.8"/>
    <s v="Y"/>
    <s v="N"/>
    <n v="123142.76"/>
    <n v="81.978399519999996"/>
    <n v="10095046.3773"/>
  </r>
  <r>
    <x v="1245"/>
    <s v="May"/>
    <x v="21"/>
    <x v="6"/>
    <x v="3"/>
    <n v="7.7"/>
    <n v="15.1"/>
    <n v="7.9"/>
    <n v="0"/>
    <s v="Y"/>
    <s v="N"/>
    <n v="127830.62"/>
    <n v="82.535944020000002"/>
    <n v="10550620.896400001"/>
  </r>
  <r>
    <x v="1246"/>
    <s v="May"/>
    <x v="21"/>
    <x v="0"/>
    <x v="3"/>
    <n v="9.6"/>
    <n v="14.8"/>
    <n v="7.6"/>
    <n v="5"/>
    <s v="Y"/>
    <s v="N"/>
    <n v="131159.94500000001"/>
    <n v="90.357837750000002"/>
    <n v="11851329.0296"/>
  </r>
  <r>
    <x v="1247"/>
    <s v="June"/>
    <x v="21"/>
    <x v="1"/>
    <x v="3"/>
    <n v="4.0999999999999996"/>
    <n v="13.3"/>
    <n v="9.6"/>
    <n v="0"/>
    <s v="Y"/>
    <s v="N"/>
    <n v="135864.065"/>
    <n v="101.4128802"/>
    <n v="13778366.147299999"/>
  </r>
  <r>
    <x v="1248"/>
    <s v="June"/>
    <x v="21"/>
    <x v="2"/>
    <x v="3"/>
    <n v="3.5"/>
    <n v="13.6"/>
    <n v="9.6"/>
    <n v="0.2"/>
    <s v="Y"/>
    <s v="N"/>
    <n v="123226.075"/>
    <n v="99.853479250000007"/>
    <n v="12304552.323100001"/>
  </r>
  <r>
    <x v="1249"/>
    <s v="June"/>
    <x v="21"/>
    <x v="3"/>
    <x v="3"/>
    <n v="4.3"/>
    <n v="13.8"/>
    <n v="8.5"/>
    <n v="0"/>
    <s v="Y"/>
    <s v="N"/>
    <n v="121177.58500000001"/>
    <n v="91.043729630000001"/>
    <n v="11032459.286"/>
  </r>
  <r>
    <x v="1250"/>
    <s v="June"/>
    <x v="22"/>
    <x v="4"/>
    <x v="3"/>
    <n v="4.5"/>
    <n v="14.4"/>
    <n v="9.3000000000000007"/>
    <n v="0"/>
    <s v="Y"/>
    <s v="N"/>
    <n v="135385.41"/>
    <n v="120.25203740000001"/>
    <n v="16280371.386700001"/>
  </r>
  <r>
    <x v="1251"/>
    <s v="June"/>
    <x v="22"/>
    <x v="5"/>
    <x v="3"/>
    <n v="7.5"/>
    <n v="15"/>
    <n v="8.8000000000000007"/>
    <n v="1.6"/>
    <s v="Y"/>
    <s v="N"/>
    <n v="132975.13"/>
    <n v="105.8039052"/>
    <n v="14069288.0485"/>
  </r>
  <r>
    <x v="1252"/>
    <s v="June"/>
    <x v="22"/>
    <x v="6"/>
    <x v="3"/>
    <n v="5.6"/>
    <n v="19.100000000000001"/>
    <n v="9.4"/>
    <n v="0.4"/>
    <s v="Y"/>
    <s v="N"/>
    <n v="132038.42499999999"/>
    <n v="106.2306746"/>
    <n v="14026530.960899999"/>
  </r>
  <r>
    <x v="1253"/>
    <s v="June"/>
    <x v="22"/>
    <x v="0"/>
    <x v="3"/>
    <n v="7.7"/>
    <n v="17.8"/>
    <n v="5.7"/>
    <n v="0.2"/>
    <s v="Y"/>
    <s v="N"/>
    <n v="128577.63"/>
    <n v="87.710791130000004"/>
    <n v="11277645.6489"/>
  </r>
  <r>
    <x v="1254"/>
    <s v="June"/>
    <x v="22"/>
    <x v="1"/>
    <x v="3"/>
    <n v="12.4"/>
    <n v="13.6"/>
    <n v="3.3"/>
    <n v="0.6"/>
    <s v="Y"/>
    <s v="N"/>
    <n v="129910.015"/>
    <n v="130.0827333"/>
    <n v="16899049.834199999"/>
  </r>
  <r>
    <x v="1255"/>
    <s v="June"/>
    <x v="22"/>
    <x v="2"/>
    <x v="3"/>
    <n v="11.3"/>
    <n v="15.6"/>
    <n v="8"/>
    <n v="3"/>
    <s v="Y"/>
    <s v="N"/>
    <n v="120232.19500000001"/>
    <n v="110.6732404"/>
    <n v="13306486.621099999"/>
  </r>
  <r>
    <x v="1256"/>
    <s v="June"/>
    <x v="22"/>
    <x v="3"/>
    <x v="3"/>
    <n v="4.0999999999999996"/>
    <n v="15.3"/>
    <n v="9.3000000000000007"/>
    <n v="0"/>
    <s v="Y"/>
    <s v="N"/>
    <n v="117037.86500000001"/>
    <n v="75.51946753"/>
    <n v="8838637.2456"/>
  </r>
  <r>
    <x v="1257"/>
    <s v="June"/>
    <x v="23"/>
    <x v="4"/>
    <x v="3"/>
    <n v="5.3"/>
    <n v="17.600000000000001"/>
    <n v="8.9"/>
    <n v="0.2"/>
    <s v="Y"/>
    <s v="Y"/>
    <n v="113420.985"/>
    <n v="56.39994652"/>
    <n v="6396937.4881999996"/>
  </r>
  <r>
    <x v="1258"/>
    <s v="June"/>
    <x v="23"/>
    <x v="5"/>
    <x v="3"/>
    <n v="7.9"/>
    <n v="16.600000000000001"/>
    <n v="6.7"/>
    <n v="0.4"/>
    <s v="Y"/>
    <s v="N"/>
    <n v="127261.295"/>
    <n v="78.294416310000003"/>
    <n v="9963848.8109000009"/>
  </r>
  <r>
    <x v="1259"/>
    <s v="June"/>
    <x v="23"/>
    <x v="6"/>
    <x v="3"/>
    <n v="9.5"/>
    <n v="14.1"/>
    <n v="7.1"/>
    <n v="0"/>
    <s v="Y"/>
    <s v="N"/>
    <n v="131574.60500000001"/>
    <n v="84.579532720000003"/>
    <n v="11128518.6087"/>
  </r>
  <r>
    <x v="1260"/>
    <s v="June"/>
    <x v="23"/>
    <x v="0"/>
    <x v="3"/>
    <n v="8.6"/>
    <n v="14.5"/>
    <n v="7.8"/>
    <n v="5.6"/>
    <s v="Y"/>
    <s v="N"/>
    <n v="130544.485"/>
    <n v="72.49179642"/>
    <n v="9463404.2303999998"/>
  </r>
  <r>
    <x v="1261"/>
    <s v="June"/>
    <x v="23"/>
    <x v="1"/>
    <x v="3"/>
    <n v="9.6"/>
    <n v="14"/>
    <n v="4.4000000000000004"/>
    <n v="4.5999999999999996"/>
    <s v="Y"/>
    <s v="N"/>
    <n v="133009.01"/>
    <n v="74.905585810000005"/>
    <n v="9963117.8121000007"/>
  </r>
  <r>
    <x v="1262"/>
    <s v="June"/>
    <x v="23"/>
    <x v="2"/>
    <x v="3"/>
    <n v="6.9"/>
    <n v="13.1"/>
    <n v="7.1"/>
    <n v="2.2000000000000002"/>
    <s v="Y"/>
    <s v="N"/>
    <n v="124351.235"/>
    <n v="81.800766879999998"/>
    <n v="10172026.385500001"/>
  </r>
  <r>
    <x v="1263"/>
    <s v="June"/>
    <x v="23"/>
    <x v="3"/>
    <x v="3"/>
    <n v="8"/>
    <n v="13.1"/>
    <n v="5.0999999999999996"/>
    <n v="15.6"/>
    <s v="Y"/>
    <s v="N"/>
    <n v="120785.595"/>
    <n v="62.272671549999998"/>
    <n v="7521641.6853999998"/>
  </r>
  <r>
    <x v="1264"/>
    <s v="June"/>
    <x v="24"/>
    <x v="4"/>
    <x v="3"/>
    <n v="9.5"/>
    <n v="12"/>
    <n v="5.9"/>
    <n v="7.2"/>
    <s v="Y"/>
    <s v="N"/>
    <n v="138518.73499999999"/>
    <n v="112.5014975"/>
    <n v="15583565.1193"/>
  </r>
  <r>
    <x v="1265"/>
    <s v="June"/>
    <x v="24"/>
    <x v="5"/>
    <x v="3"/>
    <n v="3"/>
    <n v="14.5"/>
    <n v="9"/>
    <n v="0.4"/>
    <s v="Y"/>
    <s v="N"/>
    <n v="143830.12"/>
    <n v="110.05619040000001"/>
    <n v="15829395.072000001"/>
  </r>
  <r>
    <x v="1266"/>
    <s v="June"/>
    <x v="24"/>
    <x v="6"/>
    <x v="3"/>
    <n v="4.3"/>
    <n v="15.3"/>
    <n v="8"/>
    <n v="0.2"/>
    <s v="Y"/>
    <s v="N"/>
    <n v="141305.88"/>
    <n v="91.289341919999998"/>
    <n v="12899720.794600001"/>
  </r>
  <r>
    <x v="1267"/>
    <s v="June"/>
    <x v="24"/>
    <x v="0"/>
    <x v="3"/>
    <n v="4"/>
    <n v="15.1"/>
    <n v="9.1"/>
    <n v="0"/>
    <s v="Y"/>
    <s v="N"/>
    <n v="143542.01999999999"/>
    <n v="141.55697810000001"/>
    <n v="20319374.581599999"/>
  </r>
  <r>
    <x v="1268"/>
    <s v="June"/>
    <x v="24"/>
    <x v="1"/>
    <x v="3"/>
    <n v="4.3"/>
    <n v="15"/>
    <n v="8.5"/>
    <n v="0"/>
    <s v="Y"/>
    <s v="N"/>
    <n v="140296.4"/>
    <n v="131.5621328"/>
    <n v="18457693.608199999"/>
  </r>
  <r>
    <x v="1269"/>
    <s v="June"/>
    <x v="24"/>
    <x v="2"/>
    <x v="3"/>
    <n v="6"/>
    <n v="12.8"/>
    <n v="3.9"/>
    <n v="0"/>
    <s v="Y"/>
    <s v="N"/>
    <n v="132165.42499999999"/>
    <n v="98.836365509999993"/>
    <n v="13062750.2531"/>
  </r>
  <r>
    <x v="1270"/>
    <s v="June"/>
    <x v="24"/>
    <x v="3"/>
    <x v="3"/>
    <n v="9"/>
    <n v="13.1"/>
    <n v="5.7"/>
    <n v="0"/>
    <s v="Y"/>
    <s v="N"/>
    <n v="125850.58"/>
    <n v="95.155970719999999"/>
    <n v="11975434.105599999"/>
  </r>
  <r>
    <x v="1271"/>
    <s v="June"/>
    <x v="25"/>
    <x v="4"/>
    <x v="3"/>
    <n v="8.4"/>
    <n v="12.6"/>
    <n v="7.8"/>
    <n v="0"/>
    <s v="Y"/>
    <s v="N"/>
    <n v="141972.715"/>
    <n v="120.2781698"/>
    <n v="17076218.321699999"/>
  </r>
  <r>
    <x v="1272"/>
    <s v="June"/>
    <x v="25"/>
    <x v="5"/>
    <x v="3"/>
    <n v="8.4"/>
    <n v="14.1"/>
    <n v="6.6"/>
    <n v="0"/>
    <s v="Y"/>
    <s v="N"/>
    <n v="142842.4"/>
    <n v="102.3492036"/>
    <n v="14619805.8803"/>
  </r>
  <r>
    <x v="1273"/>
    <s v="June"/>
    <x v="25"/>
    <x v="6"/>
    <x v="3"/>
    <n v="4.8"/>
    <n v="11.2"/>
    <n v="6"/>
    <n v="0.2"/>
    <s v="Y"/>
    <s v="N"/>
    <n v="148100.13"/>
    <n v="102.4178146"/>
    <n v="15168091.6566"/>
  </r>
  <r>
    <x v="1274"/>
    <s v="June"/>
    <x v="25"/>
    <x v="0"/>
    <x v="3"/>
    <n v="5.3"/>
    <n v="10.6"/>
    <n v="5.2"/>
    <n v="0"/>
    <s v="Y"/>
    <s v="N"/>
    <n v="150445.47"/>
    <n v="112.8005434"/>
    <n v="16970330.768100001"/>
  </r>
  <r>
    <x v="1275"/>
    <s v="June"/>
    <x v="25"/>
    <x v="1"/>
    <x v="3"/>
    <n v="6.1"/>
    <n v="12.5"/>
    <n v="6.1"/>
    <n v="0.2"/>
    <s v="N"/>
    <s v="N"/>
    <n v="139188.48000000001"/>
    <n v="78.806642740000001"/>
    <n v="10968976.8169"/>
  </r>
  <r>
    <x v="1276"/>
    <s v="June"/>
    <x v="25"/>
    <x v="2"/>
    <x v="3"/>
    <n v="9.4"/>
    <n v="14.2"/>
    <n v="4.9000000000000004"/>
    <n v="0.4"/>
    <s v="N"/>
    <s v="N"/>
    <n v="125394.425"/>
    <n v="72.963672560000006"/>
    <n v="9149237.7664999999"/>
  </r>
  <r>
    <x v="1277"/>
    <s v="July"/>
    <x v="25"/>
    <x v="3"/>
    <x v="3"/>
    <n v="3.5"/>
    <n v="14.7"/>
    <n v="8.8000000000000007"/>
    <n v="0.4"/>
    <s v="N"/>
    <s v="N"/>
    <n v="124313.07"/>
    <n v="83.374992370000001"/>
    <n v="10364601.262700001"/>
  </r>
  <r>
    <x v="1278"/>
    <s v="July"/>
    <x v="26"/>
    <x v="4"/>
    <x v="3"/>
    <n v="2.4"/>
    <n v="14.6"/>
    <n v="9.4"/>
    <n v="0"/>
    <s v="N"/>
    <s v="N"/>
    <n v="140713.255"/>
    <n v="87.324295090000007"/>
    <n v="12287685.8027"/>
  </r>
  <r>
    <x v="1279"/>
    <s v="July"/>
    <x v="26"/>
    <x v="5"/>
    <x v="3"/>
    <n v="4.0999999999999996"/>
    <n v="14.3"/>
    <n v="6.7"/>
    <n v="0"/>
    <s v="N"/>
    <s v="N"/>
    <n v="135759.27499999999"/>
    <n v="64.592088889999999"/>
    <n v="8768975.1583999991"/>
  </r>
  <r>
    <x v="1280"/>
    <s v="July"/>
    <x v="26"/>
    <x v="6"/>
    <x v="3"/>
    <n v="10.4"/>
    <n v="17.100000000000001"/>
    <n v="6"/>
    <n v="0"/>
    <s v="N"/>
    <s v="N"/>
    <n v="128580.97500000001"/>
    <n v="57.008099029999997"/>
    <n v="7330156.9561999999"/>
  </r>
  <r>
    <x v="1281"/>
    <s v="July"/>
    <x v="26"/>
    <x v="0"/>
    <x v="3"/>
    <n v="12.7"/>
    <n v="18.7"/>
    <n v="2.8"/>
    <n v="0.4"/>
    <s v="N"/>
    <s v="N"/>
    <n v="125861.6"/>
    <n v="52.743567519999999"/>
    <n v="6638389.7977999998"/>
  </r>
  <r>
    <x v="1282"/>
    <s v="July"/>
    <x v="26"/>
    <x v="1"/>
    <x v="3"/>
    <n v="12.5"/>
    <n v="15.2"/>
    <n v="8.3000000000000007"/>
    <n v="0"/>
    <s v="N"/>
    <s v="N"/>
    <n v="124242.52"/>
    <n v="52.97184575"/>
    <n v="6581355.6050000004"/>
  </r>
  <r>
    <x v="1283"/>
    <s v="July"/>
    <x v="26"/>
    <x v="2"/>
    <x v="3"/>
    <n v="9.6"/>
    <n v="12.9"/>
    <n v="6.5"/>
    <n v="1.2"/>
    <s v="N"/>
    <s v="N"/>
    <n v="119717.435"/>
    <n v="45.21171494"/>
    <n v="5412630.5445999997"/>
  </r>
  <r>
    <x v="1284"/>
    <s v="July"/>
    <x v="26"/>
    <x v="3"/>
    <x v="3"/>
    <n v="9.3000000000000007"/>
    <n v="13.9"/>
    <n v="6.2"/>
    <n v="0.8"/>
    <s v="N"/>
    <s v="N"/>
    <n v="114562.215"/>
    <n v="47.891623060000001"/>
    <n v="5486570.4177000001"/>
  </r>
  <r>
    <x v="1285"/>
    <s v="July"/>
    <x v="27"/>
    <x v="4"/>
    <x v="3"/>
    <n v="10.1"/>
    <n v="13.8"/>
    <n v="8.1"/>
    <n v="1.2"/>
    <s v="N"/>
    <s v="N"/>
    <n v="133874.47500000001"/>
    <n v="80.825556750000004"/>
    <n v="10820478.976500001"/>
  </r>
  <r>
    <x v="1286"/>
    <s v="July"/>
    <x v="27"/>
    <x v="5"/>
    <x v="3"/>
    <n v="9.3000000000000007"/>
    <n v="11.5"/>
    <n v="5.4"/>
    <n v="0"/>
    <s v="N"/>
    <s v="N"/>
    <n v="140342.995"/>
    <n v="94.623885849999994"/>
    <n v="13279799.538699999"/>
  </r>
  <r>
    <x v="1287"/>
    <s v="July"/>
    <x v="27"/>
    <x v="6"/>
    <x v="3"/>
    <n v="6.6"/>
    <n v="11.6"/>
    <n v="6"/>
    <n v="0"/>
    <s v="N"/>
    <s v="N"/>
    <n v="143461.125"/>
    <n v="81.952519140000007"/>
    <n v="11757000.592399999"/>
  </r>
  <r>
    <x v="1288"/>
    <s v="July"/>
    <x v="27"/>
    <x v="0"/>
    <x v="3"/>
    <n v="4.3"/>
    <n v="11.3"/>
    <n v="7.5"/>
    <n v="0"/>
    <s v="N"/>
    <s v="N"/>
    <n v="145767.1"/>
    <n v="111.82051679999999"/>
    <n v="16299752.454399999"/>
  </r>
  <r>
    <x v="1289"/>
    <s v="July"/>
    <x v="27"/>
    <x v="1"/>
    <x v="3"/>
    <n v="5.8"/>
    <n v="13.9"/>
    <n v="9.3000000000000007"/>
    <n v="0.2"/>
    <s v="N"/>
    <s v="N"/>
    <n v="140542.95000000001"/>
    <n v="104.6546578"/>
    <n v="14708474.338500001"/>
  </r>
  <r>
    <x v="1290"/>
    <s v="July"/>
    <x v="27"/>
    <x v="2"/>
    <x v="3"/>
    <n v="4.4000000000000004"/>
    <n v="15.5"/>
    <n v="10"/>
    <n v="0"/>
    <s v="N"/>
    <s v="N"/>
    <n v="124491.53"/>
    <n v="85.800950819999997"/>
    <n v="10681491.642999999"/>
  </r>
  <r>
    <x v="1291"/>
    <s v="July"/>
    <x v="27"/>
    <x v="3"/>
    <x v="3"/>
    <n v="6"/>
    <n v="13.8"/>
    <n v="9.8000000000000007"/>
    <n v="0"/>
    <s v="N"/>
    <s v="N"/>
    <n v="119464.315"/>
    <n v="67.790909940000006"/>
    <n v="8098594.6191999996"/>
  </r>
  <r>
    <x v="1292"/>
    <s v="July"/>
    <x v="28"/>
    <x v="4"/>
    <x v="3"/>
    <n v="7.9"/>
    <n v="12.6"/>
    <n v="4.5"/>
    <n v="0"/>
    <s v="N"/>
    <s v="N"/>
    <n v="137446.75"/>
    <n v="87.634657079999997"/>
    <n v="12045098.802999999"/>
  </r>
  <r>
    <x v="1293"/>
    <s v="July"/>
    <x v="28"/>
    <x v="5"/>
    <x v="3"/>
    <n v="9.1"/>
    <n v="17.5"/>
    <n v="9.1999999999999993"/>
    <n v="0"/>
    <s v="Y"/>
    <s v="N"/>
    <n v="131367.09"/>
    <n v="71.116373879999998"/>
    <n v="9342351.0879999995"/>
  </r>
  <r>
    <x v="1294"/>
    <s v="July"/>
    <x v="28"/>
    <x v="6"/>
    <x v="3"/>
    <n v="6.2"/>
    <n v="15.2"/>
    <n v="10.3"/>
    <n v="1.2"/>
    <s v="Y"/>
    <s v="N"/>
    <n v="132856.72"/>
    <n v="72.337153369999996"/>
    <n v="9610476.9309"/>
  </r>
  <r>
    <x v="1295"/>
    <s v="July"/>
    <x v="28"/>
    <x v="0"/>
    <x v="3"/>
    <n v="8.6999999999999993"/>
    <n v="17.600000000000001"/>
    <n v="8.5"/>
    <n v="0"/>
    <s v="Y"/>
    <s v="N"/>
    <n v="133778.44500000001"/>
    <n v="83.930959619999996"/>
    <n v="11228153.2653"/>
  </r>
  <r>
    <x v="1296"/>
    <s v="July"/>
    <x v="28"/>
    <x v="1"/>
    <x v="3"/>
    <n v="7.2"/>
    <n v="12.1"/>
    <n v="7.2"/>
    <n v="4.4000000000000004"/>
    <s v="Y"/>
    <s v="N"/>
    <n v="135728.405"/>
    <n v="88.908711729999993"/>
    <n v="12067437.6337"/>
  </r>
  <r>
    <x v="1297"/>
    <s v="July"/>
    <x v="28"/>
    <x v="2"/>
    <x v="3"/>
    <n v="6.7"/>
    <n v="14"/>
    <n v="7.2"/>
    <n v="0.2"/>
    <s v="Y"/>
    <s v="N"/>
    <n v="125928.62"/>
    <n v="91.699455979999996"/>
    <n v="11547585.9463"/>
  </r>
  <r>
    <x v="1298"/>
    <s v="July"/>
    <x v="28"/>
    <x v="3"/>
    <x v="3"/>
    <n v="8"/>
    <n v="14.8"/>
    <n v="10.5"/>
    <n v="0"/>
    <s v="Y"/>
    <s v="N"/>
    <n v="114186.8"/>
    <n v="73.13566324"/>
    <n v="8351127.3513000002"/>
  </r>
  <r>
    <x v="1299"/>
    <s v="July"/>
    <x v="29"/>
    <x v="4"/>
    <x v="3"/>
    <n v="8.4"/>
    <n v="15.4"/>
    <n v="6.9"/>
    <n v="0.2"/>
    <s v="Y"/>
    <s v="N"/>
    <n v="134664.655"/>
    <n v="80.355436100000006"/>
    <n v="10821037.0798"/>
  </r>
  <r>
    <x v="1300"/>
    <s v="July"/>
    <x v="29"/>
    <x v="5"/>
    <x v="3"/>
    <n v="8.6"/>
    <n v="15.6"/>
    <n v="7.1"/>
    <n v="0.6"/>
    <s v="Y"/>
    <s v="N"/>
    <n v="132967.19"/>
    <n v="71.115294320000004"/>
    <n v="9456000.8518000003"/>
  </r>
  <r>
    <x v="1301"/>
    <s v="July"/>
    <x v="29"/>
    <x v="6"/>
    <x v="3"/>
    <n v="8.3000000000000007"/>
    <n v="15.7"/>
    <n v="9.3000000000000007"/>
    <n v="6.2"/>
    <s v="Y"/>
    <s v="N"/>
    <n v="135308.29500000001"/>
    <n v="76.472503250000003"/>
    <n v="10347364.029100001"/>
  </r>
  <r>
    <x v="1302"/>
    <s v="July"/>
    <x v="29"/>
    <x v="0"/>
    <x v="3"/>
    <n v="7.7"/>
    <n v="15.1"/>
    <n v="8.9"/>
    <n v="0"/>
    <s v="Y"/>
    <s v="N"/>
    <n v="137634.125"/>
    <n v="86.406594089999999"/>
    <n v="11892495.971799999"/>
  </r>
  <r>
    <x v="1303"/>
    <s v="July"/>
    <x v="29"/>
    <x v="1"/>
    <x v="3"/>
    <n v="9.1999999999999993"/>
    <n v="19.5"/>
    <n v="10.3"/>
    <n v="0"/>
    <s v="Y"/>
    <s v="N"/>
    <n v="130119.5"/>
    <n v="71.869816619999995"/>
    <n v="9351664.6037000008"/>
  </r>
  <r>
    <x v="1304"/>
    <s v="July"/>
    <x v="29"/>
    <x v="2"/>
    <x v="3"/>
    <n v="8.4"/>
    <n v="18.600000000000001"/>
    <n v="9.3000000000000007"/>
    <n v="0"/>
    <s v="Y"/>
    <s v="N"/>
    <n v="116942.94"/>
    <n v="57.98204775"/>
    <n v="6780591.1310999999"/>
  </r>
  <r>
    <x v="1305"/>
    <s v="July"/>
    <x v="29"/>
    <x v="3"/>
    <x v="3"/>
    <n v="10.8"/>
    <n v="14.6"/>
    <n v="10"/>
    <n v="2"/>
    <s v="Y"/>
    <s v="N"/>
    <n v="111555"/>
    <n v="29.414282669999999"/>
    <n v="3281310.3032999998"/>
  </r>
  <r>
    <x v="1306"/>
    <s v="July"/>
    <x v="30"/>
    <x v="4"/>
    <x v="3"/>
    <n v="8.1999999999999993"/>
    <n v="12.6"/>
    <n v="7.3"/>
    <n v="0.4"/>
    <s v="Y"/>
    <s v="N"/>
    <n v="135422.13500000001"/>
    <n v="60.040308160000002"/>
    <n v="8130786.7171"/>
  </r>
  <r>
    <x v="1307"/>
    <s v="July"/>
    <x v="30"/>
    <x v="5"/>
    <x v="3"/>
    <n v="8.3000000000000007"/>
    <n v="16.2"/>
    <n v="10.199999999999999"/>
    <n v="0"/>
    <s v="Y"/>
    <s v="N"/>
    <n v="129519.995"/>
    <n v="60.905552239999999"/>
    <n v="7888486.8216000004"/>
  </r>
  <r>
    <x v="1308"/>
    <s v="August"/>
    <x v="30"/>
    <x v="6"/>
    <x v="3"/>
    <n v="9.9"/>
    <n v="14.8"/>
    <n v="11.4"/>
    <n v="1.6"/>
    <s v="Y"/>
    <s v="N"/>
    <n v="134004.96"/>
    <n v="78.761641850000004"/>
    <n v="10554450.6656"/>
  </r>
  <r>
    <x v="1309"/>
    <s v="August"/>
    <x v="30"/>
    <x v="0"/>
    <x v="3"/>
    <n v="4.9000000000000004"/>
    <n v="16.100000000000001"/>
    <n v="11.7"/>
    <n v="0"/>
    <s v="Y"/>
    <s v="N"/>
    <n v="129025"/>
    <n v="68.077372269999998"/>
    <n v="8783682.9571000002"/>
  </r>
  <r>
    <x v="1310"/>
    <s v="August"/>
    <x v="30"/>
    <x v="1"/>
    <x v="3"/>
    <n v="7.8"/>
    <n v="18.399999999999999"/>
    <n v="6.3"/>
    <n v="0"/>
    <s v="Y"/>
    <s v="N"/>
    <n v="129740.315"/>
    <n v="79.407081439999999"/>
    <n v="10302299.759299999"/>
  </r>
  <r>
    <x v="1311"/>
    <s v="August"/>
    <x v="30"/>
    <x v="2"/>
    <x v="3"/>
    <n v="8"/>
    <n v="15.3"/>
    <n v="8.6999999999999993"/>
    <n v="1.6"/>
    <s v="Y"/>
    <s v="N"/>
    <n v="116238.175"/>
    <n v="44.889044869999999"/>
    <n v="5217820.6531999996"/>
  </r>
  <r>
    <x v="1312"/>
    <s v="August"/>
    <x v="30"/>
    <x v="3"/>
    <x v="3"/>
    <n v="10.6"/>
    <n v="17.600000000000001"/>
    <n v="11.2"/>
    <n v="0"/>
    <s v="Y"/>
    <s v="N"/>
    <n v="104912.38"/>
    <n v="37.44398417"/>
    <n v="3928337.4959999998"/>
  </r>
  <r>
    <x v="1313"/>
    <s v="August"/>
    <x v="31"/>
    <x v="4"/>
    <x v="3"/>
    <n v="9.4"/>
    <n v="13.8"/>
    <n v="8.5"/>
    <n v="0"/>
    <s v="Y"/>
    <s v="N"/>
    <n v="127198.78"/>
    <n v="83.712090750000002"/>
    <n v="10648075.8146"/>
  </r>
  <r>
    <x v="1314"/>
    <s v="August"/>
    <x v="31"/>
    <x v="5"/>
    <x v="3"/>
    <n v="7.3"/>
    <n v="14.8"/>
    <n v="9.6"/>
    <n v="0"/>
    <s v="Y"/>
    <s v="N"/>
    <n v="131851.01500000001"/>
    <n v="75.541241439999993"/>
    <n v="9960189.3582000006"/>
  </r>
  <r>
    <x v="1315"/>
    <s v="August"/>
    <x v="31"/>
    <x v="6"/>
    <x v="3"/>
    <n v="9.6"/>
    <n v="16"/>
    <n v="7.2"/>
    <n v="1"/>
    <s v="Y"/>
    <s v="N"/>
    <n v="131939.5"/>
    <n v="89.686836400000004"/>
    <n v="11833236.351199999"/>
  </r>
  <r>
    <x v="1316"/>
    <s v="August"/>
    <x v="31"/>
    <x v="0"/>
    <x v="3"/>
    <n v="5.6"/>
    <n v="15.4"/>
    <n v="8.6"/>
    <n v="2.2000000000000002"/>
    <s v="Y"/>
    <s v="N"/>
    <n v="135670.99"/>
    <n v="82.760846979999997"/>
    <n v="11228246.043"/>
  </r>
  <r>
    <x v="1317"/>
    <s v="August"/>
    <x v="31"/>
    <x v="1"/>
    <x v="3"/>
    <n v="9.4"/>
    <n v="20"/>
    <n v="11.8"/>
    <n v="0"/>
    <s v="Y"/>
    <s v="N"/>
    <n v="121875.355"/>
    <n v="58.050358019999997"/>
    <n v="7074907.9916000003"/>
  </r>
  <r>
    <x v="1318"/>
    <s v="August"/>
    <x v="31"/>
    <x v="2"/>
    <x v="3"/>
    <n v="8.1"/>
    <n v="14.7"/>
    <n v="7.4"/>
    <n v="10.4"/>
    <s v="Y"/>
    <s v="N"/>
    <n v="119988.735"/>
    <n v="64.602342530000001"/>
    <n v="7751553.3581999997"/>
  </r>
  <r>
    <x v="1319"/>
    <s v="August"/>
    <x v="31"/>
    <x v="3"/>
    <x v="3"/>
    <n v="5.4"/>
    <n v="14.8"/>
    <n v="10.4"/>
    <n v="4.5999999999999996"/>
    <s v="Y"/>
    <s v="N"/>
    <n v="115231.85"/>
    <n v="48.788940629999999"/>
    <n v="5622039.8882999998"/>
  </r>
  <r>
    <x v="1320"/>
    <s v="August"/>
    <x v="32"/>
    <x v="4"/>
    <x v="3"/>
    <n v="7.9"/>
    <n v="14.9"/>
    <n v="8.6"/>
    <n v="0"/>
    <s v="Y"/>
    <s v="N"/>
    <n v="127541.57"/>
    <n v="79.759066959999998"/>
    <n v="10172596.6218"/>
  </r>
  <r>
    <x v="1321"/>
    <s v="August"/>
    <x v="32"/>
    <x v="5"/>
    <x v="3"/>
    <n v="9.4"/>
    <n v="16.7"/>
    <n v="13.2"/>
    <n v="0.2"/>
    <s v="Y"/>
    <s v="N"/>
    <n v="121073.45"/>
    <n v="69.127751180000004"/>
    <n v="8369535.3261000002"/>
  </r>
  <r>
    <x v="1322"/>
    <s v="August"/>
    <x v="32"/>
    <x v="6"/>
    <x v="3"/>
    <n v="11.5"/>
    <n v="18.399999999999999"/>
    <n v="10.1"/>
    <n v="0"/>
    <s v="Y"/>
    <s v="N"/>
    <n v="122602.11500000001"/>
    <n v="67.796604759999994"/>
    <n v="8312007.1333999997"/>
  </r>
  <r>
    <x v="1323"/>
    <s v="August"/>
    <x v="32"/>
    <x v="0"/>
    <x v="3"/>
    <n v="8.6999999999999993"/>
    <n v="14.7"/>
    <n v="9.1999999999999993"/>
    <n v="0.2"/>
    <s v="Y"/>
    <s v="N"/>
    <n v="131137.065"/>
    <n v="95.267104889999999"/>
    <n v="12493048.5263"/>
  </r>
  <r>
    <x v="1324"/>
    <s v="August"/>
    <x v="32"/>
    <x v="1"/>
    <x v="3"/>
    <n v="7.7"/>
    <n v="15.9"/>
    <n v="12.2"/>
    <n v="0"/>
    <s v="Y"/>
    <s v="N"/>
    <n v="125189.54"/>
    <n v="77.617767220000005"/>
    <n v="9716932.5741000008"/>
  </r>
  <r>
    <x v="1325"/>
    <s v="August"/>
    <x v="32"/>
    <x v="2"/>
    <x v="3"/>
    <n v="8.9"/>
    <n v="13.8"/>
    <n v="10.4"/>
    <n v="2.2000000000000002"/>
    <s v="Y"/>
    <s v="N"/>
    <n v="116571.26"/>
    <n v="38.301147139999998"/>
    <n v="4464812.9815999996"/>
  </r>
  <r>
    <x v="1326"/>
    <s v="August"/>
    <x v="32"/>
    <x v="3"/>
    <x v="3"/>
    <n v="6.7"/>
    <n v="11.9"/>
    <n v="9.3000000000000007"/>
    <n v="9.1999999999999993"/>
    <s v="Y"/>
    <s v="N"/>
    <n v="119707.93"/>
    <n v="50.446948470000002"/>
    <n v="6038899.7762000002"/>
  </r>
  <r>
    <x v="1327"/>
    <s v="August"/>
    <x v="33"/>
    <x v="4"/>
    <x v="3"/>
    <n v="5.5"/>
    <n v="12.4"/>
    <n v="6.5"/>
    <n v="2"/>
    <s v="Y"/>
    <s v="N"/>
    <n v="138918.38500000001"/>
    <n v="102.3388107"/>
    <n v="14216742.305299999"/>
  </r>
  <r>
    <x v="1328"/>
    <s v="August"/>
    <x v="33"/>
    <x v="5"/>
    <x v="3"/>
    <n v="8.6"/>
    <n v="12.4"/>
    <n v="7.7"/>
    <n v="1.2"/>
    <s v="Y"/>
    <s v="N"/>
    <n v="138424.25"/>
    <n v="119.2284324"/>
    <n v="16504106.3336"/>
  </r>
  <r>
    <x v="1329"/>
    <s v="August"/>
    <x v="33"/>
    <x v="6"/>
    <x v="3"/>
    <n v="8.6999999999999993"/>
    <n v="14"/>
    <n v="8.5"/>
    <n v="1"/>
    <s v="Y"/>
    <s v="N"/>
    <n v="136240.845"/>
    <n v="104.8161592"/>
    <n v="14280242.099099999"/>
  </r>
  <r>
    <x v="1330"/>
    <s v="August"/>
    <x v="33"/>
    <x v="0"/>
    <x v="3"/>
    <n v="5.6"/>
    <n v="16"/>
    <n v="11.1"/>
    <n v="0"/>
    <s v="Y"/>
    <s v="N"/>
    <n v="131956.72500000001"/>
    <n v="89.579370560000001"/>
    <n v="11820600.366699999"/>
  </r>
  <r>
    <x v="1331"/>
    <s v="August"/>
    <x v="33"/>
    <x v="1"/>
    <x v="3"/>
    <n v="4.8"/>
    <n v="15.4"/>
    <n v="14.7"/>
    <n v="0"/>
    <s v="Y"/>
    <s v="N"/>
    <n v="130210.94"/>
    <n v="97.467844349999993"/>
    <n v="12691379.6326"/>
  </r>
  <r>
    <x v="1332"/>
    <s v="August"/>
    <x v="33"/>
    <x v="2"/>
    <x v="3"/>
    <n v="3.9"/>
    <n v="15.2"/>
    <n v="14.9"/>
    <n v="0"/>
    <s v="Y"/>
    <s v="N"/>
    <n v="116471.77499999999"/>
    <n v="118.4878363"/>
    <n v="13800488.6098"/>
  </r>
  <r>
    <x v="1333"/>
    <s v="August"/>
    <x v="33"/>
    <x v="3"/>
    <x v="3"/>
    <n v="4.9000000000000004"/>
    <n v="14.7"/>
    <n v="12.3"/>
    <n v="0"/>
    <s v="Y"/>
    <s v="N"/>
    <n v="111436.265"/>
    <n v="105.4622088"/>
    <n v="11752314.647299999"/>
  </r>
  <r>
    <x v="1334"/>
    <s v="August"/>
    <x v="34"/>
    <x v="4"/>
    <x v="3"/>
    <n v="6.8"/>
    <n v="12.9"/>
    <n v="12.4"/>
    <n v="3.6"/>
    <s v="Y"/>
    <s v="N"/>
    <n v="131280.85"/>
    <n v="105.01180309999999"/>
    <n v="13786038.771"/>
  </r>
  <r>
    <x v="1335"/>
    <s v="August"/>
    <x v="34"/>
    <x v="5"/>
    <x v="3"/>
    <n v="1.9"/>
    <n v="11.2"/>
    <n v="11.7"/>
    <n v="0.2"/>
    <s v="Y"/>
    <s v="N"/>
    <n v="139563.095"/>
    <n v="119.82307369999999"/>
    <n v="16722879.017999999"/>
  </r>
  <r>
    <x v="1336"/>
    <s v="August"/>
    <x v="34"/>
    <x v="6"/>
    <x v="3"/>
    <n v="0.8"/>
    <n v="12.5"/>
    <n v="15.5"/>
    <n v="0"/>
    <s v="Y"/>
    <s v="N"/>
    <n v="136032.16"/>
    <n v="118.3790102"/>
    <n v="16103352.4562"/>
  </r>
  <r>
    <x v="1337"/>
    <s v="August"/>
    <x v="34"/>
    <x v="0"/>
    <x v="3"/>
    <n v="4.8"/>
    <n v="16.7"/>
    <n v="5.0999999999999996"/>
    <n v="0"/>
    <s v="Y"/>
    <s v="N"/>
    <n v="139752.54500000001"/>
    <n v="97.166418829999998"/>
    <n v="13579254.32"/>
  </r>
  <r>
    <x v="1338"/>
    <s v="August"/>
    <x v="34"/>
    <x v="1"/>
    <x v="3"/>
    <n v="8.9"/>
    <n v="16"/>
    <n v="6.8"/>
    <n v="1.6"/>
    <s v="Y"/>
    <s v="N"/>
    <n v="130466.91499999999"/>
    <n v="122.4259917"/>
    <n v="15972541.4529"/>
  </r>
  <r>
    <x v="1339"/>
    <s v="September"/>
    <x v="34"/>
    <x v="2"/>
    <x v="3"/>
    <n v="10.5"/>
    <n v="13.4"/>
    <n v="7.4"/>
    <n v="2.2000000000000002"/>
    <s v="Y"/>
    <s v="N"/>
    <n v="116344.565"/>
    <n v="104.0260614"/>
    <n v="12102866.862199999"/>
  </r>
  <r>
    <x v="1340"/>
    <s v="September"/>
    <x v="34"/>
    <x v="3"/>
    <x v="3"/>
    <n v="5"/>
    <n v="12.3"/>
    <n v="11.2"/>
    <n v="3"/>
    <s v="Y"/>
    <s v="N"/>
    <n v="118402.905"/>
    <n v="137.1315117"/>
    <n v="16236769.352299999"/>
  </r>
  <r>
    <x v="1341"/>
    <s v="September"/>
    <x v="35"/>
    <x v="4"/>
    <x v="3"/>
    <n v="5"/>
    <n v="13.1"/>
    <n v="14.7"/>
    <n v="0"/>
    <s v="Y"/>
    <s v="N"/>
    <n v="131448.995"/>
    <n v="139.51638489999999"/>
    <n v="18339288.581099998"/>
  </r>
  <r>
    <x v="1342"/>
    <s v="September"/>
    <x v="35"/>
    <x v="5"/>
    <x v="3"/>
    <n v="3.4"/>
    <n v="19.5"/>
    <n v="14.7"/>
    <n v="0"/>
    <s v="Y"/>
    <s v="N"/>
    <n v="128192.08500000001"/>
    <n v="119.57434360000001"/>
    <n v="15328484.4186"/>
  </r>
  <r>
    <x v="1343"/>
    <s v="September"/>
    <x v="35"/>
    <x v="6"/>
    <x v="3"/>
    <n v="8.1"/>
    <n v="20.2"/>
    <n v="14.5"/>
    <n v="0"/>
    <s v="Y"/>
    <s v="N"/>
    <n v="118307.155"/>
    <n v="111.54075349999999"/>
    <n v="13196069.213099999"/>
  </r>
  <r>
    <x v="1344"/>
    <s v="September"/>
    <x v="35"/>
    <x v="0"/>
    <x v="3"/>
    <n v="13.8"/>
    <n v="20.6"/>
    <n v="9.5"/>
    <n v="0"/>
    <s v="Y"/>
    <s v="N"/>
    <n v="116467.37"/>
    <n v="138.90753839999999"/>
    <n v="16178195.670600001"/>
  </r>
  <r>
    <x v="1345"/>
    <s v="September"/>
    <x v="35"/>
    <x v="1"/>
    <x v="3"/>
    <n v="8.6999999999999993"/>
    <n v="15.1"/>
    <n v="14.7"/>
    <n v="3.4"/>
    <s v="Y"/>
    <s v="N"/>
    <n v="123583.52"/>
    <n v="161.5068282"/>
    <n v="19959582.333000001"/>
  </r>
  <r>
    <x v="1346"/>
    <s v="September"/>
    <x v="35"/>
    <x v="2"/>
    <x v="3"/>
    <n v="4.2"/>
    <n v="17.5"/>
    <n v="16.2"/>
    <n v="0.2"/>
    <s v="Y"/>
    <s v="N"/>
    <n v="109948.61500000001"/>
    <n v="109.29377119999999"/>
    <n v="12016698.771600001"/>
  </r>
  <r>
    <x v="1347"/>
    <s v="September"/>
    <x v="35"/>
    <x v="3"/>
    <x v="3"/>
    <n v="8.6"/>
    <n v="18.100000000000001"/>
    <n v="7.3"/>
    <n v="0"/>
    <s v="Y"/>
    <s v="N"/>
    <n v="107838.95"/>
    <n v="67.615591249999994"/>
    <n v="7291594.3640000001"/>
  </r>
  <r>
    <x v="1348"/>
    <s v="September"/>
    <x v="36"/>
    <x v="4"/>
    <x v="3"/>
    <n v="13.4"/>
    <n v="18"/>
    <n v="10.199999999999999"/>
    <n v="0"/>
    <s v="Y"/>
    <s v="N"/>
    <n v="123132.625"/>
    <n v="92.615982560000006"/>
    <n v="11404049.0496"/>
  </r>
  <r>
    <x v="1349"/>
    <s v="September"/>
    <x v="36"/>
    <x v="5"/>
    <x v="3"/>
    <n v="9.1"/>
    <n v="24.2"/>
    <n v="17.7"/>
    <n v="0"/>
    <s v="Y"/>
    <s v="N"/>
    <n v="111096.53"/>
    <n v="67.333252150000007"/>
    <n v="7480490.6675000004"/>
  </r>
  <r>
    <x v="1350"/>
    <s v="September"/>
    <x v="36"/>
    <x v="6"/>
    <x v="3"/>
    <n v="11.7"/>
    <n v="18.5"/>
    <n v="15.8"/>
    <n v="0"/>
    <s v="Y"/>
    <s v="N"/>
    <n v="112935.03999999999"/>
    <n v="83.694892069999995"/>
    <n v="9452085.9836999997"/>
  </r>
  <r>
    <x v="1351"/>
    <s v="September"/>
    <x v="36"/>
    <x v="0"/>
    <x v="3"/>
    <n v="7.1"/>
    <n v="19.7"/>
    <n v="18.2"/>
    <n v="0"/>
    <s v="Y"/>
    <s v="N"/>
    <n v="117880.565"/>
    <n v="84.978278599999996"/>
    <n v="10017287.494100001"/>
  </r>
  <r>
    <x v="1352"/>
    <s v="September"/>
    <x v="36"/>
    <x v="1"/>
    <x v="3"/>
    <n v="10.9"/>
    <n v="22.7"/>
    <n v="18.2"/>
    <n v="0"/>
    <s v="Y"/>
    <s v="N"/>
    <n v="111213.15"/>
    <n v="35.224262940000003"/>
    <n v="3917401.2379999999"/>
  </r>
  <r>
    <x v="1353"/>
    <s v="September"/>
    <x v="36"/>
    <x v="2"/>
    <x v="3"/>
    <n v="10.199999999999999"/>
    <n v="13.7"/>
    <n v="6.3"/>
    <n v="0.2"/>
    <s v="Y"/>
    <s v="N"/>
    <n v="108632.355"/>
    <n v="14.67358758"/>
    <n v="1594026.3751000001"/>
  </r>
  <r>
    <x v="1354"/>
    <s v="September"/>
    <x v="36"/>
    <x v="3"/>
    <x v="3"/>
    <n v="5.5"/>
    <n v="14"/>
    <n v="15.3"/>
    <n v="2"/>
    <s v="Y"/>
    <s v="N"/>
    <n v="113030.005"/>
    <n v="81.637617719999994"/>
    <n v="9227500.3390999995"/>
  </r>
  <r>
    <x v="1355"/>
    <s v="September"/>
    <x v="37"/>
    <x v="4"/>
    <x v="3"/>
    <n v="6.7"/>
    <n v="18.100000000000001"/>
    <n v="18.7"/>
    <n v="0"/>
    <s v="Y"/>
    <s v="N"/>
    <n v="118208.24"/>
    <n v="70.685303939999997"/>
    <n v="8355585.3726000004"/>
  </r>
  <r>
    <x v="1356"/>
    <s v="September"/>
    <x v="37"/>
    <x v="5"/>
    <x v="3"/>
    <n v="11"/>
    <n v="20.3"/>
    <n v="8"/>
    <n v="0"/>
    <s v="Y"/>
    <s v="N"/>
    <n v="119622.285"/>
    <n v="85.452468640000006"/>
    <n v="10222019.557600001"/>
  </r>
  <r>
    <x v="1357"/>
    <s v="September"/>
    <x v="37"/>
    <x v="6"/>
    <x v="3"/>
    <n v="8.5"/>
    <n v="14.7"/>
    <n v="16.100000000000001"/>
    <n v="3"/>
    <s v="Y"/>
    <s v="N"/>
    <n v="123787.77"/>
    <n v="101.0040489"/>
    <n v="12503065.974300001"/>
  </r>
  <r>
    <x v="1358"/>
    <s v="September"/>
    <x v="37"/>
    <x v="0"/>
    <x v="3"/>
    <n v="3.8"/>
    <n v="17.399999999999999"/>
    <n v="18.5"/>
    <n v="0.8"/>
    <s v="Y"/>
    <s v="N"/>
    <n v="125335.57"/>
    <n v="115.429534"/>
    <n v="14467426.4387"/>
  </r>
  <r>
    <x v="1359"/>
    <s v="September"/>
    <x v="37"/>
    <x v="1"/>
    <x v="3"/>
    <n v="8.3000000000000007"/>
    <n v="18.899999999999999"/>
    <n v="16.600000000000001"/>
    <n v="0"/>
    <s v="N"/>
    <s v="N"/>
    <n v="120372.48"/>
    <n v="110.8134668"/>
    <n v="13338891.816099999"/>
  </r>
  <r>
    <x v="1360"/>
    <s v="September"/>
    <x v="37"/>
    <x v="2"/>
    <x v="3"/>
    <n v="6.8"/>
    <n v="17.3"/>
    <n v="19.7"/>
    <n v="0"/>
    <s v="N"/>
    <s v="N"/>
    <n v="107731.72"/>
    <n v="83.493593180000005"/>
    <n v="8994908.4023000002"/>
  </r>
  <r>
    <x v="1361"/>
    <s v="September"/>
    <x v="37"/>
    <x v="3"/>
    <x v="3"/>
    <n v="10.4"/>
    <n v="13.7"/>
    <n v="11.6"/>
    <n v="0.2"/>
    <s v="N"/>
    <s v="N"/>
    <n v="107332.1"/>
    <n v="79.780017569999998"/>
    <n v="8562956.8237999994"/>
  </r>
  <r>
    <x v="1362"/>
    <s v="September"/>
    <x v="38"/>
    <x v="4"/>
    <x v="3"/>
    <n v="4.5999999999999996"/>
    <n v="14.9"/>
    <n v="17.2"/>
    <n v="0"/>
    <s v="N"/>
    <s v="N"/>
    <n v="119535.715"/>
    <n v="93.755130829999999"/>
    <n v="11207086.5987"/>
  </r>
  <r>
    <x v="1363"/>
    <s v="September"/>
    <x v="38"/>
    <x v="5"/>
    <x v="3"/>
    <n v="8.6"/>
    <n v="13.6"/>
    <n v="12.2"/>
    <n v="0"/>
    <s v="N"/>
    <s v="N"/>
    <n v="124797.08500000001"/>
    <n v="118.656356"/>
    <n v="14807967.3455"/>
  </r>
  <r>
    <x v="1364"/>
    <s v="September"/>
    <x v="38"/>
    <x v="6"/>
    <x v="3"/>
    <n v="6.4"/>
    <n v="17.600000000000001"/>
    <n v="20.8"/>
    <n v="0"/>
    <s v="N"/>
    <s v="N"/>
    <n v="119238.345"/>
    <n v="120.8612104"/>
    <n v="14411290.7028"/>
  </r>
  <r>
    <x v="1365"/>
    <s v="September"/>
    <x v="38"/>
    <x v="0"/>
    <x v="3"/>
    <n v="9.1999999999999993"/>
    <n v="24.2"/>
    <n v="20.8"/>
    <n v="0"/>
    <s v="N"/>
    <s v="N"/>
    <n v="110878.67"/>
    <n v="99.286997249999999"/>
    <n v="11008810.203400001"/>
  </r>
  <r>
    <x v="1366"/>
    <s v="September"/>
    <x v="38"/>
    <x v="1"/>
    <x v="3"/>
    <n v="10.7"/>
    <n v="15.2"/>
    <n v="10.199999999999999"/>
    <n v="0"/>
    <s v="N"/>
    <s v="Y"/>
    <n v="108622.42"/>
    <n v="90.212995460000002"/>
    <n v="9799153.8823000006"/>
  </r>
  <r>
    <x v="1367"/>
    <s v="September"/>
    <x v="38"/>
    <x v="2"/>
    <x v="3"/>
    <n v="5.5"/>
    <n v="14"/>
    <n v="17"/>
    <n v="1.2"/>
    <s v="N"/>
    <s v="N"/>
    <n v="109315.065"/>
    <n v="86.164086429999998"/>
    <n v="9419032.7087999992"/>
  </r>
  <r>
    <x v="1368"/>
    <s v="September"/>
    <x v="38"/>
    <x v="3"/>
    <x v="3"/>
    <n v="6.8"/>
    <n v="16.5"/>
    <n v="19.8"/>
    <n v="0.2"/>
    <s v="N"/>
    <s v="N"/>
    <n v="106236.23"/>
    <n v="86.884516410000003"/>
    <n v="9230283.4688000008"/>
  </r>
  <r>
    <x v="1369"/>
    <s v="October"/>
    <x v="39"/>
    <x v="4"/>
    <x v="3"/>
    <n v="4.7"/>
    <n v="23.3"/>
    <n v="21.4"/>
    <n v="0"/>
    <s v="N"/>
    <s v="N"/>
    <n v="114466.64"/>
    <n v="111.1212712"/>
    <n v="12719678.546800001"/>
  </r>
  <r>
    <x v="1370"/>
    <s v="October"/>
    <x v="39"/>
    <x v="5"/>
    <x v="3"/>
    <n v="11.4"/>
    <n v="25.8"/>
    <n v="13.4"/>
    <n v="0"/>
    <s v="N"/>
    <s v="N"/>
    <n v="114458.205"/>
    <n v="104.9424003"/>
    <n v="12011518.7667"/>
  </r>
  <r>
    <x v="1371"/>
    <s v="October"/>
    <x v="39"/>
    <x v="6"/>
    <x v="3"/>
    <n v="14.7"/>
    <n v="18.100000000000001"/>
    <n v="10.9"/>
    <n v="0"/>
    <s v="N"/>
    <s v="N"/>
    <n v="115490.83500000001"/>
    <n v="122.0868375"/>
    <n v="14099910.805400001"/>
  </r>
  <r>
    <x v="1372"/>
    <s v="October"/>
    <x v="39"/>
    <x v="0"/>
    <x v="3"/>
    <n v="10.9"/>
    <n v="14.6"/>
    <n v="12.5"/>
    <n v="0"/>
    <s v="N"/>
    <s v="N"/>
    <n v="115294.12"/>
    <n v="97.499455749999996"/>
    <n v="11241113.951199999"/>
  </r>
  <r>
    <x v="1373"/>
    <s v="October"/>
    <x v="39"/>
    <x v="1"/>
    <x v="3"/>
    <n v="9.1"/>
    <n v="20.5"/>
    <n v="22.5"/>
    <n v="0"/>
    <s v="N"/>
    <s v="N"/>
    <n v="112576.545"/>
    <n v="105.2909812"/>
    <n v="11853294.883199999"/>
  </r>
  <r>
    <x v="1374"/>
    <s v="October"/>
    <x v="39"/>
    <x v="2"/>
    <x v="3"/>
    <n v="8.3000000000000007"/>
    <n v="23.8"/>
    <n v="22.7"/>
    <n v="0"/>
    <s v="N"/>
    <s v="N"/>
    <n v="102988.145"/>
    <n v="100.10292629999999"/>
    <n v="10309414.6887"/>
  </r>
  <r>
    <x v="1375"/>
    <s v="October"/>
    <x v="39"/>
    <x v="3"/>
    <x v="3"/>
    <n v="10.3"/>
    <n v="24.7"/>
    <n v="21.2"/>
    <n v="0"/>
    <s v="N"/>
    <s v="N"/>
    <n v="100476.705"/>
    <n v="87.871654219999996"/>
    <n v="8829054.2788999993"/>
  </r>
  <r>
    <x v="1376"/>
    <s v="October"/>
    <x v="40"/>
    <x v="4"/>
    <x v="3"/>
    <n v="13.5"/>
    <n v="28.2"/>
    <n v="22.7"/>
    <n v="0"/>
    <s v="N"/>
    <s v="N"/>
    <n v="113945.5"/>
    <n v="87.101261609999995"/>
    <n v="9924796.8048"/>
  </r>
  <r>
    <x v="1377"/>
    <s v="October"/>
    <x v="40"/>
    <x v="5"/>
    <x v="3"/>
    <n v="16.100000000000001"/>
    <n v="17.899999999999999"/>
    <n v="7.2"/>
    <m/>
    <s v="Y"/>
    <s v="N"/>
    <n v="116449.31"/>
    <n v="99.00074936"/>
    <n v="11528568.952500001"/>
  </r>
  <r>
    <x v="1378"/>
    <s v="October"/>
    <x v="40"/>
    <x v="6"/>
    <x v="3"/>
    <n v="10.1"/>
    <n v="16.5"/>
    <n v="20"/>
    <m/>
    <s v="Y"/>
    <s v="N"/>
    <n v="109551.08"/>
    <n v="73.539697610000005"/>
    <n v="8056353.2960000001"/>
  </r>
  <r>
    <x v="1379"/>
    <s v="October"/>
    <x v="40"/>
    <x v="0"/>
    <x v="3"/>
    <n v="6.4"/>
    <n v="20.7"/>
    <n v="23.7"/>
    <n v="0"/>
    <s v="Y"/>
    <s v="N"/>
    <n v="110432.33"/>
    <n v="85.630408540000005"/>
    <n v="9456365.5339000002"/>
  </r>
  <r>
    <x v="1380"/>
    <s v="October"/>
    <x v="40"/>
    <x v="1"/>
    <x v="3"/>
    <n v="8.6999999999999993"/>
    <n v="22.7"/>
    <n v="23.9"/>
    <n v="0"/>
    <s v="Y"/>
    <s v="N"/>
    <n v="110457.33500000001"/>
    <n v="88.472364569999996"/>
    <n v="9772421.6116000004"/>
  </r>
  <r>
    <x v="1381"/>
    <s v="October"/>
    <x v="40"/>
    <x v="2"/>
    <x v="3"/>
    <n v="10.5"/>
    <n v="24.9"/>
    <n v="23.2"/>
    <n v="0"/>
    <s v="Y"/>
    <s v="N"/>
    <n v="96584.744999999995"/>
    <n v="74.616600149999996"/>
    <n v="7206825.2982999999"/>
  </r>
  <r>
    <x v="1382"/>
    <s v="October"/>
    <x v="40"/>
    <x v="3"/>
    <x v="3"/>
    <n v="12.4"/>
    <n v="27.3"/>
    <n v="22.1"/>
    <n v="0"/>
    <s v="Y"/>
    <s v="N"/>
    <n v="90918.615000000005"/>
    <n v="56.864164340000002"/>
    <n v="5170011.0648999996"/>
  </r>
  <r>
    <x v="1383"/>
    <s v="October"/>
    <x v="41"/>
    <x v="4"/>
    <x v="3"/>
    <n v="19.5"/>
    <n v="27.5"/>
    <n v="19.399999999999999"/>
    <n v="0"/>
    <s v="Y"/>
    <s v="N"/>
    <n v="108070.27499999999"/>
    <n v="79.182454410000005"/>
    <n v="8557269.6232999992"/>
  </r>
  <r>
    <x v="1384"/>
    <s v="October"/>
    <x v="41"/>
    <x v="5"/>
    <x v="3"/>
    <n v="20"/>
    <n v="23.1"/>
    <n v="6.1"/>
    <n v="0.2"/>
    <s v="Y"/>
    <s v="N"/>
    <n v="113889.41"/>
    <n v="89.02524597"/>
    <n v="10139032.738600001"/>
  </r>
  <r>
    <x v="1385"/>
    <s v="October"/>
    <x v="41"/>
    <x v="6"/>
    <x v="3"/>
    <n v="16.100000000000001"/>
    <n v="22.6"/>
    <n v="15.1"/>
    <n v="5.2"/>
    <s v="Y"/>
    <s v="N"/>
    <n v="112592.26"/>
    <n v="122.20067"/>
    <n v="13758849.6088"/>
  </r>
  <r>
    <x v="1386"/>
    <s v="October"/>
    <x v="41"/>
    <x v="0"/>
    <x v="3"/>
    <n v="14.7"/>
    <n v="20.7"/>
    <n v="10.5"/>
    <n v="2"/>
    <s v="Y"/>
    <s v="N"/>
    <n v="112806.58500000001"/>
    <n v="165.77970980000001"/>
    <n v="18701042.924800001"/>
  </r>
  <r>
    <x v="1387"/>
    <s v="October"/>
    <x v="41"/>
    <x v="1"/>
    <x v="3"/>
    <n v="12.8"/>
    <n v="27.4"/>
    <n v="23"/>
    <n v="0"/>
    <s v="Y"/>
    <s v="N"/>
    <n v="107940.16"/>
    <n v="101.6603803"/>
    <n v="10973237.7152"/>
  </r>
  <r>
    <x v="1388"/>
    <s v="October"/>
    <x v="41"/>
    <x v="2"/>
    <x v="3"/>
    <n v="11.7"/>
    <n v="16.100000000000001"/>
    <n v="9.8000000000000007"/>
    <n v="5"/>
    <s v="Y"/>
    <s v="N"/>
    <n v="99368.854999999996"/>
    <n v="96.292242040000005"/>
    <n v="9568449.8368999995"/>
  </r>
  <r>
    <x v="1389"/>
    <s v="October"/>
    <x v="41"/>
    <x v="3"/>
    <x v="3"/>
    <n v="7.6"/>
    <n v="19.2"/>
    <n v="22.7"/>
    <n v="5.6"/>
    <s v="Y"/>
    <s v="N"/>
    <n v="98427.53"/>
    <n v="81.920924420000006"/>
    <n v="8063274.2460000003"/>
  </r>
  <r>
    <x v="1390"/>
    <s v="October"/>
    <x v="42"/>
    <x v="4"/>
    <x v="3"/>
    <n v="8.9"/>
    <n v="27"/>
    <n v="25.7"/>
    <n v="0"/>
    <s v="Y"/>
    <s v="N"/>
    <n v="105893.61500000001"/>
    <n v="84.175390419999999"/>
    <n v="8913636.3856000006"/>
  </r>
  <r>
    <x v="1391"/>
    <s v="October"/>
    <x v="42"/>
    <x v="5"/>
    <x v="3"/>
    <n v="13"/>
    <n v="18.8"/>
    <n v="16.7"/>
    <n v="0"/>
    <s v="Y"/>
    <s v="N"/>
    <n v="109241.565"/>
    <n v="90.935335870000003"/>
    <n v="9933918.4042000007"/>
  </r>
  <r>
    <x v="1392"/>
    <s v="October"/>
    <x v="42"/>
    <x v="6"/>
    <x v="3"/>
    <n v="9.1999999999999993"/>
    <n v="15.5"/>
    <n v="19.7"/>
    <n v="0"/>
    <s v="Y"/>
    <s v="N"/>
    <n v="111423.36500000001"/>
    <n v="93.344752569999997"/>
    <n v="10400786.4364"/>
  </r>
  <r>
    <x v="1393"/>
    <s v="October"/>
    <x v="42"/>
    <x v="0"/>
    <x v="3"/>
    <n v="6.4"/>
    <n v="19.5"/>
    <n v="25"/>
    <n v="0"/>
    <s v="Y"/>
    <s v="N"/>
    <n v="112414.39"/>
    <n v="115.427252"/>
    <n v="12975684.123"/>
  </r>
  <r>
    <x v="1394"/>
    <s v="October"/>
    <x v="42"/>
    <x v="1"/>
    <x v="3"/>
    <n v="9.6"/>
    <n v="18.3"/>
    <n v="23.7"/>
    <n v="0"/>
    <s v="Y"/>
    <s v="N"/>
    <n v="111145.12"/>
    <n v="111.2042443"/>
    <n v="12359809.077199999"/>
  </r>
  <r>
    <x v="1395"/>
    <s v="October"/>
    <x v="42"/>
    <x v="2"/>
    <x v="3"/>
    <n v="11.3"/>
    <n v="19.600000000000001"/>
    <n v="20.5"/>
    <n v="0"/>
    <s v="Y"/>
    <s v="N"/>
    <n v="97973.985000000001"/>
    <n v="98.832267079999994"/>
    <n v="9682991.0524000004"/>
  </r>
  <r>
    <x v="1396"/>
    <s v="October"/>
    <x v="42"/>
    <x v="3"/>
    <x v="3"/>
    <n v="9.3000000000000007"/>
    <n v="15.9"/>
    <n v="22.8"/>
    <n v="0"/>
    <s v="Y"/>
    <s v="N"/>
    <n v="95624.014999999999"/>
    <n v="110.2151781"/>
    <n v="10539217.843900001"/>
  </r>
  <r>
    <x v="1397"/>
    <s v="October"/>
    <x v="43"/>
    <x v="4"/>
    <x v="3"/>
    <n v="9.1"/>
    <n v="17"/>
    <n v="25.6"/>
    <n v="0"/>
    <s v="Y"/>
    <s v="N"/>
    <n v="110196.61500000001"/>
    <n v="142.33806010000001"/>
    <n v="15685172.4087"/>
  </r>
  <r>
    <x v="1398"/>
    <s v="October"/>
    <x v="43"/>
    <x v="5"/>
    <x v="3"/>
    <n v="8.3000000000000007"/>
    <n v="25.2"/>
    <n v="25.8"/>
    <n v="0"/>
    <s v="Y"/>
    <s v="N"/>
    <n v="113459.02499999999"/>
    <n v="149.08062029999999"/>
    <n v="16914541.825599998"/>
  </r>
  <r>
    <x v="1399"/>
    <s v="October"/>
    <x v="43"/>
    <x v="6"/>
    <x v="3"/>
    <n v="13"/>
    <n v="19.5"/>
    <n v="16.7"/>
    <n v="0"/>
    <s v="Y"/>
    <s v="N"/>
    <n v="114402.745"/>
    <n v="121.6154276"/>
    <n v="13913138.751800001"/>
  </r>
  <r>
    <x v="1400"/>
    <s v="November"/>
    <x v="43"/>
    <x v="0"/>
    <x v="3"/>
    <n v="12.8"/>
    <n v="34.299999999999997"/>
    <n v="14.2"/>
    <n v="0"/>
    <s v="Y"/>
    <s v="N"/>
    <n v="119350.66499999999"/>
    <n v="101.7889277"/>
    <n v="12148576.2106"/>
  </r>
  <r>
    <x v="1401"/>
    <s v="November"/>
    <x v="43"/>
    <x v="1"/>
    <x v="3"/>
    <n v="16.3"/>
    <n v="31.6"/>
    <n v="13.4"/>
    <n v="0"/>
    <s v="Y"/>
    <s v="N"/>
    <n v="116793.855"/>
    <n v="79.019020170000005"/>
    <n v="9228935.9839999992"/>
  </r>
  <r>
    <x v="1402"/>
    <s v="November"/>
    <x v="43"/>
    <x v="2"/>
    <x v="3"/>
    <n v="12.6"/>
    <n v="20.9"/>
    <n v="19.899999999999999"/>
    <n v="0.2"/>
    <s v="Y"/>
    <s v="N"/>
    <n v="93859.285000000003"/>
    <n v="74.729665089999997"/>
    <n v="7014072.9336000001"/>
  </r>
  <r>
    <x v="1403"/>
    <s v="November"/>
    <x v="43"/>
    <x v="3"/>
    <x v="3"/>
    <n v="9.1999999999999993"/>
    <n v="20.9"/>
    <n v="19.7"/>
    <n v="0"/>
    <s v="Y"/>
    <s v="N"/>
    <n v="96432.625"/>
    <n v="90.901472760000004"/>
    <n v="8765867.6346000005"/>
  </r>
  <r>
    <x v="1404"/>
    <s v="November"/>
    <x v="44"/>
    <x v="4"/>
    <x v="3"/>
    <n v="14.5"/>
    <n v="28.6"/>
    <n v="15.8"/>
    <n v="2.8"/>
    <s v="Y"/>
    <s v="N"/>
    <n v="107014.075"/>
    <n v="104.6322227"/>
    <n v="11197120.5274"/>
  </r>
  <r>
    <x v="1405"/>
    <s v="November"/>
    <x v="44"/>
    <x v="5"/>
    <x v="3"/>
    <n v="16.3"/>
    <n v="21.4"/>
    <n v="7.8"/>
    <n v="4.4000000000000004"/>
    <s v="Y"/>
    <s v="Y"/>
    <n v="100696.565"/>
    <n v="115.778035"/>
    <n v="11658450.426899999"/>
  </r>
  <r>
    <x v="1406"/>
    <s v="November"/>
    <x v="44"/>
    <x v="6"/>
    <x v="3"/>
    <n v="11.1"/>
    <n v="17.2"/>
    <n v="18.2"/>
    <n v="35.799999999999997"/>
    <s v="Y"/>
    <s v="N"/>
    <n v="106387.19500000001"/>
    <n v="95.569564769999999"/>
    <n v="10167377.9233"/>
  </r>
  <r>
    <x v="1407"/>
    <s v="November"/>
    <x v="44"/>
    <x v="0"/>
    <x v="3"/>
    <n v="7.7"/>
    <n v="17"/>
    <n v="22.7"/>
    <n v="3"/>
    <s v="Y"/>
    <s v="N"/>
    <n v="109430.37"/>
    <n v="91.884517419999995"/>
    <n v="10054956.738500001"/>
  </r>
  <r>
    <x v="1408"/>
    <s v="November"/>
    <x v="44"/>
    <x v="1"/>
    <x v="3"/>
    <n v="8"/>
    <n v="20"/>
    <n v="14.8"/>
    <n v="0"/>
    <s v="Y"/>
    <s v="N"/>
    <n v="112506.95"/>
    <n v="101.7347422"/>
    <n v="11445865.554"/>
  </r>
  <r>
    <x v="1409"/>
    <s v="November"/>
    <x v="44"/>
    <x v="2"/>
    <x v="3"/>
    <n v="9"/>
    <n v="20.3"/>
    <n v="27.3"/>
    <n v="0"/>
    <s v="Y"/>
    <s v="N"/>
    <n v="100203.55"/>
    <n v="86.725271390000003"/>
    <n v="8690180.068"/>
  </r>
  <r>
    <x v="1410"/>
    <s v="November"/>
    <x v="44"/>
    <x v="3"/>
    <x v="3"/>
    <n v="9.3000000000000007"/>
    <n v="19.600000000000001"/>
    <n v="29.1"/>
    <n v="0.2"/>
    <s v="Y"/>
    <s v="N"/>
    <n v="94602.89"/>
    <n v="76.672204399999998"/>
    <n v="7253412.1189000001"/>
  </r>
  <r>
    <x v="1411"/>
    <s v="November"/>
    <x v="45"/>
    <x v="4"/>
    <x v="3"/>
    <n v="10.9"/>
    <n v="30.2"/>
    <n v="17.5"/>
    <n v="0"/>
    <s v="Y"/>
    <s v="N"/>
    <n v="114159.595"/>
    <n v="105.4518321"/>
    <n v="12038338.444499999"/>
  </r>
  <r>
    <x v="1412"/>
    <s v="November"/>
    <x v="45"/>
    <x v="5"/>
    <x v="3"/>
    <n v="16.899999999999999"/>
    <n v="30.5"/>
    <n v="18.399999999999999"/>
    <n v="0"/>
    <s v="Y"/>
    <s v="N"/>
    <n v="120185.265"/>
    <n v="111.5733647"/>
    <n v="13409474.4034"/>
  </r>
  <r>
    <x v="1413"/>
    <s v="November"/>
    <x v="45"/>
    <x v="6"/>
    <x v="3"/>
    <n v="14.8"/>
    <n v="17.3"/>
    <n v="7.2"/>
    <n v="6.2"/>
    <s v="Y"/>
    <s v="N"/>
    <n v="116487.58"/>
    <n v="119.62472270000001"/>
    <n v="13934794.455499999"/>
  </r>
  <r>
    <x v="1414"/>
    <s v="November"/>
    <x v="45"/>
    <x v="0"/>
    <x v="3"/>
    <n v="13.7"/>
    <n v="18.100000000000001"/>
    <n v="23.8"/>
    <n v="0.2"/>
    <s v="Y"/>
    <s v="N"/>
    <n v="108628.34"/>
    <n v="96.501965749999997"/>
    <n v="10482848.3462"/>
  </r>
  <r>
    <x v="1415"/>
    <s v="November"/>
    <x v="45"/>
    <x v="1"/>
    <x v="3"/>
    <n v="8.3000000000000007"/>
    <n v="19"/>
    <n v="29.8"/>
    <n v="0"/>
    <s v="Y"/>
    <s v="N"/>
    <n v="107405.925"/>
    <n v="97.767081950000005"/>
    <n v="10500763.871400001"/>
  </r>
  <r>
    <x v="1416"/>
    <s v="November"/>
    <x v="45"/>
    <x v="2"/>
    <x v="3"/>
    <n v="9.6"/>
    <n v="18.100000000000001"/>
    <n v="29.9"/>
    <n v="0"/>
    <s v="Y"/>
    <s v="N"/>
    <n v="90498.92"/>
    <n v="83.267081379999993"/>
    <n v="7535580.9364"/>
  </r>
  <r>
    <x v="1417"/>
    <s v="November"/>
    <x v="45"/>
    <x v="3"/>
    <x v="3"/>
    <n v="9.8000000000000007"/>
    <n v="26.6"/>
    <n v="30.1"/>
    <n v="0"/>
    <s v="Y"/>
    <s v="N"/>
    <n v="92043.13"/>
    <n v="89.24819359"/>
    <n v="8214683.0849000001"/>
  </r>
  <r>
    <x v="1418"/>
    <s v="November"/>
    <x v="46"/>
    <x v="4"/>
    <x v="3"/>
    <n v="15.4"/>
    <n v="30.9"/>
    <n v="27.5"/>
    <n v="0"/>
    <s v="Y"/>
    <s v="N"/>
    <n v="113978.535"/>
    <n v="104.47126299999999"/>
    <n v="11907481.5063"/>
  </r>
  <r>
    <x v="1419"/>
    <s v="November"/>
    <x v="46"/>
    <x v="5"/>
    <x v="3"/>
    <n v="22.5"/>
    <n v="27.6"/>
    <n v="5.5"/>
    <n v="0"/>
    <s v="Y"/>
    <s v="N"/>
    <n v="118330.625"/>
    <n v="110.715976"/>
    <n v="13101090.637599999"/>
  </r>
  <r>
    <x v="1420"/>
    <s v="November"/>
    <x v="46"/>
    <x v="6"/>
    <x v="3"/>
    <n v="12.3"/>
    <n v="23.2"/>
    <n v="24.2"/>
    <n v="24.2"/>
    <s v="Y"/>
    <s v="N"/>
    <n v="106618.19500000001"/>
    <n v="100.42825310000001"/>
    <n v="10707479.0725"/>
  </r>
  <r>
    <x v="1421"/>
    <s v="November"/>
    <x v="46"/>
    <x v="0"/>
    <x v="3"/>
    <n v="9.6999999999999993"/>
    <n v="16.399999999999999"/>
    <n v="20.3"/>
    <n v="6.2"/>
    <s v="Y"/>
    <s v="N"/>
    <n v="107278.83"/>
    <n v="77.208902539999997"/>
    <n v="8282880.7301000003"/>
  </r>
  <r>
    <x v="1422"/>
    <s v="November"/>
    <x v="46"/>
    <x v="1"/>
    <x v="3"/>
    <n v="11"/>
    <n v="14.5"/>
    <n v="3.5"/>
    <n v="6"/>
    <s v="Y"/>
    <s v="N"/>
    <n v="113582.6"/>
    <n v="93.528906469999995"/>
    <n v="10623256.372"/>
  </r>
  <r>
    <x v="1423"/>
    <s v="November"/>
    <x v="46"/>
    <x v="2"/>
    <x v="3"/>
    <n v="11.1"/>
    <n v="16.899999999999999"/>
    <n v="15.8"/>
    <n v="7"/>
    <s v="Y"/>
    <s v="N"/>
    <n v="101352.12"/>
    <n v="110.5056773"/>
    <n v="11199984.6664"/>
  </r>
  <r>
    <x v="1424"/>
    <s v="November"/>
    <x v="46"/>
    <x v="3"/>
    <x v="3"/>
    <n v="12.7"/>
    <n v="18.8"/>
    <n v="20.5"/>
    <n v="0.8"/>
    <s v="Y"/>
    <s v="N"/>
    <n v="96240.41"/>
    <n v="116.4628124"/>
    <n v="11208428.815099999"/>
  </r>
  <r>
    <x v="1425"/>
    <s v="November"/>
    <x v="47"/>
    <x v="4"/>
    <x v="3"/>
    <n v="11.9"/>
    <n v="18.600000000000001"/>
    <n v="25.5"/>
    <n v="0"/>
    <s v="Y"/>
    <s v="N"/>
    <n v="110547.605"/>
    <n v="112.20926300000001"/>
    <n v="12404465.283500001"/>
  </r>
  <r>
    <x v="1426"/>
    <s v="November"/>
    <x v="47"/>
    <x v="5"/>
    <x v="3"/>
    <n v="14.4"/>
    <n v="20"/>
    <n v="23.3"/>
    <n v="0.2"/>
    <s v="Y"/>
    <s v="N"/>
    <n v="109706.42"/>
    <n v="109.76169760000001"/>
    <n v="12041562.8968"/>
  </r>
  <r>
    <x v="1427"/>
    <s v="November"/>
    <x v="47"/>
    <x v="6"/>
    <x v="3"/>
    <n v="14.4"/>
    <n v="20.8"/>
    <n v="18"/>
    <n v="0"/>
    <s v="Y"/>
    <s v="N"/>
    <n v="106684.825"/>
    <n v="98.178259999999995"/>
    <n v="10474130.4869"/>
  </r>
  <r>
    <x v="1428"/>
    <s v="November"/>
    <x v="47"/>
    <x v="0"/>
    <x v="3"/>
    <n v="13.9"/>
    <n v="18.7"/>
    <n v="21.1"/>
    <n v="0.6"/>
    <s v="Y"/>
    <s v="N"/>
    <n v="112586.74"/>
    <n v="116.3293321"/>
    <n v="13097140.2675"/>
  </r>
  <r>
    <x v="1429"/>
    <s v="November"/>
    <x v="47"/>
    <x v="1"/>
    <x v="3"/>
    <n v="14.7"/>
    <n v="20.8"/>
    <n v="28"/>
    <n v="0"/>
    <s v="Y"/>
    <s v="N"/>
    <n v="110031.82"/>
    <n v="106.2941526"/>
    <n v="11695739.0659"/>
  </r>
  <r>
    <x v="1430"/>
    <s v="December"/>
    <x v="47"/>
    <x v="2"/>
    <x v="3"/>
    <n v="10.3"/>
    <n v="31.7"/>
    <n v="30.8"/>
    <n v="0"/>
    <s v="Y"/>
    <s v="N"/>
    <n v="100725.24"/>
    <n v="71.104740500000005"/>
    <n v="7162042.0520000001"/>
  </r>
  <r>
    <x v="1431"/>
    <s v="December"/>
    <x v="47"/>
    <x v="3"/>
    <x v="3"/>
    <n v="12.2"/>
    <n v="19.5"/>
    <n v="18.899999999999999"/>
    <n v="10.4"/>
    <s v="Y"/>
    <s v="N"/>
    <n v="88903.065000000002"/>
    <n v="24.455382029999999"/>
    <n v="2174158.4182000002"/>
  </r>
  <r>
    <x v="1432"/>
    <s v="December"/>
    <x v="48"/>
    <x v="4"/>
    <x v="3"/>
    <n v="13.3"/>
    <n v="23.6"/>
    <n v="13.4"/>
    <n v="0"/>
    <s v="Y"/>
    <s v="N"/>
    <n v="107666.30499999999"/>
    <n v="71.126198709999997"/>
    <n v="7657895.0038000001"/>
  </r>
  <r>
    <x v="1433"/>
    <s v="December"/>
    <x v="48"/>
    <x v="5"/>
    <x v="3"/>
    <n v="13.4"/>
    <n v="20.5"/>
    <n v="28.2"/>
    <n v="0"/>
    <s v="Y"/>
    <s v="N"/>
    <n v="111718.075"/>
    <n v="92.945548959999996"/>
    <n v="10383697.809599999"/>
  </r>
  <r>
    <x v="1434"/>
    <s v="December"/>
    <x v="48"/>
    <x v="6"/>
    <x v="3"/>
    <n v="13.4"/>
    <n v="25.2"/>
    <n v="31.1"/>
    <n v="0"/>
    <s v="Y"/>
    <s v="N"/>
    <n v="114225.12"/>
    <n v="86.814999110000002"/>
    <n v="9916453.6910999995"/>
  </r>
  <r>
    <x v="1435"/>
    <s v="December"/>
    <x v="48"/>
    <x v="0"/>
    <x v="3"/>
    <n v="14.5"/>
    <n v="35.5"/>
    <n v="31.3"/>
    <n v="0"/>
    <s v="Y"/>
    <s v="N"/>
    <n v="135452.26"/>
    <n v="125.30810839999999"/>
    <n v="16973266.4791"/>
  </r>
  <r>
    <x v="1436"/>
    <s v="December"/>
    <x v="48"/>
    <x v="1"/>
    <x v="3"/>
    <n v="25.1"/>
    <n v="38"/>
    <n v="27.1"/>
    <n v="0"/>
    <s v="Y"/>
    <s v="N"/>
    <n v="156648.405"/>
    <n v="177.86181680000001"/>
    <n v="27861769.912099998"/>
  </r>
  <r>
    <x v="1437"/>
    <s v="December"/>
    <x v="48"/>
    <x v="2"/>
    <x v="3"/>
    <n v="22.7"/>
    <n v="30.3"/>
    <n v="11"/>
    <n v="0"/>
    <s v="Y"/>
    <s v="N"/>
    <n v="121237.47"/>
    <n v="113.36703300000001"/>
    <n v="13744332.2623"/>
  </r>
  <r>
    <x v="1438"/>
    <s v="December"/>
    <x v="48"/>
    <x v="3"/>
    <x v="3"/>
    <n v="16"/>
    <n v="20.100000000000001"/>
    <n v="11.8"/>
    <n v="1.2"/>
    <s v="Y"/>
    <s v="N"/>
    <n v="102161.11500000001"/>
    <n v="80.188787649999995"/>
    <n v="8192175.9567999998"/>
  </r>
  <r>
    <x v="1439"/>
    <s v="December"/>
    <x v="49"/>
    <x v="4"/>
    <x v="3"/>
    <n v="15.8"/>
    <n v="20.6"/>
    <n v="28.5"/>
    <n v="0"/>
    <s v="Y"/>
    <s v="N"/>
    <n v="110803.765"/>
    <n v="95.225723139999999"/>
    <n v="10551368.648800001"/>
  </r>
  <r>
    <x v="1440"/>
    <s v="December"/>
    <x v="49"/>
    <x v="5"/>
    <x v="3"/>
    <n v="13"/>
    <n v="23.6"/>
    <n v="31.6"/>
    <n v="0"/>
    <s v="Y"/>
    <s v="N"/>
    <n v="114413.785"/>
    <n v="118.6444142"/>
    <n v="13574556.4977"/>
  </r>
  <r>
    <x v="1441"/>
    <s v="December"/>
    <x v="49"/>
    <x v="6"/>
    <x v="3"/>
    <n v="16"/>
    <n v="33.6"/>
    <n v="29.4"/>
    <n v="0"/>
    <s v="Y"/>
    <s v="N"/>
    <n v="129715.465"/>
    <n v="199.184327"/>
    <n v="25837287.5975"/>
  </r>
  <r>
    <x v="1442"/>
    <s v="December"/>
    <x v="49"/>
    <x v="0"/>
    <x v="3"/>
    <n v="16.899999999999999"/>
    <n v="21.1"/>
    <n v="6"/>
    <n v="16.2"/>
    <s v="Y"/>
    <s v="N"/>
    <n v="114986.33"/>
    <n v="101.8597212"/>
    <n v="11712475.5156"/>
  </r>
  <r>
    <x v="1443"/>
    <s v="December"/>
    <x v="49"/>
    <x v="1"/>
    <x v="3"/>
    <n v="16.399999999999999"/>
    <n v="22.7"/>
    <n v="13.7"/>
    <n v="16.600000000000001"/>
    <s v="Y"/>
    <s v="N"/>
    <n v="110025.465"/>
    <n v="92.958029269999997"/>
    <n v="10227750.3959"/>
  </r>
  <r>
    <x v="1444"/>
    <s v="December"/>
    <x v="49"/>
    <x v="2"/>
    <x v="3"/>
    <n v="17.2"/>
    <n v="24.8"/>
    <n v="17.5"/>
    <n v="41.2"/>
    <s v="Y"/>
    <s v="N"/>
    <n v="102577.145"/>
    <n v="101.632949"/>
    <n v="10425217.746400001"/>
  </r>
  <r>
    <x v="1445"/>
    <s v="December"/>
    <x v="49"/>
    <x v="3"/>
    <x v="3"/>
    <n v="15.8"/>
    <n v="23.5"/>
    <n v="16.3"/>
    <n v="3.8"/>
    <s v="Y"/>
    <s v="N"/>
    <n v="99110.774999999994"/>
    <n v="101.4492327"/>
    <n v="10054712.076099999"/>
  </r>
  <r>
    <x v="1446"/>
    <s v="December"/>
    <x v="50"/>
    <x v="4"/>
    <x v="3"/>
    <n v="15.6"/>
    <n v="21.8"/>
    <n v="23.2"/>
    <n v="2"/>
    <s v="Y"/>
    <s v="N"/>
    <n v="112804.4"/>
    <n v="101.40388849999999"/>
    <n v="11438804.799900001"/>
  </r>
  <r>
    <x v="1447"/>
    <s v="December"/>
    <x v="50"/>
    <x v="5"/>
    <x v="3"/>
    <n v="16.7"/>
    <n v="20.8"/>
    <n v="21.1"/>
    <n v="0"/>
    <s v="Y"/>
    <s v="N"/>
    <n v="113485.105"/>
    <n v="104.7225562"/>
    <n v="11884450.2862"/>
  </r>
  <r>
    <x v="1448"/>
    <s v="December"/>
    <x v="50"/>
    <x v="6"/>
    <x v="3"/>
    <n v="16.8"/>
    <n v="26.9"/>
    <n v="16.600000000000001"/>
    <n v="0"/>
    <s v="Y"/>
    <s v="N"/>
    <n v="119907.245"/>
    <n v="117.70772239999999"/>
    <n v="14114008.7082"/>
  </r>
  <r>
    <x v="1449"/>
    <s v="December"/>
    <x v="50"/>
    <x v="0"/>
    <x v="3"/>
    <n v="16.899999999999999"/>
    <n v="21.2"/>
    <n v="14.8"/>
    <n v="0"/>
    <s v="Y"/>
    <s v="N"/>
    <n v="111880.52499999999"/>
    <n v="75.555462689999999"/>
    <n v="8453184.8323999997"/>
  </r>
  <r>
    <x v="1450"/>
    <s v="December"/>
    <x v="50"/>
    <x v="1"/>
    <x v="3"/>
    <n v="15.4"/>
    <n v="20.9"/>
    <n v="9.6"/>
    <n v="1"/>
    <s v="N"/>
    <s v="N"/>
    <n v="102075.925"/>
    <n v="65.932437969999995"/>
    <n v="6730114.5932999998"/>
  </r>
  <r>
    <x v="1451"/>
    <s v="December"/>
    <x v="50"/>
    <x v="2"/>
    <x v="3"/>
    <n v="14.1"/>
    <n v="19.100000000000001"/>
    <n v="27.8"/>
    <n v="9.8000000000000007"/>
    <s v="N"/>
    <s v="N"/>
    <n v="92725.74"/>
    <n v="69.250457960000006"/>
    <n v="6421299.9596999995"/>
  </r>
  <r>
    <x v="1452"/>
    <s v="December"/>
    <x v="50"/>
    <x v="3"/>
    <x v="3"/>
    <n v="11.5"/>
    <n v="26.9"/>
    <n v="32.299999999999997"/>
    <n v="0"/>
    <s v="N"/>
    <s v="N"/>
    <n v="94938.395000000004"/>
    <n v="65.612248190000003"/>
    <n v="6229121.5355000002"/>
  </r>
  <r>
    <x v="1453"/>
    <s v="December"/>
    <x v="51"/>
    <x v="4"/>
    <x v="3"/>
    <n v="14.3"/>
    <n v="34.200000000000003"/>
    <n v="32.299999999999997"/>
    <n v="0"/>
    <s v="N"/>
    <s v="N"/>
    <n v="112358.815"/>
    <n v="96.817179359999997"/>
    <n v="10878263.544500001"/>
  </r>
  <r>
    <x v="1454"/>
    <s v="December"/>
    <x v="51"/>
    <x v="5"/>
    <x v="3"/>
    <n v="15.8"/>
    <n v="23.9"/>
    <n v="32.200000000000003"/>
    <n v="0"/>
    <s v="N"/>
    <s v="Y"/>
    <n v="98191.654999999999"/>
    <n v="55.238545299999998"/>
    <n v="5423964.1827999996"/>
  </r>
  <r>
    <x v="1455"/>
    <s v="December"/>
    <x v="51"/>
    <x v="6"/>
    <x v="3"/>
    <n v="13.3"/>
    <n v="23.8"/>
    <n v="32.299999999999997"/>
    <n v="0"/>
    <s v="N"/>
    <s v="Y"/>
    <n v="100017.19500000001"/>
    <n v="77.578354779999998"/>
    <n v="7759169.4378000004"/>
  </r>
  <r>
    <x v="1456"/>
    <s v="December"/>
    <x v="51"/>
    <x v="0"/>
    <x v="3"/>
    <n v="16.2"/>
    <n v="37.4"/>
    <n v="29.3"/>
    <n v="0"/>
    <s v="N"/>
    <s v="N"/>
    <n v="129749.14"/>
    <n v="102.3108963"/>
    <n v="13274750.807600001"/>
  </r>
  <r>
    <x v="1457"/>
    <s v="December"/>
    <x v="51"/>
    <x v="1"/>
    <x v="3"/>
    <n v="21.9"/>
    <n v="36.4"/>
    <n v="19.100000000000001"/>
    <n v="0"/>
    <s v="N"/>
    <s v="N"/>
    <n v="133831.375"/>
    <n v="121.46071910000001"/>
    <n v="16255255.045600001"/>
  </r>
  <r>
    <x v="1458"/>
    <s v="December"/>
    <x v="51"/>
    <x v="2"/>
    <x v="3"/>
    <n v="21"/>
    <n v="23.9"/>
    <n v="5.7"/>
    <n v="1.2"/>
    <s v="N"/>
    <s v="N"/>
    <n v="108290.11"/>
    <n v="91.7235266"/>
    <n v="9932750.7851"/>
  </r>
  <r>
    <x v="1459"/>
    <s v="December"/>
    <x v="51"/>
    <x v="3"/>
    <x v="3"/>
    <n v="18.2"/>
    <n v="22.7"/>
    <n v="9.9"/>
    <n v="0.6"/>
    <s v="N"/>
    <s v="N"/>
    <n v="99613.865000000005"/>
    <n v="84.166495269999999"/>
    <n v="8384149.8973000003"/>
  </r>
  <r>
    <x v="1460"/>
    <s v="December"/>
    <x v="52"/>
    <x v="4"/>
    <x v="3"/>
    <n v="17.3"/>
    <n v="23.5"/>
    <n v="31.3"/>
    <n v="0.8"/>
    <s v="N"/>
    <s v="N"/>
    <n v="103381.91499999999"/>
    <n v="84.897997059999994"/>
    <n v="8776917.5156999994"/>
  </r>
  <r>
    <x v="1461"/>
    <s v="January"/>
    <x v="0"/>
    <x v="5"/>
    <x v="4"/>
    <n v="15.5"/>
    <n v="26.2"/>
    <n v="31.7"/>
    <n v="0"/>
    <s v="N"/>
    <s v="Y"/>
    <n v="98933.06"/>
    <n v="78.560978969999994"/>
    <n v="7772278.0460999999"/>
  </r>
  <r>
    <x v="1462"/>
    <s v="January"/>
    <x v="0"/>
    <x v="6"/>
    <x v="4"/>
    <n v="18.399999999999999"/>
    <n v="22.2"/>
    <n v="26.3"/>
    <n v="0"/>
    <s v="N"/>
    <s v="N"/>
    <n v="106470.675"/>
    <n v="92.202011200000001"/>
    <n v="9816810.3687999994"/>
  </r>
  <r>
    <x v="1463"/>
    <s v="January"/>
    <x v="0"/>
    <x v="0"/>
    <x v="4"/>
    <n v="15.9"/>
    <n v="29.5"/>
    <n v="27.6"/>
    <n v="0"/>
    <s v="N"/>
    <s v="N"/>
    <n v="118789.605"/>
    <n v="127.38030259999999"/>
    <n v="15131455.830600001"/>
  </r>
  <r>
    <x v="1464"/>
    <s v="January"/>
    <x v="0"/>
    <x v="1"/>
    <x v="4"/>
    <n v="18"/>
    <n v="42.6"/>
    <n v="27.4"/>
    <n v="0"/>
    <s v="N"/>
    <s v="N"/>
    <n v="133288.46"/>
    <n v="121.0209967"/>
    <n v="16130702.277799999"/>
  </r>
  <r>
    <x v="1465"/>
    <s v="January"/>
    <x v="0"/>
    <x v="2"/>
    <x v="4"/>
    <n v="17.399999999999999"/>
    <n v="21.2"/>
    <n v="12.9"/>
    <n v="0.4"/>
    <s v="N"/>
    <s v="N"/>
    <n v="97262.79"/>
    <n v="83.493520489999995"/>
    <n v="8120812.7498000003"/>
  </r>
  <r>
    <x v="1466"/>
    <s v="January"/>
    <x v="0"/>
    <x v="3"/>
    <x v="4"/>
    <n v="14.6"/>
    <n v="22.1"/>
    <n v="30.9"/>
    <n v="1.4"/>
    <s v="N"/>
    <s v="N"/>
    <n v="93606.214999999997"/>
    <n v="65.766406979999999"/>
    <n v="6156144.4314999999"/>
  </r>
  <r>
    <x v="1467"/>
    <s v="January"/>
    <x v="1"/>
    <x v="4"/>
    <x v="4"/>
    <n v="17.100000000000001"/>
    <n v="23.1"/>
    <n v="30.2"/>
    <n v="0"/>
    <s v="N"/>
    <s v="N"/>
    <n v="109874.9"/>
    <n v="85.07795745"/>
    <n v="9347932.0669999998"/>
  </r>
  <r>
    <x v="1468"/>
    <s v="January"/>
    <x v="1"/>
    <x v="5"/>
    <x v="4"/>
    <n v="16.7"/>
    <n v="24.1"/>
    <n v="28.9"/>
    <n v="0"/>
    <s v="N"/>
    <s v="N"/>
    <n v="113446.1"/>
    <n v="104.9077815"/>
    <n v="11901378.6708"/>
  </r>
  <r>
    <x v="1469"/>
    <s v="January"/>
    <x v="1"/>
    <x v="6"/>
    <x v="4"/>
    <n v="16.100000000000001"/>
    <n v="20.5"/>
    <n v="28.4"/>
    <n v="0.6"/>
    <s v="N"/>
    <s v="N"/>
    <n v="105483.435"/>
    <n v="91.851546720000002"/>
    <n v="9688816.6580999997"/>
  </r>
  <r>
    <x v="1470"/>
    <s v="January"/>
    <x v="1"/>
    <x v="0"/>
    <x v="4"/>
    <n v="13.5"/>
    <n v="21.4"/>
    <n v="25.8"/>
    <n v="0"/>
    <s v="N"/>
    <s v="N"/>
    <n v="108078.69500000001"/>
    <n v="96.413742569999997"/>
    <n v="10420271.477"/>
  </r>
  <r>
    <x v="1471"/>
    <s v="January"/>
    <x v="1"/>
    <x v="1"/>
    <x v="4"/>
    <n v="12.9"/>
    <n v="30.4"/>
    <n v="31.5"/>
    <n v="0"/>
    <s v="N"/>
    <s v="N"/>
    <n v="119728.63499999999"/>
    <n v="116.3056708"/>
    <n v="13925119.207599999"/>
  </r>
  <r>
    <x v="1472"/>
    <s v="January"/>
    <x v="1"/>
    <x v="2"/>
    <x v="4"/>
    <n v="17.7"/>
    <n v="24.7"/>
    <n v="28.6"/>
    <n v="0"/>
    <s v="N"/>
    <s v="N"/>
    <n v="108628.96"/>
    <n v="88.996642809999997"/>
    <n v="9667612.7519000005"/>
  </r>
  <r>
    <x v="1473"/>
    <s v="January"/>
    <x v="1"/>
    <x v="3"/>
    <x v="4"/>
    <n v="14.4"/>
    <n v="30.5"/>
    <n v="31.3"/>
    <n v="0"/>
    <s v="N"/>
    <s v="N"/>
    <n v="101853.24"/>
    <n v="75.273023879999997"/>
    <n v="7666801.3668"/>
  </r>
  <r>
    <x v="1474"/>
    <s v="January"/>
    <x v="2"/>
    <x v="4"/>
    <x v="4"/>
    <n v="18.7"/>
    <n v="32.299999999999997"/>
    <n v="31.1"/>
    <n v="0"/>
    <s v="N"/>
    <s v="N"/>
    <n v="147070.535"/>
    <n v="188.19764950000001"/>
    <n v="27678328.997699998"/>
  </r>
  <r>
    <x v="1475"/>
    <s v="January"/>
    <x v="2"/>
    <x v="5"/>
    <x v="4"/>
    <n v="19.399999999999999"/>
    <n v="30.4"/>
    <n v="22.3"/>
    <n v="0"/>
    <s v="N"/>
    <s v="N"/>
    <n v="152496.245"/>
    <n v="222.43841900000001"/>
    <n v="33921023.641199999"/>
  </r>
  <r>
    <x v="1476"/>
    <s v="January"/>
    <x v="2"/>
    <x v="6"/>
    <x v="4"/>
    <n v="19.8"/>
    <n v="26.7"/>
    <n v="17.5"/>
    <n v="0"/>
    <s v="N"/>
    <s v="N"/>
    <n v="136971.755"/>
    <n v="178.07967540000001"/>
    <n v="24391885.669399999"/>
  </r>
  <r>
    <x v="1477"/>
    <s v="January"/>
    <x v="2"/>
    <x v="0"/>
    <x v="4"/>
    <n v="20.7"/>
    <n v="32.5"/>
    <n v="6"/>
    <n v="0"/>
    <s v="N"/>
    <s v="N"/>
    <n v="145211.49"/>
    <n v="175.35289299999999"/>
    <n v="25463254.868299998"/>
  </r>
  <r>
    <x v="1478"/>
    <s v="January"/>
    <x v="2"/>
    <x v="1"/>
    <x v="4"/>
    <n v="22.3"/>
    <n v="28.7"/>
    <n v="2.6"/>
    <n v="0.2"/>
    <s v="N"/>
    <s v="N"/>
    <n v="134898.21"/>
    <n v="137.8500262"/>
    <n v="18595721.7828"/>
  </r>
  <r>
    <x v="1479"/>
    <s v="January"/>
    <x v="2"/>
    <x v="2"/>
    <x v="4"/>
    <n v="16.5"/>
    <n v="23.5"/>
    <n v="30.2"/>
    <n v="2"/>
    <s v="N"/>
    <s v="N"/>
    <n v="101692.45"/>
    <n v="80.786252489999995"/>
    <n v="8215351.9419999998"/>
  </r>
  <r>
    <x v="1480"/>
    <s v="January"/>
    <x v="2"/>
    <x v="3"/>
    <x v="4"/>
    <n v="15.2"/>
    <n v="22.9"/>
    <n v="29.2"/>
    <n v="0"/>
    <s v="N"/>
    <s v="N"/>
    <n v="102283.13"/>
    <n v="86.607900729999997"/>
    <n v="8858527.1693999991"/>
  </r>
  <r>
    <x v="1481"/>
    <s v="January"/>
    <x v="3"/>
    <x v="4"/>
    <x v="4"/>
    <n v="18.399999999999999"/>
    <n v="25.1"/>
    <n v="28.2"/>
    <n v="0"/>
    <s v="N"/>
    <s v="N"/>
    <n v="130517.97"/>
    <n v="176.68995000000001"/>
    <n v="23061213.593400002"/>
  </r>
  <r>
    <x v="1482"/>
    <s v="January"/>
    <x v="3"/>
    <x v="5"/>
    <x v="4"/>
    <n v="19"/>
    <n v="26.8"/>
    <n v="29.3"/>
    <n v="0"/>
    <s v="N"/>
    <s v="N"/>
    <n v="141444.78"/>
    <n v="278.77774349999999"/>
    <n v="39431656.598300003"/>
  </r>
  <r>
    <x v="1483"/>
    <s v="January"/>
    <x v="3"/>
    <x v="6"/>
    <x v="4"/>
    <n v="18.7"/>
    <n v="23.9"/>
    <n v="27.4"/>
    <n v="0"/>
    <s v="N"/>
    <s v="N"/>
    <n v="125501.15"/>
    <n v="154.47314489999999"/>
    <n v="19386557.329100002"/>
  </r>
  <r>
    <x v="1484"/>
    <s v="January"/>
    <x v="3"/>
    <x v="0"/>
    <x v="4"/>
    <n v="17.3"/>
    <n v="40.799999999999997"/>
    <n v="30"/>
    <n v="0"/>
    <s v="N"/>
    <s v="N"/>
    <n v="155891.345"/>
    <n v="4549.6451049999996"/>
    <n v="709250294.6911"/>
  </r>
  <r>
    <x v="1485"/>
    <s v="January"/>
    <x v="3"/>
    <x v="1"/>
    <x v="4"/>
    <n v="21.1"/>
    <n v="42.8"/>
    <n v="25.3"/>
    <n v="0"/>
    <s v="N"/>
    <s v="N"/>
    <n v="168894.845"/>
    <n v="906.43723230000001"/>
    <n v="153092575.8515"/>
  </r>
  <r>
    <x v="1486"/>
    <s v="January"/>
    <x v="3"/>
    <x v="2"/>
    <x v="4"/>
    <n v="19.899999999999999"/>
    <n v="26.1"/>
    <n v="27.7"/>
    <n v="0"/>
    <s v="N"/>
    <s v="Y"/>
    <n v="114818.66499999999"/>
    <n v="163.73362520000001"/>
    <n v="18799676.261100002"/>
  </r>
  <r>
    <x v="1487"/>
    <s v="January"/>
    <x v="3"/>
    <x v="3"/>
    <x v="4"/>
    <n v="18.399999999999999"/>
    <n v="27.8"/>
    <n v="21.1"/>
    <n v="0"/>
    <s v="N"/>
    <s v="N"/>
    <n v="99801.574999999997"/>
    <n v="86.396224309999994"/>
    <n v="8622479.2601999994"/>
  </r>
  <r>
    <x v="1488"/>
    <s v="January"/>
    <x v="4"/>
    <x v="4"/>
    <x v="4"/>
    <n v="15.5"/>
    <n v="34.5"/>
    <n v="29.4"/>
    <n v="0"/>
    <s v="N"/>
    <s v="Y"/>
    <n v="112374.63"/>
    <n v="150.94848010000001"/>
    <n v="16962779.600299999"/>
  </r>
  <r>
    <x v="1489"/>
    <s v="January"/>
    <x v="4"/>
    <x v="5"/>
    <x v="4"/>
    <n v="17.5"/>
    <n v="36.799999999999997"/>
    <n v="27.7"/>
    <n v="0"/>
    <s v="N"/>
    <s v="N"/>
    <n v="138455.45499999999"/>
    <n v="183.4002093"/>
    <n v="25392759.425700001"/>
  </r>
  <r>
    <x v="1490"/>
    <s v="January"/>
    <x v="4"/>
    <x v="6"/>
    <x v="4"/>
    <n v="18"/>
    <n v="38.1"/>
    <n v="19.899999999999999"/>
    <n v="0"/>
    <s v="N"/>
    <s v="N"/>
    <n v="142113.375"/>
    <n v="188.74241950000001"/>
    <n v="26822822.240800001"/>
  </r>
  <r>
    <x v="1491"/>
    <s v="January"/>
    <x v="4"/>
    <x v="0"/>
    <x v="4"/>
    <n v="17.2"/>
    <n v="21.5"/>
    <n v="27.8"/>
    <n v="6.6"/>
    <s v="Y"/>
    <s v="N"/>
    <n v="110277.21"/>
    <n v="107.5212334"/>
    <n v="11857141.6351"/>
  </r>
  <r>
    <x v="1492"/>
    <s v="February"/>
    <x v="4"/>
    <x v="1"/>
    <x v="4"/>
    <n v="12.6"/>
    <n v="24.2"/>
    <n v="28.8"/>
    <n v="0"/>
    <s v="Y"/>
    <s v="N"/>
    <n v="104422.79"/>
    <n v="117.68273910000001"/>
    <n v="12288759.9517"/>
  </r>
  <r>
    <x v="1493"/>
    <s v="February"/>
    <x v="4"/>
    <x v="2"/>
    <x v="4"/>
    <n v="15"/>
    <n v="34.4"/>
    <n v="27.5"/>
    <n v="0"/>
    <s v="Y"/>
    <s v="N"/>
    <n v="124749.065"/>
    <n v="240.9545239"/>
    <n v="30058851.563999999"/>
  </r>
  <r>
    <x v="1494"/>
    <s v="February"/>
    <x v="4"/>
    <x v="3"/>
    <x v="4"/>
    <n v="19.100000000000001"/>
    <n v="38.200000000000003"/>
    <n v="26.1"/>
    <n v="0"/>
    <s v="Y"/>
    <s v="N"/>
    <n v="133287.58499999999"/>
    <n v="186.91763220000001"/>
    <n v="24913799.789900001"/>
  </r>
  <r>
    <x v="1495"/>
    <s v="February"/>
    <x v="5"/>
    <x v="4"/>
    <x v="4"/>
    <n v="20"/>
    <n v="22.7"/>
    <n v="9.3000000000000007"/>
    <n v="0"/>
    <s v="Y"/>
    <s v="N"/>
    <n v="119168.96000000001"/>
    <n v="110.1512267"/>
    <n v="13126607.128599999"/>
  </r>
  <r>
    <x v="1496"/>
    <s v="February"/>
    <x v="5"/>
    <x v="5"/>
    <x v="4"/>
    <n v="17.7"/>
    <n v="26.9"/>
    <n v="14.6"/>
    <n v="0"/>
    <s v="Y"/>
    <s v="N"/>
    <n v="119702.045"/>
    <n v="92.701339529999998"/>
    <n v="11096539.915999999"/>
  </r>
  <r>
    <x v="1497"/>
    <s v="February"/>
    <x v="5"/>
    <x v="6"/>
    <x v="4"/>
    <n v="18.5"/>
    <n v="34.700000000000003"/>
    <n v="22.8"/>
    <n v="0"/>
    <s v="Y"/>
    <s v="N"/>
    <n v="140497.815"/>
    <n v="143.45505610000001"/>
    <n v="20155121.932799999"/>
  </r>
  <r>
    <x v="1498"/>
    <s v="February"/>
    <x v="5"/>
    <x v="0"/>
    <x v="4"/>
    <n v="20.7"/>
    <n v="28.3"/>
    <n v="25.1"/>
    <n v="11"/>
    <s v="Y"/>
    <s v="N"/>
    <n v="141593.54500000001"/>
    <n v="147.68790949999999"/>
    <n v="20911654.659699999"/>
  </r>
  <r>
    <x v="1499"/>
    <s v="February"/>
    <x v="5"/>
    <x v="1"/>
    <x v="4"/>
    <n v="18.100000000000001"/>
    <n v="23.1"/>
    <n v="21.1"/>
    <n v="0"/>
    <s v="Y"/>
    <s v="N"/>
    <n v="117327.495"/>
    <n v="107.8491587"/>
    <n v="12653671.6281"/>
  </r>
  <r>
    <x v="1500"/>
    <s v="February"/>
    <x v="5"/>
    <x v="2"/>
    <x v="4"/>
    <n v="14.6"/>
    <n v="19.7"/>
    <n v="13.6"/>
    <n v="0"/>
    <s v="Y"/>
    <s v="N"/>
    <n v="95668.77"/>
    <n v="44.176311859999998"/>
    <n v="4226293.4188000001"/>
  </r>
  <r>
    <x v="1501"/>
    <s v="February"/>
    <x v="5"/>
    <x v="3"/>
    <x v="4"/>
    <n v="13"/>
    <n v="23.3"/>
    <n v="23.5"/>
    <n v="4.8"/>
    <s v="Y"/>
    <s v="N"/>
    <n v="94786.72"/>
    <n v="86.435775870000001"/>
    <n v="8192963.6853999998"/>
  </r>
  <r>
    <x v="1502"/>
    <s v="February"/>
    <x v="6"/>
    <x v="4"/>
    <x v="4"/>
    <n v="14.4"/>
    <n v="27.5"/>
    <n v="18.600000000000001"/>
    <n v="0"/>
    <s v="Y"/>
    <s v="N"/>
    <n v="114085.645"/>
    <n v="97.715089509999999"/>
    <n v="11147889.013"/>
  </r>
  <r>
    <x v="1503"/>
    <s v="February"/>
    <x v="6"/>
    <x v="5"/>
    <x v="4"/>
    <n v="18.399999999999999"/>
    <n v="21.5"/>
    <n v="12.4"/>
    <n v="0"/>
    <s v="Y"/>
    <s v="N"/>
    <n v="107697.205"/>
    <n v="57.338211940000001"/>
    <n v="6175165.1655999999"/>
  </r>
  <r>
    <x v="1504"/>
    <s v="February"/>
    <x v="6"/>
    <x v="6"/>
    <x v="4"/>
    <n v="11.8"/>
    <n v="19.2"/>
    <n v="23.7"/>
    <n v="2.8"/>
    <s v="Y"/>
    <s v="N"/>
    <n v="106692.845"/>
    <n v="85.981483069999996"/>
    <n v="9173609.0460999999"/>
  </r>
  <r>
    <x v="1505"/>
    <s v="February"/>
    <x v="6"/>
    <x v="0"/>
    <x v="4"/>
    <n v="12.3"/>
    <n v="23.2"/>
    <n v="24.2"/>
    <n v="0"/>
    <s v="Y"/>
    <s v="N"/>
    <n v="107655.08"/>
    <n v="108.29071519999999"/>
    <n v="11658045.608100001"/>
  </r>
  <r>
    <x v="1506"/>
    <s v="February"/>
    <x v="6"/>
    <x v="1"/>
    <x v="4"/>
    <n v="14.8"/>
    <n v="22.8"/>
    <n v="23.1"/>
    <n v="0"/>
    <s v="Y"/>
    <s v="N"/>
    <n v="113910.46"/>
    <n v="114.7685038"/>
    <n v="13073333.0614"/>
  </r>
  <r>
    <x v="1507"/>
    <s v="February"/>
    <x v="6"/>
    <x v="2"/>
    <x v="4"/>
    <n v="16.100000000000001"/>
    <n v="23.2"/>
    <n v="24.2"/>
    <n v="0"/>
    <s v="Y"/>
    <s v="N"/>
    <n v="106467.235"/>
    <n v="127.4802754"/>
    <n v="13572472.438899999"/>
  </r>
  <r>
    <x v="1508"/>
    <s v="February"/>
    <x v="6"/>
    <x v="3"/>
    <x v="4"/>
    <n v="15"/>
    <n v="29"/>
    <n v="20"/>
    <n v="0"/>
    <s v="Y"/>
    <s v="N"/>
    <n v="108470.925"/>
    <n v="110.4895928"/>
    <n v="11984908.333900001"/>
  </r>
  <r>
    <x v="1509"/>
    <s v="February"/>
    <x v="7"/>
    <x v="4"/>
    <x v="4"/>
    <n v="18"/>
    <n v="23.6"/>
    <n v="16.899999999999999"/>
    <n v="0"/>
    <s v="Y"/>
    <s v="N"/>
    <n v="116995.065"/>
    <n v="104.4634554"/>
    <n v="12221708.7546"/>
  </r>
  <r>
    <x v="1510"/>
    <s v="February"/>
    <x v="7"/>
    <x v="5"/>
    <x v="4"/>
    <n v="13.7"/>
    <n v="20.2"/>
    <n v="21.4"/>
    <n v="0"/>
    <s v="Y"/>
    <s v="N"/>
    <n v="110531.6"/>
    <n v="105.09817820000001"/>
    <n v="11616669.793500001"/>
  </r>
  <r>
    <x v="1511"/>
    <s v="February"/>
    <x v="7"/>
    <x v="6"/>
    <x v="4"/>
    <n v="13.5"/>
    <n v="23.2"/>
    <n v="20.8"/>
    <n v="0"/>
    <s v="Y"/>
    <s v="N"/>
    <n v="108972.30499999999"/>
    <n v="111.0460243"/>
    <n v="12100941.2291"/>
  </r>
  <r>
    <x v="1512"/>
    <s v="February"/>
    <x v="7"/>
    <x v="0"/>
    <x v="4"/>
    <n v="14"/>
    <n v="20.399999999999999"/>
    <n v="16.2"/>
    <n v="0"/>
    <s v="Y"/>
    <s v="N"/>
    <n v="110235.33500000001"/>
    <n v="114.360572"/>
    <n v="12606575.9652"/>
  </r>
  <r>
    <x v="1513"/>
    <s v="February"/>
    <x v="7"/>
    <x v="1"/>
    <x v="4"/>
    <n v="15.5"/>
    <n v="21.2"/>
    <n v="23.9"/>
    <n v="0"/>
    <s v="Y"/>
    <s v="N"/>
    <n v="109901.75999999999"/>
    <n v="103.0440629"/>
    <n v="11324723.870300001"/>
  </r>
  <r>
    <x v="1514"/>
    <s v="February"/>
    <x v="7"/>
    <x v="2"/>
    <x v="4"/>
    <n v="16.399999999999999"/>
    <n v="25.8"/>
    <n v="24"/>
    <n v="0"/>
    <s v="Y"/>
    <s v="N"/>
    <n v="99890.25"/>
    <n v="77.031403220000001"/>
    <n v="7694686.1255000001"/>
  </r>
  <r>
    <x v="1515"/>
    <s v="February"/>
    <x v="7"/>
    <x v="3"/>
    <x v="4"/>
    <n v="13.8"/>
    <n v="32.9"/>
    <n v="24.6"/>
    <n v="0"/>
    <s v="Y"/>
    <s v="N"/>
    <n v="106877.86500000001"/>
    <n v="87.180913380000007"/>
    <n v="9317709.8907999992"/>
  </r>
  <r>
    <x v="1516"/>
    <s v="February"/>
    <x v="8"/>
    <x v="4"/>
    <x v="4"/>
    <n v="18"/>
    <n v="34.200000000000003"/>
    <n v="24.4"/>
    <n v="0"/>
    <s v="Y"/>
    <s v="N"/>
    <n v="133476.60500000001"/>
    <n v="139.95597699999999"/>
    <n v="18680848.659400001"/>
  </r>
  <r>
    <x v="1517"/>
    <s v="February"/>
    <x v="8"/>
    <x v="5"/>
    <x v="4"/>
    <n v="17.899999999999999"/>
    <n v="22.3"/>
    <n v="21"/>
    <n v="0"/>
    <s v="Y"/>
    <s v="N"/>
    <n v="123114.11500000001"/>
    <n v="115.9396033"/>
    <n v="14273801.6537"/>
  </r>
  <r>
    <x v="1518"/>
    <s v="February"/>
    <x v="8"/>
    <x v="6"/>
    <x v="4"/>
    <n v="12.9"/>
    <n v="25.7"/>
    <n v="24"/>
    <n v="0"/>
    <s v="Y"/>
    <s v="N"/>
    <n v="125272.27"/>
    <n v="123.7875391"/>
    <n v="15507146.0208"/>
  </r>
  <r>
    <x v="1519"/>
    <s v="February"/>
    <x v="8"/>
    <x v="0"/>
    <x v="4"/>
    <n v="16.3"/>
    <n v="36.799999999999997"/>
    <n v="23.4"/>
    <n v="0"/>
    <s v="Y"/>
    <s v="N"/>
    <n v="150472.255"/>
    <n v="160.93844870000001"/>
    <n v="24216771.292100001"/>
  </r>
  <r>
    <x v="1520"/>
    <s v="March"/>
    <x v="8"/>
    <x v="1"/>
    <x v="4"/>
    <n v="22.6"/>
    <n v="38.1"/>
    <n v="22.3"/>
    <n v="0"/>
    <s v="Y"/>
    <s v="N"/>
    <n v="163682.04"/>
    <n v="1284.799876"/>
    <n v="210298664.6954"/>
  </r>
  <r>
    <x v="1521"/>
    <s v="March"/>
    <x v="8"/>
    <x v="2"/>
    <x v="4"/>
    <n v="22.3"/>
    <n v="36.299999999999997"/>
    <n v="23.4"/>
    <n v="0"/>
    <s v="Y"/>
    <s v="N"/>
    <n v="146265.11499999999"/>
    <n v="132.49259040000001"/>
    <n v="19379043.971500002"/>
  </r>
  <r>
    <x v="1522"/>
    <s v="March"/>
    <x v="8"/>
    <x v="3"/>
    <x v="4"/>
    <n v="25.1"/>
    <n v="36"/>
    <n v="14.4"/>
    <n v="0"/>
    <s v="Y"/>
    <s v="N"/>
    <n v="138597.69"/>
    <n v="153.7842958"/>
    <n v="21314148.156199999"/>
  </r>
  <r>
    <x v="1523"/>
    <s v="March"/>
    <x v="9"/>
    <x v="4"/>
    <x v="4"/>
    <n v="19"/>
    <n v="24.6"/>
    <n v="21.8"/>
    <n v="0"/>
    <s v="Y"/>
    <s v="N"/>
    <n v="136528.81"/>
    <n v="135.2064474"/>
    <n v="18459575.367800001"/>
  </r>
  <r>
    <x v="1524"/>
    <s v="March"/>
    <x v="9"/>
    <x v="5"/>
    <x v="4"/>
    <n v="18"/>
    <n v="24.3"/>
    <n v="15.5"/>
    <n v="0"/>
    <s v="Y"/>
    <s v="N"/>
    <n v="126073.53"/>
    <n v="118.26194460000001"/>
    <n v="14909700.8204"/>
  </r>
  <r>
    <x v="1525"/>
    <s v="March"/>
    <x v="9"/>
    <x v="6"/>
    <x v="4"/>
    <n v="13.2"/>
    <n v="17.2"/>
    <n v="19.5"/>
    <n v="1.6"/>
    <s v="Y"/>
    <s v="N"/>
    <n v="108723.61500000001"/>
    <n v="75.981191370000005"/>
    <n v="8260949.7977999998"/>
  </r>
  <r>
    <x v="1526"/>
    <s v="March"/>
    <x v="9"/>
    <x v="0"/>
    <x v="4"/>
    <n v="9.6999999999999993"/>
    <n v="22.1"/>
    <n v="21.2"/>
    <n v="2"/>
    <s v="Y"/>
    <s v="N"/>
    <n v="114519.86500000001"/>
    <n v="103.1975585"/>
    <n v="11818170.467700001"/>
  </r>
  <r>
    <x v="1527"/>
    <s v="March"/>
    <x v="9"/>
    <x v="1"/>
    <x v="4"/>
    <n v="11.3"/>
    <n v="26.8"/>
    <n v="10.199999999999999"/>
    <n v="0"/>
    <s v="Y"/>
    <s v="N"/>
    <n v="117281.2"/>
    <n v="106.9388027"/>
    <n v="12541911.1072"/>
  </r>
  <r>
    <x v="1528"/>
    <s v="March"/>
    <x v="9"/>
    <x v="2"/>
    <x v="4"/>
    <n v="13.9"/>
    <n v="24.7"/>
    <n v="20"/>
    <n v="0"/>
    <s v="Y"/>
    <s v="N"/>
    <n v="106854.935"/>
    <n v="95.078424589999997"/>
    <n v="10159598.8795"/>
  </r>
  <r>
    <x v="1529"/>
    <s v="March"/>
    <x v="9"/>
    <x v="3"/>
    <x v="4"/>
    <n v="14.3"/>
    <n v="23.7"/>
    <n v="10.1"/>
    <n v="0"/>
    <s v="Y"/>
    <s v="N"/>
    <n v="101994.05499999999"/>
    <n v="74.374932029999997"/>
    <n v="7585800.9080999997"/>
  </r>
  <r>
    <x v="1530"/>
    <s v="March"/>
    <x v="10"/>
    <x v="4"/>
    <x v="4"/>
    <n v="15.9"/>
    <n v="21.8"/>
    <n v="18.600000000000001"/>
    <n v="0.2"/>
    <s v="Y"/>
    <s v="Y"/>
    <n v="103219.08"/>
    <n v="81.472040070000006"/>
    <n v="8409469.0217000004"/>
  </r>
  <r>
    <x v="1531"/>
    <s v="March"/>
    <x v="10"/>
    <x v="5"/>
    <x v="4"/>
    <n v="15.8"/>
    <n v="19.2"/>
    <n v="10.8"/>
    <n v="0"/>
    <s v="Y"/>
    <s v="N"/>
    <n v="110086.7"/>
    <n v="76.971547959999995"/>
    <n v="8473543.7087999992"/>
  </r>
  <r>
    <x v="1532"/>
    <s v="March"/>
    <x v="10"/>
    <x v="6"/>
    <x v="4"/>
    <n v="11.9"/>
    <n v="18.600000000000001"/>
    <n v="15.1"/>
    <n v="0"/>
    <s v="Y"/>
    <s v="N"/>
    <n v="114740.52"/>
    <n v="122.2385811"/>
    <n v="14025718.3595"/>
  </r>
  <r>
    <x v="1533"/>
    <s v="March"/>
    <x v="10"/>
    <x v="0"/>
    <x v="4"/>
    <n v="12.1"/>
    <n v="20.8"/>
    <n v="20.6"/>
    <n v="0.2"/>
    <s v="Y"/>
    <s v="N"/>
    <n v="112785.78"/>
    <n v="126.7859571"/>
    <n v="14299653.0646"/>
  </r>
  <r>
    <x v="1534"/>
    <s v="March"/>
    <x v="10"/>
    <x v="1"/>
    <x v="4"/>
    <n v="11.7"/>
    <n v="22.2"/>
    <n v="18.7"/>
    <n v="0"/>
    <s v="Y"/>
    <s v="N"/>
    <n v="111179.125"/>
    <n v="102.60851510000001"/>
    <n v="11407924.9264"/>
  </r>
  <r>
    <x v="1535"/>
    <s v="March"/>
    <x v="10"/>
    <x v="2"/>
    <x v="4"/>
    <n v="12.2"/>
    <n v="25.6"/>
    <n v="20.100000000000001"/>
    <n v="0"/>
    <s v="Y"/>
    <s v="N"/>
    <n v="105119.48"/>
    <n v="95.251187810000005"/>
    <n v="10012755.332"/>
  </r>
  <r>
    <x v="1536"/>
    <s v="March"/>
    <x v="10"/>
    <x v="3"/>
    <x v="4"/>
    <n v="14.2"/>
    <n v="25.6"/>
    <n v="19.2"/>
    <n v="0"/>
    <s v="Y"/>
    <s v="N"/>
    <n v="105669.045"/>
    <n v="103.9571924"/>
    <n v="10985057.241800001"/>
  </r>
  <r>
    <x v="1537"/>
    <s v="March"/>
    <x v="11"/>
    <x v="4"/>
    <x v="4"/>
    <n v="16.5"/>
    <n v="28.2"/>
    <n v="18.899999999999999"/>
    <n v="0"/>
    <s v="Y"/>
    <s v="N"/>
    <n v="121954.38499999999"/>
    <n v="111.14979460000001"/>
    <n v="13555204.8433"/>
  </r>
  <r>
    <x v="1538"/>
    <s v="March"/>
    <x v="11"/>
    <x v="5"/>
    <x v="4"/>
    <n v="16.899999999999999"/>
    <n v="23.4"/>
    <n v="12.7"/>
    <n v="0"/>
    <s v="Y"/>
    <s v="N"/>
    <n v="123290.83500000001"/>
    <n v="113.64477429999999"/>
    <n v="14011359.116800001"/>
  </r>
  <r>
    <x v="1539"/>
    <s v="March"/>
    <x v="11"/>
    <x v="6"/>
    <x v="4"/>
    <n v="19.3"/>
    <n v="23.4"/>
    <n v="11.1"/>
    <n v="0"/>
    <s v="Y"/>
    <s v="N"/>
    <n v="123994.3"/>
    <n v="127.27659920000001"/>
    <n v="15781572.824200001"/>
  </r>
  <r>
    <x v="1540"/>
    <s v="March"/>
    <x v="11"/>
    <x v="0"/>
    <x v="4"/>
    <n v="18.2"/>
    <n v="24.3"/>
    <n v="12.5"/>
    <n v="0"/>
    <s v="Y"/>
    <s v="N"/>
    <n v="124181.405"/>
    <n v="115.460165"/>
    <n v="14338005.5112"/>
  </r>
  <r>
    <x v="1541"/>
    <s v="March"/>
    <x v="11"/>
    <x v="1"/>
    <x v="4"/>
    <n v="18.7"/>
    <n v="28.6"/>
    <n v="15.3"/>
    <n v="0"/>
    <s v="Y"/>
    <s v="N"/>
    <n v="128305.64"/>
    <n v="111.2407066"/>
    <n v="14272810.054400001"/>
  </r>
  <r>
    <x v="1542"/>
    <s v="March"/>
    <x v="11"/>
    <x v="2"/>
    <x v="4"/>
    <n v="19.899999999999999"/>
    <n v="31.3"/>
    <n v="13.6"/>
    <n v="1.8"/>
    <s v="Y"/>
    <s v="N"/>
    <n v="109147.65"/>
    <n v="98.954731719999998"/>
    <n v="10800676.423599999"/>
  </r>
  <r>
    <x v="1543"/>
    <s v="March"/>
    <x v="11"/>
    <x v="3"/>
    <x v="4"/>
    <n v="16.5"/>
    <n v="29.3"/>
    <n v="16.899999999999999"/>
    <n v="2"/>
    <s v="Y"/>
    <s v="N"/>
    <n v="104226.83"/>
    <n v="97.857599649999997"/>
    <n v="10199387.402899999"/>
  </r>
  <r>
    <x v="1544"/>
    <s v="March"/>
    <x v="12"/>
    <x v="4"/>
    <x v="4"/>
    <n v="14.8"/>
    <n v="19"/>
    <n v="13.6"/>
    <n v="0.2"/>
    <s v="Y"/>
    <s v="N"/>
    <n v="107583.935"/>
    <n v="80.292927370000001"/>
    <n v="8638229.0790999997"/>
  </r>
  <r>
    <x v="1545"/>
    <s v="March"/>
    <x v="12"/>
    <x v="5"/>
    <x v="4"/>
    <n v="12.3"/>
    <n v="20.3"/>
    <n v="15.9"/>
    <n v="0"/>
    <s v="Y"/>
    <s v="N"/>
    <n v="108840.18"/>
    <n v="95.567893560000002"/>
    <n v="10401626.737299999"/>
  </r>
  <r>
    <x v="1546"/>
    <s v="March"/>
    <x v="12"/>
    <x v="6"/>
    <x v="4"/>
    <n v="11.1"/>
    <n v="21.7"/>
    <n v="17.8"/>
    <n v="0"/>
    <s v="Y"/>
    <s v="N"/>
    <n v="113307.595"/>
    <n v="114.1613715"/>
    <n v="12935350.446599999"/>
  </r>
  <r>
    <x v="1547"/>
    <s v="March"/>
    <x v="12"/>
    <x v="0"/>
    <x v="4"/>
    <n v="11.6"/>
    <n v="27.9"/>
    <n v="17.8"/>
    <n v="0"/>
    <s v="Y"/>
    <s v="N"/>
    <n v="113923.16"/>
    <n v="108.460275"/>
    <n v="12356137.262499999"/>
  </r>
  <r>
    <x v="1548"/>
    <s v="March"/>
    <x v="12"/>
    <x v="1"/>
    <x v="4"/>
    <n v="14.6"/>
    <n v="28.5"/>
    <n v="4.9000000000000004"/>
    <n v="0"/>
    <s v="Y"/>
    <s v="N"/>
    <n v="110768.285"/>
    <n v="83.989537740000003"/>
    <n v="9303377.0534000006"/>
  </r>
  <r>
    <x v="1549"/>
    <s v="March"/>
    <x v="12"/>
    <x v="2"/>
    <x v="4"/>
    <n v="9.1"/>
    <n v="15.6"/>
    <n v="11.4"/>
    <n v="1.8"/>
    <s v="Y"/>
    <s v="N"/>
    <n v="101262.655"/>
    <n v="85.165934859999993"/>
    <n v="8624128.6795000006"/>
  </r>
  <r>
    <x v="1550"/>
    <s v="March"/>
    <x v="12"/>
    <x v="3"/>
    <x v="4"/>
    <n v="9.4"/>
    <n v="18.5"/>
    <n v="8"/>
    <n v="2.2000000000000002"/>
    <s v="Y"/>
    <s v="N"/>
    <n v="101119.83500000001"/>
    <n v="94.389588230000001"/>
    <n v="9544659.5875000004"/>
  </r>
  <r>
    <x v="1551"/>
    <s v="April"/>
    <x v="13"/>
    <x v="4"/>
    <x v="4"/>
    <n v="13"/>
    <n v="17.100000000000001"/>
    <n v="6.6"/>
    <n v="0.2"/>
    <s v="Y"/>
    <s v="N"/>
    <n v="116817.43"/>
    <n v="131.3335309"/>
    <n v="15342045.5526"/>
  </r>
  <r>
    <x v="1552"/>
    <s v="April"/>
    <x v="13"/>
    <x v="5"/>
    <x v="4"/>
    <n v="7.4"/>
    <n v="25.9"/>
    <n v="16.600000000000001"/>
    <n v="0"/>
    <s v="Y"/>
    <s v="N"/>
    <n v="114927.205"/>
    <n v="119.3975507"/>
    <n v="13722026.785800001"/>
  </r>
  <r>
    <x v="1553"/>
    <s v="April"/>
    <x v="13"/>
    <x v="6"/>
    <x v="4"/>
    <n v="9.4"/>
    <n v="24.7"/>
    <n v="10.9"/>
    <n v="0"/>
    <s v="Y"/>
    <s v="N"/>
    <n v="115188.76"/>
    <n v="112.9080676"/>
    <n v="13005740.300799999"/>
  </r>
  <r>
    <x v="1554"/>
    <s v="April"/>
    <x v="13"/>
    <x v="0"/>
    <x v="4"/>
    <n v="13.3"/>
    <n v="21.9"/>
    <n v="13.9"/>
    <n v="0"/>
    <s v="Y"/>
    <s v="N"/>
    <n v="113763.83500000001"/>
    <n v="116.75648839999999"/>
    <n v="13282665.8815"/>
  </r>
  <r>
    <x v="1555"/>
    <s v="April"/>
    <x v="13"/>
    <x v="1"/>
    <x v="4"/>
    <n v="14.4"/>
    <n v="28.5"/>
    <n v="15.3"/>
    <n v="0"/>
    <s v="N"/>
    <s v="N"/>
    <n v="111484.73"/>
    <n v="98.530301969999996"/>
    <n v="10984624.1119"/>
  </r>
  <r>
    <x v="1556"/>
    <s v="April"/>
    <x v="13"/>
    <x v="2"/>
    <x v="4"/>
    <n v="16.5"/>
    <n v="20.100000000000001"/>
    <n v="12.4"/>
    <n v="0"/>
    <s v="N"/>
    <s v="N"/>
    <n v="102229.645"/>
    <n v="103.2729949"/>
    <n v="10557561.606699999"/>
  </r>
  <r>
    <x v="1557"/>
    <s v="April"/>
    <x v="13"/>
    <x v="3"/>
    <x v="4"/>
    <n v="9.5"/>
    <n v="26.5"/>
    <n v="15.9"/>
    <n v="0"/>
    <s v="N"/>
    <s v="N"/>
    <n v="93590.425000000003"/>
    <n v="86.802686010000002"/>
    <n v="8123900.2747999998"/>
  </r>
  <r>
    <x v="1558"/>
    <s v="April"/>
    <x v="14"/>
    <x v="4"/>
    <x v="4"/>
    <n v="12.5"/>
    <n v="23.1"/>
    <n v="9"/>
    <n v="0"/>
    <s v="N"/>
    <s v="N"/>
    <n v="108543.63499999999"/>
    <n v="113.1340539"/>
    <n v="12279981.4526"/>
  </r>
  <r>
    <x v="1559"/>
    <s v="April"/>
    <x v="14"/>
    <x v="5"/>
    <x v="4"/>
    <n v="11.1"/>
    <n v="16.3"/>
    <n v="13.9"/>
    <n v="1.6"/>
    <s v="N"/>
    <s v="N"/>
    <n v="111999.03999999999"/>
    <n v="106.3359468"/>
    <n v="11909523.959100001"/>
  </r>
  <r>
    <x v="1560"/>
    <s v="April"/>
    <x v="14"/>
    <x v="6"/>
    <x v="4"/>
    <n v="10.7"/>
    <n v="15.8"/>
    <n v="4.8"/>
    <n v="1.4"/>
    <s v="N"/>
    <s v="N"/>
    <n v="120858.98"/>
    <n v="121.87513629999999"/>
    <n v="14729704.660599999"/>
  </r>
  <r>
    <x v="1561"/>
    <s v="April"/>
    <x v="14"/>
    <x v="0"/>
    <x v="4"/>
    <n v="11.3"/>
    <n v="17.3"/>
    <n v="14.4"/>
    <n v="0"/>
    <s v="N"/>
    <s v="N"/>
    <n v="116890.61"/>
    <n v="126.8896051"/>
    <n v="14832203.342800001"/>
  </r>
  <r>
    <x v="1562"/>
    <s v="April"/>
    <x v="14"/>
    <x v="1"/>
    <x v="4"/>
    <n v="6.7"/>
    <n v="24.9"/>
    <n v="15.3"/>
    <n v="0.2"/>
    <s v="N"/>
    <s v="N"/>
    <n v="114848.77"/>
    <n v="128.7232047"/>
    <n v="14783701.7303"/>
  </r>
  <r>
    <x v="1563"/>
    <s v="April"/>
    <x v="14"/>
    <x v="2"/>
    <x v="4"/>
    <n v="10.5"/>
    <n v="20.7"/>
    <n v="10"/>
    <n v="0"/>
    <s v="N"/>
    <s v="N"/>
    <n v="105963.55499999999"/>
    <n v="122.44216059999999"/>
    <n v="12974406.619100001"/>
  </r>
  <r>
    <x v="1564"/>
    <s v="April"/>
    <x v="14"/>
    <x v="3"/>
    <x v="4"/>
    <n v="11.8"/>
    <n v="22.5"/>
    <n v="14.4"/>
    <n v="0"/>
    <s v="N"/>
    <s v="N"/>
    <n v="98680"/>
    <n v="111.731646"/>
    <n v="11025678.827299999"/>
  </r>
  <r>
    <x v="1565"/>
    <s v="April"/>
    <x v="15"/>
    <x v="4"/>
    <x v="4"/>
    <n v="12.9"/>
    <n v="27.4"/>
    <n v="10.9"/>
    <n v="0"/>
    <s v="N"/>
    <s v="N"/>
    <n v="114194.955"/>
    <n v="113.1121728"/>
    <n v="12916839.482799999"/>
  </r>
  <r>
    <x v="1566"/>
    <s v="April"/>
    <x v="15"/>
    <x v="5"/>
    <x v="4"/>
    <n v="17.100000000000001"/>
    <n v="30.3"/>
    <n v="14.4"/>
    <n v="0"/>
    <s v="N"/>
    <s v="N"/>
    <n v="115392.875"/>
    <n v="100.00561740000001"/>
    <n v="11539935.707900001"/>
  </r>
  <r>
    <x v="1567"/>
    <s v="April"/>
    <x v="15"/>
    <x v="6"/>
    <x v="4"/>
    <n v="22.1"/>
    <n v="30"/>
    <n v="12.8"/>
    <n v="0"/>
    <s v="N"/>
    <s v="N"/>
    <n v="117281.13"/>
    <n v="100.1096387"/>
    <n v="11740971.5506"/>
  </r>
  <r>
    <x v="1568"/>
    <s v="April"/>
    <x v="15"/>
    <x v="0"/>
    <x v="4"/>
    <n v="13.2"/>
    <n v="17.7"/>
    <n v="12.8"/>
    <n v="0"/>
    <s v="N"/>
    <s v="N"/>
    <n v="111360.065"/>
    <n v="84.833863710000003"/>
    <n v="9447104.5768999998"/>
  </r>
  <r>
    <x v="1569"/>
    <s v="April"/>
    <x v="15"/>
    <x v="1"/>
    <x v="4"/>
    <n v="8.6"/>
    <n v="22.1"/>
    <n v="14"/>
    <n v="0"/>
    <s v="N"/>
    <s v="Y"/>
    <n v="95967.404999999999"/>
    <n v="78.14244558"/>
    <n v="7499127.7226999998"/>
  </r>
  <r>
    <x v="1570"/>
    <s v="April"/>
    <x v="15"/>
    <x v="2"/>
    <x v="4"/>
    <n v="10.199999999999999"/>
    <n v="30.2"/>
    <n v="13.9"/>
    <n v="0"/>
    <s v="N"/>
    <s v="Y"/>
    <n v="95654.36"/>
    <n v="66.874813889999999"/>
    <n v="6396867.5228000004"/>
  </r>
  <r>
    <x v="1571"/>
    <s v="April"/>
    <x v="15"/>
    <x v="3"/>
    <x v="4"/>
    <n v="14.8"/>
    <n v="27"/>
    <n v="7.5"/>
    <n v="0"/>
    <s v="N"/>
    <s v="Y"/>
    <n v="94810.664999999994"/>
    <n v="80.076258480000007"/>
    <n v="7592083.3172000004"/>
  </r>
  <r>
    <x v="1572"/>
    <s v="April"/>
    <x v="16"/>
    <x v="4"/>
    <x v="4"/>
    <n v="13.7"/>
    <n v="17.600000000000001"/>
    <n v="6"/>
    <n v="0.8"/>
    <s v="N"/>
    <s v="Y"/>
    <n v="100246.51"/>
    <n v="95.107386919999996"/>
    <n v="9534183.6139000002"/>
  </r>
  <r>
    <x v="1573"/>
    <s v="April"/>
    <x v="16"/>
    <x v="5"/>
    <x v="4"/>
    <n v="11.1"/>
    <n v="18.5"/>
    <n v="8"/>
    <n v="0"/>
    <s v="N"/>
    <s v="N"/>
    <n v="114240.88499999999"/>
    <n v="89.628985839999999"/>
    <n v="10239294.664000001"/>
  </r>
  <r>
    <x v="1574"/>
    <s v="April"/>
    <x v="16"/>
    <x v="6"/>
    <x v="4"/>
    <n v="14.6"/>
    <n v="23.2"/>
    <n v="8.1999999999999993"/>
    <n v="0"/>
    <s v="Y"/>
    <s v="N"/>
    <n v="113264.23"/>
    <n v="86.749292839999995"/>
    <n v="9825591.8565999996"/>
  </r>
  <r>
    <x v="1575"/>
    <s v="April"/>
    <x v="16"/>
    <x v="0"/>
    <x v="4"/>
    <n v="10.199999999999999"/>
    <n v="21.5"/>
    <n v="10.6"/>
    <n v="0"/>
    <s v="Y"/>
    <s v="Y"/>
    <n v="98112.464999999997"/>
    <n v="62.60573067"/>
    <n v="6142402.5592"/>
  </r>
  <r>
    <x v="1576"/>
    <s v="April"/>
    <x v="16"/>
    <x v="1"/>
    <x v="4"/>
    <n v="11.9"/>
    <n v="15.8"/>
    <n v="6.9"/>
    <n v="3"/>
    <s v="Y"/>
    <s v="N"/>
    <n v="107226.59"/>
    <n v="60.918382540000003"/>
    <n v="6532070.4281000001"/>
  </r>
  <r>
    <x v="1577"/>
    <s v="April"/>
    <x v="16"/>
    <x v="2"/>
    <x v="4"/>
    <n v="8.6999999999999993"/>
    <n v="16.2"/>
    <n v="8.5"/>
    <n v="0"/>
    <s v="Y"/>
    <s v="N"/>
    <n v="105374.93"/>
    <n v="79.620085979999999"/>
    <n v="8389960.9867000002"/>
  </r>
  <r>
    <x v="1578"/>
    <s v="April"/>
    <x v="16"/>
    <x v="3"/>
    <x v="4"/>
    <n v="12.4"/>
    <n v="17.399999999999999"/>
    <n v="5.2"/>
    <n v="0"/>
    <s v="Y"/>
    <s v="N"/>
    <n v="101057.43"/>
    <n v="86.022860620000003"/>
    <n v="8693249.2155000009"/>
  </r>
  <r>
    <x v="1579"/>
    <s v="April"/>
    <x v="17"/>
    <x v="4"/>
    <x v="4"/>
    <n v="11.5"/>
    <n v="18.100000000000001"/>
    <n v="8.4"/>
    <n v="0"/>
    <s v="Y"/>
    <s v="N"/>
    <n v="118307.52499999999"/>
    <n v="121.0296417"/>
    <n v="14318717.361199999"/>
  </r>
  <r>
    <x v="1580"/>
    <s v="April"/>
    <x v="17"/>
    <x v="5"/>
    <x v="4"/>
    <n v="7.9"/>
    <n v="23.1"/>
    <n v="11.7"/>
    <n v="0"/>
    <s v="Y"/>
    <s v="N"/>
    <n v="110515.6"/>
    <n v="96.951705770000004"/>
    <n v="10714675.9342"/>
  </r>
  <r>
    <x v="1581"/>
    <s v="May"/>
    <x v="17"/>
    <x v="6"/>
    <x v="4"/>
    <n v="15.6"/>
    <n v="22.8"/>
    <n v="7.8"/>
    <n v="0"/>
    <s v="Y"/>
    <s v="N"/>
    <n v="111462.38499999999"/>
    <n v="90.563836899999998"/>
    <n v="10094461.2556"/>
  </r>
  <r>
    <x v="1582"/>
    <s v="May"/>
    <x v="17"/>
    <x v="0"/>
    <x v="4"/>
    <n v="17.100000000000001"/>
    <n v="20.2"/>
    <n v="6.2"/>
    <n v="3.6"/>
    <s v="Y"/>
    <s v="N"/>
    <n v="112948.4"/>
    <n v="103.58661480000001"/>
    <n v="11699942.403100001"/>
  </r>
  <r>
    <x v="1583"/>
    <s v="May"/>
    <x v="17"/>
    <x v="1"/>
    <x v="4"/>
    <n v="11.8"/>
    <n v="20.7"/>
    <n v="9"/>
    <n v="0.2"/>
    <s v="Y"/>
    <s v="N"/>
    <n v="110902.185"/>
    <n v="101.1629982"/>
    <n v="11219197.5415"/>
  </r>
  <r>
    <x v="1584"/>
    <s v="May"/>
    <x v="17"/>
    <x v="2"/>
    <x v="4"/>
    <n v="13"/>
    <n v="16.399999999999999"/>
    <n v="8.1999999999999993"/>
    <n v="0.2"/>
    <s v="Y"/>
    <s v="N"/>
    <n v="103616.145"/>
    <n v="103.38349669999999"/>
    <n v="10712199.3847"/>
  </r>
  <r>
    <x v="1585"/>
    <s v="May"/>
    <x v="17"/>
    <x v="3"/>
    <x v="4"/>
    <n v="11.3"/>
    <n v="16.3"/>
    <n v="6.5"/>
    <n v="2"/>
    <s v="Y"/>
    <s v="N"/>
    <n v="104770.705"/>
    <n v="108.09555589999999"/>
    <n v="11325247.598999999"/>
  </r>
  <r>
    <x v="1586"/>
    <s v="May"/>
    <x v="18"/>
    <x v="4"/>
    <x v="4"/>
    <n v="11.7"/>
    <n v="16.7"/>
    <n v="8.5"/>
    <n v="0.2"/>
    <s v="Y"/>
    <s v="N"/>
    <n v="121535.485"/>
    <n v="112.50558460000001"/>
    <n v="13673420.7896"/>
  </r>
  <r>
    <x v="1587"/>
    <s v="May"/>
    <x v="18"/>
    <x v="5"/>
    <x v="4"/>
    <n v="7.4"/>
    <n v="18.7"/>
    <n v="11.7"/>
    <n v="0"/>
    <s v="Y"/>
    <s v="N"/>
    <n v="116318.435"/>
    <n v="94.753714479999999"/>
    <n v="11021603.7788"/>
  </r>
  <r>
    <x v="1588"/>
    <s v="May"/>
    <x v="18"/>
    <x v="6"/>
    <x v="4"/>
    <n v="10.3"/>
    <n v="17.399999999999999"/>
    <n v="7.3"/>
    <n v="5.2"/>
    <s v="Y"/>
    <s v="N"/>
    <n v="118801.84"/>
    <n v="114.5284513"/>
    <n v="13606190.7468"/>
  </r>
  <r>
    <x v="1589"/>
    <s v="May"/>
    <x v="18"/>
    <x v="0"/>
    <x v="4"/>
    <n v="9.6999999999999993"/>
    <n v="16.2"/>
    <n v="5.3"/>
    <n v="0.6"/>
    <s v="Y"/>
    <s v="N"/>
    <n v="122003.33500000001"/>
    <n v="113.6303305"/>
    <n v="13863279.278200001"/>
  </r>
  <r>
    <x v="1590"/>
    <s v="May"/>
    <x v="18"/>
    <x v="1"/>
    <x v="4"/>
    <n v="10.199999999999999"/>
    <n v="14.2"/>
    <n v="2.8"/>
    <n v="7.2"/>
    <s v="Y"/>
    <s v="N"/>
    <n v="123850.86"/>
    <n v="93.135276869999998"/>
    <n v="11534884.136700001"/>
  </r>
  <r>
    <x v="1591"/>
    <s v="May"/>
    <x v="18"/>
    <x v="2"/>
    <x v="4"/>
    <n v="10.199999999999999"/>
    <n v="16.399999999999999"/>
    <n v="7.7"/>
    <n v="8.1999999999999993"/>
    <s v="Y"/>
    <s v="N"/>
    <n v="113186.735"/>
    <n v="87.036533050000003"/>
    <n v="9851381.0015999991"/>
  </r>
  <r>
    <x v="1592"/>
    <s v="May"/>
    <x v="18"/>
    <x v="3"/>
    <x v="4"/>
    <n v="12.2"/>
    <n v="17.7"/>
    <n v="6.6"/>
    <n v="0"/>
    <s v="Y"/>
    <s v="N"/>
    <n v="110416.88"/>
    <n v="87.377381740000004"/>
    <n v="9647937.8742999993"/>
  </r>
  <r>
    <x v="1593"/>
    <s v="May"/>
    <x v="19"/>
    <x v="4"/>
    <x v="4"/>
    <n v="12.7"/>
    <n v="18.100000000000001"/>
    <n v="8.3000000000000007"/>
    <n v="0"/>
    <s v="Y"/>
    <s v="N"/>
    <n v="119598.605"/>
    <n v="77.157376979999995"/>
    <n v="9227914.6523000002"/>
  </r>
  <r>
    <x v="1594"/>
    <s v="May"/>
    <x v="19"/>
    <x v="5"/>
    <x v="4"/>
    <n v="11.3"/>
    <n v="20.2"/>
    <n v="9"/>
    <n v="0"/>
    <s v="Y"/>
    <s v="N"/>
    <n v="123005.31"/>
    <n v="89.82269178"/>
    <n v="11048668.0474"/>
  </r>
  <r>
    <x v="1595"/>
    <s v="May"/>
    <x v="19"/>
    <x v="6"/>
    <x v="4"/>
    <n v="12"/>
    <n v="15.8"/>
    <n v="8"/>
    <n v="0"/>
    <s v="Y"/>
    <s v="N"/>
    <n v="126264.77499999999"/>
    <n v="100.6447738"/>
    <n v="12707889.718800001"/>
  </r>
  <r>
    <x v="1596"/>
    <s v="May"/>
    <x v="19"/>
    <x v="0"/>
    <x v="4"/>
    <n v="10.5"/>
    <n v="16.100000000000001"/>
    <n v="9.8000000000000007"/>
    <n v="0"/>
    <s v="Y"/>
    <s v="N"/>
    <n v="127389.485"/>
    <n v="98.942964329999995"/>
    <n v="12604293.270400001"/>
  </r>
  <r>
    <x v="1597"/>
    <s v="May"/>
    <x v="19"/>
    <x v="1"/>
    <x v="4"/>
    <n v="6.5"/>
    <n v="18.600000000000001"/>
    <n v="10.7"/>
    <n v="0"/>
    <s v="Y"/>
    <s v="N"/>
    <n v="126934.24"/>
    <n v="96.783858859999995"/>
    <n v="12285185.568700001"/>
  </r>
  <r>
    <x v="1598"/>
    <s v="May"/>
    <x v="19"/>
    <x v="2"/>
    <x v="4"/>
    <n v="6.2"/>
    <n v="21.5"/>
    <n v="10.6"/>
    <n v="0"/>
    <s v="Y"/>
    <s v="N"/>
    <n v="112990.63499999999"/>
    <n v="86.441785100000004"/>
    <n v="9767112.1889999993"/>
  </r>
  <r>
    <x v="1599"/>
    <s v="May"/>
    <x v="19"/>
    <x v="3"/>
    <x v="4"/>
    <n v="8.9"/>
    <n v="21.8"/>
    <n v="10"/>
    <n v="0.2"/>
    <s v="Y"/>
    <s v="N"/>
    <n v="104054.85"/>
    <n v="76.294168089999999"/>
    <n v="7938778.2165000001"/>
  </r>
  <r>
    <x v="1600"/>
    <s v="May"/>
    <x v="20"/>
    <x v="4"/>
    <x v="4"/>
    <n v="12"/>
    <n v="19.600000000000001"/>
    <n v="3.1"/>
    <n v="0.4"/>
    <s v="Y"/>
    <s v="N"/>
    <n v="118733.42"/>
    <n v="93.344364299999995"/>
    <n v="11083095.611099999"/>
  </r>
  <r>
    <x v="1601"/>
    <s v="May"/>
    <x v="20"/>
    <x v="5"/>
    <x v="4"/>
    <n v="11.1"/>
    <n v="20.399999999999999"/>
    <n v="6.9"/>
    <n v="0.4"/>
    <s v="Y"/>
    <s v="N"/>
    <n v="121766.77"/>
    <n v="104.5578083"/>
    <n v="12731666.595000001"/>
  </r>
  <r>
    <x v="1602"/>
    <s v="May"/>
    <x v="20"/>
    <x v="6"/>
    <x v="4"/>
    <n v="10.7"/>
    <n v="22.3"/>
    <n v="10.3"/>
    <n v="0"/>
    <s v="Y"/>
    <s v="N"/>
    <n v="122015.59"/>
    <n v="115.8944559"/>
    <n v="14140930.4144"/>
  </r>
  <r>
    <x v="1603"/>
    <s v="May"/>
    <x v="20"/>
    <x v="0"/>
    <x v="4"/>
    <n v="9.9"/>
    <n v="21.3"/>
    <n v="10.199999999999999"/>
    <n v="0"/>
    <s v="Y"/>
    <s v="N"/>
    <n v="119118.11"/>
    <n v="88.387136190000007"/>
    <n v="10528508.611300001"/>
  </r>
  <r>
    <x v="1604"/>
    <s v="May"/>
    <x v="20"/>
    <x v="1"/>
    <x v="4"/>
    <n v="13.8"/>
    <n v="20.2"/>
    <n v="4.4000000000000004"/>
    <n v="0"/>
    <s v="Y"/>
    <s v="N"/>
    <n v="118924.765"/>
    <n v="91.547124490000002"/>
    <n v="10887220.2664"/>
  </r>
  <r>
    <x v="1605"/>
    <s v="May"/>
    <x v="20"/>
    <x v="2"/>
    <x v="4"/>
    <n v="13.7"/>
    <n v="19.8"/>
    <n v="9.1"/>
    <n v="1.6"/>
    <s v="Y"/>
    <s v="N"/>
    <n v="104949.95"/>
    <n v="74.262935119999995"/>
    <n v="7793891.3277000003"/>
  </r>
  <r>
    <x v="1606"/>
    <s v="May"/>
    <x v="20"/>
    <x v="3"/>
    <x v="4"/>
    <n v="9.5"/>
    <n v="15.1"/>
    <n v="8.6"/>
    <n v="6.6"/>
    <s v="Y"/>
    <s v="N"/>
    <n v="106153.43"/>
    <n v="63.903082140000002"/>
    <n v="6783531.3567000004"/>
  </r>
  <r>
    <x v="1607"/>
    <s v="May"/>
    <x v="21"/>
    <x v="4"/>
    <x v="4"/>
    <n v="7.8"/>
    <n v="14"/>
    <n v="7.2"/>
    <n v="8.1999999999999993"/>
    <s v="Y"/>
    <s v="N"/>
    <n v="130229.295"/>
    <n v="87.611014030000007"/>
    <n v="11409520.591399999"/>
  </r>
  <r>
    <x v="1608"/>
    <s v="May"/>
    <x v="21"/>
    <x v="5"/>
    <x v="4"/>
    <n v="8.1999999999999993"/>
    <n v="15.7"/>
    <n v="3.3"/>
    <n v="0.2"/>
    <s v="Y"/>
    <s v="N"/>
    <n v="133799.655"/>
    <n v="79.964774539999993"/>
    <n v="10699259.2456"/>
  </r>
  <r>
    <x v="1609"/>
    <s v="May"/>
    <x v="21"/>
    <x v="6"/>
    <x v="4"/>
    <n v="8.6999999999999993"/>
    <n v="10.6"/>
    <n v="7.9"/>
    <n v="1.2"/>
    <s v="Y"/>
    <s v="N"/>
    <n v="136301.49"/>
    <n v="85.003942199999997"/>
    <n v="11586163.977700001"/>
  </r>
  <r>
    <x v="1610"/>
    <s v="May"/>
    <x v="21"/>
    <x v="0"/>
    <x v="4"/>
    <n v="6.7"/>
    <n v="13.3"/>
    <n v="5.8"/>
    <n v="5.8"/>
    <s v="Y"/>
    <s v="N"/>
    <n v="138857.13500000001"/>
    <n v="100.0150103"/>
    <n v="13887797.7873"/>
  </r>
  <r>
    <x v="1611"/>
    <s v="May"/>
    <x v="21"/>
    <x v="1"/>
    <x v="4"/>
    <n v="8.5"/>
    <n v="14.3"/>
    <n v="5.7"/>
    <n v="1.4"/>
    <s v="Y"/>
    <s v="N"/>
    <n v="133869.14000000001"/>
    <n v="100.7077503"/>
    <n v="13481659.924000001"/>
  </r>
  <r>
    <x v="1612"/>
    <s v="June"/>
    <x v="21"/>
    <x v="2"/>
    <x v="4"/>
    <n v="11.7"/>
    <n v="14.6"/>
    <n v="5.8"/>
    <n v="2.4"/>
    <s v="Y"/>
    <s v="N"/>
    <n v="120653.435"/>
    <n v="113.2446372"/>
    <n v="13663354.4735"/>
  </r>
  <r>
    <x v="1613"/>
    <s v="June"/>
    <x v="21"/>
    <x v="3"/>
    <x v="4"/>
    <n v="11"/>
    <n v="14.5"/>
    <n v="6.7"/>
    <n v="0"/>
    <s v="Y"/>
    <s v="N"/>
    <n v="118086.93"/>
    <n v="108.9225857"/>
    <n v="12862333.753"/>
  </r>
  <r>
    <x v="1614"/>
    <s v="June"/>
    <x v="22"/>
    <x v="4"/>
    <x v="4"/>
    <n v="8.1999999999999993"/>
    <n v="12"/>
    <n v="3.8"/>
    <n v="15.4"/>
    <s v="Y"/>
    <s v="N"/>
    <n v="135437.85"/>
    <n v="115.7252699"/>
    <n v="15673581.7459"/>
  </r>
  <r>
    <x v="1615"/>
    <s v="June"/>
    <x v="22"/>
    <x v="5"/>
    <x v="4"/>
    <n v="8.4"/>
    <n v="12.9"/>
    <n v="7.9"/>
    <n v="3.2"/>
    <s v="Y"/>
    <s v="N"/>
    <n v="136149.125"/>
    <n v="149.11844379999999"/>
    <n v="20302345.644699998"/>
  </r>
  <r>
    <x v="1616"/>
    <s v="June"/>
    <x v="22"/>
    <x v="6"/>
    <x v="4"/>
    <n v="8.6"/>
    <n v="13"/>
    <n v="5.7"/>
    <n v="0"/>
    <s v="Y"/>
    <s v="N"/>
    <n v="137844.815"/>
    <n v="155.98832920000001"/>
    <n v="21502182.3807"/>
  </r>
  <r>
    <x v="1617"/>
    <s v="June"/>
    <x v="22"/>
    <x v="0"/>
    <x v="4"/>
    <n v="10.199999999999999"/>
    <n v="14.8"/>
    <n v="7.9"/>
    <n v="0"/>
    <s v="Y"/>
    <s v="N"/>
    <n v="134971.77499999999"/>
    <n v="162.49199490000001"/>
    <n v="21931832.9749"/>
  </r>
  <r>
    <x v="1618"/>
    <s v="June"/>
    <x v="22"/>
    <x v="1"/>
    <x v="4"/>
    <n v="11.7"/>
    <n v="16.600000000000001"/>
    <n v="8"/>
    <n v="0"/>
    <s v="Y"/>
    <s v="N"/>
    <n v="132003.44"/>
    <n v="139.20081619999999"/>
    <n v="18374986.589200001"/>
  </r>
  <r>
    <x v="1619"/>
    <s v="June"/>
    <x v="22"/>
    <x v="2"/>
    <x v="4"/>
    <n v="6.7"/>
    <n v="18.7"/>
    <n v="9.3000000000000007"/>
    <n v="0"/>
    <s v="Y"/>
    <s v="N"/>
    <n v="117243.63"/>
    <n v="102.4160856"/>
    <n v="12007633.6461"/>
  </r>
  <r>
    <x v="1620"/>
    <s v="June"/>
    <x v="22"/>
    <x v="3"/>
    <x v="4"/>
    <n v="7.8"/>
    <n v="18"/>
    <n v="8"/>
    <n v="0"/>
    <s v="Y"/>
    <s v="N"/>
    <n v="110669.42"/>
    <n v="69.561305970000006"/>
    <n v="7698309.3860999998"/>
  </r>
  <r>
    <x v="1621"/>
    <s v="June"/>
    <x v="23"/>
    <x v="4"/>
    <x v="4"/>
    <n v="12"/>
    <n v="19.2"/>
    <n v="7.6"/>
    <n v="3"/>
    <s v="Y"/>
    <s v="Y"/>
    <n v="108133.03"/>
    <n v="47.487874040000001"/>
    <n v="5135007.7082000002"/>
  </r>
  <r>
    <x v="1622"/>
    <s v="June"/>
    <x v="23"/>
    <x v="5"/>
    <x v="4"/>
    <n v="9.6"/>
    <n v="17.899999999999999"/>
    <n v="9.1999999999999993"/>
    <n v="0"/>
    <s v="Y"/>
    <s v="N"/>
    <n v="122760.92"/>
    <n v="73.078081710000006"/>
    <n v="8971132.5426000003"/>
  </r>
  <r>
    <x v="1623"/>
    <s v="June"/>
    <x v="23"/>
    <x v="6"/>
    <x v="4"/>
    <n v="11.9"/>
    <n v="16.5"/>
    <n v="1.3"/>
    <n v="0.6"/>
    <s v="Y"/>
    <s v="N"/>
    <n v="128127.75"/>
    <n v="85.792690070000006"/>
    <n v="10992424.345100001"/>
  </r>
  <r>
    <x v="1624"/>
    <s v="June"/>
    <x v="23"/>
    <x v="0"/>
    <x v="4"/>
    <n v="8.8000000000000007"/>
    <n v="17.399999999999999"/>
    <n v="8.9"/>
    <n v="2.6"/>
    <s v="Y"/>
    <s v="N"/>
    <n v="128535.19"/>
    <n v="79.516251400000002"/>
    <n v="10220636.481799999"/>
  </r>
  <r>
    <x v="1625"/>
    <s v="June"/>
    <x v="23"/>
    <x v="1"/>
    <x v="4"/>
    <n v="10"/>
    <n v="17.3"/>
    <n v="7"/>
    <n v="2.2000000000000002"/>
    <s v="Y"/>
    <s v="N"/>
    <n v="128153.19500000001"/>
    <n v="86.655464210000005"/>
    <n v="11105174.602700001"/>
  </r>
  <r>
    <x v="1626"/>
    <s v="June"/>
    <x v="23"/>
    <x v="2"/>
    <x v="4"/>
    <n v="9"/>
    <n v="15.2"/>
    <n v="6.4"/>
    <n v="2.6"/>
    <s v="Y"/>
    <s v="N"/>
    <n v="121097.845"/>
    <n v="104.43185029999999"/>
    <n v="12646472.0207"/>
  </r>
  <r>
    <x v="1627"/>
    <s v="June"/>
    <x v="23"/>
    <x v="3"/>
    <x v="4"/>
    <n v="8.6"/>
    <n v="16.7"/>
    <n v="7.5"/>
    <n v="0"/>
    <s v="Y"/>
    <s v="N"/>
    <n v="116811.39"/>
    <n v="111.2767338"/>
    <n v="12998389.9498"/>
  </r>
  <r>
    <x v="1628"/>
    <s v="June"/>
    <x v="24"/>
    <x v="4"/>
    <x v="4"/>
    <n v="6.3"/>
    <n v="17.899999999999999"/>
    <n v="8.6"/>
    <n v="3.4"/>
    <s v="Y"/>
    <s v="N"/>
    <n v="129972.91499999999"/>
    <n v="108.7466958"/>
    <n v="14134125.049699999"/>
  </r>
  <r>
    <x v="1629"/>
    <s v="June"/>
    <x v="24"/>
    <x v="5"/>
    <x v="4"/>
    <n v="8"/>
    <n v="13.7"/>
    <n v="5.2"/>
    <n v="0"/>
    <s v="Y"/>
    <s v="N"/>
    <n v="137922.22"/>
    <n v="101.3953781"/>
    <n v="13984675.645300001"/>
  </r>
  <r>
    <x v="1630"/>
    <s v="June"/>
    <x v="24"/>
    <x v="6"/>
    <x v="4"/>
    <n v="6.6"/>
    <n v="11.9"/>
    <n v="7"/>
    <n v="0.8"/>
    <s v="Y"/>
    <s v="N"/>
    <n v="144737.12"/>
    <n v="157.02604099999999"/>
    <n v="22727496.939300001"/>
  </r>
  <r>
    <x v="1631"/>
    <s v="June"/>
    <x v="24"/>
    <x v="0"/>
    <x v="4"/>
    <n v="6.4"/>
    <n v="11.3"/>
    <n v="6.4"/>
    <n v="1.6"/>
    <s v="Y"/>
    <s v="N"/>
    <n v="148609.595"/>
    <n v="141.97958589999999"/>
    <n v="21099528.758900002"/>
  </r>
  <r>
    <x v="1632"/>
    <s v="June"/>
    <x v="24"/>
    <x v="1"/>
    <x v="4"/>
    <n v="6.5"/>
    <n v="12.6"/>
    <n v="8.5"/>
    <n v="3"/>
    <s v="Y"/>
    <s v="N"/>
    <n v="144504.32999999999"/>
    <n v="123.80971169999999"/>
    <n v="17891039.436700001"/>
  </r>
  <r>
    <x v="1633"/>
    <s v="June"/>
    <x v="24"/>
    <x v="2"/>
    <x v="4"/>
    <n v="6.8"/>
    <n v="11.8"/>
    <n v="7.3"/>
    <n v="0.4"/>
    <s v="Y"/>
    <s v="N"/>
    <n v="132829.29"/>
    <n v="111.60986149999999"/>
    <n v="14825058.66"/>
  </r>
  <r>
    <x v="1634"/>
    <s v="June"/>
    <x v="24"/>
    <x v="3"/>
    <x v="4"/>
    <n v="3.6"/>
    <n v="9.6"/>
    <n v="5.9"/>
    <n v="1.2"/>
    <s v="Y"/>
    <s v="N"/>
    <n v="133525.32"/>
    <n v="127.6019028"/>
    <n v="17038084.903999999"/>
  </r>
  <r>
    <x v="1635"/>
    <s v="June"/>
    <x v="25"/>
    <x v="4"/>
    <x v="4"/>
    <n v="4.2"/>
    <n v="16"/>
    <n v="9"/>
    <n v="0"/>
    <s v="Y"/>
    <s v="N"/>
    <n v="146856.79999999999"/>
    <n v="117.51896069999999"/>
    <n v="17258458.5077"/>
  </r>
  <r>
    <x v="1636"/>
    <s v="June"/>
    <x v="25"/>
    <x v="5"/>
    <x v="4"/>
    <n v="3.5"/>
    <n v="17"/>
    <n v="8.9"/>
    <n v="0"/>
    <s v="Y"/>
    <s v="N"/>
    <n v="145807.25"/>
    <n v="124.05127779999999"/>
    <n v="18087575.675000001"/>
  </r>
  <r>
    <x v="1637"/>
    <s v="June"/>
    <x v="25"/>
    <x v="6"/>
    <x v="4"/>
    <n v="4.5999999999999996"/>
    <n v="18"/>
    <n v="9.1999999999999993"/>
    <n v="0.2"/>
    <s v="Y"/>
    <s v="N"/>
    <n v="139351.56"/>
    <n v="106.19914"/>
    <n v="14799015.829700001"/>
  </r>
  <r>
    <x v="1638"/>
    <s v="June"/>
    <x v="25"/>
    <x v="0"/>
    <x v="4"/>
    <n v="5.9"/>
    <n v="17.5"/>
    <n v="9.1999999999999993"/>
    <n v="0"/>
    <s v="Y"/>
    <s v="N"/>
    <n v="131023.66"/>
    <n v="77.671129440000001"/>
    <n v="10176755.6556"/>
  </r>
  <r>
    <x v="1639"/>
    <s v="June"/>
    <x v="25"/>
    <x v="1"/>
    <x v="4"/>
    <n v="10.7"/>
    <n v="19.5"/>
    <n v="9.1999999999999993"/>
    <n v="0"/>
    <s v="N"/>
    <s v="N"/>
    <n v="123546.62"/>
    <n v="61.815155930000003"/>
    <n v="7637053.5799000002"/>
  </r>
  <r>
    <x v="1640"/>
    <s v="June"/>
    <x v="25"/>
    <x v="2"/>
    <x v="4"/>
    <n v="13"/>
    <n v="17.600000000000001"/>
    <n v="2.6"/>
    <n v="0.8"/>
    <s v="N"/>
    <s v="N"/>
    <n v="117924.13"/>
    <n v="52.91240414"/>
    <n v="6239649.2243999997"/>
  </r>
  <r>
    <x v="1641"/>
    <s v="June"/>
    <x v="25"/>
    <x v="3"/>
    <x v="4"/>
    <n v="8.1"/>
    <n v="14.5"/>
    <n v="8.5"/>
    <n v="6.4"/>
    <s v="N"/>
    <s v="N"/>
    <n v="116150.91499999999"/>
    <n v="51.901149879999998"/>
    <n v="6028366.0481000002"/>
  </r>
  <r>
    <x v="1642"/>
    <s v="July"/>
    <x v="26"/>
    <x v="4"/>
    <x v="4"/>
    <n v="9.5"/>
    <n v="14.1"/>
    <n v="8.3000000000000007"/>
    <n v="0"/>
    <s v="N"/>
    <s v="N"/>
    <n v="130565.58"/>
    <n v="67.195464610000002"/>
    <n v="8773414.8102000002"/>
  </r>
  <r>
    <x v="1643"/>
    <s v="July"/>
    <x v="26"/>
    <x v="5"/>
    <x v="4"/>
    <n v="8.6"/>
    <n v="15.9"/>
    <n v="6.6"/>
    <n v="0"/>
    <s v="N"/>
    <s v="N"/>
    <n v="135866.75"/>
    <n v="93.110674299999999"/>
    <n v="12650644.7074"/>
  </r>
  <r>
    <x v="1644"/>
    <s v="July"/>
    <x v="26"/>
    <x v="6"/>
    <x v="4"/>
    <n v="8.1999999999999993"/>
    <n v="13.7"/>
    <n v="7.5"/>
    <n v="0"/>
    <s v="N"/>
    <s v="N"/>
    <n v="137327.70000000001"/>
    <n v="97.287999810000002"/>
    <n v="13360337.251499999"/>
  </r>
  <r>
    <x v="1645"/>
    <s v="July"/>
    <x v="26"/>
    <x v="0"/>
    <x v="4"/>
    <n v="5.3"/>
    <n v="13.5"/>
    <n v="6.9"/>
    <n v="0"/>
    <s v="N"/>
    <s v="N"/>
    <n v="135182.72500000001"/>
    <n v="85.901782639999993"/>
    <n v="11612437.059599999"/>
  </r>
  <r>
    <x v="1646"/>
    <s v="July"/>
    <x v="26"/>
    <x v="1"/>
    <x v="4"/>
    <n v="3.5"/>
    <n v="19.100000000000001"/>
    <n v="9"/>
    <n v="0"/>
    <s v="N"/>
    <s v="N"/>
    <n v="132774.29500000001"/>
    <n v="78.719066029999993"/>
    <n v="10451868.495200001"/>
  </r>
  <r>
    <x v="1647"/>
    <s v="July"/>
    <x v="26"/>
    <x v="2"/>
    <x v="4"/>
    <n v="6"/>
    <n v="19.399999999999999"/>
    <n v="9.3000000000000007"/>
    <n v="0"/>
    <s v="N"/>
    <s v="N"/>
    <n v="114660.9"/>
    <n v="64.992904050000007"/>
    <n v="7452144.8720000004"/>
  </r>
  <r>
    <x v="1648"/>
    <s v="July"/>
    <x v="26"/>
    <x v="3"/>
    <x v="4"/>
    <n v="9"/>
    <n v="18.2"/>
    <n v="6.1"/>
    <n v="0.2"/>
    <s v="N"/>
    <s v="N"/>
    <n v="114469.88"/>
    <n v="87.747186549999995"/>
    <n v="10044409.9147"/>
  </r>
  <r>
    <x v="1649"/>
    <s v="July"/>
    <x v="27"/>
    <x v="4"/>
    <x v="4"/>
    <n v="11"/>
    <n v="16"/>
    <n v="8.1999999999999993"/>
    <n v="5.2"/>
    <s v="N"/>
    <s v="N"/>
    <n v="127307.26"/>
    <n v="101.94417129999999"/>
    <n v="12978233.121200001"/>
  </r>
  <r>
    <x v="1650"/>
    <s v="July"/>
    <x v="27"/>
    <x v="5"/>
    <x v="4"/>
    <n v="6.8"/>
    <n v="15"/>
    <n v="7.2"/>
    <n v="0.2"/>
    <s v="N"/>
    <s v="N"/>
    <n v="133803.98499999999"/>
    <n v="125.0990315"/>
    <n v="16738748.9343"/>
  </r>
  <r>
    <x v="1651"/>
    <s v="July"/>
    <x v="27"/>
    <x v="6"/>
    <x v="4"/>
    <n v="9.5"/>
    <n v="15.4"/>
    <n v="6.7"/>
    <n v="0.2"/>
    <s v="N"/>
    <s v="N"/>
    <n v="127092.715"/>
    <n v="84.780694909999994"/>
    <n v="10775008.695699999"/>
  </r>
  <r>
    <x v="1652"/>
    <s v="July"/>
    <x v="27"/>
    <x v="0"/>
    <x v="4"/>
    <n v="7.8"/>
    <n v="14.3"/>
    <n v="4.5999999999999996"/>
    <n v="6.4"/>
    <s v="N"/>
    <s v="N"/>
    <n v="133131.51999999999"/>
    <n v="89.217705280000004"/>
    <n v="11877688.7148"/>
  </r>
  <r>
    <x v="1653"/>
    <s v="July"/>
    <x v="27"/>
    <x v="1"/>
    <x v="4"/>
    <n v="10.1"/>
    <n v="15.7"/>
    <n v="6.2"/>
    <n v="2.4"/>
    <s v="N"/>
    <s v="N"/>
    <n v="128384.14"/>
    <n v="90.969699500000004"/>
    <n v="11679066.636399999"/>
  </r>
  <r>
    <x v="1654"/>
    <s v="July"/>
    <x v="27"/>
    <x v="2"/>
    <x v="4"/>
    <n v="7"/>
    <n v="12"/>
    <n v="8.3000000000000007"/>
    <n v="4.4000000000000004"/>
    <s v="N"/>
    <s v="N"/>
    <n v="123954.31"/>
    <n v="82.190068789999998"/>
    <n v="10187813.265699999"/>
  </r>
  <r>
    <x v="1655"/>
    <s v="July"/>
    <x v="27"/>
    <x v="3"/>
    <x v="4"/>
    <n v="7.1"/>
    <n v="13.1"/>
    <n v="3.8"/>
    <n v="0.8"/>
    <s v="N"/>
    <s v="N"/>
    <n v="123740.265"/>
    <n v="81.784996430000007"/>
    <n v="10120097.1313"/>
  </r>
  <r>
    <x v="1656"/>
    <s v="July"/>
    <x v="28"/>
    <x v="4"/>
    <x v="4"/>
    <n v="8.9"/>
    <n v="14.3"/>
    <n v="7.6"/>
    <n v="4.4000000000000004"/>
    <s v="N"/>
    <s v="N"/>
    <n v="131739.20000000001"/>
    <n v="92.269993139999997"/>
    <n v="12155575.0803"/>
  </r>
  <r>
    <x v="1657"/>
    <s v="July"/>
    <x v="28"/>
    <x v="5"/>
    <x v="4"/>
    <n v="9.9"/>
    <n v="13.9"/>
    <n v="6.4"/>
    <n v="1.8"/>
    <s v="Y"/>
    <s v="N"/>
    <n v="132941.76999999999"/>
    <n v="114.6004499"/>
    <n v="15235186.6525"/>
  </r>
  <r>
    <x v="1658"/>
    <s v="July"/>
    <x v="28"/>
    <x v="6"/>
    <x v="4"/>
    <n v="9.6999999999999993"/>
    <n v="13.7"/>
    <n v="3.6"/>
    <n v="0"/>
    <s v="Y"/>
    <s v="N"/>
    <n v="135339.82"/>
    <n v="91.545886449999998"/>
    <n v="12389803.7939"/>
  </r>
  <r>
    <x v="1659"/>
    <s v="July"/>
    <x v="28"/>
    <x v="0"/>
    <x v="4"/>
    <n v="9"/>
    <n v="14.3"/>
    <n v="7.9"/>
    <n v="0.4"/>
    <s v="Y"/>
    <s v="N"/>
    <n v="134119.14000000001"/>
    <n v="85.918878829999997"/>
    <n v="11523366.1384"/>
  </r>
  <r>
    <x v="1660"/>
    <s v="July"/>
    <x v="28"/>
    <x v="1"/>
    <x v="4"/>
    <n v="7.5"/>
    <n v="15.7"/>
    <n v="9.6"/>
    <n v="1.6"/>
    <s v="Y"/>
    <s v="N"/>
    <n v="132101.85999999999"/>
    <n v="101.5731984"/>
    <n v="13418008.434800001"/>
  </r>
  <r>
    <x v="1661"/>
    <s v="July"/>
    <x v="28"/>
    <x v="2"/>
    <x v="4"/>
    <n v="8"/>
    <n v="17.100000000000001"/>
    <n v="10.3"/>
    <n v="0"/>
    <s v="Y"/>
    <s v="N"/>
    <n v="111288.905"/>
    <n v="52.5253199"/>
    <n v="5845485.3364000004"/>
  </r>
  <r>
    <x v="1662"/>
    <s v="July"/>
    <x v="28"/>
    <x v="3"/>
    <x v="4"/>
    <n v="11.3"/>
    <n v="16.600000000000001"/>
    <n v="8.1"/>
    <n v="0"/>
    <s v="Y"/>
    <s v="N"/>
    <n v="111293.15"/>
    <n v="60.156590430000001"/>
    <n v="6695016.4422000004"/>
  </r>
  <r>
    <x v="1663"/>
    <s v="July"/>
    <x v="29"/>
    <x v="4"/>
    <x v="4"/>
    <n v="7.9"/>
    <n v="15.6"/>
    <n v="10.6"/>
    <n v="0"/>
    <s v="Y"/>
    <s v="N"/>
    <n v="123618.42"/>
    <n v="64.585343089999995"/>
    <n v="7983938.0679000001"/>
  </r>
  <r>
    <x v="1664"/>
    <s v="July"/>
    <x v="29"/>
    <x v="5"/>
    <x v="4"/>
    <n v="9.9"/>
    <n v="15.2"/>
    <n v="8.1999999999999993"/>
    <n v="1.6"/>
    <s v="Y"/>
    <s v="N"/>
    <n v="129008.62"/>
    <n v="69.864795830000006"/>
    <n v="9013160.8966000006"/>
  </r>
  <r>
    <x v="1665"/>
    <s v="July"/>
    <x v="29"/>
    <x v="6"/>
    <x v="4"/>
    <n v="7"/>
    <n v="14.4"/>
    <n v="7.8"/>
    <n v="8"/>
    <s v="Y"/>
    <s v="N"/>
    <n v="135782.54500000001"/>
    <n v="87.256299299999995"/>
    <n v="11847882.3862"/>
  </r>
  <r>
    <x v="1666"/>
    <s v="July"/>
    <x v="29"/>
    <x v="0"/>
    <x v="4"/>
    <n v="9.1999999999999993"/>
    <n v="14.8"/>
    <n v="5.2"/>
    <n v="0"/>
    <s v="Y"/>
    <s v="N"/>
    <n v="132940.63"/>
    <n v="84.076210110000005"/>
    <n v="11177144.34"/>
  </r>
  <r>
    <x v="1667"/>
    <s v="July"/>
    <x v="29"/>
    <x v="1"/>
    <x v="4"/>
    <n v="11"/>
    <n v="14"/>
    <n v="5.9"/>
    <n v="0"/>
    <s v="Y"/>
    <s v="N"/>
    <n v="136493.13"/>
    <n v="95.233217850000003"/>
    <n v="12998679.984300001"/>
  </r>
  <r>
    <x v="1668"/>
    <s v="July"/>
    <x v="29"/>
    <x v="2"/>
    <x v="4"/>
    <n v="9.8000000000000007"/>
    <n v="15.3"/>
    <n v="8.6999999999999993"/>
    <n v="6.8"/>
    <s v="Y"/>
    <s v="N"/>
    <n v="121958.69"/>
    <n v="94.375867150000005"/>
    <n v="11509957.1252"/>
  </r>
  <r>
    <x v="1669"/>
    <s v="July"/>
    <x v="29"/>
    <x v="3"/>
    <x v="4"/>
    <n v="6.6"/>
    <n v="15.1"/>
    <n v="10.199999999999999"/>
    <n v="0"/>
    <s v="Y"/>
    <s v="N"/>
    <n v="118413.13499999999"/>
    <n v="85.712073040000007"/>
    <n v="10149435.276000001"/>
  </r>
  <r>
    <x v="1670"/>
    <s v="July"/>
    <x v="30"/>
    <x v="4"/>
    <x v="4"/>
    <n v="8.9"/>
    <n v="14.6"/>
    <n v="9.9"/>
    <n v="0"/>
    <s v="Y"/>
    <s v="N"/>
    <n v="133205.18"/>
    <n v="95.873752800000005"/>
    <n v="12770880.499"/>
  </r>
  <r>
    <x v="1671"/>
    <s v="July"/>
    <x v="30"/>
    <x v="5"/>
    <x v="4"/>
    <n v="7.9"/>
    <n v="12.5"/>
    <n v="8.6999999999999993"/>
    <n v="0.8"/>
    <s v="Y"/>
    <s v="N"/>
    <n v="138858.04500000001"/>
    <n v="110.4700594"/>
    <n v="15339656.4793"/>
  </r>
  <r>
    <x v="1672"/>
    <s v="July"/>
    <x v="30"/>
    <x v="6"/>
    <x v="4"/>
    <n v="3"/>
    <n v="12.5"/>
    <n v="11.3"/>
    <n v="0"/>
    <s v="Y"/>
    <s v="N"/>
    <n v="140275.82999999999"/>
    <n v="153.26684940000001"/>
    <n v="21499634.511100002"/>
  </r>
  <r>
    <x v="1673"/>
    <s v="August"/>
    <x v="30"/>
    <x v="0"/>
    <x v="4"/>
    <n v="5.8"/>
    <n v="13.8"/>
    <n v="8.6"/>
    <n v="0"/>
    <s v="Y"/>
    <s v="N"/>
    <n v="137651.13500000001"/>
    <n v="98.967005540000002"/>
    <n v="13622920.6401"/>
  </r>
  <r>
    <x v="1674"/>
    <s v="August"/>
    <x v="30"/>
    <x v="1"/>
    <x v="4"/>
    <n v="9.6999999999999993"/>
    <n v="12.7"/>
    <n v="7.4"/>
    <n v="0.4"/>
    <s v="Y"/>
    <s v="N"/>
    <n v="135633.89000000001"/>
    <n v="106.56821669999999"/>
    <n v="14454261.781400001"/>
  </r>
  <r>
    <x v="1675"/>
    <s v="August"/>
    <x v="30"/>
    <x v="2"/>
    <x v="4"/>
    <n v="10"/>
    <n v="13.9"/>
    <n v="6.2"/>
    <n v="0"/>
    <s v="Y"/>
    <s v="N"/>
    <n v="119933.7"/>
    <n v="121.53235650000001"/>
    <n v="14575825.184800001"/>
  </r>
  <r>
    <x v="1676"/>
    <s v="August"/>
    <x v="30"/>
    <x v="3"/>
    <x v="4"/>
    <n v="9.1999999999999993"/>
    <n v="13.1"/>
    <n v="7.2"/>
    <n v="1"/>
    <s v="Y"/>
    <s v="N"/>
    <n v="120350.215"/>
    <n v="127.8811699"/>
    <n v="15390526.2919"/>
  </r>
  <r>
    <x v="1677"/>
    <s v="August"/>
    <x v="31"/>
    <x v="4"/>
    <x v="4"/>
    <n v="10"/>
    <n v="15.8"/>
    <n v="10.7"/>
    <n v="0"/>
    <s v="Y"/>
    <s v="N"/>
    <n v="125652.05499999999"/>
    <n v="108.4969239"/>
    <n v="13632861.449200001"/>
  </r>
  <r>
    <x v="1678"/>
    <s v="August"/>
    <x v="31"/>
    <x v="5"/>
    <x v="4"/>
    <n v="9.1"/>
    <n v="13.5"/>
    <n v="4.5"/>
    <n v="0.4"/>
    <s v="Y"/>
    <s v="N"/>
    <n v="132120.39000000001"/>
    <n v="89.427805109999994"/>
    <n v="11815236.488"/>
  </r>
  <r>
    <x v="1679"/>
    <s v="August"/>
    <x v="31"/>
    <x v="6"/>
    <x v="4"/>
    <n v="9.3000000000000007"/>
    <n v="14.1"/>
    <n v="7.5"/>
    <n v="0"/>
    <s v="Y"/>
    <s v="N"/>
    <n v="136315.38"/>
    <n v="129.26252919999999"/>
    <n v="17620470.787700001"/>
  </r>
  <r>
    <x v="1680"/>
    <s v="August"/>
    <x v="31"/>
    <x v="0"/>
    <x v="4"/>
    <n v="6.7"/>
    <n v="13.9"/>
    <n v="9.6"/>
    <n v="10.8"/>
    <s v="Y"/>
    <s v="N"/>
    <n v="133004.73000000001"/>
    <n v="95.454195279999993"/>
    <n v="12695859.4706"/>
  </r>
  <r>
    <x v="1681"/>
    <s v="August"/>
    <x v="31"/>
    <x v="1"/>
    <x v="4"/>
    <n v="7.8"/>
    <n v="10.1"/>
    <n v="7.3"/>
    <n v="2"/>
    <s v="Y"/>
    <s v="N"/>
    <n v="142555.10500000001"/>
    <n v="119.9574815"/>
    <n v="17100551.3708"/>
  </r>
  <r>
    <x v="1682"/>
    <s v="August"/>
    <x v="31"/>
    <x v="2"/>
    <x v="4"/>
    <n v="5.2"/>
    <n v="12.5"/>
    <n v="6.6"/>
    <n v="4.2"/>
    <s v="Y"/>
    <s v="N"/>
    <n v="128554.605"/>
    <n v="94.668808780000006"/>
    <n v="12170111.318499999"/>
  </r>
  <r>
    <x v="1683"/>
    <s v="August"/>
    <x v="31"/>
    <x v="3"/>
    <x v="4"/>
    <n v="4.8"/>
    <n v="12.9"/>
    <n v="11.4"/>
    <n v="6"/>
    <s v="Y"/>
    <s v="N"/>
    <n v="121028.325"/>
    <n v="98.101093950000006"/>
    <n v="11873011.0814"/>
  </r>
  <r>
    <x v="1684"/>
    <s v="August"/>
    <x v="32"/>
    <x v="4"/>
    <x v="4"/>
    <n v="6.3"/>
    <n v="12"/>
    <n v="9.9"/>
    <n v="8.8000000000000007"/>
    <s v="Y"/>
    <s v="N"/>
    <n v="136683.4"/>
    <n v="163.36163669999999"/>
    <n v="22328823.933699999"/>
  </r>
  <r>
    <x v="1685"/>
    <s v="August"/>
    <x v="32"/>
    <x v="5"/>
    <x v="4"/>
    <n v="8.8000000000000007"/>
    <n v="13.1"/>
    <n v="7"/>
    <n v="0"/>
    <s v="Y"/>
    <s v="N"/>
    <n v="141474.26500000001"/>
    <n v="267.34764990000002"/>
    <n v="37822812.269100003"/>
  </r>
  <r>
    <x v="1686"/>
    <s v="August"/>
    <x v="32"/>
    <x v="6"/>
    <x v="4"/>
    <n v="9.1"/>
    <n v="13.8"/>
    <n v="6.7"/>
    <n v="0.2"/>
    <s v="Y"/>
    <s v="N"/>
    <n v="134681.435"/>
    <n v="123.8521422"/>
    <n v="16680584.2393"/>
  </r>
  <r>
    <x v="1687"/>
    <s v="August"/>
    <x v="32"/>
    <x v="0"/>
    <x v="4"/>
    <n v="7.3"/>
    <n v="16.2"/>
    <n v="10.5"/>
    <n v="0"/>
    <s v="Y"/>
    <s v="N"/>
    <n v="128119.715"/>
    <n v="76.350980870000001"/>
    <n v="9782065.909"/>
  </r>
  <r>
    <x v="1688"/>
    <s v="August"/>
    <x v="32"/>
    <x v="1"/>
    <x v="4"/>
    <n v="10.6"/>
    <n v="16.899999999999999"/>
    <n v="6.3"/>
    <n v="0"/>
    <s v="Y"/>
    <s v="N"/>
    <n v="129781.155"/>
    <n v="100.0115921"/>
    <n v="12979619.936100001"/>
  </r>
  <r>
    <x v="1689"/>
    <s v="August"/>
    <x v="32"/>
    <x v="2"/>
    <x v="4"/>
    <n v="7"/>
    <n v="16.5"/>
    <n v="13.4"/>
    <n v="3.8"/>
    <s v="Y"/>
    <s v="N"/>
    <n v="115460.6"/>
    <n v="75.491413320000007"/>
    <n v="8716283.8768000007"/>
  </r>
  <r>
    <x v="1690"/>
    <s v="August"/>
    <x v="32"/>
    <x v="3"/>
    <x v="4"/>
    <n v="8.8000000000000007"/>
    <n v="19.399999999999999"/>
    <n v="9.3000000000000007"/>
    <n v="0"/>
    <s v="Y"/>
    <s v="N"/>
    <n v="110816.375"/>
    <n v="52.024492690000002"/>
    <n v="5765165.6911000004"/>
  </r>
  <r>
    <x v="1691"/>
    <s v="August"/>
    <x v="33"/>
    <x v="4"/>
    <x v="4"/>
    <n v="5.8"/>
    <n v="12.3"/>
    <n v="12.8"/>
    <n v="4"/>
    <s v="Y"/>
    <s v="N"/>
    <n v="131067.25"/>
    <n v="81.723625240000004"/>
    <n v="10711290.8202"/>
  </r>
  <r>
    <x v="1692"/>
    <s v="August"/>
    <x v="33"/>
    <x v="5"/>
    <x v="4"/>
    <n v="7.6"/>
    <n v="17"/>
    <n v="7.2"/>
    <n v="0.4"/>
    <s v="Y"/>
    <s v="N"/>
    <n v="131438.54999999999"/>
    <n v="61.926547419999999"/>
    <n v="8139535.5993999997"/>
  </r>
  <r>
    <x v="1693"/>
    <s v="August"/>
    <x v="33"/>
    <x v="6"/>
    <x v="4"/>
    <n v="11.5"/>
    <n v="16.600000000000001"/>
    <n v="11.5"/>
    <n v="0.2"/>
    <s v="Y"/>
    <s v="N"/>
    <n v="120747.08"/>
    <n v="54.386880320000003"/>
    <n v="6567056.9889000002"/>
  </r>
  <r>
    <x v="1694"/>
    <s v="August"/>
    <x v="33"/>
    <x v="0"/>
    <x v="4"/>
    <n v="9.6"/>
    <n v="13"/>
    <n v="11.3"/>
    <n v="1.6"/>
    <s v="Y"/>
    <s v="N"/>
    <n v="127697.99"/>
    <n v="89.139147589999993"/>
    <n v="11382889.977600001"/>
  </r>
  <r>
    <x v="1695"/>
    <s v="August"/>
    <x v="33"/>
    <x v="1"/>
    <x v="4"/>
    <n v="3.8"/>
    <n v="15.1"/>
    <n v="14.5"/>
    <n v="0"/>
    <s v="Y"/>
    <s v="N"/>
    <n v="126763.36500000001"/>
    <n v="91.098931109999995"/>
    <n v="11548007.055400001"/>
  </r>
  <r>
    <x v="1696"/>
    <s v="August"/>
    <x v="33"/>
    <x v="2"/>
    <x v="4"/>
    <n v="7.9"/>
    <n v="18"/>
    <n v="13"/>
    <n v="0"/>
    <s v="Y"/>
    <s v="N"/>
    <n v="107303.47500000001"/>
    <n v="55.149898819999997"/>
    <n v="5917775.7893000003"/>
  </r>
  <r>
    <x v="1697"/>
    <s v="August"/>
    <x v="33"/>
    <x v="3"/>
    <x v="4"/>
    <n v="6.5"/>
    <n v="12.9"/>
    <n v="13.9"/>
    <n v="1.2"/>
    <s v="Y"/>
    <s v="N"/>
    <n v="113980.3"/>
    <n v="119.3055933"/>
    <n v="13598487.316"/>
  </r>
  <r>
    <x v="1698"/>
    <s v="August"/>
    <x v="34"/>
    <x v="4"/>
    <x v="4"/>
    <n v="5.3"/>
    <n v="14.4"/>
    <n v="14.7"/>
    <n v="0"/>
    <s v="Y"/>
    <s v="N"/>
    <n v="132704.36499999999"/>
    <n v="142.18481030000001"/>
    <n v="18868544.963500001"/>
  </r>
  <r>
    <x v="1699"/>
    <s v="August"/>
    <x v="34"/>
    <x v="5"/>
    <x v="4"/>
    <n v="4.2"/>
    <n v="15.3"/>
    <n v="12.9"/>
    <n v="0"/>
    <s v="Y"/>
    <s v="N"/>
    <n v="130964.88499999999"/>
    <n v="131.1074194"/>
    <n v="17170468.104400001"/>
  </r>
  <r>
    <x v="1700"/>
    <s v="August"/>
    <x v="34"/>
    <x v="6"/>
    <x v="4"/>
    <n v="8.3000000000000007"/>
    <n v="13.4"/>
    <n v="5"/>
    <n v="0"/>
    <s v="Y"/>
    <s v="N"/>
    <n v="137660.94"/>
    <n v="140.94202110000001"/>
    <n v="19402211.110100001"/>
  </r>
  <r>
    <x v="1701"/>
    <s v="August"/>
    <x v="34"/>
    <x v="0"/>
    <x v="4"/>
    <n v="6.1"/>
    <n v="13"/>
    <n v="13.2"/>
    <n v="6.2"/>
    <s v="Y"/>
    <s v="N"/>
    <n v="134233.345"/>
    <n v="135.2468604"/>
    <n v="18154638.472199999"/>
  </r>
  <r>
    <x v="1702"/>
    <s v="August"/>
    <x v="34"/>
    <x v="1"/>
    <x v="4"/>
    <n v="2.2999999999999998"/>
    <n v="15.3"/>
    <n v="15.6"/>
    <n v="0.2"/>
    <s v="Y"/>
    <s v="N"/>
    <n v="131871.07999999999"/>
    <n v="185.2052836"/>
    <n v="24423220.77"/>
  </r>
  <r>
    <x v="1703"/>
    <s v="August"/>
    <x v="34"/>
    <x v="2"/>
    <x v="4"/>
    <n v="5"/>
    <n v="18.2"/>
    <n v="15.8"/>
    <n v="0"/>
    <s v="Y"/>
    <s v="N"/>
    <n v="107616.03"/>
    <n v="79.347198370000001"/>
    <n v="8539030.4802000001"/>
  </r>
  <r>
    <x v="1704"/>
    <s v="September"/>
    <x v="34"/>
    <x v="3"/>
    <x v="4"/>
    <n v="11.1"/>
    <n v="19.600000000000001"/>
    <n v="9.4"/>
    <n v="0"/>
    <s v="Y"/>
    <s v="N"/>
    <n v="106779.47500000001"/>
    <n v="75.512741539999993"/>
    <n v="8063210.8975"/>
  </r>
  <r>
    <x v="1705"/>
    <s v="September"/>
    <x v="35"/>
    <x v="4"/>
    <x v="4"/>
    <n v="10.199999999999999"/>
    <n v="17.600000000000001"/>
    <n v="13.8"/>
    <n v="2.4"/>
    <s v="Y"/>
    <s v="N"/>
    <n v="121697.38"/>
    <n v="92.691088919999999"/>
    <n v="11280262.6709"/>
  </r>
  <r>
    <x v="1706"/>
    <s v="September"/>
    <x v="35"/>
    <x v="5"/>
    <x v="4"/>
    <n v="9.1999999999999993"/>
    <n v="19.600000000000001"/>
    <n v="16.399999999999999"/>
    <n v="0.6"/>
    <s v="Y"/>
    <s v="N"/>
    <n v="118871.215"/>
    <n v="114.88625949999999"/>
    <n v="13656669.253599999"/>
  </r>
  <r>
    <x v="1707"/>
    <s v="September"/>
    <x v="35"/>
    <x v="6"/>
    <x v="4"/>
    <n v="8.1999999999999993"/>
    <n v="18.7"/>
    <n v="15.1"/>
    <n v="0"/>
    <s v="Y"/>
    <s v="N"/>
    <n v="122652.81"/>
    <n v="144.39343450000001"/>
    <n v="17710260.487"/>
  </r>
  <r>
    <x v="1708"/>
    <s v="September"/>
    <x v="35"/>
    <x v="0"/>
    <x v="4"/>
    <n v="8.6999999999999993"/>
    <n v="21.2"/>
    <n v="14.8"/>
    <n v="3.4"/>
    <s v="Y"/>
    <s v="N"/>
    <n v="120223.175"/>
    <n v="99.345443470000006"/>
    <n v="11943624.6357"/>
  </r>
  <r>
    <x v="1709"/>
    <s v="September"/>
    <x v="35"/>
    <x v="1"/>
    <x v="4"/>
    <n v="11.3"/>
    <n v="16"/>
    <n v="10.4"/>
    <n v="2"/>
    <s v="Y"/>
    <s v="N"/>
    <n v="122222.69"/>
    <n v="67.972754190000003"/>
    <n v="8307812.8638000004"/>
  </r>
  <r>
    <x v="1710"/>
    <s v="September"/>
    <x v="35"/>
    <x v="2"/>
    <x v="4"/>
    <n v="8.8000000000000007"/>
    <n v="12.9"/>
    <n v="11.3"/>
    <n v="1"/>
    <s v="Y"/>
    <s v="N"/>
    <n v="115200.19"/>
    <n v="73.467962999999997"/>
    <n v="8463523.2964999992"/>
  </r>
  <r>
    <x v="1711"/>
    <s v="September"/>
    <x v="35"/>
    <x v="3"/>
    <x v="4"/>
    <n v="8.1999999999999993"/>
    <n v="15.1"/>
    <n v="9.5"/>
    <n v="0.6"/>
    <s v="Y"/>
    <s v="N"/>
    <n v="116999.07"/>
    <n v="65.376438919999998"/>
    <n v="7648982.5536000002"/>
  </r>
  <r>
    <x v="1712"/>
    <s v="September"/>
    <x v="36"/>
    <x v="4"/>
    <x v="4"/>
    <n v="6.8"/>
    <n v="12.8"/>
    <n v="14.4"/>
    <n v="5.6"/>
    <s v="Y"/>
    <s v="N"/>
    <n v="130448.11500000001"/>
    <n v="92.613968850000006"/>
    <n v="12081317.6592"/>
  </r>
  <r>
    <x v="1713"/>
    <s v="September"/>
    <x v="36"/>
    <x v="5"/>
    <x v="4"/>
    <n v="7.7"/>
    <n v="14.8"/>
    <n v="16.100000000000001"/>
    <n v="2.6"/>
    <s v="Y"/>
    <s v="N"/>
    <n v="131665.01500000001"/>
    <n v="150.02796119999999"/>
    <n v="19753433.761799999"/>
  </r>
  <r>
    <x v="1714"/>
    <s v="September"/>
    <x v="36"/>
    <x v="6"/>
    <x v="4"/>
    <n v="5"/>
    <n v="20.8"/>
    <n v="17.8"/>
    <n v="0"/>
    <s v="Y"/>
    <s v="N"/>
    <n v="121100.045"/>
    <n v="83.052148279999997"/>
    <n v="10057618.894099999"/>
  </r>
  <r>
    <x v="1715"/>
    <s v="September"/>
    <x v="36"/>
    <x v="0"/>
    <x v="4"/>
    <n v="11.1"/>
    <n v="20.8"/>
    <n v="11.8"/>
    <n v="0"/>
    <s v="Y"/>
    <s v="N"/>
    <n v="118723.07"/>
    <n v="76.526618920000004"/>
    <n v="9085475.1348999999"/>
  </r>
  <r>
    <x v="1716"/>
    <s v="September"/>
    <x v="36"/>
    <x v="1"/>
    <x v="4"/>
    <n v="7.7"/>
    <n v="18.600000000000001"/>
    <n v="14"/>
    <n v="0"/>
    <s v="Y"/>
    <s v="N"/>
    <n v="120349.015"/>
    <n v="108.21402329999999"/>
    <n v="13023451.113299999"/>
  </r>
  <r>
    <x v="1717"/>
    <s v="September"/>
    <x v="36"/>
    <x v="2"/>
    <x v="4"/>
    <n v="9.3000000000000007"/>
    <n v="20"/>
    <n v="18.3"/>
    <n v="0"/>
    <s v="Y"/>
    <s v="N"/>
    <n v="103500.955"/>
    <n v="106.46105230000001"/>
    <n v="11018820.5834"/>
  </r>
  <r>
    <x v="1718"/>
    <s v="September"/>
    <x v="36"/>
    <x v="3"/>
    <x v="4"/>
    <n v="12.4"/>
    <n v="21.8"/>
    <n v="8.4"/>
    <n v="1.6"/>
    <s v="Y"/>
    <s v="N"/>
    <n v="105149.02"/>
    <n v="87.630074989999997"/>
    <n v="9214216.5077"/>
  </r>
  <r>
    <x v="1719"/>
    <s v="September"/>
    <x v="37"/>
    <x v="4"/>
    <x v="4"/>
    <n v="9.6999999999999993"/>
    <n v="12.8"/>
    <n v="17.7"/>
    <n v="13"/>
    <s v="Y"/>
    <s v="N"/>
    <n v="119362.235"/>
    <n v="137.46735670000001"/>
    <n v="16408410.9353"/>
  </r>
  <r>
    <x v="1720"/>
    <s v="September"/>
    <x v="37"/>
    <x v="5"/>
    <x v="4"/>
    <n v="3.6"/>
    <n v="14.8"/>
    <n v="19"/>
    <n v="0"/>
    <s v="Y"/>
    <s v="N"/>
    <n v="124129.44"/>
    <n v="149.599176"/>
    <n v="18569661.941300001"/>
  </r>
  <r>
    <x v="1721"/>
    <s v="September"/>
    <x v="37"/>
    <x v="6"/>
    <x v="4"/>
    <n v="4.3"/>
    <n v="18.899999999999999"/>
    <n v="19.2"/>
    <n v="0"/>
    <s v="Y"/>
    <s v="N"/>
    <n v="119715.705"/>
    <n v="151.2558046"/>
    <n v="18107695.283"/>
  </r>
  <r>
    <x v="1722"/>
    <s v="September"/>
    <x v="37"/>
    <x v="0"/>
    <x v="4"/>
    <n v="8.1999999999999993"/>
    <n v="24"/>
    <n v="19.399999999999999"/>
    <n v="0"/>
    <s v="Y"/>
    <s v="N"/>
    <n v="108102.56"/>
    <n v="82.43824146"/>
    <n v="8911784.9437000006"/>
  </r>
  <r>
    <x v="1723"/>
    <s v="September"/>
    <x v="37"/>
    <x v="1"/>
    <x v="4"/>
    <n v="15.7"/>
    <n v="26.2"/>
    <n v="14.4"/>
    <n v="0"/>
    <s v="N"/>
    <s v="N"/>
    <n v="107222.345"/>
    <n v="106.2793137"/>
    <n v="11395517.2399"/>
  </r>
  <r>
    <x v="1724"/>
    <s v="September"/>
    <x v="37"/>
    <x v="2"/>
    <x v="4"/>
    <n v="14.5"/>
    <n v="19.399999999999999"/>
    <n v="10.5"/>
    <n v="0"/>
    <s v="N"/>
    <s v="N"/>
    <n v="101348.35"/>
    <n v="112.25774509999999"/>
    <n v="11377137.240599999"/>
  </r>
  <r>
    <x v="1725"/>
    <s v="September"/>
    <x v="37"/>
    <x v="3"/>
    <x v="4"/>
    <n v="7.9"/>
    <n v="15.5"/>
    <n v="13.6"/>
    <n v="4.5999999999999996"/>
    <s v="N"/>
    <s v="N"/>
    <n v="102386.52499999999"/>
    <n v="103.2310155"/>
    <n v="10569464.9493"/>
  </r>
  <r>
    <x v="1726"/>
    <s v="September"/>
    <x v="38"/>
    <x v="4"/>
    <x v="4"/>
    <n v="8.9"/>
    <n v="15.2"/>
    <n v="13.9"/>
    <n v="2"/>
    <s v="N"/>
    <s v="N"/>
    <n v="121862.88499999999"/>
    <n v="109.7326738"/>
    <n v="13372340.208000001"/>
  </r>
  <r>
    <x v="1727"/>
    <s v="September"/>
    <x v="38"/>
    <x v="5"/>
    <x v="4"/>
    <n v="8.3000000000000007"/>
    <n v="15.1"/>
    <n v="13.3"/>
    <n v="1.4"/>
    <s v="N"/>
    <s v="N"/>
    <n v="125787.33"/>
    <n v="148.22983249999999"/>
    <n v="18645434.8565"/>
  </r>
  <r>
    <x v="1728"/>
    <s v="September"/>
    <x v="38"/>
    <x v="6"/>
    <x v="4"/>
    <n v="8.6999999999999993"/>
    <n v="16.600000000000001"/>
    <n v="13.1"/>
    <n v="0"/>
    <s v="N"/>
    <s v="N"/>
    <n v="124302.93"/>
    <n v="192.4850347"/>
    <n v="23926453.794399999"/>
  </r>
  <r>
    <x v="1729"/>
    <s v="September"/>
    <x v="38"/>
    <x v="0"/>
    <x v="4"/>
    <n v="8.3000000000000007"/>
    <n v="20.3"/>
    <n v="19.600000000000001"/>
    <n v="0"/>
    <s v="N"/>
    <s v="N"/>
    <n v="117320.175"/>
    <n v="139.4994437"/>
    <n v="16366099.147299999"/>
  </r>
  <r>
    <x v="1730"/>
    <s v="September"/>
    <x v="38"/>
    <x v="1"/>
    <x v="4"/>
    <n v="12.3"/>
    <n v="18.8"/>
    <n v="7.4"/>
    <n v="0"/>
    <s v="N"/>
    <s v="Y"/>
    <n v="106043.02"/>
    <n v="69.640959690000003"/>
    <n v="7384937.6812000005"/>
  </r>
  <r>
    <x v="1731"/>
    <s v="September"/>
    <x v="38"/>
    <x v="2"/>
    <x v="4"/>
    <n v="7.2"/>
    <n v="14.9"/>
    <n v="17.7"/>
    <n v="0.2"/>
    <s v="N"/>
    <s v="N"/>
    <n v="108762.31"/>
    <n v="132.2621226"/>
    <n v="14385133.979499999"/>
  </r>
  <r>
    <x v="1732"/>
    <s v="September"/>
    <x v="38"/>
    <x v="3"/>
    <x v="4"/>
    <n v="9.1"/>
    <n v="15.8"/>
    <n v="19"/>
    <n v="0"/>
    <s v="N"/>
    <s v="N"/>
    <n v="104804.09"/>
    <n v="90.401320499999997"/>
    <n v="9474428.1297999993"/>
  </r>
  <r>
    <x v="1733"/>
    <s v="September"/>
    <x v="39"/>
    <x v="4"/>
    <x v="4"/>
    <n v="10.1"/>
    <n v="14.1"/>
    <n v="14.4"/>
    <n v="0"/>
    <s v="N"/>
    <s v="N"/>
    <n v="121770.82"/>
    <n v="107.8227368"/>
    <n v="13129663.0748"/>
  </r>
  <r>
    <x v="1734"/>
    <s v="October"/>
    <x v="39"/>
    <x v="5"/>
    <x v="4"/>
    <n v="4.2"/>
    <n v="20.5"/>
    <n v="21.7"/>
    <n v="0"/>
    <s v="N"/>
    <s v="N"/>
    <n v="117265.27499999999"/>
    <n v="121.3908912"/>
    <n v="14234936.2391"/>
  </r>
  <r>
    <x v="1735"/>
    <s v="October"/>
    <x v="39"/>
    <x v="6"/>
    <x v="4"/>
    <n v="9.3000000000000007"/>
    <n v="26.5"/>
    <n v="18.5"/>
    <n v="0"/>
    <s v="N"/>
    <s v="N"/>
    <n v="110760.825"/>
    <n v="108.66167660000001"/>
    <n v="12035456.9461"/>
  </r>
  <r>
    <x v="1736"/>
    <s v="October"/>
    <x v="39"/>
    <x v="0"/>
    <x v="4"/>
    <n v="15.1"/>
    <n v="29.7"/>
    <n v="22"/>
    <n v="0"/>
    <s v="N"/>
    <s v="N"/>
    <n v="109312.85"/>
    <n v="108.8439126"/>
    <n v="11898038.2915"/>
  </r>
  <r>
    <x v="1737"/>
    <s v="October"/>
    <x v="39"/>
    <x v="1"/>
    <x v="4"/>
    <n v="12.5"/>
    <n v="15.2"/>
    <n v="11"/>
    <n v="0"/>
    <s v="N"/>
    <s v="N"/>
    <n v="117512.56"/>
    <n v="136.3619947"/>
    <n v="16024247.083900001"/>
  </r>
  <r>
    <x v="1738"/>
    <s v="October"/>
    <x v="39"/>
    <x v="2"/>
    <x v="4"/>
    <n v="7.6"/>
    <n v="24.3"/>
    <n v="17.399999999999999"/>
    <n v="1.8"/>
    <s v="N"/>
    <s v="N"/>
    <n v="101386.01"/>
    <n v="88.049062890000002"/>
    <n v="8926943.1707000006"/>
  </r>
  <r>
    <x v="1739"/>
    <s v="October"/>
    <x v="39"/>
    <x v="3"/>
    <x v="4"/>
    <n v="12.9"/>
    <n v="24.8"/>
    <n v="17.399999999999999"/>
    <n v="0"/>
    <s v="N"/>
    <s v="N"/>
    <n v="93011.345000000001"/>
    <n v="54.720114539999997"/>
    <n v="5089591.4518999998"/>
  </r>
  <r>
    <x v="1740"/>
    <s v="October"/>
    <x v="40"/>
    <x v="4"/>
    <x v="4"/>
    <n v="11.6"/>
    <n v="16.399999999999999"/>
    <n v="15.1"/>
    <n v="0"/>
    <s v="N"/>
    <s v="N"/>
    <n v="113296.31"/>
    <n v="112.07559550000001"/>
    <n v="12697751.4112"/>
  </r>
  <r>
    <x v="1741"/>
    <s v="October"/>
    <x v="40"/>
    <x v="5"/>
    <x v="4"/>
    <n v="9.5"/>
    <n v="14.2"/>
    <n v="17"/>
    <n v="2.6"/>
    <s v="Y"/>
    <s v="N"/>
    <n v="117504.77499999999"/>
    <n v="130.67182529999999"/>
    <n v="15354563.4307"/>
  </r>
  <r>
    <x v="1742"/>
    <s v="October"/>
    <x v="40"/>
    <x v="6"/>
    <x v="4"/>
    <n v="8.5"/>
    <n v="15"/>
    <n v="19.3"/>
    <n v="5.8"/>
    <s v="Y"/>
    <s v="N"/>
    <n v="122771.82"/>
    <n v="131.5850422"/>
    <n v="16154935.115700001"/>
  </r>
  <r>
    <x v="1743"/>
    <s v="October"/>
    <x v="40"/>
    <x v="0"/>
    <x v="4"/>
    <n v="10.199999999999999"/>
    <n v="14.7"/>
    <n v="12.6"/>
    <n v="0.2"/>
    <s v="Y"/>
    <s v="N"/>
    <n v="123692.08"/>
    <n v="167.9811358"/>
    <n v="20777936.087900002"/>
  </r>
  <r>
    <x v="1744"/>
    <s v="October"/>
    <x v="40"/>
    <x v="1"/>
    <x v="4"/>
    <n v="9.5"/>
    <n v="18.899999999999999"/>
    <n v="17.5"/>
    <n v="0"/>
    <s v="Y"/>
    <s v="N"/>
    <n v="115250.505"/>
    <n v="114.6969754"/>
    <n v="13218884.3368"/>
  </r>
  <r>
    <x v="1745"/>
    <s v="October"/>
    <x v="40"/>
    <x v="2"/>
    <x v="4"/>
    <n v="8.1999999999999993"/>
    <n v="20.399999999999999"/>
    <n v="20.100000000000001"/>
    <n v="0"/>
    <s v="Y"/>
    <s v="N"/>
    <n v="101053.36500000001"/>
    <n v="93.120223490000001"/>
    <n v="9410111.9331999999"/>
  </r>
  <r>
    <x v="1746"/>
    <s v="October"/>
    <x v="40"/>
    <x v="3"/>
    <x v="4"/>
    <n v="9.4"/>
    <n v="23.1"/>
    <n v="19.600000000000001"/>
    <n v="0"/>
    <s v="Y"/>
    <s v="N"/>
    <n v="94744.7"/>
    <n v="90.164235849999997"/>
    <n v="8542583.4762999993"/>
  </r>
  <r>
    <x v="1747"/>
    <s v="October"/>
    <x v="41"/>
    <x v="4"/>
    <x v="4"/>
    <n v="13.6"/>
    <n v="26.7"/>
    <n v="20.2"/>
    <n v="0.2"/>
    <s v="Y"/>
    <s v="N"/>
    <n v="110290.12"/>
    <n v="119.0137926"/>
    <n v="13126045.467499999"/>
  </r>
  <r>
    <x v="1748"/>
    <s v="October"/>
    <x v="41"/>
    <x v="5"/>
    <x v="4"/>
    <n v="13"/>
    <n v="18"/>
    <n v="20.6"/>
    <n v="0"/>
    <s v="Y"/>
    <s v="N"/>
    <n v="112052.12"/>
    <n v="123.2613285"/>
    <n v="13811693.1724"/>
  </r>
  <r>
    <x v="1749"/>
    <s v="October"/>
    <x v="41"/>
    <x v="6"/>
    <x v="4"/>
    <n v="13.3"/>
    <n v="20.399999999999999"/>
    <n v="11.4"/>
    <n v="0"/>
    <s v="Y"/>
    <s v="N"/>
    <n v="117533.72"/>
    <n v="116.34066919999999"/>
    <n v="13673951.6384"/>
  </r>
  <r>
    <x v="1750"/>
    <s v="October"/>
    <x v="41"/>
    <x v="0"/>
    <x v="4"/>
    <n v="9.5"/>
    <n v="15.2"/>
    <n v="9.6"/>
    <n v="4.4000000000000004"/>
    <s v="Y"/>
    <s v="N"/>
    <n v="116690.04"/>
    <n v="92.498043699999997"/>
    <n v="10793600.419299999"/>
  </r>
  <r>
    <x v="1751"/>
    <s v="October"/>
    <x v="41"/>
    <x v="1"/>
    <x v="4"/>
    <n v="7.3"/>
    <n v="22.1"/>
    <n v="23.2"/>
    <n v="0.8"/>
    <s v="Y"/>
    <s v="N"/>
    <n v="109857.485"/>
    <n v="76.318328559999998"/>
    <n v="8384139.6349999998"/>
  </r>
  <r>
    <x v="1752"/>
    <s v="October"/>
    <x v="41"/>
    <x v="2"/>
    <x v="4"/>
    <n v="9.4"/>
    <n v="15.3"/>
    <n v="15.8"/>
    <n v="0.8"/>
    <s v="Y"/>
    <s v="N"/>
    <n v="102032.495"/>
    <n v="67.014422809999999"/>
    <n v="6837648.7603000002"/>
  </r>
  <r>
    <x v="1753"/>
    <s v="October"/>
    <x v="41"/>
    <x v="3"/>
    <x v="4"/>
    <n v="10"/>
    <n v="16.399999999999999"/>
    <n v="14.7"/>
    <n v="0.8"/>
    <s v="Y"/>
    <s v="N"/>
    <n v="102684.515"/>
    <n v="87.533212419999998"/>
    <n v="8988305.4637000002"/>
  </r>
  <r>
    <x v="1754"/>
    <s v="October"/>
    <x v="42"/>
    <x v="4"/>
    <x v="4"/>
    <n v="11.5"/>
    <n v="17"/>
    <n v="19.600000000000001"/>
    <n v="0"/>
    <s v="Y"/>
    <s v="N"/>
    <n v="114502.07"/>
    <n v="111.6668677"/>
    <n v="12786087.5021"/>
  </r>
  <r>
    <x v="1755"/>
    <s v="October"/>
    <x v="42"/>
    <x v="5"/>
    <x v="4"/>
    <n v="11.9"/>
    <n v="19.600000000000001"/>
    <n v="23.7"/>
    <n v="0"/>
    <s v="Y"/>
    <s v="N"/>
    <n v="114108.545"/>
    <n v="111.449844"/>
    <n v="12717379.5393"/>
  </r>
  <r>
    <x v="1756"/>
    <s v="October"/>
    <x v="42"/>
    <x v="6"/>
    <x v="4"/>
    <n v="8.1999999999999993"/>
    <n v="27.9"/>
    <n v="26"/>
    <n v="0"/>
    <s v="Y"/>
    <s v="N"/>
    <n v="114281.61500000001"/>
    <n v="99.736133030000005"/>
    <n v="11398006.3565"/>
  </r>
  <r>
    <x v="1757"/>
    <s v="October"/>
    <x v="42"/>
    <x v="0"/>
    <x v="4"/>
    <n v="13"/>
    <n v="33.799999999999997"/>
    <n v="26.1"/>
    <n v="0.2"/>
    <s v="Y"/>
    <s v="N"/>
    <n v="115442.655"/>
    <n v="82.370096540000006"/>
    <n v="9509022.6371999998"/>
  </r>
  <r>
    <x v="1758"/>
    <s v="October"/>
    <x v="42"/>
    <x v="1"/>
    <x v="4"/>
    <n v="16.8"/>
    <n v="21.6"/>
    <n v="10"/>
    <n v="0"/>
    <s v="Y"/>
    <s v="N"/>
    <n v="109130.77"/>
    <n v="70.884689609999995"/>
    <n v="7735700.7583999997"/>
  </r>
  <r>
    <x v="1759"/>
    <s v="October"/>
    <x v="42"/>
    <x v="2"/>
    <x v="4"/>
    <n v="9.6"/>
    <n v="15.5"/>
    <n v="17.2"/>
    <n v="3.8"/>
    <s v="Y"/>
    <s v="N"/>
    <n v="96698.285000000003"/>
    <n v="44.849283749999998"/>
    <n v="4336848.8221000005"/>
  </r>
  <r>
    <x v="1760"/>
    <s v="October"/>
    <x v="42"/>
    <x v="3"/>
    <x v="4"/>
    <n v="10.3"/>
    <n v="17"/>
    <n v="10.1"/>
    <n v="1.2"/>
    <s v="Y"/>
    <s v="N"/>
    <n v="102830.55499999999"/>
    <n v="87.808242980000003"/>
    <n v="9029370.3592000008"/>
  </r>
  <r>
    <x v="1761"/>
    <s v="October"/>
    <x v="43"/>
    <x v="4"/>
    <x v="4"/>
    <n v="8.6999999999999993"/>
    <n v="21.6"/>
    <n v="26.3"/>
    <n v="1.4"/>
    <s v="Y"/>
    <s v="N"/>
    <n v="112634.63499999999"/>
    <n v="104.09160749999999"/>
    <n v="11724320.2173"/>
  </r>
  <r>
    <x v="1762"/>
    <s v="October"/>
    <x v="43"/>
    <x v="5"/>
    <x v="4"/>
    <n v="9.6999999999999993"/>
    <n v="30.5"/>
    <n v="27"/>
    <n v="0"/>
    <s v="Y"/>
    <s v="N"/>
    <n v="111887.405"/>
    <n v="130.19868170000001"/>
    <n v="14567592.629799999"/>
  </r>
  <r>
    <x v="1763"/>
    <s v="October"/>
    <x v="43"/>
    <x v="6"/>
    <x v="4"/>
    <n v="13.8"/>
    <n v="25.1"/>
    <n v="27.2"/>
    <n v="0"/>
    <s v="Y"/>
    <s v="N"/>
    <n v="117375.73"/>
    <n v="130.31831199999999"/>
    <n v="15296207.0034"/>
  </r>
  <r>
    <x v="1764"/>
    <s v="October"/>
    <x v="43"/>
    <x v="0"/>
    <x v="4"/>
    <n v="14.2"/>
    <n v="33.700000000000003"/>
    <n v="25.5"/>
    <n v="0"/>
    <s v="Y"/>
    <s v="N"/>
    <n v="121752.875"/>
    <n v="89.659635179999995"/>
    <n v="10916318.354599999"/>
  </r>
  <r>
    <x v="1765"/>
    <s v="November"/>
    <x v="43"/>
    <x v="1"/>
    <x v="4"/>
    <n v="20"/>
    <n v="34.299999999999997"/>
    <n v="22.8"/>
    <n v="0"/>
    <s v="Y"/>
    <s v="N"/>
    <n v="130510.905"/>
    <n v="90.318841500000005"/>
    <n v="11787593.742699999"/>
  </r>
  <r>
    <x v="1766"/>
    <s v="November"/>
    <x v="43"/>
    <x v="2"/>
    <x v="4"/>
    <n v="15.8"/>
    <n v="18.899999999999999"/>
    <n v="2.2000000000000002"/>
    <n v="4.2"/>
    <s v="Y"/>
    <s v="N"/>
    <n v="105806.825"/>
    <n v="90.798912520000002"/>
    <n v="9607144.6471999995"/>
  </r>
  <r>
    <x v="1767"/>
    <s v="November"/>
    <x v="43"/>
    <x v="3"/>
    <x v="4"/>
    <n v="12.8"/>
    <n v="20.7"/>
    <n v="7.8"/>
    <n v="12.4"/>
    <s v="Y"/>
    <s v="N"/>
    <n v="96867.014999999999"/>
    <n v="72.398840800000002"/>
    <n v="7013059.5977999996"/>
  </r>
  <r>
    <x v="1768"/>
    <s v="November"/>
    <x v="44"/>
    <x v="4"/>
    <x v="4"/>
    <n v="9.5"/>
    <n v="16.2"/>
    <n v="11.2"/>
    <n v="1.2"/>
    <s v="Y"/>
    <s v="N"/>
    <n v="107279.84"/>
    <n v="79.09640417"/>
    <n v="8485449.5839000009"/>
  </r>
  <r>
    <x v="1769"/>
    <s v="November"/>
    <x v="44"/>
    <x v="5"/>
    <x v="4"/>
    <n v="7.7"/>
    <n v="19.600000000000001"/>
    <n v="27.4"/>
    <n v="10.199999999999999"/>
    <s v="Y"/>
    <s v="Y"/>
    <n v="96817"/>
    <n v="66.476814739999995"/>
    <n v="6436085.7726999996"/>
  </r>
  <r>
    <x v="1770"/>
    <s v="November"/>
    <x v="44"/>
    <x v="6"/>
    <x v="4"/>
    <n v="10.5"/>
    <n v="24.1"/>
    <n v="19.899999999999999"/>
    <n v="0"/>
    <s v="Y"/>
    <s v="N"/>
    <n v="104381.38"/>
    <n v="58.451951880000003"/>
    <n v="6101295.4008999998"/>
  </r>
  <r>
    <x v="1771"/>
    <s v="November"/>
    <x v="44"/>
    <x v="0"/>
    <x v="4"/>
    <n v="11.5"/>
    <n v="17.7"/>
    <n v="8.3000000000000007"/>
    <n v="0"/>
    <s v="Y"/>
    <s v="N"/>
    <n v="115132.64"/>
    <n v="63.897686270000001"/>
    <n v="7356709.3102000002"/>
  </r>
  <r>
    <x v="1772"/>
    <s v="November"/>
    <x v="44"/>
    <x v="1"/>
    <x v="4"/>
    <n v="10.3"/>
    <n v="15"/>
    <n v="16.100000000000001"/>
    <n v="6.8"/>
    <s v="Y"/>
    <s v="N"/>
    <n v="113954.78"/>
    <n v="81.077541510000003"/>
    <n v="9239173.4057"/>
  </r>
  <r>
    <x v="1773"/>
    <s v="November"/>
    <x v="44"/>
    <x v="2"/>
    <x v="4"/>
    <n v="7.6"/>
    <n v="14.2"/>
    <n v="9.8000000000000007"/>
    <n v="6.4"/>
    <s v="Y"/>
    <s v="N"/>
    <n v="108924.79"/>
    <n v="70.474884239999994"/>
    <n v="7676461.9660999998"/>
  </r>
  <r>
    <x v="1774"/>
    <s v="November"/>
    <x v="44"/>
    <x v="3"/>
    <x v="4"/>
    <n v="10.8"/>
    <n v="18.100000000000001"/>
    <n v="13.5"/>
    <n v="0.2"/>
    <s v="Y"/>
    <s v="N"/>
    <n v="101550.045"/>
    <n v="86.639009709999996"/>
    <n v="8798195.3347999994"/>
  </r>
  <r>
    <x v="1775"/>
    <s v="November"/>
    <x v="45"/>
    <x v="4"/>
    <x v="4"/>
    <n v="10"/>
    <n v="29.6"/>
    <n v="27.4"/>
    <n v="0"/>
    <s v="Y"/>
    <s v="N"/>
    <n v="106758.95"/>
    <n v="66.491326110000003"/>
    <n v="7098544.1595999999"/>
  </r>
  <r>
    <x v="1776"/>
    <s v="November"/>
    <x v="45"/>
    <x v="5"/>
    <x v="4"/>
    <n v="11.5"/>
    <n v="17.399999999999999"/>
    <n v="12.7"/>
    <n v="0.6"/>
    <s v="Y"/>
    <s v="N"/>
    <n v="104303.46"/>
    <n v="57.069845890000003"/>
    <n v="5952582.3880000003"/>
  </r>
  <r>
    <x v="1777"/>
    <s v="November"/>
    <x v="45"/>
    <x v="6"/>
    <x v="4"/>
    <n v="9.1"/>
    <n v="17.3"/>
    <n v="12"/>
    <n v="1.6"/>
    <s v="Y"/>
    <s v="N"/>
    <n v="112573.54"/>
    <n v="64.519389450000006"/>
    <n v="7263176.0690000001"/>
  </r>
  <r>
    <x v="1778"/>
    <s v="November"/>
    <x v="45"/>
    <x v="0"/>
    <x v="4"/>
    <n v="12.1"/>
    <n v="22.4"/>
    <n v="19.7"/>
    <n v="0.8"/>
    <s v="Y"/>
    <s v="N"/>
    <n v="109828.93"/>
    <n v="74.43626304"/>
    <n v="8175255.1228999998"/>
  </r>
  <r>
    <x v="1779"/>
    <s v="November"/>
    <x v="45"/>
    <x v="1"/>
    <x v="4"/>
    <n v="13"/>
    <n v="18.5"/>
    <n v="12.4"/>
    <n v="0"/>
    <s v="Y"/>
    <s v="N"/>
    <n v="110954.755"/>
    <n v="72.065598769999994"/>
    <n v="7996020.8554999996"/>
  </r>
  <r>
    <x v="1780"/>
    <s v="November"/>
    <x v="45"/>
    <x v="2"/>
    <x v="4"/>
    <n v="9.1999999999999993"/>
    <n v="17.2"/>
    <n v="23.9"/>
    <n v="0"/>
    <s v="Y"/>
    <s v="N"/>
    <n v="97646.12"/>
    <n v="67.187219450000001"/>
    <n v="6560571.2928999998"/>
  </r>
  <r>
    <x v="1781"/>
    <s v="November"/>
    <x v="45"/>
    <x v="3"/>
    <x v="4"/>
    <n v="10.8"/>
    <n v="16.2"/>
    <n v="24.1"/>
    <n v="0"/>
    <s v="Y"/>
    <s v="N"/>
    <n v="96742.49"/>
    <n v="66.41186458"/>
    <n v="6424849.1449999996"/>
  </r>
  <r>
    <x v="1782"/>
    <s v="November"/>
    <x v="46"/>
    <x v="4"/>
    <x v="4"/>
    <n v="8.5"/>
    <n v="26.9"/>
    <n v="29.9"/>
    <n v="0"/>
    <s v="Y"/>
    <s v="N"/>
    <n v="109148.25"/>
    <n v="72.281071499999996"/>
    <n v="7889352.4622999998"/>
  </r>
  <r>
    <x v="1783"/>
    <s v="November"/>
    <x v="46"/>
    <x v="5"/>
    <x v="4"/>
    <n v="11.4"/>
    <n v="18.600000000000001"/>
    <n v="27.9"/>
    <n v="0"/>
    <s v="Y"/>
    <s v="N"/>
    <n v="112033.87"/>
    <n v="81.955895620000007"/>
    <n v="9181836.1556000002"/>
  </r>
  <r>
    <x v="1784"/>
    <s v="November"/>
    <x v="46"/>
    <x v="6"/>
    <x v="4"/>
    <n v="9.4"/>
    <n v="34.700000000000003"/>
    <n v="30.1"/>
    <n v="0"/>
    <s v="Y"/>
    <s v="N"/>
    <n v="119736.125"/>
    <n v="83.763251699999998"/>
    <n v="10029487.176000001"/>
  </r>
  <r>
    <x v="1785"/>
    <s v="November"/>
    <x v="46"/>
    <x v="0"/>
    <x v="4"/>
    <n v="14"/>
    <n v="40.9"/>
    <n v="18.8"/>
    <n v="0"/>
    <s v="Y"/>
    <s v="N"/>
    <n v="131312"/>
    <n v="72.815311210000004"/>
    <n v="9561524.1456000004"/>
  </r>
  <r>
    <x v="1786"/>
    <s v="November"/>
    <x v="46"/>
    <x v="1"/>
    <x v="4"/>
    <n v="13.6"/>
    <n v="20"/>
    <n v="28.3"/>
    <n v="0"/>
    <s v="Y"/>
    <s v="N"/>
    <n v="109049.36500000001"/>
    <n v="65.412978010000003"/>
    <n v="7133243.7147000004"/>
  </r>
  <r>
    <x v="1787"/>
    <s v="November"/>
    <x v="46"/>
    <x v="2"/>
    <x v="4"/>
    <n v="10.1"/>
    <n v="23.8"/>
    <n v="24.6"/>
    <n v="0"/>
    <s v="Y"/>
    <s v="N"/>
    <n v="97245.764999999999"/>
    <n v="49.794292779999999"/>
    <n v="4842284.0939999996"/>
  </r>
  <r>
    <x v="1788"/>
    <s v="November"/>
    <x v="46"/>
    <x v="3"/>
    <x v="4"/>
    <n v="11.9"/>
    <n v="23.7"/>
    <n v="30.6"/>
    <n v="0"/>
    <s v="Y"/>
    <s v="N"/>
    <n v="96778.25"/>
    <n v="60.755443960000001"/>
    <n v="5879805.5444"/>
  </r>
  <r>
    <x v="1789"/>
    <s v="November"/>
    <x v="47"/>
    <x v="4"/>
    <x v="4"/>
    <n v="11.4"/>
    <n v="27.4"/>
    <n v="18"/>
    <n v="0"/>
    <s v="Y"/>
    <s v="N"/>
    <n v="113899.3"/>
    <n v="71.001116179999997"/>
    <n v="8086977.4320999999"/>
  </r>
  <r>
    <x v="1790"/>
    <s v="November"/>
    <x v="47"/>
    <x v="5"/>
    <x v="4"/>
    <n v="11.4"/>
    <n v="16.399999999999999"/>
    <n v="22.2"/>
    <n v="2"/>
    <s v="Y"/>
    <s v="N"/>
    <n v="107629.16"/>
    <n v="47.350592130000003"/>
    <n v="5096304.4565000003"/>
  </r>
  <r>
    <x v="1791"/>
    <s v="November"/>
    <x v="47"/>
    <x v="6"/>
    <x v="4"/>
    <n v="8.6"/>
    <n v="24.8"/>
    <n v="31"/>
    <n v="0"/>
    <s v="Y"/>
    <s v="N"/>
    <n v="108417.69500000001"/>
    <n v="59.044674999999998"/>
    <n v="6401487.5654999996"/>
  </r>
  <r>
    <x v="1792"/>
    <s v="November"/>
    <x v="47"/>
    <x v="0"/>
    <x v="4"/>
    <n v="11.4"/>
    <n v="21.1"/>
    <n v="30.7"/>
    <n v="0"/>
    <s v="Y"/>
    <s v="N"/>
    <n v="112735.875"/>
    <n v="70.202551959999994"/>
    <n v="7914346.1223999998"/>
  </r>
  <r>
    <x v="1793"/>
    <s v="November"/>
    <x v="47"/>
    <x v="1"/>
    <x v="4"/>
    <n v="11.9"/>
    <n v="19.7"/>
    <n v="21.9"/>
    <n v="0"/>
    <s v="Y"/>
    <s v="N"/>
    <n v="114799.91"/>
    <n v="79.605729069999995"/>
    <n v="9138730.5327000003"/>
  </r>
  <r>
    <x v="1794"/>
    <s v="November"/>
    <x v="47"/>
    <x v="2"/>
    <x v="4"/>
    <n v="10.3"/>
    <n v="18.399999999999999"/>
    <n v="26.7"/>
    <n v="8"/>
    <s v="Y"/>
    <s v="N"/>
    <n v="98959.56"/>
    <n v="51.05874163"/>
    <n v="5052750.6058999998"/>
  </r>
  <r>
    <x v="1795"/>
    <s v="December"/>
    <x v="47"/>
    <x v="3"/>
    <x v="4"/>
    <n v="12.2"/>
    <n v="16.8"/>
    <n v="9.8000000000000007"/>
    <n v="0"/>
    <s v="Y"/>
    <s v="N"/>
    <n v="100233.98"/>
    <n v="33.154867019999998"/>
    <n v="3323244.2777999998"/>
  </r>
  <r>
    <x v="1796"/>
    <s v="December"/>
    <x v="48"/>
    <x v="4"/>
    <x v="4"/>
    <n v="9.8000000000000007"/>
    <n v="15.5"/>
    <n v="18.2"/>
    <n v="3.4"/>
    <s v="Y"/>
    <s v="N"/>
    <n v="110609.4"/>
    <n v="29.070382550000001"/>
    <n v="3215457.5715999999"/>
  </r>
  <r>
    <x v="1797"/>
    <s v="December"/>
    <x v="48"/>
    <x v="5"/>
    <x v="4"/>
    <n v="11"/>
    <n v="22.2"/>
    <n v="19.2"/>
    <n v="0.4"/>
    <s v="Y"/>
    <s v="N"/>
    <n v="109094.04"/>
    <n v="19.170950680000001"/>
    <n v="2091436.4602999999"/>
  </r>
  <r>
    <x v="1798"/>
    <s v="December"/>
    <x v="48"/>
    <x v="6"/>
    <x v="4"/>
    <n v="12.1"/>
    <n v="23"/>
    <n v="20.3"/>
    <n v="0"/>
    <s v="Y"/>
    <s v="N"/>
    <n v="107400.705"/>
    <n v="39.415048149999997"/>
    <n v="4233203.9589"/>
  </r>
  <r>
    <x v="1799"/>
    <s v="December"/>
    <x v="48"/>
    <x v="0"/>
    <x v="4"/>
    <n v="12.3"/>
    <n v="23.9"/>
    <n v="20.399999999999999"/>
    <n v="0"/>
    <s v="Y"/>
    <s v="N"/>
    <n v="107891.69"/>
    <n v="45.830326149999998"/>
    <n v="4944711.3415999999"/>
  </r>
  <r>
    <x v="1800"/>
    <s v="December"/>
    <x v="48"/>
    <x v="1"/>
    <x v="4"/>
    <n v="13.3"/>
    <n v="20.8"/>
    <n v="18.2"/>
    <n v="0"/>
    <s v="Y"/>
    <s v="N"/>
    <n v="105028.985"/>
    <n v="41.38035927"/>
    <n v="4346137.1331000002"/>
  </r>
  <r>
    <x v="1801"/>
    <s v="December"/>
    <x v="48"/>
    <x v="2"/>
    <x v="4"/>
    <n v="11.2"/>
    <n v="21"/>
    <n v="30.3"/>
    <n v="0"/>
    <s v="Y"/>
    <s v="N"/>
    <n v="95436.3"/>
    <n v="47.12307019"/>
    <n v="4497251.4636000004"/>
  </r>
  <r>
    <x v="1802"/>
    <s v="December"/>
    <x v="48"/>
    <x v="3"/>
    <x v="4"/>
    <n v="13.8"/>
    <n v="27.6"/>
    <n v="30.8"/>
    <n v="0"/>
    <s v="Y"/>
    <s v="N"/>
    <n v="97577.414999999994"/>
    <n v="43.690411390000001"/>
    <n v="4263197.4036999997"/>
  </r>
  <r>
    <x v="1803"/>
    <s v="December"/>
    <x v="49"/>
    <x v="4"/>
    <x v="4"/>
    <n v="16.3"/>
    <n v="38"/>
    <n v="28.6"/>
    <n v="0"/>
    <s v="Y"/>
    <s v="N"/>
    <n v="127910.83500000001"/>
    <n v="62.718792569999998"/>
    <n v="8022413.1277999999"/>
  </r>
  <r>
    <x v="1804"/>
    <s v="December"/>
    <x v="49"/>
    <x v="5"/>
    <x v="4"/>
    <n v="14.3"/>
    <n v="17.2"/>
    <n v="22.2"/>
    <n v="0"/>
    <s v="Y"/>
    <s v="N"/>
    <n v="109548.62"/>
    <n v="48.336164680000003"/>
    <n v="5295160.1368000004"/>
  </r>
  <r>
    <x v="1805"/>
    <s v="December"/>
    <x v="49"/>
    <x v="6"/>
    <x v="4"/>
    <n v="13.4"/>
    <n v="18.100000000000001"/>
    <n v="21.8"/>
    <n v="0"/>
    <s v="Y"/>
    <s v="N"/>
    <n v="109060.375"/>
    <n v="57.730485369999997"/>
    <n v="6296108.3833999997"/>
  </r>
  <r>
    <x v="1806"/>
    <s v="December"/>
    <x v="49"/>
    <x v="0"/>
    <x v="4"/>
    <n v="13.4"/>
    <n v="18.399999999999999"/>
    <n v="22.7"/>
    <n v="0"/>
    <s v="Y"/>
    <s v="N"/>
    <n v="108599.065"/>
    <n v="41.647543489999997"/>
    <n v="4522884.2825999996"/>
  </r>
  <r>
    <x v="1807"/>
    <s v="December"/>
    <x v="49"/>
    <x v="1"/>
    <x v="4"/>
    <n v="11.4"/>
    <n v="20.9"/>
    <n v="24.8"/>
    <n v="0"/>
    <s v="Y"/>
    <s v="N"/>
    <n v="107070.61"/>
    <n v="58.517373640000002"/>
    <n v="6265490.8912000004"/>
  </r>
  <r>
    <x v="1808"/>
    <s v="December"/>
    <x v="49"/>
    <x v="2"/>
    <x v="4"/>
    <n v="14.1"/>
    <n v="20.100000000000001"/>
    <n v="10.4"/>
    <n v="0"/>
    <s v="Y"/>
    <s v="N"/>
    <n v="101239.235"/>
    <n v="65.765248349999993"/>
    <n v="6658023.4325000001"/>
  </r>
  <r>
    <x v="1809"/>
    <s v="December"/>
    <x v="49"/>
    <x v="3"/>
    <x v="4"/>
    <n v="15.1"/>
    <n v="21.7"/>
    <n v="16.399999999999999"/>
    <n v="0"/>
    <s v="Y"/>
    <s v="N"/>
    <n v="98723.45"/>
    <n v="50.936743069999999"/>
    <n v="5028651.0076000001"/>
  </r>
  <r>
    <x v="1810"/>
    <s v="December"/>
    <x v="50"/>
    <x v="4"/>
    <x v="4"/>
    <n v="13"/>
    <n v="22.6"/>
    <n v="21.7"/>
    <n v="0"/>
    <s v="Y"/>
    <s v="N"/>
    <n v="114400.065"/>
    <n v="73.601749130000002"/>
    <n v="8420044.8846000005"/>
  </r>
  <r>
    <x v="1811"/>
    <s v="December"/>
    <x v="50"/>
    <x v="5"/>
    <x v="4"/>
    <n v="12.6"/>
    <n v="26.3"/>
    <n v="29.5"/>
    <n v="0"/>
    <s v="Y"/>
    <s v="N"/>
    <n v="123999.07"/>
    <n v="83.084082179999996"/>
    <n v="10302348.9221"/>
  </r>
  <r>
    <x v="1812"/>
    <s v="December"/>
    <x v="50"/>
    <x v="6"/>
    <x v="4"/>
    <n v="15.9"/>
    <n v="40.1"/>
    <n v="29.3"/>
    <n v="0"/>
    <s v="Y"/>
    <s v="N"/>
    <n v="146990.89000000001"/>
    <n v="95.802971920000005"/>
    <n v="14082164.1072"/>
  </r>
  <r>
    <x v="1813"/>
    <s v="December"/>
    <x v="50"/>
    <x v="0"/>
    <x v="4"/>
    <n v="17.2"/>
    <n v="23.3"/>
    <n v="29.3"/>
    <n v="0"/>
    <s v="Y"/>
    <s v="N"/>
    <n v="125050.61"/>
    <n v="71.953511919999997"/>
    <n v="8997830.5571999997"/>
  </r>
  <r>
    <x v="1814"/>
    <s v="December"/>
    <x v="50"/>
    <x v="1"/>
    <x v="4"/>
    <n v="13.7"/>
    <n v="43.5"/>
    <n v="31.4"/>
    <n v="0"/>
    <s v="N"/>
    <s v="N"/>
    <n v="150553.4"/>
    <n v="243.81015959999999"/>
    <n v="36706448.482299998"/>
  </r>
  <r>
    <x v="1815"/>
    <s v="December"/>
    <x v="50"/>
    <x v="2"/>
    <x v="4"/>
    <n v="16.899999999999999"/>
    <n v="20.2"/>
    <n v="28.3"/>
    <n v="0"/>
    <s v="N"/>
    <s v="N"/>
    <n v="100632.47500000001"/>
    <n v="44.94113626"/>
    <n v="4522537.7712000003"/>
  </r>
  <r>
    <x v="1816"/>
    <s v="December"/>
    <x v="50"/>
    <x v="3"/>
    <x v="4"/>
    <n v="13.1"/>
    <n v="19.600000000000001"/>
    <n v="31.5"/>
    <n v="0"/>
    <s v="N"/>
    <s v="N"/>
    <n v="90145.615000000005"/>
    <n v="34.678705909999998"/>
    <n v="3126133.2716999999"/>
  </r>
  <r>
    <x v="1817"/>
    <s v="December"/>
    <x v="51"/>
    <x v="4"/>
    <x v="4"/>
    <n v="12.1"/>
    <n v="20"/>
    <n v="29.2"/>
    <n v="0"/>
    <s v="N"/>
    <s v="N"/>
    <n v="101818.02499999999"/>
    <n v="47.19823427"/>
    <n v="4805630.9968999997"/>
  </r>
  <r>
    <x v="1818"/>
    <s v="December"/>
    <x v="51"/>
    <x v="5"/>
    <x v="4"/>
    <n v="14.1"/>
    <n v="24.5"/>
    <n v="31.4"/>
    <n v="0"/>
    <s v="N"/>
    <s v="N"/>
    <n v="102168.93"/>
    <n v="57.331305110000002"/>
    <n v="5857478.0986000001"/>
  </r>
  <r>
    <x v="1819"/>
    <s v="December"/>
    <x v="51"/>
    <x v="6"/>
    <x v="4"/>
    <n v="14"/>
    <n v="27.9"/>
    <n v="32"/>
    <n v="0"/>
    <s v="N"/>
    <s v="Y"/>
    <n v="98312.744999999995"/>
    <n v="42.257239390000002"/>
    <n v="4154425.2006000001"/>
  </r>
  <r>
    <x v="1820"/>
    <s v="December"/>
    <x v="51"/>
    <x v="0"/>
    <x v="4"/>
    <n v="16.5"/>
    <n v="20.5"/>
    <n v="26.2"/>
    <n v="0"/>
    <s v="N"/>
    <s v="Y"/>
    <n v="96120.524999999994"/>
    <n v="41.255986679999999"/>
    <n v="3965547.0991000002"/>
  </r>
  <r>
    <x v="1821"/>
    <s v="December"/>
    <x v="51"/>
    <x v="1"/>
    <x v="4"/>
    <n v="13.6"/>
    <n v="23.9"/>
    <n v="31.6"/>
    <n v="0"/>
    <s v="N"/>
    <s v="N"/>
    <n v="107256.065"/>
    <n v="56.122451329999997"/>
    <n v="6019473.2878"/>
  </r>
  <r>
    <x v="1822"/>
    <s v="December"/>
    <x v="51"/>
    <x v="2"/>
    <x v="4"/>
    <n v="16.7"/>
    <n v="28.4"/>
    <n v="20.6"/>
    <n v="0"/>
    <s v="N"/>
    <s v="N"/>
    <n v="113521.685"/>
    <n v="63.295449300000001"/>
    <n v="7185406.0574000003"/>
  </r>
  <r>
    <x v="1823"/>
    <s v="December"/>
    <x v="51"/>
    <x v="3"/>
    <x v="4"/>
    <n v="16.8"/>
    <n v="33.200000000000003"/>
    <n v="31.9"/>
    <n v="0"/>
    <s v="N"/>
    <s v="N"/>
    <n v="118293.52499999999"/>
    <n v="87.686688779999997"/>
    <n v="10372767.511399999"/>
  </r>
  <r>
    <x v="1824"/>
    <s v="December"/>
    <x v="52"/>
    <x v="4"/>
    <x v="4"/>
    <n v="19.7"/>
    <n v="40.799999999999997"/>
    <n v="18.8"/>
    <n v="0"/>
    <s v="N"/>
    <s v="N"/>
    <n v="140410.125"/>
    <n v="295.82920189999999"/>
    <n v="41537415.217399999"/>
  </r>
  <r>
    <x v="1825"/>
    <s v="December"/>
    <x v="52"/>
    <x v="5"/>
    <x v="4"/>
    <n v="15.3"/>
    <n v="21.2"/>
    <n v="29.3"/>
    <n v="2.4"/>
    <s v="N"/>
    <s v="N"/>
    <n v="95410.39"/>
    <n v="46.251483919999998"/>
    <n v="4412872.1189000001"/>
  </r>
  <r>
    <x v="1826"/>
    <s v="January"/>
    <x v="0"/>
    <x v="6"/>
    <x v="5"/>
    <n v="11.8"/>
    <n v="24.9"/>
    <n v="31.6"/>
    <n v="0"/>
    <s v="N"/>
    <s v="Y"/>
    <n v="89077.854999999996"/>
    <n v="50.921802759999999"/>
    <n v="4536004.9626000002"/>
  </r>
  <r>
    <x v="1827"/>
    <s v="January"/>
    <x v="0"/>
    <x v="0"/>
    <x v="5"/>
    <n v="12.8"/>
    <n v="25"/>
    <n v="31.6"/>
    <n v="0"/>
    <s v="N"/>
    <s v="N"/>
    <n v="102988.185"/>
    <n v="69.546225629999995"/>
    <n v="7162439.5511999996"/>
  </r>
  <r>
    <x v="1828"/>
    <s v="January"/>
    <x v="0"/>
    <x v="1"/>
    <x v="5"/>
    <n v="13.7"/>
    <n v="36.6"/>
    <n v="30.7"/>
    <n v="0"/>
    <s v="N"/>
    <s v="N"/>
    <n v="118922.215"/>
    <n v="65.435921559999997"/>
    <n v="7781784.7324999999"/>
  </r>
  <r>
    <x v="1829"/>
    <s v="January"/>
    <x v="0"/>
    <x v="2"/>
    <x v="5"/>
    <n v="18.600000000000001"/>
    <n v="26.8"/>
    <n v="22.8"/>
    <n v="0"/>
    <s v="N"/>
    <s v="N"/>
    <n v="102245.61"/>
    <n v="28.04223073"/>
    <n v="2867194.9866999998"/>
  </r>
  <r>
    <x v="1830"/>
    <s v="January"/>
    <x v="0"/>
    <x v="3"/>
    <x v="5"/>
    <n v="12.7"/>
    <n v="16.7"/>
    <n v="5.0999999999999996"/>
    <n v="2.2000000000000002"/>
    <s v="N"/>
    <s v="N"/>
    <n v="95671.2"/>
    <n v="18.87543557"/>
    <n v="1805835.5715000001"/>
  </r>
  <r>
    <x v="1831"/>
    <s v="January"/>
    <x v="1"/>
    <x v="4"/>
    <x v="5"/>
    <n v="11.9"/>
    <n v="18"/>
    <n v="2.7"/>
    <n v="8.1999999999999993"/>
    <s v="N"/>
    <s v="N"/>
    <n v="110253.59"/>
    <n v="56.104400259999998"/>
    <n v="6185711.5434999997"/>
  </r>
  <r>
    <x v="1832"/>
    <s v="January"/>
    <x v="1"/>
    <x v="5"/>
    <x v="5"/>
    <n v="12.6"/>
    <n v="20.100000000000001"/>
    <n v="7.7"/>
    <n v="1.2"/>
    <s v="N"/>
    <s v="N"/>
    <n v="109336.56"/>
    <n v="59.42379013"/>
    <n v="6497192.7949999999"/>
  </r>
  <r>
    <x v="1833"/>
    <s v="January"/>
    <x v="1"/>
    <x v="6"/>
    <x v="5"/>
    <n v="16.8"/>
    <n v="23.8"/>
    <n v="26.9"/>
    <n v="0"/>
    <s v="N"/>
    <s v="N"/>
    <n v="110038.625"/>
    <n v="53.313229810000003"/>
    <n v="5866514.5026000002"/>
  </r>
  <r>
    <x v="1834"/>
    <s v="January"/>
    <x v="1"/>
    <x v="0"/>
    <x v="5"/>
    <n v="17.899999999999999"/>
    <n v="31.9"/>
    <n v="29.8"/>
    <n v="0"/>
    <s v="N"/>
    <s v="N"/>
    <n v="127365.59"/>
    <n v="86.980864980000007"/>
    <n v="11078369.186899999"/>
  </r>
  <r>
    <x v="1835"/>
    <s v="January"/>
    <x v="1"/>
    <x v="1"/>
    <x v="5"/>
    <n v="20.100000000000001"/>
    <n v="32.9"/>
    <n v="10.1"/>
    <n v="0"/>
    <s v="N"/>
    <s v="N"/>
    <n v="122533.88"/>
    <n v="65.485985589999999"/>
    <n v="8024251.9000000004"/>
  </r>
  <r>
    <x v="1836"/>
    <s v="January"/>
    <x v="1"/>
    <x v="2"/>
    <x v="5"/>
    <n v="13.5"/>
    <n v="19.3"/>
    <n v="18.2"/>
    <n v="15.6"/>
    <s v="N"/>
    <s v="N"/>
    <n v="91886.604999999996"/>
    <n v="22.78453983"/>
    <n v="2093594.0115"/>
  </r>
  <r>
    <x v="1837"/>
    <s v="January"/>
    <x v="1"/>
    <x v="3"/>
    <x v="5"/>
    <n v="14.2"/>
    <n v="19.899999999999999"/>
    <n v="21.9"/>
    <n v="0"/>
    <s v="N"/>
    <s v="N"/>
    <n v="91797.595000000001"/>
    <n v="45.627913079999999"/>
    <n v="4188532.6856"/>
  </r>
  <r>
    <x v="1838"/>
    <s v="January"/>
    <x v="2"/>
    <x v="4"/>
    <x v="5"/>
    <n v="12.7"/>
    <n v="32.200000000000003"/>
    <n v="28.1"/>
    <n v="0"/>
    <s v="N"/>
    <s v="N"/>
    <n v="119653.94500000001"/>
    <n v="76.952473240000003"/>
    <n v="9207667.0007000007"/>
  </r>
  <r>
    <x v="1839"/>
    <s v="January"/>
    <x v="2"/>
    <x v="5"/>
    <x v="5"/>
    <n v="16.7"/>
    <n v="33.799999999999997"/>
    <n v="27.4"/>
    <n v="0"/>
    <s v="N"/>
    <s v="N"/>
    <n v="137302.60500000001"/>
    <n v="88.847653539999996"/>
    <n v="12199014.279200001"/>
  </r>
  <r>
    <x v="1840"/>
    <s v="January"/>
    <x v="2"/>
    <x v="6"/>
    <x v="5"/>
    <n v="19.5"/>
    <n v="36.799999999999997"/>
    <n v="20.8"/>
    <n v="0"/>
    <s v="N"/>
    <s v="N"/>
    <n v="137408.22500000001"/>
    <n v="63.73047072"/>
    <n v="8757090.8599999994"/>
  </r>
  <r>
    <x v="1841"/>
    <s v="January"/>
    <x v="2"/>
    <x v="0"/>
    <x v="5"/>
    <n v="15.7"/>
    <n v="19.600000000000001"/>
    <n v="18.600000000000001"/>
    <n v="19.600000000000001"/>
    <s v="N"/>
    <s v="N"/>
    <n v="109669.645"/>
    <n v="33.404425930000002"/>
    <n v="3663451.5331999999"/>
  </r>
  <r>
    <x v="1842"/>
    <s v="January"/>
    <x v="2"/>
    <x v="1"/>
    <x v="5"/>
    <n v="14.4"/>
    <n v="24.8"/>
    <n v="24.4"/>
    <n v="0"/>
    <s v="N"/>
    <s v="N"/>
    <n v="108108.175"/>
    <n v="39.500761930000003"/>
    <n v="4270355.2834000001"/>
  </r>
  <r>
    <x v="1843"/>
    <s v="January"/>
    <x v="2"/>
    <x v="2"/>
    <x v="5"/>
    <n v="13.9"/>
    <n v="29.4"/>
    <n v="27.2"/>
    <n v="0"/>
    <s v="N"/>
    <s v="N"/>
    <n v="105946.34"/>
    <n v="52.05315547"/>
    <n v="5514841.3075000001"/>
  </r>
  <r>
    <x v="1844"/>
    <s v="January"/>
    <x v="2"/>
    <x v="3"/>
    <x v="5"/>
    <n v="17.5"/>
    <n v="25.5"/>
    <n v="23.9"/>
    <n v="0"/>
    <s v="N"/>
    <s v="N"/>
    <n v="106921.55499999999"/>
    <n v="60.347055949999998"/>
    <n v="6452401.0618000003"/>
  </r>
  <r>
    <x v="1845"/>
    <s v="January"/>
    <x v="3"/>
    <x v="4"/>
    <x v="5"/>
    <n v="19.100000000000001"/>
    <n v="21.8"/>
    <n v="8.8000000000000007"/>
    <n v="0.4"/>
    <s v="N"/>
    <s v="N"/>
    <n v="116291.535"/>
    <n v="45.359335479999999"/>
    <n v="5274906.7494999999"/>
  </r>
  <r>
    <x v="1846"/>
    <s v="January"/>
    <x v="3"/>
    <x v="5"/>
    <x v="5"/>
    <n v="14.8"/>
    <n v="23.5"/>
    <n v="28.4"/>
    <n v="44"/>
    <s v="N"/>
    <s v="N"/>
    <n v="112128.19500000001"/>
    <n v="53.564869539999997"/>
    <n v="6006132.1369000003"/>
  </r>
  <r>
    <x v="1847"/>
    <s v="January"/>
    <x v="3"/>
    <x v="6"/>
    <x v="5"/>
    <n v="14.1"/>
    <n v="31.7"/>
    <n v="12.4"/>
    <n v="0"/>
    <s v="N"/>
    <s v="N"/>
    <n v="119287.15"/>
    <n v="45.155690849999999"/>
    <n v="5386493.6677999999"/>
  </r>
  <r>
    <x v="1848"/>
    <s v="January"/>
    <x v="3"/>
    <x v="0"/>
    <x v="5"/>
    <n v="12.9"/>
    <n v="22.6"/>
    <n v="13.4"/>
    <n v="22.8"/>
    <s v="N"/>
    <s v="N"/>
    <n v="112254.83"/>
    <n v="-1.7614234529999999"/>
    <n v="-197728.29029999999"/>
  </r>
  <r>
    <x v="1849"/>
    <s v="January"/>
    <x v="3"/>
    <x v="1"/>
    <x v="5"/>
    <n v="11.7"/>
    <n v="24.1"/>
    <n v="20.6"/>
    <n v="1.2"/>
    <s v="N"/>
    <s v="N"/>
    <n v="109316.375"/>
    <n v="49.479433710000002"/>
    <n v="5408912.3301999997"/>
  </r>
  <r>
    <x v="1850"/>
    <s v="January"/>
    <x v="3"/>
    <x v="2"/>
    <x v="5"/>
    <n v="13"/>
    <n v="27.4"/>
    <n v="30"/>
    <n v="0"/>
    <s v="N"/>
    <s v="N"/>
    <n v="102445.88"/>
    <n v="50.132823129999998"/>
    <n v="5135901.1824000003"/>
  </r>
  <r>
    <x v="1851"/>
    <s v="January"/>
    <x v="3"/>
    <x v="3"/>
    <x v="5"/>
    <n v="15.8"/>
    <n v="23.6"/>
    <n v="24"/>
    <n v="0"/>
    <s v="N"/>
    <s v="Y"/>
    <n v="101233.205"/>
    <n v="51.415029230000002"/>
    <n v="5204908.1941"/>
  </r>
  <r>
    <x v="1852"/>
    <s v="January"/>
    <x v="4"/>
    <x v="4"/>
    <x v="5"/>
    <n v="12.8"/>
    <n v="23.1"/>
    <n v="26.1"/>
    <n v="0"/>
    <s v="N"/>
    <s v="Y"/>
    <n v="103134.46"/>
    <n v="54.453082340000002"/>
    <n v="5615989.2424999997"/>
  </r>
  <r>
    <x v="1853"/>
    <s v="January"/>
    <x v="4"/>
    <x v="5"/>
    <x v="5"/>
    <n v="13.6"/>
    <n v="25.4"/>
    <n v="26.5"/>
    <n v="0"/>
    <s v="N"/>
    <s v="N"/>
    <n v="116190.55499999999"/>
    <n v="67.173829400000002"/>
    <n v="7804964.5195000004"/>
  </r>
  <r>
    <x v="1854"/>
    <s v="January"/>
    <x v="4"/>
    <x v="6"/>
    <x v="5"/>
    <n v="15.2"/>
    <n v="31.5"/>
    <n v="29.5"/>
    <n v="0"/>
    <s v="N"/>
    <s v="N"/>
    <n v="129812.91499999999"/>
    <n v="78.27234224"/>
    <n v="10160760.9101"/>
  </r>
  <r>
    <x v="1855"/>
    <s v="January"/>
    <x v="4"/>
    <x v="0"/>
    <x v="5"/>
    <n v="16.399999999999999"/>
    <n v="39.4"/>
    <n v="29.3"/>
    <n v="0"/>
    <s v="Y"/>
    <s v="N"/>
    <n v="154816.49"/>
    <n v="1044.4473029999999"/>
    <n v="161697665.4404"/>
  </r>
  <r>
    <x v="1856"/>
    <s v="January"/>
    <x v="4"/>
    <x v="1"/>
    <x v="5"/>
    <n v="21.5"/>
    <n v="42.9"/>
    <n v="18.3"/>
    <n v="0"/>
    <s v="Y"/>
    <s v="N"/>
    <n v="170653.84"/>
    <n v="2809.437516"/>
    <n v="479441300.34549999"/>
  </r>
  <r>
    <x v="1857"/>
    <s v="February"/>
    <x v="4"/>
    <x v="2"/>
    <x v="5"/>
    <n v="23.5"/>
    <n v="29.3"/>
    <n v="1.8"/>
    <n v="0.8"/>
    <s v="Y"/>
    <s v="N"/>
    <n v="131856.315"/>
    <n v="86.908607950000004"/>
    <n v="11459448.7861"/>
  </r>
  <r>
    <x v="1858"/>
    <s v="February"/>
    <x v="4"/>
    <x v="3"/>
    <x v="5"/>
    <n v="14.2"/>
    <n v="25.1"/>
    <n v="21"/>
    <n v="14.8"/>
    <s v="Y"/>
    <s v="N"/>
    <n v="97609.06"/>
    <n v="14.2356353"/>
    <n v="1389526.9801"/>
  </r>
  <r>
    <x v="1859"/>
    <s v="February"/>
    <x v="5"/>
    <x v="4"/>
    <x v="5"/>
    <n v="13.2"/>
    <n v="17.7"/>
    <n v="22.7"/>
    <n v="0"/>
    <s v="Y"/>
    <s v="N"/>
    <n v="105004.91"/>
    <n v="15.310771989999999"/>
    <n v="1607706.2348"/>
  </r>
  <r>
    <x v="1860"/>
    <s v="February"/>
    <x v="5"/>
    <x v="5"/>
    <x v="5"/>
    <n v="11.3"/>
    <n v="19.7"/>
    <n v="28.6"/>
    <n v="0"/>
    <s v="Y"/>
    <s v="N"/>
    <n v="107034.065"/>
    <n v="25.212092720000001"/>
    <n v="2698552.7710000002"/>
  </r>
  <r>
    <x v="1861"/>
    <s v="February"/>
    <x v="5"/>
    <x v="6"/>
    <x v="5"/>
    <n v="10.8"/>
    <n v="20.100000000000001"/>
    <n v="27.1"/>
    <n v="0"/>
    <s v="Y"/>
    <s v="N"/>
    <n v="108988.44"/>
    <n v="42.116875"/>
    <n v="4590252.5038999999"/>
  </r>
  <r>
    <x v="1862"/>
    <s v="February"/>
    <x v="5"/>
    <x v="0"/>
    <x v="5"/>
    <n v="13.7"/>
    <n v="25.5"/>
    <n v="25"/>
    <n v="0"/>
    <s v="Y"/>
    <s v="N"/>
    <n v="120569.46"/>
    <n v="42.766032299999999"/>
    <n v="5156277.4208000004"/>
  </r>
  <r>
    <x v="1863"/>
    <s v="February"/>
    <x v="5"/>
    <x v="1"/>
    <x v="5"/>
    <n v="16.5"/>
    <n v="23.2"/>
    <n v="18.399999999999999"/>
    <n v="0"/>
    <s v="Y"/>
    <s v="N"/>
    <n v="120734.85"/>
    <n v="45.332425360000002"/>
    <n v="5473203.5760000004"/>
  </r>
  <r>
    <x v="1864"/>
    <s v="February"/>
    <x v="5"/>
    <x v="2"/>
    <x v="5"/>
    <n v="17.399999999999999"/>
    <n v="29.4"/>
    <n v="27.5"/>
    <n v="0"/>
    <s v="Y"/>
    <s v="N"/>
    <n v="107864.44500000001"/>
    <n v="28.570907080000001"/>
    <n v="3081785.0353000001"/>
  </r>
  <r>
    <x v="1865"/>
    <s v="February"/>
    <x v="5"/>
    <x v="3"/>
    <x v="5"/>
    <n v="19.600000000000001"/>
    <n v="28.2"/>
    <n v="19.899999999999999"/>
    <n v="0"/>
    <s v="Y"/>
    <s v="N"/>
    <n v="103857.11"/>
    <n v="21.555491809999999"/>
    <n v="2238691.0839999998"/>
  </r>
  <r>
    <x v="1866"/>
    <s v="February"/>
    <x v="6"/>
    <x v="4"/>
    <x v="5"/>
    <n v="18.5"/>
    <n v="27.7"/>
    <n v="15"/>
    <n v="0.6"/>
    <s v="Y"/>
    <s v="N"/>
    <n v="122975.46"/>
    <n v="50.809242179999998"/>
    <n v="6248289.9293"/>
  </r>
  <r>
    <x v="1867"/>
    <s v="February"/>
    <x v="6"/>
    <x v="5"/>
    <x v="5"/>
    <n v="19.5"/>
    <n v="25.9"/>
    <n v="19.100000000000001"/>
    <n v="0"/>
    <s v="Y"/>
    <s v="N"/>
    <n v="127110.58"/>
    <n v="61.289840849999997"/>
    <n v="7790587.2186000003"/>
  </r>
  <r>
    <x v="1868"/>
    <s v="February"/>
    <x v="6"/>
    <x v="6"/>
    <x v="5"/>
    <n v="19.100000000000001"/>
    <n v="27.7"/>
    <n v="17.3"/>
    <n v="0"/>
    <s v="Y"/>
    <s v="N"/>
    <n v="124618.565"/>
    <n v="53.243525050000002"/>
    <n v="6635131.6873000003"/>
  </r>
  <r>
    <x v="1869"/>
    <s v="February"/>
    <x v="6"/>
    <x v="0"/>
    <x v="5"/>
    <n v="19.399999999999999"/>
    <n v="31.7"/>
    <n v="26.7"/>
    <n v="0"/>
    <s v="Y"/>
    <s v="N"/>
    <n v="139137.185"/>
    <n v="79.018494320000002"/>
    <n v="10994410.862600001"/>
  </r>
  <r>
    <x v="1870"/>
    <s v="February"/>
    <x v="6"/>
    <x v="1"/>
    <x v="5"/>
    <n v="20.3"/>
    <n v="33.700000000000003"/>
    <n v="10.6"/>
    <n v="0"/>
    <s v="Y"/>
    <s v="N"/>
    <n v="139855.63"/>
    <n v="79.502643969999994"/>
    <n v="11118892.359099999"/>
  </r>
  <r>
    <x v="1871"/>
    <s v="February"/>
    <x v="6"/>
    <x v="2"/>
    <x v="5"/>
    <n v="18.899999999999999"/>
    <n v="19.3"/>
    <n v="2.4"/>
    <n v="5.4"/>
    <s v="Y"/>
    <s v="N"/>
    <n v="108300.63499999999"/>
    <n v="55.674962260000001"/>
    <n v="6029633.7664000001"/>
  </r>
  <r>
    <x v="1872"/>
    <s v="February"/>
    <x v="6"/>
    <x v="3"/>
    <x v="5"/>
    <n v="16.899999999999999"/>
    <n v="26.4"/>
    <n v="23.8"/>
    <n v="2.8"/>
    <s v="Y"/>
    <s v="N"/>
    <n v="100904.27"/>
    <n v="47.00473539"/>
    <n v="4742978.5110999998"/>
  </r>
  <r>
    <x v="1873"/>
    <s v="February"/>
    <x v="7"/>
    <x v="4"/>
    <x v="5"/>
    <n v="15.2"/>
    <n v="25.6"/>
    <n v="26.4"/>
    <n v="0"/>
    <s v="Y"/>
    <s v="N"/>
    <n v="123351.845"/>
    <n v="64.10902188"/>
    <n v="7907966.1299999999"/>
  </r>
  <r>
    <x v="1874"/>
    <s v="February"/>
    <x v="7"/>
    <x v="5"/>
    <x v="5"/>
    <n v="17.600000000000001"/>
    <n v="21.8"/>
    <n v="7.3"/>
    <n v="0"/>
    <s v="Y"/>
    <s v="N"/>
    <n v="119178.12"/>
    <n v="60.59554515"/>
    <n v="7221663.1513999999"/>
  </r>
  <r>
    <x v="1875"/>
    <s v="February"/>
    <x v="7"/>
    <x v="6"/>
    <x v="5"/>
    <n v="13.3"/>
    <n v="19.7"/>
    <n v="12.9"/>
    <n v="38"/>
    <s v="Y"/>
    <s v="N"/>
    <n v="109375.215"/>
    <n v="51.44203692"/>
    <n v="5626483.8481999999"/>
  </r>
  <r>
    <x v="1876"/>
    <s v="February"/>
    <x v="7"/>
    <x v="0"/>
    <x v="5"/>
    <n v="14.2"/>
    <n v="18.7"/>
    <n v="15.2"/>
    <n v="3.2"/>
    <s v="Y"/>
    <s v="N"/>
    <n v="112202.145"/>
    <n v="58.361290920000002"/>
    <n v="6548262.0262000002"/>
  </r>
  <r>
    <x v="1877"/>
    <s v="February"/>
    <x v="7"/>
    <x v="1"/>
    <x v="5"/>
    <n v="13.5"/>
    <n v="19.600000000000001"/>
    <n v="17.100000000000001"/>
    <n v="2.8"/>
    <s v="Y"/>
    <s v="N"/>
    <n v="108949.05499999999"/>
    <n v="48.658203370000003"/>
    <n v="5301265.2752"/>
  </r>
  <r>
    <x v="1878"/>
    <s v="February"/>
    <x v="7"/>
    <x v="2"/>
    <x v="5"/>
    <n v="11.4"/>
    <n v="21.1"/>
    <n v="25.4"/>
    <n v="0"/>
    <s v="Y"/>
    <s v="N"/>
    <n v="96922.02"/>
    <n v="42.236093580000002"/>
    <n v="4093607.5066999998"/>
  </r>
  <r>
    <x v="1879"/>
    <s v="February"/>
    <x v="7"/>
    <x v="3"/>
    <x v="5"/>
    <n v="13.3"/>
    <n v="34"/>
    <n v="21.6"/>
    <n v="0"/>
    <s v="Y"/>
    <s v="N"/>
    <n v="106129.66499999999"/>
    <n v="51.318456159999997"/>
    <n v="5446410.5606000004"/>
  </r>
  <r>
    <x v="1880"/>
    <s v="February"/>
    <x v="8"/>
    <x v="4"/>
    <x v="5"/>
    <n v="16.8"/>
    <n v="23.7"/>
    <n v="5.4"/>
    <n v="0"/>
    <s v="Y"/>
    <s v="N"/>
    <n v="122619.05499999999"/>
    <n v="57.234083179999999"/>
    <n v="7017989.1933000004"/>
  </r>
  <r>
    <x v="1881"/>
    <s v="February"/>
    <x v="8"/>
    <x v="5"/>
    <x v="5"/>
    <n v="18.399999999999999"/>
    <n v="31.6"/>
    <n v="10.6"/>
    <n v="3.6"/>
    <s v="Y"/>
    <s v="N"/>
    <n v="123558.425"/>
    <n v="60.554701809999997"/>
    <n v="7482043.5820000004"/>
  </r>
  <r>
    <x v="1882"/>
    <s v="February"/>
    <x v="8"/>
    <x v="6"/>
    <x v="5"/>
    <n v="16.2"/>
    <n v="19.2"/>
    <n v="19.3"/>
    <n v="4"/>
    <s v="Y"/>
    <s v="N"/>
    <n v="108371.125"/>
    <n v="45.06152522"/>
    <n v="4883368.1823000005"/>
  </r>
  <r>
    <x v="1883"/>
    <s v="February"/>
    <x v="8"/>
    <x v="0"/>
    <x v="5"/>
    <n v="11"/>
    <n v="19.7"/>
    <n v="11.1"/>
    <n v="0.2"/>
    <s v="Y"/>
    <s v="N"/>
    <n v="108675.4"/>
    <n v="48.542669150000002"/>
    <n v="5275393.9868999999"/>
  </r>
  <r>
    <x v="1884"/>
    <s v="February"/>
    <x v="8"/>
    <x v="1"/>
    <x v="5"/>
    <n v="13.1"/>
    <n v="20.100000000000001"/>
    <n v="17.600000000000001"/>
    <n v="0"/>
    <s v="Y"/>
    <s v="N"/>
    <n v="110006.97"/>
    <n v="50.306352859999997"/>
    <n v="5534049.4499000004"/>
  </r>
  <r>
    <x v="1885"/>
    <s v="February"/>
    <x v="8"/>
    <x v="2"/>
    <x v="5"/>
    <n v="14.7"/>
    <n v="22.4"/>
    <n v="22.8"/>
    <n v="0"/>
    <s v="Y"/>
    <s v="N"/>
    <n v="100380.94"/>
    <n v="51.289608729999998"/>
    <n v="5148499.1365"/>
  </r>
  <r>
    <x v="1886"/>
    <s v="March"/>
    <x v="8"/>
    <x v="3"/>
    <x v="5"/>
    <n v="13.2"/>
    <n v="32.1"/>
    <n v="20.8"/>
    <n v="0"/>
    <s v="Y"/>
    <s v="N"/>
    <n v="101413.145"/>
    <n v="43.745921029999998"/>
    <n v="4436411.4325999999"/>
  </r>
  <r>
    <x v="1887"/>
    <s v="March"/>
    <x v="9"/>
    <x v="4"/>
    <x v="5"/>
    <n v="14.2"/>
    <n v="18.399999999999999"/>
    <n v="21.1"/>
    <n v="3"/>
    <s v="Y"/>
    <s v="N"/>
    <n v="106359.955"/>
    <n v="52.728395089999999"/>
    <n v="5608189.7290000003"/>
  </r>
  <r>
    <x v="1888"/>
    <s v="March"/>
    <x v="9"/>
    <x v="5"/>
    <x v="5"/>
    <n v="14.7"/>
    <n v="19.5"/>
    <n v="15.9"/>
    <n v="0"/>
    <s v="Y"/>
    <s v="N"/>
    <n v="108746.37"/>
    <n v="49.781089729999998"/>
    <n v="5413512.8027999997"/>
  </r>
  <r>
    <x v="1889"/>
    <s v="March"/>
    <x v="9"/>
    <x v="6"/>
    <x v="5"/>
    <n v="13.6"/>
    <n v="23.5"/>
    <n v="7.1"/>
    <n v="0"/>
    <s v="Y"/>
    <s v="N"/>
    <n v="117505.625"/>
    <n v="58.522870509999997"/>
    <n v="6876766.4760999996"/>
  </r>
  <r>
    <x v="1890"/>
    <s v="March"/>
    <x v="9"/>
    <x v="0"/>
    <x v="5"/>
    <n v="15.4"/>
    <n v="20.3"/>
    <n v="4.3"/>
    <n v="54.6"/>
    <s v="Y"/>
    <s v="N"/>
    <n v="119734.63499999999"/>
    <n v="57.036382109999998"/>
    <n v="6829230.3936999999"/>
  </r>
  <r>
    <x v="1891"/>
    <s v="March"/>
    <x v="9"/>
    <x v="1"/>
    <x v="5"/>
    <n v="15.9"/>
    <n v="19"/>
    <n v="12.7"/>
    <n v="7"/>
    <s v="Y"/>
    <s v="N"/>
    <n v="111322.325"/>
    <n v="53.736514710000002"/>
    <n v="5982073.7549000001"/>
  </r>
  <r>
    <x v="1892"/>
    <s v="March"/>
    <x v="9"/>
    <x v="2"/>
    <x v="5"/>
    <n v="15.4"/>
    <n v="20"/>
    <n v="17.100000000000001"/>
    <n v="0.2"/>
    <s v="Y"/>
    <s v="N"/>
    <n v="96850.78"/>
    <n v="28.020466209999999"/>
    <n v="2713804.0084000002"/>
  </r>
  <r>
    <x v="1893"/>
    <s v="March"/>
    <x v="9"/>
    <x v="3"/>
    <x v="5"/>
    <n v="13.9"/>
    <n v="22.4"/>
    <n v="19.5"/>
    <n v="0"/>
    <s v="Y"/>
    <s v="N"/>
    <n v="92553.29"/>
    <n v="17.916415310000001"/>
    <n v="1658223.1819"/>
  </r>
  <r>
    <x v="1894"/>
    <s v="March"/>
    <x v="10"/>
    <x v="4"/>
    <x v="5"/>
    <n v="12.3"/>
    <n v="21"/>
    <n v="19.7"/>
    <n v="0"/>
    <s v="Y"/>
    <s v="Y"/>
    <n v="94641.7"/>
    <n v="22.041451550000001"/>
    <n v="2086040.4452"/>
  </r>
  <r>
    <x v="1895"/>
    <s v="March"/>
    <x v="10"/>
    <x v="5"/>
    <x v="5"/>
    <n v="10.3"/>
    <n v="22.3"/>
    <n v="21.9"/>
    <n v="0"/>
    <s v="Y"/>
    <s v="N"/>
    <n v="112142.54"/>
    <n v="48.059723949999999"/>
    <n v="5389539.5154999997"/>
  </r>
  <r>
    <x v="1896"/>
    <s v="March"/>
    <x v="10"/>
    <x v="6"/>
    <x v="5"/>
    <n v="12.6"/>
    <n v="29.5"/>
    <n v="15.7"/>
    <n v="0"/>
    <s v="Y"/>
    <s v="N"/>
    <n v="118830.14"/>
    <n v="44.369936750000001"/>
    <n v="5272485.7958000004"/>
  </r>
  <r>
    <x v="1897"/>
    <s v="March"/>
    <x v="10"/>
    <x v="0"/>
    <x v="5"/>
    <n v="16.600000000000001"/>
    <n v="29.5"/>
    <n v="19.5"/>
    <n v="0"/>
    <s v="Y"/>
    <s v="N"/>
    <n v="120272.77499999999"/>
    <n v="39.127565740000001"/>
    <n v="4705980.9105000002"/>
  </r>
  <r>
    <x v="1898"/>
    <s v="March"/>
    <x v="10"/>
    <x v="1"/>
    <x v="5"/>
    <n v="19.100000000000001"/>
    <n v="26.8"/>
    <n v="7.3"/>
    <n v="0"/>
    <s v="Y"/>
    <s v="N"/>
    <n v="115075.81"/>
    <n v="40.127134920000003"/>
    <n v="4617662.5538999997"/>
  </r>
  <r>
    <x v="1899"/>
    <s v="March"/>
    <x v="10"/>
    <x v="2"/>
    <x v="5"/>
    <n v="13.1"/>
    <n v="17.899999999999999"/>
    <n v="12.3"/>
    <n v="0.6"/>
    <s v="Y"/>
    <s v="N"/>
    <n v="96016.19"/>
    <n v="29.137325780000001"/>
    <n v="2797655.0082"/>
  </r>
  <r>
    <x v="1900"/>
    <s v="March"/>
    <x v="10"/>
    <x v="3"/>
    <x v="5"/>
    <n v="12.7"/>
    <n v="18.8"/>
    <n v="10.199999999999999"/>
    <n v="0"/>
    <s v="Y"/>
    <s v="N"/>
    <n v="97664.934999999998"/>
    <n v="31.657840010000001"/>
    <n v="3091860.8868"/>
  </r>
  <r>
    <x v="1901"/>
    <s v="March"/>
    <x v="11"/>
    <x v="4"/>
    <x v="5"/>
    <n v="9.3000000000000007"/>
    <n v="26.5"/>
    <n v="20.6"/>
    <n v="0"/>
    <s v="Y"/>
    <s v="N"/>
    <n v="110586.815"/>
    <n v="46.670884049999998"/>
    <n v="5161184.4203000003"/>
  </r>
  <r>
    <x v="1902"/>
    <s v="March"/>
    <x v="11"/>
    <x v="5"/>
    <x v="5"/>
    <n v="11.6"/>
    <n v="28.2"/>
    <n v="19.899999999999999"/>
    <n v="0"/>
    <s v="Y"/>
    <s v="N"/>
    <n v="115254.185"/>
    <n v="52.451198269999999"/>
    <n v="6045220.1089000003"/>
  </r>
  <r>
    <x v="1903"/>
    <s v="March"/>
    <x v="11"/>
    <x v="6"/>
    <x v="5"/>
    <n v="17.7"/>
    <n v="28.3"/>
    <n v="9.1"/>
    <n v="0"/>
    <s v="Y"/>
    <s v="N"/>
    <n v="121127.145"/>
    <n v="51.291442230000001"/>
    <n v="6212785.9603000004"/>
  </r>
  <r>
    <x v="1904"/>
    <s v="March"/>
    <x v="11"/>
    <x v="0"/>
    <x v="5"/>
    <n v="18.7"/>
    <n v="30.4"/>
    <n v="8.1999999999999993"/>
    <n v="0"/>
    <s v="Y"/>
    <s v="N"/>
    <n v="127266.86"/>
    <n v="47.562659549999999"/>
    <n v="6053150.3342000004"/>
  </r>
  <r>
    <x v="1905"/>
    <s v="March"/>
    <x v="11"/>
    <x v="1"/>
    <x v="5"/>
    <n v="16.100000000000001"/>
    <n v="22.7"/>
    <n v="12.6"/>
    <n v="0"/>
    <s v="Y"/>
    <s v="N"/>
    <n v="111547.605"/>
    <n v="40.76436769"/>
    <n v="4547167.5851999996"/>
  </r>
  <r>
    <x v="1906"/>
    <s v="March"/>
    <x v="11"/>
    <x v="2"/>
    <x v="5"/>
    <n v="14.6"/>
    <n v="18.399999999999999"/>
    <n v="10.8"/>
    <n v="0"/>
    <s v="Y"/>
    <s v="N"/>
    <n v="103999.33500000001"/>
    <n v="47.458698750000003"/>
    <n v="4935673.1100000003"/>
  </r>
  <r>
    <x v="1907"/>
    <s v="March"/>
    <x v="11"/>
    <x v="3"/>
    <x v="5"/>
    <n v="12.1"/>
    <n v="18.3"/>
    <n v="15.2"/>
    <n v="0"/>
    <s v="Y"/>
    <s v="N"/>
    <n v="97449.684999999998"/>
    <n v="34.618054800000003"/>
    <n v="3373518.5356000001"/>
  </r>
  <r>
    <x v="1908"/>
    <s v="March"/>
    <x v="12"/>
    <x v="4"/>
    <x v="5"/>
    <n v="12.7"/>
    <n v="17.100000000000001"/>
    <n v="9.9"/>
    <n v="0.4"/>
    <s v="Y"/>
    <s v="N"/>
    <n v="112906.94500000001"/>
    <n v="44.639439000000003"/>
    <n v="5040102.6840000004"/>
  </r>
  <r>
    <x v="1909"/>
    <s v="March"/>
    <x v="12"/>
    <x v="5"/>
    <x v="5"/>
    <n v="8.5"/>
    <n v="17.899999999999999"/>
    <n v="15.8"/>
    <n v="0"/>
    <s v="N"/>
    <s v="N"/>
    <n v="114935.545"/>
    <n v="49.44768766"/>
    <n v="5683296.9302000003"/>
  </r>
  <r>
    <x v="1910"/>
    <s v="March"/>
    <x v="12"/>
    <x v="6"/>
    <x v="5"/>
    <n v="10.8"/>
    <n v="17.5"/>
    <n v="7.6"/>
    <n v="0"/>
    <s v="N"/>
    <s v="N"/>
    <n v="113147.815"/>
    <n v="43.72083739"/>
    <n v="4946917.2205999997"/>
  </r>
  <r>
    <x v="1911"/>
    <s v="March"/>
    <x v="12"/>
    <x v="0"/>
    <x v="5"/>
    <n v="13.7"/>
    <n v="19.8"/>
    <n v="15.5"/>
    <n v="0"/>
    <s v="N"/>
    <s v="N"/>
    <n v="110088.01"/>
    <n v="45.521245239999999"/>
    <n v="5011343.3011999996"/>
  </r>
  <r>
    <x v="1912"/>
    <s v="March"/>
    <x v="12"/>
    <x v="1"/>
    <x v="5"/>
    <n v="13.6"/>
    <n v="27.6"/>
    <n v="17.8"/>
    <n v="0"/>
    <s v="N"/>
    <s v="N"/>
    <n v="111958.245"/>
    <n v="49.318500309999997"/>
    <n v="5521612.7407"/>
  </r>
  <r>
    <x v="1913"/>
    <s v="March"/>
    <x v="12"/>
    <x v="2"/>
    <x v="5"/>
    <n v="14.8"/>
    <n v="27.5"/>
    <n v="16.899999999999999"/>
    <n v="0"/>
    <s v="N"/>
    <s v="N"/>
    <n v="97923.714999999997"/>
    <n v="47.963271040000002"/>
    <n v="4696741.6837999998"/>
  </r>
  <r>
    <x v="1914"/>
    <s v="March"/>
    <x v="12"/>
    <x v="3"/>
    <x v="5"/>
    <n v="16.5"/>
    <n v="26.4"/>
    <n v="9.5"/>
    <n v="0"/>
    <s v="N"/>
    <s v="N"/>
    <n v="95953.205000000002"/>
    <n v="42.33862791"/>
    <n v="4062527.0433"/>
  </r>
  <r>
    <x v="1915"/>
    <s v="March"/>
    <x v="13"/>
    <x v="4"/>
    <x v="5"/>
    <n v="15.9"/>
    <n v="21.7"/>
    <n v="13.3"/>
    <n v="5.2"/>
    <s v="N"/>
    <s v="N"/>
    <n v="107687.51"/>
    <n v="57.502975429999999"/>
    <n v="6192352.2416000003"/>
  </r>
  <r>
    <x v="1916"/>
    <s v="March"/>
    <x v="13"/>
    <x v="5"/>
    <x v="5"/>
    <n v="12.2"/>
    <n v="21.4"/>
    <n v="16.899999999999999"/>
    <n v="0"/>
    <s v="N"/>
    <s v="N"/>
    <n v="109043.86500000001"/>
    <n v="57.690193069999999"/>
    <n v="6290761.6249000002"/>
  </r>
  <r>
    <x v="1917"/>
    <s v="April"/>
    <x v="13"/>
    <x v="6"/>
    <x v="5"/>
    <n v="11"/>
    <n v="23.1"/>
    <n v="15.2"/>
    <n v="0"/>
    <s v="N"/>
    <s v="N"/>
    <n v="110991.625"/>
    <n v="62.967514510000001"/>
    <n v="6988866.7577"/>
  </r>
  <r>
    <x v="1918"/>
    <s v="April"/>
    <x v="13"/>
    <x v="0"/>
    <x v="5"/>
    <n v="12.4"/>
    <n v="20.7"/>
    <n v="4.2"/>
    <n v="23"/>
    <s v="N"/>
    <s v="N"/>
    <n v="116302.66499999999"/>
    <n v="61.537019960000002"/>
    <n v="7156919.4175000004"/>
  </r>
  <r>
    <x v="1919"/>
    <s v="April"/>
    <x v="13"/>
    <x v="1"/>
    <x v="5"/>
    <n v="13.7"/>
    <n v="23.2"/>
    <n v="12"/>
    <n v="15.8"/>
    <s v="N"/>
    <s v="N"/>
    <n v="104294.57"/>
    <n v="48.636778120000002"/>
    <n v="5072551.8602"/>
  </r>
  <r>
    <x v="1920"/>
    <s v="April"/>
    <x v="13"/>
    <x v="2"/>
    <x v="5"/>
    <n v="12.8"/>
    <n v="16.600000000000001"/>
    <n v="6.1"/>
    <n v="35.200000000000003"/>
    <s v="N"/>
    <s v="N"/>
    <n v="101854.155"/>
    <n v="38.375968759999999"/>
    <n v="3908751.8703999999"/>
  </r>
  <r>
    <x v="1921"/>
    <s v="April"/>
    <x v="13"/>
    <x v="3"/>
    <x v="5"/>
    <n v="9.5"/>
    <n v="16.899999999999999"/>
    <n v="4.5"/>
    <n v="4.4000000000000004"/>
    <s v="N"/>
    <s v="N"/>
    <n v="105098.02499999999"/>
    <n v="23.78090796"/>
    <n v="2499326.4593000002"/>
  </r>
  <r>
    <x v="1922"/>
    <s v="April"/>
    <x v="14"/>
    <x v="4"/>
    <x v="5"/>
    <n v="10.7"/>
    <n v="16.5"/>
    <n v="11.5"/>
    <n v="6.2"/>
    <s v="N"/>
    <s v="N"/>
    <n v="118074.565"/>
    <n v="64.755851129999996"/>
    <n v="7646018.9534"/>
  </r>
  <r>
    <x v="1923"/>
    <s v="April"/>
    <x v="14"/>
    <x v="5"/>
    <x v="5"/>
    <n v="11.9"/>
    <n v="16.399999999999999"/>
    <n v="9.5"/>
    <n v="1.4"/>
    <s v="N"/>
    <s v="N"/>
    <n v="118404.455"/>
    <n v="55.234382369999999"/>
    <n v="6539996.9418000001"/>
  </r>
  <r>
    <x v="1924"/>
    <s v="April"/>
    <x v="14"/>
    <x v="6"/>
    <x v="5"/>
    <n v="11.7"/>
    <n v="18.600000000000001"/>
    <n v="10.7"/>
    <n v="1.2"/>
    <s v="N"/>
    <s v="N"/>
    <n v="108404.01"/>
    <n v="44.729397409999997"/>
    <n v="4848846.0440999996"/>
  </r>
  <r>
    <x v="1925"/>
    <s v="April"/>
    <x v="14"/>
    <x v="0"/>
    <x v="5"/>
    <n v="8.9"/>
    <n v="21.2"/>
    <n v="15.8"/>
    <n v="0"/>
    <s v="N"/>
    <s v="N"/>
    <n v="108587.52"/>
    <n v="43.738044760000001"/>
    <n v="4749405.8101000004"/>
  </r>
  <r>
    <x v="1926"/>
    <s v="April"/>
    <x v="14"/>
    <x v="1"/>
    <x v="5"/>
    <n v="12.7"/>
    <n v="22"/>
    <n v="9.5"/>
    <n v="0.2"/>
    <s v="N"/>
    <s v="Y"/>
    <n v="94831.23"/>
    <n v="38.435506619999998"/>
    <n v="3644886.3684"/>
  </r>
  <r>
    <x v="1927"/>
    <s v="April"/>
    <x v="14"/>
    <x v="2"/>
    <x v="5"/>
    <n v="13"/>
    <n v="15.7"/>
    <n v="11.3"/>
    <n v="2.4"/>
    <s v="N"/>
    <s v="Y"/>
    <n v="92097.07"/>
    <n v="19.934105580000001"/>
    <n v="1835872.7169999999"/>
  </r>
  <r>
    <x v="1928"/>
    <s v="April"/>
    <x v="14"/>
    <x v="3"/>
    <x v="5"/>
    <n v="11"/>
    <n v="15.3"/>
    <n v="7.7"/>
    <n v="2.4"/>
    <s v="N"/>
    <s v="Y"/>
    <n v="101760.09"/>
    <n v="45.982052150000001"/>
    <n v="4679137.7652000003"/>
  </r>
  <r>
    <x v="1929"/>
    <s v="April"/>
    <x v="15"/>
    <x v="4"/>
    <x v="5"/>
    <n v="12.2"/>
    <n v="18.3"/>
    <n v="14.3"/>
    <n v="0"/>
    <s v="N"/>
    <s v="Y"/>
    <n v="100025.9"/>
    <n v="56.657417019999997"/>
    <n v="5667209.1290999996"/>
  </r>
  <r>
    <x v="1930"/>
    <s v="April"/>
    <x v="15"/>
    <x v="5"/>
    <x v="5"/>
    <n v="12.1"/>
    <n v="23.4"/>
    <n v="11.1"/>
    <n v="0.6"/>
    <s v="N"/>
    <s v="N"/>
    <n v="107849.83"/>
    <n v="40.838553589999997"/>
    <n v="4404431.0620999997"/>
  </r>
  <r>
    <x v="1931"/>
    <s v="April"/>
    <x v="15"/>
    <x v="6"/>
    <x v="5"/>
    <n v="15.6"/>
    <n v="23.5"/>
    <n v="11.8"/>
    <n v="0"/>
    <s v="N"/>
    <s v="N"/>
    <n v="104547.34"/>
    <n v="27.705995810000001"/>
    <n v="2896588.1639999999"/>
  </r>
  <r>
    <x v="1932"/>
    <s v="April"/>
    <x v="15"/>
    <x v="0"/>
    <x v="5"/>
    <n v="15.4"/>
    <n v="21.5"/>
    <n v="11.3"/>
    <n v="0.2"/>
    <s v="N"/>
    <s v="N"/>
    <n v="106527.94500000001"/>
    <n v="29.80144816"/>
    <n v="3174687.0304999999"/>
  </r>
  <r>
    <x v="1933"/>
    <s v="April"/>
    <x v="15"/>
    <x v="1"/>
    <x v="5"/>
    <n v="11.4"/>
    <n v="18.399999999999999"/>
    <n v="10.1"/>
    <n v="0"/>
    <s v="N"/>
    <s v="N"/>
    <n v="106943.49"/>
    <n v="30.782703059999999"/>
    <n v="3292009.6968999999"/>
  </r>
  <r>
    <x v="1934"/>
    <s v="April"/>
    <x v="15"/>
    <x v="2"/>
    <x v="5"/>
    <n v="12.9"/>
    <n v="16.399999999999999"/>
    <n v="7.9"/>
    <n v="0"/>
    <s v="N"/>
    <s v="N"/>
    <n v="106888.545"/>
    <n v="42.660865000000001"/>
    <n v="4559957.7883000001"/>
  </r>
  <r>
    <x v="1935"/>
    <s v="April"/>
    <x v="15"/>
    <x v="3"/>
    <x v="5"/>
    <n v="11.2"/>
    <n v="19.399999999999999"/>
    <n v="11.3"/>
    <n v="0"/>
    <s v="N"/>
    <s v="N"/>
    <n v="100737.83500000001"/>
    <n v="35.703490809999998"/>
    <n v="3596692.3661000002"/>
  </r>
  <r>
    <x v="1936"/>
    <s v="April"/>
    <x v="16"/>
    <x v="4"/>
    <x v="5"/>
    <n v="12"/>
    <n v="20.8"/>
    <n v="8.1"/>
    <n v="3.4"/>
    <s v="N"/>
    <s v="N"/>
    <n v="109168.595"/>
    <n v="25.61588931"/>
    <n v="2796450.6455999999"/>
  </r>
  <r>
    <x v="1937"/>
    <s v="April"/>
    <x v="16"/>
    <x v="5"/>
    <x v="5"/>
    <n v="8.5"/>
    <n v="19.600000000000001"/>
    <n v="9.8000000000000007"/>
    <n v="0"/>
    <s v="N"/>
    <s v="N"/>
    <n v="111417.63"/>
    <n v="33.035885159999999"/>
    <n v="3680780.0295000002"/>
  </r>
  <r>
    <x v="1938"/>
    <s v="April"/>
    <x v="16"/>
    <x v="6"/>
    <x v="5"/>
    <n v="12.8"/>
    <n v="18.2"/>
    <n v="8.8000000000000007"/>
    <n v="0"/>
    <s v="N"/>
    <s v="N"/>
    <n v="113506.01"/>
    <n v="37.881751569999999"/>
    <n v="4299806.4725000001"/>
  </r>
  <r>
    <x v="1939"/>
    <s v="April"/>
    <x v="16"/>
    <x v="0"/>
    <x v="5"/>
    <n v="9.6"/>
    <n v="19.7"/>
    <n v="9.6999999999999993"/>
    <n v="0"/>
    <s v="N"/>
    <s v="N"/>
    <n v="112872.88"/>
    <n v="20.49660012"/>
    <n v="2313510.2858000002"/>
  </r>
  <r>
    <x v="1940"/>
    <s v="April"/>
    <x v="16"/>
    <x v="1"/>
    <x v="5"/>
    <n v="15.1"/>
    <n v="22.3"/>
    <n v="12.7"/>
    <n v="0.4"/>
    <s v="N"/>
    <s v="N"/>
    <n v="106565.295"/>
    <n v="26.641180070000001"/>
    <n v="2839025.2132999999"/>
  </r>
  <r>
    <x v="1941"/>
    <s v="April"/>
    <x v="16"/>
    <x v="2"/>
    <x v="5"/>
    <n v="10.5"/>
    <n v="21.7"/>
    <n v="10.4"/>
    <n v="0"/>
    <s v="N"/>
    <s v="Y"/>
    <n v="96845.119999999995"/>
    <n v="17.640174080000001"/>
    <n v="1708364.7756000001"/>
  </r>
  <r>
    <x v="1942"/>
    <s v="April"/>
    <x v="16"/>
    <x v="3"/>
    <x v="5"/>
    <n v="15.4"/>
    <n v="17.7"/>
    <n v="6.6"/>
    <n v="14"/>
    <s v="N"/>
    <s v="N"/>
    <n v="96572.934999999998"/>
    <n v="13.563055800000001"/>
    <n v="1309824.1062"/>
  </r>
  <r>
    <x v="1943"/>
    <s v="April"/>
    <x v="17"/>
    <x v="4"/>
    <x v="5"/>
    <n v="8.1"/>
    <n v="18.100000000000001"/>
    <n v="12.5"/>
    <n v="0.6"/>
    <s v="N"/>
    <s v="N"/>
    <n v="113471.83"/>
    <n v="33.031410970000003"/>
    <n v="3748134.6502"/>
  </r>
  <r>
    <x v="1944"/>
    <s v="April"/>
    <x v="17"/>
    <x v="5"/>
    <x v="5"/>
    <n v="7.1"/>
    <n v="18.899999999999999"/>
    <n v="10.4"/>
    <n v="0"/>
    <s v="N"/>
    <s v="N"/>
    <n v="112124.06"/>
    <n v="19.566687859999998"/>
    <n v="2193896.4835999999"/>
  </r>
  <r>
    <x v="1945"/>
    <s v="April"/>
    <x v="17"/>
    <x v="6"/>
    <x v="5"/>
    <n v="11.2"/>
    <n v="19.8"/>
    <n v="3.6"/>
    <n v="3.4"/>
    <s v="N"/>
    <s v="N"/>
    <n v="121307.84"/>
    <n v="32.265191100000003"/>
    <n v="3914020.6395"/>
  </r>
  <r>
    <x v="1946"/>
    <s v="April"/>
    <x v="17"/>
    <x v="0"/>
    <x v="5"/>
    <n v="8.9"/>
    <n v="15.5"/>
    <n v="5.4"/>
    <n v="23.6"/>
    <s v="N"/>
    <s v="N"/>
    <n v="121353.33"/>
    <n v="30.41346278"/>
    <n v="3690774.9852"/>
  </r>
  <r>
    <x v="1947"/>
    <s v="May"/>
    <x v="17"/>
    <x v="1"/>
    <x v="5"/>
    <n v="7.6"/>
    <n v="13"/>
    <n v="5.0999999999999996"/>
    <n v="8"/>
    <s v="N"/>
    <s v="N"/>
    <n v="127238.875"/>
    <n v="24.122816870000001"/>
    <n v="3069360.0803999999"/>
  </r>
  <r>
    <x v="1948"/>
    <s v="May"/>
    <x v="17"/>
    <x v="2"/>
    <x v="5"/>
    <n v="8.3000000000000007"/>
    <n v="14.2"/>
    <n v="6.2"/>
    <n v="1.4"/>
    <s v="N"/>
    <s v="N"/>
    <n v="111665.72500000001"/>
    <n v="22.875644019999999"/>
    <n v="2554425.3742999998"/>
  </r>
  <r>
    <x v="1949"/>
    <s v="May"/>
    <x v="17"/>
    <x v="3"/>
    <x v="5"/>
    <n v="9.8000000000000007"/>
    <n v="15"/>
    <n v="8.3000000000000007"/>
    <n v="1.8"/>
    <s v="N"/>
    <s v="N"/>
    <n v="109669.355"/>
    <n v="36.488532380000002"/>
    <n v="4001673.8110000002"/>
  </r>
  <r>
    <x v="1950"/>
    <s v="May"/>
    <x v="18"/>
    <x v="4"/>
    <x v="5"/>
    <n v="9.4"/>
    <n v="14.8"/>
    <n v="7"/>
    <n v="0.2"/>
    <s v="N"/>
    <s v="N"/>
    <n v="126892.26"/>
    <n v="53.063440780000001"/>
    <n v="6733339.9239999996"/>
  </r>
  <r>
    <x v="1951"/>
    <s v="May"/>
    <x v="18"/>
    <x v="5"/>
    <x v="5"/>
    <n v="8"/>
    <n v="19.5"/>
    <n v="11.6"/>
    <n v="0.4"/>
    <s v="N"/>
    <s v="N"/>
    <n v="118839.095"/>
    <n v="33.515699840000003"/>
    <n v="3982975.4372999999"/>
  </r>
  <r>
    <x v="1952"/>
    <s v="May"/>
    <x v="18"/>
    <x v="6"/>
    <x v="5"/>
    <n v="10.199999999999999"/>
    <n v="20.100000000000001"/>
    <n v="9.6999999999999993"/>
    <n v="0"/>
    <s v="N"/>
    <s v="N"/>
    <n v="113214.27"/>
    <n v="17.064877800000001"/>
    <n v="1931987.6828000001"/>
  </r>
  <r>
    <x v="1953"/>
    <s v="May"/>
    <x v="18"/>
    <x v="0"/>
    <x v="5"/>
    <n v="15.1"/>
    <n v="21.1"/>
    <n v="6.2"/>
    <n v="0"/>
    <s v="N"/>
    <s v="N"/>
    <n v="109642.755"/>
    <n v="15.237901519999999"/>
    <n v="1670725.5031000001"/>
  </r>
  <r>
    <x v="1954"/>
    <s v="May"/>
    <x v="18"/>
    <x v="1"/>
    <x v="5"/>
    <n v="12.6"/>
    <n v="19.600000000000001"/>
    <n v="10.7"/>
    <n v="0"/>
    <s v="N"/>
    <s v="N"/>
    <n v="107914.05499999999"/>
    <n v="30.698219210000001"/>
    <n v="3312769.3161999998"/>
  </r>
  <r>
    <x v="1955"/>
    <s v="May"/>
    <x v="18"/>
    <x v="2"/>
    <x v="5"/>
    <n v="12.6"/>
    <n v="14"/>
    <n v="5.4"/>
    <n v="0.6"/>
    <s v="N"/>
    <s v="N"/>
    <n v="107786.255"/>
    <n v="22.461551329999999"/>
    <n v="2421046.4994000001"/>
  </r>
  <r>
    <x v="1956"/>
    <s v="May"/>
    <x v="18"/>
    <x v="3"/>
    <x v="5"/>
    <n v="7.2"/>
    <n v="14.5"/>
    <n v="9"/>
    <n v="7"/>
    <s v="N"/>
    <s v="N"/>
    <n v="107555.19"/>
    <n v="36.456396259999998"/>
    <n v="3921074.6264999998"/>
  </r>
  <r>
    <x v="1957"/>
    <s v="May"/>
    <x v="19"/>
    <x v="4"/>
    <x v="5"/>
    <n v="7.8"/>
    <n v="17.100000000000001"/>
    <n v="7.5"/>
    <n v="0.6"/>
    <s v="N"/>
    <s v="N"/>
    <n v="122550.94500000001"/>
    <n v="37.85789836"/>
    <n v="4639521.2197000002"/>
  </r>
  <r>
    <x v="1958"/>
    <s v="May"/>
    <x v="19"/>
    <x v="5"/>
    <x v="5"/>
    <n v="10.3"/>
    <n v="14.8"/>
    <n v="8.5"/>
    <n v="0.2"/>
    <s v="N"/>
    <s v="N"/>
    <n v="120767.795"/>
    <n v="29.433623390000001"/>
    <n v="3554633.7957000001"/>
  </r>
  <r>
    <x v="1959"/>
    <s v="May"/>
    <x v="19"/>
    <x v="6"/>
    <x v="5"/>
    <n v="10.4"/>
    <n v="14.5"/>
    <n v="8.9"/>
    <n v="1.4"/>
    <s v="N"/>
    <s v="N"/>
    <n v="127145.14"/>
    <n v="43.43886852"/>
    <n v="5523041.0193999996"/>
  </r>
  <r>
    <x v="1960"/>
    <s v="May"/>
    <x v="19"/>
    <x v="0"/>
    <x v="5"/>
    <n v="6.6"/>
    <n v="14.7"/>
    <n v="9.8000000000000007"/>
    <n v="2.8"/>
    <s v="N"/>
    <s v="N"/>
    <n v="129285.09"/>
    <n v="48.118726070000001"/>
    <n v="6221033.8306"/>
  </r>
  <r>
    <x v="1961"/>
    <s v="May"/>
    <x v="19"/>
    <x v="1"/>
    <x v="5"/>
    <n v="4.5"/>
    <n v="15.3"/>
    <n v="10.8"/>
    <n v="0"/>
    <s v="N"/>
    <s v="N"/>
    <n v="129112.45"/>
    <n v="51.077775019999997"/>
    <n v="6594776.6733999997"/>
  </r>
  <r>
    <x v="1962"/>
    <s v="May"/>
    <x v="19"/>
    <x v="2"/>
    <x v="5"/>
    <n v="4.5"/>
    <n v="18"/>
    <n v="10.7"/>
    <n v="0"/>
    <s v="N"/>
    <s v="N"/>
    <n v="110420.89"/>
    <n v="46.529095040000001"/>
    <n v="5137784.0851999996"/>
  </r>
  <r>
    <x v="1963"/>
    <s v="May"/>
    <x v="19"/>
    <x v="3"/>
    <x v="5"/>
    <n v="5.0999999999999996"/>
    <n v="18.5"/>
    <n v="10.6"/>
    <n v="0"/>
    <s v="N"/>
    <s v="N"/>
    <n v="109774.425"/>
    <n v="47.157281560000001"/>
    <n v="5176663.4677999998"/>
  </r>
  <r>
    <x v="1964"/>
    <s v="May"/>
    <x v="20"/>
    <x v="4"/>
    <x v="5"/>
    <n v="5.5"/>
    <n v="19.399999999999999"/>
    <n v="10.5"/>
    <n v="0"/>
    <s v="N"/>
    <s v="N"/>
    <n v="120076.645"/>
    <n v="44.491085740000003"/>
    <n v="5342340.3081"/>
  </r>
  <r>
    <x v="1965"/>
    <s v="May"/>
    <x v="20"/>
    <x v="5"/>
    <x v="5"/>
    <n v="8.1"/>
    <n v="17.7"/>
    <n v="4.9000000000000004"/>
    <n v="0"/>
    <s v="N"/>
    <s v="N"/>
    <n v="119789.97"/>
    <n v="44.374805960000003"/>
    <n v="5315656.6747000003"/>
  </r>
  <r>
    <x v="1966"/>
    <s v="May"/>
    <x v="20"/>
    <x v="6"/>
    <x v="5"/>
    <n v="10.3"/>
    <n v="15.8"/>
    <n v="7.8"/>
    <n v="15.6"/>
    <s v="N"/>
    <s v="N"/>
    <n v="119803.985"/>
    <n v="40.056890670000001"/>
    <n v="4798975.1289999997"/>
  </r>
  <r>
    <x v="1967"/>
    <s v="May"/>
    <x v="20"/>
    <x v="0"/>
    <x v="5"/>
    <n v="9.4"/>
    <n v="13.7"/>
    <n v="6.6"/>
    <n v="12.4"/>
    <s v="N"/>
    <s v="N"/>
    <n v="127563.61"/>
    <n v="58.074876109999998"/>
    <n v="7408240.8469000002"/>
  </r>
  <r>
    <x v="1968"/>
    <s v="May"/>
    <x v="20"/>
    <x v="1"/>
    <x v="5"/>
    <n v="9.1"/>
    <n v="13.6"/>
    <n v="7.8"/>
    <n v="11.4"/>
    <s v="N"/>
    <s v="N"/>
    <n v="130472.2"/>
    <n v="69.661220639999996"/>
    <n v="9088852.7116"/>
  </r>
  <r>
    <x v="1969"/>
    <s v="May"/>
    <x v="20"/>
    <x v="2"/>
    <x v="5"/>
    <n v="9.4"/>
    <n v="13.5"/>
    <n v="5.8"/>
    <n v="0"/>
    <s v="N"/>
    <s v="N"/>
    <n v="115234.32"/>
    <n v="40.605164469999998"/>
    <n v="4679108.5162000004"/>
  </r>
  <r>
    <x v="1970"/>
    <s v="May"/>
    <x v="20"/>
    <x v="3"/>
    <x v="5"/>
    <n v="10.9"/>
    <n v="13.8"/>
    <n v="7.9"/>
    <n v="3"/>
    <s v="N"/>
    <s v="N"/>
    <n v="109579.82"/>
    <n v="39.993102280000002"/>
    <n v="4382436.9490999999"/>
  </r>
  <r>
    <x v="1971"/>
    <s v="May"/>
    <x v="21"/>
    <x v="4"/>
    <x v="5"/>
    <n v="5.5"/>
    <n v="16"/>
    <n v="10"/>
    <n v="0"/>
    <s v="N"/>
    <s v="N"/>
    <n v="125532.575"/>
    <n v="46.784888840000001"/>
    <n v="5873027.5672000004"/>
  </r>
  <r>
    <x v="1972"/>
    <s v="May"/>
    <x v="21"/>
    <x v="5"/>
    <x v="5"/>
    <n v="5.4"/>
    <n v="18.5"/>
    <n v="9.4"/>
    <n v="0"/>
    <s v="N"/>
    <s v="N"/>
    <n v="126788.83500000001"/>
    <n v="46.707466500000002"/>
    <n v="5921985.2632999998"/>
  </r>
  <r>
    <x v="1973"/>
    <s v="May"/>
    <x v="21"/>
    <x v="6"/>
    <x v="5"/>
    <n v="5.9"/>
    <n v="17.100000000000001"/>
    <n v="7.8"/>
    <n v="0"/>
    <s v="Y"/>
    <s v="N"/>
    <n v="124189.8"/>
    <n v="50.44310686"/>
    <n v="6264519.3523000004"/>
  </r>
  <r>
    <x v="1974"/>
    <s v="May"/>
    <x v="21"/>
    <x v="0"/>
    <x v="5"/>
    <n v="12.1"/>
    <n v="17.600000000000001"/>
    <n v="6.7"/>
    <n v="0"/>
    <s v="Y"/>
    <s v="N"/>
    <n v="124062.485"/>
    <n v="65.360378650000001"/>
    <n v="8108770.9959000004"/>
  </r>
  <r>
    <x v="1975"/>
    <s v="May"/>
    <x v="21"/>
    <x v="1"/>
    <x v="5"/>
    <n v="7.2"/>
    <n v="17.100000000000001"/>
    <n v="9.6"/>
    <n v="0"/>
    <s v="Y"/>
    <s v="N"/>
    <n v="120072.09"/>
    <n v="50.142944370000002"/>
    <n v="6020768.1293000001"/>
  </r>
  <r>
    <x v="1976"/>
    <s v="May"/>
    <x v="21"/>
    <x v="2"/>
    <x v="5"/>
    <n v="8.1"/>
    <n v="17.100000000000001"/>
    <n v="9.3000000000000007"/>
    <n v="0"/>
    <s v="Y"/>
    <s v="N"/>
    <n v="102231.77"/>
    <n v="21.75529586"/>
    <n v="2224082.4026000001"/>
  </r>
  <r>
    <x v="1977"/>
    <s v="May"/>
    <x v="21"/>
    <x v="3"/>
    <x v="5"/>
    <n v="12.4"/>
    <n v="17.8"/>
    <n v="8"/>
    <n v="0"/>
    <s v="Y"/>
    <s v="N"/>
    <n v="102684.59"/>
    <n v="30.299929980000002"/>
    <n v="3111335.8870000001"/>
  </r>
  <r>
    <x v="1978"/>
    <s v="June"/>
    <x v="22"/>
    <x v="4"/>
    <x v="5"/>
    <n v="9.3000000000000007"/>
    <n v="11.2"/>
    <n v="2.6"/>
    <n v="5"/>
    <s v="Y"/>
    <s v="N"/>
    <n v="132039.70499999999"/>
    <n v="35.150957130000002"/>
    <n v="4641322.0098999999"/>
  </r>
  <r>
    <x v="1979"/>
    <s v="June"/>
    <x v="22"/>
    <x v="5"/>
    <x v="5"/>
    <n v="8.4"/>
    <n v="15.6"/>
    <n v="4.9000000000000004"/>
    <n v="11.6"/>
    <s v="Y"/>
    <s v="N"/>
    <n v="132710.35999999999"/>
    <n v="40.304546930000001"/>
    <n v="5348830.9326999998"/>
  </r>
  <r>
    <x v="1980"/>
    <s v="June"/>
    <x v="22"/>
    <x v="6"/>
    <x v="5"/>
    <n v="10.5"/>
    <n v="14.1"/>
    <n v="7.3"/>
    <n v="0.6"/>
    <s v="Y"/>
    <s v="N"/>
    <n v="130801.825"/>
    <n v="46.17833796"/>
    <n v="6040210.8805999998"/>
  </r>
  <r>
    <x v="1981"/>
    <s v="June"/>
    <x v="22"/>
    <x v="0"/>
    <x v="5"/>
    <n v="9.3000000000000007"/>
    <n v="13.8"/>
    <n v="9.3000000000000007"/>
    <n v="0"/>
    <s v="Y"/>
    <s v="N"/>
    <n v="133322.02499999999"/>
    <n v="52.411741579999997"/>
    <n v="6987639.5212000003"/>
  </r>
  <r>
    <x v="1982"/>
    <s v="June"/>
    <x v="22"/>
    <x v="1"/>
    <x v="5"/>
    <n v="4.0999999999999996"/>
    <n v="14.6"/>
    <n v="9.4"/>
    <n v="0"/>
    <s v="Y"/>
    <s v="N"/>
    <n v="137368.465"/>
    <n v="62.033443830000003"/>
    <n v="8521438.9575999994"/>
  </r>
  <r>
    <x v="1983"/>
    <s v="June"/>
    <x v="22"/>
    <x v="2"/>
    <x v="5"/>
    <n v="6"/>
    <n v="13.3"/>
    <n v="6.6"/>
    <n v="0"/>
    <s v="Y"/>
    <s v="N"/>
    <n v="126427.92"/>
    <n v="51.805299679999997"/>
    <n v="6549636.2834999999"/>
  </r>
  <r>
    <x v="1984"/>
    <s v="June"/>
    <x v="22"/>
    <x v="3"/>
    <x v="5"/>
    <n v="7.9"/>
    <n v="11.8"/>
    <n v="6.3"/>
    <n v="0"/>
    <s v="Y"/>
    <s v="N"/>
    <n v="119524.41"/>
    <n v="52.567743700000001"/>
    <n v="6283128.5508000003"/>
  </r>
  <r>
    <x v="1985"/>
    <s v="June"/>
    <x v="23"/>
    <x v="4"/>
    <x v="5"/>
    <n v="4.5"/>
    <n v="12.6"/>
    <n v="8.8000000000000007"/>
    <n v="0"/>
    <s v="Y"/>
    <s v="Y"/>
    <n v="124792.97500000001"/>
    <n v="64.935526899999999"/>
    <n v="8103497.585"/>
  </r>
  <r>
    <x v="1986"/>
    <s v="June"/>
    <x v="23"/>
    <x v="5"/>
    <x v="5"/>
    <n v="2"/>
    <n v="15.3"/>
    <n v="9.3000000000000007"/>
    <n v="0.2"/>
    <s v="Y"/>
    <s v="N"/>
    <n v="141571.29500000001"/>
    <n v="134.74761480000001"/>
    <n v="19076394.325399999"/>
  </r>
  <r>
    <x v="1987"/>
    <s v="June"/>
    <x v="23"/>
    <x v="6"/>
    <x v="5"/>
    <n v="3.9"/>
    <n v="16.7"/>
    <n v="8.8000000000000007"/>
    <n v="0"/>
    <s v="Y"/>
    <s v="N"/>
    <n v="137795.79500000001"/>
    <n v="121.1776674"/>
    <n v="16697773.0156"/>
  </r>
  <r>
    <x v="1988"/>
    <s v="June"/>
    <x v="23"/>
    <x v="0"/>
    <x v="5"/>
    <n v="4.5"/>
    <n v="16.899999999999999"/>
    <n v="9.1"/>
    <n v="0"/>
    <s v="Y"/>
    <s v="N"/>
    <n v="141444.44500000001"/>
    <n v="99.91431747"/>
    <n v="14132325.1821"/>
  </r>
  <r>
    <x v="1989"/>
    <s v="June"/>
    <x v="23"/>
    <x v="1"/>
    <x v="5"/>
    <n v="4.2"/>
    <n v="15.3"/>
    <n v="9.1999999999999993"/>
    <n v="0"/>
    <s v="Y"/>
    <s v="N"/>
    <n v="134684.58499999999"/>
    <n v="50.250574039999997"/>
    <n v="6767977.7105999999"/>
  </r>
  <r>
    <x v="1990"/>
    <s v="June"/>
    <x v="23"/>
    <x v="2"/>
    <x v="5"/>
    <n v="5.7"/>
    <n v="16.399999999999999"/>
    <n v="3.4"/>
    <n v="0"/>
    <s v="Y"/>
    <s v="N"/>
    <n v="117394.455"/>
    <n v="31.448271609999999"/>
    <n v="3691852.7063000002"/>
  </r>
  <r>
    <x v="1991"/>
    <s v="June"/>
    <x v="23"/>
    <x v="3"/>
    <x v="5"/>
    <n v="10.4"/>
    <n v="15.2"/>
    <n v="8"/>
    <n v="5.8"/>
    <s v="Y"/>
    <s v="N"/>
    <n v="107553.005"/>
    <n v="24.879646619999999"/>
    <n v="2675880.7573000002"/>
  </r>
  <r>
    <x v="1992"/>
    <s v="June"/>
    <x v="24"/>
    <x v="4"/>
    <x v="5"/>
    <n v="11.6"/>
    <n v="18.399999999999999"/>
    <n v="8"/>
    <n v="0"/>
    <s v="Y"/>
    <s v="N"/>
    <n v="121221.455"/>
    <n v="26.006880500000001"/>
    <n v="3152591.8942"/>
  </r>
  <r>
    <x v="1993"/>
    <s v="June"/>
    <x v="24"/>
    <x v="5"/>
    <x v="5"/>
    <n v="13"/>
    <n v="17.899999999999999"/>
    <n v="6.7"/>
    <n v="0"/>
    <s v="Y"/>
    <s v="N"/>
    <n v="124473.67"/>
    <n v="34.230911220000003"/>
    <n v="4260847.1469999999"/>
  </r>
  <r>
    <x v="1994"/>
    <s v="June"/>
    <x v="24"/>
    <x v="6"/>
    <x v="5"/>
    <n v="10.199999999999999"/>
    <n v="14.6"/>
    <n v="8.5"/>
    <n v="0.4"/>
    <s v="Y"/>
    <s v="N"/>
    <n v="133969.69"/>
    <n v="66.78362319"/>
    <n v="8946981.2958000004"/>
  </r>
  <r>
    <x v="1995"/>
    <s v="June"/>
    <x v="24"/>
    <x v="0"/>
    <x v="5"/>
    <n v="4.5999999999999996"/>
    <n v="16.899999999999999"/>
    <n v="9.1"/>
    <n v="0"/>
    <s v="Y"/>
    <s v="N"/>
    <n v="130437.325"/>
    <n v="35.142928869999999"/>
    <n v="4583949.6344999997"/>
  </r>
  <r>
    <x v="1996"/>
    <s v="June"/>
    <x v="24"/>
    <x v="1"/>
    <x v="5"/>
    <n v="6.4"/>
    <n v="17.8"/>
    <n v="8.6"/>
    <n v="0"/>
    <s v="Y"/>
    <s v="N"/>
    <n v="120149.435"/>
    <n v="30.518706590000001"/>
    <n v="3666805.3536999999"/>
  </r>
  <r>
    <x v="1997"/>
    <s v="June"/>
    <x v="24"/>
    <x v="2"/>
    <x v="5"/>
    <n v="12.8"/>
    <n v="16.899999999999999"/>
    <n v="8.5"/>
    <n v="1.4"/>
    <s v="Y"/>
    <s v="N"/>
    <n v="109644.69500000001"/>
    <n v="34.059332099999999"/>
    <n v="3734425.08"/>
  </r>
  <r>
    <x v="1998"/>
    <s v="June"/>
    <x v="24"/>
    <x v="3"/>
    <x v="5"/>
    <n v="6.9"/>
    <n v="12"/>
    <n v="4.9000000000000004"/>
    <n v="0"/>
    <s v="Y"/>
    <s v="N"/>
    <n v="121528.375"/>
    <n v="36.994378519999998"/>
    <n v="4495866.7056999998"/>
  </r>
  <r>
    <x v="1999"/>
    <s v="June"/>
    <x v="25"/>
    <x v="4"/>
    <x v="5"/>
    <n v="8.1"/>
    <n v="13"/>
    <n v="5.5"/>
    <n v="0"/>
    <s v="Y"/>
    <s v="N"/>
    <n v="136373.435"/>
    <n v="45.896190480000001"/>
    <n v="6259021.1491999999"/>
  </r>
  <r>
    <x v="2000"/>
    <s v="June"/>
    <x v="25"/>
    <x v="5"/>
    <x v="5"/>
    <n v="9"/>
    <n v="14.4"/>
    <n v="8.4"/>
    <n v="2.2000000000000002"/>
    <s v="Y"/>
    <s v="N"/>
    <n v="131904.745"/>
    <n v="48.986743169999997"/>
    <n v="6461583.8662"/>
  </r>
  <r>
    <x v="2001"/>
    <s v="June"/>
    <x v="25"/>
    <x v="6"/>
    <x v="5"/>
    <n v="10.1"/>
    <n v="14.9"/>
    <n v="8"/>
    <n v="0.4"/>
    <s v="Y"/>
    <s v="N"/>
    <n v="133100.905"/>
    <n v="56.721435829999997"/>
    <n v="7549674.4419"/>
  </r>
  <r>
    <x v="2002"/>
    <s v="June"/>
    <x v="25"/>
    <x v="0"/>
    <x v="5"/>
    <n v="10.199999999999999"/>
    <n v="15.9"/>
    <n v="5"/>
    <n v="0"/>
    <s v="Y"/>
    <s v="N"/>
    <n v="131466.23999999999"/>
    <n v="39.910040360000004"/>
    <n v="5246822.9444000004"/>
  </r>
  <r>
    <x v="2003"/>
    <s v="June"/>
    <x v="25"/>
    <x v="1"/>
    <x v="5"/>
    <n v="7.9"/>
    <n v="13.8"/>
    <n v="8.8000000000000007"/>
    <n v="1.2"/>
    <s v="N"/>
    <s v="N"/>
    <n v="136872.56"/>
    <n v="55.536961150000003"/>
    <n v="7601486.0471999999"/>
  </r>
  <r>
    <x v="2004"/>
    <s v="June"/>
    <x v="25"/>
    <x v="2"/>
    <x v="5"/>
    <n v="6.2"/>
    <n v="13.1"/>
    <n v="7.9"/>
    <n v="0"/>
    <s v="N"/>
    <s v="N"/>
    <n v="126938.54"/>
    <n v="48.303282799999998"/>
    <n v="6131548.1957999999"/>
  </r>
  <r>
    <x v="2005"/>
    <s v="June"/>
    <x v="25"/>
    <x v="3"/>
    <x v="5"/>
    <n v="1.7"/>
    <n v="12.5"/>
    <n v="9.3000000000000007"/>
    <n v="0.2"/>
    <s v="N"/>
    <s v="N"/>
    <n v="125830.75"/>
    <n v="49.198760270000001"/>
    <n v="6190716.9038000004"/>
  </r>
  <r>
    <x v="2006"/>
    <s v="June"/>
    <x v="26"/>
    <x v="4"/>
    <x v="5"/>
    <n v="2.2000000000000002"/>
    <n v="15.4"/>
    <n v="9.3000000000000007"/>
    <n v="0"/>
    <s v="N"/>
    <s v="N"/>
    <n v="141431.99"/>
    <n v="42.724552449999997"/>
    <n v="6042618.4748999998"/>
  </r>
  <r>
    <x v="2007"/>
    <s v="June"/>
    <x v="26"/>
    <x v="5"/>
    <x v="5"/>
    <n v="3"/>
    <n v="15.2"/>
    <n v="7.7"/>
    <n v="0"/>
    <s v="N"/>
    <s v="N"/>
    <n v="137644.86499999999"/>
    <n v="32.463374850000001"/>
    <n v="4468416.8487"/>
  </r>
  <r>
    <x v="2008"/>
    <s v="July"/>
    <x v="26"/>
    <x v="6"/>
    <x v="5"/>
    <n v="9.8000000000000007"/>
    <n v="17.399999999999999"/>
    <n v="9.1"/>
    <n v="0"/>
    <s v="N"/>
    <s v="N"/>
    <n v="126614.72"/>
    <n v="33.15843237"/>
    <n v="4198345.6301999995"/>
  </r>
  <r>
    <x v="2009"/>
    <s v="July"/>
    <x v="26"/>
    <x v="0"/>
    <x v="5"/>
    <n v="10.199999999999999"/>
    <n v="15.1"/>
    <n v="7.3"/>
    <n v="1.2"/>
    <s v="N"/>
    <s v="N"/>
    <n v="131372.71"/>
    <n v="37.366426310000001"/>
    <n v="4908928.6874000002"/>
  </r>
  <r>
    <x v="2010"/>
    <s v="July"/>
    <x v="26"/>
    <x v="1"/>
    <x v="5"/>
    <n v="7.7"/>
    <n v="10.3"/>
    <n v="4.0999999999999996"/>
    <n v="0"/>
    <s v="N"/>
    <s v="N"/>
    <n v="143010.26999999999"/>
    <n v="43.512020370000002"/>
    <n v="6222665.7813999997"/>
  </r>
  <r>
    <x v="2011"/>
    <s v="July"/>
    <x v="26"/>
    <x v="2"/>
    <x v="5"/>
    <n v="6.5"/>
    <n v="14.5"/>
    <n v="5.7"/>
    <n v="7.8"/>
    <s v="N"/>
    <s v="N"/>
    <n v="125400.27"/>
    <n v="50.026100579999998"/>
    <n v="6273286.5197999999"/>
  </r>
  <r>
    <x v="2012"/>
    <s v="July"/>
    <x v="26"/>
    <x v="3"/>
    <x v="5"/>
    <n v="8.9"/>
    <n v="12.5"/>
    <n v="6.5"/>
    <n v="4.5999999999999996"/>
    <s v="N"/>
    <s v="N"/>
    <n v="118507.76"/>
    <n v="50.787712599999999"/>
    <n v="6018738.0557000004"/>
  </r>
  <r>
    <x v="2013"/>
    <s v="July"/>
    <x v="27"/>
    <x v="4"/>
    <x v="5"/>
    <n v="8.1"/>
    <n v="13.1"/>
    <n v="5.8"/>
    <n v="1"/>
    <s v="N"/>
    <s v="N"/>
    <n v="136255.33499999999"/>
    <n v="75.960622720000003"/>
    <n v="10350040.0955"/>
  </r>
  <r>
    <x v="2014"/>
    <s v="July"/>
    <x v="27"/>
    <x v="5"/>
    <x v="5"/>
    <n v="8.9"/>
    <n v="11.8"/>
    <n v="4.8"/>
    <n v="1.4"/>
    <s v="N"/>
    <s v="N"/>
    <n v="140264.51999999999"/>
    <n v="88.336242659999996"/>
    <n v="12390440.6753"/>
  </r>
  <r>
    <x v="2015"/>
    <s v="July"/>
    <x v="27"/>
    <x v="6"/>
    <x v="5"/>
    <n v="4.9000000000000004"/>
    <n v="15.7"/>
    <n v="9.4"/>
    <n v="0"/>
    <s v="N"/>
    <s v="N"/>
    <n v="138627.10999999999"/>
    <n v="80.388196890000003"/>
    <n v="11143983.413000001"/>
  </r>
  <r>
    <x v="2016"/>
    <s v="July"/>
    <x v="27"/>
    <x v="0"/>
    <x v="5"/>
    <n v="5.7"/>
    <n v="17.2"/>
    <n v="8.5"/>
    <n v="0"/>
    <s v="N"/>
    <s v="N"/>
    <n v="135266.16500000001"/>
    <n v="70.716279909999997"/>
    <n v="9565519.9865000006"/>
  </r>
  <r>
    <x v="2017"/>
    <s v="July"/>
    <x v="27"/>
    <x v="1"/>
    <x v="5"/>
    <n v="6.4"/>
    <n v="16.899999999999999"/>
    <n v="7.9"/>
    <n v="0"/>
    <s v="N"/>
    <s v="N"/>
    <n v="134041.23000000001"/>
    <n v="67.739880499999998"/>
    <n v="9079936.9023000002"/>
  </r>
  <r>
    <x v="2018"/>
    <s v="July"/>
    <x v="27"/>
    <x v="2"/>
    <x v="5"/>
    <n v="7.3"/>
    <n v="11.4"/>
    <n v="3.3"/>
    <n v="0"/>
    <s v="N"/>
    <s v="N"/>
    <n v="130088.95"/>
    <n v="81.929884130000005"/>
    <n v="10658172.600099999"/>
  </r>
  <r>
    <x v="2019"/>
    <s v="July"/>
    <x v="27"/>
    <x v="3"/>
    <x v="5"/>
    <n v="9"/>
    <n v="14.2"/>
    <n v="8.3000000000000007"/>
    <n v="6.8"/>
    <s v="N"/>
    <s v="N"/>
    <n v="118837.05"/>
    <n v="61.719482409999998"/>
    <n v="7334561.2171"/>
  </r>
  <r>
    <x v="2020"/>
    <s v="July"/>
    <x v="28"/>
    <x v="4"/>
    <x v="5"/>
    <n v="8.6999999999999993"/>
    <n v="15.1"/>
    <n v="7.4"/>
    <n v="3.4"/>
    <s v="N"/>
    <s v="N"/>
    <n v="130119.41"/>
    <n v="61.123170360000003"/>
    <n v="7953310.8646"/>
  </r>
  <r>
    <x v="2021"/>
    <s v="July"/>
    <x v="28"/>
    <x v="5"/>
    <x v="5"/>
    <n v="7.7"/>
    <n v="14.2"/>
    <n v="7.6"/>
    <n v="0"/>
    <s v="Y"/>
    <s v="N"/>
    <n v="133668.935"/>
    <n v="61.112336169999999"/>
    <n v="8168820.8912000004"/>
  </r>
  <r>
    <x v="2022"/>
    <s v="July"/>
    <x v="28"/>
    <x v="6"/>
    <x v="5"/>
    <n v="6.2"/>
    <n v="14.7"/>
    <n v="9.4"/>
    <n v="0.2"/>
    <s v="Y"/>
    <s v="N"/>
    <n v="135296.79999999999"/>
    <n v="68.569810079999996"/>
    <n v="9277275.8804000001"/>
  </r>
  <r>
    <x v="2023"/>
    <s v="July"/>
    <x v="28"/>
    <x v="0"/>
    <x v="5"/>
    <n v="4.2"/>
    <n v="11.5"/>
    <n v="8.6999999999999993"/>
    <n v="0"/>
    <s v="Y"/>
    <s v="N"/>
    <n v="143158.89000000001"/>
    <n v="86.658216449999998"/>
    <n v="12405894.076400001"/>
  </r>
  <r>
    <x v="2024"/>
    <s v="July"/>
    <x v="28"/>
    <x v="1"/>
    <x v="5"/>
    <n v="3.1"/>
    <n v="12.8"/>
    <n v="7.4"/>
    <n v="0"/>
    <s v="Y"/>
    <s v="N"/>
    <n v="143109.35500000001"/>
    <n v="73.815508410000007"/>
    <n v="10563689.797599999"/>
  </r>
  <r>
    <x v="2025"/>
    <s v="July"/>
    <x v="28"/>
    <x v="2"/>
    <x v="5"/>
    <n v="4"/>
    <n v="12.5"/>
    <n v="8.3000000000000007"/>
    <n v="0"/>
    <s v="Y"/>
    <s v="N"/>
    <n v="125303.88499999999"/>
    <n v="43.53431853"/>
    <n v="5455019.2426000005"/>
  </r>
  <r>
    <x v="2026"/>
    <s v="July"/>
    <x v="28"/>
    <x v="3"/>
    <x v="5"/>
    <n v="8.1999999999999993"/>
    <n v="15.3"/>
    <n v="7.6"/>
    <n v="0"/>
    <s v="Y"/>
    <s v="N"/>
    <n v="114065.32"/>
    <n v="31.208767980000001"/>
    <n v="3559838.1063999999"/>
  </r>
  <r>
    <x v="2027"/>
    <s v="July"/>
    <x v="29"/>
    <x v="4"/>
    <x v="5"/>
    <n v="7.6"/>
    <n v="13.8"/>
    <n v="8.1999999999999993"/>
    <n v="0.6"/>
    <s v="Y"/>
    <s v="N"/>
    <n v="132894.41"/>
    <n v="58.020119719999997"/>
    <n v="7710549.5783000002"/>
  </r>
  <r>
    <x v="2028"/>
    <s v="July"/>
    <x v="29"/>
    <x v="5"/>
    <x v="5"/>
    <n v="7.2"/>
    <n v="12.9"/>
    <n v="8.1"/>
    <n v="0.4"/>
    <s v="Y"/>
    <s v="N"/>
    <n v="140086.10500000001"/>
    <n v="95.137779660000007"/>
    <n v="13327480.990900001"/>
  </r>
  <r>
    <x v="2029"/>
    <s v="July"/>
    <x v="29"/>
    <x v="6"/>
    <x v="5"/>
    <n v="8.1"/>
    <n v="13.3"/>
    <n v="8.4"/>
    <n v="0"/>
    <s v="Y"/>
    <s v="N"/>
    <n v="138666.10500000001"/>
    <n v="93.875030289999998"/>
    <n v="13017284.8071"/>
  </r>
  <r>
    <x v="2030"/>
    <s v="July"/>
    <x v="29"/>
    <x v="0"/>
    <x v="5"/>
    <n v="8.1"/>
    <n v="12"/>
    <n v="7.5"/>
    <n v="2.2000000000000002"/>
    <s v="Y"/>
    <s v="N"/>
    <n v="142476.36499999999"/>
    <n v="103.9160215"/>
    <n v="14805577.0086"/>
  </r>
  <r>
    <x v="2031"/>
    <s v="July"/>
    <x v="29"/>
    <x v="1"/>
    <x v="5"/>
    <n v="6.1"/>
    <n v="13.5"/>
    <n v="10.5"/>
    <n v="0"/>
    <s v="Y"/>
    <s v="N"/>
    <n v="133822.70000000001"/>
    <n v="61.449140040000003"/>
    <n v="8223289.8328"/>
  </r>
  <r>
    <x v="2032"/>
    <s v="July"/>
    <x v="29"/>
    <x v="2"/>
    <x v="5"/>
    <n v="4.3"/>
    <n v="12.2"/>
    <n v="9.6"/>
    <n v="0"/>
    <s v="Y"/>
    <s v="N"/>
    <n v="128417.22"/>
    <n v="72.083011600000006"/>
    <n v="9256699.9589000009"/>
  </r>
  <r>
    <x v="2033"/>
    <s v="July"/>
    <x v="29"/>
    <x v="3"/>
    <x v="5"/>
    <n v="5"/>
    <n v="12.8"/>
    <n v="7.2"/>
    <n v="0"/>
    <s v="Y"/>
    <s v="N"/>
    <n v="123014.55499999999"/>
    <n v="69.922829460000003"/>
    <n v="8601525.7503999993"/>
  </r>
  <r>
    <x v="2034"/>
    <s v="July"/>
    <x v="30"/>
    <x v="4"/>
    <x v="5"/>
    <n v="7.4"/>
    <n v="13.5"/>
    <n v="7.3"/>
    <n v="0"/>
    <s v="Y"/>
    <s v="N"/>
    <n v="132571.32999999999"/>
    <n v="59.486426420000001"/>
    <n v="7886194.6673999997"/>
  </r>
  <r>
    <x v="2035"/>
    <s v="July"/>
    <x v="30"/>
    <x v="5"/>
    <x v="5"/>
    <n v="9.6"/>
    <n v="15.6"/>
    <n v="8"/>
    <n v="0.4"/>
    <s v="Y"/>
    <s v="N"/>
    <n v="132720.39499999999"/>
    <n v="59.044778479999998"/>
    <n v="7836446.3225999996"/>
  </r>
  <r>
    <x v="2036"/>
    <s v="July"/>
    <x v="30"/>
    <x v="6"/>
    <x v="5"/>
    <n v="8.6"/>
    <n v="16.3"/>
    <n v="9"/>
    <n v="0"/>
    <s v="Y"/>
    <s v="N"/>
    <n v="130547.735"/>
    <n v="67.529831630000004"/>
    <n v="8815866.5642000008"/>
  </r>
  <r>
    <x v="2037"/>
    <s v="July"/>
    <x v="30"/>
    <x v="0"/>
    <x v="5"/>
    <n v="8"/>
    <n v="14.2"/>
    <n v="11.3"/>
    <n v="0"/>
    <s v="Y"/>
    <s v="N"/>
    <n v="132583.64000000001"/>
    <n v="63.223218019999997"/>
    <n v="8382364.3776000002"/>
  </r>
  <r>
    <x v="2038"/>
    <s v="July"/>
    <x v="30"/>
    <x v="1"/>
    <x v="5"/>
    <n v="3.4"/>
    <n v="17.100000000000001"/>
    <n v="11.3"/>
    <n v="0"/>
    <s v="Y"/>
    <s v="N"/>
    <n v="132105.75"/>
    <n v="73.082276160000006"/>
    <n v="9654588.9037999995"/>
  </r>
  <r>
    <x v="2039"/>
    <s v="August"/>
    <x v="30"/>
    <x v="2"/>
    <x v="5"/>
    <n v="5.7"/>
    <n v="16.399999999999999"/>
    <n v="11.1"/>
    <n v="0"/>
    <s v="Y"/>
    <s v="N"/>
    <n v="111590.65"/>
    <n v="47.91589475"/>
    <n v="5346965.8404999999"/>
  </r>
  <r>
    <x v="2040"/>
    <s v="August"/>
    <x v="30"/>
    <x v="3"/>
    <x v="5"/>
    <n v="9"/>
    <n v="18.2"/>
    <n v="11.7"/>
    <n v="0"/>
    <s v="Y"/>
    <s v="N"/>
    <n v="109935.33500000001"/>
    <n v="50.247956979999998"/>
    <n v="5524025.9836999997"/>
  </r>
  <r>
    <x v="2041"/>
    <s v="August"/>
    <x v="31"/>
    <x v="4"/>
    <x v="5"/>
    <n v="7.5"/>
    <n v="16"/>
    <n v="10.199999999999999"/>
    <n v="0"/>
    <s v="Y"/>
    <s v="N"/>
    <n v="127930.355"/>
    <n v="47.688971700000003"/>
    <n v="6100867.0791999996"/>
  </r>
  <r>
    <x v="2042"/>
    <s v="August"/>
    <x v="31"/>
    <x v="5"/>
    <x v="5"/>
    <n v="5.0999999999999996"/>
    <n v="10.5"/>
    <n v="10"/>
    <n v="1.2"/>
    <s v="N"/>
    <s v="N"/>
    <n v="140042.14499999999"/>
    <n v="49.18959504"/>
    <n v="6888616.4011000004"/>
  </r>
  <r>
    <x v="2043"/>
    <s v="August"/>
    <x v="31"/>
    <x v="6"/>
    <x v="5"/>
    <n v="4.7"/>
    <n v="11.3"/>
    <n v="9.6"/>
    <n v="5.8"/>
    <s v="N"/>
    <s v="N"/>
    <n v="140205.29500000001"/>
    <n v="55.464714379999997"/>
    <n v="7776446.6416999996"/>
  </r>
  <r>
    <x v="2044"/>
    <s v="August"/>
    <x v="31"/>
    <x v="0"/>
    <x v="5"/>
    <n v="5.5"/>
    <n v="12.8"/>
    <n v="10.8"/>
    <n v="0.8"/>
    <s v="N"/>
    <s v="N"/>
    <n v="140835.17499999999"/>
    <n v="69.433709239999999"/>
    <n v="9778708.5917000007"/>
  </r>
  <r>
    <x v="2045"/>
    <s v="August"/>
    <x v="31"/>
    <x v="1"/>
    <x v="5"/>
    <n v="3.3"/>
    <n v="12.7"/>
    <n v="5.8"/>
    <n v="0"/>
    <s v="N"/>
    <s v="N"/>
    <n v="144062.60999999999"/>
    <n v="60.119431980000002"/>
    <n v="8660962.2828000002"/>
  </r>
  <r>
    <x v="2046"/>
    <s v="August"/>
    <x v="31"/>
    <x v="2"/>
    <x v="5"/>
    <n v="4.7"/>
    <n v="14.9"/>
    <n v="7.2"/>
    <n v="6.8"/>
    <s v="N"/>
    <s v="N"/>
    <n v="121119.265"/>
    <n v="53.518660969999999"/>
    <n v="6482140.8805"/>
  </r>
  <r>
    <x v="2047"/>
    <s v="August"/>
    <x v="31"/>
    <x v="3"/>
    <x v="5"/>
    <n v="8.9"/>
    <n v="15.8"/>
    <n v="10.199999999999999"/>
    <n v="0.2"/>
    <s v="N"/>
    <s v="N"/>
    <n v="111165.955"/>
    <n v="45.522171190000002"/>
    <n v="5060515.6339999996"/>
  </r>
  <r>
    <x v="2048"/>
    <s v="August"/>
    <x v="32"/>
    <x v="4"/>
    <x v="5"/>
    <n v="5.7"/>
    <n v="14.8"/>
    <n v="12.7"/>
    <n v="0"/>
    <s v="N"/>
    <s v="N"/>
    <n v="125959.75"/>
    <n v="53.420434520000001"/>
    <n v="6728824.5769999996"/>
  </r>
  <r>
    <x v="2049"/>
    <s v="August"/>
    <x v="32"/>
    <x v="5"/>
    <x v="5"/>
    <n v="4.3"/>
    <n v="15.8"/>
    <n v="10.3"/>
    <n v="0"/>
    <s v="N"/>
    <s v="N"/>
    <n v="130141.22500000001"/>
    <n v="42.328651729999997"/>
    <n v="5508702.5887000002"/>
  </r>
  <r>
    <x v="2050"/>
    <s v="August"/>
    <x v="32"/>
    <x v="6"/>
    <x v="5"/>
    <n v="9.4"/>
    <n v="15.9"/>
    <n v="10"/>
    <n v="0.8"/>
    <s v="N"/>
    <s v="N"/>
    <n v="127945.31"/>
    <n v="58.629007379999997"/>
    <n v="7501306.5241999999"/>
  </r>
  <r>
    <x v="2051"/>
    <s v="August"/>
    <x v="32"/>
    <x v="0"/>
    <x v="5"/>
    <n v="11.4"/>
    <n v="18.100000000000001"/>
    <n v="11"/>
    <n v="1.2"/>
    <s v="N"/>
    <s v="N"/>
    <n v="121914.44"/>
    <n v="52.320157879999996"/>
    <n v="6378582.7487000003"/>
  </r>
  <r>
    <x v="2052"/>
    <s v="August"/>
    <x v="32"/>
    <x v="1"/>
    <x v="5"/>
    <n v="10.7"/>
    <n v="18.100000000000001"/>
    <n v="7"/>
    <n v="0.8"/>
    <s v="N"/>
    <s v="N"/>
    <n v="124640.09"/>
    <n v="69.84183616"/>
    <n v="8705092.7446999997"/>
  </r>
  <r>
    <x v="2053"/>
    <s v="August"/>
    <x v="32"/>
    <x v="2"/>
    <x v="5"/>
    <n v="7.4"/>
    <n v="14.9"/>
    <n v="13"/>
    <n v="2.8"/>
    <s v="N"/>
    <s v="N"/>
    <n v="113755.18"/>
    <n v="52.515043290000001"/>
    <n v="5973858.2022000002"/>
  </r>
  <r>
    <x v="2054"/>
    <s v="August"/>
    <x v="32"/>
    <x v="3"/>
    <x v="5"/>
    <n v="10.7"/>
    <n v="15"/>
    <n v="9.9"/>
    <n v="0.4"/>
    <s v="N"/>
    <s v="N"/>
    <n v="111034.745"/>
    <n v="58.425198999999999"/>
    <n v="6487227.0724999998"/>
  </r>
  <r>
    <x v="2055"/>
    <s v="August"/>
    <x v="33"/>
    <x v="4"/>
    <x v="5"/>
    <n v="9.5"/>
    <n v="16.3"/>
    <n v="10.4"/>
    <n v="0"/>
    <s v="N"/>
    <s v="N"/>
    <n v="121520.57"/>
    <n v="60.710572059999997"/>
    <n v="7377583.3218"/>
  </r>
  <r>
    <x v="2056"/>
    <s v="August"/>
    <x v="33"/>
    <x v="5"/>
    <x v="5"/>
    <n v="10"/>
    <n v="17.2"/>
    <n v="11.2"/>
    <n v="0.2"/>
    <s v="N"/>
    <s v="N"/>
    <n v="119321.855"/>
    <n v="44.024165019999998"/>
    <n v="5253045.0350000001"/>
  </r>
  <r>
    <x v="2057"/>
    <s v="August"/>
    <x v="33"/>
    <x v="6"/>
    <x v="5"/>
    <n v="9.6999999999999993"/>
    <n v="12.7"/>
    <n v="7.9"/>
    <n v="1.2"/>
    <s v="N"/>
    <s v="N"/>
    <n v="129884.75"/>
    <n v="62.123207630000003"/>
    <n v="8068857.2922"/>
  </r>
  <r>
    <x v="2058"/>
    <s v="August"/>
    <x v="33"/>
    <x v="0"/>
    <x v="5"/>
    <n v="9.6"/>
    <n v="15.7"/>
    <n v="9.6"/>
    <n v="3.8"/>
    <s v="N"/>
    <s v="N"/>
    <n v="123490.855"/>
    <n v="54.113552679999998"/>
    <n v="6682528.8875000002"/>
  </r>
  <r>
    <x v="2059"/>
    <s v="August"/>
    <x v="33"/>
    <x v="1"/>
    <x v="5"/>
    <n v="8.5"/>
    <n v="14.1"/>
    <n v="12.2"/>
    <n v="0.4"/>
    <s v="N"/>
    <s v="N"/>
    <n v="125707.04"/>
    <n v="48.508304879999997"/>
    <n v="6097835.4219000004"/>
  </r>
  <r>
    <x v="2060"/>
    <s v="August"/>
    <x v="33"/>
    <x v="2"/>
    <x v="5"/>
    <n v="5.8"/>
    <n v="11.1"/>
    <n v="3.8"/>
    <n v="4.4000000000000004"/>
    <s v="N"/>
    <s v="N"/>
    <n v="127131.37"/>
    <n v="56.065490250000003"/>
    <n v="7127682.5851999996"/>
  </r>
  <r>
    <x v="2061"/>
    <s v="August"/>
    <x v="33"/>
    <x v="3"/>
    <x v="5"/>
    <n v="6.8"/>
    <n v="11.5"/>
    <n v="8.6"/>
    <n v="25.6"/>
    <s v="N"/>
    <s v="N"/>
    <n v="117125.065"/>
    <n v="53.937950839999999"/>
    <n v="6317485.9981000004"/>
  </r>
  <r>
    <x v="2062"/>
    <s v="August"/>
    <x v="34"/>
    <x v="4"/>
    <x v="5"/>
    <n v="6.3"/>
    <n v="12.4"/>
    <n v="12.8"/>
    <n v="2.8"/>
    <s v="N"/>
    <s v="N"/>
    <n v="134984.79"/>
    <n v="134.48842210000001"/>
    <n v="18153891.4146"/>
  </r>
  <r>
    <x v="2063"/>
    <s v="August"/>
    <x v="34"/>
    <x v="5"/>
    <x v="5"/>
    <n v="3.6"/>
    <n v="13"/>
    <n v="11.2"/>
    <n v="0"/>
    <s v="N"/>
    <s v="N"/>
    <n v="138437.85500000001"/>
    <n v="82.744212959999999"/>
    <n v="11454931.355799999"/>
  </r>
  <r>
    <x v="2064"/>
    <s v="August"/>
    <x v="34"/>
    <x v="6"/>
    <x v="5"/>
    <n v="6.1"/>
    <n v="14.5"/>
    <n v="12.8"/>
    <n v="0"/>
    <s v="N"/>
    <s v="N"/>
    <n v="129322.31"/>
    <n v="90.666887799999998"/>
    <n v="11725251.3708"/>
  </r>
  <r>
    <x v="2065"/>
    <s v="August"/>
    <x v="34"/>
    <x v="0"/>
    <x v="5"/>
    <n v="8.8000000000000007"/>
    <n v="20.7"/>
    <n v="13.1"/>
    <n v="0"/>
    <s v="N"/>
    <s v="N"/>
    <n v="119044.425"/>
    <n v="45.564373940000003"/>
    <n v="5424184.6962000001"/>
  </r>
  <r>
    <x v="2066"/>
    <s v="August"/>
    <x v="34"/>
    <x v="1"/>
    <x v="5"/>
    <n v="8.5"/>
    <n v="17.600000000000001"/>
    <n v="15.1"/>
    <n v="1.4"/>
    <s v="N"/>
    <s v="N"/>
    <n v="118809.08"/>
    <n v="61.608847650000001"/>
    <n v="7319690.5092000002"/>
  </r>
  <r>
    <x v="2067"/>
    <s v="August"/>
    <x v="34"/>
    <x v="2"/>
    <x v="5"/>
    <n v="9.1999999999999993"/>
    <n v="19.3"/>
    <n v="15.6"/>
    <n v="0"/>
    <s v="N"/>
    <s v="N"/>
    <n v="100166.88499999999"/>
    <n v="15.292241880000001"/>
    <n v="1531776.2338"/>
  </r>
  <r>
    <x v="2068"/>
    <s v="August"/>
    <x v="34"/>
    <x v="3"/>
    <x v="5"/>
    <n v="12"/>
    <n v="19.8"/>
    <n v="9"/>
    <n v="0"/>
    <s v="N"/>
    <s v="N"/>
    <n v="98917.175000000003"/>
    <n v="9.4210185309999996"/>
    <n v="931900.53870000003"/>
  </r>
  <r>
    <x v="2069"/>
    <s v="August"/>
    <x v="35"/>
    <x v="4"/>
    <x v="5"/>
    <n v="6.9"/>
    <n v="12.5"/>
    <n v="13.5"/>
    <n v="1"/>
    <s v="N"/>
    <s v="N"/>
    <n v="121605.395"/>
    <n v="58.552628499999997"/>
    <n v="7120315.517"/>
  </r>
  <r>
    <x v="2070"/>
    <s v="September"/>
    <x v="35"/>
    <x v="5"/>
    <x v="5"/>
    <n v="6.6"/>
    <n v="15.7"/>
    <n v="15.9"/>
    <n v="0"/>
    <s v="N"/>
    <s v="N"/>
    <n v="119645.18"/>
    <n v="52.281624639999997"/>
    <n v="6255244.3907000003"/>
  </r>
  <r>
    <x v="2071"/>
    <s v="September"/>
    <x v="35"/>
    <x v="6"/>
    <x v="5"/>
    <n v="8.6"/>
    <n v="22"/>
    <n v="12.1"/>
    <n v="0"/>
    <s v="N"/>
    <s v="N"/>
    <n v="113547.67"/>
    <n v="31.7696948"/>
    <n v="3607374.8212000001"/>
  </r>
  <r>
    <x v="2072"/>
    <s v="September"/>
    <x v="35"/>
    <x v="0"/>
    <x v="5"/>
    <n v="12.9"/>
    <n v="19.899999999999999"/>
    <n v="13.5"/>
    <n v="0"/>
    <s v="N"/>
    <s v="N"/>
    <n v="109327.46"/>
    <n v="25.567114289999999"/>
    <n v="2795187.6649000002"/>
  </r>
  <r>
    <x v="2073"/>
    <s v="September"/>
    <x v="35"/>
    <x v="1"/>
    <x v="5"/>
    <n v="9"/>
    <n v="17.3"/>
    <n v="12.7"/>
    <n v="0"/>
    <s v="N"/>
    <s v="N"/>
    <n v="114865.645"/>
    <n v="37.042569159999999"/>
    <n v="4254918.5990000004"/>
  </r>
  <r>
    <x v="2074"/>
    <s v="September"/>
    <x v="35"/>
    <x v="2"/>
    <x v="5"/>
    <n v="9.6999999999999993"/>
    <n v="16.600000000000001"/>
    <n v="15"/>
    <n v="0.2"/>
    <s v="N"/>
    <s v="N"/>
    <n v="105534.01"/>
    <n v="49.738453800000002"/>
    <n v="5249098.4807000002"/>
  </r>
  <r>
    <x v="2075"/>
    <s v="September"/>
    <x v="35"/>
    <x v="3"/>
    <x v="5"/>
    <n v="6.9"/>
    <n v="19.2"/>
    <n v="16.899999999999999"/>
    <n v="0.2"/>
    <s v="N"/>
    <s v="N"/>
    <n v="95865.14"/>
    <n v="26.51715961"/>
    <n v="2542071.2184000001"/>
  </r>
  <r>
    <x v="2076"/>
    <s v="September"/>
    <x v="36"/>
    <x v="4"/>
    <x v="5"/>
    <n v="8.8000000000000007"/>
    <n v="22.9"/>
    <n v="17.100000000000001"/>
    <n v="0"/>
    <s v="N"/>
    <s v="N"/>
    <n v="99778.2"/>
    <n v="18.907524120000001"/>
    <n v="1886558.7231999999"/>
  </r>
  <r>
    <x v="2077"/>
    <s v="September"/>
    <x v="36"/>
    <x v="5"/>
    <x v="5"/>
    <n v="16.600000000000001"/>
    <n v="19.899999999999999"/>
    <n v="4.8"/>
    <n v="0"/>
    <s v="N"/>
    <s v="N"/>
    <n v="112421.09"/>
    <n v="35.901955559999998"/>
    <n v="4036136.9772000001"/>
  </r>
  <r>
    <x v="2078"/>
    <s v="September"/>
    <x v="36"/>
    <x v="6"/>
    <x v="5"/>
    <n v="8.1"/>
    <n v="15.6"/>
    <n v="14.8"/>
    <n v="1"/>
    <s v="N"/>
    <s v="N"/>
    <n v="112140.47"/>
    <n v="37.015433659999999"/>
    <n v="4150928.1279000002"/>
  </r>
  <r>
    <x v="2079"/>
    <s v="September"/>
    <x v="36"/>
    <x v="0"/>
    <x v="5"/>
    <n v="5.4"/>
    <n v="21.4"/>
    <n v="17.5"/>
    <n v="0"/>
    <s v="N"/>
    <s v="N"/>
    <n v="109328.33500000001"/>
    <n v="31.152816170000001"/>
    <n v="3405885.5224000001"/>
  </r>
  <r>
    <x v="2080"/>
    <s v="September"/>
    <x v="36"/>
    <x v="1"/>
    <x v="5"/>
    <n v="10.4"/>
    <n v="19.399999999999999"/>
    <n v="13.4"/>
    <n v="0"/>
    <s v="N"/>
    <s v="N"/>
    <n v="106643.05"/>
    <n v="22.38646877"/>
    <n v="2387361.3084"/>
  </r>
  <r>
    <x v="2081"/>
    <s v="September"/>
    <x v="36"/>
    <x v="2"/>
    <x v="5"/>
    <n v="13.3"/>
    <n v="16"/>
    <n v="4"/>
    <n v="1.6"/>
    <s v="N"/>
    <s v="N"/>
    <n v="111644.6"/>
    <n v="34.264167829999998"/>
    <n v="3825409.3117"/>
  </r>
  <r>
    <x v="2082"/>
    <s v="September"/>
    <x v="36"/>
    <x v="3"/>
    <x v="5"/>
    <n v="11.9"/>
    <n v="17.2"/>
    <n v="16.5"/>
    <n v="11.8"/>
    <s v="N"/>
    <s v="N"/>
    <n v="96225.91"/>
    <n v="28.327690329999999"/>
    <n v="2725857.7801999999"/>
  </r>
  <r>
    <x v="2083"/>
    <s v="September"/>
    <x v="37"/>
    <x v="4"/>
    <x v="5"/>
    <n v="11.1"/>
    <n v="16.600000000000001"/>
    <n v="18.100000000000001"/>
    <n v="0"/>
    <s v="N"/>
    <s v="N"/>
    <n v="107196.61"/>
    <n v="41.852128030000003"/>
    <n v="4486406.2461000001"/>
  </r>
  <r>
    <x v="2084"/>
    <s v="September"/>
    <x v="37"/>
    <x v="5"/>
    <x v="5"/>
    <n v="7.4"/>
    <n v="15.8"/>
    <n v="18.3"/>
    <n v="0"/>
    <s v="N"/>
    <s v="N"/>
    <n v="113008.77"/>
    <n v="44.305358050000002"/>
    <n v="5006894.0175999999"/>
  </r>
  <r>
    <x v="2085"/>
    <s v="September"/>
    <x v="37"/>
    <x v="6"/>
    <x v="5"/>
    <n v="7.1"/>
    <n v="22.8"/>
    <n v="17.399999999999999"/>
    <n v="0"/>
    <s v="N"/>
    <s v="N"/>
    <n v="110807.72"/>
    <n v="34.968412190000002"/>
    <n v="3874770.0268000001"/>
  </r>
  <r>
    <x v="2086"/>
    <s v="September"/>
    <x v="37"/>
    <x v="0"/>
    <x v="5"/>
    <n v="11.8"/>
    <n v="15.5"/>
    <n v="9.4"/>
    <n v="0.8"/>
    <s v="N"/>
    <s v="N"/>
    <n v="115643.44"/>
    <n v="34.696676500000002"/>
    <n v="4012443.0269999998"/>
  </r>
  <r>
    <x v="2087"/>
    <s v="September"/>
    <x v="37"/>
    <x v="1"/>
    <x v="5"/>
    <n v="8.4"/>
    <n v="18.7"/>
    <n v="13.6"/>
    <n v="0"/>
    <s v="N"/>
    <s v="N"/>
    <n v="112335.7"/>
    <n v="40.837043459999997"/>
    <n v="4587457.8629999999"/>
  </r>
  <r>
    <x v="2088"/>
    <s v="September"/>
    <x v="37"/>
    <x v="2"/>
    <x v="5"/>
    <n v="11.3"/>
    <n v="26.3"/>
    <n v="17.100000000000001"/>
    <n v="0"/>
    <s v="N"/>
    <s v="N"/>
    <n v="93384"/>
    <n v="24.265307830000001"/>
    <n v="2265991.5063999998"/>
  </r>
  <r>
    <x v="2089"/>
    <s v="September"/>
    <x v="37"/>
    <x v="3"/>
    <x v="5"/>
    <n v="17.100000000000001"/>
    <n v="22"/>
    <n v="16.7"/>
    <n v="0"/>
    <s v="N"/>
    <s v="N"/>
    <n v="86891.23"/>
    <n v="23.051334789999999"/>
    <n v="2002958.8330000001"/>
  </r>
  <r>
    <x v="2090"/>
    <s v="September"/>
    <x v="38"/>
    <x v="4"/>
    <x v="5"/>
    <n v="16.600000000000001"/>
    <n v="19.8"/>
    <n v="13"/>
    <n v="0"/>
    <s v="N"/>
    <s v="N"/>
    <n v="100977.95"/>
    <n v="34.25364192"/>
    <n v="3458862.5411"/>
  </r>
  <r>
    <x v="2091"/>
    <s v="September"/>
    <x v="38"/>
    <x v="5"/>
    <x v="5"/>
    <n v="12.3"/>
    <n v="18.899999999999999"/>
    <n v="16.8"/>
    <n v="0"/>
    <s v="N"/>
    <s v="N"/>
    <n v="103200.64"/>
    <n v="25.925322789999999"/>
    <n v="2675509.9040999999"/>
  </r>
  <r>
    <x v="2092"/>
    <s v="September"/>
    <x v="38"/>
    <x v="6"/>
    <x v="5"/>
    <n v="10.6"/>
    <n v="15.1"/>
    <n v="12.3"/>
    <n v="0.2"/>
    <s v="N"/>
    <s v="N"/>
    <n v="112412.44500000001"/>
    <n v="34.211794570000002"/>
    <n v="3845831.4755000002"/>
  </r>
  <r>
    <x v="2093"/>
    <s v="September"/>
    <x v="38"/>
    <x v="0"/>
    <x v="5"/>
    <n v="8.1999999999999993"/>
    <n v="15"/>
    <n v="13.9"/>
    <n v="1.6"/>
    <s v="N"/>
    <s v="N"/>
    <n v="117535.715"/>
    <n v="51.779356100000001"/>
    <n v="6085923.6414999999"/>
  </r>
  <r>
    <x v="2094"/>
    <s v="September"/>
    <x v="38"/>
    <x v="1"/>
    <x v="5"/>
    <n v="7.2"/>
    <n v="11.9"/>
    <n v="7.2"/>
    <n v="3.2"/>
    <s v="N"/>
    <s v="N"/>
    <n v="126354.68"/>
    <n v="53.429209659999998"/>
    <n v="6751030.6891999999"/>
  </r>
  <r>
    <x v="2095"/>
    <s v="September"/>
    <x v="38"/>
    <x v="2"/>
    <x v="5"/>
    <n v="6.2"/>
    <n v="13.4"/>
    <n v="15"/>
    <n v="9.4"/>
    <s v="N"/>
    <s v="N"/>
    <n v="106694.965"/>
    <n v="33.444710110000003"/>
    <n v="3568382.1746"/>
  </r>
  <r>
    <x v="2096"/>
    <s v="September"/>
    <x v="38"/>
    <x v="3"/>
    <x v="5"/>
    <n v="8.8000000000000007"/>
    <n v="13.4"/>
    <n v="20.9"/>
    <n v="3"/>
    <s v="N"/>
    <s v="N"/>
    <n v="101703.49"/>
    <n v="57.920028760000001"/>
    <n v="5890669.0658"/>
  </r>
  <r>
    <x v="2097"/>
    <s v="September"/>
    <x v="39"/>
    <x v="4"/>
    <x v="5"/>
    <n v="6.5"/>
    <n v="13.6"/>
    <n v="18.3"/>
    <n v="0"/>
    <s v="N"/>
    <s v="N"/>
    <n v="114651.14"/>
    <n v="59.74605347"/>
    <n v="6849953.1408000002"/>
  </r>
  <r>
    <x v="2098"/>
    <s v="September"/>
    <x v="39"/>
    <x v="5"/>
    <x v="5"/>
    <n v="4.3"/>
    <n v="21"/>
    <n v="18.399999999999999"/>
    <n v="0"/>
    <s v="N"/>
    <s v="N"/>
    <n v="112076.46"/>
    <n v="42.120177509999998"/>
    <n v="4720680.3898999998"/>
  </r>
  <r>
    <x v="2099"/>
    <s v="September"/>
    <x v="39"/>
    <x v="6"/>
    <x v="5"/>
    <n v="10.7"/>
    <n v="19.399999999999999"/>
    <n v="13"/>
    <n v="0.6"/>
    <s v="N"/>
    <s v="N"/>
    <n v="113620.21"/>
    <n v="38.05764052"/>
    <n v="4324117.108"/>
  </r>
  <r>
    <x v="2100"/>
    <s v="October"/>
    <x v="39"/>
    <x v="0"/>
    <x v="5"/>
    <n v="9.4"/>
    <n v="19.5"/>
    <n v="21.2"/>
    <n v="1.8"/>
    <s v="N"/>
    <s v="N"/>
    <n v="106641.79"/>
    <n v="34.65467056"/>
    <n v="3695636.1003999999"/>
  </r>
  <r>
    <x v="2101"/>
    <s v="October"/>
    <x v="39"/>
    <x v="1"/>
    <x v="5"/>
    <n v="12.8"/>
    <n v="26"/>
    <n v="22"/>
    <n v="0"/>
    <s v="N"/>
    <s v="N"/>
    <n v="99585.835000000006"/>
    <n v="-6.0760283690000003"/>
    <n v="-605086.35860000004"/>
  </r>
  <r>
    <x v="2102"/>
    <s v="October"/>
    <x v="39"/>
    <x v="2"/>
    <x v="5"/>
    <n v="17.399999999999999"/>
    <n v="29.4"/>
    <n v="19.8"/>
    <n v="0"/>
    <s v="N"/>
    <s v="N"/>
    <n v="92277.024999999994"/>
    <n v="-1.983470633"/>
    <n v="-183028.76920000001"/>
  </r>
  <r>
    <x v="2103"/>
    <s v="October"/>
    <x v="39"/>
    <x v="3"/>
    <x v="5"/>
    <n v="13.5"/>
    <n v="29.5"/>
    <n v="8.4"/>
    <n v="0"/>
    <s v="N"/>
    <s v="N"/>
    <n v="94081.565000000002"/>
    <n v="25.0086136"/>
    <n v="2352849.5060000001"/>
  </r>
  <r>
    <x v="2104"/>
    <s v="October"/>
    <x v="40"/>
    <x v="4"/>
    <x v="5"/>
    <n v="9.1"/>
    <n v="12.7"/>
    <n v="7.3"/>
    <n v="12.8"/>
    <s v="N"/>
    <s v="N"/>
    <n v="113610.03"/>
    <n v="36.764700519999998"/>
    <n v="4176838.7289999998"/>
  </r>
  <r>
    <x v="2105"/>
    <s v="October"/>
    <x v="40"/>
    <x v="5"/>
    <x v="5"/>
    <n v="8.9"/>
    <n v="12.6"/>
    <n v="5.8"/>
    <n v="1"/>
    <s v="N"/>
    <s v="N"/>
    <n v="122607.56"/>
    <n v="75.771059010000002"/>
    <n v="9290104.6637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3">
  <r>
    <d v="2015-01-01T00:00:00"/>
    <s v="Q1-2015"/>
    <x v="0"/>
    <n v="1"/>
    <s v="Thursday"/>
    <x v="0"/>
    <n v="13.3"/>
    <n v="26.9"/>
    <n v="23.6"/>
    <n v="0"/>
    <s v="N"/>
    <s v="Y"/>
    <n v="99635.03"/>
    <n v="25.633696430000001"/>
    <n v="2554014.1127999998"/>
    <n v="1"/>
  </r>
  <r>
    <d v="2015-01-02T00:00:00"/>
    <s v="Q1-2015"/>
    <x v="0"/>
    <n v="1"/>
    <s v="Friday"/>
    <x v="0"/>
    <n v="15.4"/>
    <n v="38.799999999999997"/>
    <n v="26.8"/>
    <n v="0"/>
    <s v="N"/>
    <s v="N"/>
    <n v="129606.01"/>
    <n v="33.138987559999997"/>
    <n v="4295011.9530999996"/>
    <n v="2"/>
  </r>
  <r>
    <d v="2015-01-03T00:00:00"/>
    <s v="Q1-2015"/>
    <x v="0"/>
    <n v="1"/>
    <s v="Saturday"/>
    <x v="0"/>
    <n v="20"/>
    <n v="38.200000000000003"/>
    <n v="26.5"/>
    <n v="0"/>
    <s v="N"/>
    <s v="N"/>
    <n v="142300.54"/>
    <n v="34.564854830000002"/>
    <n v="4918597.5072999997"/>
    <n v="3"/>
  </r>
  <r>
    <d v="2015-01-04T00:00:00"/>
    <s v="Q1-2015"/>
    <x v="0"/>
    <n v="1"/>
    <s v="Sunday"/>
    <x v="0"/>
    <n v="16.3"/>
    <n v="21.4"/>
    <n v="25.2"/>
    <n v="4.2"/>
    <s v="N"/>
    <s v="N"/>
    <n v="104330.715"/>
    <n v="25.005560240000001"/>
    <n v="2608847.9788000002"/>
    <n v="4"/>
  </r>
  <r>
    <d v="2015-01-05T00:00:00"/>
    <s v="Q1-2015"/>
    <x v="0"/>
    <n v="2"/>
    <s v="Monday"/>
    <x v="0"/>
    <n v="15"/>
    <n v="22"/>
    <n v="30.7"/>
    <n v="0"/>
    <s v="N"/>
    <s v="N"/>
    <n v="118132.2"/>
    <n v="26.724176279999998"/>
    <n v="3156985.7371"/>
    <n v="5"/>
  </r>
  <r>
    <d v="2015-01-06T00:00:00"/>
    <s v="Q1-2015"/>
    <x v="0"/>
    <n v="2"/>
    <s v="Tuesday"/>
    <x v="0"/>
    <n v="17.7"/>
    <n v="26"/>
    <n v="31.6"/>
    <n v="0"/>
    <s v="N"/>
    <s v="N"/>
    <n v="130672.485"/>
    <n v="31.282310729999999"/>
    <n v="4087737.2796"/>
    <n v="6"/>
  </r>
  <r>
    <d v="2015-01-07T00:00:00"/>
    <s v="Q1-2015"/>
    <x v="0"/>
    <n v="2"/>
    <s v="Wednesday"/>
    <x v="0"/>
    <n v="18.899999999999999"/>
    <n v="37.4"/>
    <n v="20.7"/>
    <n v="0"/>
    <s v="N"/>
    <s v="N"/>
    <n v="153514.82"/>
    <n v="48.312309380000002"/>
    <n v="7416655.4782999996"/>
    <n v="7"/>
  </r>
  <r>
    <d v="2015-01-08T00:00:00"/>
    <s v="Q1-2015"/>
    <x v="0"/>
    <n v="2"/>
    <s v="Thursday"/>
    <x v="0"/>
    <n v="23.1"/>
    <n v="28.2"/>
    <n v="13.5"/>
    <n v="19.399999999999999"/>
    <s v="N"/>
    <s v="N"/>
    <n v="142015.655"/>
    <n v="49.117280299999997"/>
    <n v="6975422.7335999999"/>
    <n v="8"/>
  </r>
  <r>
    <d v="2015-01-09T00:00:00"/>
    <s v="Q1-2015"/>
    <x v="0"/>
    <n v="2"/>
    <s v="Friday"/>
    <x v="0"/>
    <n v="16.5"/>
    <n v="18"/>
    <n v="3.1"/>
    <n v="1.2"/>
    <s v="N"/>
    <s v="N"/>
    <n v="121801.155"/>
    <n v="34.490675449999998"/>
    <n v="4201004.1064999998"/>
    <n v="9"/>
  </r>
  <r>
    <d v="2015-01-10T00:00:00"/>
    <s v="Q1-2015"/>
    <x v="0"/>
    <n v="2"/>
    <s v="Saturday"/>
    <x v="0"/>
    <n v="13.6"/>
    <n v="21.7"/>
    <n v="5.6"/>
    <n v="5.2"/>
    <s v="N"/>
    <s v="N"/>
    <n v="103043.66"/>
    <n v="20.229824900000001"/>
    <n v="2084555.1989"/>
    <n v="10"/>
  </r>
  <r>
    <d v="2015-01-11T00:00:00"/>
    <s v="Q1-2015"/>
    <x v="0"/>
    <n v="2"/>
    <s v="Sunday"/>
    <x v="0"/>
    <n v="15.6"/>
    <n v="27.5"/>
    <n v="29.9"/>
    <n v="0"/>
    <s v="N"/>
    <s v="N"/>
    <n v="99865.755000000005"/>
    <n v="18.23476806"/>
    <n v="1821028.8796000001"/>
    <n v="11"/>
  </r>
  <r>
    <d v="2015-01-12T00:00:00"/>
    <s v="Q1-2015"/>
    <x v="0"/>
    <n v="3"/>
    <s v="Monday"/>
    <x v="0"/>
    <n v="16.100000000000001"/>
    <n v="31.3"/>
    <n v="31.6"/>
    <n v="0"/>
    <s v="N"/>
    <s v="N"/>
    <n v="131261.125"/>
    <n v="33.694810169999997"/>
    <n v="4422818.6896000002"/>
    <n v="12"/>
  </r>
  <r>
    <d v="2015-01-13T00:00:00"/>
    <s v="Q1-2015"/>
    <x v="0"/>
    <n v="3"/>
    <s v="Tuesday"/>
    <x v="0"/>
    <n v="20.2"/>
    <n v="25.6"/>
    <n v="4.2"/>
    <n v="0"/>
    <s v="N"/>
    <s v="N"/>
    <n v="126527.36"/>
    <n v="27.53786427"/>
    <n v="3484293.2661000001"/>
    <n v="13"/>
  </r>
  <r>
    <d v="2015-01-14T00:00:00"/>
    <s v="Q1-2015"/>
    <x v="0"/>
    <n v="3"/>
    <s v="Wednesday"/>
    <x v="0"/>
    <n v="18.3"/>
    <n v="22.7"/>
    <n v="15.2"/>
    <n v="15.8"/>
    <s v="N"/>
    <s v="N"/>
    <n v="119741.62"/>
    <n v="29.018516609999999"/>
    <n v="3474724.1889"/>
    <n v="14"/>
  </r>
  <r>
    <d v="2015-01-15T00:00:00"/>
    <s v="Q1-2015"/>
    <x v="0"/>
    <n v="3"/>
    <s v="Thursday"/>
    <x v="0"/>
    <n v="15.8"/>
    <n v="20"/>
    <n v="14.6"/>
    <n v="0"/>
    <s v="N"/>
    <s v="N"/>
    <n v="118411.22"/>
    <n v="30.93653879"/>
    <n v="3663233.3007"/>
    <n v="15"/>
  </r>
  <r>
    <d v="2015-01-16T00:00:00"/>
    <s v="Q1-2015"/>
    <x v="0"/>
    <n v="3"/>
    <s v="Friday"/>
    <x v="0"/>
    <n v="13.1"/>
    <n v="27.3"/>
    <n v="30.3"/>
    <n v="0"/>
    <s v="N"/>
    <s v="N"/>
    <n v="116690.765"/>
    <n v="23.015190879999999"/>
    <n v="2685660.2303999998"/>
    <n v="16"/>
  </r>
  <r>
    <d v="2015-01-17T00:00:00"/>
    <s v="Q1-2015"/>
    <x v="0"/>
    <n v="3"/>
    <s v="Saturday"/>
    <x v="0"/>
    <n v="15.9"/>
    <n v="25"/>
    <n v="27.5"/>
    <n v="0"/>
    <s v="N"/>
    <s v="N"/>
    <n v="99371.31"/>
    <n v="18.99492729"/>
    <n v="1887550.8082000001"/>
    <n v="17"/>
  </r>
  <r>
    <d v="2015-01-18T00:00:00"/>
    <s v="Q1-2015"/>
    <x v="0"/>
    <n v="3"/>
    <s v="Sunday"/>
    <x v="0"/>
    <n v="15.3"/>
    <n v="19.5"/>
    <n v="23.4"/>
    <n v="0"/>
    <s v="N"/>
    <s v="N"/>
    <n v="97728.75"/>
    <n v="17.00868088"/>
    <n v="1662237.1216"/>
    <n v="18"/>
  </r>
  <r>
    <d v="2015-01-19T00:00:00"/>
    <s v="Q1-2015"/>
    <x v="0"/>
    <n v="4"/>
    <s v="Monday"/>
    <x v="0"/>
    <n v="13.5"/>
    <n v="23.6"/>
    <n v="29"/>
    <n v="0"/>
    <s v="N"/>
    <s v="N"/>
    <n v="116883.15"/>
    <n v="26.927876189999999"/>
    <n v="3147414.9918999998"/>
    <n v="19"/>
  </r>
  <r>
    <d v="2015-01-20T00:00:00"/>
    <s v="Q1-2015"/>
    <x v="0"/>
    <n v="4"/>
    <s v="Tuesday"/>
    <x v="0"/>
    <n v="13"/>
    <n v="30.4"/>
    <n v="19.600000000000001"/>
    <n v="0"/>
    <s v="N"/>
    <s v="N"/>
    <n v="128968.125"/>
    <n v="23.078074139999998"/>
    <n v="2976335.9504"/>
    <n v="20"/>
  </r>
  <r>
    <d v="2015-01-21T00:00:00"/>
    <s v="Q1-2015"/>
    <x v="0"/>
    <n v="4"/>
    <s v="Wednesday"/>
    <x v="0"/>
    <n v="19.7"/>
    <n v="33.1"/>
    <n v="25.8"/>
    <n v="0"/>
    <s v="N"/>
    <s v="N"/>
    <n v="148702.505"/>
    <n v="34.443415459999997"/>
    <n v="5121822.1596999997"/>
    <n v="21"/>
  </r>
  <r>
    <d v="2015-01-22T00:00:00"/>
    <s v="Q1-2015"/>
    <x v="0"/>
    <n v="4"/>
    <s v="Thursday"/>
    <x v="0"/>
    <n v="18.7"/>
    <n v="35.799999999999997"/>
    <n v="23.1"/>
    <n v="0"/>
    <s v="N"/>
    <s v="N"/>
    <n v="153232.1"/>
    <n v="35.230761399999999"/>
    <n v="5398483.5538999997"/>
    <n v="22"/>
  </r>
  <r>
    <d v="2015-01-23T00:00:00"/>
    <s v="Q1-2015"/>
    <x v="0"/>
    <n v="4"/>
    <s v="Friday"/>
    <x v="0"/>
    <n v="20.2"/>
    <n v="25"/>
    <n v="28.6"/>
    <n v="0"/>
    <s v="N"/>
    <s v="N"/>
    <n v="138095.20000000001"/>
    <n v="40.604200220000003"/>
    <n v="5607245.1502"/>
    <n v="23"/>
  </r>
  <r>
    <d v="2015-01-24T00:00:00"/>
    <s v="Q1-2015"/>
    <x v="0"/>
    <n v="4"/>
    <s v="Saturday"/>
    <x v="0"/>
    <n v="15.8"/>
    <n v="26.3"/>
    <n v="30.3"/>
    <n v="0"/>
    <s v="N"/>
    <s v="N"/>
    <n v="116310.59"/>
    <n v="20.922000149999999"/>
    <n v="2433450.1814000001"/>
    <n v="24"/>
  </r>
  <r>
    <d v="2015-01-25T00:00:00"/>
    <s v="Q1-2015"/>
    <x v="0"/>
    <n v="4"/>
    <s v="Sunday"/>
    <x v="0"/>
    <n v="14.7"/>
    <n v="22"/>
    <n v="25.4"/>
    <n v="0"/>
    <s v="N"/>
    <s v="N"/>
    <n v="97959.46"/>
    <n v="16.5414177"/>
    <n v="1620388.3455000001"/>
    <n v="25"/>
  </r>
  <r>
    <d v="2015-01-26T00:00:00"/>
    <s v="Q1-2015"/>
    <x v="0"/>
    <n v="5"/>
    <s v="Monday"/>
    <x v="0"/>
    <n v="11.6"/>
    <n v="19.8"/>
    <n v="19.899999999999999"/>
    <n v="1"/>
    <s v="N"/>
    <s v="Y"/>
    <n v="103769.48"/>
    <n v="16.9360128"/>
    <n v="1757441.2415"/>
    <n v="26"/>
  </r>
  <r>
    <d v="2015-01-27T00:00:00"/>
    <s v="Q1-2015"/>
    <x v="0"/>
    <n v="5"/>
    <s v="Tuesday"/>
    <x v="0"/>
    <n v="11.7"/>
    <n v="19.100000000000001"/>
    <n v="17.7"/>
    <n v="0.6"/>
    <s v="N"/>
    <s v="N"/>
    <n v="118393.31"/>
    <n v="21.206288600000001"/>
    <n v="2510682.7001999998"/>
    <n v="27"/>
  </r>
  <r>
    <d v="2015-01-28T00:00:00"/>
    <s v="Q1-2015"/>
    <x v="0"/>
    <n v="5"/>
    <s v="Wednesday"/>
    <x v="0"/>
    <n v="13.3"/>
    <n v="25.4"/>
    <n v="27"/>
    <n v="0"/>
    <s v="N"/>
    <s v="N"/>
    <n v="116763.72500000001"/>
    <n v="17.02383824"/>
    <n v="1987766.7667"/>
    <n v="28"/>
  </r>
  <r>
    <d v="2015-01-29T00:00:00"/>
    <s v="Q1-2015"/>
    <x v="0"/>
    <n v="5"/>
    <s v="Thursday"/>
    <x v="0"/>
    <n v="12.8"/>
    <n v="22.2"/>
    <n v="28.9"/>
    <n v="0"/>
    <s v="Y"/>
    <s v="N"/>
    <n v="119313.73"/>
    <n v="19.624827360000001"/>
    <n v="2341511.3528999998"/>
    <n v="29"/>
  </r>
  <r>
    <d v="2015-01-30T00:00:00"/>
    <s v="Q1-2015"/>
    <x v="0"/>
    <n v="5"/>
    <s v="Friday"/>
    <x v="0"/>
    <n v="13.1"/>
    <n v="21"/>
    <n v="27.6"/>
    <n v="0"/>
    <s v="Y"/>
    <s v="N"/>
    <n v="121018.15"/>
    <n v="21.029356079999999"/>
    <n v="2544933.7684999998"/>
    <n v="30"/>
  </r>
  <r>
    <d v="2015-01-31T00:00:00"/>
    <s v="Q1-2015"/>
    <x v="0"/>
    <n v="5"/>
    <s v="Saturday"/>
    <x v="0"/>
    <n v="14.3"/>
    <n v="20.2"/>
    <n v="26.2"/>
    <n v="0"/>
    <s v="Y"/>
    <s v="N"/>
    <n v="103822.97"/>
    <n v="16.538846729999999"/>
    <n v="1717112.1879"/>
    <n v="31"/>
  </r>
  <r>
    <d v="2015-02-01T00:00:00"/>
    <s v="Q1-2015"/>
    <x v="1"/>
    <n v="5"/>
    <s v="Sunday"/>
    <x v="0"/>
    <n v="13.2"/>
    <n v="19"/>
    <n v="17.3"/>
    <n v="9.1999999999999993"/>
    <s v="Y"/>
    <s v="N"/>
    <n v="100178.84"/>
    <n v="14.578844419999999"/>
    <n v="1460491.7224999999"/>
    <n v="32"/>
  </r>
  <r>
    <d v="2015-02-02T00:00:00"/>
    <s v="Q1-2015"/>
    <x v="1"/>
    <n v="6"/>
    <s v="Monday"/>
    <x v="0"/>
    <n v="13.5"/>
    <n v="21.1"/>
    <n v="23.9"/>
    <n v="3.8"/>
    <s v="Y"/>
    <s v="N"/>
    <n v="118694.16"/>
    <n v="22.270032189999998"/>
    <n v="2643322.764"/>
    <n v="33"/>
  </r>
  <r>
    <d v="2015-02-03T00:00:00"/>
    <s v="Q1-2015"/>
    <x v="1"/>
    <n v="6"/>
    <s v="Tuesday"/>
    <x v="0"/>
    <n v="16.100000000000001"/>
    <n v="20"/>
    <n v="22.7"/>
    <n v="0"/>
    <s v="Y"/>
    <s v="N"/>
    <n v="122880.13"/>
    <n v="27.003832330000002"/>
    <n v="3318234.4271999998"/>
    <n v="34"/>
  </r>
  <r>
    <d v="2015-02-04T00:00:00"/>
    <s v="Q1-2015"/>
    <x v="1"/>
    <n v="6"/>
    <s v="Wednesday"/>
    <x v="0"/>
    <n v="14.8"/>
    <n v="19"/>
    <n v="21.2"/>
    <n v="0"/>
    <s v="Y"/>
    <s v="N"/>
    <n v="117398.03"/>
    <n v="27.809134199999999"/>
    <n v="3264737.5710999998"/>
    <n v="35"/>
  </r>
  <r>
    <d v="2015-02-05T00:00:00"/>
    <s v="Q1-2015"/>
    <x v="1"/>
    <n v="6"/>
    <s v="Thursday"/>
    <x v="0"/>
    <n v="13.3"/>
    <n v="24.2"/>
    <n v="28.8"/>
    <n v="0"/>
    <s v="Y"/>
    <s v="N"/>
    <n v="122279.425"/>
    <n v="31.384570740000001"/>
    <n v="3837687.264"/>
    <n v="36"/>
  </r>
  <r>
    <d v="2015-02-06T00:00:00"/>
    <s v="Q1-2015"/>
    <x v="1"/>
    <n v="6"/>
    <s v="Friday"/>
    <x v="0"/>
    <n v="14.5"/>
    <n v="35.700000000000003"/>
    <n v="28.4"/>
    <n v="0"/>
    <s v="Y"/>
    <s v="N"/>
    <n v="141837.005"/>
    <n v="38.840180269999998"/>
    <n v="5508974.8432"/>
    <n v="37"/>
  </r>
  <r>
    <d v="2015-02-07T00:00:00"/>
    <s v="Q1-2015"/>
    <x v="1"/>
    <n v="6"/>
    <s v="Saturday"/>
    <x v="0"/>
    <n v="18.8"/>
    <n v="35"/>
    <n v="16.100000000000001"/>
    <n v="0"/>
    <s v="Y"/>
    <s v="N"/>
    <n v="132138.36499999999"/>
    <n v="28.761706780000001"/>
    <n v="3800524.9084999999"/>
    <n v="38"/>
  </r>
  <r>
    <d v="2015-02-08T00:00:00"/>
    <s v="Q1-2015"/>
    <x v="1"/>
    <n v="6"/>
    <s v="Sunday"/>
    <x v="0"/>
    <n v="18.899999999999999"/>
    <n v="21.5"/>
    <n v="16.600000000000001"/>
    <n v="0"/>
    <s v="Y"/>
    <s v="N"/>
    <n v="112108.215"/>
    <n v="23.974106599999999"/>
    <n v="2687694.2971000001"/>
    <n v="39"/>
  </r>
  <r>
    <d v="2015-02-09T00:00:00"/>
    <s v="Q1-2015"/>
    <x v="1"/>
    <n v="7"/>
    <s v="Monday"/>
    <x v="0"/>
    <n v="13.6"/>
    <n v="28.3"/>
    <n v="28.6"/>
    <n v="0"/>
    <s v="Y"/>
    <s v="N"/>
    <n v="126813.075"/>
    <n v="28.90913471"/>
    <n v="3666056.2681999998"/>
    <n v="40"/>
  </r>
  <r>
    <d v="2015-02-10T00:00:00"/>
    <s v="Q1-2015"/>
    <x v="1"/>
    <n v="7"/>
    <s v="Tuesday"/>
    <x v="0"/>
    <n v="16.399999999999999"/>
    <n v="27.8"/>
    <n v="27.7"/>
    <n v="0"/>
    <s v="Y"/>
    <s v="N"/>
    <n v="145948.565"/>
    <n v="37.522599980000003"/>
    <n v="5476369.6222000001"/>
    <n v="41"/>
  </r>
  <r>
    <d v="2015-02-11T00:00:00"/>
    <s v="Q1-2015"/>
    <x v="1"/>
    <n v="7"/>
    <s v="Wednesday"/>
    <x v="0"/>
    <n v="18.100000000000001"/>
    <n v="26.8"/>
    <n v="24.1"/>
    <n v="0"/>
    <s v="Y"/>
    <s v="N"/>
    <n v="149322.85"/>
    <n v="32.655454300000002"/>
    <n v="4876205.5040999996"/>
    <n v="42"/>
  </r>
  <r>
    <d v="2015-02-12T00:00:00"/>
    <s v="Q1-2015"/>
    <x v="1"/>
    <n v="7"/>
    <s v="Thursday"/>
    <x v="0"/>
    <n v="17.8"/>
    <n v="21.9"/>
    <n v="23.8"/>
    <n v="0"/>
    <s v="Y"/>
    <s v="N"/>
    <n v="131376.78"/>
    <n v="26.576634940000002"/>
    <n v="3491552.7217000001"/>
    <n v="43"/>
  </r>
  <r>
    <d v="2015-02-13T00:00:00"/>
    <s v="Q1-2015"/>
    <x v="1"/>
    <n v="7"/>
    <s v="Friday"/>
    <x v="0"/>
    <n v="16.100000000000001"/>
    <n v="32.4"/>
    <n v="14.9"/>
    <n v="0"/>
    <s v="Y"/>
    <s v="N"/>
    <n v="136070.62"/>
    <n v="18.73697061"/>
    <n v="2549551.2078"/>
    <n v="44"/>
  </r>
  <r>
    <d v="2015-02-14T00:00:00"/>
    <s v="Q1-2015"/>
    <x v="1"/>
    <n v="7"/>
    <s v="Saturday"/>
    <x v="0"/>
    <n v="19"/>
    <n v="25.1"/>
    <n v="20.8"/>
    <n v="19.600000000000001"/>
    <s v="Y"/>
    <s v="N"/>
    <n v="119692.02499999999"/>
    <n v="20.240103229999999"/>
    <n v="2422578.9418000001"/>
    <n v="45"/>
  </r>
  <r>
    <d v="2015-02-15T00:00:00"/>
    <s v="Q1-2015"/>
    <x v="1"/>
    <n v="7"/>
    <s v="Sunday"/>
    <x v="0"/>
    <n v="18.2"/>
    <n v="34.4"/>
    <n v="25.7"/>
    <n v="0.4"/>
    <s v="Y"/>
    <s v="N"/>
    <n v="125287.71"/>
    <n v="24.584186939999999"/>
    <n v="3080096.4838999999"/>
    <n v="46"/>
  </r>
  <r>
    <d v="2015-02-16T00:00:00"/>
    <s v="Q1-2015"/>
    <x v="1"/>
    <n v="8"/>
    <s v="Monday"/>
    <x v="0"/>
    <n v="17.399999999999999"/>
    <n v="24.6"/>
    <n v="26.3"/>
    <n v="0"/>
    <s v="Y"/>
    <s v="N"/>
    <n v="131832.63"/>
    <n v="31.9490406"/>
    <n v="4211926.0482999999"/>
    <n v="47"/>
  </r>
  <r>
    <d v="2015-02-17T00:00:00"/>
    <s v="Q1-2015"/>
    <x v="1"/>
    <n v="8"/>
    <s v="Tuesday"/>
    <x v="0"/>
    <n v="17.600000000000001"/>
    <n v="20.6"/>
    <n v="8.3000000000000007"/>
    <n v="0"/>
    <s v="Y"/>
    <s v="N"/>
    <n v="127666.01"/>
    <n v="30.250149390000001"/>
    <n v="3861915.8744999999"/>
    <n v="48"/>
  </r>
  <r>
    <d v="2015-02-18T00:00:00"/>
    <s v="Q1-2015"/>
    <x v="1"/>
    <n v="8"/>
    <s v="Wednesday"/>
    <x v="0"/>
    <n v="17.7"/>
    <n v="21.2"/>
    <n v="7.8"/>
    <n v="0"/>
    <s v="Y"/>
    <s v="N"/>
    <n v="125972.765"/>
    <n v="30.235792750000002"/>
    <n v="3808886.4147000001"/>
    <n v="49"/>
  </r>
  <r>
    <d v="2015-02-19T00:00:00"/>
    <s v="Q1-2015"/>
    <x v="1"/>
    <n v="8"/>
    <s v="Thursday"/>
    <x v="0"/>
    <n v="18.2"/>
    <n v="26.9"/>
    <n v="24.7"/>
    <n v="0"/>
    <s v="Y"/>
    <s v="N"/>
    <n v="139399.69"/>
    <n v="33.598960679999998"/>
    <n v="4683684.7030999996"/>
    <n v="50"/>
  </r>
  <r>
    <d v="2015-02-20T00:00:00"/>
    <s v="Q1-2015"/>
    <x v="1"/>
    <n v="8"/>
    <s v="Friday"/>
    <x v="0"/>
    <n v="17.399999999999999"/>
    <n v="25.3"/>
    <n v="24.7"/>
    <n v="0"/>
    <s v="Y"/>
    <s v="N"/>
    <n v="139465.67499999999"/>
    <n v="33.538671530000002"/>
    <n v="4677493.4634999996"/>
    <n v="51"/>
  </r>
  <r>
    <d v="2015-02-21T00:00:00"/>
    <s v="Q1-2015"/>
    <x v="1"/>
    <n v="8"/>
    <s v="Saturday"/>
    <x v="0"/>
    <n v="18.100000000000001"/>
    <n v="36.1"/>
    <n v="20"/>
    <n v="0"/>
    <s v="Y"/>
    <s v="N"/>
    <n v="136283.03"/>
    <n v="31.252819840000001"/>
    <n v="4259228.9837999996"/>
    <n v="52"/>
  </r>
  <r>
    <d v="2015-02-22T00:00:00"/>
    <s v="Q1-2015"/>
    <x v="1"/>
    <n v="8"/>
    <s v="Sunday"/>
    <x v="0"/>
    <n v="20.3"/>
    <n v="35.299999999999997"/>
    <n v="11.7"/>
    <n v="1.6"/>
    <s v="Y"/>
    <s v="N"/>
    <n v="138016.35"/>
    <n v="32.40972721"/>
    <n v="4473072.2539999997"/>
    <n v="53"/>
  </r>
  <r>
    <d v="2015-02-23T00:00:00"/>
    <s v="Q1-2015"/>
    <x v="1"/>
    <n v="9"/>
    <s v="Monday"/>
    <x v="0"/>
    <n v="21.1"/>
    <n v="29.3"/>
    <n v="4.7"/>
    <n v="0"/>
    <s v="Y"/>
    <s v="N"/>
    <n v="135255.815"/>
    <n v="28.417229129999999"/>
    <n v="3843595.486"/>
    <n v="54"/>
  </r>
  <r>
    <d v="2015-02-24T00:00:00"/>
    <s v="Q1-2015"/>
    <x v="1"/>
    <n v="9"/>
    <s v="Tuesday"/>
    <x v="0"/>
    <n v="15.9"/>
    <n v="20.100000000000001"/>
    <n v="21.4"/>
    <n v="3.2"/>
    <s v="Y"/>
    <s v="N"/>
    <n v="120263.515"/>
    <n v="26.559011900000002"/>
    <n v="3194080.1260000002"/>
    <n v="55"/>
  </r>
  <r>
    <d v="2015-02-25T00:00:00"/>
    <s v="Q1-2015"/>
    <x v="1"/>
    <n v="9"/>
    <s v="Wednesday"/>
    <x v="0"/>
    <n v="14"/>
    <n v="27"/>
    <n v="24.1"/>
    <n v="0"/>
    <s v="Y"/>
    <s v="N"/>
    <n v="130062.755"/>
    <n v="33.323249590000003"/>
    <n v="4334113.6471999995"/>
    <n v="56"/>
  </r>
  <r>
    <d v="2015-02-26T00:00:00"/>
    <s v="Q1-2015"/>
    <x v="1"/>
    <n v="9"/>
    <s v="Thursday"/>
    <x v="0"/>
    <n v="16"/>
    <n v="23.2"/>
    <n v="18.5"/>
    <n v="0"/>
    <s v="Y"/>
    <s v="N"/>
    <n v="131525.85500000001"/>
    <n v="39.086578340000003"/>
    <n v="5140895.6352000004"/>
    <n v="57"/>
  </r>
  <r>
    <d v="2015-02-27T00:00:00"/>
    <s v="Q1-2015"/>
    <x v="1"/>
    <n v="9"/>
    <s v="Friday"/>
    <x v="0"/>
    <n v="14.8"/>
    <n v="24.3"/>
    <n v="21.7"/>
    <n v="0"/>
    <s v="Y"/>
    <s v="N"/>
    <n v="131069.4"/>
    <n v="36.339011550000002"/>
    <n v="4762932.4404999996"/>
    <n v="58"/>
  </r>
  <r>
    <d v="2015-02-28T00:00:00"/>
    <s v="Q1-2015"/>
    <x v="1"/>
    <n v="9"/>
    <s v="Saturday"/>
    <x v="0"/>
    <n v="17.899999999999999"/>
    <n v="32.299999999999997"/>
    <n v="6.9"/>
    <n v="0"/>
    <s v="Y"/>
    <s v="N"/>
    <n v="116275.73"/>
    <n v="25.143130729999999"/>
    <n v="2923535.8801000002"/>
    <n v="59"/>
  </r>
  <r>
    <d v="2015-03-01T00:00:00"/>
    <s v="Q1-2015"/>
    <x v="2"/>
    <n v="9"/>
    <s v="Sunday"/>
    <x v="0"/>
    <n v="15.2"/>
    <n v="20.8"/>
    <n v="23.3"/>
    <n v="15.8"/>
    <s v="Y"/>
    <s v="N"/>
    <n v="103462.78"/>
    <n v="24.58614815"/>
    <n v="2543751.2371"/>
    <n v="60"/>
  </r>
  <r>
    <d v="2015-03-02T00:00:00"/>
    <s v="Q1-2015"/>
    <x v="2"/>
    <n v="10"/>
    <s v="Monday"/>
    <x v="0"/>
    <n v="11.6"/>
    <n v="23"/>
    <n v="22"/>
    <n v="0"/>
    <s v="Y"/>
    <s v="N"/>
    <n v="123301.83500000001"/>
    <n v="33.166526230000002"/>
    <n v="4089493.5447"/>
    <n v="61"/>
  </r>
  <r>
    <d v="2015-03-03T00:00:00"/>
    <s v="Q1-2015"/>
    <x v="2"/>
    <n v="10"/>
    <s v="Tuesday"/>
    <x v="0"/>
    <n v="15.5"/>
    <n v="22.7"/>
    <n v="21.2"/>
    <n v="0"/>
    <s v="Y"/>
    <s v="N"/>
    <n v="126750.29"/>
    <n v="43.739457139999999"/>
    <n v="5543988.8768999996"/>
    <n v="62"/>
  </r>
  <r>
    <d v="2015-03-04T00:00:00"/>
    <s v="Q1-2015"/>
    <x v="2"/>
    <n v="10"/>
    <s v="Wednesday"/>
    <x v="0"/>
    <n v="15.4"/>
    <n v="23.5"/>
    <n v="23"/>
    <n v="0"/>
    <s v="Y"/>
    <s v="N"/>
    <n v="120764.185"/>
    <n v="37.252483910000002"/>
    <n v="4498765.8585999999"/>
    <n v="63"/>
  </r>
  <r>
    <d v="2015-03-05T00:00:00"/>
    <s v="Q1-2015"/>
    <x v="2"/>
    <n v="10"/>
    <s v="Thursday"/>
    <x v="0"/>
    <n v="12.6"/>
    <n v="18.600000000000001"/>
    <n v="22.5"/>
    <n v="0.8"/>
    <s v="Y"/>
    <s v="N"/>
    <n v="114967.345"/>
    <n v="25.322828099999999"/>
    <n v="2911298.3144999999"/>
    <n v="64"/>
  </r>
  <r>
    <d v="2015-03-06T00:00:00"/>
    <s v="Q1-2015"/>
    <x v="2"/>
    <n v="10"/>
    <s v="Friday"/>
    <x v="0"/>
    <n v="14.1"/>
    <n v="21.1"/>
    <n v="10.8"/>
    <n v="0.2"/>
    <s v="Y"/>
    <s v="N"/>
    <n v="117053.75"/>
    <n v="27.750521689999999"/>
    <n v="3248302.6283"/>
    <n v="65"/>
  </r>
  <r>
    <d v="2015-03-07T00:00:00"/>
    <s v="Q1-2015"/>
    <x v="2"/>
    <n v="10"/>
    <s v="Saturday"/>
    <x v="0"/>
    <n v="15.4"/>
    <n v="22.6"/>
    <n v="10.8"/>
    <n v="0.2"/>
    <s v="Y"/>
    <s v="N"/>
    <n v="108344.575"/>
    <n v="22.113214540000001"/>
    <n v="2395846.8311999999"/>
    <n v="66"/>
  </r>
  <r>
    <d v="2015-03-08T00:00:00"/>
    <s v="Q1-2015"/>
    <x v="2"/>
    <n v="10"/>
    <s v="Sunday"/>
    <x v="0"/>
    <n v="16.2"/>
    <n v="24.4"/>
    <n v="20.399999999999999"/>
    <n v="0"/>
    <s v="Y"/>
    <s v="N"/>
    <n v="106348.78"/>
    <n v="20.57443413"/>
    <n v="2188065.9689000002"/>
    <n v="67"/>
  </r>
  <r>
    <d v="2015-03-09T00:00:00"/>
    <s v="Q1-2015"/>
    <x v="2"/>
    <n v="11"/>
    <s v="Monday"/>
    <x v="0"/>
    <n v="14.4"/>
    <n v="23.8"/>
    <n v="18.600000000000001"/>
    <n v="0"/>
    <s v="Y"/>
    <s v="Y"/>
    <n v="108282.48"/>
    <n v="23.80806827"/>
    <n v="2577996.6762999999"/>
    <n v="68"/>
  </r>
  <r>
    <d v="2015-03-10T00:00:00"/>
    <s v="Q1-2015"/>
    <x v="2"/>
    <n v="11"/>
    <s v="Tuesday"/>
    <x v="0"/>
    <n v="16.2"/>
    <n v="21.7"/>
    <n v="22.1"/>
    <n v="0"/>
    <s v="Y"/>
    <s v="N"/>
    <n v="125828.53"/>
    <n v="31.763749180000001"/>
    <n v="3996785.8665999998"/>
    <n v="69"/>
  </r>
  <r>
    <d v="2015-03-11T00:00:00"/>
    <s v="Q1-2015"/>
    <x v="2"/>
    <n v="11"/>
    <s v="Wednesday"/>
    <x v="0"/>
    <n v="11.2"/>
    <n v="23.8"/>
    <n v="22.3"/>
    <n v="0"/>
    <s v="Y"/>
    <s v="N"/>
    <n v="124418.41499999999"/>
    <n v="33.59649288"/>
    <n v="4180022.3936999999"/>
    <n v="70"/>
  </r>
  <r>
    <d v="2015-03-12T00:00:00"/>
    <s v="Q1-2015"/>
    <x v="2"/>
    <n v="11"/>
    <s v="Thursday"/>
    <x v="0"/>
    <n v="13"/>
    <n v="19.899999999999999"/>
    <n v="18.7"/>
    <n v="0"/>
    <s v="Y"/>
    <s v="N"/>
    <n v="121683.65"/>
    <n v="26.040505889999999"/>
    <n v="3168703.8045000001"/>
    <n v="71"/>
  </r>
  <r>
    <d v="2015-03-13T00:00:00"/>
    <s v="Q1-2015"/>
    <x v="2"/>
    <n v="11"/>
    <s v="Friday"/>
    <x v="0"/>
    <n v="14.4"/>
    <n v="20.399999999999999"/>
    <n v="21.2"/>
    <n v="0"/>
    <s v="Y"/>
    <s v="N"/>
    <n v="120929.815"/>
    <n v="24.195363230000002"/>
    <n v="2925940.7993000001"/>
    <n v="72"/>
  </r>
  <r>
    <d v="2015-03-14T00:00:00"/>
    <s v="Q1-2015"/>
    <x v="2"/>
    <n v="11"/>
    <s v="Saturday"/>
    <x v="0"/>
    <n v="9.4"/>
    <n v="30.1"/>
    <n v="20"/>
    <n v="0"/>
    <s v="Y"/>
    <s v="N"/>
    <n v="108738.82"/>
    <n v="17.394529559999999"/>
    <n v="1891460.6188000001"/>
    <n v="73"/>
  </r>
  <r>
    <d v="2015-03-15T00:00:00"/>
    <s v="Q1-2015"/>
    <x v="2"/>
    <n v="11"/>
    <s v="Sunday"/>
    <x v="0"/>
    <n v="13.1"/>
    <n v="18.3"/>
    <n v="17.5"/>
    <n v="2.2000000000000002"/>
    <s v="Y"/>
    <s v="N"/>
    <n v="100170.295"/>
    <n v="14.373099399999999"/>
    <n v="1439757.6070000001"/>
    <n v="74"/>
  </r>
  <r>
    <d v="2015-03-16T00:00:00"/>
    <s v="Q1-2015"/>
    <x v="2"/>
    <n v="12"/>
    <s v="Monday"/>
    <x v="0"/>
    <n v="10.5"/>
    <n v="25.5"/>
    <n v="14.5"/>
    <n v="0"/>
    <s v="Y"/>
    <s v="N"/>
    <n v="123787.075"/>
    <n v="22.66079993"/>
    <n v="2805114.1405000002"/>
    <n v="75"/>
  </r>
  <r>
    <d v="2015-03-17T00:00:00"/>
    <s v="Q1-2015"/>
    <x v="2"/>
    <n v="12"/>
    <s v="Tuesday"/>
    <x v="0"/>
    <n v="13"/>
    <n v="26.2"/>
    <n v="4.8"/>
    <n v="0"/>
    <s v="Y"/>
    <s v="N"/>
    <n v="125600.86"/>
    <n v="21.38556947"/>
    <n v="2686045.9169999999"/>
    <n v="76"/>
  </r>
  <r>
    <d v="2015-03-18T00:00:00"/>
    <s v="Q1-2015"/>
    <x v="2"/>
    <n v="12"/>
    <s v="Wednesday"/>
    <x v="0"/>
    <n v="17.8"/>
    <n v="24.4"/>
    <n v="9.4"/>
    <n v="1.4"/>
    <s v="Y"/>
    <s v="N"/>
    <n v="127975.815"/>
    <n v="24.43863773"/>
    <n v="3127554.5809999998"/>
    <n v="77"/>
  </r>
  <r>
    <d v="2015-03-19T00:00:00"/>
    <s v="Q1-2015"/>
    <x v="2"/>
    <n v="12"/>
    <s v="Thursday"/>
    <x v="0"/>
    <n v="16.5"/>
    <n v="33.5"/>
    <n v="15.1"/>
    <n v="0"/>
    <s v="Y"/>
    <s v="N"/>
    <n v="128319.45"/>
    <n v="24.568240979999999"/>
    <n v="3152583.17"/>
    <n v="78"/>
  </r>
  <r>
    <d v="2015-03-20T00:00:00"/>
    <s v="Q1-2015"/>
    <x v="2"/>
    <n v="12"/>
    <s v="Friday"/>
    <x v="0"/>
    <n v="14.2"/>
    <n v="19.600000000000001"/>
    <n v="19.899999999999999"/>
    <n v="0"/>
    <s v="Y"/>
    <s v="N"/>
    <n v="119491.32"/>
    <n v="24.06816285"/>
    <n v="2875936.5488999998"/>
    <n v="79"/>
  </r>
  <r>
    <d v="2015-03-21T00:00:00"/>
    <s v="Q1-2015"/>
    <x v="2"/>
    <n v="12"/>
    <s v="Saturday"/>
    <x v="0"/>
    <n v="11.9"/>
    <n v="22.7"/>
    <n v="20.8"/>
    <n v="0"/>
    <s v="Y"/>
    <s v="N"/>
    <n v="106754.8"/>
    <n v="20.473714609999998"/>
    <n v="2185667.3084"/>
    <n v="80"/>
  </r>
  <r>
    <d v="2015-03-22T00:00:00"/>
    <s v="Q1-2015"/>
    <x v="2"/>
    <n v="12"/>
    <s v="Sunday"/>
    <x v="0"/>
    <n v="11.3"/>
    <n v="28.8"/>
    <n v="19.899999999999999"/>
    <n v="0"/>
    <s v="Y"/>
    <s v="N"/>
    <n v="106555.03"/>
    <n v="18.918695589999999"/>
    <n v="2015882.1762000001"/>
    <n v="81"/>
  </r>
  <r>
    <d v="2015-03-23T00:00:00"/>
    <s v="Q1-2015"/>
    <x v="2"/>
    <n v="13"/>
    <s v="Monday"/>
    <x v="0"/>
    <n v="13.6"/>
    <n v="27"/>
    <n v="3.9"/>
    <n v="0"/>
    <s v="Y"/>
    <s v="N"/>
    <n v="122810.05"/>
    <n v="26.68562798"/>
    <n v="3277263.3064999999"/>
    <n v="82"/>
  </r>
  <r>
    <d v="2015-03-24T00:00:00"/>
    <s v="Q1-2015"/>
    <x v="2"/>
    <n v="13"/>
    <s v="Tuesday"/>
    <x v="0"/>
    <n v="12.6"/>
    <n v="15.3"/>
    <n v="3.8"/>
    <n v="1.4"/>
    <s v="Y"/>
    <s v="N"/>
    <n v="123234.935"/>
    <n v="34.05849946"/>
    <n v="4197196.9671999998"/>
    <n v="83"/>
  </r>
  <r>
    <d v="2015-03-25T00:00:00"/>
    <s v="Q1-2015"/>
    <x v="2"/>
    <n v="13"/>
    <s v="Wednesday"/>
    <x v="0"/>
    <n v="13"/>
    <n v="20.399999999999999"/>
    <n v="13.8"/>
    <n v="0.4"/>
    <s v="Y"/>
    <s v="N"/>
    <n v="122268.86"/>
    <n v="28.548754240000001"/>
    <n v="3490623.6353000002"/>
    <n v="84"/>
  </r>
  <r>
    <d v="2015-03-26T00:00:00"/>
    <s v="Q1-2015"/>
    <x v="2"/>
    <n v="13"/>
    <s v="Thursday"/>
    <x v="0"/>
    <n v="9.8000000000000007"/>
    <n v="18"/>
    <n v="9.9"/>
    <n v="0.4"/>
    <s v="Y"/>
    <s v="N"/>
    <n v="121998.2"/>
    <n v="21.971362899999999"/>
    <n v="2680466.7253"/>
    <n v="85"/>
  </r>
  <r>
    <d v="2015-03-27T00:00:00"/>
    <s v="Q1-2015"/>
    <x v="2"/>
    <n v="13"/>
    <s v="Friday"/>
    <x v="0"/>
    <n v="11.6"/>
    <n v="18.100000000000001"/>
    <n v="11.2"/>
    <n v="0.2"/>
    <s v="N"/>
    <s v="N"/>
    <n v="122346.33500000001"/>
    <n v="25.771600379999999"/>
    <n v="3153060.8536"/>
    <n v="86"/>
  </r>
  <r>
    <d v="2015-03-28T00:00:00"/>
    <s v="Q1-2015"/>
    <x v="2"/>
    <n v="13"/>
    <s v="Saturday"/>
    <x v="0"/>
    <n v="12.7"/>
    <n v="19.100000000000001"/>
    <n v="14.4"/>
    <n v="0"/>
    <s v="N"/>
    <s v="N"/>
    <n v="112187.715"/>
    <n v="29.271368689999999"/>
    <n v="3283887.9682999998"/>
    <n v="87"/>
  </r>
  <r>
    <d v="2015-03-29T00:00:00"/>
    <s v="Q1-2015"/>
    <x v="2"/>
    <n v="13"/>
    <s v="Sunday"/>
    <x v="0"/>
    <n v="8.5"/>
    <n v="22.7"/>
    <n v="18.600000000000001"/>
    <n v="0"/>
    <s v="N"/>
    <s v="N"/>
    <n v="106418.66499999999"/>
    <n v="24.672716350000002"/>
    <n v="2625637.5359"/>
    <n v="88"/>
  </r>
  <r>
    <d v="2015-03-30T00:00:00"/>
    <s v="Q1-2015"/>
    <x v="2"/>
    <n v="14"/>
    <s v="Monday"/>
    <x v="0"/>
    <n v="10.6"/>
    <n v="23.1"/>
    <n v="18.100000000000001"/>
    <n v="0"/>
    <s v="N"/>
    <s v="N"/>
    <n v="123061.87"/>
    <n v="33.750362699999997"/>
    <n v="4153382.747"/>
    <n v="89"/>
  </r>
  <r>
    <d v="2015-03-31T00:00:00"/>
    <s v="Q1-2015"/>
    <x v="2"/>
    <n v="14"/>
    <s v="Tuesday"/>
    <x v="0"/>
    <n v="11.2"/>
    <n v="25.3"/>
    <n v="18.100000000000001"/>
    <n v="0"/>
    <s v="N"/>
    <s v="N"/>
    <n v="125795.325"/>
    <n v="31.836569579999999"/>
    <n v="4004891.6172000002"/>
    <n v="90"/>
  </r>
  <r>
    <d v="2015-04-01T00:00:00"/>
    <s v="Q2-2015"/>
    <x v="3"/>
    <n v="14"/>
    <s v="Wednesday"/>
    <x v="0"/>
    <n v="13.3"/>
    <n v="29"/>
    <n v="10.7"/>
    <n v="0"/>
    <s v="N"/>
    <s v="N"/>
    <n v="122042.265"/>
    <n v="26.167805860000001"/>
    <n v="3193578.2971999999"/>
    <n v="91"/>
  </r>
  <r>
    <d v="2015-04-02T00:00:00"/>
    <s v="Q2-2015"/>
    <x v="3"/>
    <n v="14"/>
    <s v="Thursday"/>
    <x v="0"/>
    <n v="12.8"/>
    <n v="17.2"/>
    <n v="17.5"/>
    <n v="0.2"/>
    <s v="N"/>
    <s v="N"/>
    <n v="113838.41"/>
    <n v="23.46025058"/>
    <n v="2670677.6242"/>
    <n v="92"/>
  </r>
  <r>
    <d v="2015-04-03T00:00:00"/>
    <s v="Q2-2015"/>
    <x v="3"/>
    <n v="14"/>
    <s v="Friday"/>
    <x v="0"/>
    <n v="8"/>
    <n v="20.9"/>
    <n v="17.399999999999999"/>
    <n v="0"/>
    <s v="N"/>
    <s v="Y"/>
    <n v="98891.06"/>
    <n v="20.9393785"/>
    <n v="2070717.3356000001"/>
    <n v="93"/>
  </r>
  <r>
    <d v="2015-04-04T00:00:00"/>
    <s v="Q2-2015"/>
    <x v="3"/>
    <n v="14"/>
    <s v="Saturday"/>
    <x v="0"/>
    <n v="8.5"/>
    <n v="23.5"/>
    <n v="16.2"/>
    <n v="0"/>
    <s v="N"/>
    <s v="Y"/>
    <n v="103999.17"/>
    <n v="23.188056169999999"/>
    <n v="2411538.5956000001"/>
    <n v="94"/>
  </r>
  <r>
    <d v="2015-04-05T00:00:00"/>
    <s v="Q2-2015"/>
    <x v="3"/>
    <n v="14"/>
    <s v="Sunday"/>
    <x v="0"/>
    <n v="10.199999999999999"/>
    <n v="18.5"/>
    <n v="9.8000000000000007"/>
    <n v="0"/>
    <s v="N"/>
    <s v="N"/>
    <n v="103685.45"/>
    <n v="20.508650379999999"/>
    <n v="2126448.6434999998"/>
    <n v="95"/>
  </r>
  <r>
    <d v="2015-04-06T00:00:00"/>
    <s v="Q2-2015"/>
    <x v="3"/>
    <n v="15"/>
    <s v="Monday"/>
    <x v="0"/>
    <n v="11.2"/>
    <n v="18.399999999999999"/>
    <n v="13"/>
    <n v="0"/>
    <s v="N"/>
    <s v="Y"/>
    <n v="107383.37"/>
    <n v="17.04855264"/>
    <n v="1830731.0360999999"/>
    <n v="96"/>
  </r>
  <r>
    <d v="2015-04-07T00:00:00"/>
    <s v="Q2-2015"/>
    <x v="3"/>
    <n v="15"/>
    <s v="Tuesday"/>
    <x v="0"/>
    <n v="12.4"/>
    <n v="17.3"/>
    <n v="3.9"/>
    <n v="0"/>
    <s v="N"/>
    <s v="N"/>
    <n v="120235.505"/>
    <n v="21.359459990000001"/>
    <n v="2568165.4583999999"/>
    <n v="97"/>
  </r>
  <r>
    <d v="2015-04-08T00:00:00"/>
    <s v="Q2-2015"/>
    <x v="3"/>
    <n v="15"/>
    <s v="Wednesday"/>
    <x v="0"/>
    <n v="13.3"/>
    <n v="17.7"/>
    <n v="12.6"/>
    <n v="5.6"/>
    <s v="N"/>
    <s v="N"/>
    <n v="122129.77499999999"/>
    <n v="25.208016520000001"/>
    <n v="3078649.3857999998"/>
    <n v="98"/>
  </r>
  <r>
    <d v="2015-04-09T00:00:00"/>
    <s v="Q2-2015"/>
    <x v="3"/>
    <n v="15"/>
    <s v="Thursday"/>
    <x v="0"/>
    <n v="8.6999999999999993"/>
    <n v="19.100000000000001"/>
    <n v="10.9"/>
    <n v="0"/>
    <s v="N"/>
    <s v="N"/>
    <n v="123990.76"/>
    <n v="25.207800370000001"/>
    <n v="3125534.3258000002"/>
    <n v="99"/>
  </r>
  <r>
    <d v="2015-04-10T00:00:00"/>
    <s v="Q2-2015"/>
    <x v="3"/>
    <n v="15"/>
    <s v="Friday"/>
    <x v="0"/>
    <n v="8.6"/>
    <n v="18.7"/>
    <n v="15.9"/>
    <n v="0"/>
    <s v="N"/>
    <s v="N"/>
    <n v="121753.11500000001"/>
    <n v="25.677110800000001"/>
    <n v="3126268.2241000002"/>
    <n v="100"/>
  </r>
  <r>
    <d v="2015-04-11T00:00:00"/>
    <s v="Q2-2015"/>
    <x v="3"/>
    <n v="15"/>
    <s v="Saturday"/>
    <x v="0"/>
    <n v="11.6"/>
    <n v="23.7"/>
    <n v="14.9"/>
    <n v="0"/>
    <s v="N"/>
    <s v="N"/>
    <n v="110034.16499999999"/>
    <n v="23.05591231"/>
    <n v="2536938.0592999998"/>
    <n v="101"/>
  </r>
  <r>
    <d v="2015-04-12T00:00:00"/>
    <s v="Q2-2015"/>
    <x v="3"/>
    <n v="15"/>
    <s v="Sunday"/>
    <x v="0"/>
    <n v="12.1"/>
    <n v="18.3"/>
    <n v="13.4"/>
    <n v="0"/>
    <s v="N"/>
    <s v="N"/>
    <n v="103760.22500000001"/>
    <n v="22.053037190000001"/>
    <n v="2288228.1008000001"/>
    <n v="102"/>
  </r>
  <r>
    <d v="2015-04-13T00:00:00"/>
    <s v="Q2-2015"/>
    <x v="3"/>
    <n v="16"/>
    <s v="Monday"/>
    <x v="0"/>
    <n v="7.3"/>
    <n v="19.100000000000001"/>
    <n v="14.9"/>
    <n v="0"/>
    <s v="N"/>
    <s v="N"/>
    <n v="125107.78"/>
    <n v="29.408289079999999"/>
    <n v="3679205.7604"/>
    <n v="103"/>
  </r>
  <r>
    <d v="2015-04-14T00:00:00"/>
    <s v="Q2-2015"/>
    <x v="3"/>
    <n v="16"/>
    <s v="Tuesday"/>
    <x v="0"/>
    <n v="10.5"/>
    <n v="24.7"/>
    <n v="8.4"/>
    <n v="1.6"/>
    <s v="Y"/>
    <s v="N"/>
    <n v="127793.38"/>
    <n v="30.995175629999999"/>
    <n v="3960978.2574999998"/>
    <n v="104"/>
  </r>
  <r>
    <d v="2015-04-15T00:00:00"/>
    <s v="Q2-2015"/>
    <x v="3"/>
    <n v="16"/>
    <s v="Wednesday"/>
    <x v="0"/>
    <n v="13.9"/>
    <n v="27.6"/>
    <n v="12.8"/>
    <n v="2.4"/>
    <s v="Y"/>
    <s v="N"/>
    <n v="126673.935"/>
    <n v="31.090558479999999"/>
    <n v="3938363.3840000001"/>
    <n v="105"/>
  </r>
  <r>
    <d v="2015-04-16T00:00:00"/>
    <s v="Q2-2015"/>
    <x v="3"/>
    <n v="16"/>
    <s v="Thursday"/>
    <x v="0"/>
    <n v="15.6"/>
    <n v="17.8"/>
    <n v="10.9"/>
    <n v="0"/>
    <s v="Y"/>
    <s v="N"/>
    <n v="126937.94"/>
    <n v="40.68150885"/>
    <n v="5164026.9294999996"/>
    <n v="106"/>
  </r>
  <r>
    <d v="2015-04-17T00:00:00"/>
    <s v="Q2-2015"/>
    <x v="3"/>
    <n v="16"/>
    <s v="Friday"/>
    <x v="0"/>
    <n v="10.1"/>
    <n v="17.100000000000001"/>
    <n v="7.5"/>
    <n v="0"/>
    <s v="Y"/>
    <s v="N"/>
    <n v="131031.41499999999"/>
    <n v="33.987504819999998"/>
    <n v="4453430.8488999996"/>
    <n v="107"/>
  </r>
  <r>
    <d v="2015-04-18T00:00:00"/>
    <s v="Q2-2015"/>
    <x v="3"/>
    <n v="16"/>
    <s v="Saturday"/>
    <x v="0"/>
    <n v="13.5"/>
    <n v="21.9"/>
    <n v="9.9"/>
    <n v="3.6"/>
    <s v="Y"/>
    <s v="N"/>
    <n v="109763.985"/>
    <n v="26.14012894"/>
    <n v="2869244.7209000001"/>
    <n v="108"/>
  </r>
  <r>
    <d v="2015-04-19T00:00:00"/>
    <s v="Q2-2015"/>
    <x v="3"/>
    <n v="16"/>
    <s v="Sunday"/>
    <x v="0"/>
    <n v="9.6999999999999993"/>
    <n v="14.7"/>
    <n v="11"/>
    <n v="6.4"/>
    <s v="Y"/>
    <s v="N"/>
    <n v="107160.54"/>
    <n v="24.540694439999999"/>
    <n v="2629794.0682000001"/>
    <n v="109"/>
  </r>
  <r>
    <d v="2015-04-20T00:00:00"/>
    <s v="Q2-2015"/>
    <x v="3"/>
    <n v="17"/>
    <s v="Monday"/>
    <x v="0"/>
    <n v="7"/>
    <n v="16.2"/>
    <n v="12.7"/>
    <n v="1.4"/>
    <s v="Y"/>
    <s v="N"/>
    <n v="126696.19"/>
    <n v="33.677175830000003"/>
    <n v="4266769.8676000005"/>
    <n v="110"/>
  </r>
  <r>
    <d v="2015-04-21T00:00:00"/>
    <s v="Q2-2015"/>
    <x v="3"/>
    <n v="17"/>
    <s v="Tuesday"/>
    <x v="0"/>
    <n v="6.5"/>
    <n v="17.7"/>
    <n v="13.8"/>
    <n v="0"/>
    <s v="Y"/>
    <s v="N"/>
    <n v="127973.58500000001"/>
    <n v="30.473156899999999"/>
    <n v="3899759.1348000001"/>
    <n v="111"/>
  </r>
  <r>
    <d v="2015-04-22T00:00:00"/>
    <s v="Q2-2015"/>
    <x v="3"/>
    <n v="17"/>
    <s v="Wednesday"/>
    <x v="0"/>
    <n v="9.1"/>
    <n v="19.5"/>
    <n v="7.1"/>
    <n v="0"/>
    <s v="Y"/>
    <s v="N"/>
    <n v="128598.495"/>
    <n v="36.695283570000001"/>
    <n v="4718958.2407"/>
    <n v="112"/>
  </r>
  <r>
    <d v="2015-04-23T00:00:00"/>
    <s v="Q2-2015"/>
    <x v="3"/>
    <n v="17"/>
    <s v="Thursday"/>
    <x v="0"/>
    <n v="12.2"/>
    <n v="19.2"/>
    <n v="7.5"/>
    <n v="0"/>
    <s v="Y"/>
    <s v="N"/>
    <n v="126483.80499999999"/>
    <n v="35.422484740000002"/>
    <n v="4480370.6524999999"/>
    <n v="113"/>
  </r>
  <r>
    <d v="2015-04-24T00:00:00"/>
    <s v="Q2-2015"/>
    <x v="3"/>
    <n v="17"/>
    <s v="Friday"/>
    <x v="0"/>
    <n v="14.4"/>
    <n v="21.1"/>
    <n v="7.8"/>
    <n v="0"/>
    <s v="Y"/>
    <s v="N"/>
    <n v="126230.785"/>
    <n v="36.497936299999999"/>
    <n v="4607163.1500000004"/>
    <n v="114"/>
  </r>
  <r>
    <d v="2015-04-25T00:00:00"/>
    <s v="Q2-2015"/>
    <x v="3"/>
    <n v="17"/>
    <s v="Saturday"/>
    <x v="0"/>
    <n v="11.6"/>
    <n v="15"/>
    <n v="3.5"/>
    <n v="3"/>
    <s v="Y"/>
    <s v="Y"/>
    <n v="111803.625"/>
    <n v="25.97830858"/>
    <n v="2904469.0706000002"/>
    <n v="115"/>
  </r>
  <r>
    <d v="2015-04-26T00:00:00"/>
    <s v="Q2-2015"/>
    <x v="3"/>
    <n v="17"/>
    <s v="Sunday"/>
    <x v="0"/>
    <n v="10.4"/>
    <n v="15.4"/>
    <n v="5.9"/>
    <n v="7"/>
    <s v="Y"/>
    <s v="N"/>
    <n v="108217.82"/>
    <n v="28.955419760000002"/>
    <n v="3133492.4035999998"/>
    <n v="116"/>
  </r>
  <r>
    <d v="2015-04-27T00:00:00"/>
    <s v="Q2-2015"/>
    <x v="3"/>
    <n v="18"/>
    <s v="Monday"/>
    <x v="0"/>
    <n v="10.5"/>
    <n v="15.1"/>
    <n v="8.3000000000000007"/>
    <n v="4"/>
    <s v="Y"/>
    <s v="N"/>
    <n v="127855.22"/>
    <n v="48.673068360000002"/>
    <n v="6223105.8631999996"/>
    <n v="117"/>
  </r>
  <r>
    <d v="2015-04-28T00:00:00"/>
    <s v="Q2-2015"/>
    <x v="3"/>
    <n v="18"/>
    <s v="Tuesday"/>
    <x v="0"/>
    <n v="10.1"/>
    <n v="16"/>
    <n v="8.9"/>
    <n v="1.6"/>
    <s v="Y"/>
    <s v="N"/>
    <n v="132642.14000000001"/>
    <n v="46.268034399999998"/>
    <n v="6137091.0964000002"/>
    <n v="118"/>
  </r>
  <r>
    <d v="2015-04-29T00:00:00"/>
    <s v="Q2-2015"/>
    <x v="3"/>
    <n v="18"/>
    <s v="Wednesday"/>
    <x v="0"/>
    <n v="7.4"/>
    <n v="17.100000000000001"/>
    <n v="12.6"/>
    <n v="0"/>
    <s v="Y"/>
    <s v="N"/>
    <n v="132814.61499999999"/>
    <n v="39.829820890000001"/>
    <n v="5289982.3269999996"/>
    <n v="119"/>
  </r>
  <r>
    <d v="2015-04-30T00:00:00"/>
    <s v="Q2-2015"/>
    <x v="3"/>
    <n v="18"/>
    <s v="Thursday"/>
    <x v="0"/>
    <n v="6.4"/>
    <n v="19.600000000000001"/>
    <n v="12.3"/>
    <n v="0"/>
    <s v="Y"/>
    <s v="N"/>
    <n v="132669.57999999999"/>
    <n v="39.092652309999998"/>
    <n v="5186405.7631000001"/>
    <n v="120"/>
  </r>
  <r>
    <d v="2015-05-01T00:00:00"/>
    <s v="Q2-2015"/>
    <x v="4"/>
    <n v="18"/>
    <s v="Friday"/>
    <x v="0"/>
    <n v="7.9"/>
    <n v="23.1"/>
    <n v="12.1"/>
    <n v="0"/>
    <s v="Y"/>
    <s v="N"/>
    <n v="126304.44500000001"/>
    <n v="47.474462099999997"/>
    <n v="5996235.5872"/>
    <n v="121"/>
  </r>
  <r>
    <d v="2015-05-02T00:00:00"/>
    <s v="Q2-2015"/>
    <x v="4"/>
    <n v="18"/>
    <s v="Saturday"/>
    <x v="0"/>
    <n v="11.6"/>
    <n v="22.2"/>
    <n v="6.1"/>
    <n v="0"/>
    <s v="Y"/>
    <s v="N"/>
    <n v="108487.97500000001"/>
    <n v="25.852039900000001"/>
    <n v="2804635.4583999999"/>
    <n v="122"/>
  </r>
  <r>
    <d v="2015-05-03T00:00:00"/>
    <s v="Q2-2015"/>
    <x v="4"/>
    <n v="18"/>
    <s v="Sunday"/>
    <x v="0"/>
    <n v="9.6999999999999993"/>
    <n v="18.2"/>
    <n v="11.2"/>
    <n v="0"/>
    <s v="Y"/>
    <s v="N"/>
    <n v="109233.34"/>
    <n v="30.627063069999998"/>
    <n v="3345496.3934999998"/>
    <n v="123"/>
  </r>
  <r>
    <d v="2015-05-04T00:00:00"/>
    <s v="Q2-2015"/>
    <x v="4"/>
    <n v="19"/>
    <s v="Monday"/>
    <x v="0"/>
    <n v="7.5"/>
    <n v="22.3"/>
    <n v="11.6"/>
    <n v="0"/>
    <s v="Y"/>
    <s v="N"/>
    <n v="122375.47"/>
    <n v="28.803037939999999"/>
    <n v="3524785.3053000001"/>
    <n v="124"/>
  </r>
  <r>
    <d v="2015-05-05T00:00:00"/>
    <s v="Q2-2015"/>
    <x v="4"/>
    <n v="19"/>
    <s v="Tuesday"/>
    <x v="0"/>
    <n v="9.1999999999999993"/>
    <n v="18.100000000000001"/>
    <n v="7.1"/>
    <n v="0.6"/>
    <s v="Y"/>
    <s v="N"/>
    <n v="123734.86500000001"/>
    <n v="27.383343969999999"/>
    <n v="3388274.3694000002"/>
    <n v="125"/>
  </r>
  <r>
    <d v="2015-05-06T00:00:00"/>
    <s v="Q2-2015"/>
    <x v="4"/>
    <n v="19"/>
    <s v="Wednesday"/>
    <x v="0"/>
    <n v="9.5"/>
    <n v="16.2"/>
    <n v="7.6"/>
    <n v="1.4"/>
    <s v="Y"/>
    <s v="N"/>
    <n v="129121.86"/>
    <n v="26.022589379999999"/>
    <n v="3360085.1428"/>
    <n v="126"/>
  </r>
  <r>
    <d v="2015-05-07T00:00:00"/>
    <s v="Q2-2015"/>
    <x v="4"/>
    <n v="19"/>
    <s v="Thursday"/>
    <x v="0"/>
    <n v="10.3"/>
    <n v="15.6"/>
    <n v="6.9"/>
    <n v="2.2000000000000002"/>
    <s v="Y"/>
    <s v="N"/>
    <n v="131237.185"/>
    <n v="29.082030029999999"/>
    <n v="3816643.7552"/>
    <n v="127"/>
  </r>
  <r>
    <d v="2015-05-08T00:00:00"/>
    <s v="Q2-2015"/>
    <x v="4"/>
    <n v="19"/>
    <s v="Friday"/>
    <x v="0"/>
    <n v="10.5"/>
    <n v="15.9"/>
    <n v="5.9"/>
    <n v="0.2"/>
    <s v="Y"/>
    <s v="N"/>
    <n v="131138.73000000001"/>
    <n v="29.075609050000001"/>
    <n v="3812938.4448000002"/>
    <n v="128"/>
  </r>
  <r>
    <d v="2015-05-09T00:00:00"/>
    <s v="Q2-2015"/>
    <x v="4"/>
    <n v="19"/>
    <s v="Saturday"/>
    <x v="0"/>
    <n v="12.8"/>
    <n v="18.7"/>
    <n v="7.3"/>
    <n v="0"/>
    <s v="Y"/>
    <s v="N"/>
    <n v="108377.05"/>
    <n v="19.602360470000001"/>
    <n v="2124446.0008"/>
    <n v="129"/>
  </r>
  <r>
    <d v="2015-05-10T00:00:00"/>
    <s v="Q2-2015"/>
    <x v="4"/>
    <n v="19"/>
    <s v="Sunday"/>
    <x v="0"/>
    <n v="12.8"/>
    <n v="16.600000000000001"/>
    <n v="5.9"/>
    <n v="8.6"/>
    <s v="Y"/>
    <s v="N"/>
    <n v="103811.28"/>
    <n v="13.279840760000001"/>
    <n v="1378597.2675000001"/>
    <n v="130"/>
  </r>
  <r>
    <d v="2015-05-11T00:00:00"/>
    <s v="Q2-2015"/>
    <x v="4"/>
    <n v="20"/>
    <s v="Monday"/>
    <x v="0"/>
    <n v="12.4"/>
    <n v="15.9"/>
    <n v="7.9"/>
    <n v="2.6"/>
    <s v="Y"/>
    <s v="N"/>
    <n v="123740.245"/>
    <n v="28.475489379999999"/>
    <n v="3523564.0323999999"/>
    <n v="131"/>
  </r>
  <r>
    <d v="2015-05-12T00:00:00"/>
    <s v="Q2-2015"/>
    <x v="4"/>
    <n v="20"/>
    <s v="Tuesday"/>
    <x v="0"/>
    <n v="12.8"/>
    <n v="17.399999999999999"/>
    <n v="5.9"/>
    <n v="0"/>
    <s v="Y"/>
    <s v="N"/>
    <n v="129312.58"/>
    <n v="28.355358970000001"/>
    <n v="3666704.6252000001"/>
    <n v="132"/>
  </r>
  <r>
    <d v="2015-05-13T00:00:00"/>
    <s v="Q2-2015"/>
    <x v="4"/>
    <n v="20"/>
    <s v="Wednesday"/>
    <x v="0"/>
    <n v="6.3"/>
    <n v="12.8"/>
    <n v="8.6999999999999993"/>
    <n v="6.8"/>
    <s v="Y"/>
    <s v="N"/>
    <n v="136903.26999999999"/>
    <n v="33.602901799999998"/>
    <n v="4600347.1379000004"/>
    <n v="133"/>
  </r>
  <r>
    <d v="2015-05-14T00:00:00"/>
    <s v="Q2-2015"/>
    <x v="4"/>
    <n v="20"/>
    <s v="Thursday"/>
    <x v="0"/>
    <n v="7.3"/>
    <n v="14.6"/>
    <n v="6.7"/>
    <n v="4.4000000000000004"/>
    <s v="Y"/>
    <s v="N"/>
    <n v="135217.65"/>
    <n v="36.084976089999998"/>
    <n v="4879325.6672"/>
    <n v="134"/>
  </r>
  <r>
    <d v="2015-05-15T00:00:00"/>
    <s v="Q2-2015"/>
    <x v="4"/>
    <n v="20"/>
    <s v="Friday"/>
    <x v="0"/>
    <n v="11.5"/>
    <n v="14.5"/>
    <n v="6.2"/>
    <n v="1.8"/>
    <s v="Y"/>
    <s v="N"/>
    <n v="135172.41"/>
    <n v="32.888201889999998"/>
    <n v="4445577.51"/>
    <n v="135"/>
  </r>
  <r>
    <d v="2015-05-16T00:00:00"/>
    <s v="Q2-2015"/>
    <x v="4"/>
    <n v="20"/>
    <s v="Saturday"/>
    <x v="0"/>
    <n v="11.3"/>
    <n v="16.2"/>
    <n v="10.4"/>
    <n v="0"/>
    <s v="Y"/>
    <s v="N"/>
    <n v="117136.63"/>
    <n v="35.11935553"/>
    <n v="4113762.9545999998"/>
    <n v="136"/>
  </r>
  <r>
    <d v="2015-05-17T00:00:00"/>
    <s v="Q2-2015"/>
    <x v="4"/>
    <n v="20"/>
    <s v="Sunday"/>
    <x v="0"/>
    <n v="7.4"/>
    <n v="20.5"/>
    <n v="10.3"/>
    <n v="0"/>
    <s v="Y"/>
    <s v="N"/>
    <n v="111897.08500000001"/>
    <n v="30.547599470000002"/>
    <n v="3418187.3344000001"/>
    <n v="137"/>
  </r>
  <r>
    <d v="2015-05-18T00:00:00"/>
    <s v="Q2-2015"/>
    <x v="4"/>
    <n v="21"/>
    <s v="Monday"/>
    <x v="0"/>
    <n v="7.2"/>
    <n v="20.399999999999999"/>
    <n v="10.199999999999999"/>
    <n v="0"/>
    <s v="Y"/>
    <s v="N"/>
    <n v="127524.8"/>
    <n v="39.33371288"/>
    <n v="5016023.8683000002"/>
    <n v="138"/>
  </r>
  <r>
    <d v="2015-05-19T00:00:00"/>
    <s v="Q2-2015"/>
    <x v="4"/>
    <n v="21"/>
    <s v="Tuesday"/>
    <x v="0"/>
    <n v="9.9"/>
    <n v="16.2"/>
    <n v="3.2"/>
    <n v="0"/>
    <s v="Y"/>
    <s v="N"/>
    <n v="133235.48000000001"/>
    <n v="34.038317739999997"/>
    <n v="4535111.6025"/>
    <n v="139"/>
  </r>
  <r>
    <d v="2015-05-20T00:00:00"/>
    <s v="Q2-2015"/>
    <x v="4"/>
    <n v="21"/>
    <s v="Wednesday"/>
    <x v="0"/>
    <n v="13.6"/>
    <n v="18.100000000000001"/>
    <n v="6"/>
    <n v="2.4"/>
    <s v="Y"/>
    <s v="N"/>
    <n v="127522.71"/>
    <n v="30.976086030000001"/>
    <n v="3950154.4356999998"/>
    <n v="140"/>
  </r>
  <r>
    <d v="2015-05-21T00:00:00"/>
    <s v="Q2-2015"/>
    <x v="4"/>
    <n v="21"/>
    <s v="Thursday"/>
    <x v="0"/>
    <n v="10.3"/>
    <n v="13.6"/>
    <n v="3.5"/>
    <n v="6.2"/>
    <s v="Y"/>
    <s v="N"/>
    <n v="135361.19500000001"/>
    <n v="35.621998429999998"/>
    <n v="4821836.2757999999"/>
    <n v="141"/>
  </r>
  <r>
    <d v="2015-05-22T00:00:00"/>
    <s v="Q2-2015"/>
    <x v="4"/>
    <n v="21"/>
    <s v="Friday"/>
    <x v="0"/>
    <n v="9.1"/>
    <n v="14.1"/>
    <n v="6.7"/>
    <n v="0.4"/>
    <s v="Y"/>
    <s v="N"/>
    <n v="133422.46"/>
    <n v="34.614105330000001"/>
    <n v="4618299.0838000001"/>
    <n v="142"/>
  </r>
  <r>
    <d v="2015-05-23T00:00:00"/>
    <s v="Q2-2015"/>
    <x v="4"/>
    <n v="21"/>
    <s v="Saturday"/>
    <x v="0"/>
    <n v="10.4"/>
    <n v="13.3"/>
    <n v="7.7"/>
    <n v="0"/>
    <s v="Y"/>
    <s v="N"/>
    <n v="119331.85"/>
    <n v="31.22698432"/>
    <n v="3726373.8088000002"/>
    <n v="143"/>
  </r>
  <r>
    <d v="2015-05-24T00:00:00"/>
    <s v="Q2-2015"/>
    <x v="4"/>
    <n v="21"/>
    <s v="Sunday"/>
    <x v="0"/>
    <n v="6"/>
    <n v="15.6"/>
    <n v="8.6"/>
    <n v="0"/>
    <s v="Y"/>
    <s v="N"/>
    <n v="118783.08500000001"/>
    <n v="31.493258560000001"/>
    <n v="3740866.4084999999"/>
    <n v="144"/>
  </r>
  <r>
    <d v="2015-05-25T00:00:00"/>
    <s v="Q2-2015"/>
    <x v="4"/>
    <n v="22"/>
    <s v="Monday"/>
    <x v="0"/>
    <n v="7.4"/>
    <n v="17.100000000000001"/>
    <n v="8.1"/>
    <n v="0"/>
    <s v="Y"/>
    <s v="N"/>
    <n v="136690.92000000001"/>
    <n v="51.610330150000003"/>
    <n v="7054663.5097000003"/>
    <n v="145"/>
  </r>
  <r>
    <d v="2015-05-26T00:00:00"/>
    <s v="Q2-2015"/>
    <x v="4"/>
    <n v="22"/>
    <s v="Tuesday"/>
    <x v="0"/>
    <n v="5.4"/>
    <n v="15.6"/>
    <n v="6.8"/>
    <n v="0"/>
    <s v="Y"/>
    <s v="N"/>
    <n v="140886.995"/>
    <n v="46.401813629999999"/>
    <n v="6537412.0849000001"/>
    <n v="146"/>
  </r>
  <r>
    <d v="2015-05-27T00:00:00"/>
    <s v="Q2-2015"/>
    <x v="4"/>
    <n v="22"/>
    <s v="Wednesday"/>
    <x v="0"/>
    <n v="7.9"/>
    <n v="18.7"/>
    <n v="7.4"/>
    <n v="0"/>
    <s v="Y"/>
    <s v="N"/>
    <n v="133103.37"/>
    <n v="29.884071370000001"/>
    <n v="3977670.6087000002"/>
    <n v="147"/>
  </r>
  <r>
    <d v="2015-05-28T00:00:00"/>
    <s v="Q2-2015"/>
    <x v="4"/>
    <n v="22"/>
    <s v="Thursday"/>
    <x v="0"/>
    <n v="13.1"/>
    <n v="19.7"/>
    <n v="8.4"/>
    <n v="0"/>
    <s v="Y"/>
    <s v="N"/>
    <n v="127900.235"/>
    <n v="26.09688903"/>
    <n v="3337798.2396999998"/>
    <n v="148"/>
  </r>
  <r>
    <d v="2015-05-29T00:00:00"/>
    <s v="Q2-2015"/>
    <x v="4"/>
    <n v="22"/>
    <s v="Friday"/>
    <x v="0"/>
    <n v="9.5"/>
    <n v="15.8"/>
    <n v="6.6"/>
    <n v="0"/>
    <s v="Y"/>
    <s v="N"/>
    <n v="132338.94"/>
    <n v="29.803580050000001"/>
    <n v="3944174.1919999998"/>
    <n v="149"/>
  </r>
  <r>
    <d v="2015-05-30T00:00:00"/>
    <s v="Q2-2015"/>
    <x v="4"/>
    <n v="22"/>
    <s v="Saturday"/>
    <x v="0"/>
    <n v="11"/>
    <n v="17.3"/>
    <n v="8"/>
    <n v="0"/>
    <s v="Y"/>
    <s v="N"/>
    <n v="114669.79"/>
    <n v="19.048825789999999"/>
    <n v="2184324.8530999999"/>
    <n v="150"/>
  </r>
  <r>
    <d v="2015-05-31T00:00:00"/>
    <s v="Q2-2015"/>
    <x v="4"/>
    <n v="22"/>
    <s v="Sunday"/>
    <x v="0"/>
    <n v="12.3"/>
    <n v="16.8"/>
    <n v="4.9000000000000004"/>
    <n v="0"/>
    <s v="Y"/>
    <s v="N"/>
    <n v="113261.26"/>
    <n v="18.572714080000001"/>
    <n v="2103568.9983000001"/>
    <n v="151"/>
  </r>
  <r>
    <d v="2015-06-01T00:00:00"/>
    <s v="Q2-2015"/>
    <x v="5"/>
    <n v="23"/>
    <s v="Monday"/>
    <x v="0"/>
    <n v="5.2"/>
    <n v="12.2"/>
    <n v="8.1"/>
    <n v="8.1999999999999993"/>
    <s v="Y"/>
    <s v="N"/>
    <n v="140919.995"/>
    <n v="36.928126640000002"/>
    <n v="5203911.4215000002"/>
    <n v="152"/>
  </r>
  <r>
    <d v="2015-06-02T00:00:00"/>
    <s v="Q2-2015"/>
    <x v="5"/>
    <n v="23"/>
    <s v="Tuesday"/>
    <x v="0"/>
    <n v="7.1"/>
    <n v="11.4"/>
    <n v="4.5999999999999996"/>
    <n v="4.2"/>
    <s v="Y"/>
    <s v="N"/>
    <n v="148534.505"/>
    <n v="59.85603338"/>
    <n v="8890686.2894000001"/>
    <n v="153"/>
  </r>
  <r>
    <d v="2015-06-03T00:00:00"/>
    <s v="Q2-2015"/>
    <x v="5"/>
    <n v="23"/>
    <s v="Wednesday"/>
    <x v="0"/>
    <n v="8.1"/>
    <n v="13.6"/>
    <n v="8.1999999999999993"/>
    <n v="0.8"/>
    <s v="Y"/>
    <s v="N"/>
    <n v="146902.95000000001"/>
    <n v="50.5626836"/>
    <n v="7427807.3808000004"/>
    <n v="154"/>
  </r>
  <r>
    <d v="2015-06-04T00:00:00"/>
    <s v="Q2-2015"/>
    <x v="5"/>
    <n v="23"/>
    <s v="Thursday"/>
    <x v="0"/>
    <n v="4.4000000000000004"/>
    <n v="11.3"/>
    <n v="5.5"/>
    <n v="0"/>
    <s v="Y"/>
    <s v="N"/>
    <n v="147155.26500000001"/>
    <n v="33.050284789999999"/>
    <n v="4863523.4166000001"/>
    <n v="155"/>
  </r>
  <r>
    <d v="2015-06-05T00:00:00"/>
    <s v="Q2-2015"/>
    <x v="5"/>
    <n v="23"/>
    <s v="Friday"/>
    <x v="0"/>
    <n v="7"/>
    <n v="15"/>
    <n v="7"/>
    <n v="4.2"/>
    <s v="Y"/>
    <s v="N"/>
    <n v="142625.035"/>
    <n v="37.966538890000002"/>
    <n v="5414978.9380000001"/>
    <n v="156"/>
  </r>
  <r>
    <d v="2015-06-06T00:00:00"/>
    <s v="Q2-2015"/>
    <x v="5"/>
    <n v="23"/>
    <s v="Saturday"/>
    <x v="0"/>
    <n v="9.1999999999999993"/>
    <n v="16.600000000000001"/>
    <n v="6.4"/>
    <n v="0.2"/>
    <s v="Y"/>
    <s v="N"/>
    <n v="120128.295"/>
    <n v="30.181346850000001"/>
    <n v="3625633.7379000001"/>
    <n v="157"/>
  </r>
  <r>
    <d v="2015-06-07T00:00:00"/>
    <s v="Q2-2015"/>
    <x v="5"/>
    <n v="23"/>
    <s v="Sunday"/>
    <x v="0"/>
    <n v="11.2"/>
    <n v="14.5"/>
    <n v="6.9"/>
    <n v="0"/>
    <s v="Y"/>
    <s v="N"/>
    <n v="109609.685"/>
    <n v="23.380384849999999"/>
    <n v="2562716.6186000002"/>
    <n v="158"/>
  </r>
  <r>
    <d v="2015-06-08T00:00:00"/>
    <s v="Q2-2015"/>
    <x v="5"/>
    <n v="24"/>
    <s v="Monday"/>
    <x v="0"/>
    <n v="11.1"/>
    <n v="18.5"/>
    <n v="8.1999999999999993"/>
    <n v="0"/>
    <s v="Y"/>
    <s v="Y"/>
    <n v="110715.815"/>
    <n v="24.357636500000002"/>
    <n v="2696775.5765999998"/>
    <n v="159"/>
  </r>
  <r>
    <d v="2015-06-09T00:00:00"/>
    <s v="Q2-2015"/>
    <x v="5"/>
    <n v="24"/>
    <s v="Tuesday"/>
    <x v="0"/>
    <n v="10.3"/>
    <n v="13.5"/>
    <n v="8.6"/>
    <n v="4"/>
    <s v="Y"/>
    <s v="N"/>
    <n v="132854.13500000001"/>
    <n v="36.714275120000003"/>
    <n v="4877643.2631999999"/>
    <n v="160"/>
  </r>
  <r>
    <d v="2015-06-10T00:00:00"/>
    <s v="Q2-2015"/>
    <x v="5"/>
    <n v="24"/>
    <s v="Wednesday"/>
    <x v="0"/>
    <n v="7.5"/>
    <n v="13.4"/>
    <n v="7.1"/>
    <n v="0"/>
    <s v="Y"/>
    <s v="N"/>
    <n v="144125.52499999999"/>
    <n v="39.766137469999997"/>
    <n v="5731315.4401000002"/>
    <n v="161"/>
  </r>
  <r>
    <d v="2015-06-11T00:00:00"/>
    <s v="Q2-2015"/>
    <x v="5"/>
    <n v="24"/>
    <s v="Thursday"/>
    <x v="0"/>
    <n v="5.7"/>
    <n v="14"/>
    <n v="8.3000000000000007"/>
    <n v="0"/>
    <s v="Y"/>
    <s v="N"/>
    <n v="143465.44500000001"/>
    <n v="37.481829380000001"/>
    <n v="5377347.3313999996"/>
    <n v="162"/>
  </r>
  <r>
    <d v="2015-06-12T00:00:00"/>
    <s v="Q2-2015"/>
    <x v="5"/>
    <n v="24"/>
    <s v="Friday"/>
    <x v="0"/>
    <n v="5.2"/>
    <n v="13.1"/>
    <n v="6.9"/>
    <n v="0"/>
    <s v="Y"/>
    <s v="N"/>
    <n v="145005.62"/>
    <n v="37.539372819999997"/>
    <n v="5443420.0301999999"/>
    <n v="163"/>
  </r>
  <r>
    <d v="2015-06-13T00:00:00"/>
    <s v="Q2-2015"/>
    <x v="5"/>
    <n v="24"/>
    <s v="Saturday"/>
    <x v="0"/>
    <n v="6"/>
    <n v="18.2"/>
    <n v="8"/>
    <n v="0"/>
    <s v="Y"/>
    <s v="N"/>
    <n v="123754.55"/>
    <n v="29.868588150000001"/>
    <n v="3696373.6856"/>
    <n v="164"/>
  </r>
  <r>
    <d v="2015-06-14T00:00:00"/>
    <s v="Q2-2015"/>
    <x v="5"/>
    <n v="24"/>
    <s v="Sunday"/>
    <x v="0"/>
    <n v="5.8"/>
    <n v="17.399999999999999"/>
    <n v="8"/>
    <n v="0"/>
    <s v="Y"/>
    <s v="N"/>
    <n v="119125.62"/>
    <n v="31.598182309999999"/>
    <n v="3764153.0586000001"/>
    <n v="165"/>
  </r>
  <r>
    <d v="2015-06-15T00:00:00"/>
    <s v="Q2-2015"/>
    <x v="5"/>
    <n v="25"/>
    <s v="Monday"/>
    <x v="0"/>
    <n v="7.1"/>
    <n v="16.899999999999999"/>
    <n v="6.6"/>
    <n v="0"/>
    <s v="Y"/>
    <s v="N"/>
    <n v="136054.14499999999"/>
    <n v="36.010981530000002"/>
    <n v="4899443.3026999999"/>
    <n v="166"/>
  </r>
  <r>
    <d v="2015-06-16T00:00:00"/>
    <s v="Q2-2015"/>
    <x v="5"/>
    <n v="25"/>
    <s v="Tuesday"/>
    <x v="0"/>
    <n v="9.5"/>
    <n v="16.100000000000001"/>
    <n v="3.3"/>
    <n v="5"/>
    <s v="Y"/>
    <s v="N"/>
    <n v="139073.785"/>
    <n v="36.942819380000003"/>
    <n v="5137777.7197000002"/>
    <n v="167"/>
  </r>
  <r>
    <d v="2015-06-17T00:00:00"/>
    <s v="Q2-2015"/>
    <x v="5"/>
    <n v="25"/>
    <s v="Wednesday"/>
    <x v="0"/>
    <n v="11.7"/>
    <n v="13.8"/>
    <n v="4.7"/>
    <n v="0"/>
    <s v="Y"/>
    <s v="N"/>
    <n v="134290.46"/>
    <n v="39.278599130000003"/>
    <n v="5274741.1453"/>
    <n v="168"/>
  </r>
  <r>
    <d v="2015-06-18T00:00:00"/>
    <s v="Q2-2015"/>
    <x v="5"/>
    <n v="25"/>
    <s v="Thursday"/>
    <x v="0"/>
    <n v="10.7"/>
    <n v="12.7"/>
    <n v="4.2"/>
    <n v="1"/>
    <s v="Y"/>
    <s v="N"/>
    <n v="137073.77499999999"/>
    <n v="37.45776352"/>
    <n v="5134477.0487000002"/>
    <n v="169"/>
  </r>
  <r>
    <d v="2015-06-19T00:00:00"/>
    <s v="Q2-2015"/>
    <x v="5"/>
    <n v="25"/>
    <s v="Friday"/>
    <x v="0"/>
    <n v="7"/>
    <n v="12.4"/>
    <n v="7.9"/>
    <n v="0.2"/>
    <s v="Y"/>
    <s v="N"/>
    <n v="139781.245"/>
    <n v="38.550713739999999"/>
    <n v="5388666.7621999998"/>
    <n v="170"/>
  </r>
  <r>
    <d v="2015-06-20T00:00:00"/>
    <s v="Q2-2015"/>
    <x v="5"/>
    <n v="25"/>
    <s v="Saturday"/>
    <x v="0"/>
    <n v="4.0999999999999996"/>
    <n v="11.6"/>
    <n v="7.1"/>
    <n v="0"/>
    <s v="Y"/>
    <s v="N"/>
    <n v="129576.36"/>
    <n v="41.097683109999998"/>
    <n v="5325288.1818000004"/>
    <n v="171"/>
  </r>
  <r>
    <d v="2015-06-21T00:00:00"/>
    <s v="Q2-2015"/>
    <x v="5"/>
    <n v="25"/>
    <s v="Sunday"/>
    <x v="0"/>
    <n v="2.2000000000000002"/>
    <n v="12.9"/>
    <n v="8.6"/>
    <n v="0"/>
    <s v="Y"/>
    <s v="N"/>
    <n v="124910.57"/>
    <n v="33.902389839999998"/>
    <n v="4234766.8393000001"/>
    <n v="172"/>
  </r>
  <r>
    <d v="2015-06-22T00:00:00"/>
    <s v="Q2-2015"/>
    <x v="5"/>
    <n v="26"/>
    <s v="Monday"/>
    <x v="0"/>
    <n v="3.6"/>
    <n v="14.1"/>
    <n v="6.2"/>
    <n v="0"/>
    <s v="Y"/>
    <s v="N"/>
    <n v="140431.35999999999"/>
    <n v="30.477831179999999"/>
    <n v="4280043.2824999997"/>
    <n v="173"/>
  </r>
  <r>
    <d v="2015-06-23T00:00:00"/>
    <s v="Q2-2015"/>
    <x v="5"/>
    <n v="26"/>
    <s v="Tuesday"/>
    <x v="0"/>
    <n v="9.6"/>
    <n v="17.600000000000001"/>
    <n v="5.8"/>
    <n v="0"/>
    <s v="Y"/>
    <s v="N"/>
    <n v="133171.4"/>
    <n v="30.238061600000002"/>
    <n v="4026844.9966000002"/>
    <n v="174"/>
  </r>
  <r>
    <d v="2015-06-24T00:00:00"/>
    <s v="Q2-2015"/>
    <x v="5"/>
    <n v="26"/>
    <s v="Wednesday"/>
    <x v="0"/>
    <n v="12.2"/>
    <n v="16"/>
    <n v="7.7"/>
    <n v="0"/>
    <s v="Y"/>
    <s v="N"/>
    <n v="135407.57"/>
    <n v="32.217778950000003"/>
    <n v="4362531.1584000001"/>
    <n v="175"/>
  </r>
  <r>
    <d v="2015-06-25T00:00:00"/>
    <s v="Q2-2015"/>
    <x v="5"/>
    <n v="26"/>
    <s v="Thursday"/>
    <x v="0"/>
    <n v="9.6"/>
    <n v="14"/>
    <n v="6.3"/>
    <n v="0"/>
    <s v="Y"/>
    <s v="N"/>
    <n v="137379.23000000001"/>
    <n v="33.054838169999996"/>
    <n v="4541048.2155999998"/>
    <n v="176"/>
  </r>
  <r>
    <d v="2015-06-26T00:00:00"/>
    <s v="Q2-2015"/>
    <x v="5"/>
    <n v="26"/>
    <s v="Friday"/>
    <x v="0"/>
    <n v="10.5"/>
    <n v="16.899999999999999"/>
    <n v="7.1"/>
    <n v="0"/>
    <s v="N"/>
    <s v="N"/>
    <n v="135562.07500000001"/>
    <n v="31.92862512"/>
    <n v="4328310.6732000001"/>
    <n v="177"/>
  </r>
  <r>
    <d v="2015-06-27T00:00:00"/>
    <s v="Q2-2015"/>
    <x v="5"/>
    <n v="26"/>
    <s v="Saturday"/>
    <x v="0"/>
    <n v="8"/>
    <n v="14.1"/>
    <n v="5"/>
    <n v="0"/>
    <s v="N"/>
    <s v="N"/>
    <n v="124587.43"/>
    <n v="28.292540349999999"/>
    <n v="3524894.8903999999"/>
    <n v="178"/>
  </r>
  <r>
    <d v="2015-06-28T00:00:00"/>
    <s v="Q2-2015"/>
    <x v="5"/>
    <n v="26"/>
    <s v="Sunday"/>
    <x v="0"/>
    <n v="9.6"/>
    <n v="14.5"/>
    <n v="4.0999999999999996"/>
    <n v="0"/>
    <s v="N"/>
    <s v="N"/>
    <n v="119277.48"/>
    <n v="31.00149176"/>
    <n v="3697779.8133999999"/>
    <n v="179"/>
  </r>
  <r>
    <d v="2015-06-29T00:00:00"/>
    <s v="Q2-2015"/>
    <x v="5"/>
    <n v="27"/>
    <s v="Monday"/>
    <x v="0"/>
    <n v="6.9"/>
    <n v="12.3"/>
    <n v="5.6"/>
    <n v="0"/>
    <s v="N"/>
    <s v="N"/>
    <n v="139468.155"/>
    <n v="35.775398760000002"/>
    <n v="4989528.8594000004"/>
    <n v="180"/>
  </r>
  <r>
    <d v="2015-06-30T00:00:00"/>
    <s v="Q2-2015"/>
    <x v="5"/>
    <n v="27"/>
    <s v="Tuesday"/>
    <x v="0"/>
    <n v="5"/>
    <n v="14.2"/>
    <n v="7.9"/>
    <n v="0"/>
    <s v="N"/>
    <s v="N"/>
    <n v="143170.05499999999"/>
    <n v="37.625258199999998"/>
    <n v="5386810.2858999996"/>
    <n v="181"/>
  </r>
  <r>
    <d v="2015-07-01T00:00:00"/>
    <s v="Q3-2015"/>
    <x v="6"/>
    <n v="27"/>
    <s v="Wednesday"/>
    <x v="0"/>
    <n v="7.4"/>
    <n v="15"/>
    <n v="6.9"/>
    <n v="0"/>
    <s v="N"/>
    <s v="N"/>
    <n v="138931"/>
    <n v="29.520946160000001"/>
    <n v="4101374.571"/>
    <n v="182"/>
  </r>
  <r>
    <d v="2015-07-02T00:00:00"/>
    <s v="Q3-2015"/>
    <x v="6"/>
    <n v="27"/>
    <s v="Thursday"/>
    <x v="0"/>
    <n v="10.3"/>
    <n v="11.9"/>
    <n v="7"/>
    <n v="0.6"/>
    <s v="N"/>
    <s v="N"/>
    <n v="138972.42499999999"/>
    <n v="35.618313800000003"/>
    <n v="4949963.4431999996"/>
    <n v="183"/>
  </r>
  <r>
    <d v="2015-07-03T00:00:00"/>
    <s v="Q3-2015"/>
    <x v="6"/>
    <n v="27"/>
    <s v="Friday"/>
    <x v="0"/>
    <n v="5.9"/>
    <n v="12"/>
    <n v="5"/>
    <n v="2.6"/>
    <s v="N"/>
    <s v="N"/>
    <n v="145713.81"/>
    <n v="42.629576239999999"/>
    <n v="6211717.9726"/>
    <n v="184"/>
  </r>
  <r>
    <d v="2015-07-04T00:00:00"/>
    <s v="Q3-2015"/>
    <x v="6"/>
    <n v="27"/>
    <s v="Saturday"/>
    <x v="0"/>
    <n v="7.3"/>
    <n v="10.6"/>
    <n v="2.8"/>
    <n v="0"/>
    <s v="N"/>
    <s v="N"/>
    <n v="130073.27"/>
    <n v="29.127825269999999"/>
    <n v="3788751.4808999998"/>
    <n v="185"/>
  </r>
  <r>
    <d v="2015-07-05T00:00:00"/>
    <s v="Q3-2015"/>
    <x v="6"/>
    <n v="27"/>
    <s v="Sunday"/>
    <x v="0"/>
    <n v="8.1999999999999993"/>
    <n v="14.9"/>
    <n v="8.1999999999999993"/>
    <n v="2"/>
    <s v="N"/>
    <s v="N"/>
    <n v="117312.925"/>
    <n v="24.00328983"/>
    <n v="2815896.1395999999"/>
    <n v="186"/>
  </r>
  <r>
    <d v="2015-07-06T00:00:00"/>
    <s v="Q3-2015"/>
    <x v="6"/>
    <n v="28"/>
    <s v="Monday"/>
    <x v="0"/>
    <n v="7.5"/>
    <n v="11.5"/>
    <n v="4.4000000000000004"/>
    <n v="1.6"/>
    <s v="N"/>
    <s v="N"/>
    <n v="143176.33499999999"/>
    <n v="36.041788840000002"/>
    <n v="5160331.233"/>
    <n v="187"/>
  </r>
  <r>
    <d v="2015-07-07T00:00:00"/>
    <s v="Q3-2015"/>
    <x v="6"/>
    <n v="28"/>
    <s v="Tuesday"/>
    <x v="0"/>
    <n v="7.4"/>
    <n v="14.2"/>
    <n v="7"/>
    <n v="2.2000000000000002"/>
    <s v="N"/>
    <s v="N"/>
    <n v="143984.39000000001"/>
    <n v="37.297517450000001"/>
    <n v="5370260.2986000003"/>
    <n v="188"/>
  </r>
  <r>
    <d v="2015-07-08T00:00:00"/>
    <s v="Q3-2015"/>
    <x v="6"/>
    <n v="28"/>
    <s v="Wednesday"/>
    <x v="0"/>
    <n v="4.9000000000000004"/>
    <n v="14.8"/>
    <n v="8.5"/>
    <n v="0.2"/>
    <s v="N"/>
    <s v="N"/>
    <n v="141696.29500000001"/>
    <n v="40.583806850000002"/>
    <n v="5750575.0675999997"/>
    <n v="189"/>
  </r>
  <r>
    <d v="2015-07-09T00:00:00"/>
    <s v="Q3-2015"/>
    <x v="6"/>
    <n v="28"/>
    <s v="Thursday"/>
    <x v="0"/>
    <n v="6.5"/>
    <n v="13.4"/>
    <n v="3.5"/>
    <n v="0"/>
    <s v="N"/>
    <s v="N"/>
    <n v="141994.375"/>
    <n v="38.517273539999998"/>
    <n v="5469236.1830000002"/>
    <n v="190"/>
  </r>
  <r>
    <d v="2015-07-10T00:00:00"/>
    <s v="Q3-2015"/>
    <x v="6"/>
    <n v="28"/>
    <s v="Friday"/>
    <x v="0"/>
    <n v="7.6"/>
    <n v="14.3"/>
    <n v="5.8"/>
    <n v="0"/>
    <s v="N"/>
    <s v="N"/>
    <n v="136884.095"/>
    <n v="32.288455370000001"/>
    <n v="4419775.9923"/>
    <n v="191"/>
  </r>
  <r>
    <d v="2015-07-11T00:00:00"/>
    <s v="Q3-2015"/>
    <x v="6"/>
    <n v="28"/>
    <s v="Saturday"/>
    <x v="0"/>
    <n v="10.9"/>
    <n v="13.1"/>
    <n v="3.7"/>
    <n v="0.2"/>
    <s v="N"/>
    <s v="N"/>
    <n v="123971.705"/>
    <n v="30.621819909999999"/>
    <n v="3796239.2244000002"/>
    <n v="192"/>
  </r>
  <r>
    <d v="2015-07-12T00:00:00"/>
    <s v="Q3-2015"/>
    <x v="6"/>
    <n v="28"/>
    <s v="Sunday"/>
    <x v="0"/>
    <n v="3.4"/>
    <n v="12.3"/>
    <n v="2.9"/>
    <n v="1.6"/>
    <s v="N"/>
    <s v="N"/>
    <n v="124790.69500000001"/>
    <n v="33.152119050000003"/>
    <n v="4137075.977"/>
    <n v="193"/>
  </r>
  <r>
    <d v="2015-07-13T00:00:00"/>
    <s v="Q3-2015"/>
    <x v="6"/>
    <n v="29"/>
    <s v="Monday"/>
    <x v="0"/>
    <n v="6.1"/>
    <n v="12.7"/>
    <n v="4.2"/>
    <n v="28.4"/>
    <s v="N"/>
    <s v="N"/>
    <n v="138680.33499999999"/>
    <n v="47.526301529999998"/>
    <n v="6590963.4175000004"/>
    <n v="194"/>
  </r>
  <r>
    <d v="2015-07-14T00:00:00"/>
    <s v="Q3-2015"/>
    <x v="6"/>
    <n v="29"/>
    <s v="Tuesday"/>
    <x v="0"/>
    <n v="8.1"/>
    <n v="9.8000000000000007"/>
    <n v="4.8"/>
    <n v="3.8"/>
    <s v="Y"/>
    <s v="N"/>
    <n v="150671.10500000001"/>
    <n v="45.25558281"/>
    <n v="6818708.6694"/>
    <n v="195"/>
  </r>
  <r>
    <d v="2015-07-15T00:00:00"/>
    <s v="Q3-2015"/>
    <x v="6"/>
    <n v="29"/>
    <s v="Wednesday"/>
    <x v="0"/>
    <n v="5.8"/>
    <n v="10.5"/>
    <n v="7.4"/>
    <n v="3.6"/>
    <s v="Y"/>
    <s v="N"/>
    <n v="151270.54"/>
    <n v="50.497418199999998"/>
    <n v="7638771.7197000002"/>
    <n v="196"/>
  </r>
  <r>
    <d v="2015-07-16T00:00:00"/>
    <s v="Q3-2015"/>
    <x v="6"/>
    <n v="29"/>
    <s v="Thursday"/>
    <x v="0"/>
    <n v="6.6"/>
    <n v="12.3"/>
    <n v="8.1"/>
    <n v="0.2"/>
    <s v="Y"/>
    <s v="N"/>
    <n v="144797.98000000001"/>
    <n v="40.471707639999998"/>
    <n v="5860221.5133999996"/>
    <n v="197"/>
  </r>
  <r>
    <d v="2015-07-17T00:00:00"/>
    <s v="Q3-2015"/>
    <x v="6"/>
    <n v="29"/>
    <s v="Friday"/>
    <x v="0"/>
    <n v="7.3"/>
    <n v="12.3"/>
    <n v="6.5"/>
    <n v="2.4"/>
    <s v="Y"/>
    <s v="N"/>
    <n v="142965.48000000001"/>
    <n v="49.218506959999999"/>
    <n v="7036547.4724000003"/>
    <n v="198"/>
  </r>
  <r>
    <d v="2015-07-18T00:00:00"/>
    <s v="Q3-2015"/>
    <x v="6"/>
    <n v="29"/>
    <s v="Saturday"/>
    <x v="0"/>
    <n v="6.1"/>
    <n v="11.5"/>
    <n v="9.5"/>
    <n v="0.4"/>
    <s v="Y"/>
    <s v="N"/>
    <n v="130187.44500000001"/>
    <n v="44.097767079999997"/>
    <n v="5740975.6264000004"/>
    <n v="199"/>
  </r>
  <r>
    <d v="2015-07-19T00:00:00"/>
    <s v="Q3-2015"/>
    <x v="6"/>
    <n v="29"/>
    <s v="Sunday"/>
    <x v="0"/>
    <n v="0.6"/>
    <n v="12.1"/>
    <n v="9.6999999999999993"/>
    <n v="0"/>
    <s v="Y"/>
    <s v="N"/>
    <n v="131141.35500000001"/>
    <n v="43.573422479999998"/>
    <n v="5714277.6660000002"/>
    <n v="200"/>
  </r>
  <r>
    <d v="2015-07-20T00:00:00"/>
    <s v="Q3-2015"/>
    <x v="6"/>
    <n v="30"/>
    <s v="Monday"/>
    <x v="0"/>
    <n v="1.8"/>
    <n v="14.7"/>
    <n v="9.6999999999999993"/>
    <n v="0"/>
    <s v="Y"/>
    <s v="N"/>
    <n v="146154.37"/>
    <n v="41.79671269"/>
    <n v="6108772.2112999996"/>
    <n v="201"/>
  </r>
  <r>
    <d v="2015-07-21T00:00:00"/>
    <s v="Q3-2015"/>
    <x v="6"/>
    <n v="30"/>
    <s v="Tuesday"/>
    <x v="0"/>
    <n v="4.2"/>
    <n v="17"/>
    <n v="8.6"/>
    <n v="0"/>
    <s v="Y"/>
    <s v="N"/>
    <n v="138931.81"/>
    <n v="28.895489680000001"/>
    <n v="4014502.6820999999"/>
    <n v="202"/>
  </r>
  <r>
    <d v="2015-07-22T00:00:00"/>
    <s v="Q3-2015"/>
    <x v="6"/>
    <n v="30"/>
    <s v="Wednesday"/>
    <x v="0"/>
    <n v="11.4"/>
    <n v="16.600000000000001"/>
    <n v="6"/>
    <n v="1.6"/>
    <s v="Y"/>
    <s v="N"/>
    <n v="138418.83499999999"/>
    <n v="33.707277519999998"/>
    <n v="4665722.0853000004"/>
    <n v="203"/>
  </r>
  <r>
    <d v="2015-07-23T00:00:00"/>
    <s v="Q3-2015"/>
    <x v="6"/>
    <n v="30"/>
    <s v="Thursday"/>
    <x v="0"/>
    <n v="5.0999999999999996"/>
    <n v="16.100000000000001"/>
    <n v="9.5"/>
    <n v="0"/>
    <s v="Y"/>
    <s v="N"/>
    <n v="142316.29500000001"/>
    <n v="33.975184839999997"/>
    <n v="4835222.4283999996"/>
    <n v="204"/>
  </r>
  <r>
    <d v="2015-07-24T00:00:00"/>
    <s v="Q3-2015"/>
    <x v="6"/>
    <n v="30"/>
    <s v="Friday"/>
    <x v="0"/>
    <n v="7.6"/>
    <n v="15"/>
    <n v="4.4000000000000004"/>
    <n v="1.2"/>
    <s v="Y"/>
    <s v="N"/>
    <n v="136837.155"/>
    <n v="27.669824500000001"/>
    <n v="3786260.0639"/>
    <n v="205"/>
  </r>
  <r>
    <d v="2015-07-25T00:00:00"/>
    <s v="Q3-2015"/>
    <x v="6"/>
    <n v="30"/>
    <s v="Saturday"/>
    <x v="0"/>
    <n v="9.4"/>
    <n v="13.3"/>
    <n v="7.7"/>
    <n v="0.8"/>
    <s v="Y"/>
    <s v="N"/>
    <n v="121021.425"/>
    <n v="22.239188500000001"/>
    <n v="2691418.2831000001"/>
    <n v="206"/>
  </r>
  <r>
    <d v="2015-07-26T00:00:00"/>
    <s v="Q3-2015"/>
    <x v="6"/>
    <n v="30"/>
    <s v="Sunday"/>
    <x v="0"/>
    <n v="8.1"/>
    <n v="11.6"/>
    <n v="8.5"/>
    <n v="3.2"/>
    <s v="Y"/>
    <s v="N"/>
    <n v="120396.735"/>
    <n v="22.384246220000001"/>
    <n v="2694990.1603000001"/>
    <n v="207"/>
  </r>
  <r>
    <d v="2015-07-27T00:00:00"/>
    <s v="Q3-2015"/>
    <x v="6"/>
    <n v="31"/>
    <s v="Monday"/>
    <x v="0"/>
    <n v="6.2"/>
    <n v="13.9"/>
    <n v="9.6"/>
    <n v="0.8"/>
    <s v="Y"/>
    <s v="N"/>
    <n v="142470.43"/>
    <n v="35.176217450000003"/>
    <n v="5011570.8258999996"/>
    <n v="208"/>
  </r>
  <r>
    <d v="2015-07-28T00:00:00"/>
    <s v="Q3-2015"/>
    <x v="6"/>
    <n v="31"/>
    <s v="Tuesday"/>
    <x v="0"/>
    <n v="7.9"/>
    <n v="14.4"/>
    <n v="10.199999999999999"/>
    <n v="0"/>
    <s v="Y"/>
    <s v="N"/>
    <n v="144008.37"/>
    <n v="40.752987930000003"/>
    <n v="5868771.3644000003"/>
    <n v="209"/>
  </r>
  <r>
    <d v="2015-07-29T00:00:00"/>
    <s v="Q3-2015"/>
    <x v="6"/>
    <n v="31"/>
    <s v="Wednesday"/>
    <x v="0"/>
    <n v="8.4"/>
    <n v="14"/>
    <n v="9"/>
    <n v="0"/>
    <s v="Y"/>
    <s v="N"/>
    <n v="142637.76000000001"/>
    <n v="37.23752124"/>
    <n v="5311476.6176000005"/>
    <n v="210"/>
  </r>
  <r>
    <d v="2015-07-30T00:00:00"/>
    <s v="Q3-2015"/>
    <x v="6"/>
    <n v="31"/>
    <s v="Thursday"/>
    <x v="0"/>
    <n v="8.6"/>
    <n v="12.3"/>
    <n v="4.5"/>
    <n v="0"/>
    <s v="Y"/>
    <s v="N"/>
    <n v="143544.10999999999"/>
    <n v="29.122837359999998"/>
    <n v="4180411.7694999999"/>
    <n v="211"/>
  </r>
  <r>
    <d v="2015-07-31T00:00:00"/>
    <s v="Q3-2015"/>
    <x v="6"/>
    <n v="31"/>
    <s v="Friday"/>
    <x v="0"/>
    <n v="4.0999999999999996"/>
    <n v="14"/>
    <n v="10.8"/>
    <n v="0.6"/>
    <s v="Y"/>
    <s v="N"/>
    <n v="139584.95499999999"/>
    <n v="35.059771089999998"/>
    <n v="4893816.5698999995"/>
    <n v="212"/>
  </r>
  <r>
    <d v="2015-08-01T00:00:00"/>
    <s v="Q3-2015"/>
    <x v="7"/>
    <n v="31"/>
    <s v="Saturday"/>
    <x v="0"/>
    <n v="6.5"/>
    <n v="11.4"/>
    <n v="4.2"/>
    <n v="0.2"/>
    <s v="Y"/>
    <s v="N"/>
    <n v="125032.57"/>
    <n v="29.880139589999999"/>
    <n v="3735990.6449000002"/>
    <n v="213"/>
  </r>
  <r>
    <d v="2015-08-02T00:00:00"/>
    <s v="Q3-2015"/>
    <x v="7"/>
    <n v="31"/>
    <s v="Sunday"/>
    <x v="0"/>
    <n v="7.8"/>
    <n v="14.9"/>
    <n v="8.3000000000000007"/>
    <n v="0"/>
    <s v="Y"/>
    <s v="N"/>
    <n v="117638.065"/>
    <n v="23.37418658"/>
    <n v="2749694.0802000002"/>
    <n v="214"/>
  </r>
  <r>
    <d v="2015-08-03T00:00:00"/>
    <s v="Q3-2015"/>
    <x v="7"/>
    <n v="32"/>
    <s v="Monday"/>
    <x v="0"/>
    <n v="7.3"/>
    <n v="10.8"/>
    <n v="9.4"/>
    <n v="6.4"/>
    <s v="Y"/>
    <s v="N"/>
    <n v="141451.72500000001"/>
    <n v="38.127978149999997"/>
    <n v="5393268.2801000001"/>
    <n v="215"/>
  </r>
  <r>
    <d v="2015-08-04T00:00:00"/>
    <s v="Q3-2015"/>
    <x v="7"/>
    <n v="32"/>
    <s v="Tuesday"/>
    <x v="0"/>
    <n v="3.5"/>
    <n v="11.3"/>
    <n v="7.1"/>
    <n v="0"/>
    <s v="Y"/>
    <s v="N"/>
    <n v="147550.185"/>
    <n v="44.673336380000002"/>
    <n v="6591559.0473999996"/>
    <n v="216"/>
  </r>
  <r>
    <d v="2015-08-05T00:00:00"/>
    <s v="Q3-2015"/>
    <x v="7"/>
    <n v="32"/>
    <s v="Wednesday"/>
    <x v="0"/>
    <n v="6.6"/>
    <n v="10.8"/>
    <n v="8"/>
    <n v="1"/>
    <s v="Y"/>
    <s v="N"/>
    <n v="142325.99"/>
    <n v="42.5957224"/>
    <n v="6062478.3602999998"/>
    <n v="217"/>
  </r>
  <r>
    <d v="2015-08-06T00:00:00"/>
    <s v="Q3-2015"/>
    <x v="7"/>
    <n v="32"/>
    <s v="Thursday"/>
    <x v="0"/>
    <n v="7.1"/>
    <n v="12.8"/>
    <n v="7"/>
    <n v="1.6"/>
    <s v="Y"/>
    <s v="N"/>
    <n v="143642.35500000001"/>
    <n v="48.945172849999999"/>
    <n v="7030599.8941000002"/>
    <n v="218"/>
  </r>
  <r>
    <d v="2015-08-07T00:00:00"/>
    <s v="Q3-2015"/>
    <x v="7"/>
    <n v="32"/>
    <s v="Friday"/>
    <x v="0"/>
    <n v="9"/>
    <n v="13.1"/>
    <n v="9"/>
    <n v="1.4"/>
    <s v="Y"/>
    <s v="N"/>
    <n v="143060.32999999999"/>
    <n v="42.78284919"/>
    <n v="6120528.5235000001"/>
    <n v="219"/>
  </r>
  <r>
    <d v="2015-08-08T00:00:00"/>
    <s v="Q3-2015"/>
    <x v="7"/>
    <n v="32"/>
    <s v="Saturday"/>
    <x v="0"/>
    <n v="8.8000000000000007"/>
    <n v="12.6"/>
    <n v="6.6"/>
    <n v="0.4"/>
    <s v="Y"/>
    <s v="N"/>
    <n v="125830.535"/>
    <n v="39.116059980000003"/>
    <n v="4921994.7544"/>
    <n v="220"/>
  </r>
  <r>
    <d v="2015-08-09T00:00:00"/>
    <s v="Q3-2015"/>
    <x v="7"/>
    <n v="32"/>
    <s v="Sunday"/>
    <x v="0"/>
    <n v="7.7"/>
    <n v="13.3"/>
    <n v="6.9"/>
    <n v="0"/>
    <s v="Y"/>
    <s v="N"/>
    <n v="120008.455"/>
    <n v="29.441329450000001"/>
    <n v="3533208.4604000002"/>
    <n v="221"/>
  </r>
  <r>
    <d v="2015-08-10T00:00:00"/>
    <s v="Q3-2015"/>
    <x v="7"/>
    <n v="33"/>
    <s v="Monday"/>
    <x v="0"/>
    <n v="8.3000000000000007"/>
    <n v="16"/>
    <n v="10.7"/>
    <n v="0.2"/>
    <s v="Y"/>
    <s v="N"/>
    <n v="130978.095"/>
    <n v="30.09105237"/>
    <n v="3941268.716"/>
    <n v="222"/>
  </r>
  <r>
    <d v="2015-08-11T00:00:00"/>
    <s v="Q3-2015"/>
    <x v="7"/>
    <n v="33"/>
    <s v="Tuesday"/>
    <x v="0"/>
    <n v="7.8"/>
    <n v="14.8"/>
    <n v="11.7"/>
    <n v="0.8"/>
    <s v="Y"/>
    <s v="N"/>
    <n v="135616.125"/>
    <n v="31.943313530000001"/>
    <n v="4332028.4006000003"/>
    <n v="223"/>
  </r>
  <r>
    <d v="2015-08-12T00:00:00"/>
    <s v="Q3-2015"/>
    <x v="7"/>
    <n v="33"/>
    <s v="Wednesday"/>
    <x v="0"/>
    <n v="9.3000000000000007"/>
    <n v="14.8"/>
    <n v="9.1999999999999993"/>
    <n v="0"/>
    <s v="Y"/>
    <s v="N"/>
    <n v="138900.5"/>
    <n v="37.338413869999997"/>
    <n v="5186324.3557000002"/>
    <n v="224"/>
  </r>
  <r>
    <d v="2015-08-13T00:00:00"/>
    <s v="Q3-2015"/>
    <x v="7"/>
    <n v="33"/>
    <s v="Thursday"/>
    <x v="0"/>
    <n v="8.4"/>
    <n v="13"/>
    <n v="7"/>
    <n v="0.2"/>
    <s v="Y"/>
    <s v="N"/>
    <n v="140905.85"/>
    <n v="36.730540580000003"/>
    <n v="5175548.0414000005"/>
    <n v="225"/>
  </r>
  <r>
    <d v="2015-08-14T00:00:00"/>
    <s v="Q3-2015"/>
    <x v="7"/>
    <n v="33"/>
    <s v="Friday"/>
    <x v="0"/>
    <n v="10.4"/>
    <n v="15.3"/>
    <n v="7.3"/>
    <n v="0"/>
    <s v="Y"/>
    <s v="N"/>
    <n v="137838.92499999999"/>
    <n v="35.437737390000002"/>
    <n v="4884699.6262999997"/>
    <n v="226"/>
  </r>
  <r>
    <d v="2015-08-15T00:00:00"/>
    <s v="Q3-2015"/>
    <x v="7"/>
    <n v="33"/>
    <s v="Saturday"/>
    <x v="0"/>
    <n v="10"/>
    <n v="14.9"/>
    <n v="10.9"/>
    <n v="0.4"/>
    <s v="Y"/>
    <s v="N"/>
    <n v="122088.76"/>
    <n v="34.086154360000002"/>
    <n v="4161536.3190000001"/>
    <n v="227"/>
  </r>
  <r>
    <d v="2015-08-16T00:00:00"/>
    <s v="Q3-2015"/>
    <x v="7"/>
    <n v="33"/>
    <s v="Sunday"/>
    <x v="0"/>
    <n v="4.7"/>
    <n v="17"/>
    <n v="9.5"/>
    <n v="0.2"/>
    <s v="Y"/>
    <s v="N"/>
    <n v="116648.77"/>
    <n v="25.317649410000001"/>
    <n v="2953272.6630000002"/>
    <n v="228"/>
  </r>
  <r>
    <d v="2015-08-17T00:00:00"/>
    <s v="Q3-2015"/>
    <x v="7"/>
    <n v="34"/>
    <s v="Monday"/>
    <x v="0"/>
    <n v="6.8"/>
    <n v="12.2"/>
    <n v="9.9"/>
    <n v="2.4"/>
    <s v="Y"/>
    <s v="N"/>
    <n v="137008.71"/>
    <n v="31.793730230000001"/>
    <n v="4356017.9649"/>
    <n v="229"/>
  </r>
  <r>
    <d v="2015-08-18T00:00:00"/>
    <s v="Q3-2015"/>
    <x v="7"/>
    <n v="34"/>
    <s v="Tuesday"/>
    <x v="0"/>
    <n v="6.1"/>
    <n v="11.1"/>
    <n v="9.8000000000000007"/>
    <n v="0.6"/>
    <s v="Y"/>
    <s v="N"/>
    <n v="148093.96"/>
    <n v="45.286687059999998"/>
    <n v="6706684.8219999997"/>
    <n v="230"/>
  </r>
  <r>
    <d v="2015-08-19T00:00:00"/>
    <s v="Q3-2015"/>
    <x v="7"/>
    <n v="34"/>
    <s v="Wednesday"/>
    <x v="0"/>
    <n v="5.5"/>
    <n v="12.7"/>
    <n v="10.199999999999999"/>
    <n v="0"/>
    <s v="Y"/>
    <s v="N"/>
    <n v="144024.66"/>
    <n v="39.23515304"/>
    <n v="5650829.5766000003"/>
    <n v="231"/>
  </r>
  <r>
    <d v="2015-08-20T00:00:00"/>
    <s v="Q3-2015"/>
    <x v="7"/>
    <n v="34"/>
    <s v="Thursday"/>
    <x v="0"/>
    <n v="6.1"/>
    <n v="17.100000000000001"/>
    <n v="12.7"/>
    <n v="0"/>
    <s v="Y"/>
    <s v="N"/>
    <n v="131575.79"/>
    <n v="30.545000609999999"/>
    <n v="4018982.5858"/>
    <n v="232"/>
  </r>
  <r>
    <d v="2015-08-21T00:00:00"/>
    <s v="Q3-2015"/>
    <x v="7"/>
    <n v="34"/>
    <s v="Friday"/>
    <x v="0"/>
    <n v="10.9"/>
    <n v="18.7"/>
    <n v="4.0999999999999996"/>
    <n v="0"/>
    <s v="Y"/>
    <s v="N"/>
    <n v="126570.47"/>
    <n v="38.888472040000003"/>
    <n v="4922132.1836999999"/>
    <n v="233"/>
  </r>
  <r>
    <d v="2015-08-22T00:00:00"/>
    <s v="Q3-2015"/>
    <x v="7"/>
    <n v="34"/>
    <s v="Saturday"/>
    <x v="0"/>
    <n v="11.8"/>
    <n v="18.8"/>
    <n v="11.8"/>
    <n v="0"/>
    <s v="Y"/>
    <s v="N"/>
    <n v="112275.15"/>
    <n v="32.238321669999998"/>
    <n v="3619562.4012000002"/>
    <n v="234"/>
  </r>
  <r>
    <d v="2015-08-23T00:00:00"/>
    <s v="Q3-2015"/>
    <x v="7"/>
    <n v="34"/>
    <s v="Sunday"/>
    <x v="0"/>
    <n v="7.9"/>
    <n v="16.3"/>
    <n v="13.1"/>
    <n v="0"/>
    <s v="Y"/>
    <s v="N"/>
    <n v="111793.015"/>
    <n v="29.441348720000001"/>
    <n v="3291337.1390999998"/>
    <n v="235"/>
  </r>
  <r>
    <d v="2015-08-24T00:00:00"/>
    <s v="Q3-2015"/>
    <x v="7"/>
    <n v="35"/>
    <s v="Monday"/>
    <x v="0"/>
    <n v="8.5"/>
    <n v="14.5"/>
    <n v="9.6"/>
    <n v="0"/>
    <s v="Y"/>
    <s v="N"/>
    <n v="128868.255"/>
    <n v="26.612662889999999"/>
    <n v="3429527.4275000002"/>
    <n v="236"/>
  </r>
  <r>
    <d v="2015-08-25T00:00:00"/>
    <s v="Q3-2015"/>
    <x v="7"/>
    <n v="35"/>
    <s v="Tuesday"/>
    <x v="0"/>
    <n v="9.5"/>
    <n v="14.3"/>
    <n v="8.1"/>
    <n v="0"/>
    <s v="Y"/>
    <s v="N"/>
    <n v="135051.54500000001"/>
    <n v="28.80467771"/>
    <n v="3890116.2280000001"/>
    <n v="237"/>
  </r>
  <r>
    <d v="2015-08-26T00:00:00"/>
    <s v="Q3-2015"/>
    <x v="7"/>
    <n v="35"/>
    <s v="Wednesday"/>
    <x v="0"/>
    <n v="9.1999999999999993"/>
    <n v="14.6"/>
    <n v="7.8"/>
    <n v="0.2"/>
    <s v="Y"/>
    <s v="N"/>
    <n v="135914.68"/>
    <n v="37.131774679999999"/>
    <n v="5046753.2735000001"/>
    <n v="238"/>
  </r>
  <r>
    <d v="2015-08-27T00:00:00"/>
    <s v="Q3-2015"/>
    <x v="7"/>
    <n v="35"/>
    <s v="Thursday"/>
    <x v="0"/>
    <n v="9.8000000000000007"/>
    <n v="11.7"/>
    <n v="2.7"/>
    <n v="0.8"/>
    <s v="Y"/>
    <s v="N"/>
    <n v="141159.76999999999"/>
    <n v="41.605335449999998"/>
    <n v="5872999.5828999998"/>
    <n v="239"/>
  </r>
  <r>
    <d v="2015-08-28T00:00:00"/>
    <s v="Q3-2015"/>
    <x v="7"/>
    <n v="35"/>
    <s v="Friday"/>
    <x v="0"/>
    <n v="8.1"/>
    <n v="13.2"/>
    <n v="12.2"/>
    <n v="17.399999999999999"/>
    <s v="Y"/>
    <s v="N"/>
    <n v="134755.505"/>
    <n v="38.179120070000003"/>
    <n v="5144846.6054999996"/>
    <n v="240"/>
  </r>
  <r>
    <d v="2015-08-29T00:00:00"/>
    <s v="Q3-2015"/>
    <x v="7"/>
    <n v="35"/>
    <s v="Saturday"/>
    <x v="0"/>
    <n v="6.3"/>
    <n v="11.7"/>
    <n v="9.1"/>
    <n v="1.8"/>
    <s v="Y"/>
    <s v="N"/>
    <n v="124448.5"/>
    <n v="35.474513610000002"/>
    <n v="4414750.0070000002"/>
    <n v="241"/>
  </r>
  <r>
    <d v="2015-08-30T00:00:00"/>
    <s v="Q3-2015"/>
    <x v="7"/>
    <n v="35"/>
    <s v="Sunday"/>
    <x v="0"/>
    <n v="7.9"/>
    <n v="12.5"/>
    <n v="14.3"/>
    <n v="2.2000000000000002"/>
    <s v="Y"/>
    <s v="N"/>
    <n v="116744.215"/>
    <n v="42.414179560000001"/>
    <n v="4951610.0976"/>
    <n v="242"/>
  </r>
  <r>
    <d v="2015-08-31T00:00:00"/>
    <s v="Q3-2015"/>
    <x v="7"/>
    <n v="36"/>
    <s v="Monday"/>
    <x v="0"/>
    <n v="8.1"/>
    <n v="13"/>
    <n v="11.5"/>
    <n v="0"/>
    <s v="Y"/>
    <s v="N"/>
    <n v="137724.89499999999"/>
    <n v="50.273287490000001"/>
    <n v="6923883.2408999996"/>
    <n v="243"/>
  </r>
  <r>
    <d v="2015-09-01T00:00:00"/>
    <s v="Q3-2015"/>
    <x v="8"/>
    <n v="36"/>
    <s v="Tuesday"/>
    <x v="0"/>
    <n v="5.0999999999999996"/>
    <n v="16.2"/>
    <n v="15.7"/>
    <n v="0"/>
    <s v="Y"/>
    <s v="N"/>
    <n v="134116.76999999999"/>
    <n v="50.145784390000003"/>
    <n v="6725390.6315000001"/>
    <n v="244"/>
  </r>
  <r>
    <d v="2015-09-02T00:00:00"/>
    <s v="Q3-2015"/>
    <x v="8"/>
    <n v="36"/>
    <s v="Wednesday"/>
    <x v="0"/>
    <n v="8"/>
    <n v="18.8"/>
    <n v="10.5"/>
    <n v="0"/>
    <s v="Y"/>
    <s v="N"/>
    <n v="132794.715"/>
    <n v="49.03831254"/>
    <n v="6512028.7378000002"/>
    <n v="245"/>
  </r>
  <r>
    <d v="2015-09-03T00:00:00"/>
    <s v="Q3-2015"/>
    <x v="8"/>
    <n v="36"/>
    <s v="Thursday"/>
    <x v="0"/>
    <n v="10.6"/>
    <n v="14"/>
    <n v="8"/>
    <n v="4.4000000000000004"/>
    <s v="Y"/>
    <s v="N"/>
    <n v="132096.33499999999"/>
    <n v="45.546264669999999"/>
    <n v="6016494.6358000003"/>
    <n v="246"/>
  </r>
  <r>
    <d v="2015-09-04T00:00:00"/>
    <s v="Q3-2015"/>
    <x v="8"/>
    <n v="36"/>
    <s v="Friday"/>
    <x v="0"/>
    <n v="8.6999999999999993"/>
    <n v="13.7"/>
    <n v="13"/>
    <n v="0"/>
    <s v="Y"/>
    <s v="N"/>
    <n v="131384.88"/>
    <n v="65.73690671"/>
    <n v="8636835.5997000001"/>
    <n v="247"/>
  </r>
  <r>
    <d v="2015-09-05T00:00:00"/>
    <s v="Q3-2015"/>
    <x v="8"/>
    <n v="36"/>
    <s v="Saturday"/>
    <x v="0"/>
    <n v="10.199999999999999"/>
    <n v="14"/>
    <n v="14.8"/>
    <n v="0"/>
    <s v="Y"/>
    <s v="N"/>
    <n v="115799.32"/>
    <n v="57.177569200000001"/>
    <n v="6621123.6326000001"/>
    <n v="248"/>
  </r>
  <r>
    <d v="2015-09-06T00:00:00"/>
    <s v="Q3-2015"/>
    <x v="8"/>
    <n v="36"/>
    <s v="Sunday"/>
    <x v="0"/>
    <n v="5.8"/>
    <n v="16.600000000000001"/>
    <n v="11.8"/>
    <n v="0"/>
    <s v="Y"/>
    <s v="N"/>
    <n v="109641.375"/>
    <n v="40.581765519999998"/>
    <n v="4449440.5714999996"/>
    <n v="249"/>
  </r>
  <r>
    <d v="2015-09-07T00:00:00"/>
    <s v="Q3-2015"/>
    <x v="8"/>
    <n v="37"/>
    <s v="Monday"/>
    <x v="0"/>
    <n v="8.9"/>
    <n v="13.6"/>
    <n v="9.1999999999999993"/>
    <n v="3.6"/>
    <s v="Y"/>
    <s v="N"/>
    <n v="131619.36499999999"/>
    <n v="38.52697878"/>
    <n v="5070896.4824000001"/>
    <n v="250"/>
  </r>
  <r>
    <d v="2015-09-08T00:00:00"/>
    <s v="Q3-2015"/>
    <x v="8"/>
    <n v="37"/>
    <s v="Tuesday"/>
    <x v="0"/>
    <n v="8.8000000000000007"/>
    <n v="12.8"/>
    <n v="11.1"/>
    <n v="2"/>
    <s v="Y"/>
    <s v="N"/>
    <n v="136340.70000000001"/>
    <n v="41.710381609999999"/>
    <n v="5686822.6260000002"/>
    <n v="251"/>
  </r>
  <r>
    <d v="2015-09-09T00:00:00"/>
    <s v="Q3-2015"/>
    <x v="8"/>
    <n v="37"/>
    <s v="Wednesday"/>
    <x v="0"/>
    <n v="10"/>
    <n v="15.3"/>
    <n v="11.4"/>
    <n v="0"/>
    <s v="Y"/>
    <s v="N"/>
    <n v="132977.45000000001"/>
    <n v="48.128104839999999"/>
    <n v="6399952.6550000003"/>
    <n v="252"/>
  </r>
  <r>
    <d v="2015-09-10T00:00:00"/>
    <s v="Q3-2015"/>
    <x v="8"/>
    <n v="37"/>
    <s v="Thursday"/>
    <x v="0"/>
    <n v="10"/>
    <n v="15.7"/>
    <n v="17.3"/>
    <n v="0"/>
    <s v="Y"/>
    <s v="N"/>
    <n v="133541.98000000001"/>
    <n v="48.919566619999998"/>
    <n v="6532815.7872000001"/>
    <n v="253"/>
  </r>
  <r>
    <d v="2015-09-11T00:00:00"/>
    <s v="Q3-2015"/>
    <x v="8"/>
    <n v="37"/>
    <s v="Friday"/>
    <x v="0"/>
    <n v="5.0999999999999996"/>
    <n v="20.100000000000001"/>
    <n v="17.7"/>
    <n v="0"/>
    <s v="Y"/>
    <s v="N"/>
    <n v="123968.9"/>
    <n v="36.08846518"/>
    <n v="4473847.3311000001"/>
    <n v="254"/>
  </r>
  <r>
    <d v="2015-09-12T00:00:00"/>
    <s v="Q3-2015"/>
    <x v="8"/>
    <n v="37"/>
    <s v="Saturday"/>
    <x v="0"/>
    <n v="12.2"/>
    <n v="21.7"/>
    <n v="10.199999999999999"/>
    <n v="0"/>
    <s v="Y"/>
    <s v="N"/>
    <n v="108790.005"/>
    <n v="37.654551560000002"/>
    <n v="4096438.8525"/>
    <n v="255"/>
  </r>
  <r>
    <d v="2015-09-13T00:00:00"/>
    <s v="Q3-2015"/>
    <x v="8"/>
    <n v="37"/>
    <s v="Sunday"/>
    <x v="0"/>
    <n v="13.2"/>
    <n v="25.5"/>
    <n v="17.100000000000001"/>
    <n v="0"/>
    <s v="Y"/>
    <s v="N"/>
    <n v="99161.764999999999"/>
    <n v="30.359605869999999"/>
    <n v="3010512.1028"/>
    <n v="256"/>
  </r>
  <r>
    <d v="2015-09-14T00:00:00"/>
    <s v="Q3-2015"/>
    <x v="8"/>
    <n v="38"/>
    <s v="Monday"/>
    <x v="0"/>
    <n v="15.4"/>
    <n v="26.7"/>
    <n v="17.8"/>
    <n v="0"/>
    <s v="Y"/>
    <s v="N"/>
    <n v="116574.17"/>
    <n v="32.345654209999999"/>
    <n v="3770667.7925999998"/>
    <n v="257"/>
  </r>
  <r>
    <d v="2015-09-15T00:00:00"/>
    <s v="Q3-2015"/>
    <x v="8"/>
    <n v="38"/>
    <s v="Tuesday"/>
    <x v="0"/>
    <n v="10.8"/>
    <n v="15.9"/>
    <n v="15"/>
    <n v="15.8"/>
    <s v="Y"/>
    <s v="N"/>
    <n v="123750.5"/>
    <n v="34.506522410000002"/>
    <n v="4270199.4014999997"/>
    <n v="258"/>
  </r>
  <r>
    <d v="2015-09-16T00:00:00"/>
    <s v="Q3-2015"/>
    <x v="8"/>
    <n v="38"/>
    <s v="Wednesday"/>
    <x v="0"/>
    <n v="8.9"/>
    <n v="14.8"/>
    <n v="17.600000000000001"/>
    <n v="0"/>
    <s v="Y"/>
    <s v="N"/>
    <n v="131795.48499999999"/>
    <n v="38.966062469999997"/>
    <n v="5135551.1018000003"/>
    <n v="259"/>
  </r>
  <r>
    <d v="2015-09-17T00:00:00"/>
    <s v="Q3-2015"/>
    <x v="8"/>
    <n v="38"/>
    <s v="Thursday"/>
    <x v="0"/>
    <n v="9"/>
    <n v="14.3"/>
    <n v="12.4"/>
    <n v="0.4"/>
    <s v="Y"/>
    <s v="N"/>
    <n v="131050.675"/>
    <n v="40.639264369999999"/>
    <n v="5325803.0272000004"/>
    <n v="260"/>
  </r>
  <r>
    <d v="2015-09-18T00:00:00"/>
    <s v="Q3-2015"/>
    <x v="8"/>
    <n v="38"/>
    <s v="Friday"/>
    <x v="0"/>
    <n v="10.5"/>
    <n v="14.7"/>
    <n v="8.1"/>
    <n v="0"/>
    <s v="N"/>
    <s v="N"/>
    <n v="130764.58500000001"/>
    <n v="40.630081019999999"/>
    <n v="5312975.6831"/>
    <n v="261"/>
  </r>
  <r>
    <d v="2015-09-19T00:00:00"/>
    <s v="Q3-2015"/>
    <x v="8"/>
    <n v="38"/>
    <s v="Saturday"/>
    <x v="0"/>
    <n v="6.5"/>
    <n v="21.3"/>
    <n v="17"/>
    <n v="0"/>
    <s v="N"/>
    <s v="N"/>
    <n v="112377.185"/>
    <n v="47.826712030000003"/>
    <n v="5374631.2657000003"/>
    <n v="262"/>
  </r>
  <r>
    <d v="2015-09-20T00:00:00"/>
    <s v="Q3-2015"/>
    <x v="8"/>
    <n v="38"/>
    <s v="Sunday"/>
    <x v="0"/>
    <n v="8.5"/>
    <n v="22.9"/>
    <n v="17.3"/>
    <n v="0"/>
    <s v="N"/>
    <s v="N"/>
    <n v="103708.925"/>
    <n v="32.857727840000003"/>
    <n v="3407639.6321999999"/>
    <n v="263"/>
  </r>
  <r>
    <d v="2015-09-21T00:00:00"/>
    <s v="Q3-2015"/>
    <x v="8"/>
    <n v="39"/>
    <s v="Monday"/>
    <x v="0"/>
    <n v="14"/>
    <n v="18.100000000000001"/>
    <n v="6.7"/>
    <n v="0"/>
    <s v="N"/>
    <s v="N"/>
    <n v="120096.71"/>
    <n v="44.955977410000003"/>
    <n v="5399064.9818000002"/>
    <n v="264"/>
  </r>
  <r>
    <d v="2015-09-22T00:00:00"/>
    <s v="Q3-2015"/>
    <x v="8"/>
    <n v="39"/>
    <s v="Tuesday"/>
    <x v="0"/>
    <n v="7.6"/>
    <n v="12.7"/>
    <n v="17.399999999999999"/>
    <n v="4.4000000000000004"/>
    <s v="N"/>
    <s v="N"/>
    <n v="127755.095"/>
    <n v="99.476166710000001"/>
    <n v="12708587.1283"/>
    <n v="265"/>
  </r>
  <r>
    <d v="2015-09-23T00:00:00"/>
    <s v="Q3-2015"/>
    <x v="8"/>
    <n v="39"/>
    <s v="Wednesday"/>
    <x v="0"/>
    <n v="8.5"/>
    <n v="12.6"/>
    <n v="20.3"/>
    <n v="0"/>
    <s v="N"/>
    <s v="N"/>
    <n v="131866.73000000001"/>
    <n v="49.768610670000001"/>
    <n v="6562823.9457"/>
    <n v="266"/>
  </r>
  <r>
    <d v="2015-09-24T00:00:00"/>
    <s v="Q3-2015"/>
    <x v="8"/>
    <n v="39"/>
    <s v="Thursday"/>
    <x v="0"/>
    <n v="5.0999999999999996"/>
    <n v="14.3"/>
    <n v="18.2"/>
    <n v="0"/>
    <s v="N"/>
    <s v="N"/>
    <n v="130937.625"/>
    <n v="54.980526810000001"/>
    <n v="7199019.6018000003"/>
    <n v="267"/>
  </r>
  <r>
    <d v="2015-09-25T00:00:00"/>
    <s v="Q3-2015"/>
    <x v="8"/>
    <n v="39"/>
    <s v="Friday"/>
    <x v="0"/>
    <n v="5.8"/>
    <n v="19.100000000000001"/>
    <n v="20.2"/>
    <n v="0"/>
    <s v="N"/>
    <s v="N"/>
    <n v="124278.93"/>
    <n v="51.081001790000002"/>
    <n v="6348292.2457999997"/>
    <n v="268"/>
  </r>
  <r>
    <d v="2015-09-26T00:00:00"/>
    <s v="Q3-2015"/>
    <x v="8"/>
    <n v="39"/>
    <s v="Saturday"/>
    <x v="0"/>
    <n v="6.6"/>
    <n v="17.899999999999999"/>
    <n v="20.100000000000001"/>
    <n v="0"/>
    <s v="N"/>
    <s v="N"/>
    <n v="111064.49"/>
    <n v="48.78936994"/>
    <n v="5418766.4897999996"/>
    <n v="269"/>
  </r>
  <r>
    <d v="2015-09-27T00:00:00"/>
    <s v="Q3-2015"/>
    <x v="8"/>
    <n v="39"/>
    <s v="Sunday"/>
    <x v="0"/>
    <n v="9.8000000000000007"/>
    <n v="20.2"/>
    <n v="19.600000000000001"/>
    <n v="0"/>
    <s v="N"/>
    <s v="N"/>
    <n v="106431.815"/>
    <n v="43.931613710000001"/>
    <n v="4675721.3830000004"/>
    <n v="270"/>
  </r>
  <r>
    <d v="2015-09-28T00:00:00"/>
    <s v="Q3-2015"/>
    <x v="8"/>
    <n v="40"/>
    <s v="Monday"/>
    <x v="0"/>
    <n v="8.3000000000000007"/>
    <n v="21.4"/>
    <n v="13.6"/>
    <n v="0"/>
    <s v="N"/>
    <s v="N"/>
    <n v="121796.715"/>
    <n v="42.026015379999997"/>
    <n v="5118630.6178000001"/>
    <n v="271"/>
  </r>
  <r>
    <d v="2015-09-29T00:00:00"/>
    <s v="Q3-2015"/>
    <x v="8"/>
    <n v="40"/>
    <s v="Tuesday"/>
    <x v="0"/>
    <n v="9"/>
    <n v="16.899999999999999"/>
    <n v="13.5"/>
    <n v="0"/>
    <s v="N"/>
    <s v="N"/>
    <n v="126691.8"/>
    <n v="37.640101250000001"/>
    <n v="4768692.1794999996"/>
    <n v="272"/>
  </r>
  <r>
    <d v="2015-09-30T00:00:00"/>
    <s v="Q3-2015"/>
    <x v="8"/>
    <n v="40"/>
    <s v="Wednesday"/>
    <x v="0"/>
    <n v="11.5"/>
    <n v="15.9"/>
    <n v="16.8"/>
    <n v="0"/>
    <s v="N"/>
    <s v="N"/>
    <n v="129641.245"/>
    <n v="41.98096898"/>
    <n v="5442465.0849000001"/>
    <n v="273"/>
  </r>
  <r>
    <d v="2015-10-01T00:00:00"/>
    <s v="Q4-2015"/>
    <x v="9"/>
    <n v="40"/>
    <s v="Thursday"/>
    <x v="0"/>
    <n v="6"/>
    <n v="21.6"/>
    <n v="21.7"/>
    <n v="0"/>
    <s v="N"/>
    <s v="N"/>
    <n v="124356.41499999999"/>
    <n v="34.809762990000003"/>
    <n v="4328817.3323999997"/>
    <n v="274"/>
  </r>
  <r>
    <d v="2015-10-02T00:00:00"/>
    <s v="Q4-2015"/>
    <x v="9"/>
    <n v="40"/>
    <s v="Friday"/>
    <x v="0"/>
    <n v="9.9"/>
    <n v="28.6"/>
    <n v="21.7"/>
    <n v="0"/>
    <s v="N"/>
    <s v="Y"/>
    <n v="107544.145"/>
    <n v="38.306983930000001"/>
    <n v="4119691.8343000002"/>
    <n v="275"/>
  </r>
  <r>
    <d v="2015-10-03T00:00:00"/>
    <s v="Q4-2015"/>
    <x v="9"/>
    <n v="40"/>
    <s v="Saturday"/>
    <x v="0"/>
    <n v="16.3"/>
    <n v="31.3"/>
    <n v="22.2"/>
    <n v="0"/>
    <s v="N"/>
    <s v="N"/>
    <n v="100598.55"/>
    <n v="30.78069241"/>
    <n v="3096493.0244"/>
    <n v="276"/>
  </r>
  <r>
    <d v="2015-10-04T00:00:00"/>
    <s v="Q4-2015"/>
    <x v="9"/>
    <n v="40"/>
    <s v="Sunday"/>
    <x v="0"/>
    <n v="13.9"/>
    <n v="24.9"/>
    <n v="22.2"/>
    <n v="0"/>
    <s v="N"/>
    <s v="N"/>
    <n v="103828.88"/>
    <n v="36.56069849"/>
    <n v="3796056.3761999998"/>
    <n v="277"/>
  </r>
  <r>
    <d v="2015-10-05T00:00:00"/>
    <s v="Q4-2015"/>
    <x v="9"/>
    <n v="41"/>
    <s v="Monday"/>
    <x v="0"/>
    <n v="12.7"/>
    <n v="34.4"/>
    <n v="22"/>
    <n v="0"/>
    <s v="N"/>
    <s v="N"/>
    <n v="125194.87"/>
    <n v="38.972005189999997"/>
    <n v="4879095.1233999999"/>
    <n v="278"/>
  </r>
  <r>
    <d v="2015-10-06T00:00:00"/>
    <s v="Q4-2015"/>
    <x v="9"/>
    <n v="41"/>
    <s v="Tuesday"/>
    <x v="0"/>
    <n v="15.5"/>
    <n v="35.799999999999997"/>
    <n v="18.899999999999999"/>
    <n v="0"/>
    <s v="Y"/>
    <s v="N"/>
    <n v="127225.245"/>
    <n v="36.244451439999999"/>
    <n v="4611209.2143000001"/>
    <n v="279"/>
  </r>
  <r>
    <d v="2015-10-07T00:00:00"/>
    <s v="Q4-2015"/>
    <x v="9"/>
    <n v="41"/>
    <s v="Wednesday"/>
    <x v="0"/>
    <n v="11.8"/>
    <n v="16.2"/>
    <n v="23.6"/>
    <n v="0"/>
    <s v="Y"/>
    <s v="N"/>
    <n v="117282.765"/>
    <n v="31.596406630000001"/>
    <n v="3705713.9336000001"/>
    <n v="280"/>
  </r>
  <r>
    <d v="2015-10-08T00:00:00"/>
    <s v="Q4-2015"/>
    <x v="9"/>
    <n v="41"/>
    <s v="Thursday"/>
    <x v="0"/>
    <n v="7.6"/>
    <n v="18.600000000000001"/>
    <n v="23.3"/>
    <n v="0"/>
    <s v="Y"/>
    <s v="N"/>
    <n v="122121.325"/>
    <n v="36.140982370000003"/>
    <n v="4413584.6538000004"/>
    <n v="281"/>
  </r>
  <r>
    <d v="2015-10-09T00:00:00"/>
    <s v="Q4-2015"/>
    <x v="9"/>
    <n v="41"/>
    <s v="Friday"/>
    <x v="0"/>
    <n v="10.9"/>
    <n v="29.9"/>
    <n v="22"/>
    <n v="0"/>
    <s v="Y"/>
    <s v="N"/>
    <n v="126989.905"/>
    <n v="41.415074920000002"/>
    <n v="5259296.4297000002"/>
    <n v="282"/>
  </r>
  <r>
    <d v="2015-10-10T00:00:00"/>
    <s v="Q4-2015"/>
    <x v="9"/>
    <n v="41"/>
    <s v="Saturday"/>
    <x v="0"/>
    <n v="17.5"/>
    <n v="29.2"/>
    <n v="11.9"/>
    <n v="0"/>
    <s v="Y"/>
    <s v="N"/>
    <n v="112604.825"/>
    <n v="34.803176860000001"/>
    <n v="3919005.6398"/>
    <n v="283"/>
  </r>
  <r>
    <d v="2015-10-11T00:00:00"/>
    <s v="Q4-2015"/>
    <x v="9"/>
    <n v="41"/>
    <s v="Sunday"/>
    <x v="0"/>
    <n v="16.899999999999999"/>
    <n v="19.2"/>
    <n v="19.600000000000001"/>
    <n v="0.4"/>
    <s v="Y"/>
    <s v="N"/>
    <n v="105376.33500000001"/>
    <n v="29.90281083"/>
    <n v="3151048.6115000001"/>
    <n v="284"/>
  </r>
  <r>
    <d v="2015-10-12T00:00:00"/>
    <s v="Q4-2015"/>
    <x v="9"/>
    <n v="42"/>
    <s v="Monday"/>
    <x v="0"/>
    <n v="11.3"/>
    <n v="16.100000000000001"/>
    <n v="13.4"/>
    <n v="0.6"/>
    <s v="Y"/>
    <s v="N"/>
    <n v="120916.215"/>
    <n v="36.353623810000002"/>
    <n v="4395742.5926000001"/>
    <n v="285"/>
  </r>
  <r>
    <d v="2015-10-13T00:00:00"/>
    <s v="Q4-2015"/>
    <x v="9"/>
    <n v="42"/>
    <s v="Tuesday"/>
    <x v="0"/>
    <n v="7.9"/>
    <n v="17.600000000000001"/>
    <n v="24.3"/>
    <n v="0.4"/>
    <s v="Y"/>
    <s v="N"/>
    <n v="122830.38"/>
    <n v="41.49816809"/>
    <n v="5097235.7558000004"/>
    <n v="286"/>
  </r>
  <r>
    <d v="2015-10-14T00:00:00"/>
    <s v="Q4-2015"/>
    <x v="9"/>
    <n v="42"/>
    <s v="Wednesday"/>
    <x v="0"/>
    <n v="11.2"/>
    <n v="28.6"/>
    <n v="24.4"/>
    <n v="0"/>
    <s v="Y"/>
    <s v="N"/>
    <n v="126919.19500000001"/>
    <n v="45.563440200000002"/>
    <n v="5782875.1516000004"/>
    <n v="287"/>
  </r>
  <r>
    <d v="2015-10-15T00:00:00"/>
    <s v="Q4-2015"/>
    <x v="9"/>
    <n v="42"/>
    <s v="Thursday"/>
    <x v="0"/>
    <n v="14.4"/>
    <n v="34"/>
    <n v="22.2"/>
    <n v="0"/>
    <s v="Y"/>
    <s v="N"/>
    <n v="130260.37"/>
    <n v="39.066948680000003"/>
    <n v="5088875.1897999998"/>
    <n v="288"/>
  </r>
  <r>
    <d v="2015-10-16T00:00:00"/>
    <s v="Q4-2015"/>
    <x v="9"/>
    <n v="42"/>
    <s v="Friday"/>
    <x v="0"/>
    <n v="17"/>
    <n v="23.8"/>
    <n v="8.4"/>
    <n v="0"/>
    <s v="Y"/>
    <s v="N"/>
    <n v="123985.97"/>
    <n v="43.80436083"/>
    <n v="5431126.1677000001"/>
    <n v="289"/>
  </r>
  <r>
    <d v="2015-10-17T00:00:00"/>
    <s v="Q4-2015"/>
    <x v="9"/>
    <n v="42"/>
    <s v="Saturday"/>
    <x v="0"/>
    <n v="11.5"/>
    <n v="20.5"/>
    <n v="20.399999999999999"/>
    <n v="0"/>
    <s v="Y"/>
    <s v="N"/>
    <n v="104916.345"/>
    <n v="29.673610060000001"/>
    <n v="3113246.7105"/>
    <n v="290"/>
  </r>
  <r>
    <d v="2015-10-18T00:00:00"/>
    <s v="Q4-2015"/>
    <x v="9"/>
    <n v="42"/>
    <s v="Sunday"/>
    <x v="0"/>
    <n v="12.6"/>
    <n v="17.7"/>
    <n v="24.2"/>
    <n v="0"/>
    <s v="Y"/>
    <s v="N"/>
    <n v="100812.04"/>
    <n v="29.120867570000001"/>
    <n v="2935734.0663000001"/>
    <n v="291"/>
  </r>
  <r>
    <d v="2015-10-19T00:00:00"/>
    <s v="Q4-2015"/>
    <x v="9"/>
    <n v="43"/>
    <s v="Monday"/>
    <x v="0"/>
    <n v="8.3000000000000007"/>
    <n v="26.7"/>
    <n v="25.8"/>
    <n v="0"/>
    <s v="Y"/>
    <s v="N"/>
    <n v="120795"/>
    <n v="43.510676320000002"/>
    <n v="5255872.1460999995"/>
    <n v="292"/>
  </r>
  <r>
    <d v="2015-10-20T00:00:00"/>
    <s v="Q4-2015"/>
    <x v="9"/>
    <n v="43"/>
    <s v="Tuesday"/>
    <x v="0"/>
    <n v="12.9"/>
    <n v="31.8"/>
    <n v="14.4"/>
    <n v="0"/>
    <s v="Y"/>
    <s v="N"/>
    <n v="126655.49"/>
    <n v="43.332869199999998"/>
    <n v="5488345.7816000003"/>
    <n v="293"/>
  </r>
  <r>
    <d v="2015-10-21T00:00:00"/>
    <s v="Q4-2015"/>
    <x v="9"/>
    <n v="43"/>
    <s v="Wednesday"/>
    <x v="0"/>
    <n v="17.600000000000001"/>
    <n v="18.3"/>
    <n v="7.3"/>
    <n v="2.4"/>
    <s v="Y"/>
    <s v="N"/>
    <n v="122368.88499999999"/>
    <n v="39.681894030000002"/>
    <n v="4855829.1271000002"/>
    <n v="294"/>
  </r>
  <r>
    <d v="2015-10-22T00:00:00"/>
    <s v="Q4-2015"/>
    <x v="9"/>
    <n v="43"/>
    <s v="Thursday"/>
    <x v="0"/>
    <n v="11.4"/>
    <n v="16.7"/>
    <n v="8.5"/>
    <n v="7"/>
    <s v="Y"/>
    <s v="N"/>
    <n v="121471.64"/>
    <n v="44.033046460000001"/>
    <n v="5348766.3677000003"/>
    <n v="295"/>
  </r>
  <r>
    <d v="2015-10-23T00:00:00"/>
    <s v="Q4-2015"/>
    <x v="9"/>
    <n v="43"/>
    <s v="Friday"/>
    <x v="0"/>
    <n v="11.8"/>
    <n v="16.399999999999999"/>
    <n v="21"/>
    <n v="0"/>
    <s v="Y"/>
    <s v="N"/>
    <n v="120420.7"/>
    <n v="48.169896799999997"/>
    <n v="5800652.6915999996"/>
    <n v="296"/>
  </r>
  <r>
    <d v="2015-10-24T00:00:00"/>
    <s v="Q4-2015"/>
    <x v="9"/>
    <n v="43"/>
    <s v="Saturday"/>
    <x v="0"/>
    <n v="9.1999999999999993"/>
    <n v="19.5"/>
    <n v="25.1"/>
    <n v="0"/>
    <s v="Y"/>
    <s v="N"/>
    <n v="106813.03"/>
    <n v="32.192051970000001"/>
    <n v="3438530.6127999998"/>
    <n v="297"/>
  </r>
  <r>
    <d v="2015-10-25T00:00:00"/>
    <s v="Q4-2015"/>
    <x v="9"/>
    <n v="43"/>
    <s v="Sunday"/>
    <x v="0"/>
    <n v="10.199999999999999"/>
    <n v="31.3"/>
    <n v="20.100000000000001"/>
    <n v="0"/>
    <s v="Y"/>
    <s v="N"/>
    <n v="102279.745"/>
    <n v="17.4659695"/>
    <n v="1786414.9066000001"/>
    <n v="298"/>
  </r>
  <r>
    <d v="2015-10-26T00:00:00"/>
    <s v="Q4-2015"/>
    <x v="9"/>
    <n v="44"/>
    <s v="Monday"/>
    <x v="0"/>
    <n v="14"/>
    <n v="15.9"/>
    <n v="14.5"/>
    <n v="0.2"/>
    <s v="Y"/>
    <s v="N"/>
    <n v="115297.34"/>
    <n v="29.398516279999999"/>
    <n v="3389570.727"/>
    <n v="299"/>
  </r>
  <r>
    <d v="2015-10-27T00:00:00"/>
    <s v="Q4-2015"/>
    <x v="9"/>
    <n v="44"/>
    <s v="Tuesday"/>
    <x v="0"/>
    <n v="10.4"/>
    <n v="23.3"/>
    <n v="28.1"/>
    <n v="0.2"/>
    <s v="Y"/>
    <s v="N"/>
    <n v="116619.57"/>
    <n v="31.32939962"/>
    <n v="3653621.1120000002"/>
    <n v="300"/>
  </r>
  <r>
    <d v="2015-10-28T00:00:00"/>
    <s v="Q4-2015"/>
    <x v="9"/>
    <n v="44"/>
    <s v="Wednesday"/>
    <x v="0"/>
    <n v="10.1"/>
    <n v="26.8"/>
    <n v="27.6"/>
    <n v="0"/>
    <s v="Y"/>
    <s v="N"/>
    <n v="122887.41"/>
    <n v="39.51380992"/>
    <n v="4855749.7603000002"/>
    <n v="301"/>
  </r>
  <r>
    <d v="2015-10-29T00:00:00"/>
    <s v="Q4-2015"/>
    <x v="9"/>
    <n v="44"/>
    <s v="Thursday"/>
    <x v="0"/>
    <n v="13.7"/>
    <n v="26.1"/>
    <n v="26.8"/>
    <n v="0"/>
    <s v="Y"/>
    <s v="N"/>
    <n v="124222.935"/>
    <n v="62.320128279999999"/>
    <n v="7741589.2445"/>
    <n v="302"/>
  </r>
  <r>
    <d v="2015-10-30T00:00:00"/>
    <s v="Q4-2015"/>
    <x v="9"/>
    <n v="44"/>
    <s v="Friday"/>
    <x v="0"/>
    <n v="12.6"/>
    <n v="27.4"/>
    <n v="22.6"/>
    <n v="0"/>
    <s v="Y"/>
    <s v="N"/>
    <n v="121256.97"/>
    <n v="35.875550349999997"/>
    <n v="4350160.5324999997"/>
    <n v="303"/>
  </r>
  <r>
    <d v="2015-10-31T00:00:00"/>
    <s v="Q4-2015"/>
    <x v="9"/>
    <n v="44"/>
    <s v="Saturday"/>
    <x v="0"/>
    <n v="15.7"/>
    <n v="25.9"/>
    <n v="13.5"/>
    <n v="1"/>
    <s v="Y"/>
    <s v="N"/>
    <n v="106353.44"/>
    <n v="18.374790109999999"/>
    <n v="1954222.1375"/>
    <n v="304"/>
  </r>
  <r>
    <d v="2015-11-01T00:00:00"/>
    <s v="Q4-2015"/>
    <x v="10"/>
    <n v="44"/>
    <s v="Sunday"/>
    <x v="0"/>
    <n v="16.399999999999999"/>
    <n v="26"/>
    <n v="10"/>
    <n v="4.4000000000000004"/>
    <s v="Y"/>
    <s v="N"/>
    <n v="103629.645"/>
    <n v="14.68483973"/>
    <n v="1521784.7280999999"/>
    <n v="305"/>
  </r>
  <r>
    <d v="2015-11-02T00:00:00"/>
    <s v="Q4-2015"/>
    <x v="10"/>
    <n v="45"/>
    <s v="Monday"/>
    <x v="0"/>
    <n v="14.5"/>
    <n v="16"/>
    <n v="8.1999999999999993"/>
    <n v="0"/>
    <s v="Y"/>
    <s v="N"/>
    <n v="113791.75"/>
    <n v="25.017848959999998"/>
    <n v="2846824.8144"/>
    <n v="306"/>
  </r>
  <r>
    <d v="2015-11-03T00:00:00"/>
    <s v="Q4-2015"/>
    <x v="10"/>
    <n v="45"/>
    <s v="Tuesday"/>
    <x v="0"/>
    <n v="8"/>
    <n v="17.899999999999999"/>
    <n v="25.4"/>
    <n v="0.2"/>
    <s v="Y"/>
    <s v="Y"/>
    <n v="101793.035"/>
    <n v="14.15794771"/>
    <n v="1441180.4668000001"/>
    <n v="307"/>
  </r>
  <r>
    <d v="2015-11-04T00:00:00"/>
    <s v="Q4-2015"/>
    <x v="10"/>
    <n v="45"/>
    <s v="Wednesday"/>
    <x v="0"/>
    <n v="10.9"/>
    <n v="27.2"/>
    <n v="19.600000000000001"/>
    <n v="0"/>
    <s v="Y"/>
    <s v="N"/>
    <n v="120177.94500000001"/>
    <n v="29.237633089999999"/>
    <n v="3513718.6614000001"/>
    <n v="308"/>
  </r>
  <r>
    <d v="2015-11-05T00:00:00"/>
    <s v="Q4-2015"/>
    <x v="10"/>
    <n v="45"/>
    <s v="Thursday"/>
    <x v="0"/>
    <n v="16.2"/>
    <n v="24.7"/>
    <n v="16.399999999999999"/>
    <n v="12.2"/>
    <s v="Y"/>
    <s v="N"/>
    <n v="125985.465"/>
    <n v="34.576790760000002"/>
    <n v="4356173.0620999997"/>
    <n v="309"/>
  </r>
  <r>
    <d v="2015-11-06T00:00:00"/>
    <s v="Q4-2015"/>
    <x v="10"/>
    <n v="45"/>
    <s v="Friday"/>
    <x v="0"/>
    <n v="16.600000000000001"/>
    <n v="18.7"/>
    <n v="3.7"/>
    <n v="17.600000000000001"/>
    <s v="Y"/>
    <s v="N"/>
    <n v="120505.58500000001"/>
    <n v="30.642866869999999"/>
    <n v="3692636.5981999999"/>
    <n v="310"/>
  </r>
  <r>
    <d v="2015-11-07T00:00:00"/>
    <s v="Q4-2015"/>
    <x v="10"/>
    <n v="45"/>
    <s v="Saturday"/>
    <x v="0"/>
    <n v="11.9"/>
    <n v="16.8"/>
    <n v="25.2"/>
    <n v="1.2"/>
    <s v="Y"/>
    <s v="N"/>
    <n v="104269.79"/>
    <n v="18.27265483"/>
    <n v="1905285.8818999999"/>
    <n v="311"/>
  </r>
  <r>
    <d v="2015-11-08T00:00:00"/>
    <s v="Q4-2015"/>
    <x v="10"/>
    <n v="45"/>
    <s v="Sunday"/>
    <x v="0"/>
    <n v="8.5"/>
    <n v="24.8"/>
    <n v="25.1"/>
    <n v="0"/>
    <s v="Y"/>
    <s v="N"/>
    <n v="103793.08500000001"/>
    <n v="21.095360379999999"/>
    <n v="2189552.5329999998"/>
    <n v="312"/>
  </r>
  <r>
    <d v="2015-11-09T00:00:00"/>
    <s v="Q4-2015"/>
    <x v="10"/>
    <n v="46"/>
    <s v="Monday"/>
    <x v="0"/>
    <n v="13.6"/>
    <n v="33.1"/>
    <n v="26.4"/>
    <n v="0"/>
    <s v="Y"/>
    <s v="N"/>
    <n v="127234.72"/>
    <n v="35.054800229999998"/>
    <n v="4460187.6919"/>
    <n v="313"/>
  </r>
  <r>
    <d v="2015-11-10T00:00:00"/>
    <s v="Q4-2015"/>
    <x v="10"/>
    <n v="46"/>
    <s v="Tuesday"/>
    <x v="0"/>
    <n v="15.2"/>
    <n v="16.399999999999999"/>
    <n v="5.3"/>
    <n v="0"/>
    <s v="Y"/>
    <s v="N"/>
    <n v="121617.28"/>
    <n v="32.067076479999997"/>
    <n v="3899910.6189999999"/>
    <n v="314"/>
  </r>
  <r>
    <d v="2015-11-11T00:00:00"/>
    <s v="Q4-2015"/>
    <x v="10"/>
    <n v="46"/>
    <s v="Wednesday"/>
    <x v="0"/>
    <n v="11.5"/>
    <n v="20.100000000000001"/>
    <n v="16"/>
    <n v="2"/>
    <s v="Y"/>
    <s v="N"/>
    <n v="121566.645"/>
    <n v="35.224103849999999"/>
    <n v="4282076.1282000002"/>
    <n v="315"/>
  </r>
  <r>
    <d v="2015-11-12T00:00:00"/>
    <s v="Q4-2015"/>
    <x v="10"/>
    <n v="46"/>
    <s v="Thursday"/>
    <x v="0"/>
    <n v="13.7"/>
    <n v="21.2"/>
    <n v="19.2"/>
    <n v="0"/>
    <s v="Y"/>
    <s v="N"/>
    <n v="123775.16"/>
    <n v="38.485258739999999"/>
    <n v="4763519.0581999999"/>
    <n v="316"/>
  </r>
  <r>
    <d v="2015-11-13T00:00:00"/>
    <s v="Q4-2015"/>
    <x v="10"/>
    <n v="46"/>
    <s v="Friday"/>
    <x v="0"/>
    <n v="13.5"/>
    <n v="18.2"/>
    <n v="26.1"/>
    <n v="0.4"/>
    <s v="Y"/>
    <s v="N"/>
    <n v="117078.58500000001"/>
    <n v="32.823096649999997"/>
    <n v="3842881.7111"/>
    <n v="317"/>
  </r>
  <r>
    <d v="2015-11-14T00:00:00"/>
    <s v="Q4-2015"/>
    <x v="10"/>
    <n v="46"/>
    <s v="Saturday"/>
    <x v="0"/>
    <n v="12.1"/>
    <n v="18.3"/>
    <n v="27.5"/>
    <n v="0.2"/>
    <s v="Y"/>
    <s v="N"/>
    <n v="103646.63499999999"/>
    <n v="33.560938610000001"/>
    <n v="3478478.3544000001"/>
    <n v="318"/>
  </r>
  <r>
    <d v="2015-11-15T00:00:00"/>
    <s v="Q4-2015"/>
    <x v="10"/>
    <n v="46"/>
    <s v="Sunday"/>
    <x v="0"/>
    <n v="13"/>
    <n v="18.5"/>
    <n v="27.6"/>
    <n v="0.2"/>
    <s v="Y"/>
    <s v="N"/>
    <n v="99761.81"/>
    <n v="28.298071060000002"/>
    <n v="2823066.7884999998"/>
    <n v="319"/>
  </r>
  <r>
    <d v="2015-11-16T00:00:00"/>
    <s v="Q4-2015"/>
    <x v="10"/>
    <n v="47"/>
    <s v="Monday"/>
    <x v="0"/>
    <n v="11.4"/>
    <n v="26.3"/>
    <n v="29.4"/>
    <n v="0.2"/>
    <s v="Y"/>
    <s v="N"/>
    <n v="124557.22500000001"/>
    <n v="39.127373740000003"/>
    <n v="4873597.0946000004"/>
    <n v="320"/>
  </r>
  <r>
    <d v="2015-11-17T00:00:00"/>
    <s v="Q4-2015"/>
    <x v="10"/>
    <n v="47"/>
    <s v="Tuesday"/>
    <x v="0"/>
    <n v="15.7"/>
    <n v="33.299999999999997"/>
    <n v="24"/>
    <n v="0"/>
    <s v="Y"/>
    <s v="N"/>
    <n v="131442.20000000001"/>
    <n v="36.024547249999998"/>
    <n v="4735145.7445"/>
    <n v="321"/>
  </r>
  <r>
    <d v="2015-11-18T00:00:00"/>
    <s v="Q4-2015"/>
    <x v="10"/>
    <n v="47"/>
    <s v="Wednesday"/>
    <x v="0"/>
    <n v="14.7"/>
    <n v="29.5"/>
    <n v="29.2"/>
    <n v="0"/>
    <s v="Y"/>
    <s v="N"/>
    <n v="132353.755"/>
    <n v="60.680238269999997"/>
    <n v="8031257.3892999999"/>
    <n v="322"/>
  </r>
  <r>
    <d v="2015-11-19T00:00:00"/>
    <s v="Q4-2015"/>
    <x v="10"/>
    <n v="47"/>
    <s v="Thursday"/>
    <x v="0"/>
    <n v="15.6"/>
    <n v="31.5"/>
    <n v="20.6"/>
    <n v="0"/>
    <s v="Y"/>
    <s v="N"/>
    <n v="138118.70499999999"/>
    <n v="78.290968070000005"/>
    <n v="10813447.123"/>
    <n v="323"/>
  </r>
  <r>
    <d v="2015-11-20T00:00:00"/>
    <s v="Q4-2015"/>
    <x v="10"/>
    <n v="47"/>
    <s v="Friday"/>
    <x v="0"/>
    <n v="15.4"/>
    <n v="19.100000000000001"/>
    <n v="6.4"/>
    <n v="0.4"/>
    <s v="Y"/>
    <s v="N"/>
    <n v="123412.685"/>
    <n v="38.026497679999999"/>
    <n v="4692952.1798"/>
    <n v="324"/>
  </r>
  <r>
    <d v="2015-11-21T00:00:00"/>
    <s v="Q4-2015"/>
    <x v="10"/>
    <n v="47"/>
    <s v="Saturday"/>
    <x v="0"/>
    <n v="12.2"/>
    <n v="17.5"/>
    <n v="20.9"/>
    <n v="3.6"/>
    <s v="Y"/>
    <s v="N"/>
    <n v="102647.905"/>
    <n v="27.413622409999999"/>
    <n v="2813950.9087999999"/>
    <n v="325"/>
  </r>
  <r>
    <d v="2015-11-22T00:00:00"/>
    <s v="Q4-2015"/>
    <x v="10"/>
    <n v="47"/>
    <s v="Sunday"/>
    <x v="0"/>
    <n v="13.5"/>
    <n v="20"/>
    <n v="27.3"/>
    <n v="0"/>
    <s v="Y"/>
    <s v="N"/>
    <n v="98621.62"/>
    <n v="32.34590077"/>
    <n v="3190005.1343"/>
    <n v="326"/>
  </r>
  <r>
    <d v="2015-11-23T00:00:00"/>
    <s v="Q4-2015"/>
    <x v="10"/>
    <n v="48"/>
    <s v="Monday"/>
    <x v="0"/>
    <n v="13.8"/>
    <n v="20.7"/>
    <n v="27.3"/>
    <n v="0"/>
    <s v="Y"/>
    <s v="N"/>
    <n v="114406.825"/>
    <n v="41.368772450000002"/>
    <n v="4732869.9101999998"/>
    <n v="327"/>
  </r>
  <r>
    <d v="2015-11-24T00:00:00"/>
    <s v="Q4-2015"/>
    <x v="10"/>
    <n v="48"/>
    <s v="Tuesday"/>
    <x v="0"/>
    <n v="13.6"/>
    <n v="24.5"/>
    <n v="30"/>
    <n v="0"/>
    <s v="Y"/>
    <s v="N"/>
    <n v="118894.30499999999"/>
    <n v="48.52152976"/>
    <n v="5768933.5584000004"/>
    <n v="328"/>
  </r>
  <r>
    <d v="2015-11-25T00:00:00"/>
    <s v="Q4-2015"/>
    <x v="10"/>
    <n v="48"/>
    <s v="Wednesday"/>
    <x v="0"/>
    <n v="13.5"/>
    <n v="33.299999999999997"/>
    <n v="9.3000000000000007"/>
    <n v="0"/>
    <s v="Y"/>
    <s v="N"/>
    <n v="124728.875"/>
    <n v="60.69203392"/>
    <n v="7570049.1123000002"/>
    <n v="329"/>
  </r>
  <r>
    <d v="2015-11-26T00:00:00"/>
    <s v="Q4-2015"/>
    <x v="10"/>
    <n v="48"/>
    <s v="Thursday"/>
    <x v="0"/>
    <n v="10.8"/>
    <n v="17.399999999999999"/>
    <n v="23.3"/>
    <n v="0"/>
    <s v="Y"/>
    <s v="N"/>
    <n v="112907.145"/>
    <n v="30.494174109999999"/>
    <n v="3443010.1379"/>
    <n v="330"/>
  </r>
  <r>
    <d v="2015-11-27T00:00:00"/>
    <s v="Q4-2015"/>
    <x v="10"/>
    <n v="48"/>
    <s v="Friday"/>
    <x v="0"/>
    <n v="9"/>
    <n v="18.2"/>
    <n v="16.8"/>
    <n v="0.4"/>
    <s v="Y"/>
    <s v="N"/>
    <n v="117492.82"/>
    <n v="40.366545459999998"/>
    <n v="4742779.2598000001"/>
    <n v="331"/>
  </r>
  <r>
    <d v="2015-11-28T00:00:00"/>
    <s v="Q4-2015"/>
    <x v="10"/>
    <n v="48"/>
    <s v="Saturday"/>
    <x v="0"/>
    <n v="12"/>
    <n v="20.100000000000001"/>
    <n v="27.1"/>
    <n v="0"/>
    <s v="Y"/>
    <s v="N"/>
    <n v="105011.19500000001"/>
    <n v="43.326660840000002"/>
    <n v="4549784.4302000003"/>
    <n v="332"/>
  </r>
  <r>
    <d v="2015-11-29T00:00:00"/>
    <s v="Q4-2015"/>
    <x v="10"/>
    <n v="48"/>
    <s v="Sunday"/>
    <x v="0"/>
    <n v="12.6"/>
    <n v="20.3"/>
    <n v="23.4"/>
    <n v="0"/>
    <s v="Y"/>
    <s v="N"/>
    <n v="102162.53"/>
    <n v="39.12126473"/>
    <n v="3996727.3816"/>
    <n v="333"/>
  </r>
  <r>
    <d v="2015-11-30T00:00:00"/>
    <s v="Q4-2015"/>
    <x v="10"/>
    <n v="49"/>
    <s v="Monday"/>
    <x v="0"/>
    <n v="10"/>
    <n v="32.200000000000003"/>
    <n v="26.6"/>
    <n v="0"/>
    <s v="Y"/>
    <s v="N"/>
    <n v="122452.41499999999"/>
    <n v="45.57726057"/>
    <n v="5581045.6259000003"/>
    <n v="334"/>
  </r>
  <r>
    <d v="2015-12-01T00:00:00"/>
    <s v="Q4-2015"/>
    <x v="11"/>
    <n v="49"/>
    <s v="Tuesday"/>
    <x v="0"/>
    <n v="14.5"/>
    <n v="24.6"/>
    <n v="24.4"/>
    <n v="1.8"/>
    <s v="Y"/>
    <s v="N"/>
    <n v="117115.62"/>
    <n v="37.920958990000003"/>
    <n v="4441136.6231000004"/>
    <n v="335"/>
  </r>
  <r>
    <d v="2015-12-02T00:00:00"/>
    <s v="Q4-2015"/>
    <x v="11"/>
    <n v="49"/>
    <s v="Wednesday"/>
    <x v="0"/>
    <n v="9.1999999999999993"/>
    <n v="17.5"/>
    <n v="32.4"/>
    <n v="0"/>
    <s v="Y"/>
    <s v="N"/>
    <n v="115230.125"/>
    <n v="37.470820799999998"/>
    <n v="4317767.3646"/>
    <n v="336"/>
  </r>
  <r>
    <d v="2015-12-03T00:00:00"/>
    <s v="Q4-2015"/>
    <x v="11"/>
    <n v="49"/>
    <s v="Thursday"/>
    <x v="0"/>
    <n v="12.2"/>
    <n v="21.3"/>
    <n v="30.1"/>
    <n v="0"/>
    <s v="Y"/>
    <s v="N"/>
    <n v="121699.425"/>
    <n v="43.34422421"/>
    <n v="5274967.1634"/>
    <n v="337"/>
  </r>
  <r>
    <d v="2015-12-04T00:00:00"/>
    <s v="Q4-2015"/>
    <x v="11"/>
    <n v="49"/>
    <s v="Friday"/>
    <x v="0"/>
    <n v="11.3"/>
    <n v="30.8"/>
    <n v="32.200000000000003"/>
    <n v="0"/>
    <s v="Y"/>
    <s v="N"/>
    <n v="129148.52"/>
    <n v="66.533894050000001"/>
    <n v="8592753.9463999998"/>
    <n v="338"/>
  </r>
  <r>
    <d v="2015-12-05T00:00:00"/>
    <s v="Q4-2015"/>
    <x v="11"/>
    <n v="49"/>
    <s v="Saturday"/>
    <x v="0"/>
    <n v="15.5"/>
    <n v="25.3"/>
    <n v="27.9"/>
    <n v="0"/>
    <s v="Y"/>
    <s v="N"/>
    <n v="115606.005"/>
    <n v="36.906868619999997"/>
    <n v="4266655.6381999999"/>
    <n v="339"/>
  </r>
  <r>
    <d v="2015-12-06T00:00:00"/>
    <s v="Q4-2015"/>
    <x v="11"/>
    <n v="49"/>
    <s v="Sunday"/>
    <x v="0"/>
    <n v="15.3"/>
    <n v="29.8"/>
    <n v="13.5"/>
    <n v="0"/>
    <s v="Y"/>
    <s v="N"/>
    <n v="112025.29"/>
    <n v="36.78833221"/>
    <n v="4121223.5844000001"/>
    <n v="340"/>
  </r>
  <r>
    <d v="2015-12-07T00:00:00"/>
    <s v="Q4-2015"/>
    <x v="11"/>
    <n v="50"/>
    <s v="Monday"/>
    <x v="0"/>
    <n v="18.100000000000001"/>
    <n v="27.3"/>
    <n v="8.6999999999999993"/>
    <n v="0"/>
    <s v="Y"/>
    <s v="N"/>
    <n v="129059.645"/>
    <n v="53.369098719999997"/>
    <n v="6887796.9347999999"/>
    <n v="341"/>
  </r>
  <r>
    <d v="2015-12-08T00:00:00"/>
    <s v="Q4-2015"/>
    <x v="11"/>
    <n v="50"/>
    <s v="Tuesday"/>
    <x v="0"/>
    <n v="20.3"/>
    <n v="35.4"/>
    <n v="19.8"/>
    <n v="0.8"/>
    <s v="Y"/>
    <s v="N"/>
    <n v="136800.91"/>
    <n v="57.534246680000003"/>
    <n v="7870737.3020000001"/>
    <n v="342"/>
  </r>
  <r>
    <d v="2015-12-09T00:00:00"/>
    <s v="Q4-2015"/>
    <x v="11"/>
    <n v="50"/>
    <s v="Wednesday"/>
    <x v="0"/>
    <n v="15.4"/>
    <n v="24.6"/>
    <n v="27"/>
    <n v="0"/>
    <s v="Y"/>
    <s v="N"/>
    <n v="125965.02"/>
    <n v="49.73700573"/>
    <n v="6265122.9215000002"/>
    <n v="343"/>
  </r>
  <r>
    <d v="2015-12-10T00:00:00"/>
    <s v="Q4-2015"/>
    <x v="11"/>
    <n v="50"/>
    <s v="Thursday"/>
    <x v="0"/>
    <n v="13.1"/>
    <n v="26"/>
    <n v="32"/>
    <n v="0"/>
    <s v="Y"/>
    <s v="N"/>
    <n v="125807.495"/>
    <n v="50.806013669999999"/>
    <n v="6391777.3108000001"/>
    <n v="344"/>
  </r>
  <r>
    <d v="2015-12-11T00:00:00"/>
    <s v="Q4-2015"/>
    <x v="11"/>
    <n v="50"/>
    <s v="Friday"/>
    <x v="0"/>
    <n v="14.2"/>
    <n v="19.2"/>
    <n v="13"/>
    <n v="0"/>
    <s v="Y"/>
    <s v="N"/>
    <n v="116597.81"/>
    <n v="32.020129189999999"/>
    <n v="3733476.9394999999"/>
    <n v="345"/>
  </r>
  <r>
    <d v="2015-12-12T00:00:00"/>
    <s v="Q4-2015"/>
    <x v="11"/>
    <n v="50"/>
    <s v="Saturday"/>
    <x v="0"/>
    <n v="10.1"/>
    <n v="18.3"/>
    <n v="27.9"/>
    <n v="2"/>
    <s v="Y"/>
    <s v="N"/>
    <n v="106139.41"/>
    <n v="34.142897920000003"/>
    <n v="3623907.0408999999"/>
    <n v="346"/>
  </r>
  <r>
    <d v="2015-12-13T00:00:00"/>
    <s v="Q4-2015"/>
    <x v="11"/>
    <n v="50"/>
    <s v="Sunday"/>
    <x v="0"/>
    <n v="10.3"/>
    <n v="28.3"/>
    <n v="28.6"/>
    <n v="0"/>
    <s v="Y"/>
    <s v="N"/>
    <n v="105218.515"/>
    <n v="40.306829550000003"/>
    <n v="4241024.7495999997"/>
    <n v="347"/>
  </r>
  <r>
    <d v="2015-12-14T00:00:00"/>
    <s v="Q4-2015"/>
    <x v="11"/>
    <n v="51"/>
    <s v="Monday"/>
    <x v="0"/>
    <n v="11.9"/>
    <n v="22.7"/>
    <n v="31.6"/>
    <n v="0"/>
    <s v="Y"/>
    <s v="N"/>
    <n v="125784.96000000001"/>
    <n v="51.747829520000003"/>
    <n v="6509098.6662999997"/>
    <n v="348"/>
  </r>
  <r>
    <d v="2015-12-15T00:00:00"/>
    <s v="Q4-2015"/>
    <x v="11"/>
    <n v="51"/>
    <s v="Tuesday"/>
    <x v="0"/>
    <n v="14.4"/>
    <n v="24.6"/>
    <n v="30.3"/>
    <n v="0"/>
    <s v="Y"/>
    <s v="N"/>
    <n v="129077.41"/>
    <n v="51.660830169999997"/>
    <n v="6668246.1568"/>
    <n v="349"/>
  </r>
  <r>
    <d v="2015-12-16T00:00:00"/>
    <s v="Q4-2015"/>
    <x v="11"/>
    <n v="51"/>
    <s v="Wednesday"/>
    <x v="0"/>
    <n v="15.6"/>
    <n v="27.5"/>
    <n v="32.5"/>
    <n v="0"/>
    <s v="Y"/>
    <s v="N"/>
    <n v="135930.07999999999"/>
    <n v="78.645919989999996"/>
    <n v="10690346.195900001"/>
    <n v="350"/>
  </r>
  <r>
    <d v="2015-12-17T00:00:00"/>
    <s v="Q4-2015"/>
    <x v="11"/>
    <n v="51"/>
    <s v="Thursday"/>
    <x v="0"/>
    <n v="16.899999999999999"/>
    <n v="37.200000000000003"/>
    <n v="33.1"/>
    <n v="0"/>
    <s v="Y"/>
    <s v="N"/>
    <n v="152366.29999999999"/>
    <n v="188.0861252"/>
    <n v="28657986.978100002"/>
    <n v="351"/>
  </r>
  <r>
    <d v="2015-12-18T00:00:00"/>
    <s v="Q4-2015"/>
    <x v="11"/>
    <n v="51"/>
    <s v="Friday"/>
    <x v="0"/>
    <n v="19.399999999999999"/>
    <n v="35.4"/>
    <n v="31.2"/>
    <n v="0"/>
    <s v="N"/>
    <s v="N"/>
    <n v="158052.89000000001"/>
    <n v="81.192486250000002"/>
    <n v="12832707.098099999"/>
    <n v="352"/>
  </r>
  <r>
    <d v="2015-12-19T00:00:00"/>
    <s v="Q4-2015"/>
    <x v="11"/>
    <n v="51"/>
    <s v="Saturday"/>
    <x v="0"/>
    <n v="19.2"/>
    <n v="41.2"/>
    <n v="20.5"/>
    <n v="0"/>
    <s v="N"/>
    <s v="N"/>
    <n v="154924.89000000001"/>
    <n v="69.328820820000004"/>
    <n v="10740759.9394"/>
    <n v="353"/>
  </r>
  <r>
    <d v="2015-12-20T00:00:00"/>
    <s v="Q4-2015"/>
    <x v="11"/>
    <n v="51"/>
    <s v="Sunday"/>
    <x v="0"/>
    <n v="25.9"/>
    <n v="37.799999999999997"/>
    <n v="10.4"/>
    <n v="0"/>
    <s v="N"/>
    <s v="N"/>
    <n v="133421.03"/>
    <n v="54.649804289999999"/>
    <n v="7291433.1776999999"/>
    <n v="354"/>
  </r>
  <r>
    <d v="2015-12-21T00:00:00"/>
    <s v="Q4-2015"/>
    <x v="11"/>
    <n v="52"/>
    <s v="Monday"/>
    <x v="0"/>
    <n v="15"/>
    <n v="20.2"/>
    <n v="25.4"/>
    <n v="6"/>
    <s v="N"/>
    <s v="N"/>
    <n v="113802.21"/>
    <n v="49.621251919999999"/>
    <n v="5647008.1315000001"/>
    <n v="355"/>
  </r>
  <r>
    <d v="2015-12-22T00:00:00"/>
    <s v="Q4-2015"/>
    <x v="11"/>
    <n v="52"/>
    <s v="Tuesday"/>
    <x v="0"/>
    <n v="12"/>
    <n v="22.8"/>
    <n v="32.9"/>
    <n v="0"/>
    <s v="N"/>
    <s v="N"/>
    <n v="119477.515"/>
    <n v="37.53130427"/>
    <n v="4484146.9688999997"/>
    <n v="356"/>
  </r>
  <r>
    <d v="2015-12-23T00:00:00"/>
    <s v="Q4-2015"/>
    <x v="11"/>
    <n v="52"/>
    <s v="Wednesday"/>
    <x v="0"/>
    <n v="15.1"/>
    <n v="26"/>
    <n v="32.4"/>
    <n v="0"/>
    <s v="N"/>
    <s v="N"/>
    <n v="126553.11500000001"/>
    <n v="39.138220830000002"/>
    <n v="4953063.7615999999"/>
    <n v="357"/>
  </r>
  <r>
    <d v="2015-12-24T00:00:00"/>
    <s v="Q4-2015"/>
    <x v="11"/>
    <n v="52"/>
    <s v="Thursday"/>
    <x v="0"/>
    <n v="16.7"/>
    <n v="34.6"/>
    <n v="32.799999999999997"/>
    <n v="0.4"/>
    <s v="N"/>
    <s v="N"/>
    <n v="134583.25"/>
    <n v="50.81827517"/>
    <n v="6839288.6317999996"/>
    <n v="358"/>
  </r>
  <r>
    <d v="2015-12-25T00:00:00"/>
    <s v="Q4-2015"/>
    <x v="11"/>
    <n v="52"/>
    <s v="Friday"/>
    <x v="0"/>
    <n v="21.7"/>
    <n v="34.1"/>
    <n v="33.299999999999997"/>
    <n v="0"/>
    <s v="N"/>
    <s v="Y"/>
    <n v="119950.37"/>
    <n v="22.115586239999999"/>
    <n v="2652772.7522999998"/>
    <n v="359"/>
  </r>
  <r>
    <d v="2015-12-26T00:00:00"/>
    <s v="Q4-2015"/>
    <x v="11"/>
    <n v="52"/>
    <s v="Saturday"/>
    <x v="0"/>
    <n v="12.7"/>
    <n v="20"/>
    <n v="19.2"/>
    <n v="30.6"/>
    <s v="N"/>
    <s v="Y"/>
    <n v="95093.294999999998"/>
    <n v="14.96710809"/>
    <n v="1423271.6248999999"/>
    <n v="360"/>
  </r>
  <r>
    <d v="2015-12-27T00:00:00"/>
    <s v="Q4-2015"/>
    <x v="11"/>
    <n v="52"/>
    <s v="Sunday"/>
    <x v="0"/>
    <n v="11.9"/>
    <n v="19.399999999999999"/>
    <n v="27.6"/>
    <n v="5.2"/>
    <s v="N"/>
    <s v="N"/>
    <n v="96394.94"/>
    <n v="19.823183589999999"/>
    <n v="1910854.5928"/>
    <n v="361"/>
  </r>
  <r>
    <d v="2015-12-28T00:00:00"/>
    <s v="Q4-2015"/>
    <x v="11"/>
    <n v="53"/>
    <s v="Monday"/>
    <x v="0"/>
    <n v="12.8"/>
    <n v="20.8"/>
    <n v="33.200000000000003"/>
    <n v="0"/>
    <s v="N"/>
    <s v="Y"/>
    <n v="100048.44"/>
    <n v="20.097539919999999"/>
    <n v="2010727.5168000001"/>
    <n v="362"/>
  </r>
  <r>
    <d v="2015-12-29T00:00:00"/>
    <s v="Q4-2015"/>
    <x v="11"/>
    <n v="53"/>
    <s v="Tuesday"/>
    <x v="0"/>
    <n v="12.4"/>
    <n v="23.9"/>
    <n v="33"/>
    <n v="0"/>
    <s v="N"/>
    <s v="N"/>
    <n v="111647.54"/>
    <n v="27.33170157"/>
    <n v="3051517.2442999999"/>
    <n v="363"/>
  </r>
  <r>
    <d v="2015-12-30T00:00:00"/>
    <s v="Q4-2015"/>
    <x v="11"/>
    <n v="53"/>
    <s v="Wednesday"/>
    <x v="0"/>
    <n v="13.9"/>
    <n v="34.700000000000003"/>
    <n v="32.799999999999997"/>
    <n v="0"/>
    <s v="N"/>
    <s v="N"/>
    <n v="128552.13499999999"/>
    <n v="43.826874789999998"/>
    <n v="5634038.3245999999"/>
    <n v="364"/>
  </r>
  <r>
    <d v="2015-12-31T00:00:00"/>
    <s v="Q4-2015"/>
    <x v="11"/>
    <n v="53"/>
    <s v="Thursday"/>
    <x v="0"/>
    <n v="19.7"/>
    <n v="39.700000000000003"/>
    <n v="29.6"/>
    <n v="0"/>
    <s v="N"/>
    <s v="N"/>
    <n v="146473.83499999999"/>
    <n v="101.99155880000001"/>
    <n v="14939094.755100001"/>
    <n v="365"/>
  </r>
  <r>
    <d v="2016-01-01T00:00:00"/>
    <s v="Q1-2016"/>
    <x v="0"/>
    <n v="1"/>
    <s v="Friday"/>
    <x v="1"/>
    <n v="19.8"/>
    <n v="24.2"/>
    <n v="22"/>
    <n v="0"/>
    <s v="N"/>
    <s v="Y"/>
    <n v="116040.925"/>
    <n v="32.527673360000001"/>
    <n v="3774541.3048"/>
    <n v="366"/>
  </r>
  <r>
    <d v="2016-01-02T00:00:00"/>
    <s v="Q1-2016"/>
    <x v="0"/>
    <n v="1"/>
    <s v="Saturday"/>
    <x v="1"/>
    <n v="17.100000000000001"/>
    <n v="27.6"/>
    <n v="25.1"/>
    <n v="0"/>
    <s v="N"/>
    <s v="N"/>
    <n v="99622.64"/>
    <n v="21.894560760000001"/>
    <n v="2181193.9446"/>
    <n v="367"/>
  </r>
  <r>
    <d v="2016-01-03T00:00:00"/>
    <s v="Q1-2016"/>
    <x v="0"/>
    <n v="1"/>
    <s v="Sunday"/>
    <x v="1"/>
    <n v="17.5"/>
    <n v="27.1"/>
    <n v="25.7"/>
    <n v="0"/>
    <s v="N"/>
    <s v="N"/>
    <n v="97656.445000000007"/>
    <n v="19.895384799999999"/>
    <n v="1942912.5515000001"/>
    <n v="368"/>
  </r>
  <r>
    <d v="2016-01-04T00:00:00"/>
    <s v="Q1-2016"/>
    <x v="0"/>
    <n v="2"/>
    <s v="Monday"/>
    <x v="1"/>
    <n v="16.3"/>
    <n v="26"/>
    <n v="15.3"/>
    <n v="0"/>
    <s v="N"/>
    <s v="N"/>
    <n v="110932.505"/>
    <n v="25.443479239999998"/>
    <n v="2822508.8879999998"/>
    <n v="369"/>
  </r>
  <r>
    <d v="2016-01-05T00:00:00"/>
    <s v="Q1-2016"/>
    <x v="0"/>
    <n v="2"/>
    <s v="Tuesday"/>
    <x v="1"/>
    <n v="17.100000000000001"/>
    <n v="25.7"/>
    <n v="25.8"/>
    <n v="0"/>
    <s v="N"/>
    <s v="N"/>
    <n v="117873.58"/>
    <n v="29.917187370000001"/>
    <n v="3526445.9788000002"/>
    <n v="370"/>
  </r>
  <r>
    <d v="2016-01-06T00:00:00"/>
    <s v="Q1-2016"/>
    <x v="0"/>
    <n v="2"/>
    <s v="Wednesday"/>
    <x v="1"/>
    <n v="17.3"/>
    <n v="25.7"/>
    <n v="18.100000000000001"/>
    <n v="0"/>
    <s v="N"/>
    <s v="N"/>
    <n v="115064.265"/>
    <n v="31.790252049999999"/>
    <n v="3657921.9863"/>
    <n v="371"/>
  </r>
  <r>
    <d v="2016-01-07T00:00:00"/>
    <s v="Q1-2016"/>
    <x v="0"/>
    <n v="2"/>
    <s v="Thursday"/>
    <x v="1"/>
    <n v="16.3"/>
    <n v="21.3"/>
    <n v="30.4"/>
    <n v="0"/>
    <s v="N"/>
    <s v="N"/>
    <n v="112392.69500000001"/>
    <n v="34.445069169999996"/>
    <n v="3871374.1535"/>
    <n v="372"/>
  </r>
  <r>
    <d v="2016-01-08T00:00:00"/>
    <s v="Q1-2016"/>
    <x v="0"/>
    <n v="2"/>
    <s v="Friday"/>
    <x v="1"/>
    <n v="16.2"/>
    <n v="20.6"/>
    <n v="25.4"/>
    <n v="0"/>
    <s v="N"/>
    <s v="N"/>
    <n v="111879.54"/>
    <n v="36.888156160000001"/>
    <n v="4127029.9426000002"/>
    <n v="373"/>
  </r>
  <r>
    <d v="2016-01-09T00:00:00"/>
    <s v="Q1-2016"/>
    <x v="0"/>
    <n v="2"/>
    <s v="Saturday"/>
    <x v="1"/>
    <n v="16.8"/>
    <n v="21.4"/>
    <n v="21.3"/>
    <n v="0"/>
    <s v="N"/>
    <s v="N"/>
    <n v="105482.69500000001"/>
    <n v="41.987823249999998"/>
    <n v="4428988.7536000004"/>
    <n v="374"/>
  </r>
  <r>
    <d v="2016-01-10T00:00:00"/>
    <s v="Q1-2016"/>
    <x v="0"/>
    <n v="2"/>
    <s v="Sunday"/>
    <x v="1"/>
    <n v="15.7"/>
    <n v="31.5"/>
    <n v="31.3"/>
    <n v="0"/>
    <s v="N"/>
    <s v="N"/>
    <n v="113049.145"/>
    <n v="44.479787029999997"/>
    <n v="5028401.8935000002"/>
    <n v="375"/>
  </r>
  <r>
    <d v="2016-01-11T00:00:00"/>
    <s v="Q1-2016"/>
    <x v="0"/>
    <n v="3"/>
    <s v="Monday"/>
    <x v="1"/>
    <n v="17.2"/>
    <n v="36.4"/>
    <n v="15.8"/>
    <n v="0"/>
    <s v="N"/>
    <s v="N"/>
    <n v="141133.08499999999"/>
    <n v="88.116100790000004"/>
    <n v="12436097.1427"/>
    <n v="376"/>
  </r>
  <r>
    <d v="2016-01-12T00:00:00"/>
    <s v="Q1-2016"/>
    <x v="0"/>
    <n v="3"/>
    <s v="Tuesday"/>
    <x v="1"/>
    <n v="17.100000000000001"/>
    <n v="24.8"/>
    <n v="29.1"/>
    <n v="0.8"/>
    <s v="N"/>
    <s v="N"/>
    <n v="135006.10999999999"/>
    <n v="62.53997502"/>
    <n v="8443278.7468999997"/>
    <n v="377"/>
  </r>
  <r>
    <d v="2016-01-13T00:00:00"/>
    <s v="Q1-2016"/>
    <x v="0"/>
    <n v="3"/>
    <s v="Wednesday"/>
    <x v="1"/>
    <n v="16.8"/>
    <n v="42.2"/>
    <n v="25"/>
    <n v="0.2"/>
    <s v="N"/>
    <s v="N"/>
    <n v="160011.07500000001"/>
    <n v="545.73781959999997"/>
    <n v="87324095.182400003"/>
    <n v="378"/>
  </r>
  <r>
    <d v="2016-01-14T00:00:00"/>
    <s v="Q1-2016"/>
    <x v="0"/>
    <n v="3"/>
    <s v="Thursday"/>
    <x v="1"/>
    <n v="16.100000000000001"/>
    <n v="18.100000000000001"/>
    <n v="3.9"/>
    <n v="0.4"/>
    <s v="N"/>
    <s v="N"/>
    <n v="120396.33500000001"/>
    <n v="36.37140419"/>
    <n v="4378983.7632999998"/>
    <n v="379"/>
  </r>
  <r>
    <d v="2016-01-15T00:00:00"/>
    <s v="Q1-2016"/>
    <x v="0"/>
    <n v="3"/>
    <s v="Friday"/>
    <x v="1"/>
    <n v="13.6"/>
    <n v="19.2"/>
    <n v="19.7"/>
    <n v="1"/>
    <s v="N"/>
    <s v="N"/>
    <n v="113244.79"/>
    <n v="30.203903069999999"/>
    <n v="3420434.6603000001"/>
    <n v="380"/>
  </r>
  <r>
    <d v="2016-01-16T00:00:00"/>
    <s v="Q1-2016"/>
    <x v="0"/>
    <n v="3"/>
    <s v="Saturday"/>
    <x v="1"/>
    <n v="11.9"/>
    <n v="22.3"/>
    <n v="32.6"/>
    <n v="0"/>
    <s v="N"/>
    <s v="N"/>
    <n v="103046.17"/>
    <n v="23.67497011"/>
    <n v="2439614.9947000002"/>
    <n v="381"/>
  </r>
  <r>
    <d v="2016-01-17T00:00:00"/>
    <s v="Q1-2016"/>
    <x v="0"/>
    <n v="3"/>
    <s v="Sunday"/>
    <x v="1"/>
    <n v="14.9"/>
    <n v="32.700000000000003"/>
    <n v="31.5"/>
    <n v="0"/>
    <s v="N"/>
    <s v="N"/>
    <n v="114097.07"/>
    <n v="29.153261950000001"/>
    <n v="3326301.7694000001"/>
    <n v="382"/>
  </r>
  <r>
    <d v="2016-01-18T00:00:00"/>
    <s v="Q1-2016"/>
    <x v="0"/>
    <n v="4"/>
    <s v="Monday"/>
    <x v="1"/>
    <n v="18.600000000000001"/>
    <n v="35.299999999999997"/>
    <n v="30.4"/>
    <n v="0"/>
    <s v="N"/>
    <s v="N"/>
    <n v="147817.58499999999"/>
    <n v="43.409358019999999"/>
    <n v="6416666.4688999997"/>
    <n v="383"/>
  </r>
  <r>
    <d v="2016-01-19T00:00:00"/>
    <s v="Q1-2016"/>
    <x v="0"/>
    <n v="4"/>
    <s v="Tuesday"/>
    <x v="1"/>
    <n v="17.899999999999999"/>
    <n v="30.9"/>
    <n v="27.2"/>
    <n v="0"/>
    <s v="N"/>
    <s v="N"/>
    <n v="148612.37"/>
    <n v="49.257935250000003"/>
    <n v="7320338.4988000002"/>
    <n v="384"/>
  </r>
  <r>
    <d v="2016-01-20T00:00:00"/>
    <s v="Q1-2016"/>
    <x v="0"/>
    <n v="4"/>
    <s v="Wednesday"/>
    <x v="1"/>
    <n v="19.3"/>
    <n v="29.1"/>
    <n v="18.600000000000001"/>
    <n v="1"/>
    <s v="N"/>
    <s v="N"/>
    <n v="142471.51"/>
    <n v="53.300398770000001"/>
    <n v="7593788.2964000003"/>
    <n v="385"/>
  </r>
  <r>
    <d v="2016-01-21T00:00:00"/>
    <s v="Q1-2016"/>
    <x v="0"/>
    <n v="4"/>
    <s v="Thursday"/>
    <x v="1"/>
    <n v="19"/>
    <n v="26.7"/>
    <n v="14.9"/>
    <n v="0.8"/>
    <s v="N"/>
    <s v="N"/>
    <n v="139450.61499999999"/>
    <n v="55.470089539999996"/>
    <n v="7735338.1004999997"/>
    <n v="386"/>
  </r>
  <r>
    <d v="2016-01-22T00:00:00"/>
    <s v="Q1-2016"/>
    <x v="0"/>
    <n v="4"/>
    <s v="Friday"/>
    <x v="1"/>
    <n v="17.5"/>
    <n v="22.8"/>
    <n v="6.5"/>
    <n v="1.6"/>
    <s v="N"/>
    <s v="N"/>
    <n v="129135.185"/>
    <n v="42.337732770000002"/>
    <n v="5467290.9537000004"/>
    <n v="387"/>
  </r>
  <r>
    <d v="2016-01-23T00:00:00"/>
    <s v="Q1-2016"/>
    <x v="0"/>
    <n v="4"/>
    <s v="Saturday"/>
    <x v="1"/>
    <n v="17.3"/>
    <n v="21.9"/>
    <n v="23.2"/>
    <n v="7"/>
    <s v="N"/>
    <s v="N"/>
    <n v="108097.845"/>
    <n v="26.975023329999999"/>
    <n v="2915941.8908000002"/>
    <n v="388"/>
  </r>
  <r>
    <d v="2016-01-24T00:00:00"/>
    <s v="Q1-2016"/>
    <x v="0"/>
    <n v="4"/>
    <s v="Sunday"/>
    <x v="1"/>
    <n v="16.2"/>
    <n v="22.2"/>
    <n v="23.4"/>
    <n v="5.2"/>
    <s v="N"/>
    <s v="N"/>
    <n v="103396.3"/>
    <n v="26.412209069999999"/>
    <n v="2730924.6927"/>
    <n v="389"/>
  </r>
  <r>
    <d v="2016-01-25T00:00:00"/>
    <s v="Q1-2016"/>
    <x v="0"/>
    <n v="5"/>
    <s v="Monday"/>
    <x v="1"/>
    <n v="16.7"/>
    <n v="20.9"/>
    <n v="25.7"/>
    <n v="0.4"/>
    <s v="N"/>
    <s v="N"/>
    <n v="112649.60000000001"/>
    <n v="27.59659014"/>
    <n v="3108744.8406000002"/>
    <n v="390"/>
  </r>
  <r>
    <d v="2016-01-26T00:00:00"/>
    <s v="Q1-2016"/>
    <x v="0"/>
    <n v="5"/>
    <s v="Tuesday"/>
    <x v="1"/>
    <n v="16.5"/>
    <n v="29.4"/>
    <n v="28.7"/>
    <n v="0"/>
    <s v="N"/>
    <s v="Y"/>
    <n v="110152.815"/>
    <n v="25.276693940000001"/>
    <n v="2784298.9914000002"/>
    <n v="391"/>
  </r>
  <r>
    <d v="2016-01-27T00:00:00"/>
    <s v="Q1-2016"/>
    <x v="0"/>
    <n v="5"/>
    <s v="Wednesday"/>
    <x v="1"/>
    <n v="19.3"/>
    <n v="29.5"/>
    <n v="22.2"/>
    <n v="0"/>
    <s v="N"/>
    <s v="N"/>
    <n v="133718.035"/>
    <n v="32.759849449999997"/>
    <n v="4380582.6952999998"/>
    <n v="392"/>
  </r>
  <r>
    <d v="2016-01-28T00:00:00"/>
    <s v="Q1-2016"/>
    <x v="0"/>
    <n v="5"/>
    <s v="Thursday"/>
    <x v="1"/>
    <n v="20.3"/>
    <n v="27.5"/>
    <n v="19"/>
    <n v="3.6"/>
    <s v="Y"/>
    <s v="N"/>
    <n v="134169.82999999999"/>
    <n v="33.324968159999997"/>
    <n v="4471205.3128000004"/>
    <n v="393"/>
  </r>
  <r>
    <d v="2016-01-29T00:00:00"/>
    <s v="Q1-2016"/>
    <x v="0"/>
    <n v="5"/>
    <s v="Friday"/>
    <x v="1"/>
    <n v="14.4"/>
    <n v="18.3"/>
    <n v="14.3"/>
    <n v="14.2"/>
    <s v="Y"/>
    <s v="N"/>
    <n v="123615.21"/>
    <n v="32.693847210000001"/>
    <n v="4041456.7886000001"/>
    <n v="394"/>
  </r>
  <r>
    <d v="2016-01-30T00:00:00"/>
    <s v="Q1-2016"/>
    <x v="0"/>
    <n v="5"/>
    <s v="Saturday"/>
    <x v="1"/>
    <n v="12.3"/>
    <n v="22.4"/>
    <n v="24"/>
    <n v="1.2"/>
    <s v="Y"/>
    <s v="N"/>
    <n v="107579.345"/>
    <n v="23.84687233"/>
    <n v="2565430.9056000002"/>
    <n v="395"/>
  </r>
  <r>
    <d v="2016-01-31T00:00:00"/>
    <s v="Q1-2016"/>
    <x v="0"/>
    <n v="5"/>
    <s v="Sunday"/>
    <x v="1"/>
    <n v="13.9"/>
    <n v="21.8"/>
    <n v="26.3"/>
    <n v="10.6"/>
    <s v="Y"/>
    <s v="N"/>
    <n v="101279.65"/>
    <n v="23.47662571"/>
    <n v="2377704.4350999999"/>
    <n v="396"/>
  </r>
  <r>
    <d v="2016-02-01T00:00:00"/>
    <s v="Q1-2016"/>
    <x v="1"/>
    <n v="6"/>
    <s v="Monday"/>
    <x v="1"/>
    <n v="12.5"/>
    <n v="23.6"/>
    <n v="29.4"/>
    <n v="0"/>
    <s v="Y"/>
    <s v="N"/>
    <n v="121942.895"/>
    <n v="31.58876665"/>
    <n v="3852025.6548000001"/>
    <n v="397"/>
  </r>
  <r>
    <d v="2016-02-02T00:00:00"/>
    <s v="Q1-2016"/>
    <x v="1"/>
    <n v="6"/>
    <s v="Tuesday"/>
    <x v="1"/>
    <n v="15.4"/>
    <n v="31.5"/>
    <n v="25.5"/>
    <n v="0"/>
    <s v="Y"/>
    <s v="N"/>
    <n v="133989.155"/>
    <n v="35.64081616"/>
    <n v="4775482.8408000004"/>
    <n v="398"/>
  </r>
  <r>
    <d v="2016-02-03T00:00:00"/>
    <s v="Q1-2016"/>
    <x v="1"/>
    <n v="6"/>
    <s v="Wednesday"/>
    <x v="1"/>
    <n v="18.100000000000001"/>
    <n v="21"/>
    <n v="11"/>
    <n v="0.6"/>
    <s v="Y"/>
    <s v="N"/>
    <n v="122594.47500000001"/>
    <n v="27.876043979999999"/>
    <n v="3417448.9767999998"/>
    <n v="399"/>
  </r>
  <r>
    <d v="2016-02-04T00:00:00"/>
    <s v="Q1-2016"/>
    <x v="1"/>
    <n v="6"/>
    <s v="Thursday"/>
    <x v="1"/>
    <n v="17.3"/>
    <n v="20.9"/>
    <n v="21.7"/>
    <n v="2.4"/>
    <s v="Y"/>
    <s v="N"/>
    <n v="119919.605"/>
    <n v="22.3923782"/>
    <n v="2685285.1488000001"/>
    <n v="400"/>
  </r>
  <r>
    <d v="2016-02-05T00:00:00"/>
    <s v="Q1-2016"/>
    <x v="1"/>
    <n v="6"/>
    <s v="Friday"/>
    <x v="1"/>
    <n v="15.3"/>
    <n v="29.4"/>
    <n v="29"/>
    <n v="0"/>
    <s v="Y"/>
    <s v="N"/>
    <n v="126330.55"/>
    <n v="26.854502199999999"/>
    <n v="3392544.0329"/>
    <n v="401"/>
  </r>
  <r>
    <d v="2016-02-06T00:00:00"/>
    <s v="Q1-2016"/>
    <x v="1"/>
    <n v="6"/>
    <s v="Saturday"/>
    <x v="1"/>
    <n v="16.5"/>
    <n v="32.6"/>
    <n v="28.8"/>
    <n v="0"/>
    <s v="Y"/>
    <s v="N"/>
    <n v="123737.01"/>
    <n v="28.72453436"/>
    <n v="3554287.9953000001"/>
    <n v="402"/>
  </r>
  <r>
    <d v="2016-02-07T00:00:00"/>
    <s v="Q1-2016"/>
    <x v="1"/>
    <n v="6"/>
    <s v="Sunday"/>
    <x v="1"/>
    <n v="19.100000000000001"/>
    <n v="27.7"/>
    <n v="28.5"/>
    <n v="0"/>
    <s v="Y"/>
    <s v="N"/>
    <n v="124436.81"/>
    <n v="33.49284634"/>
    <n v="4167742.9564"/>
    <n v="403"/>
  </r>
  <r>
    <d v="2016-02-08T00:00:00"/>
    <s v="Q1-2016"/>
    <x v="1"/>
    <n v="7"/>
    <s v="Monday"/>
    <x v="1"/>
    <n v="19.2"/>
    <n v="22.9"/>
    <n v="23.3"/>
    <n v="0"/>
    <s v="Y"/>
    <s v="N"/>
    <n v="129327.22500000001"/>
    <n v="33.908603100000001"/>
    <n v="4385305.5425000004"/>
    <n v="404"/>
  </r>
  <r>
    <d v="2016-02-09T00:00:00"/>
    <s v="Q1-2016"/>
    <x v="1"/>
    <n v="7"/>
    <s v="Tuesday"/>
    <x v="1"/>
    <n v="17.399999999999999"/>
    <n v="22.7"/>
    <n v="27.7"/>
    <n v="0"/>
    <s v="Y"/>
    <s v="N"/>
    <n v="131271.26500000001"/>
    <n v="38.705675849999999"/>
    <n v="5080943.0314999996"/>
    <n v="405"/>
  </r>
  <r>
    <d v="2016-02-10T00:00:00"/>
    <s v="Q1-2016"/>
    <x v="1"/>
    <n v="7"/>
    <s v="Wednesday"/>
    <x v="1"/>
    <n v="17.399999999999999"/>
    <n v="23.3"/>
    <n v="25.3"/>
    <n v="0"/>
    <s v="Y"/>
    <s v="N"/>
    <n v="132265.005"/>
    <n v="41.376079619999999"/>
    <n v="5472607.3777999999"/>
    <n v="406"/>
  </r>
  <r>
    <d v="2016-02-11T00:00:00"/>
    <s v="Q1-2016"/>
    <x v="1"/>
    <n v="7"/>
    <s v="Thursday"/>
    <x v="1"/>
    <n v="18"/>
    <n v="23.8"/>
    <n v="27.6"/>
    <n v="0"/>
    <s v="Y"/>
    <s v="N"/>
    <n v="131003.79"/>
    <n v="34.389933720000002"/>
    <n v="4505211.6551999999"/>
    <n v="407"/>
  </r>
  <r>
    <d v="2016-02-12T00:00:00"/>
    <s v="Q1-2016"/>
    <x v="1"/>
    <n v="7"/>
    <s v="Friday"/>
    <x v="1"/>
    <n v="16.7"/>
    <n v="24.9"/>
    <n v="27.9"/>
    <n v="0"/>
    <s v="Y"/>
    <s v="N"/>
    <n v="133845.51999999999"/>
    <n v="40.626650689999998"/>
    <n v="5437695.1875"/>
    <n v="408"/>
  </r>
  <r>
    <d v="2016-02-13T00:00:00"/>
    <s v="Q1-2016"/>
    <x v="1"/>
    <n v="7"/>
    <s v="Saturday"/>
    <x v="1"/>
    <n v="17.7"/>
    <n v="30.3"/>
    <n v="23.4"/>
    <n v="0"/>
    <s v="Y"/>
    <s v="N"/>
    <n v="120839.995"/>
    <n v="32.231397960000002"/>
    <n v="3894841.9682999998"/>
    <n v="409"/>
  </r>
  <r>
    <d v="2016-02-14T00:00:00"/>
    <s v="Q1-2016"/>
    <x v="1"/>
    <n v="7"/>
    <s v="Sunday"/>
    <x v="1"/>
    <n v="16.399999999999999"/>
    <n v="24.5"/>
    <n v="22.9"/>
    <n v="0"/>
    <s v="Y"/>
    <s v="N"/>
    <n v="104364.735"/>
    <n v="26.267269679999998"/>
    <n v="2741376.6392999999"/>
    <n v="410"/>
  </r>
  <r>
    <d v="2016-02-15T00:00:00"/>
    <s v="Q1-2016"/>
    <x v="1"/>
    <n v="8"/>
    <s v="Monday"/>
    <x v="1"/>
    <n v="14"/>
    <n v="26.1"/>
    <n v="25.4"/>
    <n v="0"/>
    <s v="Y"/>
    <s v="N"/>
    <n v="120863.325"/>
    <n v="32.56207053"/>
    <n v="3935560.1131000002"/>
    <n v="411"/>
  </r>
  <r>
    <d v="2016-02-16T00:00:00"/>
    <s v="Q1-2016"/>
    <x v="1"/>
    <n v="8"/>
    <s v="Tuesday"/>
    <x v="1"/>
    <n v="13.7"/>
    <n v="18.399999999999999"/>
    <n v="14.5"/>
    <n v="3.6"/>
    <s v="Y"/>
    <s v="N"/>
    <n v="117062.035"/>
    <n v="29.585353430000001"/>
    <n v="3463321.6787"/>
    <n v="412"/>
  </r>
  <r>
    <d v="2016-02-17T00:00:00"/>
    <s v="Q1-2016"/>
    <x v="1"/>
    <n v="8"/>
    <s v="Wednesday"/>
    <x v="1"/>
    <n v="12.7"/>
    <n v="21.1"/>
    <n v="16.2"/>
    <n v="0.6"/>
    <s v="Y"/>
    <s v="N"/>
    <n v="119481.79"/>
    <n v="32.504514059999998"/>
    <n v="3883697.523"/>
    <n v="413"/>
  </r>
  <r>
    <d v="2016-02-18T00:00:00"/>
    <s v="Q1-2016"/>
    <x v="1"/>
    <n v="8"/>
    <s v="Thursday"/>
    <x v="1"/>
    <n v="15.5"/>
    <n v="22.6"/>
    <n v="20.6"/>
    <n v="1.2"/>
    <s v="Y"/>
    <s v="N"/>
    <n v="125964.185"/>
    <n v="47.404309140000002"/>
    <n v="5971245.1662999997"/>
    <n v="414"/>
  </r>
  <r>
    <d v="2016-02-19T00:00:00"/>
    <s v="Q1-2016"/>
    <x v="1"/>
    <n v="8"/>
    <s v="Friday"/>
    <x v="1"/>
    <n v="15.8"/>
    <n v="22"/>
    <n v="11.2"/>
    <n v="0.2"/>
    <s v="Y"/>
    <s v="N"/>
    <n v="122991.66"/>
    <n v="43.694896810000003"/>
    <n v="5374107.8921999997"/>
    <n v="415"/>
  </r>
  <r>
    <d v="2016-02-20T00:00:00"/>
    <s v="Q1-2016"/>
    <x v="1"/>
    <n v="8"/>
    <s v="Saturday"/>
    <x v="1"/>
    <n v="15.8"/>
    <n v="20.8"/>
    <n v="23.8"/>
    <n v="0"/>
    <s v="Y"/>
    <s v="N"/>
    <n v="105911.71"/>
    <n v="26.30452433"/>
    <n v="2785957.1524999999"/>
    <n v="416"/>
  </r>
  <r>
    <d v="2016-02-21T00:00:00"/>
    <s v="Q1-2016"/>
    <x v="1"/>
    <n v="8"/>
    <s v="Sunday"/>
    <x v="1"/>
    <n v="12.6"/>
    <n v="24.7"/>
    <n v="26.5"/>
    <n v="0"/>
    <s v="Y"/>
    <s v="N"/>
    <n v="107884.355"/>
    <n v="24.60568176"/>
    <n v="2654568.1060000001"/>
    <n v="417"/>
  </r>
  <r>
    <d v="2016-02-22T00:00:00"/>
    <s v="Q1-2016"/>
    <x v="1"/>
    <n v="9"/>
    <s v="Monday"/>
    <x v="1"/>
    <n v="15.6"/>
    <n v="29.5"/>
    <n v="8.4"/>
    <n v="0"/>
    <s v="Y"/>
    <s v="N"/>
    <n v="130527.325"/>
    <n v="55.280231450000002"/>
    <n v="7215580.7364999996"/>
    <n v="418"/>
  </r>
  <r>
    <d v="2016-02-23T00:00:00"/>
    <s v="Q1-2016"/>
    <x v="1"/>
    <n v="9"/>
    <s v="Tuesday"/>
    <x v="1"/>
    <n v="18.100000000000001"/>
    <n v="39.4"/>
    <n v="19.399999999999999"/>
    <n v="0"/>
    <s v="Y"/>
    <s v="N"/>
    <n v="156924.82999999999"/>
    <n v="66.960656470000004"/>
    <n v="10507789.633199999"/>
    <n v="419"/>
  </r>
  <r>
    <d v="2016-02-24T00:00:00"/>
    <s v="Q1-2016"/>
    <x v="1"/>
    <n v="9"/>
    <s v="Wednesday"/>
    <x v="1"/>
    <n v="22.4"/>
    <n v="25.6"/>
    <n v="15.8"/>
    <n v="0"/>
    <s v="Y"/>
    <s v="N"/>
    <n v="152419.41500000001"/>
    <n v="72.240699939999999"/>
    <n v="11010885.223999999"/>
    <n v="420"/>
  </r>
  <r>
    <d v="2016-02-25T00:00:00"/>
    <s v="Q1-2016"/>
    <x v="1"/>
    <n v="9"/>
    <s v="Thursday"/>
    <x v="1"/>
    <n v="19.600000000000001"/>
    <n v="26.4"/>
    <n v="13.8"/>
    <n v="0.4"/>
    <s v="Y"/>
    <s v="N"/>
    <n v="138064.85500000001"/>
    <n v="43.386786059999999"/>
    <n v="5990190.3262999998"/>
    <n v="421"/>
  </r>
  <r>
    <d v="2016-02-26T00:00:00"/>
    <s v="Q1-2016"/>
    <x v="1"/>
    <n v="9"/>
    <s v="Friday"/>
    <x v="1"/>
    <n v="15.5"/>
    <n v="23.5"/>
    <n v="19.3"/>
    <n v="0"/>
    <s v="Y"/>
    <s v="N"/>
    <n v="122575.935"/>
    <n v="35.552542870000003"/>
    <n v="4357886.1838999996"/>
    <n v="422"/>
  </r>
  <r>
    <d v="2016-02-27T00:00:00"/>
    <s v="Q1-2016"/>
    <x v="1"/>
    <n v="9"/>
    <s v="Saturday"/>
    <x v="1"/>
    <n v="17.7"/>
    <n v="22.2"/>
    <n v="17.7"/>
    <n v="0"/>
    <s v="Y"/>
    <s v="N"/>
    <n v="110545.84"/>
    <n v="32.105705630000003"/>
    <n v="3549152.1976999999"/>
    <n v="423"/>
  </r>
  <r>
    <d v="2016-02-28T00:00:00"/>
    <s v="Q1-2016"/>
    <x v="1"/>
    <n v="9"/>
    <s v="Sunday"/>
    <x v="1"/>
    <n v="17.7"/>
    <n v="22.7"/>
    <n v="21.5"/>
    <n v="0"/>
    <s v="Y"/>
    <s v="N"/>
    <n v="105781.985"/>
    <n v="30.398442679999999"/>
    <n v="3215607.6076000002"/>
    <n v="424"/>
  </r>
  <r>
    <d v="2016-02-29T00:00:00"/>
    <s v="Q1-2016"/>
    <x v="1"/>
    <n v="10"/>
    <s v="Monday"/>
    <x v="1"/>
    <n v="15"/>
    <n v="23.7"/>
    <n v="18.2"/>
    <n v="0"/>
    <s v="Y"/>
    <s v="N"/>
    <n v="125400.08"/>
    <n v="41.258079010000003"/>
    <n v="5173766.4084999999"/>
    <n v="425"/>
  </r>
  <r>
    <d v="2016-03-01T00:00:00"/>
    <s v="Q1-2016"/>
    <x v="2"/>
    <n v="10"/>
    <s v="Tuesday"/>
    <x v="1"/>
    <n v="17.3"/>
    <n v="33.700000000000003"/>
    <n v="23.4"/>
    <n v="0"/>
    <s v="Y"/>
    <s v="N"/>
    <n v="142242.595"/>
    <n v="96.287619219999996"/>
    <n v="13696200.824200001"/>
    <n v="426"/>
  </r>
  <r>
    <d v="2016-03-02T00:00:00"/>
    <s v="Q1-2016"/>
    <x v="2"/>
    <n v="10"/>
    <s v="Wednesday"/>
    <x v="1"/>
    <n v="17.600000000000001"/>
    <n v="34.700000000000003"/>
    <n v="22.6"/>
    <n v="0"/>
    <s v="Y"/>
    <s v="N"/>
    <n v="145182.98000000001"/>
    <n v="53.911071139999997"/>
    <n v="7826969.9631000003"/>
    <n v="427"/>
  </r>
  <r>
    <d v="2016-03-03T00:00:00"/>
    <s v="Q1-2016"/>
    <x v="2"/>
    <n v="10"/>
    <s v="Thursday"/>
    <x v="1"/>
    <n v="17.399999999999999"/>
    <n v="23.9"/>
    <n v="21.8"/>
    <n v="0.2"/>
    <s v="Y"/>
    <s v="N"/>
    <n v="136226.12"/>
    <n v="49.552162510000002"/>
    <n v="6750298.8362999996"/>
    <n v="428"/>
  </r>
  <r>
    <d v="2016-03-04T00:00:00"/>
    <s v="Q1-2016"/>
    <x v="2"/>
    <n v="10"/>
    <s v="Friday"/>
    <x v="1"/>
    <n v="16.5"/>
    <n v="33"/>
    <n v="21.2"/>
    <n v="0.2"/>
    <s v="Y"/>
    <s v="N"/>
    <n v="149376.57"/>
    <n v="43.227417260000003"/>
    <n v="6457163.3202999998"/>
    <n v="429"/>
  </r>
  <r>
    <d v="2016-03-05T00:00:00"/>
    <s v="Q1-2016"/>
    <x v="2"/>
    <n v="10"/>
    <s v="Saturday"/>
    <x v="1"/>
    <n v="20.399999999999999"/>
    <n v="23.7"/>
    <n v="11.4"/>
    <n v="1.2"/>
    <s v="Y"/>
    <s v="N"/>
    <n v="124692.315"/>
    <n v="37.425385800000001"/>
    <n v="4666657.9951999998"/>
    <n v="430"/>
  </r>
  <r>
    <d v="2016-03-06T00:00:00"/>
    <s v="Q1-2016"/>
    <x v="2"/>
    <n v="10"/>
    <s v="Sunday"/>
    <x v="1"/>
    <n v="17.399999999999999"/>
    <n v="25.2"/>
    <n v="21.3"/>
    <n v="0"/>
    <s v="Y"/>
    <s v="N"/>
    <n v="117707.95"/>
    <n v="41.320647800000003"/>
    <n v="4863768.7451999998"/>
    <n v="431"/>
  </r>
  <r>
    <d v="2016-03-07T00:00:00"/>
    <s v="Q1-2016"/>
    <x v="2"/>
    <n v="11"/>
    <s v="Monday"/>
    <x v="1"/>
    <n v="18.600000000000001"/>
    <n v="24.9"/>
    <n v="7.9"/>
    <n v="3.2"/>
    <s v="Y"/>
    <s v="N"/>
    <n v="131465.82500000001"/>
    <n v="41.149502560000002"/>
    <n v="5409753.3024000004"/>
    <n v="432"/>
  </r>
  <r>
    <d v="2016-03-08T00:00:00"/>
    <s v="Q1-2016"/>
    <x v="2"/>
    <n v="11"/>
    <s v="Tuesday"/>
    <x v="1"/>
    <n v="19.899999999999999"/>
    <n v="38.9"/>
    <n v="20.8"/>
    <n v="0.6"/>
    <s v="Y"/>
    <s v="N"/>
    <n v="160285.01500000001"/>
    <n v="253.0320323"/>
    <n v="40557243.092699997"/>
    <n v="433"/>
  </r>
  <r>
    <d v="2016-03-09T00:00:00"/>
    <s v="Q1-2016"/>
    <x v="2"/>
    <n v="11"/>
    <s v="Wednesday"/>
    <x v="1"/>
    <n v="20.8"/>
    <n v="28.5"/>
    <n v="10.8"/>
    <n v="0"/>
    <s v="Y"/>
    <s v="N"/>
    <n v="152599.125"/>
    <n v="66.411603389999996"/>
    <n v="10134352.567199999"/>
    <n v="434"/>
  </r>
  <r>
    <d v="2016-03-10T00:00:00"/>
    <s v="Q1-2016"/>
    <x v="2"/>
    <n v="11"/>
    <s v="Thursday"/>
    <x v="1"/>
    <n v="18.100000000000001"/>
    <n v="22.1"/>
    <n v="3.9"/>
    <n v="0.6"/>
    <s v="Y"/>
    <s v="N"/>
    <n v="135635.70499999999"/>
    <n v="46.521612349999998"/>
    <n v="6309991.6887999997"/>
    <n v="435"/>
  </r>
  <r>
    <d v="2016-03-11T00:00:00"/>
    <s v="Q1-2016"/>
    <x v="2"/>
    <n v="11"/>
    <s v="Friday"/>
    <x v="1"/>
    <n v="18.8"/>
    <n v="26.1"/>
    <n v="19.600000000000001"/>
    <n v="8.4"/>
    <s v="Y"/>
    <s v="N"/>
    <n v="141414.35"/>
    <n v="49.793533140000001"/>
    <n v="7041520.1232000003"/>
    <n v="436"/>
  </r>
  <r>
    <d v="2016-03-12T00:00:00"/>
    <s v="Q1-2016"/>
    <x v="2"/>
    <n v="11"/>
    <s v="Saturday"/>
    <x v="1"/>
    <n v="18.7"/>
    <n v="22.3"/>
    <n v="7"/>
    <n v="0.2"/>
    <s v="Y"/>
    <s v="N"/>
    <n v="119690.755"/>
    <n v="37.321013860000001"/>
    <n v="4466980.3262999998"/>
    <n v="437"/>
  </r>
  <r>
    <d v="2016-03-13T00:00:00"/>
    <s v="Q1-2016"/>
    <x v="2"/>
    <n v="11"/>
    <s v="Sunday"/>
    <x v="1"/>
    <n v="17.7"/>
    <n v="23.2"/>
    <n v="13.8"/>
    <n v="0"/>
    <s v="Y"/>
    <s v="N"/>
    <n v="111329.62"/>
    <n v="30.086962100000001"/>
    <n v="3349570.0575000001"/>
    <n v="438"/>
  </r>
  <r>
    <d v="2016-03-14T00:00:00"/>
    <s v="Q1-2016"/>
    <x v="2"/>
    <n v="12"/>
    <s v="Monday"/>
    <x v="1"/>
    <n v="18.399999999999999"/>
    <n v="21.3"/>
    <n v="10.6"/>
    <n v="0"/>
    <s v="Y"/>
    <s v="Y"/>
    <n v="105388.57"/>
    <n v="24.794429990000001"/>
    <n v="2613049.5205999999"/>
    <n v="439"/>
  </r>
  <r>
    <d v="2016-03-15T00:00:00"/>
    <s v="Q1-2016"/>
    <x v="2"/>
    <n v="12"/>
    <s v="Tuesday"/>
    <x v="1"/>
    <n v="15.1"/>
    <n v="26.8"/>
    <n v="20.7"/>
    <n v="0"/>
    <s v="Y"/>
    <s v="N"/>
    <n v="123073.98"/>
    <n v="28.46012769"/>
    <n v="3502701.1861"/>
    <n v="440"/>
  </r>
  <r>
    <d v="2016-03-16T00:00:00"/>
    <s v="Q1-2016"/>
    <x v="2"/>
    <n v="12"/>
    <s v="Wednesday"/>
    <x v="1"/>
    <n v="15.3"/>
    <n v="31.4"/>
    <n v="18.899999999999999"/>
    <n v="0"/>
    <s v="Y"/>
    <s v="N"/>
    <n v="135047.625"/>
    <n v="54.353055810000001"/>
    <n v="7340251.0986000001"/>
    <n v="441"/>
  </r>
  <r>
    <d v="2016-03-17T00:00:00"/>
    <s v="Q1-2016"/>
    <x v="2"/>
    <n v="12"/>
    <s v="Thursday"/>
    <x v="1"/>
    <n v="18.3"/>
    <n v="32.5"/>
    <n v="19.600000000000001"/>
    <n v="0"/>
    <s v="Y"/>
    <s v="N"/>
    <n v="143184.80499999999"/>
    <n v="49.491101499999999"/>
    <n v="7086373.7175000003"/>
    <n v="442"/>
  </r>
  <r>
    <d v="2016-03-18T00:00:00"/>
    <s v="Q1-2016"/>
    <x v="2"/>
    <n v="12"/>
    <s v="Friday"/>
    <x v="1"/>
    <n v="15.2"/>
    <n v="19.5"/>
    <n v="6.7"/>
    <n v="13.4"/>
    <s v="Y"/>
    <s v="N"/>
    <n v="118189.72"/>
    <n v="33.972023620000002"/>
    <n v="4015143.9594999999"/>
    <n v="443"/>
  </r>
  <r>
    <d v="2016-03-19T00:00:00"/>
    <s v="Q1-2016"/>
    <x v="2"/>
    <n v="12"/>
    <s v="Saturday"/>
    <x v="1"/>
    <n v="12"/>
    <n v="18.8"/>
    <n v="10.7"/>
    <n v="5.8"/>
    <s v="Y"/>
    <s v="N"/>
    <n v="105484.1"/>
    <n v="48.717489980000003"/>
    <n v="5138920.5848000003"/>
    <n v="444"/>
  </r>
  <r>
    <d v="2016-03-20T00:00:00"/>
    <s v="Q1-2016"/>
    <x v="2"/>
    <n v="12"/>
    <s v="Sunday"/>
    <x v="1"/>
    <n v="10.1"/>
    <n v="23.3"/>
    <n v="19"/>
    <n v="0.2"/>
    <s v="Y"/>
    <s v="N"/>
    <n v="100394.06"/>
    <n v="47.175064120000002"/>
    <n v="4736096.2177999998"/>
    <n v="445"/>
  </r>
  <r>
    <d v="2016-03-21T00:00:00"/>
    <s v="Q1-2016"/>
    <x v="2"/>
    <n v="13"/>
    <s v="Monday"/>
    <x v="1"/>
    <n v="11.2"/>
    <n v="23.5"/>
    <n v="19.7"/>
    <n v="0"/>
    <s v="Y"/>
    <s v="N"/>
    <n v="117796.715"/>
    <n v="49.676549350000002"/>
    <n v="5851734.3260000004"/>
    <n v="446"/>
  </r>
  <r>
    <d v="2016-03-22T00:00:00"/>
    <s v="Q1-2016"/>
    <x v="2"/>
    <n v="13"/>
    <s v="Tuesday"/>
    <x v="1"/>
    <n v="11.4"/>
    <n v="24.3"/>
    <n v="21.1"/>
    <n v="0"/>
    <s v="Y"/>
    <s v="N"/>
    <n v="124081.46"/>
    <n v="56.872748209999997"/>
    <n v="7056853.6321"/>
    <n v="447"/>
  </r>
  <r>
    <d v="2016-03-23T00:00:00"/>
    <s v="Q1-2016"/>
    <x v="2"/>
    <n v="13"/>
    <s v="Wednesday"/>
    <x v="1"/>
    <n v="13.7"/>
    <n v="28.8"/>
    <n v="12.7"/>
    <n v="0"/>
    <s v="Y"/>
    <s v="N"/>
    <n v="126074.895"/>
    <n v="44.262191379999997"/>
    <n v="5580351.1306999996"/>
    <n v="448"/>
  </r>
  <r>
    <d v="2016-03-24T00:00:00"/>
    <s v="Q1-2016"/>
    <x v="2"/>
    <n v="13"/>
    <s v="Thursday"/>
    <x v="1"/>
    <n v="16.3"/>
    <n v="21.2"/>
    <n v="10.4"/>
    <n v="0"/>
    <s v="N"/>
    <s v="N"/>
    <n v="125072.73"/>
    <n v="42.354944320000001"/>
    <n v="5297448.5151000004"/>
    <n v="449"/>
  </r>
  <r>
    <d v="2016-03-25T00:00:00"/>
    <s v="Q1-2016"/>
    <x v="2"/>
    <n v="13"/>
    <s v="Friday"/>
    <x v="1"/>
    <n v="15.9"/>
    <n v="20.399999999999999"/>
    <n v="14.4"/>
    <n v="0"/>
    <s v="N"/>
    <s v="Y"/>
    <n v="101740.89"/>
    <n v="30.221855479999999"/>
    <n v="3074798.4739999999"/>
    <n v="450"/>
  </r>
  <r>
    <d v="2016-03-26T00:00:00"/>
    <s v="Q1-2016"/>
    <x v="2"/>
    <n v="13"/>
    <s v="Saturday"/>
    <x v="1"/>
    <n v="14.1"/>
    <n v="20.2"/>
    <n v="8.1999999999999993"/>
    <n v="0.4"/>
    <s v="N"/>
    <s v="Y"/>
    <n v="102726.745"/>
    <n v="30.539497430000001"/>
    <n v="3137223.1649000002"/>
    <n v="451"/>
  </r>
  <r>
    <d v="2016-03-27T00:00:00"/>
    <s v="Q1-2016"/>
    <x v="2"/>
    <n v="13"/>
    <s v="Sunday"/>
    <x v="1"/>
    <n v="14.3"/>
    <n v="19.899999999999999"/>
    <n v="14"/>
    <n v="1"/>
    <s v="N"/>
    <s v="Y"/>
    <n v="98324.645000000004"/>
    <n v="25.861035210000001"/>
    <n v="2542777.1063999999"/>
    <n v="452"/>
  </r>
  <r>
    <d v="2016-03-28T00:00:00"/>
    <s v="Q1-2016"/>
    <x v="2"/>
    <n v="14"/>
    <s v="Monday"/>
    <x v="1"/>
    <n v="9.4"/>
    <n v="19.2"/>
    <n v="13"/>
    <n v="0.2"/>
    <s v="N"/>
    <s v="Y"/>
    <n v="102746.6"/>
    <n v="27.58617697"/>
    <n v="2834385.8906999999"/>
    <n v="453"/>
  </r>
  <r>
    <d v="2016-03-29T00:00:00"/>
    <s v="Q1-2016"/>
    <x v="2"/>
    <n v="14"/>
    <s v="Tuesday"/>
    <x v="1"/>
    <n v="14.5"/>
    <n v="17.899999999999999"/>
    <n v="5.7"/>
    <n v="0"/>
    <s v="N"/>
    <s v="N"/>
    <n v="118281.13"/>
    <n v="31.070951350000001"/>
    <n v="3675107.2359000002"/>
    <n v="454"/>
  </r>
  <r>
    <d v="2016-03-30T00:00:00"/>
    <s v="Q1-2016"/>
    <x v="2"/>
    <n v="14"/>
    <s v="Wednesday"/>
    <x v="1"/>
    <n v="15.5"/>
    <n v="18.7"/>
    <n v="8.5"/>
    <n v="0"/>
    <s v="N"/>
    <s v="N"/>
    <n v="122625.21"/>
    <n v="29.062513819999999"/>
    <n v="3563796.8602999998"/>
    <n v="455"/>
  </r>
  <r>
    <d v="2016-03-31T00:00:00"/>
    <s v="Q1-2016"/>
    <x v="2"/>
    <n v="14"/>
    <s v="Thursday"/>
    <x v="1"/>
    <n v="11.3"/>
    <n v="22.7"/>
    <n v="17.100000000000001"/>
    <n v="0"/>
    <s v="N"/>
    <s v="N"/>
    <n v="122964.715"/>
    <n v="21.90202897"/>
    <n v="2693176.7502000001"/>
    <n v="456"/>
  </r>
  <r>
    <d v="2016-04-01T00:00:00"/>
    <s v="Q2-2016"/>
    <x v="3"/>
    <n v="14"/>
    <s v="Friday"/>
    <x v="1"/>
    <n v="13.1"/>
    <n v="26.5"/>
    <n v="16.7"/>
    <n v="0"/>
    <s v="N"/>
    <s v="N"/>
    <n v="116321.60000000001"/>
    <n v="14.49079665"/>
    <n v="1685592.6516"/>
    <n v="457"/>
  </r>
  <r>
    <d v="2016-04-02T00:00:00"/>
    <s v="Q2-2016"/>
    <x v="3"/>
    <n v="14"/>
    <s v="Saturday"/>
    <x v="1"/>
    <n v="15.5"/>
    <n v="19.5"/>
    <n v="8.3000000000000007"/>
    <n v="0"/>
    <s v="N"/>
    <s v="N"/>
    <n v="102832.72"/>
    <n v="13.56898646"/>
    <n v="1395335.7853000001"/>
    <n v="458"/>
  </r>
  <r>
    <d v="2016-04-03T00:00:00"/>
    <s v="Q2-2016"/>
    <x v="3"/>
    <n v="14"/>
    <s v="Sunday"/>
    <x v="1"/>
    <n v="11.3"/>
    <n v="18.8"/>
    <n v="15.4"/>
    <n v="0"/>
    <s v="N"/>
    <s v="N"/>
    <n v="102084"/>
    <n v="15.80399954"/>
    <n v="1613335.4890000001"/>
    <n v="459"/>
  </r>
  <r>
    <d v="2016-04-04T00:00:00"/>
    <s v="Q2-2016"/>
    <x v="3"/>
    <n v="15"/>
    <s v="Monday"/>
    <x v="1"/>
    <n v="9.6999999999999993"/>
    <n v="21.2"/>
    <n v="18.399999999999999"/>
    <n v="0"/>
    <s v="N"/>
    <s v="N"/>
    <n v="120445.735"/>
    <n v="38.468550309999998"/>
    <n v="4633372.8164999997"/>
    <n v="460"/>
  </r>
  <r>
    <d v="2016-04-05T00:00:00"/>
    <s v="Q2-2016"/>
    <x v="3"/>
    <n v="15"/>
    <s v="Tuesday"/>
    <x v="1"/>
    <n v="12.3"/>
    <n v="29"/>
    <n v="17.100000000000001"/>
    <n v="0"/>
    <s v="N"/>
    <s v="N"/>
    <n v="120371.235"/>
    <n v="21.423208150000001"/>
    <n v="2578738.0227000001"/>
    <n v="461"/>
  </r>
  <r>
    <d v="2016-04-06T00:00:00"/>
    <s v="Q2-2016"/>
    <x v="3"/>
    <n v="15"/>
    <s v="Wednesday"/>
    <x v="1"/>
    <n v="13.6"/>
    <n v="15.6"/>
    <n v="3.9"/>
    <n v="12.8"/>
    <s v="N"/>
    <s v="N"/>
    <n v="125657.125"/>
    <n v="45.520804550000001"/>
    <n v="5720013.4274000004"/>
    <n v="462"/>
  </r>
  <r>
    <d v="2016-04-07T00:00:00"/>
    <s v="Q2-2016"/>
    <x v="3"/>
    <n v="15"/>
    <s v="Thursday"/>
    <x v="1"/>
    <n v="8.3000000000000007"/>
    <n v="18.399999999999999"/>
    <n v="13.1"/>
    <n v="6.8"/>
    <s v="N"/>
    <s v="N"/>
    <n v="125663.33"/>
    <n v="52.131968520000001"/>
    <n v="6551076.7637"/>
    <n v="463"/>
  </r>
  <r>
    <d v="2016-04-08T00:00:00"/>
    <s v="Q2-2016"/>
    <x v="3"/>
    <n v="15"/>
    <s v="Friday"/>
    <x v="1"/>
    <n v="11.9"/>
    <n v="20"/>
    <n v="9.6"/>
    <n v="0"/>
    <s v="N"/>
    <s v="N"/>
    <n v="124266.88499999999"/>
    <n v="75.357810740000005"/>
    <n v="9364480.4011000004"/>
    <n v="464"/>
  </r>
  <r>
    <d v="2016-04-09T00:00:00"/>
    <s v="Q2-2016"/>
    <x v="3"/>
    <n v="15"/>
    <s v="Saturday"/>
    <x v="1"/>
    <n v="10.4"/>
    <n v="22.3"/>
    <n v="13"/>
    <n v="0"/>
    <s v="N"/>
    <s v="N"/>
    <n v="109044.9"/>
    <n v="73.139144529999996"/>
    <n v="7975450.7013999997"/>
    <n v="465"/>
  </r>
  <r>
    <d v="2016-04-10T00:00:00"/>
    <s v="Q2-2016"/>
    <x v="3"/>
    <n v="15"/>
    <s v="Sunday"/>
    <x v="1"/>
    <n v="13.6"/>
    <n v="23.5"/>
    <n v="9.6"/>
    <n v="0"/>
    <s v="N"/>
    <s v="N"/>
    <n v="99845.345000000001"/>
    <n v="35.120545749999998"/>
    <n v="3506623.0070000002"/>
    <n v="466"/>
  </r>
  <r>
    <d v="2016-04-11T00:00:00"/>
    <s v="Q2-2016"/>
    <x v="3"/>
    <n v="16"/>
    <s v="Monday"/>
    <x v="1"/>
    <n v="14.5"/>
    <n v="20.100000000000001"/>
    <n v="14.1"/>
    <n v="0"/>
    <s v="N"/>
    <s v="N"/>
    <n v="118614.005"/>
    <n v="62.306510809999999"/>
    <n v="7390424.7846999997"/>
    <n v="467"/>
  </r>
  <r>
    <d v="2016-04-12T00:00:00"/>
    <s v="Q2-2016"/>
    <x v="3"/>
    <n v="16"/>
    <s v="Tuesday"/>
    <x v="1"/>
    <n v="14"/>
    <n v="18.7"/>
    <n v="13.5"/>
    <n v="0.2"/>
    <s v="Y"/>
    <s v="N"/>
    <n v="123808.76"/>
    <n v="62.964552500000003"/>
    <n v="7795563.1689999998"/>
    <n v="468"/>
  </r>
  <r>
    <d v="2016-04-13T00:00:00"/>
    <s v="Q2-2016"/>
    <x v="3"/>
    <n v="16"/>
    <s v="Wednesday"/>
    <x v="1"/>
    <n v="11.3"/>
    <n v="20"/>
    <n v="12.6"/>
    <n v="0.2"/>
    <s v="Y"/>
    <s v="N"/>
    <n v="124686.63"/>
    <n v="77.21022318"/>
    <n v="9627082.5298999995"/>
    <n v="469"/>
  </r>
  <r>
    <d v="2016-04-14T00:00:00"/>
    <s v="Q2-2016"/>
    <x v="3"/>
    <n v="16"/>
    <s v="Thursday"/>
    <x v="1"/>
    <n v="11.6"/>
    <n v="27"/>
    <n v="12.7"/>
    <n v="0"/>
    <s v="Y"/>
    <s v="N"/>
    <n v="126519.065"/>
    <n v="92.925207040000004"/>
    <n v="11756810.309599999"/>
    <n v="470"/>
  </r>
  <r>
    <d v="2016-04-15T00:00:00"/>
    <s v="Q2-2016"/>
    <x v="3"/>
    <n v="16"/>
    <s v="Friday"/>
    <x v="1"/>
    <n v="13.4"/>
    <n v="27"/>
    <n v="15.9"/>
    <n v="0"/>
    <s v="Y"/>
    <s v="N"/>
    <n v="124721.485"/>
    <n v="81.717847939999999"/>
    <n v="10191971.346100001"/>
    <n v="471"/>
  </r>
  <r>
    <d v="2016-04-16T00:00:00"/>
    <s v="Q2-2016"/>
    <x v="3"/>
    <n v="16"/>
    <s v="Saturday"/>
    <x v="1"/>
    <n v="14"/>
    <n v="20.3"/>
    <n v="8.3000000000000007"/>
    <n v="0"/>
    <s v="Y"/>
    <s v="N"/>
    <n v="108525.965"/>
    <n v="51.528968560000003"/>
    <n v="5592231.0384"/>
    <n v="472"/>
  </r>
  <r>
    <d v="2016-04-17T00:00:00"/>
    <s v="Q2-2016"/>
    <x v="3"/>
    <n v="16"/>
    <s v="Sunday"/>
    <x v="1"/>
    <n v="13.1"/>
    <n v="19.8"/>
    <n v="14.7"/>
    <n v="0"/>
    <s v="Y"/>
    <s v="N"/>
    <n v="100526.30499999999"/>
    <n v="39.129443080000001"/>
    <n v="3933538.3295"/>
    <n v="473"/>
  </r>
  <r>
    <d v="2016-04-18T00:00:00"/>
    <s v="Q2-2016"/>
    <x v="3"/>
    <n v="17"/>
    <s v="Monday"/>
    <x v="1"/>
    <n v="9.8000000000000007"/>
    <n v="25"/>
    <n v="15"/>
    <n v="0"/>
    <s v="Y"/>
    <s v="N"/>
    <n v="123441.82"/>
    <n v="61.629114919999999"/>
    <n v="7607610.1107000001"/>
    <n v="474"/>
  </r>
  <r>
    <d v="2016-04-19T00:00:00"/>
    <s v="Q2-2016"/>
    <x v="3"/>
    <n v="17"/>
    <s v="Tuesday"/>
    <x v="1"/>
    <n v="13.6"/>
    <n v="27.4"/>
    <n v="14.5"/>
    <n v="0"/>
    <s v="Y"/>
    <s v="N"/>
    <n v="126846.44500000001"/>
    <n v="54.57119179"/>
    <n v="6922161.6780000003"/>
    <n v="475"/>
  </r>
  <r>
    <d v="2016-04-20T00:00:00"/>
    <s v="Q2-2016"/>
    <x v="3"/>
    <n v="17"/>
    <s v="Wednesday"/>
    <x v="1"/>
    <n v="15.3"/>
    <n v="28"/>
    <n v="14"/>
    <n v="0"/>
    <s v="Y"/>
    <s v="N"/>
    <n v="125204.785"/>
    <n v="40.053662299999999"/>
    <n v="5014910.1766999997"/>
    <n v="476"/>
  </r>
  <r>
    <d v="2016-04-21T00:00:00"/>
    <s v="Q2-2016"/>
    <x v="3"/>
    <n v="17"/>
    <s v="Thursday"/>
    <x v="1"/>
    <n v="17.100000000000001"/>
    <n v="24.2"/>
    <n v="5.6"/>
    <n v="0.4"/>
    <s v="Y"/>
    <s v="N"/>
    <n v="125514.14"/>
    <n v="55.740468579999998"/>
    <n v="6996216.977"/>
    <n v="477"/>
  </r>
  <r>
    <d v="2016-04-22T00:00:00"/>
    <s v="Q2-2016"/>
    <x v="3"/>
    <n v="17"/>
    <s v="Friday"/>
    <x v="1"/>
    <n v="14.6"/>
    <n v="16.7"/>
    <n v="7.9"/>
    <n v="21.6"/>
    <s v="Y"/>
    <s v="N"/>
    <n v="120124.30499999999"/>
    <n v="52.296555179999999"/>
    <n v="6282087.3448999999"/>
    <n v="478"/>
  </r>
  <r>
    <d v="2016-04-23T00:00:00"/>
    <s v="Q2-2016"/>
    <x v="3"/>
    <n v="17"/>
    <s v="Saturday"/>
    <x v="1"/>
    <n v="12.3"/>
    <n v="18.600000000000001"/>
    <n v="8.5"/>
    <n v="0"/>
    <s v="Y"/>
    <s v="N"/>
    <n v="108773.745"/>
    <n v="36.734526199999998"/>
    <n v="3995751.9855999998"/>
    <n v="479"/>
  </r>
  <r>
    <d v="2016-04-24T00:00:00"/>
    <s v="Q2-2016"/>
    <x v="3"/>
    <n v="17"/>
    <s v="Sunday"/>
    <x v="1"/>
    <n v="9.1"/>
    <n v="20"/>
    <n v="14.8"/>
    <n v="0"/>
    <s v="Y"/>
    <s v="N"/>
    <n v="105642.28"/>
    <n v="30.68045485"/>
    <n v="3241153.2017999999"/>
    <n v="480"/>
  </r>
  <r>
    <d v="2016-04-25T00:00:00"/>
    <s v="Q2-2016"/>
    <x v="3"/>
    <n v="18"/>
    <s v="Monday"/>
    <x v="1"/>
    <n v="9.9"/>
    <n v="25"/>
    <n v="14.8"/>
    <n v="0"/>
    <s v="Y"/>
    <s v="Y"/>
    <n v="104072.435"/>
    <n v="39.087861220000001"/>
    <n v="4067968.8961"/>
    <n v="481"/>
  </r>
  <r>
    <d v="2016-04-26T00:00:00"/>
    <s v="Q2-2016"/>
    <x v="3"/>
    <n v="18"/>
    <s v="Tuesday"/>
    <x v="1"/>
    <n v="11.3"/>
    <n v="25.6"/>
    <n v="14.6"/>
    <n v="0"/>
    <s v="Y"/>
    <s v="N"/>
    <n v="117437.66499999999"/>
    <n v="56.436415140000001"/>
    <n v="6627760.8150000004"/>
    <n v="482"/>
  </r>
  <r>
    <d v="2016-04-27T00:00:00"/>
    <s v="Q2-2016"/>
    <x v="3"/>
    <n v="18"/>
    <s v="Wednesday"/>
    <x v="1"/>
    <n v="13"/>
    <n v="25.4"/>
    <n v="13.5"/>
    <n v="0"/>
    <s v="Y"/>
    <s v="N"/>
    <n v="118531.5"/>
    <n v="19.411138099999999"/>
    <n v="2300831.3157000002"/>
    <n v="483"/>
  </r>
  <r>
    <d v="2016-04-28T00:00:00"/>
    <s v="Q2-2016"/>
    <x v="3"/>
    <n v="18"/>
    <s v="Thursday"/>
    <x v="1"/>
    <n v="19.8"/>
    <n v="24.9"/>
    <n v="5.3"/>
    <n v="0"/>
    <s v="Y"/>
    <s v="N"/>
    <n v="126847.02"/>
    <n v="60.581978929999998"/>
    <n v="7684643.4929999998"/>
    <n v="484"/>
  </r>
  <r>
    <d v="2016-04-29T00:00:00"/>
    <s v="Q2-2016"/>
    <x v="3"/>
    <n v="18"/>
    <s v="Friday"/>
    <x v="1"/>
    <n v="16.899999999999999"/>
    <n v="20.6"/>
    <n v="3.7"/>
    <n v="0.4"/>
    <s v="Y"/>
    <s v="N"/>
    <n v="122054.13"/>
    <n v="51.748341770000003"/>
    <n v="6316098.8337000003"/>
    <n v="485"/>
  </r>
  <r>
    <d v="2016-04-30T00:00:00"/>
    <s v="Q2-2016"/>
    <x v="3"/>
    <n v="18"/>
    <s v="Saturday"/>
    <x v="1"/>
    <n v="16.399999999999999"/>
    <n v="24.1"/>
    <n v="12.7"/>
    <n v="6.2"/>
    <s v="Y"/>
    <s v="N"/>
    <n v="103505.19500000001"/>
    <n v="27.107906180000001"/>
    <n v="2805809.1151999999"/>
    <n v="486"/>
  </r>
  <r>
    <d v="2016-05-01T00:00:00"/>
    <s v="Q2-2016"/>
    <x v="4"/>
    <n v="18"/>
    <s v="Sunday"/>
    <x v="1"/>
    <n v="14.4"/>
    <n v="17"/>
    <n v="9"/>
    <n v="9.8000000000000007"/>
    <s v="Y"/>
    <s v="N"/>
    <n v="98873.535000000003"/>
    <n v="31.87421762"/>
    <n v="3151516.5713999998"/>
    <n v="487"/>
  </r>
  <r>
    <d v="2016-05-02T00:00:00"/>
    <s v="Q2-2016"/>
    <x v="4"/>
    <n v="19"/>
    <s v="Monday"/>
    <x v="1"/>
    <n v="9"/>
    <n v="18.399999999999999"/>
    <n v="12.3"/>
    <n v="0.4"/>
    <s v="Y"/>
    <s v="N"/>
    <n v="116969.63"/>
    <n v="37.348517579999999"/>
    <n v="4368642.2823999999"/>
    <n v="488"/>
  </r>
  <r>
    <d v="2016-05-03T00:00:00"/>
    <s v="Q2-2016"/>
    <x v="4"/>
    <n v="19"/>
    <s v="Tuesday"/>
    <x v="1"/>
    <n v="12.3"/>
    <n v="20.100000000000001"/>
    <n v="8.8000000000000007"/>
    <n v="0"/>
    <s v="Y"/>
    <s v="N"/>
    <n v="119014.44500000001"/>
    <n v="22.24291908"/>
    <n v="2647228.6694999998"/>
    <n v="489"/>
  </r>
  <r>
    <d v="2016-05-04T00:00:00"/>
    <s v="Q2-2016"/>
    <x v="4"/>
    <n v="19"/>
    <s v="Wednesday"/>
    <x v="1"/>
    <n v="9.8000000000000007"/>
    <n v="18.2"/>
    <n v="11.8"/>
    <n v="0.2"/>
    <s v="Y"/>
    <s v="N"/>
    <n v="124525.185"/>
    <n v="47.753842599999999"/>
    <n v="5946556.0842000004"/>
    <n v="490"/>
  </r>
  <r>
    <d v="2016-05-05T00:00:00"/>
    <s v="Q2-2016"/>
    <x v="4"/>
    <n v="19"/>
    <s v="Thursday"/>
    <x v="1"/>
    <n v="12.6"/>
    <n v="20.5"/>
    <n v="12.3"/>
    <n v="0"/>
    <s v="Y"/>
    <s v="N"/>
    <n v="118192.05499999999"/>
    <n v="27.232252970000001"/>
    <n v="3218635.9408"/>
    <n v="491"/>
  </r>
  <r>
    <d v="2016-05-06T00:00:00"/>
    <s v="Q2-2016"/>
    <x v="4"/>
    <n v="19"/>
    <s v="Friday"/>
    <x v="1"/>
    <n v="15.9"/>
    <n v="24.7"/>
    <n v="13.2"/>
    <n v="0"/>
    <s v="Y"/>
    <s v="N"/>
    <n v="120421.32"/>
    <n v="64.317056579999999"/>
    <n v="7745144.8519000001"/>
    <n v="492"/>
  </r>
  <r>
    <d v="2016-05-07T00:00:00"/>
    <s v="Q2-2016"/>
    <x v="4"/>
    <n v="19"/>
    <s v="Saturday"/>
    <x v="1"/>
    <n v="11.4"/>
    <n v="25.7"/>
    <n v="12.6"/>
    <n v="0"/>
    <s v="Y"/>
    <s v="N"/>
    <n v="106052.64"/>
    <n v="46.627024280000001"/>
    <n v="4944919.0202000001"/>
    <n v="493"/>
  </r>
  <r>
    <d v="2016-05-08T00:00:00"/>
    <s v="Q2-2016"/>
    <x v="4"/>
    <n v="19"/>
    <s v="Sunday"/>
    <x v="1"/>
    <n v="15.5"/>
    <n v="20.399999999999999"/>
    <n v="3.5"/>
    <n v="5.4"/>
    <s v="Y"/>
    <s v="N"/>
    <n v="103487.28"/>
    <n v="59.14011232"/>
    <n v="6120249.3629000001"/>
    <n v="494"/>
  </r>
  <r>
    <d v="2016-05-09T00:00:00"/>
    <s v="Q2-2016"/>
    <x v="4"/>
    <n v="20"/>
    <s v="Monday"/>
    <x v="1"/>
    <n v="15.4"/>
    <n v="22.2"/>
    <n v="6.7"/>
    <n v="0.8"/>
    <s v="Y"/>
    <s v="N"/>
    <n v="119781.13499999999"/>
    <n v="100.8140427"/>
    <n v="12075620.4585"/>
    <n v="495"/>
  </r>
  <r>
    <d v="2016-05-10T00:00:00"/>
    <s v="Q2-2016"/>
    <x v="4"/>
    <n v="20"/>
    <s v="Tuesday"/>
    <x v="1"/>
    <n v="13.7"/>
    <n v="17.2"/>
    <n v="7.6"/>
    <n v="12"/>
    <s v="Y"/>
    <s v="N"/>
    <n v="119611.88"/>
    <n v="36.980106599999999"/>
    <n v="4423260.0729999999"/>
    <n v="496"/>
  </r>
  <r>
    <d v="2016-05-11T00:00:00"/>
    <s v="Q2-2016"/>
    <x v="4"/>
    <n v="20"/>
    <s v="Wednesday"/>
    <x v="1"/>
    <n v="12.2"/>
    <n v="17.399999999999999"/>
    <n v="6.3"/>
    <n v="0.2"/>
    <s v="Y"/>
    <s v="N"/>
    <n v="123616.28"/>
    <n v="59.849881660000001"/>
    <n v="7398419.7291999999"/>
    <n v="497"/>
  </r>
  <r>
    <d v="2016-05-12T00:00:00"/>
    <s v="Q2-2016"/>
    <x v="4"/>
    <n v="20"/>
    <s v="Thursday"/>
    <x v="1"/>
    <n v="14.1"/>
    <n v="21.4"/>
    <n v="6.1"/>
    <n v="0.2"/>
    <s v="Y"/>
    <s v="N"/>
    <n v="120693.53"/>
    <n v="53.796096839999997"/>
    <n v="6492840.8278000001"/>
    <n v="498"/>
  </r>
  <r>
    <d v="2016-05-13T00:00:00"/>
    <s v="Q2-2016"/>
    <x v="4"/>
    <n v="20"/>
    <s v="Friday"/>
    <x v="1"/>
    <n v="15.9"/>
    <n v="21.6"/>
    <n v="9.9"/>
    <n v="0"/>
    <s v="Y"/>
    <s v="N"/>
    <n v="118800.07"/>
    <n v="52.36555156"/>
    <n v="6221031.1908999998"/>
    <n v="499"/>
  </r>
  <r>
    <d v="2016-05-14T00:00:00"/>
    <s v="Q2-2016"/>
    <x v="4"/>
    <n v="20"/>
    <s v="Saturday"/>
    <x v="1"/>
    <n v="14.5"/>
    <n v="21.7"/>
    <n v="12.6"/>
    <n v="0"/>
    <s v="Y"/>
    <s v="N"/>
    <n v="101945.995"/>
    <n v="28.278767370000001"/>
    <n v="2882907.0769000002"/>
    <n v="500"/>
  </r>
  <r>
    <d v="2016-05-15T00:00:00"/>
    <s v="Q2-2016"/>
    <x v="4"/>
    <n v="20"/>
    <s v="Sunday"/>
    <x v="1"/>
    <n v="15"/>
    <n v="22"/>
    <n v="6.7"/>
    <n v="0"/>
    <s v="Y"/>
    <s v="N"/>
    <n v="99697.62"/>
    <n v="37.076541059999997"/>
    <n v="3696442.9015000002"/>
    <n v="501"/>
  </r>
  <r>
    <d v="2016-05-16T00:00:00"/>
    <s v="Q2-2016"/>
    <x v="4"/>
    <n v="21"/>
    <s v="Monday"/>
    <x v="1"/>
    <n v="7.7"/>
    <n v="19.600000000000001"/>
    <n v="8.9"/>
    <n v="0"/>
    <s v="Y"/>
    <s v="N"/>
    <n v="121182.69500000001"/>
    <n v="41.916763160000002"/>
    <n v="5079586.3254000004"/>
    <n v="502"/>
  </r>
  <r>
    <d v="2016-05-17T00:00:00"/>
    <s v="Q2-2016"/>
    <x v="4"/>
    <n v="21"/>
    <s v="Tuesday"/>
    <x v="1"/>
    <n v="11.4"/>
    <n v="17.100000000000001"/>
    <n v="5.4"/>
    <n v="0.2"/>
    <s v="Y"/>
    <s v="N"/>
    <n v="124209.405"/>
    <n v="68.333326549999995"/>
    <n v="8487641.8323999997"/>
    <n v="503"/>
  </r>
  <r>
    <d v="2016-05-18T00:00:00"/>
    <s v="Q2-2016"/>
    <x v="4"/>
    <n v="21"/>
    <s v="Wednesday"/>
    <x v="1"/>
    <n v="13"/>
    <n v="19.3"/>
    <n v="7.2"/>
    <n v="0"/>
    <s v="Y"/>
    <s v="N"/>
    <n v="124352.215"/>
    <n v="70.588827640000005"/>
    <n v="8777877.0713"/>
    <n v="504"/>
  </r>
  <r>
    <d v="2016-05-19T00:00:00"/>
    <s v="Q2-2016"/>
    <x v="4"/>
    <n v="21"/>
    <s v="Thursday"/>
    <x v="1"/>
    <n v="14.6"/>
    <n v="18.399999999999999"/>
    <n v="2.2000000000000002"/>
    <n v="0"/>
    <s v="Y"/>
    <s v="N"/>
    <n v="124392.29"/>
    <n v="44.40335829"/>
    <n v="5523435.4214000003"/>
    <n v="505"/>
  </r>
  <r>
    <d v="2016-05-20T00:00:00"/>
    <s v="Q2-2016"/>
    <x v="4"/>
    <n v="21"/>
    <s v="Friday"/>
    <x v="1"/>
    <n v="11.6"/>
    <n v="17.399999999999999"/>
    <n v="8.3000000000000007"/>
    <n v="1.8"/>
    <s v="Y"/>
    <s v="N"/>
    <n v="127705.84"/>
    <n v="79.795907400000004"/>
    <n v="10190403.383099999"/>
    <n v="506"/>
  </r>
  <r>
    <d v="2016-05-21T00:00:00"/>
    <s v="Q2-2016"/>
    <x v="4"/>
    <n v="21"/>
    <s v="Saturday"/>
    <x v="1"/>
    <n v="8.1"/>
    <n v="18.5"/>
    <n v="8.9"/>
    <n v="0"/>
    <s v="Y"/>
    <s v="N"/>
    <n v="112336.78"/>
    <n v="45.745271420000002"/>
    <n v="5138876.4914999995"/>
    <n v="507"/>
  </r>
  <r>
    <d v="2016-05-22T00:00:00"/>
    <s v="Q2-2016"/>
    <x v="4"/>
    <n v="21"/>
    <s v="Sunday"/>
    <x v="1"/>
    <n v="9.1999999999999993"/>
    <n v="22.2"/>
    <n v="8.5"/>
    <n v="0"/>
    <s v="Y"/>
    <s v="N"/>
    <n v="101618.98"/>
    <n v="24.192652460000001"/>
    <n v="2458432.6664999998"/>
    <n v="508"/>
  </r>
  <r>
    <d v="2016-05-23T00:00:00"/>
    <s v="Q2-2016"/>
    <x v="4"/>
    <n v="22"/>
    <s v="Monday"/>
    <x v="1"/>
    <n v="12.8"/>
    <n v="17.2"/>
    <n v="7.1"/>
    <n v="2.2000000000000002"/>
    <s v="Y"/>
    <s v="N"/>
    <n v="121424.42"/>
    <n v="10.80151908"/>
    <n v="1311568.1894"/>
    <n v="509"/>
  </r>
  <r>
    <d v="2016-05-24T00:00:00"/>
    <s v="Q2-2016"/>
    <x v="4"/>
    <n v="22"/>
    <s v="Tuesday"/>
    <x v="1"/>
    <n v="10.7"/>
    <n v="15.8"/>
    <n v="7.3"/>
    <n v="1.8"/>
    <s v="Y"/>
    <s v="N"/>
    <n v="131916.405"/>
    <n v="45.213847149999999"/>
    <n v="5964448.1721999999"/>
    <n v="510"/>
  </r>
  <r>
    <d v="2016-05-25T00:00:00"/>
    <s v="Q2-2016"/>
    <x v="4"/>
    <n v="22"/>
    <s v="Wednesday"/>
    <x v="1"/>
    <n v="7.6"/>
    <n v="15.6"/>
    <n v="4.9000000000000004"/>
    <n v="0"/>
    <s v="Y"/>
    <s v="N"/>
    <n v="132170.04999999999"/>
    <n v="66.258534830000002"/>
    <n v="8757393.8614000008"/>
    <n v="511"/>
  </r>
  <r>
    <d v="2016-05-26T00:00:00"/>
    <s v="Q2-2016"/>
    <x v="4"/>
    <n v="22"/>
    <s v="Thursday"/>
    <x v="1"/>
    <n v="10.3"/>
    <n v="12.5"/>
    <n v="3.1"/>
    <n v="12.4"/>
    <s v="Y"/>
    <s v="N"/>
    <n v="137080.875"/>
    <n v="99.424833129999996"/>
    <n v="13629243.122199999"/>
    <n v="512"/>
  </r>
  <r>
    <d v="2016-05-27T00:00:00"/>
    <s v="Q2-2016"/>
    <x v="4"/>
    <n v="22"/>
    <s v="Friday"/>
    <x v="1"/>
    <n v="9.1999999999999993"/>
    <n v="14.4"/>
    <n v="8"/>
    <n v="4.8"/>
    <s v="Y"/>
    <s v="N"/>
    <n v="134317.62"/>
    <n v="68.193428539999999"/>
    <n v="9159579.0210999995"/>
    <n v="513"/>
  </r>
  <r>
    <d v="2016-05-28T00:00:00"/>
    <s v="Q2-2016"/>
    <x v="4"/>
    <n v="22"/>
    <s v="Saturday"/>
    <x v="1"/>
    <n v="5.7"/>
    <n v="13.2"/>
    <n v="6.2"/>
    <n v="0.6"/>
    <s v="Y"/>
    <s v="N"/>
    <n v="119938.795"/>
    <n v="81.990134580000003"/>
    <n v="9833797.9433999993"/>
    <n v="514"/>
  </r>
  <r>
    <d v="2016-05-29T00:00:00"/>
    <s v="Q2-2016"/>
    <x v="4"/>
    <n v="22"/>
    <s v="Sunday"/>
    <x v="1"/>
    <n v="8.6999999999999993"/>
    <n v="13.9"/>
    <n v="6.5"/>
    <n v="4.2"/>
    <s v="Y"/>
    <s v="N"/>
    <n v="118751.965"/>
    <n v="68.715474040000004"/>
    <n v="8160097.5681999996"/>
    <n v="515"/>
  </r>
  <r>
    <d v="2016-05-30T00:00:00"/>
    <s v="Q2-2016"/>
    <x v="4"/>
    <n v="23"/>
    <s v="Monday"/>
    <x v="1"/>
    <n v="7.2"/>
    <n v="15.4"/>
    <n v="9.5"/>
    <n v="0"/>
    <s v="Y"/>
    <s v="N"/>
    <n v="134983.95499999999"/>
    <n v="115.7846736"/>
    <n v="15629073.1709"/>
    <n v="516"/>
  </r>
  <r>
    <d v="2016-05-31T00:00:00"/>
    <s v="Q2-2016"/>
    <x v="4"/>
    <n v="23"/>
    <s v="Tuesday"/>
    <x v="1"/>
    <n v="3.6"/>
    <n v="17.399999999999999"/>
    <n v="9.5"/>
    <n v="0"/>
    <s v="Y"/>
    <s v="N"/>
    <n v="140402.15"/>
    <n v="156.46472259999999"/>
    <n v="21967983.452199999"/>
    <n v="517"/>
  </r>
  <r>
    <d v="2016-06-01T00:00:00"/>
    <s v="Q2-2016"/>
    <x v="5"/>
    <n v="23"/>
    <s v="Wednesday"/>
    <x v="1"/>
    <n v="4.8"/>
    <n v="17"/>
    <n v="8.1999999999999993"/>
    <n v="0"/>
    <s v="Y"/>
    <s v="N"/>
    <n v="141195.03"/>
    <n v="168.85275920000001"/>
    <n v="23841170.400800001"/>
    <n v="518"/>
  </r>
  <r>
    <d v="2016-06-02T00:00:00"/>
    <s v="Q2-2016"/>
    <x v="5"/>
    <n v="23"/>
    <s v="Thursday"/>
    <x v="1"/>
    <n v="4.8"/>
    <n v="12.8"/>
    <n v="9.1999999999999993"/>
    <n v="0"/>
    <s v="Y"/>
    <s v="N"/>
    <n v="141292.56"/>
    <n v="180.9103503"/>
    <n v="25561286.5244"/>
    <n v="519"/>
  </r>
  <r>
    <d v="2016-06-03T00:00:00"/>
    <s v="Q2-2016"/>
    <x v="5"/>
    <n v="23"/>
    <s v="Friday"/>
    <x v="1"/>
    <n v="6.8"/>
    <n v="14.1"/>
    <n v="8.5"/>
    <n v="0"/>
    <s v="Y"/>
    <s v="N"/>
    <n v="137717.255"/>
    <n v="175.85462989999999"/>
    <n v="24218216.9089"/>
    <n v="520"/>
  </r>
  <r>
    <d v="2016-06-04T00:00:00"/>
    <s v="Q2-2016"/>
    <x v="5"/>
    <n v="23"/>
    <s v="Saturday"/>
    <x v="1"/>
    <n v="9.8000000000000007"/>
    <n v="13.4"/>
    <n v="3.7"/>
    <n v="6.2"/>
    <s v="Y"/>
    <s v="N"/>
    <n v="122764.33"/>
    <n v="126.74997190000001"/>
    <n v="15560375.377800001"/>
    <n v="521"/>
  </r>
  <r>
    <d v="2016-06-05T00:00:00"/>
    <s v="Q2-2016"/>
    <x v="5"/>
    <n v="23"/>
    <s v="Sunday"/>
    <x v="1"/>
    <n v="10.5"/>
    <n v="14.1"/>
    <n v="3.3"/>
    <n v="3.4"/>
    <s v="Y"/>
    <s v="N"/>
    <n v="116052.80499999999"/>
    <n v="122.7887776"/>
    <n v="14249982.062999999"/>
    <n v="522"/>
  </r>
  <r>
    <d v="2016-06-06T00:00:00"/>
    <s v="Q2-2016"/>
    <x v="5"/>
    <n v="24"/>
    <s v="Monday"/>
    <x v="1"/>
    <n v="8.9"/>
    <n v="14.5"/>
    <n v="7.1"/>
    <n v="1.4"/>
    <s v="Y"/>
    <s v="N"/>
    <n v="134829.755"/>
    <n v="107.44561210000001"/>
    <n v="14486865.555299999"/>
    <n v="523"/>
  </r>
  <r>
    <d v="2016-06-07T00:00:00"/>
    <s v="Q2-2016"/>
    <x v="5"/>
    <n v="24"/>
    <s v="Tuesday"/>
    <x v="1"/>
    <n v="10.5"/>
    <n v="15.3"/>
    <n v="4.7"/>
    <n v="0"/>
    <s v="Y"/>
    <s v="N"/>
    <n v="135306.005"/>
    <n v="88.326962910000006"/>
    <n v="11951168.485099999"/>
    <n v="524"/>
  </r>
  <r>
    <d v="2016-06-08T00:00:00"/>
    <s v="Q2-2016"/>
    <x v="5"/>
    <n v="24"/>
    <s v="Wednesday"/>
    <x v="1"/>
    <n v="9.6999999999999993"/>
    <n v="14.7"/>
    <n v="4.7"/>
    <n v="1.2"/>
    <s v="Y"/>
    <s v="N"/>
    <n v="137305.35500000001"/>
    <n v="91.315660199999996"/>
    <n v="12538129.140799999"/>
    <n v="525"/>
  </r>
  <r>
    <d v="2016-06-09T00:00:00"/>
    <s v="Q2-2016"/>
    <x v="5"/>
    <n v="24"/>
    <s v="Thursday"/>
    <x v="1"/>
    <n v="10.8"/>
    <n v="17.5"/>
    <n v="6"/>
    <n v="1.4"/>
    <s v="Y"/>
    <s v="N"/>
    <n v="132859.30499999999"/>
    <n v="50.238971939999999"/>
    <n v="6674714.8958999999"/>
    <n v="526"/>
  </r>
  <r>
    <d v="2016-06-10T00:00:00"/>
    <s v="Q2-2016"/>
    <x v="5"/>
    <n v="24"/>
    <s v="Friday"/>
    <x v="1"/>
    <n v="10.4"/>
    <n v="15.8"/>
    <n v="6.6"/>
    <n v="0"/>
    <s v="Y"/>
    <s v="N"/>
    <n v="132209.51500000001"/>
    <n v="47.425798780000001"/>
    <n v="6270141.8552000001"/>
    <n v="527"/>
  </r>
  <r>
    <d v="2016-06-11T00:00:00"/>
    <s v="Q2-2016"/>
    <x v="5"/>
    <n v="24"/>
    <s v="Saturday"/>
    <x v="1"/>
    <n v="9"/>
    <n v="13.5"/>
    <n v="6.5"/>
    <n v="3"/>
    <s v="Y"/>
    <s v="N"/>
    <n v="120753.43"/>
    <n v="55.590969579999999"/>
    <n v="6712800.2538000001"/>
    <n v="528"/>
  </r>
  <r>
    <d v="2016-06-12T00:00:00"/>
    <s v="Q2-2016"/>
    <x v="5"/>
    <n v="24"/>
    <s v="Sunday"/>
    <x v="1"/>
    <n v="5"/>
    <n v="13.8"/>
    <n v="7.3"/>
    <n v="0.6"/>
    <s v="Y"/>
    <s v="N"/>
    <n v="122771.53"/>
    <n v="77.215287989999993"/>
    <n v="9479839.0459000003"/>
    <n v="529"/>
  </r>
  <r>
    <d v="2016-06-13T00:00:00"/>
    <s v="Q2-2016"/>
    <x v="5"/>
    <n v="25"/>
    <s v="Monday"/>
    <x v="1"/>
    <n v="3.8"/>
    <n v="13.4"/>
    <n v="9"/>
    <n v="0"/>
    <s v="Y"/>
    <s v="Y"/>
    <n v="122106.95"/>
    <n v="95.064774630000002"/>
    <n v="11608069.682499999"/>
    <n v="530"/>
  </r>
  <r>
    <d v="2016-06-14T00:00:00"/>
    <s v="Q2-2016"/>
    <x v="5"/>
    <n v="25"/>
    <s v="Tuesday"/>
    <x v="1"/>
    <n v="8.6"/>
    <n v="15.6"/>
    <n v="8.3000000000000007"/>
    <n v="0"/>
    <s v="Y"/>
    <s v="N"/>
    <n v="138466.56"/>
    <n v="90.845109260000001"/>
    <n v="12579009.7721"/>
    <n v="531"/>
  </r>
  <r>
    <d v="2016-06-15T00:00:00"/>
    <s v="Q2-2016"/>
    <x v="5"/>
    <n v="25"/>
    <s v="Wednesday"/>
    <x v="1"/>
    <n v="6"/>
    <n v="17.899999999999999"/>
    <n v="9.1999999999999993"/>
    <n v="0"/>
    <s v="Y"/>
    <s v="N"/>
    <n v="140904.59"/>
    <n v="92.416245849999996"/>
    <n v="13021873.230799999"/>
    <n v="532"/>
  </r>
  <r>
    <d v="2016-06-16T00:00:00"/>
    <s v="Q2-2016"/>
    <x v="5"/>
    <n v="25"/>
    <s v="Thursday"/>
    <x v="1"/>
    <n v="7.8"/>
    <n v="14.3"/>
    <n v="5.0999999999999996"/>
    <n v="0"/>
    <s v="Y"/>
    <s v="N"/>
    <n v="140741.16500000001"/>
    <n v="89.929148949999998"/>
    <n v="12656733.1907"/>
    <n v="533"/>
  </r>
  <r>
    <d v="2016-06-17T00:00:00"/>
    <s v="Q2-2016"/>
    <x v="5"/>
    <n v="25"/>
    <s v="Friday"/>
    <x v="1"/>
    <n v="9.3000000000000007"/>
    <n v="15.1"/>
    <n v="3.5"/>
    <n v="4.2"/>
    <s v="Y"/>
    <s v="N"/>
    <n v="138023.10999999999"/>
    <n v="99.573674510000004"/>
    <n v="13743468.23"/>
    <n v="534"/>
  </r>
  <r>
    <d v="2016-06-18T00:00:00"/>
    <s v="Q2-2016"/>
    <x v="5"/>
    <n v="25"/>
    <s v="Saturday"/>
    <x v="1"/>
    <n v="10"/>
    <n v="12.7"/>
    <n v="5.3"/>
    <n v="8.6"/>
    <s v="Y"/>
    <s v="N"/>
    <n v="123162.185"/>
    <n v="62.934016130000003"/>
    <n v="7751090.9374000002"/>
    <n v="535"/>
  </r>
  <r>
    <d v="2016-06-19T00:00:00"/>
    <s v="Q2-2016"/>
    <x v="5"/>
    <n v="25"/>
    <s v="Sunday"/>
    <x v="1"/>
    <n v="7.3"/>
    <n v="13.5"/>
    <n v="7.2"/>
    <n v="0.4"/>
    <s v="Y"/>
    <s v="N"/>
    <n v="119662.16499999999"/>
    <n v="79.384821770000002"/>
    <n v="9499359.6411000006"/>
    <n v="536"/>
  </r>
  <r>
    <d v="2016-06-20T00:00:00"/>
    <s v="Q2-2016"/>
    <x v="5"/>
    <n v="26"/>
    <s v="Monday"/>
    <x v="1"/>
    <n v="9.1"/>
    <n v="13.2"/>
    <n v="3.4"/>
    <n v="3.6"/>
    <s v="Y"/>
    <s v="N"/>
    <n v="134435.11499999999"/>
    <n v="114.875078"/>
    <n v="15443244.321599999"/>
    <n v="537"/>
  </r>
  <r>
    <d v="2016-06-21T00:00:00"/>
    <s v="Q2-2016"/>
    <x v="5"/>
    <n v="26"/>
    <s v="Tuesday"/>
    <x v="1"/>
    <n v="10.4"/>
    <n v="14.7"/>
    <n v="7"/>
    <n v="3.2"/>
    <s v="Y"/>
    <s v="N"/>
    <n v="137511.315"/>
    <n v="62.154764110000002"/>
    <n v="8546983.3463000003"/>
    <n v="538"/>
  </r>
  <r>
    <d v="2016-06-22T00:00:00"/>
    <s v="Q2-2016"/>
    <x v="5"/>
    <n v="26"/>
    <s v="Wednesday"/>
    <x v="1"/>
    <n v="11.2"/>
    <n v="15.4"/>
    <n v="6.6"/>
    <n v="0"/>
    <s v="Y"/>
    <s v="N"/>
    <n v="133813.285"/>
    <n v="58.759038580000002"/>
    <n v="7862739.9758000001"/>
    <n v="539"/>
  </r>
  <r>
    <d v="2016-06-23T00:00:00"/>
    <s v="Q2-2016"/>
    <x v="5"/>
    <n v="26"/>
    <s v="Thursday"/>
    <x v="1"/>
    <n v="10.4"/>
    <n v="14.8"/>
    <n v="7.2"/>
    <n v="0.6"/>
    <s v="Y"/>
    <s v="N"/>
    <n v="136740.005"/>
    <n v="78.318980190000005"/>
    <n v="10709337.742799999"/>
    <n v="540"/>
  </r>
  <r>
    <d v="2016-06-24T00:00:00"/>
    <s v="Q2-2016"/>
    <x v="5"/>
    <n v="26"/>
    <s v="Friday"/>
    <x v="1"/>
    <n v="6.9"/>
    <n v="10.7"/>
    <n v="5.8"/>
    <n v="13.8"/>
    <s v="N"/>
    <s v="N"/>
    <n v="144658.38"/>
    <n v="67.938496200000003"/>
    <n v="9827872.7999000009"/>
    <n v="541"/>
  </r>
  <r>
    <d v="2016-06-25T00:00:00"/>
    <s v="Q2-2016"/>
    <x v="5"/>
    <n v="26"/>
    <s v="Saturday"/>
    <x v="1"/>
    <n v="5.6"/>
    <n v="12.7"/>
    <n v="8.8000000000000007"/>
    <n v="2"/>
    <s v="N"/>
    <s v="N"/>
    <n v="131730.83499999999"/>
    <n v="99.763250799999994"/>
    <n v="13141896.3302"/>
    <n v="542"/>
  </r>
  <r>
    <d v="2016-06-26T00:00:00"/>
    <s v="Q2-2016"/>
    <x v="5"/>
    <n v="26"/>
    <s v="Sunday"/>
    <x v="1"/>
    <n v="3"/>
    <n v="11.1"/>
    <n v="7.7"/>
    <n v="0.2"/>
    <s v="N"/>
    <s v="N"/>
    <n v="126455.935"/>
    <n v="120.4411006"/>
    <n v="15230491.9888"/>
    <n v="543"/>
  </r>
  <r>
    <d v="2016-06-27T00:00:00"/>
    <s v="Q2-2016"/>
    <x v="5"/>
    <n v="27"/>
    <s v="Monday"/>
    <x v="1"/>
    <n v="4.8"/>
    <n v="10.6"/>
    <n v="4.7"/>
    <n v="0.2"/>
    <s v="N"/>
    <s v="N"/>
    <n v="148639.995"/>
    <n v="127.3466076"/>
    <n v="18928799.116900001"/>
    <n v="544"/>
  </r>
  <r>
    <d v="2016-06-28T00:00:00"/>
    <s v="Q2-2016"/>
    <x v="5"/>
    <n v="27"/>
    <s v="Tuesday"/>
    <x v="1"/>
    <n v="5"/>
    <n v="17"/>
    <n v="7.8"/>
    <n v="0.2"/>
    <s v="N"/>
    <s v="N"/>
    <n v="142146.31"/>
    <n v="110.28039029999999"/>
    <n v="15675950.546499999"/>
    <n v="545"/>
  </r>
  <r>
    <d v="2016-06-29T00:00:00"/>
    <s v="Q2-2016"/>
    <x v="5"/>
    <n v="27"/>
    <s v="Wednesday"/>
    <x v="1"/>
    <n v="8.9"/>
    <n v="15.8"/>
    <n v="8.9"/>
    <n v="0.2"/>
    <s v="N"/>
    <s v="N"/>
    <n v="136071.965"/>
    <n v="80.125243080000004"/>
    <n v="10902799.272"/>
    <n v="546"/>
  </r>
  <r>
    <d v="2016-06-30T00:00:00"/>
    <s v="Q2-2016"/>
    <x v="5"/>
    <n v="27"/>
    <s v="Thursday"/>
    <x v="1"/>
    <n v="10.3"/>
    <n v="11.7"/>
    <n v="5.6"/>
    <n v="0"/>
    <s v="N"/>
    <s v="N"/>
    <n v="141078.46"/>
    <n v="115.1178955"/>
    <n v="16240655.4156"/>
    <n v="547"/>
  </r>
  <r>
    <d v="2016-07-01T00:00:00"/>
    <s v="Q3-2016"/>
    <x v="6"/>
    <n v="27"/>
    <s v="Friday"/>
    <x v="1"/>
    <n v="7.3"/>
    <n v="14.1"/>
    <n v="7.1"/>
    <n v="6.4"/>
    <s v="N"/>
    <s v="N"/>
    <n v="136676.715"/>
    <n v="117.7120479"/>
    <n v="16088496.0229"/>
    <n v="548"/>
  </r>
  <r>
    <d v="2016-07-02T00:00:00"/>
    <s v="Q3-2016"/>
    <x v="6"/>
    <n v="27"/>
    <s v="Saturday"/>
    <x v="1"/>
    <n v="9.9"/>
    <n v="16.5"/>
    <n v="6.7"/>
    <n v="0.2"/>
    <s v="N"/>
    <s v="N"/>
    <n v="118683.565"/>
    <n v="90.456523779999998"/>
    <n v="10735702.719699999"/>
    <n v="549"/>
  </r>
  <r>
    <d v="2016-07-03T00:00:00"/>
    <s v="Q3-2016"/>
    <x v="6"/>
    <n v="27"/>
    <s v="Sunday"/>
    <x v="1"/>
    <n v="10.9"/>
    <n v="16.7"/>
    <n v="7.8"/>
    <n v="0"/>
    <s v="N"/>
    <s v="N"/>
    <n v="112556.405"/>
    <n v="68.597089170000004"/>
    <n v="7721041.7504000003"/>
    <n v="550"/>
  </r>
  <r>
    <d v="2016-07-04T00:00:00"/>
    <s v="Q3-2016"/>
    <x v="6"/>
    <n v="28"/>
    <s v="Monday"/>
    <x v="1"/>
    <n v="10.4"/>
    <n v="12.7"/>
    <n v="3.6"/>
    <n v="0"/>
    <s v="N"/>
    <s v="N"/>
    <n v="135712.245"/>
    <n v="124.1368856"/>
    <n v="16846895.432100002"/>
    <n v="551"/>
  </r>
  <r>
    <d v="2016-07-05T00:00:00"/>
    <s v="Q3-2016"/>
    <x v="6"/>
    <n v="28"/>
    <s v="Tuesday"/>
    <x v="1"/>
    <n v="8.1999999999999993"/>
    <n v="12.8"/>
    <n v="1.8"/>
    <n v="0.6"/>
    <s v="N"/>
    <s v="N"/>
    <n v="142401.79500000001"/>
    <n v="147.1876919"/>
    <n v="20959791.528499998"/>
    <n v="552"/>
  </r>
  <r>
    <d v="2016-07-06T00:00:00"/>
    <s v="Q3-2016"/>
    <x v="6"/>
    <n v="28"/>
    <s v="Wednesday"/>
    <x v="1"/>
    <n v="9.8000000000000007"/>
    <n v="13"/>
    <n v="4.5999999999999996"/>
    <n v="22.6"/>
    <s v="N"/>
    <s v="N"/>
    <n v="134056.095"/>
    <n v="116.6821116"/>
    <n v="15641948.237500001"/>
    <n v="553"/>
  </r>
  <r>
    <d v="2016-07-07T00:00:00"/>
    <s v="Q3-2016"/>
    <x v="6"/>
    <n v="28"/>
    <s v="Thursday"/>
    <x v="1"/>
    <n v="10.5"/>
    <n v="13.7"/>
    <n v="4.0999999999999996"/>
    <n v="3.8"/>
    <s v="N"/>
    <s v="N"/>
    <n v="138768.04500000001"/>
    <n v="176.91203619999999"/>
    <n v="24549737.400400002"/>
    <n v="554"/>
  </r>
  <r>
    <d v="2016-07-08T00:00:00"/>
    <s v="Q3-2016"/>
    <x v="6"/>
    <n v="28"/>
    <s v="Friday"/>
    <x v="1"/>
    <n v="9.6999999999999993"/>
    <n v="15.3"/>
    <n v="7.4"/>
    <n v="0.8"/>
    <s v="N"/>
    <s v="N"/>
    <n v="136690.04999999999"/>
    <n v="114.84420299999999"/>
    <n v="15698059.850299999"/>
    <n v="555"/>
  </r>
  <r>
    <d v="2016-07-09T00:00:00"/>
    <s v="Q3-2016"/>
    <x v="6"/>
    <n v="28"/>
    <s v="Saturday"/>
    <x v="1"/>
    <n v="5.3"/>
    <n v="15.2"/>
    <n v="9.5"/>
    <n v="0.2"/>
    <s v="N"/>
    <s v="N"/>
    <n v="122369.535"/>
    <n v="105.54857610000001"/>
    <n v="12915930.177300001"/>
    <n v="556"/>
  </r>
  <r>
    <d v="2016-07-10T00:00:00"/>
    <s v="Q3-2016"/>
    <x v="6"/>
    <n v="28"/>
    <s v="Sunday"/>
    <x v="1"/>
    <n v="6.5"/>
    <n v="14.2"/>
    <n v="3.6"/>
    <n v="0"/>
    <s v="N"/>
    <s v="N"/>
    <n v="119218.23"/>
    <n v="36.167212329999998"/>
    <n v="4311791.0379999997"/>
    <n v="557"/>
  </r>
  <r>
    <d v="2016-07-11T00:00:00"/>
    <s v="Q3-2016"/>
    <x v="6"/>
    <n v="29"/>
    <s v="Monday"/>
    <x v="1"/>
    <n v="8.3000000000000007"/>
    <n v="16"/>
    <n v="7.6"/>
    <n v="3.6"/>
    <s v="N"/>
    <s v="N"/>
    <n v="128207.125"/>
    <n v="44.858080039999997"/>
    <n v="5751125.4748999998"/>
    <n v="558"/>
  </r>
  <r>
    <d v="2016-07-12T00:00:00"/>
    <s v="Q3-2016"/>
    <x v="6"/>
    <n v="29"/>
    <s v="Tuesday"/>
    <x v="1"/>
    <n v="10.7"/>
    <n v="13.7"/>
    <n v="8.1"/>
    <n v="0"/>
    <s v="Y"/>
    <s v="N"/>
    <n v="137582.19500000001"/>
    <n v="49.159485719999999"/>
    <n v="6763469.9504000004"/>
    <n v="559"/>
  </r>
  <r>
    <d v="2016-07-13T00:00:00"/>
    <s v="Q3-2016"/>
    <x v="6"/>
    <n v="29"/>
    <s v="Wednesday"/>
    <x v="1"/>
    <n v="4.5"/>
    <n v="12"/>
    <n v="9"/>
    <n v="0.4"/>
    <s v="Y"/>
    <s v="N"/>
    <n v="145728.26"/>
    <n v="65.914964920000003"/>
    <n v="9605673.1458000001"/>
    <n v="560"/>
  </r>
  <r>
    <d v="2016-07-14T00:00:00"/>
    <s v="Q3-2016"/>
    <x v="6"/>
    <n v="29"/>
    <s v="Thursday"/>
    <x v="1"/>
    <n v="6.6"/>
    <n v="14"/>
    <n v="7.8"/>
    <n v="1"/>
    <s v="Y"/>
    <s v="N"/>
    <n v="144103.70499999999"/>
    <n v="76.117452619999995"/>
    <n v="10968806.9377"/>
    <n v="561"/>
  </r>
  <r>
    <d v="2016-07-15T00:00:00"/>
    <s v="Q3-2016"/>
    <x v="6"/>
    <n v="29"/>
    <s v="Friday"/>
    <x v="1"/>
    <n v="8.8000000000000007"/>
    <n v="14.1"/>
    <n v="7.2"/>
    <n v="0"/>
    <s v="Y"/>
    <s v="N"/>
    <n v="141166.85"/>
    <n v="79.507600479999994"/>
    <n v="11223837.5108"/>
    <n v="562"/>
  </r>
  <r>
    <d v="2016-07-16T00:00:00"/>
    <s v="Q3-2016"/>
    <x v="6"/>
    <n v="29"/>
    <s v="Saturday"/>
    <x v="1"/>
    <n v="7.8"/>
    <n v="13.7"/>
    <n v="10.199999999999999"/>
    <n v="0"/>
    <s v="Y"/>
    <s v="N"/>
    <n v="120659.15"/>
    <n v="73.694418769999999"/>
    <n v="8891905.9285000004"/>
    <n v="563"/>
  </r>
  <r>
    <d v="2016-07-17T00:00:00"/>
    <s v="Q3-2016"/>
    <x v="6"/>
    <n v="29"/>
    <s v="Sunday"/>
    <x v="1"/>
    <n v="3.1"/>
    <n v="16.100000000000001"/>
    <n v="10.3"/>
    <n v="0"/>
    <s v="Y"/>
    <s v="N"/>
    <n v="113418.125"/>
    <n v="48.788405300000001"/>
    <n v="5533489.4508999996"/>
    <n v="564"/>
  </r>
  <r>
    <d v="2016-07-18T00:00:00"/>
    <s v="Q3-2016"/>
    <x v="6"/>
    <n v="30"/>
    <s v="Monday"/>
    <x v="1"/>
    <n v="9.6"/>
    <n v="17.7"/>
    <n v="8.8000000000000007"/>
    <n v="0"/>
    <s v="Y"/>
    <s v="N"/>
    <n v="127367.015"/>
    <n v="43.891518699999999"/>
    <n v="5590331.7205999997"/>
    <n v="565"/>
  </r>
  <r>
    <d v="2016-07-19T00:00:00"/>
    <s v="Q3-2016"/>
    <x v="6"/>
    <n v="30"/>
    <s v="Tuesday"/>
    <x v="1"/>
    <n v="12.6"/>
    <n v="16"/>
    <n v="5.7"/>
    <n v="0"/>
    <s v="Y"/>
    <s v="N"/>
    <n v="137028.04999999999"/>
    <n v="49.453789790000002"/>
    <n v="6776556.3799999999"/>
    <n v="566"/>
  </r>
  <r>
    <d v="2016-07-20T00:00:00"/>
    <s v="Q3-2016"/>
    <x v="6"/>
    <n v="30"/>
    <s v="Wednesday"/>
    <x v="1"/>
    <n v="9.8000000000000007"/>
    <n v="16.100000000000001"/>
    <n v="9.1999999999999993"/>
    <n v="1.8"/>
    <s v="Y"/>
    <s v="N"/>
    <n v="136850.14000000001"/>
    <n v="52.331551939999997"/>
    <n v="7161580.2094000001"/>
    <n v="567"/>
  </r>
  <r>
    <d v="2016-07-21T00:00:00"/>
    <s v="Q3-2016"/>
    <x v="6"/>
    <n v="30"/>
    <s v="Thursday"/>
    <x v="1"/>
    <n v="6.9"/>
    <n v="18.100000000000001"/>
    <n v="7.4"/>
    <n v="1.8"/>
    <s v="Y"/>
    <s v="N"/>
    <n v="136127.125"/>
    <n v="44.92653284"/>
    <n v="6115719.7516999999"/>
    <n v="568"/>
  </r>
  <r>
    <d v="2016-07-22T00:00:00"/>
    <s v="Q3-2016"/>
    <x v="6"/>
    <n v="30"/>
    <s v="Friday"/>
    <x v="1"/>
    <n v="9.1999999999999993"/>
    <n v="18.3"/>
    <n v="5.0999999999999996"/>
    <n v="7.8"/>
    <s v="Y"/>
    <s v="N"/>
    <n v="128777.82"/>
    <n v="21.091718870000001"/>
    <n v="2716145.5761000002"/>
    <n v="569"/>
  </r>
  <r>
    <d v="2016-07-23T00:00:00"/>
    <s v="Q3-2016"/>
    <x v="6"/>
    <n v="30"/>
    <s v="Saturday"/>
    <x v="1"/>
    <n v="7.5"/>
    <n v="11.6"/>
    <n v="9"/>
    <n v="2.8"/>
    <s v="Y"/>
    <s v="N"/>
    <n v="119888.575"/>
    <n v="62.709286929999998"/>
    <n v="7518127.0493000001"/>
    <n v="570"/>
  </r>
  <r>
    <d v="2016-07-24T00:00:00"/>
    <s v="Q3-2016"/>
    <x v="6"/>
    <n v="30"/>
    <s v="Sunday"/>
    <x v="1"/>
    <n v="4.7"/>
    <n v="11.4"/>
    <n v="10.3"/>
    <n v="0.8"/>
    <s v="Y"/>
    <s v="N"/>
    <n v="120126.905"/>
    <n v="52.227008529999999"/>
    <n v="6273868.8920999998"/>
    <n v="571"/>
  </r>
  <r>
    <d v="2016-07-25T00:00:00"/>
    <s v="Q3-2016"/>
    <x v="6"/>
    <n v="31"/>
    <s v="Monday"/>
    <x v="1"/>
    <n v="6.3"/>
    <n v="14.3"/>
    <n v="7.5"/>
    <n v="0"/>
    <s v="Y"/>
    <s v="N"/>
    <n v="138134.63500000001"/>
    <n v="37.980186609999997"/>
    <n v="5246379.2145999996"/>
    <n v="572"/>
  </r>
  <r>
    <d v="2016-07-26T00:00:00"/>
    <s v="Q3-2016"/>
    <x v="6"/>
    <n v="31"/>
    <s v="Tuesday"/>
    <x v="1"/>
    <n v="6.5"/>
    <n v="11"/>
    <n v="7.2"/>
    <n v="4.8"/>
    <s v="Y"/>
    <s v="N"/>
    <n v="146465.69"/>
    <n v="47.971245959999997"/>
    <n v="7026141.6397000002"/>
    <n v="573"/>
  </r>
  <r>
    <d v="2016-07-27T00:00:00"/>
    <s v="Q3-2016"/>
    <x v="6"/>
    <n v="31"/>
    <s v="Wednesday"/>
    <x v="1"/>
    <n v="7.5"/>
    <n v="12.9"/>
    <n v="6.9"/>
    <n v="0.4"/>
    <s v="Y"/>
    <s v="N"/>
    <n v="143209.755"/>
    <n v="36.397462779999998"/>
    <n v="5212471.7273000004"/>
    <n v="574"/>
  </r>
  <r>
    <d v="2016-07-28T00:00:00"/>
    <s v="Q3-2016"/>
    <x v="6"/>
    <n v="31"/>
    <s v="Thursday"/>
    <x v="1"/>
    <n v="6.9"/>
    <n v="15.2"/>
    <n v="6.3"/>
    <n v="0"/>
    <s v="Y"/>
    <s v="N"/>
    <n v="142341.63500000001"/>
    <n v="41.561898749999997"/>
    <n v="5915988.6217999998"/>
    <n v="575"/>
  </r>
  <r>
    <d v="2016-07-29T00:00:00"/>
    <s v="Q3-2016"/>
    <x v="6"/>
    <n v="31"/>
    <s v="Friday"/>
    <x v="1"/>
    <n v="10.199999999999999"/>
    <n v="15.3"/>
    <n v="5"/>
    <n v="0"/>
    <s v="Y"/>
    <s v="N"/>
    <n v="139822.93"/>
    <n v="33.869681919999998"/>
    <n v="4735758.1642000005"/>
    <n v="576"/>
  </r>
  <r>
    <d v="2016-07-30T00:00:00"/>
    <s v="Q3-2016"/>
    <x v="6"/>
    <n v="31"/>
    <s v="Saturday"/>
    <x v="1"/>
    <n v="9.1"/>
    <n v="13.8"/>
    <n v="8.5"/>
    <n v="2.4"/>
    <s v="Y"/>
    <s v="N"/>
    <n v="121548.535"/>
    <n v="24.849528429999999"/>
    <n v="3020423.7760999999"/>
    <n v="577"/>
  </r>
  <r>
    <d v="2016-07-31T00:00:00"/>
    <s v="Q3-2016"/>
    <x v="6"/>
    <n v="31"/>
    <s v="Sunday"/>
    <x v="1"/>
    <n v="10.3"/>
    <n v="17"/>
    <n v="11.3"/>
    <n v="2"/>
    <s v="Y"/>
    <s v="N"/>
    <n v="114481.28"/>
    <n v="33.778252090000002"/>
    <n v="3866977.5353999999"/>
    <n v="578"/>
  </r>
  <r>
    <d v="2016-08-01T00:00:00"/>
    <s v="Q3-2016"/>
    <x v="7"/>
    <n v="32"/>
    <s v="Monday"/>
    <x v="1"/>
    <n v="11.2"/>
    <n v="14.4"/>
    <n v="5.2"/>
    <n v="2.8"/>
    <s v="Y"/>
    <s v="N"/>
    <n v="137934.845"/>
    <n v="45.979129370000003"/>
    <n v="6342124.0828999998"/>
    <n v="579"/>
  </r>
  <r>
    <d v="2016-08-02T00:00:00"/>
    <s v="Q3-2016"/>
    <x v="7"/>
    <n v="32"/>
    <s v="Tuesday"/>
    <x v="1"/>
    <n v="8.5"/>
    <n v="13.4"/>
    <n v="11.2"/>
    <n v="14.4"/>
    <s v="Y"/>
    <s v="N"/>
    <n v="137301.69"/>
    <n v="48.597990580000001"/>
    <n v="6672586.2372000003"/>
    <n v="580"/>
  </r>
  <r>
    <d v="2016-08-03T00:00:00"/>
    <s v="Q3-2016"/>
    <x v="7"/>
    <n v="32"/>
    <s v="Wednesday"/>
    <x v="1"/>
    <n v="8.6999999999999993"/>
    <n v="12.8"/>
    <n v="8.4"/>
    <n v="2.8"/>
    <s v="Y"/>
    <s v="N"/>
    <n v="140922.715"/>
    <n v="58.029549359999997"/>
    <n v="8177681.6459999997"/>
    <n v="581"/>
  </r>
  <r>
    <d v="2016-08-04T00:00:00"/>
    <s v="Q3-2016"/>
    <x v="7"/>
    <n v="32"/>
    <s v="Thursday"/>
    <x v="1"/>
    <n v="4.9000000000000004"/>
    <n v="14.6"/>
    <n v="11.1"/>
    <n v="0.8"/>
    <s v="Y"/>
    <s v="N"/>
    <n v="142671.51"/>
    <n v="51.565282189999998"/>
    <n v="7356896.6736000003"/>
    <n v="582"/>
  </r>
  <r>
    <d v="2016-08-05T00:00:00"/>
    <s v="Q3-2016"/>
    <x v="7"/>
    <n v="32"/>
    <s v="Friday"/>
    <x v="1"/>
    <n v="3.4"/>
    <n v="14.6"/>
    <n v="8.6999999999999993"/>
    <n v="0"/>
    <s v="Y"/>
    <s v="N"/>
    <n v="145491.32999999999"/>
    <n v="70.203116499999993"/>
    <n v="10213944.7897"/>
    <n v="583"/>
  </r>
  <r>
    <d v="2016-08-06T00:00:00"/>
    <s v="Q3-2016"/>
    <x v="7"/>
    <n v="32"/>
    <s v="Saturday"/>
    <x v="1"/>
    <n v="5.8"/>
    <n v="14.4"/>
    <n v="7"/>
    <n v="0"/>
    <s v="Y"/>
    <s v="N"/>
    <n v="130907.095"/>
    <n v="54.398078300000002"/>
    <n v="7121094.4038000004"/>
    <n v="584"/>
  </r>
  <r>
    <d v="2016-08-07T00:00:00"/>
    <s v="Q3-2016"/>
    <x v="7"/>
    <n v="32"/>
    <s v="Sunday"/>
    <x v="1"/>
    <n v="7.6"/>
    <n v="16.600000000000001"/>
    <n v="10.4"/>
    <n v="0"/>
    <s v="Y"/>
    <s v="N"/>
    <n v="120379.285"/>
    <n v="32.884789920000003"/>
    <n v="3958647.4978999998"/>
    <n v="585"/>
  </r>
  <r>
    <d v="2016-08-08T00:00:00"/>
    <s v="Q3-2016"/>
    <x v="7"/>
    <n v="33"/>
    <s v="Monday"/>
    <x v="1"/>
    <n v="5"/>
    <n v="14.2"/>
    <n v="8"/>
    <n v="0"/>
    <s v="Y"/>
    <s v="N"/>
    <n v="138506.45000000001"/>
    <n v="35.117820729999998"/>
    <n v="4864044.6809999999"/>
    <n v="586"/>
  </r>
  <r>
    <d v="2016-08-09T00:00:00"/>
    <s v="Q3-2016"/>
    <x v="7"/>
    <n v="33"/>
    <s v="Tuesday"/>
    <x v="1"/>
    <n v="9.6999999999999993"/>
    <n v="18.899999999999999"/>
    <n v="7.8"/>
    <n v="0"/>
    <s v="Y"/>
    <s v="N"/>
    <n v="132819.535"/>
    <n v="29.293519740000001"/>
    <n v="3890751.6704000002"/>
    <n v="587"/>
  </r>
  <r>
    <d v="2016-08-10T00:00:00"/>
    <s v="Q3-2016"/>
    <x v="7"/>
    <n v="33"/>
    <s v="Wednesday"/>
    <x v="1"/>
    <n v="9.6"/>
    <n v="15.3"/>
    <n v="11.3"/>
    <n v="0"/>
    <s v="Y"/>
    <s v="N"/>
    <n v="130616.67"/>
    <n v="22.419440789999999"/>
    <n v="2928352.6993"/>
    <n v="588"/>
  </r>
  <r>
    <d v="2016-08-11T00:00:00"/>
    <s v="Q3-2016"/>
    <x v="7"/>
    <n v="33"/>
    <s v="Thursday"/>
    <x v="1"/>
    <n v="6.8"/>
    <n v="15.7"/>
    <n v="10.3"/>
    <n v="8.1999999999999993"/>
    <s v="Y"/>
    <s v="N"/>
    <n v="138368.4"/>
    <n v="39.806463620000002"/>
    <n v="5507956.6808000002"/>
    <n v="589"/>
  </r>
  <r>
    <d v="2016-08-12T00:00:00"/>
    <s v="Q3-2016"/>
    <x v="7"/>
    <n v="33"/>
    <s v="Friday"/>
    <x v="1"/>
    <n v="7.7"/>
    <n v="14.1"/>
    <n v="11.7"/>
    <n v="0"/>
    <s v="Y"/>
    <s v="N"/>
    <n v="134885.67000000001"/>
    <n v="41.092200069999997"/>
    <n v="5542748.9381999997"/>
    <n v="590"/>
  </r>
  <r>
    <d v="2016-08-13T00:00:00"/>
    <s v="Q3-2016"/>
    <x v="7"/>
    <n v="33"/>
    <s v="Saturday"/>
    <x v="1"/>
    <n v="7.9"/>
    <n v="15.1"/>
    <n v="9.5"/>
    <n v="1.6"/>
    <s v="Y"/>
    <s v="N"/>
    <n v="120382.80499999999"/>
    <n v="38.810956079999997"/>
    <n v="4672171.7576000001"/>
    <n v="591"/>
  </r>
  <r>
    <d v="2016-08-14T00:00:00"/>
    <s v="Q3-2016"/>
    <x v="7"/>
    <n v="33"/>
    <s v="Sunday"/>
    <x v="1"/>
    <n v="8.5"/>
    <n v="18.7"/>
    <n v="11.6"/>
    <n v="0.2"/>
    <s v="Y"/>
    <s v="N"/>
    <n v="113066.245"/>
    <n v="33.061160000000001"/>
    <n v="3738101.2165000001"/>
    <n v="592"/>
  </r>
  <r>
    <d v="2016-08-15T00:00:00"/>
    <s v="Q3-2016"/>
    <x v="7"/>
    <n v="34"/>
    <s v="Monday"/>
    <x v="1"/>
    <n v="10.199999999999999"/>
    <n v="18.100000000000001"/>
    <n v="13.4"/>
    <n v="0"/>
    <s v="Y"/>
    <s v="N"/>
    <n v="127906.24000000001"/>
    <n v="39.838938429999999"/>
    <n v="5095648.8202"/>
    <n v="593"/>
  </r>
  <r>
    <d v="2016-08-16T00:00:00"/>
    <s v="Q3-2016"/>
    <x v="7"/>
    <n v="34"/>
    <s v="Tuesday"/>
    <x v="1"/>
    <n v="10"/>
    <n v="18.2"/>
    <n v="13.5"/>
    <n v="0"/>
    <s v="Y"/>
    <s v="N"/>
    <n v="124975.11"/>
    <n v="24.453904470000001"/>
    <n v="3056129.4010999999"/>
    <n v="594"/>
  </r>
  <r>
    <d v="2016-08-17T00:00:00"/>
    <s v="Q3-2016"/>
    <x v="7"/>
    <n v="34"/>
    <s v="Wednesday"/>
    <x v="1"/>
    <n v="12.5"/>
    <n v="15.6"/>
    <n v="9.6"/>
    <n v="0.4"/>
    <s v="Y"/>
    <s v="N"/>
    <n v="132561.22"/>
    <n v="40.89160699"/>
    <n v="5420641.3103999998"/>
    <n v="595"/>
  </r>
  <r>
    <d v="2016-08-18T00:00:00"/>
    <s v="Q3-2016"/>
    <x v="7"/>
    <n v="34"/>
    <s v="Thursday"/>
    <x v="1"/>
    <n v="7.1"/>
    <n v="21.6"/>
    <n v="13.1"/>
    <n v="0"/>
    <s v="Y"/>
    <s v="N"/>
    <n v="123434.505"/>
    <n v="27.471093289999999"/>
    <n v="3390880.8021"/>
    <n v="596"/>
  </r>
  <r>
    <d v="2016-08-19T00:00:00"/>
    <s v="Q3-2016"/>
    <x v="7"/>
    <n v="34"/>
    <s v="Friday"/>
    <x v="1"/>
    <n v="15.3"/>
    <n v="16.399999999999999"/>
    <n v="2.7"/>
    <n v="0.2"/>
    <s v="Y"/>
    <s v="N"/>
    <n v="132569.74"/>
    <n v="27.60134081"/>
    <n v="3659102.5748000001"/>
    <n v="597"/>
  </r>
  <r>
    <d v="2016-08-20T00:00:00"/>
    <s v="Q3-2016"/>
    <x v="7"/>
    <n v="34"/>
    <s v="Saturday"/>
    <x v="1"/>
    <n v="6.9"/>
    <n v="13.6"/>
    <n v="9.6999999999999993"/>
    <n v="9.4"/>
    <s v="Y"/>
    <s v="N"/>
    <n v="121052.06"/>
    <n v="25.002466940000001"/>
    <n v="3026600.1282000002"/>
    <n v="598"/>
  </r>
  <r>
    <d v="2016-08-21T00:00:00"/>
    <s v="Q3-2016"/>
    <x v="7"/>
    <n v="34"/>
    <s v="Sunday"/>
    <x v="1"/>
    <n v="9.5"/>
    <n v="14.8"/>
    <n v="7"/>
    <n v="1.2"/>
    <s v="Y"/>
    <s v="N"/>
    <n v="119118.545"/>
    <n v="38.913255630000002"/>
    <n v="4635290.3919000002"/>
    <n v="599"/>
  </r>
  <r>
    <d v="2016-08-22T00:00:00"/>
    <s v="Q3-2016"/>
    <x v="7"/>
    <n v="35"/>
    <s v="Monday"/>
    <x v="1"/>
    <n v="7.8"/>
    <n v="16"/>
    <n v="8.6999999999999993"/>
    <n v="5.6"/>
    <s v="Y"/>
    <s v="N"/>
    <n v="139203.5"/>
    <n v="59.995340669999997"/>
    <n v="8351561.4050000003"/>
    <n v="600"/>
  </r>
  <r>
    <d v="2016-08-23T00:00:00"/>
    <s v="Q3-2016"/>
    <x v="7"/>
    <n v="35"/>
    <s v="Tuesday"/>
    <x v="1"/>
    <n v="7"/>
    <n v="13.4"/>
    <n v="14.2"/>
    <n v="11"/>
    <s v="Y"/>
    <s v="N"/>
    <n v="138640.39000000001"/>
    <n v="73.189593709999997"/>
    <n v="10147033.8159"/>
    <n v="601"/>
  </r>
  <r>
    <d v="2016-08-24T00:00:00"/>
    <s v="Q3-2016"/>
    <x v="7"/>
    <n v="35"/>
    <s v="Wednesday"/>
    <x v="1"/>
    <n v="3.7"/>
    <n v="12.7"/>
    <n v="14"/>
    <n v="0"/>
    <s v="Y"/>
    <s v="N"/>
    <n v="141122.79500000001"/>
    <n v="114.0039598"/>
    <n v="16088557.448000001"/>
    <n v="602"/>
  </r>
  <r>
    <d v="2016-08-25T00:00:00"/>
    <s v="Q3-2016"/>
    <x v="7"/>
    <n v="35"/>
    <s v="Thursday"/>
    <x v="1"/>
    <n v="6.5"/>
    <n v="13"/>
    <n v="13.5"/>
    <n v="1.2"/>
    <s v="Y"/>
    <s v="N"/>
    <n v="139724.02499999999"/>
    <n v="74.663055139999997"/>
    <n v="10432222.583000001"/>
    <n v="603"/>
  </r>
  <r>
    <d v="2016-08-26T00:00:00"/>
    <s v="Q3-2016"/>
    <x v="7"/>
    <n v="35"/>
    <s v="Friday"/>
    <x v="1"/>
    <n v="7.2"/>
    <n v="14.4"/>
    <n v="8.8000000000000007"/>
    <n v="0.6"/>
    <s v="Y"/>
    <s v="N"/>
    <n v="139920.54500000001"/>
    <n v="67.627753299999995"/>
    <n v="9462512.0988999996"/>
    <n v="604"/>
  </r>
  <r>
    <d v="2016-08-27T00:00:00"/>
    <s v="Q3-2016"/>
    <x v="7"/>
    <n v="35"/>
    <s v="Saturday"/>
    <x v="1"/>
    <n v="9.3000000000000007"/>
    <n v="16.3"/>
    <n v="11.7"/>
    <n v="0"/>
    <s v="Y"/>
    <s v="N"/>
    <n v="119573.22"/>
    <n v="31.80817961"/>
    <n v="3803406.4583000001"/>
    <n v="605"/>
  </r>
  <r>
    <d v="2016-08-28T00:00:00"/>
    <s v="Q3-2016"/>
    <x v="7"/>
    <n v="35"/>
    <s v="Sunday"/>
    <x v="1"/>
    <n v="10.5"/>
    <n v="19"/>
    <n v="12.2"/>
    <n v="0"/>
    <s v="Y"/>
    <s v="N"/>
    <n v="114832.425"/>
    <n v="29.447681029999998"/>
    <n v="3381548.6233000001"/>
    <n v="606"/>
  </r>
  <r>
    <d v="2016-08-29T00:00:00"/>
    <s v="Q3-2016"/>
    <x v="7"/>
    <n v="36"/>
    <s v="Monday"/>
    <x v="1"/>
    <n v="8.6999999999999993"/>
    <n v="20.399999999999999"/>
    <n v="14.2"/>
    <n v="0"/>
    <s v="Y"/>
    <s v="N"/>
    <n v="125055.69"/>
    <n v="39.142378899999997"/>
    <n v="4894977.2016000003"/>
    <n v="607"/>
  </r>
  <r>
    <d v="2016-08-30T00:00:00"/>
    <s v="Q3-2016"/>
    <x v="7"/>
    <n v="36"/>
    <s v="Tuesday"/>
    <x v="1"/>
    <n v="10.199999999999999"/>
    <n v="16.8"/>
    <n v="5.2"/>
    <n v="0"/>
    <s v="Y"/>
    <s v="N"/>
    <n v="133748.44"/>
    <n v="53.186931000000001"/>
    <n v="7113669.0495999996"/>
    <n v="608"/>
  </r>
  <r>
    <d v="2016-08-31T00:00:00"/>
    <s v="Q3-2016"/>
    <x v="7"/>
    <n v="36"/>
    <s v="Wednesday"/>
    <x v="1"/>
    <n v="12.8"/>
    <n v="20.2"/>
    <n v="10.1"/>
    <n v="0.8"/>
    <s v="Y"/>
    <s v="N"/>
    <n v="128834.065"/>
    <n v="32.559017400000002"/>
    <n v="4194710.5640000002"/>
    <n v="609"/>
  </r>
  <r>
    <d v="2016-09-01T00:00:00"/>
    <s v="Q3-2016"/>
    <x v="8"/>
    <n v="36"/>
    <s v="Thursday"/>
    <x v="1"/>
    <n v="11.6"/>
    <n v="15.5"/>
    <n v="8.8000000000000007"/>
    <n v="0"/>
    <s v="Y"/>
    <s v="N"/>
    <n v="134246.16500000001"/>
    <n v="46.808787860000002"/>
    <n v="6283900.2585000005"/>
    <n v="610"/>
  </r>
  <r>
    <d v="2016-09-02T00:00:00"/>
    <s v="Q3-2016"/>
    <x v="8"/>
    <n v="36"/>
    <s v="Friday"/>
    <x v="1"/>
    <n v="9.6"/>
    <n v="15"/>
    <n v="9.6"/>
    <n v="0.4"/>
    <s v="Y"/>
    <s v="N"/>
    <n v="135273.32500000001"/>
    <n v="52.636792880000002"/>
    <n v="7120353.9901999999"/>
    <n v="611"/>
  </r>
  <r>
    <d v="2016-09-03T00:00:00"/>
    <s v="Q3-2016"/>
    <x v="8"/>
    <n v="36"/>
    <s v="Saturday"/>
    <x v="1"/>
    <n v="10"/>
    <n v="15.7"/>
    <n v="12.9"/>
    <n v="0.2"/>
    <s v="Y"/>
    <s v="N"/>
    <n v="118621.96"/>
    <n v="35.270782859999997"/>
    <n v="4183889.3936000001"/>
    <n v="612"/>
  </r>
  <r>
    <d v="2016-09-04T00:00:00"/>
    <s v="Q3-2016"/>
    <x v="8"/>
    <n v="36"/>
    <s v="Sunday"/>
    <x v="1"/>
    <n v="10.1"/>
    <n v="16.899999999999999"/>
    <n v="10"/>
    <n v="0.2"/>
    <s v="Y"/>
    <s v="N"/>
    <n v="110986.005"/>
    <n v="24.51210764"/>
    <n v="2720500.9010999999"/>
    <n v="613"/>
  </r>
  <r>
    <d v="2016-09-05T00:00:00"/>
    <s v="Q3-2016"/>
    <x v="8"/>
    <n v="37"/>
    <s v="Monday"/>
    <x v="1"/>
    <n v="12.8"/>
    <n v="18.399999999999999"/>
    <n v="11.7"/>
    <n v="0"/>
    <s v="Y"/>
    <s v="N"/>
    <n v="127275.815"/>
    <n v="38.212469630000001"/>
    <n v="4863523.2153000003"/>
    <n v="614"/>
  </r>
  <r>
    <d v="2016-09-06T00:00:00"/>
    <s v="Q3-2016"/>
    <x v="8"/>
    <n v="37"/>
    <s v="Tuesday"/>
    <x v="1"/>
    <n v="9.1999999999999993"/>
    <n v="21.5"/>
    <n v="15.8"/>
    <n v="0"/>
    <s v="Y"/>
    <s v="N"/>
    <n v="129542.36500000001"/>
    <n v="28.692645949999999"/>
    <n v="3716913.2144999998"/>
    <n v="615"/>
  </r>
  <r>
    <d v="2016-09-07T00:00:00"/>
    <s v="Q3-2016"/>
    <x v="8"/>
    <n v="37"/>
    <s v="Wednesday"/>
    <x v="1"/>
    <n v="9.6"/>
    <n v="21"/>
    <n v="16.7"/>
    <n v="0"/>
    <s v="Y"/>
    <s v="N"/>
    <n v="123307.02"/>
    <n v="24.182421389999998"/>
    <n v="2981862.318"/>
    <n v="616"/>
  </r>
  <r>
    <d v="2016-09-08T00:00:00"/>
    <s v="Q3-2016"/>
    <x v="8"/>
    <n v="37"/>
    <s v="Thursday"/>
    <x v="1"/>
    <n v="13.1"/>
    <n v="23.3"/>
    <n v="16"/>
    <n v="0"/>
    <s v="Y"/>
    <s v="N"/>
    <n v="117722.95"/>
    <n v="12.50431916"/>
    <n v="1472045.3393000001"/>
    <n v="617"/>
  </r>
  <r>
    <d v="2016-09-09T00:00:00"/>
    <s v="Q3-2016"/>
    <x v="8"/>
    <n v="37"/>
    <s v="Friday"/>
    <x v="1"/>
    <n v="16"/>
    <n v="16.7"/>
    <n v="5.9"/>
    <n v="0.6"/>
    <s v="Y"/>
    <s v="N"/>
    <n v="125432.605"/>
    <n v="23.40099927"/>
    <n v="2935248.298"/>
    <n v="618"/>
  </r>
  <r>
    <d v="2016-09-10T00:00:00"/>
    <s v="Q3-2016"/>
    <x v="8"/>
    <n v="37"/>
    <s v="Saturday"/>
    <x v="1"/>
    <n v="11.5"/>
    <n v="14.3"/>
    <n v="7.9"/>
    <n v="9.4"/>
    <s v="Y"/>
    <s v="N"/>
    <n v="111412.995"/>
    <n v="38.559908849999999"/>
    <n v="4296074.9319000002"/>
    <n v="619"/>
  </r>
  <r>
    <d v="2016-09-11T00:00:00"/>
    <s v="Q3-2016"/>
    <x v="8"/>
    <n v="37"/>
    <s v="Sunday"/>
    <x v="1"/>
    <n v="7.3"/>
    <n v="17"/>
    <n v="11.8"/>
    <n v="1.2"/>
    <s v="Y"/>
    <s v="N"/>
    <n v="109125.215"/>
    <n v="50.347882009999999"/>
    <n v="5494223.4490999999"/>
    <n v="620"/>
  </r>
  <r>
    <d v="2016-09-12T00:00:00"/>
    <s v="Q3-2016"/>
    <x v="8"/>
    <n v="38"/>
    <s v="Monday"/>
    <x v="1"/>
    <n v="9.9"/>
    <n v="13.6"/>
    <n v="7"/>
    <n v="1.6"/>
    <s v="Y"/>
    <s v="N"/>
    <n v="130967.28"/>
    <n v="68.177203239999997"/>
    <n v="8928982.8662999999"/>
    <n v="621"/>
  </r>
  <r>
    <d v="2016-09-13T00:00:00"/>
    <s v="Q3-2016"/>
    <x v="8"/>
    <n v="38"/>
    <s v="Tuesday"/>
    <x v="1"/>
    <n v="9.6"/>
    <n v="14.6"/>
    <n v="2.8"/>
    <n v="9"/>
    <s v="Y"/>
    <s v="N"/>
    <n v="134720.155"/>
    <n v="62.068475560000003"/>
    <n v="8361874.6480999999"/>
    <n v="622"/>
  </r>
  <r>
    <d v="2016-09-14T00:00:00"/>
    <s v="Q3-2016"/>
    <x v="8"/>
    <n v="38"/>
    <s v="Wednesday"/>
    <x v="1"/>
    <n v="10.5"/>
    <n v="16.100000000000001"/>
    <n v="13.2"/>
    <n v="20.6"/>
    <s v="Y"/>
    <s v="N"/>
    <n v="130650.88"/>
    <n v="54.840524199999997"/>
    <n v="7164962.7463999996"/>
    <n v="623"/>
  </r>
  <r>
    <d v="2016-09-15T00:00:00"/>
    <s v="Q3-2016"/>
    <x v="8"/>
    <n v="38"/>
    <s v="Thursday"/>
    <x v="1"/>
    <n v="8.6999999999999993"/>
    <n v="14.6"/>
    <n v="6.9"/>
    <n v="2"/>
    <s v="Y"/>
    <s v="N"/>
    <n v="134234.45000000001"/>
    <n v="42.819917580000002"/>
    <n v="5747908.0854000002"/>
    <n v="624"/>
  </r>
  <r>
    <d v="2016-09-16T00:00:00"/>
    <s v="Q3-2016"/>
    <x v="8"/>
    <n v="38"/>
    <s v="Friday"/>
    <x v="1"/>
    <n v="9"/>
    <n v="15.7"/>
    <n v="12.5"/>
    <n v="13.4"/>
    <s v="N"/>
    <s v="N"/>
    <n v="131734.10500000001"/>
    <n v="47.043747310000001"/>
    <n v="6197265.9477000004"/>
    <n v="625"/>
  </r>
  <r>
    <d v="2016-09-17T00:00:00"/>
    <s v="Q3-2016"/>
    <x v="8"/>
    <n v="38"/>
    <s v="Saturday"/>
    <x v="1"/>
    <n v="11.1"/>
    <n v="19.8"/>
    <n v="18.8"/>
    <n v="0"/>
    <s v="N"/>
    <s v="N"/>
    <n v="106709.54"/>
    <n v="36.028691260000002"/>
    <n v="3844605.0712000001"/>
    <n v="626"/>
  </r>
  <r>
    <d v="2016-09-18T00:00:00"/>
    <s v="Q3-2016"/>
    <x v="8"/>
    <n v="38"/>
    <s v="Sunday"/>
    <x v="1"/>
    <n v="10.8"/>
    <n v="12.5"/>
    <n v="5.5"/>
    <n v="0.4"/>
    <s v="N"/>
    <s v="N"/>
    <n v="110314.625"/>
    <n v="48.344866349999997"/>
    <n v="5333145.8021"/>
    <n v="627"/>
  </r>
  <r>
    <d v="2016-09-19T00:00:00"/>
    <s v="Q3-2016"/>
    <x v="8"/>
    <n v="39"/>
    <s v="Monday"/>
    <x v="1"/>
    <n v="8.5"/>
    <n v="16.3"/>
    <n v="16.2"/>
    <n v="0.2"/>
    <s v="N"/>
    <s v="N"/>
    <n v="127391.09"/>
    <n v="56.44254935"/>
    <n v="7190277.8841000004"/>
    <n v="628"/>
  </r>
  <r>
    <d v="2016-09-20T00:00:00"/>
    <s v="Q3-2016"/>
    <x v="8"/>
    <n v="39"/>
    <s v="Tuesday"/>
    <x v="1"/>
    <n v="9.1"/>
    <n v="18.8"/>
    <n v="18.5"/>
    <n v="0"/>
    <s v="N"/>
    <s v="N"/>
    <n v="122664.30499999999"/>
    <n v="43.177379569999999"/>
    <n v="5296323.2566999998"/>
    <n v="629"/>
  </r>
  <r>
    <d v="2016-09-21T00:00:00"/>
    <s v="Q3-2016"/>
    <x v="8"/>
    <n v="39"/>
    <s v="Wednesday"/>
    <x v="1"/>
    <n v="10.9"/>
    <n v="15.2"/>
    <n v="8.8000000000000007"/>
    <n v="1.2"/>
    <s v="N"/>
    <s v="N"/>
    <n v="127208.57"/>
    <n v="52.28283459"/>
    <n v="6650824.6237000003"/>
    <n v="630"/>
  </r>
  <r>
    <d v="2016-09-22T00:00:00"/>
    <s v="Q3-2016"/>
    <x v="8"/>
    <n v="39"/>
    <s v="Thursday"/>
    <x v="1"/>
    <n v="9.6"/>
    <n v="13.4"/>
    <n v="9.9"/>
    <n v="1.2"/>
    <s v="N"/>
    <s v="N"/>
    <n v="131357.34"/>
    <n v="55.701872710000004"/>
    <n v="7316849.8322000001"/>
    <n v="631"/>
  </r>
  <r>
    <d v="2016-09-23T00:00:00"/>
    <s v="Q3-2016"/>
    <x v="8"/>
    <n v="39"/>
    <s v="Friday"/>
    <x v="1"/>
    <n v="9.8000000000000007"/>
    <n v="16.5"/>
    <n v="16.5"/>
    <n v="0.6"/>
    <s v="N"/>
    <s v="N"/>
    <n v="127420.43"/>
    <n v="46.538703269999999"/>
    <n v="5929981.5822999999"/>
    <n v="632"/>
  </r>
  <r>
    <d v="2016-09-24T00:00:00"/>
    <s v="Q3-2016"/>
    <x v="8"/>
    <n v="39"/>
    <s v="Saturday"/>
    <x v="1"/>
    <n v="10"/>
    <n v="20.100000000000001"/>
    <n v="18.399999999999999"/>
    <n v="0"/>
    <s v="N"/>
    <s v="N"/>
    <n v="106776.27499999999"/>
    <n v="43.556599820000002"/>
    <n v="4650811.4803999998"/>
    <n v="633"/>
  </r>
  <r>
    <d v="2016-09-25T00:00:00"/>
    <s v="Q3-2016"/>
    <x v="8"/>
    <n v="39"/>
    <s v="Sunday"/>
    <x v="1"/>
    <n v="9.5"/>
    <n v="14.7"/>
    <n v="17.100000000000001"/>
    <n v="5.8"/>
    <s v="N"/>
    <s v="N"/>
    <n v="105931.55499999999"/>
    <n v="37.698479470000002"/>
    <n v="3993458.5514000002"/>
    <n v="634"/>
  </r>
  <r>
    <d v="2016-09-26T00:00:00"/>
    <s v="Q3-2016"/>
    <x v="8"/>
    <n v="40"/>
    <s v="Monday"/>
    <x v="1"/>
    <n v="8.1"/>
    <n v="16.899999999999999"/>
    <n v="13.6"/>
    <n v="0.6"/>
    <s v="N"/>
    <s v="N"/>
    <n v="124343.19"/>
    <n v="47.67147027"/>
    <n v="5927622.6853999998"/>
    <n v="635"/>
  </r>
  <r>
    <d v="2016-09-27T00:00:00"/>
    <s v="Q3-2016"/>
    <x v="8"/>
    <n v="40"/>
    <s v="Tuesday"/>
    <x v="1"/>
    <n v="7.4"/>
    <n v="14.8"/>
    <n v="13.4"/>
    <n v="12.6"/>
    <s v="N"/>
    <s v="N"/>
    <n v="126888.77"/>
    <n v="49.794504430000003"/>
    <n v="6318363.4199000001"/>
    <n v="636"/>
  </r>
  <r>
    <d v="2016-09-28T00:00:00"/>
    <s v="Q3-2016"/>
    <x v="8"/>
    <n v="40"/>
    <s v="Wednesday"/>
    <x v="1"/>
    <n v="7.5"/>
    <n v="19.3"/>
    <n v="19.600000000000001"/>
    <n v="2.2000000000000002"/>
    <s v="N"/>
    <s v="N"/>
    <n v="121143.25"/>
    <n v="32.431714720000002"/>
    <n v="3928883.3243"/>
    <n v="637"/>
  </r>
  <r>
    <d v="2016-09-29T00:00:00"/>
    <s v="Q3-2016"/>
    <x v="8"/>
    <n v="40"/>
    <s v="Thursday"/>
    <x v="1"/>
    <n v="12.5"/>
    <n v="16.7"/>
    <n v="16.2"/>
    <n v="1.8"/>
    <s v="N"/>
    <s v="N"/>
    <n v="122858.49"/>
    <n v="37.596001049999998"/>
    <n v="4618987.9189999998"/>
    <n v="638"/>
  </r>
  <r>
    <d v="2016-09-30T00:00:00"/>
    <s v="Q3-2016"/>
    <x v="8"/>
    <n v="40"/>
    <s v="Friday"/>
    <x v="1"/>
    <n v="9.3000000000000007"/>
    <n v="16.399999999999999"/>
    <n v="16.600000000000001"/>
    <n v="2"/>
    <s v="N"/>
    <s v="Y"/>
    <n v="113439.77499999999"/>
    <n v="33.063692619999998"/>
    <n v="3750737.8514999999"/>
    <n v="639"/>
  </r>
  <r>
    <d v="2016-10-01T00:00:00"/>
    <s v="Q4-2016"/>
    <x v="9"/>
    <n v="40"/>
    <s v="Saturday"/>
    <x v="1"/>
    <n v="11.6"/>
    <n v="18.600000000000001"/>
    <n v="11.9"/>
    <n v="1.6"/>
    <s v="N"/>
    <s v="N"/>
    <n v="109181.26"/>
    <n v="20.48609587"/>
    <n v="2236697.7596"/>
    <n v="640"/>
  </r>
  <r>
    <d v="2016-10-02T00:00:00"/>
    <s v="Q4-2016"/>
    <x v="9"/>
    <n v="40"/>
    <s v="Sunday"/>
    <x v="1"/>
    <n v="12.1"/>
    <n v="24"/>
    <n v="18.7"/>
    <n v="0"/>
    <s v="N"/>
    <s v="N"/>
    <n v="97992.93"/>
    <n v="13.656870189999999"/>
    <n v="1338276.7245"/>
    <n v="641"/>
  </r>
  <r>
    <d v="2016-10-03T00:00:00"/>
    <s v="Q4-2016"/>
    <x v="9"/>
    <n v="41"/>
    <s v="Monday"/>
    <x v="1"/>
    <n v="11.1"/>
    <n v="15.9"/>
    <n v="13.7"/>
    <n v="9.1999999999999993"/>
    <s v="N"/>
    <s v="N"/>
    <n v="115839.01"/>
    <n v="21.601743630000001"/>
    <n v="2502324.5964000002"/>
    <n v="642"/>
  </r>
  <r>
    <d v="2016-10-04T00:00:00"/>
    <s v="Q4-2016"/>
    <x v="9"/>
    <n v="41"/>
    <s v="Tuesday"/>
    <x v="1"/>
    <n v="10.6"/>
    <n v="17.100000000000001"/>
    <n v="13.2"/>
    <n v="2"/>
    <s v="Y"/>
    <s v="N"/>
    <n v="124089.47"/>
    <n v="23.001781319999999"/>
    <n v="2854278.8530999999"/>
    <n v="643"/>
  </r>
  <r>
    <d v="2016-10-05T00:00:00"/>
    <s v="Q4-2016"/>
    <x v="9"/>
    <n v="41"/>
    <s v="Wednesday"/>
    <x v="1"/>
    <n v="8"/>
    <n v="17.100000000000001"/>
    <n v="7.5"/>
    <n v="2.8"/>
    <s v="Y"/>
    <s v="N"/>
    <n v="128558.38499999999"/>
    <n v="41.115132719999998"/>
    <n v="5285695.0614999998"/>
    <n v="644"/>
  </r>
  <r>
    <d v="2016-10-06T00:00:00"/>
    <s v="Q4-2016"/>
    <x v="9"/>
    <n v="41"/>
    <s v="Thursday"/>
    <x v="1"/>
    <n v="9.6999999999999993"/>
    <n v="27.2"/>
    <n v="22.6"/>
    <n v="0"/>
    <s v="Y"/>
    <s v="N"/>
    <n v="115898.54"/>
    <n v="30.189572800000001"/>
    <n v="3498927.4106999999"/>
    <n v="645"/>
  </r>
  <r>
    <d v="2016-10-07T00:00:00"/>
    <s v="Q4-2016"/>
    <x v="9"/>
    <n v="41"/>
    <s v="Friday"/>
    <x v="1"/>
    <n v="14.1"/>
    <n v="22.5"/>
    <n v="7.8"/>
    <n v="0"/>
    <s v="Y"/>
    <s v="N"/>
    <n v="116197.73"/>
    <n v="37.339104300000002"/>
    <n v="4338719.1599000003"/>
    <n v="646"/>
  </r>
  <r>
    <d v="2016-10-08T00:00:00"/>
    <s v="Q4-2016"/>
    <x v="9"/>
    <n v="41"/>
    <s v="Saturday"/>
    <x v="1"/>
    <n v="9.6999999999999993"/>
    <n v="16.899999999999999"/>
    <n v="23"/>
    <n v="0"/>
    <s v="Y"/>
    <s v="N"/>
    <n v="101300.77499999999"/>
    <n v="35.210343819999999"/>
    <n v="3566835.1170000001"/>
    <n v="647"/>
  </r>
  <r>
    <d v="2016-10-09T00:00:00"/>
    <s v="Q4-2016"/>
    <x v="9"/>
    <n v="41"/>
    <s v="Sunday"/>
    <x v="1"/>
    <n v="9.5"/>
    <n v="22"/>
    <n v="14.1"/>
    <n v="0"/>
    <s v="Y"/>
    <s v="N"/>
    <n v="94954.16"/>
    <n v="15.90301462"/>
    <n v="1510057.3947000001"/>
    <n v="648"/>
  </r>
  <r>
    <d v="2016-10-10T00:00:00"/>
    <s v="Q4-2016"/>
    <x v="9"/>
    <n v="42"/>
    <s v="Monday"/>
    <x v="1"/>
    <n v="13"/>
    <n v="16.8"/>
    <n v="18.399999999999999"/>
    <n v="0.8"/>
    <s v="Y"/>
    <s v="N"/>
    <n v="116831.43"/>
    <n v="27.654717770000001"/>
    <n v="3230940.2233000002"/>
    <n v="649"/>
  </r>
  <r>
    <d v="2016-10-11T00:00:00"/>
    <s v="Q4-2016"/>
    <x v="9"/>
    <n v="42"/>
    <s v="Tuesday"/>
    <x v="1"/>
    <n v="7.5"/>
    <n v="15.1"/>
    <n v="16.7"/>
    <n v="1.4"/>
    <s v="Y"/>
    <s v="N"/>
    <n v="124665.82"/>
    <n v="38.199945730000003"/>
    <n v="4762227.5584000004"/>
    <n v="650"/>
  </r>
  <r>
    <d v="2016-10-12T00:00:00"/>
    <s v="Q4-2016"/>
    <x v="9"/>
    <n v="42"/>
    <s v="Wednesday"/>
    <x v="1"/>
    <n v="10.199999999999999"/>
    <n v="15.4"/>
    <n v="12.9"/>
    <n v="0"/>
    <s v="Y"/>
    <s v="N"/>
    <n v="128612.3"/>
    <n v="44.770645539999997"/>
    <n v="5758055.6953999996"/>
    <n v="651"/>
  </r>
  <r>
    <d v="2016-10-13T00:00:00"/>
    <s v="Q4-2016"/>
    <x v="9"/>
    <n v="42"/>
    <s v="Thursday"/>
    <x v="1"/>
    <n v="6.8"/>
    <n v="14.6"/>
    <n v="22.8"/>
    <n v="4.2"/>
    <s v="Y"/>
    <s v="N"/>
    <n v="128242.765"/>
    <n v="58.353085180000001"/>
    <n v="7483360.9897999996"/>
    <n v="652"/>
  </r>
  <r>
    <d v="2016-10-14T00:00:00"/>
    <s v="Q4-2016"/>
    <x v="9"/>
    <n v="42"/>
    <s v="Friday"/>
    <x v="1"/>
    <n v="5.2"/>
    <n v="22.7"/>
    <n v="24.5"/>
    <n v="0.2"/>
    <s v="Y"/>
    <s v="N"/>
    <n v="121731.485"/>
    <n v="43.966506600000002"/>
    <n v="5352108.1387"/>
    <n v="653"/>
  </r>
  <r>
    <d v="2016-10-15T00:00:00"/>
    <s v="Q4-2016"/>
    <x v="9"/>
    <n v="42"/>
    <s v="Saturday"/>
    <x v="1"/>
    <n v="9.4"/>
    <n v="24.8"/>
    <n v="21.8"/>
    <n v="0"/>
    <s v="Y"/>
    <s v="N"/>
    <n v="97887.485000000001"/>
    <n v="12.698328739999999"/>
    <n v="1243007.4641"/>
    <n v="654"/>
  </r>
  <r>
    <d v="2016-10-16T00:00:00"/>
    <s v="Q4-2016"/>
    <x v="9"/>
    <n v="42"/>
    <s v="Sunday"/>
    <x v="1"/>
    <n v="17.399999999999999"/>
    <n v="23.1"/>
    <n v="8"/>
    <n v="0"/>
    <s v="Y"/>
    <s v="N"/>
    <n v="101793.035"/>
    <n v="22.029095420000001"/>
    <n v="2242408.4811"/>
    <n v="655"/>
  </r>
  <r>
    <d v="2016-10-17T00:00:00"/>
    <s v="Q4-2016"/>
    <x v="9"/>
    <n v="43"/>
    <s v="Monday"/>
    <x v="1"/>
    <n v="9.8000000000000007"/>
    <n v="18.899999999999999"/>
    <n v="14.8"/>
    <n v="9.8000000000000007"/>
    <s v="Y"/>
    <s v="N"/>
    <n v="116042.845"/>
    <n v="29.59668164"/>
    <n v="3434483.1401"/>
    <n v="656"/>
  </r>
  <r>
    <d v="2016-10-18T00:00:00"/>
    <s v="Q4-2016"/>
    <x v="9"/>
    <n v="43"/>
    <s v="Tuesday"/>
    <x v="1"/>
    <n v="9.6"/>
    <n v="16.600000000000001"/>
    <n v="16.5"/>
    <n v="1"/>
    <s v="Y"/>
    <s v="N"/>
    <n v="123265.44"/>
    <n v="36.721212710000003"/>
    <n v="4526456.4419999998"/>
    <n v="657"/>
  </r>
  <r>
    <d v="2016-10-19T00:00:00"/>
    <s v="Q4-2016"/>
    <x v="9"/>
    <n v="43"/>
    <s v="Wednesday"/>
    <x v="1"/>
    <n v="7.5"/>
    <n v="16.5"/>
    <n v="22.1"/>
    <n v="2.6"/>
    <s v="Y"/>
    <s v="N"/>
    <n v="126362.045"/>
    <n v="60.68302782"/>
    <n v="7668031.4921000004"/>
    <n v="658"/>
  </r>
  <r>
    <d v="2016-10-20T00:00:00"/>
    <s v="Q4-2016"/>
    <x v="9"/>
    <n v="43"/>
    <s v="Thursday"/>
    <x v="1"/>
    <n v="6.8"/>
    <n v="21.8"/>
    <n v="25.6"/>
    <n v="0"/>
    <s v="Y"/>
    <s v="N"/>
    <n v="114867.16"/>
    <n v="27.425826229999998"/>
    <n v="3150326.7697000001"/>
    <n v="659"/>
  </r>
  <r>
    <d v="2016-10-21T00:00:00"/>
    <s v="Q4-2016"/>
    <x v="9"/>
    <n v="43"/>
    <s v="Friday"/>
    <x v="1"/>
    <n v="14.8"/>
    <n v="17.600000000000001"/>
    <n v="1.9"/>
    <n v="0"/>
    <s v="Y"/>
    <s v="N"/>
    <n v="122975.285"/>
    <n v="43.244732259999999"/>
    <n v="5318033.2744000005"/>
    <n v="660"/>
  </r>
  <r>
    <d v="2016-10-22T00:00:00"/>
    <s v="Q4-2016"/>
    <x v="9"/>
    <n v="43"/>
    <s v="Saturday"/>
    <x v="1"/>
    <n v="6.9"/>
    <n v="13.2"/>
    <n v="16.899999999999999"/>
    <n v="16.399999999999999"/>
    <s v="Y"/>
    <s v="N"/>
    <n v="114184.19500000001"/>
    <n v="38.711130760000003"/>
    <n v="4420199.3033999996"/>
    <n v="661"/>
  </r>
  <r>
    <d v="2016-10-23T00:00:00"/>
    <s v="Q4-2016"/>
    <x v="9"/>
    <n v="43"/>
    <s v="Sunday"/>
    <x v="1"/>
    <n v="7.9"/>
    <n v="14.1"/>
    <n v="18.7"/>
    <n v="8.8000000000000007"/>
    <s v="Y"/>
    <s v="N"/>
    <n v="111289"/>
    <n v="40.91855691"/>
    <n v="4553785.28"/>
    <n v="662"/>
  </r>
  <r>
    <d v="2016-10-24T00:00:00"/>
    <s v="Q4-2016"/>
    <x v="9"/>
    <n v="44"/>
    <s v="Monday"/>
    <x v="1"/>
    <n v="9.4"/>
    <n v="17.100000000000001"/>
    <n v="20.3"/>
    <n v="0.4"/>
    <s v="Y"/>
    <s v="N"/>
    <n v="125270.16499999999"/>
    <n v="66.513366149999996"/>
    <n v="8332140.3523000004"/>
    <n v="663"/>
  </r>
  <r>
    <d v="2016-10-25T00:00:00"/>
    <s v="Q4-2016"/>
    <x v="9"/>
    <n v="44"/>
    <s v="Tuesday"/>
    <x v="1"/>
    <n v="9.6"/>
    <n v="25.7"/>
    <n v="23.1"/>
    <n v="0.2"/>
    <s v="Y"/>
    <s v="N"/>
    <n v="117138.355"/>
    <n v="37.022146409999998"/>
    <n v="4336713.3289999999"/>
    <n v="664"/>
  </r>
  <r>
    <d v="2016-10-26T00:00:00"/>
    <s v="Q4-2016"/>
    <x v="9"/>
    <n v="44"/>
    <s v="Wednesday"/>
    <x v="1"/>
    <n v="16.5"/>
    <n v="18.5"/>
    <n v="9"/>
    <n v="0"/>
    <s v="Y"/>
    <s v="N"/>
    <n v="121605.395"/>
    <n v="55.416352840000002"/>
    <n v="6738927.4765999997"/>
    <n v="665"/>
  </r>
  <r>
    <d v="2016-10-27T00:00:00"/>
    <s v="Q4-2016"/>
    <x v="9"/>
    <n v="44"/>
    <s v="Thursday"/>
    <x v="1"/>
    <n v="10.1"/>
    <n v="15.4"/>
    <n v="25.8"/>
    <n v="0.2"/>
    <s v="Y"/>
    <s v="N"/>
    <n v="120142.43"/>
    <n v="43.480540499999996"/>
    <n v="5223857.7933999998"/>
    <n v="666"/>
  </r>
  <r>
    <d v="2016-10-28T00:00:00"/>
    <s v="Q4-2016"/>
    <x v="9"/>
    <n v="44"/>
    <s v="Friday"/>
    <x v="1"/>
    <n v="6.3"/>
    <n v="16.600000000000001"/>
    <n v="26.5"/>
    <n v="0"/>
    <s v="Y"/>
    <s v="N"/>
    <n v="119820.71"/>
    <n v="54.509745119999998"/>
    <n v="6531396.3622000003"/>
    <n v="667"/>
  </r>
  <r>
    <d v="2016-10-29T00:00:00"/>
    <s v="Q4-2016"/>
    <x v="9"/>
    <n v="44"/>
    <s v="Saturday"/>
    <x v="1"/>
    <n v="9.3000000000000007"/>
    <n v="25.6"/>
    <n v="25.8"/>
    <n v="0"/>
    <s v="Y"/>
    <s v="N"/>
    <n v="104191.105"/>
    <n v="21.28564824"/>
    <n v="2217775.2108"/>
    <n v="668"/>
  </r>
  <r>
    <d v="2016-10-30T00:00:00"/>
    <s v="Q4-2016"/>
    <x v="9"/>
    <n v="44"/>
    <s v="Sunday"/>
    <x v="1"/>
    <n v="12.7"/>
    <n v="28"/>
    <n v="19.5"/>
    <n v="0"/>
    <s v="Y"/>
    <s v="N"/>
    <n v="94325.72"/>
    <n v="6.8691345049999999"/>
    <n v="647936.05799999996"/>
    <n v="669"/>
  </r>
  <r>
    <d v="2016-10-31T00:00:00"/>
    <s v="Q4-2016"/>
    <x v="9"/>
    <n v="45"/>
    <s v="Monday"/>
    <x v="1"/>
    <n v="7.9"/>
    <n v="17.5"/>
    <n v="19"/>
    <n v="1.8"/>
    <s v="Y"/>
    <s v="N"/>
    <n v="110661.43"/>
    <n v="19.08090112"/>
    <n v="2111519.8036000002"/>
    <n v="670"/>
  </r>
  <r>
    <d v="2016-11-01T00:00:00"/>
    <s v="Q4-2016"/>
    <x v="10"/>
    <n v="45"/>
    <s v="Tuesday"/>
    <x v="1"/>
    <n v="9.4"/>
    <n v="18.399999999999999"/>
    <n v="17.7"/>
    <n v="0.4"/>
    <s v="Y"/>
    <s v="Y"/>
    <n v="104976.21"/>
    <n v="17.418201960000001"/>
    <n v="1828496.8267999999"/>
    <n v="671"/>
  </r>
  <r>
    <d v="2016-11-02T00:00:00"/>
    <s v="Q4-2016"/>
    <x v="10"/>
    <n v="45"/>
    <s v="Wednesday"/>
    <x v="1"/>
    <n v="9.6999999999999993"/>
    <n v="18.5"/>
    <n v="13.3"/>
    <n v="0.4"/>
    <s v="Y"/>
    <s v="N"/>
    <n v="119904.48"/>
    <n v="46.645669009999999"/>
    <n v="5593024.6869000001"/>
    <n v="672"/>
  </r>
  <r>
    <d v="2016-11-03T00:00:00"/>
    <s v="Q4-2016"/>
    <x v="10"/>
    <n v="45"/>
    <s v="Thursday"/>
    <x v="1"/>
    <n v="10"/>
    <n v="19.100000000000001"/>
    <n v="28"/>
    <n v="0"/>
    <s v="Y"/>
    <s v="N"/>
    <n v="118677.495"/>
    <n v="60.221047589999998"/>
    <n v="7146883.0743000004"/>
    <n v="673"/>
  </r>
  <r>
    <d v="2016-11-04T00:00:00"/>
    <s v="Q4-2016"/>
    <x v="10"/>
    <n v="45"/>
    <s v="Friday"/>
    <x v="1"/>
    <n v="10.199999999999999"/>
    <n v="29.2"/>
    <n v="24.9"/>
    <n v="0"/>
    <s v="Y"/>
    <s v="N"/>
    <n v="113666.485"/>
    <n v="25.952350200000001"/>
    <n v="2949912.4246999999"/>
    <n v="674"/>
  </r>
  <r>
    <d v="2016-11-05T00:00:00"/>
    <s v="Q4-2016"/>
    <x v="10"/>
    <n v="45"/>
    <s v="Saturday"/>
    <x v="1"/>
    <n v="10"/>
    <n v="16.8"/>
    <n v="10.8"/>
    <n v="0"/>
    <s v="Y"/>
    <s v="N"/>
    <n v="101810.75"/>
    <n v="15.26468717"/>
    <n v="1554109.2493"/>
    <n v="675"/>
  </r>
  <r>
    <d v="2016-11-06T00:00:00"/>
    <s v="Q4-2016"/>
    <x v="10"/>
    <n v="45"/>
    <s v="Sunday"/>
    <x v="1"/>
    <n v="11.5"/>
    <n v="21.4"/>
    <n v="25.2"/>
    <n v="0"/>
    <s v="Y"/>
    <s v="N"/>
    <n v="96934.925000000003"/>
    <n v="24.15876196"/>
    <n v="2341827.7787000001"/>
    <n v="676"/>
  </r>
  <r>
    <d v="2016-11-07T00:00:00"/>
    <s v="Q4-2016"/>
    <x v="10"/>
    <n v="46"/>
    <s v="Monday"/>
    <x v="1"/>
    <n v="14.6"/>
    <n v="25.9"/>
    <n v="15.9"/>
    <n v="0"/>
    <s v="Y"/>
    <s v="N"/>
    <n v="116230.34"/>
    <n v="30.36705791"/>
    <n v="3529573.4657000001"/>
    <n v="677"/>
  </r>
  <r>
    <d v="2016-11-08T00:00:00"/>
    <s v="Q4-2016"/>
    <x v="10"/>
    <n v="46"/>
    <s v="Tuesday"/>
    <x v="1"/>
    <n v="11"/>
    <n v="18.2"/>
    <n v="28.9"/>
    <n v="0.2"/>
    <s v="Y"/>
    <s v="N"/>
    <n v="117794.595"/>
    <n v="53.922003029999999"/>
    <n v="6351720.5085000005"/>
    <n v="678"/>
  </r>
  <r>
    <d v="2016-11-09T00:00:00"/>
    <s v="Q4-2016"/>
    <x v="10"/>
    <n v="46"/>
    <s v="Wednesday"/>
    <x v="1"/>
    <n v="9.1999999999999993"/>
    <n v="17.399999999999999"/>
    <n v="22"/>
    <n v="0"/>
    <s v="Y"/>
    <s v="N"/>
    <n v="122131.11500000001"/>
    <n v="55.662203390000002"/>
    <n v="6798086.9633999998"/>
    <n v="679"/>
  </r>
  <r>
    <d v="2016-11-10T00:00:00"/>
    <s v="Q4-2016"/>
    <x v="10"/>
    <n v="46"/>
    <s v="Thursday"/>
    <x v="1"/>
    <n v="11.9"/>
    <n v="17.5"/>
    <n v="20.3"/>
    <n v="0"/>
    <s v="Y"/>
    <s v="N"/>
    <n v="122634.53"/>
    <n v="48.706971459999998"/>
    <n v="5973156.5526999999"/>
    <n v="680"/>
  </r>
  <r>
    <d v="2016-11-11T00:00:00"/>
    <s v="Q4-2016"/>
    <x v="10"/>
    <n v="46"/>
    <s v="Friday"/>
    <x v="1"/>
    <n v="8.4"/>
    <n v="23.8"/>
    <n v="29.1"/>
    <n v="0"/>
    <s v="Y"/>
    <s v="N"/>
    <n v="117953.88499999999"/>
    <n v="26.823982910000002"/>
    <n v="3163992.9953999999"/>
    <n v="681"/>
  </r>
  <r>
    <d v="2016-11-12T00:00:00"/>
    <s v="Q4-2016"/>
    <x v="10"/>
    <n v="46"/>
    <s v="Saturday"/>
    <x v="1"/>
    <n v="13.2"/>
    <n v="25.5"/>
    <n v="17"/>
    <n v="2"/>
    <s v="Y"/>
    <s v="N"/>
    <n v="99907.32"/>
    <n v="10.832116259999999"/>
    <n v="1082207.7054999999"/>
    <n v="682"/>
  </r>
  <r>
    <d v="2016-11-13T00:00:00"/>
    <s v="Q4-2016"/>
    <x v="10"/>
    <n v="46"/>
    <s v="Sunday"/>
    <x v="1"/>
    <n v="11.7"/>
    <n v="19"/>
    <n v="9.6999999999999993"/>
    <n v="2"/>
    <s v="Y"/>
    <s v="N"/>
    <n v="96805.925000000003"/>
    <n v="10.725641830000001"/>
    <n v="1038305.6786"/>
    <n v="683"/>
  </r>
  <r>
    <d v="2016-11-14T00:00:00"/>
    <s v="Q4-2016"/>
    <x v="10"/>
    <n v="47"/>
    <s v="Monday"/>
    <x v="1"/>
    <n v="11.5"/>
    <n v="15.9"/>
    <n v="14.8"/>
    <n v="8.6"/>
    <s v="Y"/>
    <s v="N"/>
    <n v="116817.15"/>
    <n v="39.499737830000001"/>
    <n v="4614246.7989999996"/>
    <n v="684"/>
  </r>
  <r>
    <d v="2016-11-15T00:00:00"/>
    <s v="Q4-2016"/>
    <x v="10"/>
    <n v="47"/>
    <s v="Tuesday"/>
    <x v="1"/>
    <n v="11"/>
    <n v="19.2"/>
    <n v="17.100000000000001"/>
    <n v="0"/>
    <s v="Y"/>
    <s v="N"/>
    <n v="119905.59"/>
    <n v="26.908387489999999"/>
    <n v="3226466.0778999999"/>
    <n v="685"/>
  </r>
  <r>
    <d v="2016-11-16T00:00:00"/>
    <s v="Q4-2016"/>
    <x v="10"/>
    <n v="47"/>
    <s v="Wednesday"/>
    <x v="1"/>
    <n v="11.9"/>
    <n v="21.6"/>
    <n v="25.8"/>
    <n v="0"/>
    <s v="Y"/>
    <s v="N"/>
    <n v="122146.66"/>
    <n v="35.630684420000001"/>
    <n v="4352169.0954"/>
    <n v="686"/>
  </r>
  <r>
    <d v="2016-11-17T00:00:00"/>
    <s v="Q4-2016"/>
    <x v="10"/>
    <n v="47"/>
    <s v="Thursday"/>
    <x v="1"/>
    <n v="12"/>
    <n v="31.4"/>
    <n v="28.8"/>
    <n v="0"/>
    <s v="Y"/>
    <s v="N"/>
    <n v="122464.645"/>
    <n v="28.55507656"/>
    <n v="3496987.3139"/>
    <n v="687"/>
  </r>
  <r>
    <d v="2016-11-18T00:00:00"/>
    <s v="Q4-2016"/>
    <x v="10"/>
    <n v="47"/>
    <s v="Friday"/>
    <x v="1"/>
    <n v="15.3"/>
    <n v="18.899999999999999"/>
    <n v="15.6"/>
    <n v="0"/>
    <s v="Y"/>
    <s v="N"/>
    <n v="121441.05"/>
    <n v="31.775799320000001"/>
    <n v="3858886.4339999999"/>
    <n v="688"/>
  </r>
  <r>
    <d v="2016-11-19T00:00:00"/>
    <s v="Q4-2016"/>
    <x v="10"/>
    <n v="47"/>
    <s v="Saturday"/>
    <x v="1"/>
    <n v="11.7"/>
    <n v="19.399999999999999"/>
    <n v="29.9"/>
    <n v="0"/>
    <s v="Y"/>
    <s v="N"/>
    <n v="106868.5"/>
    <n v="24.655993039999998"/>
    <n v="2634948.9922000002"/>
    <n v="689"/>
  </r>
  <r>
    <d v="2016-11-20T00:00:00"/>
    <s v="Q4-2016"/>
    <x v="10"/>
    <n v="47"/>
    <s v="Sunday"/>
    <x v="1"/>
    <n v="11.9"/>
    <n v="33.299999999999997"/>
    <n v="22.1"/>
    <n v="0"/>
    <s v="Y"/>
    <s v="N"/>
    <n v="112098.33500000001"/>
    <n v="43.08594969"/>
    <n v="4829863.2220999999"/>
    <n v="690"/>
  </r>
  <r>
    <d v="2016-11-21T00:00:00"/>
    <s v="Q4-2016"/>
    <x v="10"/>
    <n v="48"/>
    <s v="Monday"/>
    <x v="1"/>
    <n v="17.899999999999999"/>
    <n v="35"/>
    <n v="19.8"/>
    <n v="0"/>
    <s v="Y"/>
    <s v="N"/>
    <n v="138681.815"/>
    <n v="51.0352654"/>
    <n v="7077663.2346999999"/>
    <n v="691"/>
  </r>
  <r>
    <d v="2016-11-22T00:00:00"/>
    <s v="Q4-2016"/>
    <x v="10"/>
    <n v="48"/>
    <s v="Tuesday"/>
    <x v="1"/>
    <n v="14.5"/>
    <n v="14.9"/>
    <n v="1.5"/>
    <n v="8.6"/>
    <s v="Y"/>
    <s v="N"/>
    <n v="126617.72"/>
    <n v="37.021291779999999"/>
    <n v="4687551.5565999998"/>
    <n v="692"/>
  </r>
  <r>
    <d v="2016-11-23T00:00:00"/>
    <s v="Q4-2016"/>
    <x v="10"/>
    <n v="48"/>
    <s v="Wednesday"/>
    <x v="1"/>
    <n v="11"/>
    <n v="16.8"/>
    <n v="16.899999999999999"/>
    <n v="5.4"/>
    <s v="Y"/>
    <s v="N"/>
    <n v="118119.01"/>
    <n v="41.912267790000001"/>
    <n v="4950635.5782000003"/>
    <n v="693"/>
  </r>
  <r>
    <d v="2016-11-24T00:00:00"/>
    <s v="Q4-2016"/>
    <x v="10"/>
    <n v="48"/>
    <s v="Thursday"/>
    <x v="1"/>
    <n v="10.3"/>
    <n v="17"/>
    <n v="21.6"/>
    <n v="2.2000000000000002"/>
    <s v="Y"/>
    <s v="N"/>
    <n v="120308.545"/>
    <n v="38.059403269999997"/>
    <n v="4578871.4309999999"/>
    <n v="694"/>
  </r>
  <r>
    <d v="2016-11-25T00:00:00"/>
    <s v="Q4-2016"/>
    <x v="10"/>
    <n v="48"/>
    <s v="Friday"/>
    <x v="1"/>
    <n v="10.9"/>
    <n v="17.899999999999999"/>
    <n v="15.7"/>
    <n v="0.8"/>
    <s v="Y"/>
    <s v="N"/>
    <n v="116011.565"/>
    <n v="27.61649096"/>
    <n v="3203832.3361"/>
    <n v="695"/>
  </r>
  <r>
    <d v="2016-11-26T00:00:00"/>
    <s v="Q4-2016"/>
    <x v="10"/>
    <n v="48"/>
    <s v="Saturday"/>
    <x v="1"/>
    <n v="12.2"/>
    <n v="17.399999999999999"/>
    <n v="18.8"/>
    <n v="0"/>
    <s v="Y"/>
    <s v="N"/>
    <n v="104700.05499999999"/>
    <n v="23.790582969999999"/>
    <n v="2490875.3454"/>
    <n v="696"/>
  </r>
  <r>
    <d v="2016-11-27T00:00:00"/>
    <s v="Q4-2016"/>
    <x v="10"/>
    <n v="48"/>
    <s v="Sunday"/>
    <x v="1"/>
    <n v="11.6"/>
    <n v="16.3"/>
    <n v="10.1"/>
    <n v="0.4"/>
    <s v="Y"/>
    <s v="N"/>
    <n v="102718.9"/>
    <n v="37.00394515"/>
    <n v="3801004.5414999998"/>
    <n v="697"/>
  </r>
  <r>
    <d v="2016-11-28T00:00:00"/>
    <s v="Q4-2016"/>
    <x v="10"/>
    <n v="49"/>
    <s v="Monday"/>
    <x v="1"/>
    <n v="12.2"/>
    <n v="19.600000000000001"/>
    <n v="24.4"/>
    <n v="0.2"/>
    <s v="Y"/>
    <s v="N"/>
    <n v="118666.37"/>
    <n v="65.392779020000006"/>
    <n v="7759923.7105"/>
    <n v="698"/>
  </r>
  <r>
    <d v="2016-11-29T00:00:00"/>
    <s v="Q4-2016"/>
    <x v="10"/>
    <n v="49"/>
    <s v="Tuesday"/>
    <x v="1"/>
    <n v="10.4"/>
    <n v="20"/>
    <n v="31"/>
    <n v="0.2"/>
    <s v="Y"/>
    <s v="N"/>
    <n v="119169.17"/>
    <n v="63.429964150000004"/>
    <n v="7558896.1809"/>
    <n v="699"/>
  </r>
  <r>
    <d v="2016-11-30T00:00:00"/>
    <s v="Q4-2016"/>
    <x v="10"/>
    <n v="49"/>
    <s v="Wednesday"/>
    <x v="1"/>
    <n v="13.3"/>
    <n v="18.899999999999999"/>
    <n v="9.6"/>
    <n v="0"/>
    <s v="Y"/>
    <s v="N"/>
    <n v="121067.59"/>
    <n v="76.02598021"/>
    <n v="9204282.2014000006"/>
    <n v="700"/>
  </r>
  <r>
    <d v="2016-12-01T00:00:00"/>
    <s v="Q4-2016"/>
    <x v="11"/>
    <n v="49"/>
    <s v="Thursday"/>
    <x v="1"/>
    <n v="12.9"/>
    <n v="21.9"/>
    <n v="28"/>
    <n v="0"/>
    <s v="Y"/>
    <s v="N"/>
    <n v="113024.02"/>
    <n v="56.012306840000001"/>
    <n v="6330736.0884999996"/>
    <n v="701"/>
  </r>
  <r>
    <d v="2016-12-02T00:00:00"/>
    <s v="Q4-2016"/>
    <x v="11"/>
    <n v="49"/>
    <s v="Friday"/>
    <x v="1"/>
    <n v="13"/>
    <n v="21.6"/>
    <n v="29.7"/>
    <n v="0"/>
    <s v="Y"/>
    <s v="N"/>
    <n v="109318.355"/>
    <n v="41.499436780000003"/>
    <n v="4536650.1622000001"/>
    <n v="702"/>
  </r>
  <r>
    <d v="2016-12-03T00:00:00"/>
    <s v="Q4-2016"/>
    <x v="11"/>
    <n v="49"/>
    <s v="Saturday"/>
    <x v="1"/>
    <n v="9.9"/>
    <n v="23.9"/>
    <n v="31.2"/>
    <n v="0"/>
    <s v="Y"/>
    <s v="N"/>
    <n v="98899.494999999995"/>
    <n v="29.20305213"/>
    <n v="2888167.1080999998"/>
    <n v="703"/>
  </r>
  <r>
    <d v="2016-12-04T00:00:00"/>
    <s v="Q4-2016"/>
    <x v="11"/>
    <n v="49"/>
    <s v="Sunday"/>
    <x v="1"/>
    <n v="12.7"/>
    <n v="31.7"/>
    <n v="14.1"/>
    <n v="0"/>
    <s v="Y"/>
    <s v="N"/>
    <n v="97300.36"/>
    <n v="43.732741949999998"/>
    <n v="4255211.5355000002"/>
    <n v="704"/>
  </r>
  <r>
    <d v="2016-12-05T00:00:00"/>
    <s v="Q4-2016"/>
    <x v="11"/>
    <n v="50"/>
    <s v="Monday"/>
    <x v="1"/>
    <n v="16.899999999999999"/>
    <n v="21.5"/>
    <n v="21.6"/>
    <n v="2.4"/>
    <s v="Y"/>
    <s v="N"/>
    <n v="109670"/>
    <n v="25.294384869999998"/>
    <n v="2774035.1886999998"/>
    <n v="705"/>
  </r>
  <r>
    <d v="2016-12-06T00:00:00"/>
    <s v="Q4-2016"/>
    <x v="11"/>
    <n v="50"/>
    <s v="Tuesday"/>
    <x v="1"/>
    <n v="12.8"/>
    <n v="20.8"/>
    <n v="24.2"/>
    <n v="0"/>
    <s v="Y"/>
    <s v="N"/>
    <n v="111228.06"/>
    <n v="48.412487810000002"/>
    <n v="5384827.0988999996"/>
    <n v="706"/>
  </r>
  <r>
    <d v="2016-12-07T00:00:00"/>
    <s v="Q4-2016"/>
    <x v="11"/>
    <n v="50"/>
    <s v="Wednesday"/>
    <x v="1"/>
    <n v="10.5"/>
    <n v="28.3"/>
    <n v="30.8"/>
    <n v="0"/>
    <s v="Y"/>
    <s v="N"/>
    <n v="112738.08"/>
    <n v="44.722059059999999"/>
    <n v="5041879.0721000005"/>
    <n v="707"/>
  </r>
  <r>
    <d v="2016-12-08T00:00:00"/>
    <s v="Q4-2016"/>
    <x v="11"/>
    <n v="50"/>
    <s v="Thursday"/>
    <x v="1"/>
    <n v="15.4"/>
    <n v="23.2"/>
    <n v="11.6"/>
    <n v="2.2000000000000002"/>
    <s v="Y"/>
    <s v="N"/>
    <n v="105445.65"/>
    <n v="25.853861729999998"/>
    <n v="2726177.2551000002"/>
    <n v="708"/>
  </r>
  <r>
    <d v="2016-12-09T00:00:00"/>
    <s v="Q4-2016"/>
    <x v="11"/>
    <n v="50"/>
    <s v="Friday"/>
    <x v="1"/>
    <n v="10"/>
    <n v="17.3"/>
    <n v="23.2"/>
    <n v="6.6"/>
    <s v="Y"/>
    <s v="N"/>
    <n v="105664.09"/>
    <n v="25.118195310000001"/>
    <n v="2654091.2499000002"/>
    <n v="709"/>
  </r>
  <r>
    <d v="2016-12-10T00:00:00"/>
    <s v="Q4-2016"/>
    <x v="11"/>
    <n v="50"/>
    <s v="Saturday"/>
    <x v="1"/>
    <n v="11.2"/>
    <n v="18.8"/>
    <n v="24.2"/>
    <n v="0.2"/>
    <s v="Y"/>
    <s v="N"/>
    <n v="98622.865000000005"/>
    <n v="19.31166859"/>
    <n v="1904572.0843"/>
    <n v="710"/>
  </r>
  <r>
    <d v="2016-12-11T00:00:00"/>
    <s v="Q4-2016"/>
    <x v="11"/>
    <n v="50"/>
    <s v="Sunday"/>
    <x v="1"/>
    <n v="12.9"/>
    <n v="19.3"/>
    <n v="27"/>
    <n v="1"/>
    <s v="Y"/>
    <s v="N"/>
    <n v="93673.19"/>
    <n v="16.396687880000002"/>
    <n v="1535930.0592"/>
    <n v="711"/>
  </r>
  <r>
    <d v="2016-12-12T00:00:00"/>
    <s v="Q4-2016"/>
    <x v="11"/>
    <n v="51"/>
    <s v="Monday"/>
    <x v="1"/>
    <n v="10.7"/>
    <n v="32.799999999999997"/>
    <n v="30"/>
    <n v="0"/>
    <s v="Y"/>
    <s v="N"/>
    <n v="120390.11"/>
    <n v="45.157572940000001"/>
    <n v="5436525.1736000003"/>
    <n v="712"/>
  </r>
  <r>
    <d v="2016-12-13T00:00:00"/>
    <s v="Q4-2016"/>
    <x v="11"/>
    <n v="51"/>
    <s v="Tuesday"/>
    <x v="1"/>
    <n v="16.5"/>
    <n v="36.299999999999997"/>
    <n v="14.1"/>
    <n v="0"/>
    <s v="Y"/>
    <s v="N"/>
    <n v="128831.65"/>
    <n v="44.693023539999999"/>
    <n v="5757875.9660999998"/>
    <n v="713"/>
  </r>
  <r>
    <d v="2016-12-14T00:00:00"/>
    <s v="Q4-2016"/>
    <x v="11"/>
    <n v="51"/>
    <s v="Wednesday"/>
    <x v="1"/>
    <n v="15.7"/>
    <n v="19.3"/>
    <n v="21.3"/>
    <n v="0"/>
    <s v="Y"/>
    <s v="N"/>
    <n v="111423.765"/>
    <n v="19.919106330000002"/>
    <n v="2219461.8226999999"/>
    <n v="714"/>
  </r>
  <r>
    <d v="2016-12-15T00:00:00"/>
    <s v="Q4-2016"/>
    <x v="11"/>
    <n v="51"/>
    <s v="Thursday"/>
    <x v="1"/>
    <n v="11.7"/>
    <n v="18.600000000000001"/>
    <n v="30.8"/>
    <n v="0"/>
    <s v="Y"/>
    <s v="N"/>
    <n v="107072.36"/>
    <n v="31.145308459999999"/>
    <n v="3334801.6797000002"/>
    <n v="715"/>
  </r>
  <r>
    <d v="2016-12-16T00:00:00"/>
    <s v="Q4-2016"/>
    <x v="11"/>
    <n v="51"/>
    <s v="Friday"/>
    <x v="1"/>
    <n v="9.6999999999999993"/>
    <n v="25.5"/>
    <n v="20.5"/>
    <n v="0"/>
    <s v="Y"/>
    <s v="N"/>
    <n v="113698.06"/>
    <n v="48.856884800000003"/>
    <n v="5554933.0193999996"/>
    <n v="716"/>
  </r>
  <r>
    <d v="2016-12-17T00:00:00"/>
    <s v="Q4-2016"/>
    <x v="11"/>
    <n v="51"/>
    <s v="Saturday"/>
    <x v="1"/>
    <n v="15.1"/>
    <n v="20.9"/>
    <n v="22.5"/>
    <n v="0"/>
    <s v="Y"/>
    <s v="N"/>
    <n v="90227.48"/>
    <n v="23.576231230000001"/>
    <n v="2127223.9317999999"/>
    <n v="717"/>
  </r>
  <r>
    <d v="2016-12-18T00:00:00"/>
    <s v="Q4-2016"/>
    <x v="11"/>
    <n v="51"/>
    <s v="Sunday"/>
    <x v="1"/>
    <n v="10"/>
    <n v="17.5"/>
    <n v="30.3"/>
    <n v="0"/>
    <s v="Y"/>
    <s v="N"/>
    <n v="90911.085000000006"/>
    <n v="26.49359939"/>
    <n v="2408561.8661000002"/>
    <n v="718"/>
  </r>
  <r>
    <d v="2016-12-19T00:00:00"/>
    <s v="Q4-2016"/>
    <x v="11"/>
    <n v="52"/>
    <s v="Monday"/>
    <x v="1"/>
    <n v="8.8000000000000007"/>
    <n v="30.2"/>
    <n v="29.3"/>
    <n v="0"/>
    <s v="Y"/>
    <s v="N"/>
    <n v="109260.30499999999"/>
    <n v="28.684832369999999"/>
    <n v="3134113.5336000002"/>
    <n v="719"/>
  </r>
  <r>
    <d v="2016-12-20T00:00:00"/>
    <s v="Q4-2016"/>
    <x v="11"/>
    <n v="52"/>
    <s v="Tuesday"/>
    <x v="1"/>
    <n v="14.4"/>
    <n v="21.5"/>
    <n v="26"/>
    <n v="3"/>
    <s v="N"/>
    <s v="N"/>
    <n v="106451.255"/>
    <n v="16.129856849999999"/>
    <n v="1717043.5046999999"/>
    <n v="720"/>
  </r>
  <r>
    <d v="2016-12-21T00:00:00"/>
    <s v="Q4-2016"/>
    <x v="11"/>
    <n v="52"/>
    <s v="Wednesday"/>
    <x v="1"/>
    <n v="13.5"/>
    <n v="19.899999999999999"/>
    <n v="28.8"/>
    <n v="0.2"/>
    <s v="N"/>
    <s v="N"/>
    <n v="104389.51"/>
    <n v="21.34587505"/>
    <n v="2228285.4369999999"/>
    <n v="721"/>
  </r>
  <r>
    <d v="2016-12-22T00:00:00"/>
    <s v="Q4-2016"/>
    <x v="11"/>
    <n v="52"/>
    <s v="Thursday"/>
    <x v="1"/>
    <n v="14.6"/>
    <n v="20"/>
    <n v="29.6"/>
    <n v="0"/>
    <s v="N"/>
    <s v="N"/>
    <n v="105513.235"/>
    <n v="20.97623583"/>
    <n v="2213270.5005000001"/>
    <n v="722"/>
  </r>
  <r>
    <d v="2016-12-23T00:00:00"/>
    <s v="Q4-2016"/>
    <x v="11"/>
    <n v="52"/>
    <s v="Friday"/>
    <x v="1"/>
    <n v="12.5"/>
    <n v="26.3"/>
    <n v="28.7"/>
    <n v="0"/>
    <s v="N"/>
    <s v="N"/>
    <n v="112247.94500000001"/>
    <n v="24.329345190000002"/>
    <n v="2730919.0008"/>
    <n v="723"/>
  </r>
  <r>
    <d v="2016-12-24T00:00:00"/>
    <s v="Q4-2016"/>
    <x v="11"/>
    <n v="52"/>
    <s v="Saturday"/>
    <x v="1"/>
    <n v="16.2"/>
    <n v="34.9"/>
    <n v="26.3"/>
    <n v="0.8"/>
    <s v="N"/>
    <s v="N"/>
    <n v="114843.875"/>
    <n v="34.693111190000003"/>
    <n v="3984291.3248999999"/>
    <n v="724"/>
  </r>
  <r>
    <d v="2016-12-25T00:00:00"/>
    <s v="Q4-2016"/>
    <x v="11"/>
    <n v="52"/>
    <s v="Sunday"/>
    <x v="1"/>
    <n v="16.399999999999999"/>
    <n v="36.299999999999997"/>
    <n v="32.299999999999997"/>
    <n v="0.2"/>
    <s v="N"/>
    <s v="N"/>
    <n v="114468.17"/>
    <n v="28.64742992"/>
    <n v="3279218.8780999999"/>
    <n v="725"/>
  </r>
  <r>
    <d v="2016-12-26T00:00:00"/>
    <s v="Q4-2016"/>
    <x v="11"/>
    <n v="53"/>
    <s v="Monday"/>
    <x v="1"/>
    <n v="25.4"/>
    <n v="29.3"/>
    <n v="10.199999999999999"/>
    <n v="0"/>
    <s v="N"/>
    <s v="Y"/>
    <n v="106284.83"/>
    <n v="22.910355590000002"/>
    <n v="2435023.2491000001"/>
    <n v="726"/>
  </r>
  <r>
    <d v="2016-12-27T00:00:00"/>
    <s v="Q4-2016"/>
    <x v="11"/>
    <n v="53"/>
    <s v="Tuesday"/>
    <x v="1"/>
    <n v="18"/>
    <n v="29.8"/>
    <n v="5.8"/>
    <n v="1.6"/>
    <s v="N"/>
    <s v="Y"/>
    <n v="99701.43"/>
    <n v="23.813537400000001"/>
    <n v="2374243.7321000001"/>
    <n v="727"/>
  </r>
  <r>
    <d v="2016-12-28T00:00:00"/>
    <s v="Q4-2016"/>
    <x v="11"/>
    <n v="53"/>
    <s v="Wednesday"/>
    <x v="1"/>
    <n v="20.3"/>
    <n v="38.200000000000003"/>
    <n v="15.1"/>
    <n v="1"/>
    <s v="N"/>
    <s v="N"/>
    <n v="123693.52"/>
    <n v="40.282509820000001"/>
    <n v="4982685.4341000002"/>
    <n v="728"/>
  </r>
  <r>
    <d v="2016-12-29T00:00:00"/>
    <s v="Q4-2016"/>
    <x v="11"/>
    <n v="53"/>
    <s v="Thursday"/>
    <x v="1"/>
    <n v="27"/>
    <n v="33.5"/>
    <n v="15.7"/>
    <n v="0"/>
    <s v="N"/>
    <s v="N"/>
    <n v="135571.79500000001"/>
    <n v="47.145005580000003"/>
    <n v="6391533.0318"/>
    <n v="729"/>
  </r>
  <r>
    <d v="2016-12-30T00:00:00"/>
    <s v="Q4-2016"/>
    <x v="11"/>
    <n v="53"/>
    <s v="Friday"/>
    <x v="1"/>
    <n v="20.100000000000001"/>
    <n v="27.8"/>
    <n v="28.8"/>
    <n v="20.399999999999999"/>
    <s v="N"/>
    <s v="N"/>
    <n v="112141.83"/>
    <n v="24.065077649999999"/>
    <n v="2698701.8467999999"/>
    <n v="730"/>
  </r>
  <r>
    <d v="2016-12-31T00:00:00"/>
    <s v="Q4-2016"/>
    <x v="11"/>
    <n v="53"/>
    <s v="Saturday"/>
    <x v="1"/>
    <n v="17.3"/>
    <n v="23.8"/>
    <n v="30.8"/>
    <n v="0"/>
    <s v="N"/>
    <s v="N"/>
    <n v="95728.15"/>
    <n v="17.59822922"/>
    <n v="1684645.9265000001"/>
    <n v="731"/>
  </r>
  <r>
    <d v="2017-01-01T00:00:00"/>
    <s v="Q1-2017"/>
    <x v="0"/>
    <n v="1"/>
    <s v="Sunday"/>
    <x v="2"/>
    <n v="16.8"/>
    <n v="21.1"/>
    <n v="8.5"/>
    <n v="0"/>
    <s v="N"/>
    <s v="Y"/>
    <n v="89403.145000000004"/>
    <n v="25.846761099999998"/>
    <n v="2310781.7303999998"/>
    <n v="732"/>
  </r>
  <r>
    <d v="2017-01-02T00:00:00"/>
    <s v="Q1-2017"/>
    <x v="0"/>
    <n v="2"/>
    <s v="Monday"/>
    <x v="2"/>
    <n v="14.8"/>
    <n v="17.8"/>
    <n v="7.8"/>
    <n v="0.4"/>
    <s v="N"/>
    <s v="Y"/>
    <n v="86507.47"/>
    <n v="30.618702880000001"/>
    <n v="2648746.5208000001"/>
    <n v="733"/>
  </r>
  <r>
    <d v="2017-01-03T00:00:00"/>
    <s v="Q1-2017"/>
    <x v="0"/>
    <n v="2"/>
    <s v="Tuesday"/>
    <x v="2"/>
    <n v="14.6"/>
    <n v="19.5"/>
    <n v="25.9"/>
    <n v="0.4"/>
    <s v="N"/>
    <s v="N"/>
    <n v="97564.744999999995"/>
    <n v="28.68695469"/>
    <n v="2798835.4191999999"/>
    <n v="734"/>
  </r>
  <r>
    <d v="2017-01-04T00:00:00"/>
    <s v="Q1-2017"/>
    <x v="0"/>
    <n v="2"/>
    <s v="Wednesday"/>
    <x v="2"/>
    <n v="13.3"/>
    <n v="29.3"/>
    <n v="31.6"/>
    <n v="0"/>
    <s v="N"/>
    <s v="N"/>
    <n v="116606.795"/>
    <n v="56.972780710000002"/>
    <n v="6643413.3607999999"/>
    <n v="735"/>
  </r>
  <r>
    <d v="2017-01-05T00:00:00"/>
    <s v="Q1-2017"/>
    <x v="0"/>
    <n v="2"/>
    <s v="Thursday"/>
    <x v="2"/>
    <n v="18.5"/>
    <n v="31.7"/>
    <n v="29.7"/>
    <n v="0"/>
    <s v="N"/>
    <s v="N"/>
    <n v="128079.845"/>
    <n v="73.458259870000006"/>
    <n v="9408522.5381000005"/>
    <n v="736"/>
  </r>
  <r>
    <d v="2017-01-06T00:00:00"/>
    <s v="Q1-2017"/>
    <x v="0"/>
    <n v="2"/>
    <s v="Friday"/>
    <x v="2"/>
    <n v="18.3"/>
    <n v="35.200000000000003"/>
    <n v="30.1"/>
    <n v="0"/>
    <s v="N"/>
    <s v="N"/>
    <n v="136308.73499999999"/>
    <n v="97.699200840000003"/>
    <n v="13317254.477"/>
    <n v="737"/>
  </r>
  <r>
    <d v="2017-01-07T00:00:00"/>
    <s v="Q1-2017"/>
    <x v="0"/>
    <n v="2"/>
    <s v="Saturday"/>
    <x v="2"/>
    <n v="20.9"/>
    <n v="36.700000000000003"/>
    <n v="28.5"/>
    <n v="0"/>
    <s v="N"/>
    <s v="N"/>
    <n v="134955.01999999999"/>
    <n v="77.602997990000006"/>
    <n v="10472914.1458"/>
    <n v="738"/>
  </r>
  <r>
    <d v="2017-01-08T00:00:00"/>
    <s v="Q1-2017"/>
    <x v="0"/>
    <n v="2"/>
    <s v="Sunday"/>
    <x v="2"/>
    <n v="28"/>
    <n v="33.1"/>
    <n v="29.3"/>
    <n v="0"/>
    <s v="N"/>
    <s v="N"/>
    <n v="122777.02499999999"/>
    <n v="69.224810730000002"/>
    <n v="8499216.3176000006"/>
    <n v="739"/>
  </r>
  <r>
    <d v="2017-01-09T00:00:00"/>
    <s v="Q1-2017"/>
    <x v="0"/>
    <n v="3"/>
    <s v="Monday"/>
    <x v="2"/>
    <n v="18.5"/>
    <n v="24.4"/>
    <n v="14.3"/>
    <n v="0"/>
    <s v="N"/>
    <s v="N"/>
    <n v="116211.99"/>
    <n v="68.099525220000004"/>
    <n v="7913981.3438999997"/>
    <n v="740"/>
  </r>
  <r>
    <d v="2017-01-10T00:00:00"/>
    <s v="Q1-2017"/>
    <x v="0"/>
    <n v="3"/>
    <s v="Tuesday"/>
    <x v="2"/>
    <n v="17.7"/>
    <n v="26.2"/>
    <n v="28.6"/>
    <n v="0"/>
    <s v="N"/>
    <s v="N"/>
    <n v="120366.32"/>
    <n v="72.813056849999995"/>
    <n v="8764239.7009999994"/>
    <n v="741"/>
  </r>
  <r>
    <d v="2017-01-11T00:00:00"/>
    <s v="Q1-2017"/>
    <x v="0"/>
    <n v="3"/>
    <s v="Wednesday"/>
    <x v="2"/>
    <n v="16.600000000000001"/>
    <n v="24.3"/>
    <n v="25.9"/>
    <n v="0"/>
    <s v="N"/>
    <s v="N"/>
    <n v="111595.855"/>
    <n v="65.744510939999998"/>
    <n v="7336814.9099000003"/>
    <n v="742"/>
  </r>
  <r>
    <d v="2017-01-12T00:00:00"/>
    <s v="Q1-2017"/>
    <x v="0"/>
    <n v="3"/>
    <s v="Thursday"/>
    <x v="2"/>
    <n v="14.9"/>
    <n v="26.5"/>
    <n v="30.7"/>
    <n v="0"/>
    <s v="N"/>
    <s v="N"/>
    <n v="118783.94500000001"/>
    <n v="70.490405460000005"/>
    <n v="8373128.4452"/>
    <n v="743"/>
  </r>
  <r>
    <d v="2017-01-13T00:00:00"/>
    <s v="Q1-2017"/>
    <x v="0"/>
    <n v="3"/>
    <s v="Friday"/>
    <x v="2"/>
    <n v="17.5"/>
    <n v="28.8"/>
    <n v="1.3"/>
    <n v="1.4"/>
    <s v="N"/>
    <s v="N"/>
    <n v="111341.675"/>
    <n v="70.012194559999998"/>
    <n v="7795275.0126999998"/>
    <n v="744"/>
  </r>
  <r>
    <d v="2017-01-14T00:00:00"/>
    <s v="Q1-2017"/>
    <x v="0"/>
    <n v="3"/>
    <s v="Saturday"/>
    <x v="2"/>
    <n v="15.2"/>
    <n v="23.5"/>
    <n v="16.5"/>
    <n v="2.6"/>
    <s v="N"/>
    <s v="N"/>
    <n v="88996.625"/>
    <n v="42.294834850000001"/>
    <n v="3764097.5565999998"/>
    <n v="745"/>
  </r>
  <r>
    <d v="2017-01-15T00:00:00"/>
    <s v="Q1-2017"/>
    <x v="0"/>
    <n v="3"/>
    <s v="Sunday"/>
    <x v="2"/>
    <n v="15.2"/>
    <n v="21.5"/>
    <n v="22.7"/>
    <n v="0"/>
    <s v="N"/>
    <s v="N"/>
    <n v="90294"/>
    <n v="55.444296340000001"/>
    <n v="5006287.2937000003"/>
    <n v="746"/>
  </r>
  <r>
    <d v="2017-01-16T00:00:00"/>
    <s v="Q1-2017"/>
    <x v="0"/>
    <n v="4"/>
    <s v="Monday"/>
    <x v="2"/>
    <n v="12.2"/>
    <n v="32.700000000000003"/>
    <n v="30.5"/>
    <n v="0"/>
    <s v="N"/>
    <s v="N"/>
    <n v="120928.705"/>
    <n v="108.1670628"/>
    <n v="13080502.8281"/>
    <n v="747"/>
  </r>
  <r>
    <d v="2017-01-17T00:00:00"/>
    <s v="Q1-2017"/>
    <x v="0"/>
    <n v="4"/>
    <s v="Tuesday"/>
    <x v="2"/>
    <n v="16.399999999999999"/>
    <n v="37.799999999999997"/>
    <n v="25.5"/>
    <n v="0"/>
    <s v="N"/>
    <s v="N"/>
    <n v="140517.65"/>
    <n v="129.23765750000001"/>
    <n v="18160171.9234"/>
    <n v="748"/>
  </r>
  <r>
    <d v="2017-01-18T00:00:00"/>
    <s v="Q1-2017"/>
    <x v="0"/>
    <n v="4"/>
    <s v="Wednesday"/>
    <x v="2"/>
    <n v="15.6"/>
    <n v="20.8"/>
    <n v="27.5"/>
    <n v="0"/>
    <s v="N"/>
    <s v="N"/>
    <n v="111211.35"/>
    <n v="75.16561944"/>
    <n v="8359270.0115"/>
    <n v="749"/>
  </r>
  <r>
    <d v="2017-01-19T00:00:00"/>
    <s v="Q1-2017"/>
    <x v="0"/>
    <n v="4"/>
    <s v="Thursday"/>
    <x v="2"/>
    <n v="11"/>
    <n v="23.4"/>
    <n v="29.7"/>
    <n v="0"/>
    <s v="N"/>
    <s v="N"/>
    <n v="112371.41"/>
    <n v="62.885130349999997"/>
    <n v="7066490.7654999997"/>
    <n v="750"/>
  </r>
  <r>
    <d v="2017-01-20T00:00:00"/>
    <s v="Q1-2017"/>
    <x v="0"/>
    <n v="4"/>
    <s v="Friday"/>
    <x v="2"/>
    <n v="16.100000000000001"/>
    <n v="20.8"/>
    <n v="13.2"/>
    <n v="22.6"/>
    <s v="N"/>
    <s v="N"/>
    <n v="107937.685"/>
    <n v="38.993116039999997"/>
    <n v="4208826.6763000004"/>
    <n v="751"/>
  </r>
  <r>
    <d v="2017-01-21T00:00:00"/>
    <s v="Q1-2017"/>
    <x v="0"/>
    <n v="4"/>
    <s v="Saturday"/>
    <x v="2"/>
    <n v="15.3"/>
    <n v="22.6"/>
    <n v="25.1"/>
    <n v="0.6"/>
    <s v="N"/>
    <s v="N"/>
    <n v="96779.07"/>
    <n v="46.479114430000003"/>
    <n v="4498205.4689999996"/>
    <n v="752"/>
  </r>
  <r>
    <d v="2017-01-22T00:00:00"/>
    <s v="Q1-2017"/>
    <x v="0"/>
    <n v="4"/>
    <s v="Sunday"/>
    <x v="2"/>
    <n v="12.7"/>
    <n v="29.6"/>
    <n v="30.3"/>
    <n v="0"/>
    <s v="N"/>
    <s v="N"/>
    <n v="103291.61"/>
    <n v="60.78453185"/>
    <n v="6278532.1579"/>
    <n v="753"/>
  </r>
  <r>
    <d v="2017-01-23T00:00:00"/>
    <s v="Q1-2017"/>
    <x v="0"/>
    <n v="5"/>
    <s v="Monday"/>
    <x v="2"/>
    <n v="17.8"/>
    <n v="36.700000000000003"/>
    <n v="19.2"/>
    <n v="0"/>
    <s v="N"/>
    <s v="N"/>
    <n v="141332.05499999999"/>
    <n v="79.114397690000004"/>
    <n v="11181400.4056"/>
    <n v="754"/>
  </r>
  <r>
    <d v="2017-01-24T00:00:00"/>
    <s v="Q1-2017"/>
    <x v="0"/>
    <n v="5"/>
    <s v="Tuesday"/>
    <x v="2"/>
    <n v="19.100000000000001"/>
    <n v="22"/>
    <n v="27.6"/>
    <n v="0.6"/>
    <s v="N"/>
    <s v="N"/>
    <n v="115664.16"/>
    <n v="59.817182150000001"/>
    <n v="6918704.1268999996"/>
    <n v="755"/>
  </r>
  <r>
    <d v="2017-01-25T00:00:00"/>
    <s v="Q1-2017"/>
    <x v="0"/>
    <n v="5"/>
    <s v="Wednesday"/>
    <x v="2"/>
    <n v="13.5"/>
    <n v="21.1"/>
    <n v="29.8"/>
    <n v="0"/>
    <s v="N"/>
    <s v="N"/>
    <n v="111936.7"/>
    <n v="58.875132450000002"/>
    <n v="6590288.0384999998"/>
    <n v="756"/>
  </r>
  <r>
    <d v="2017-01-26T00:00:00"/>
    <s v="Q1-2017"/>
    <x v="0"/>
    <n v="5"/>
    <s v="Thursday"/>
    <x v="2"/>
    <n v="16.399999999999999"/>
    <n v="21.2"/>
    <n v="16.899999999999999"/>
    <n v="0"/>
    <s v="N"/>
    <s v="Y"/>
    <n v="98590.06"/>
    <n v="37.844897750000001"/>
    <n v="3731130.7398999999"/>
    <n v="757"/>
  </r>
  <r>
    <d v="2017-01-27T00:00:00"/>
    <s v="Q1-2017"/>
    <x v="0"/>
    <n v="5"/>
    <s v="Friday"/>
    <x v="2"/>
    <n v="17"/>
    <n v="23.6"/>
    <n v="29.3"/>
    <n v="0"/>
    <s v="N"/>
    <s v="N"/>
    <n v="112513.82"/>
    <n v="69.657181960000003"/>
    <n v="7837395.6327999998"/>
    <n v="758"/>
  </r>
  <r>
    <d v="2017-01-28T00:00:00"/>
    <s v="Q1-2017"/>
    <x v="0"/>
    <n v="5"/>
    <s v="Saturday"/>
    <x v="2"/>
    <n v="15"/>
    <n v="29.2"/>
    <n v="29.2"/>
    <n v="0"/>
    <s v="N"/>
    <s v="N"/>
    <n v="108336.53"/>
    <n v="74.062542859999994"/>
    <n v="8023678.8964"/>
    <n v="759"/>
  </r>
  <r>
    <d v="2017-01-29T00:00:00"/>
    <s v="Q1-2017"/>
    <x v="0"/>
    <n v="5"/>
    <s v="Sunday"/>
    <x v="2"/>
    <n v="15.1"/>
    <n v="27"/>
    <n v="29.4"/>
    <n v="0"/>
    <s v="N"/>
    <s v="N"/>
    <n v="109020.58"/>
    <n v="76.586887250000004"/>
    <n v="8349546.8684"/>
    <n v="760"/>
  </r>
  <r>
    <d v="2017-01-30T00:00:00"/>
    <s v="Q1-2017"/>
    <x v="0"/>
    <n v="6"/>
    <s v="Monday"/>
    <x v="2"/>
    <n v="17.8"/>
    <n v="30"/>
    <n v="3.7"/>
    <n v="0"/>
    <s v="N"/>
    <s v="N"/>
    <n v="124292.955"/>
    <n v="96.168584289999998"/>
    <n v="11953077.5196"/>
    <n v="761"/>
  </r>
  <r>
    <d v="2017-01-31T00:00:00"/>
    <s v="Q1-2017"/>
    <x v="0"/>
    <n v="6"/>
    <s v="Tuesday"/>
    <x v="2"/>
    <n v="16.5"/>
    <n v="22.1"/>
    <n v="26.8"/>
    <n v="3"/>
    <s v="Y"/>
    <s v="N"/>
    <n v="112863.01"/>
    <n v="58.791267060000003"/>
    <n v="6635359.3620999996"/>
    <n v="762"/>
  </r>
  <r>
    <d v="2017-02-01T00:00:00"/>
    <s v="Q1-2017"/>
    <x v="1"/>
    <n v="6"/>
    <s v="Wednesday"/>
    <x v="2"/>
    <n v="14.3"/>
    <n v="20.6"/>
    <n v="9.3000000000000007"/>
    <n v="0"/>
    <s v="Y"/>
    <s v="N"/>
    <n v="114133.73"/>
    <n v="66.863303090000002"/>
    <n v="7631358.1818000004"/>
    <n v="763"/>
  </r>
  <r>
    <d v="2017-02-02T00:00:00"/>
    <s v="Q1-2017"/>
    <x v="1"/>
    <n v="6"/>
    <s v="Thursday"/>
    <x v="2"/>
    <n v="14.2"/>
    <n v="24.1"/>
    <n v="28.2"/>
    <n v="0"/>
    <s v="Y"/>
    <s v="N"/>
    <n v="110669.27"/>
    <n v="82.468013690000006"/>
    <n v="9126674.8734000009"/>
    <n v="764"/>
  </r>
  <r>
    <d v="2017-02-03T00:00:00"/>
    <s v="Q1-2017"/>
    <x v="1"/>
    <n v="6"/>
    <s v="Friday"/>
    <x v="2"/>
    <n v="15.4"/>
    <n v="27.6"/>
    <n v="28.1"/>
    <n v="0"/>
    <s v="Y"/>
    <s v="N"/>
    <n v="117452.27"/>
    <n v="87.111014569999995"/>
    <n v="10231386.403200001"/>
    <n v="765"/>
  </r>
  <r>
    <d v="2017-02-04T00:00:00"/>
    <s v="Q1-2017"/>
    <x v="1"/>
    <n v="6"/>
    <s v="Saturday"/>
    <x v="2"/>
    <n v="14.6"/>
    <n v="35.9"/>
    <n v="27.3"/>
    <n v="0"/>
    <s v="Y"/>
    <s v="N"/>
    <n v="117361.7"/>
    <n v="80.817312549999997"/>
    <n v="9484857.1903000008"/>
    <n v="766"/>
  </r>
  <r>
    <d v="2017-02-05T00:00:00"/>
    <s v="Q1-2017"/>
    <x v="1"/>
    <n v="6"/>
    <s v="Sunday"/>
    <x v="2"/>
    <n v="18.5"/>
    <n v="30.7"/>
    <n v="9.3000000000000007"/>
    <n v="0"/>
    <s v="Y"/>
    <s v="N"/>
    <n v="110384.27499999999"/>
    <n v="113.87036519999999"/>
    <n v="12569497.706599999"/>
    <n v="767"/>
  </r>
  <r>
    <d v="2017-02-06T00:00:00"/>
    <s v="Q1-2017"/>
    <x v="1"/>
    <n v="7"/>
    <s v="Monday"/>
    <x v="2"/>
    <n v="15.1"/>
    <n v="18"/>
    <n v="3.9"/>
    <n v="32.4"/>
    <s v="Y"/>
    <s v="N"/>
    <n v="108761.37"/>
    <n v="92.101795850000002"/>
    <n v="10017117.496099999"/>
    <n v="768"/>
  </r>
  <r>
    <d v="2017-02-07T00:00:00"/>
    <s v="Q1-2017"/>
    <x v="1"/>
    <n v="7"/>
    <s v="Tuesday"/>
    <x v="2"/>
    <n v="15.4"/>
    <n v="27.6"/>
    <n v="27.9"/>
    <n v="0"/>
    <s v="Y"/>
    <s v="N"/>
    <n v="111543.81"/>
    <n v="69.069610850000004"/>
    <n v="7704287.5493999999"/>
    <n v="769"/>
  </r>
  <r>
    <d v="2017-02-08T00:00:00"/>
    <s v="Q1-2017"/>
    <x v="1"/>
    <n v="7"/>
    <s v="Wednesday"/>
    <x v="2"/>
    <n v="16.5"/>
    <n v="36"/>
    <n v="27.7"/>
    <n v="0"/>
    <s v="Y"/>
    <s v="N"/>
    <n v="142213.66"/>
    <n v="135.0612793"/>
    <n v="19207558.853500001"/>
    <n v="770"/>
  </r>
  <r>
    <d v="2017-02-09T00:00:00"/>
    <s v="Q1-2017"/>
    <x v="1"/>
    <n v="7"/>
    <s v="Thursday"/>
    <x v="2"/>
    <n v="20.3"/>
    <n v="36"/>
    <n v="24.4"/>
    <n v="0"/>
    <s v="Y"/>
    <s v="N"/>
    <n v="155060.60999999999"/>
    <n v="156.69956149999999"/>
    <n v="24297929.592900001"/>
    <n v="771"/>
  </r>
  <r>
    <d v="2017-02-10T00:00:00"/>
    <s v="Q1-2017"/>
    <x v="1"/>
    <n v="7"/>
    <s v="Friday"/>
    <x v="2"/>
    <n v="18.7"/>
    <n v="27.1"/>
    <n v="21.3"/>
    <n v="0"/>
    <s v="Y"/>
    <s v="N"/>
    <n v="138793.59"/>
    <n v="213.33943170000001"/>
    <n v="29610145.6142"/>
    <n v="772"/>
  </r>
  <r>
    <d v="2017-02-11T00:00:00"/>
    <s v="Q1-2017"/>
    <x v="1"/>
    <n v="7"/>
    <s v="Saturday"/>
    <x v="2"/>
    <n v="18.5"/>
    <n v="24.6"/>
    <n v="21"/>
    <n v="0"/>
    <s v="Y"/>
    <s v="N"/>
    <n v="111983.51"/>
    <n v="97.608005399999996"/>
    <n v="10930487.048800001"/>
    <n v="773"/>
  </r>
  <r>
    <d v="2017-02-12T00:00:00"/>
    <s v="Q1-2017"/>
    <x v="1"/>
    <n v="7"/>
    <s v="Sunday"/>
    <x v="2"/>
    <n v="15.1"/>
    <n v="19.899999999999999"/>
    <n v="12.6"/>
    <n v="2"/>
    <s v="Y"/>
    <s v="N"/>
    <n v="89003.15"/>
    <n v="19.865113940000001"/>
    <n v="1768057.7157999999"/>
    <n v="774"/>
  </r>
  <r>
    <d v="2017-02-13T00:00:00"/>
    <s v="Q1-2017"/>
    <x v="1"/>
    <n v="8"/>
    <s v="Monday"/>
    <x v="2"/>
    <n v="14"/>
    <n v="21"/>
    <n v="20.5"/>
    <n v="0"/>
    <s v="Y"/>
    <s v="N"/>
    <n v="104844.105"/>
    <n v="69.041327929999994"/>
    <n v="7238576.2347999997"/>
    <n v="775"/>
  </r>
  <r>
    <d v="2017-02-14T00:00:00"/>
    <s v="Q1-2017"/>
    <x v="1"/>
    <n v="8"/>
    <s v="Tuesday"/>
    <x v="2"/>
    <n v="14.5"/>
    <n v="19.5"/>
    <n v="15.6"/>
    <n v="0.6"/>
    <s v="Y"/>
    <s v="N"/>
    <n v="111613.05"/>
    <n v="90.69389262"/>
    <n v="10122621.9717"/>
    <n v="776"/>
  </r>
  <r>
    <d v="2017-02-15T00:00:00"/>
    <s v="Q1-2017"/>
    <x v="1"/>
    <n v="8"/>
    <s v="Wednesday"/>
    <x v="2"/>
    <n v="10"/>
    <n v="31.5"/>
    <n v="26"/>
    <n v="0"/>
    <s v="Y"/>
    <s v="N"/>
    <n v="116299.39"/>
    <n v="79.044379649999996"/>
    <n v="9192813.1361999996"/>
    <n v="777"/>
  </r>
  <r>
    <d v="2017-02-16T00:00:00"/>
    <s v="Q1-2017"/>
    <x v="1"/>
    <n v="8"/>
    <s v="Thursday"/>
    <x v="2"/>
    <n v="14.9"/>
    <n v="23.6"/>
    <n v="23.2"/>
    <n v="0"/>
    <s v="Y"/>
    <s v="N"/>
    <n v="119947.59"/>
    <n v="112.88703289999999"/>
    <n v="13540527.5386"/>
    <n v="778"/>
  </r>
  <r>
    <d v="2017-02-17T00:00:00"/>
    <s v="Q1-2017"/>
    <x v="1"/>
    <n v="8"/>
    <s v="Friday"/>
    <x v="2"/>
    <n v="13.7"/>
    <n v="25.5"/>
    <n v="18.399999999999999"/>
    <n v="0"/>
    <s v="Y"/>
    <s v="N"/>
    <n v="111885.97"/>
    <n v="93.732609629999999"/>
    <n v="10487363.949100001"/>
    <n v="779"/>
  </r>
  <r>
    <d v="2017-02-18T00:00:00"/>
    <s v="Q1-2017"/>
    <x v="1"/>
    <n v="8"/>
    <s v="Saturday"/>
    <x v="2"/>
    <n v="13.3"/>
    <n v="18.899999999999999"/>
    <n v="16.100000000000001"/>
    <n v="0"/>
    <s v="Y"/>
    <s v="N"/>
    <n v="95623.35"/>
    <n v="49.818158859999997"/>
    <n v="4763779.2410000004"/>
    <n v="780"/>
  </r>
  <r>
    <d v="2017-02-19T00:00:00"/>
    <s v="Q1-2017"/>
    <x v="1"/>
    <n v="8"/>
    <s v="Sunday"/>
    <x v="2"/>
    <n v="11.7"/>
    <n v="17.3"/>
    <n v="9.9"/>
    <n v="0"/>
    <s v="Y"/>
    <s v="N"/>
    <n v="91280.024999999994"/>
    <n v="53.12020553"/>
    <n v="4848813.6887999997"/>
    <n v="781"/>
  </r>
  <r>
    <d v="2017-02-20T00:00:00"/>
    <s v="Q1-2017"/>
    <x v="1"/>
    <n v="9"/>
    <s v="Monday"/>
    <x v="2"/>
    <n v="11.6"/>
    <n v="20.3"/>
    <n v="22.4"/>
    <n v="3.6"/>
    <s v="Y"/>
    <s v="N"/>
    <n v="105341.86500000001"/>
    <n v="93.726701410000004"/>
    <n v="9873345.5267999992"/>
    <n v="782"/>
  </r>
  <r>
    <d v="2017-02-21T00:00:00"/>
    <s v="Q1-2017"/>
    <x v="1"/>
    <n v="9"/>
    <s v="Tuesday"/>
    <x v="2"/>
    <n v="10.1"/>
    <n v="24"/>
    <n v="25"/>
    <n v="0.2"/>
    <s v="Y"/>
    <s v="N"/>
    <n v="112351.47"/>
    <n v="103.2484286"/>
    <n v="11600112.728399999"/>
    <n v="783"/>
  </r>
  <r>
    <d v="2017-02-22T00:00:00"/>
    <s v="Q1-2017"/>
    <x v="1"/>
    <n v="9"/>
    <s v="Wednesday"/>
    <x v="2"/>
    <n v="12.8"/>
    <n v="33.299999999999997"/>
    <n v="23.1"/>
    <n v="0"/>
    <s v="Y"/>
    <s v="N"/>
    <n v="116690.17"/>
    <n v="78.057835249999997"/>
    <n v="9108582.0651999991"/>
    <n v="784"/>
  </r>
  <r>
    <d v="2017-02-23T00:00:00"/>
    <s v="Q1-2017"/>
    <x v="1"/>
    <n v="9"/>
    <s v="Thursday"/>
    <x v="2"/>
    <n v="15.9"/>
    <n v="25"/>
    <n v="23.5"/>
    <n v="0"/>
    <s v="Y"/>
    <s v="N"/>
    <n v="117948.685"/>
    <n v="102.3617733"/>
    <n v="12073436.555"/>
    <n v="785"/>
  </r>
  <r>
    <d v="2017-02-24T00:00:00"/>
    <s v="Q1-2017"/>
    <x v="1"/>
    <n v="9"/>
    <s v="Friday"/>
    <x v="2"/>
    <n v="15.8"/>
    <n v="20"/>
    <n v="13.2"/>
    <n v="1.4"/>
    <s v="Y"/>
    <s v="N"/>
    <n v="111229.52"/>
    <n v="98.210797409999998"/>
    <n v="10923939.854699999"/>
    <n v="786"/>
  </r>
  <r>
    <d v="2017-02-25T00:00:00"/>
    <s v="Q1-2017"/>
    <x v="1"/>
    <n v="9"/>
    <s v="Saturday"/>
    <x v="2"/>
    <n v="13.7"/>
    <n v="19.399999999999999"/>
    <n v="23.9"/>
    <n v="0"/>
    <s v="Y"/>
    <s v="N"/>
    <n v="95046.904999999999"/>
    <n v="45.609290440000002"/>
    <n v="4335021.8956000004"/>
    <n v="787"/>
  </r>
  <r>
    <d v="2017-02-26T00:00:00"/>
    <s v="Q1-2017"/>
    <x v="1"/>
    <n v="9"/>
    <s v="Sunday"/>
    <x v="2"/>
    <n v="13.2"/>
    <n v="29.8"/>
    <n v="24.2"/>
    <n v="0"/>
    <s v="Y"/>
    <s v="N"/>
    <n v="100495.61500000001"/>
    <n v="56.026420170000002"/>
    <n v="5630409.5511999996"/>
    <n v="788"/>
  </r>
  <r>
    <d v="2017-02-27T00:00:00"/>
    <s v="Q1-2017"/>
    <x v="1"/>
    <n v="10"/>
    <s v="Monday"/>
    <x v="2"/>
    <n v="15.6"/>
    <n v="33.1"/>
    <n v="23.9"/>
    <n v="0"/>
    <s v="Y"/>
    <s v="N"/>
    <n v="131090.77499999999"/>
    <n v="96.550071590000002"/>
    <n v="12656823.710999999"/>
    <n v="789"/>
  </r>
  <r>
    <d v="2017-02-28T00:00:00"/>
    <s v="Q1-2017"/>
    <x v="1"/>
    <n v="10"/>
    <s v="Tuesday"/>
    <x v="2"/>
    <n v="17.3"/>
    <n v="33.6"/>
    <n v="23.6"/>
    <n v="0"/>
    <s v="Y"/>
    <s v="N"/>
    <n v="140167.5"/>
    <n v="99.945639459999995"/>
    <n v="14009130.419"/>
    <n v="790"/>
  </r>
  <r>
    <d v="2017-03-01T00:00:00"/>
    <s v="Q1-2017"/>
    <x v="2"/>
    <n v="10"/>
    <s v="Wednesday"/>
    <x v="2"/>
    <n v="16.600000000000001"/>
    <n v="30.5"/>
    <n v="23.7"/>
    <n v="0"/>
    <s v="Y"/>
    <s v="N"/>
    <n v="137291.97"/>
    <n v="86.003999010000001"/>
    <n v="11807658.452"/>
    <n v="791"/>
  </r>
  <r>
    <d v="2017-03-02T00:00:00"/>
    <s v="Q1-2017"/>
    <x v="2"/>
    <n v="10"/>
    <s v="Thursday"/>
    <x v="2"/>
    <n v="17.7"/>
    <n v="23.3"/>
    <n v="22"/>
    <n v="0"/>
    <s v="Y"/>
    <s v="N"/>
    <n v="127633.27499999999"/>
    <n v="85.498445459999999"/>
    <n v="10912446.601500001"/>
    <n v="792"/>
  </r>
  <r>
    <d v="2017-03-03T00:00:00"/>
    <s v="Q1-2017"/>
    <x v="2"/>
    <n v="10"/>
    <s v="Friday"/>
    <x v="2"/>
    <n v="18.100000000000001"/>
    <n v="28.6"/>
    <n v="18.100000000000001"/>
    <n v="0"/>
    <s v="Y"/>
    <s v="N"/>
    <n v="124311.33"/>
    <n v="73.929299439999994"/>
    <n v="9190249.5394000001"/>
    <n v="793"/>
  </r>
  <r>
    <d v="2017-03-04T00:00:00"/>
    <s v="Q1-2017"/>
    <x v="2"/>
    <n v="10"/>
    <s v="Saturday"/>
    <x v="2"/>
    <n v="16.100000000000001"/>
    <n v="27.4"/>
    <n v="23"/>
    <n v="0"/>
    <s v="Y"/>
    <s v="N"/>
    <n v="116083.295"/>
    <n v="77.595643690000003"/>
    <n v="9007557.9971999992"/>
    <n v="794"/>
  </r>
  <r>
    <d v="2017-03-05T00:00:00"/>
    <s v="Q1-2017"/>
    <x v="2"/>
    <n v="10"/>
    <s v="Sunday"/>
    <x v="2"/>
    <n v="17.600000000000001"/>
    <n v="25.4"/>
    <n v="16.8"/>
    <n v="0.2"/>
    <s v="Y"/>
    <s v="N"/>
    <n v="103539.02"/>
    <n v="45.460745699999997"/>
    <n v="4706961.0581999999"/>
    <n v="795"/>
  </r>
  <r>
    <d v="2017-03-06T00:00:00"/>
    <s v="Q1-2017"/>
    <x v="2"/>
    <n v="11"/>
    <s v="Monday"/>
    <x v="2"/>
    <n v="17.7"/>
    <n v="27.4"/>
    <n v="22.3"/>
    <n v="0"/>
    <s v="Y"/>
    <s v="N"/>
    <n v="116447.855"/>
    <n v="56.634147380000002"/>
    <n v="6594924.9822000004"/>
    <n v="796"/>
  </r>
  <r>
    <d v="2017-03-07T00:00:00"/>
    <s v="Q1-2017"/>
    <x v="2"/>
    <n v="11"/>
    <s v="Tuesday"/>
    <x v="2"/>
    <n v="15"/>
    <n v="28.2"/>
    <n v="22.4"/>
    <n v="0"/>
    <s v="Y"/>
    <s v="N"/>
    <n v="117931.46"/>
    <n v="57.516139000000003"/>
    <n v="6782962.2457999997"/>
    <n v="797"/>
  </r>
  <r>
    <d v="2017-03-08T00:00:00"/>
    <s v="Q1-2017"/>
    <x v="2"/>
    <n v="11"/>
    <s v="Wednesday"/>
    <x v="2"/>
    <n v="14.2"/>
    <n v="31.5"/>
    <n v="22.1"/>
    <n v="0"/>
    <s v="Y"/>
    <s v="N"/>
    <n v="124370.765"/>
    <n v="73.923132069999994"/>
    <n v="9193876.4867000002"/>
    <n v="798"/>
  </r>
  <r>
    <d v="2017-03-09T00:00:00"/>
    <s v="Q1-2017"/>
    <x v="2"/>
    <n v="11"/>
    <s v="Thursday"/>
    <x v="2"/>
    <n v="15"/>
    <n v="32.299999999999997"/>
    <n v="21.1"/>
    <n v="0"/>
    <s v="Y"/>
    <s v="N"/>
    <n v="129649.25"/>
    <n v="83.889686549999993"/>
    <n v="10876234.9439"/>
    <n v="799"/>
  </r>
  <r>
    <d v="2017-03-10T00:00:00"/>
    <s v="Q1-2017"/>
    <x v="2"/>
    <n v="11"/>
    <s v="Friday"/>
    <x v="2"/>
    <n v="18.5"/>
    <n v="23.8"/>
    <n v="19.399999999999999"/>
    <n v="0"/>
    <s v="Y"/>
    <s v="N"/>
    <n v="125346.075"/>
    <n v="82.034537619999995"/>
    <n v="10282707.3051"/>
    <n v="800"/>
  </r>
  <r>
    <d v="2017-03-11T00:00:00"/>
    <s v="Q1-2017"/>
    <x v="2"/>
    <n v="11"/>
    <s v="Saturday"/>
    <x v="2"/>
    <n v="18"/>
    <n v="26.4"/>
    <n v="13.9"/>
    <n v="0"/>
    <s v="Y"/>
    <s v="N"/>
    <n v="108816.81"/>
    <n v="50.762326090000002"/>
    <n v="5523794.3932999996"/>
    <n v="801"/>
  </r>
  <r>
    <d v="2017-03-12T00:00:00"/>
    <s v="Q1-2017"/>
    <x v="2"/>
    <n v="11"/>
    <s v="Sunday"/>
    <x v="2"/>
    <n v="17.899999999999999"/>
    <n v="27.1"/>
    <n v="19.600000000000001"/>
    <n v="0"/>
    <s v="Y"/>
    <s v="N"/>
    <n v="102617.51"/>
    <n v="42.480560560000001"/>
    <n v="4359249.3481000001"/>
    <n v="802"/>
  </r>
  <r>
    <d v="2017-03-13T00:00:00"/>
    <s v="Q1-2017"/>
    <x v="2"/>
    <n v="12"/>
    <s v="Monday"/>
    <x v="2"/>
    <n v="15.7"/>
    <n v="24.3"/>
    <n v="20.7"/>
    <n v="0.2"/>
    <s v="Y"/>
    <s v="Y"/>
    <n v="104468.9"/>
    <n v="66.843722060000005"/>
    <n v="6983090.1155000003"/>
    <n v="803"/>
  </r>
  <r>
    <d v="2017-03-14T00:00:00"/>
    <s v="Q1-2017"/>
    <x v="2"/>
    <n v="12"/>
    <s v="Tuesday"/>
    <x v="2"/>
    <n v="18.8"/>
    <n v="32.700000000000003"/>
    <n v="20.8"/>
    <n v="0"/>
    <s v="Y"/>
    <s v="N"/>
    <n v="133227.785"/>
    <n v="101.4423563"/>
    <n v="13514940.435000001"/>
    <n v="804"/>
  </r>
  <r>
    <d v="2017-03-15T00:00:00"/>
    <s v="Q1-2017"/>
    <x v="2"/>
    <n v="12"/>
    <s v="Wednesday"/>
    <x v="2"/>
    <n v="20.8"/>
    <n v="33.200000000000003"/>
    <n v="18.899999999999999"/>
    <n v="0"/>
    <s v="Y"/>
    <s v="N"/>
    <n v="139672.83499999999"/>
    <n v="102.0122176"/>
    <n v="14248335.6368"/>
    <n v="805"/>
  </r>
  <r>
    <d v="2017-03-16T00:00:00"/>
    <s v="Q1-2017"/>
    <x v="2"/>
    <n v="12"/>
    <s v="Thursday"/>
    <x v="2"/>
    <n v="21.7"/>
    <n v="23"/>
    <n v="4.8"/>
    <n v="1.8"/>
    <s v="Y"/>
    <s v="N"/>
    <n v="124255.97500000001"/>
    <n v="87.894020850000004"/>
    <n v="10921357.2574"/>
    <n v="806"/>
  </r>
  <r>
    <d v="2017-03-17T00:00:00"/>
    <s v="Q1-2017"/>
    <x v="2"/>
    <n v="12"/>
    <s v="Friday"/>
    <x v="2"/>
    <n v="15.8"/>
    <n v="22.1"/>
    <n v="20.100000000000001"/>
    <n v="0"/>
    <s v="Y"/>
    <s v="N"/>
    <n v="111612.075"/>
    <n v="70.74607288"/>
    <n v="7896115.9922000002"/>
    <n v="807"/>
  </r>
  <r>
    <d v="2017-03-18T00:00:00"/>
    <s v="Q1-2017"/>
    <x v="2"/>
    <n v="12"/>
    <s v="Saturday"/>
    <x v="2"/>
    <n v="12.4"/>
    <n v="30.8"/>
    <n v="19.899999999999999"/>
    <n v="0"/>
    <s v="Y"/>
    <s v="N"/>
    <n v="107731.78"/>
    <n v="68.877097030000002"/>
    <n v="7420252.2642999999"/>
    <n v="808"/>
  </r>
  <r>
    <d v="2017-03-19T00:00:00"/>
    <s v="Q1-2017"/>
    <x v="2"/>
    <n v="12"/>
    <s v="Sunday"/>
    <x v="2"/>
    <n v="14.5"/>
    <n v="33.5"/>
    <n v="19.7"/>
    <n v="0"/>
    <s v="Y"/>
    <s v="N"/>
    <n v="113593.82"/>
    <n v="121.12201020000001"/>
    <n v="13758711.8247"/>
    <n v="809"/>
  </r>
  <r>
    <d v="2017-03-20T00:00:00"/>
    <s v="Q1-2017"/>
    <x v="2"/>
    <n v="13"/>
    <s v="Monday"/>
    <x v="2"/>
    <n v="19.3"/>
    <n v="28"/>
    <n v="11.3"/>
    <n v="0"/>
    <s v="Y"/>
    <s v="N"/>
    <n v="131980.98499999999"/>
    <n v="184.82347909999999"/>
    <n v="24393184.822700001"/>
    <n v="810"/>
  </r>
  <r>
    <d v="2017-03-21T00:00:00"/>
    <s v="Q1-2017"/>
    <x v="2"/>
    <n v="13"/>
    <s v="Tuesday"/>
    <x v="2"/>
    <n v="19.899999999999999"/>
    <n v="26.1"/>
    <n v="6.1"/>
    <n v="4.4000000000000004"/>
    <s v="Y"/>
    <s v="N"/>
    <n v="127625.36500000001"/>
    <n v="112.9036926"/>
    <n v="14409374.9779"/>
    <n v="811"/>
  </r>
  <r>
    <d v="2017-03-22T00:00:00"/>
    <s v="Q1-2017"/>
    <x v="2"/>
    <n v="13"/>
    <s v="Wednesday"/>
    <x v="2"/>
    <n v="17.8"/>
    <n v="21.8"/>
    <n v="7.3"/>
    <n v="9.1999999999999993"/>
    <s v="Y"/>
    <s v="N"/>
    <n v="114696.37"/>
    <n v="77.000286310000007"/>
    <n v="8831653.3287000004"/>
    <n v="812"/>
  </r>
  <r>
    <d v="2017-03-23T00:00:00"/>
    <s v="Q1-2017"/>
    <x v="2"/>
    <n v="13"/>
    <s v="Thursday"/>
    <x v="2"/>
    <n v="16.2"/>
    <n v="25.1"/>
    <n v="17.2"/>
    <n v="0"/>
    <s v="Y"/>
    <s v="N"/>
    <n v="111632.83500000001"/>
    <n v="97.823059580000006"/>
    <n v="10920265.4693"/>
    <n v="813"/>
  </r>
  <r>
    <d v="2017-03-24T00:00:00"/>
    <s v="Q1-2017"/>
    <x v="2"/>
    <n v="13"/>
    <s v="Friday"/>
    <x v="2"/>
    <n v="13.9"/>
    <n v="24.7"/>
    <n v="16.100000000000001"/>
    <n v="0"/>
    <s v="Y"/>
    <s v="N"/>
    <n v="115411.41"/>
    <n v="118.4496111"/>
    <n v="13670436.630999999"/>
    <n v="814"/>
  </r>
  <r>
    <d v="2017-03-25T00:00:00"/>
    <s v="Q1-2017"/>
    <x v="2"/>
    <n v="13"/>
    <s v="Saturday"/>
    <x v="2"/>
    <n v="15.3"/>
    <n v="29.7"/>
    <n v="13.5"/>
    <n v="0"/>
    <s v="Y"/>
    <s v="N"/>
    <n v="107465.98"/>
    <n v="138.79475579999999"/>
    <n v="14915714.4509"/>
    <n v="815"/>
  </r>
  <r>
    <d v="2017-03-26T00:00:00"/>
    <s v="Q1-2017"/>
    <x v="2"/>
    <n v="13"/>
    <s v="Sunday"/>
    <x v="2"/>
    <n v="19.3"/>
    <n v="26.7"/>
    <n v="14.6"/>
    <n v="0"/>
    <s v="Y"/>
    <s v="N"/>
    <n v="104189.1"/>
    <n v="147.4805929"/>
    <n v="15365870.241699999"/>
    <n v="816"/>
  </r>
  <r>
    <d v="2017-03-27T00:00:00"/>
    <s v="Q1-2017"/>
    <x v="2"/>
    <n v="14"/>
    <s v="Monday"/>
    <x v="2"/>
    <n v="19.3"/>
    <n v="31.9"/>
    <n v="7.6"/>
    <n v="0"/>
    <s v="Y"/>
    <s v="N"/>
    <n v="116237.22"/>
    <n v="118.5621993"/>
    <n v="13781340.443700001"/>
    <n v="817"/>
  </r>
  <r>
    <d v="2017-03-28T00:00:00"/>
    <s v="Q1-2017"/>
    <x v="2"/>
    <n v="14"/>
    <s v="Tuesday"/>
    <x v="2"/>
    <n v="11.9"/>
    <n v="24.3"/>
    <n v="17.8"/>
    <n v="4.2"/>
    <s v="Y"/>
    <s v="N"/>
    <n v="111032.97500000001"/>
    <n v="121.90563229999999"/>
    <n v="13535545.023499999"/>
    <n v="818"/>
  </r>
  <r>
    <d v="2017-03-29T00:00:00"/>
    <s v="Q1-2017"/>
    <x v="2"/>
    <n v="14"/>
    <s v="Wednesday"/>
    <x v="2"/>
    <n v="13.9"/>
    <n v="27.2"/>
    <n v="14.7"/>
    <n v="0.2"/>
    <s v="Y"/>
    <s v="N"/>
    <n v="109640.33"/>
    <n v="133.7982653"/>
    <n v="14669685.960899999"/>
    <n v="819"/>
  </r>
  <r>
    <d v="2017-03-30T00:00:00"/>
    <s v="Q1-2017"/>
    <x v="2"/>
    <n v="14"/>
    <s v="Thursday"/>
    <x v="2"/>
    <n v="10.199999999999999"/>
    <n v="17.899999999999999"/>
    <n v="13"/>
    <n v="3.4"/>
    <s v="Y"/>
    <s v="N"/>
    <n v="107491.87"/>
    <n v="115.1902122"/>
    <n v="12382011.315099999"/>
    <n v="820"/>
  </r>
  <r>
    <d v="2017-03-31T00:00:00"/>
    <s v="Q1-2017"/>
    <x v="2"/>
    <n v="14"/>
    <s v="Friday"/>
    <x v="2"/>
    <n v="10.1"/>
    <n v="17.899999999999999"/>
    <n v="12.3"/>
    <n v="2.8"/>
    <s v="N"/>
    <s v="N"/>
    <n v="110662.245"/>
    <n v="145.21906050000001"/>
    <n v="16070267.251700001"/>
    <n v="821"/>
  </r>
  <r>
    <d v="2017-04-01T00:00:00"/>
    <s v="Q2-2017"/>
    <x v="3"/>
    <n v="14"/>
    <s v="Saturday"/>
    <x v="2"/>
    <n v="10"/>
    <n v="19"/>
    <n v="13.5"/>
    <n v="0"/>
    <s v="N"/>
    <s v="N"/>
    <n v="97402.264999999999"/>
    <n v="99.249181780000001"/>
    <n v="9667095.1048000008"/>
    <n v="822"/>
  </r>
  <r>
    <d v="2017-04-02T00:00:00"/>
    <s v="Q2-2017"/>
    <x v="3"/>
    <n v="14"/>
    <s v="Sunday"/>
    <x v="2"/>
    <n v="11.7"/>
    <n v="18.2"/>
    <n v="10.1"/>
    <n v="0.4"/>
    <s v="N"/>
    <s v="N"/>
    <n v="94477.095000000001"/>
    <n v="92.915735170000005"/>
    <n v="8778408.7387000006"/>
    <n v="823"/>
  </r>
  <r>
    <d v="2017-04-03T00:00:00"/>
    <s v="Q2-2017"/>
    <x v="3"/>
    <n v="15"/>
    <s v="Monday"/>
    <x v="2"/>
    <n v="8.1999999999999993"/>
    <n v="21.5"/>
    <n v="16.8"/>
    <n v="0"/>
    <s v="N"/>
    <s v="N"/>
    <n v="107895.52499999999"/>
    <n v="106.4521598"/>
    <n v="11485711.669"/>
    <n v="824"/>
  </r>
  <r>
    <d v="2017-04-04T00:00:00"/>
    <s v="Q2-2017"/>
    <x v="3"/>
    <n v="15"/>
    <s v="Tuesday"/>
    <x v="2"/>
    <n v="10"/>
    <n v="24.4"/>
    <n v="16.399999999999999"/>
    <n v="0"/>
    <s v="N"/>
    <s v="N"/>
    <n v="113138.67"/>
    <n v="122.6614787"/>
    <n v="13877756.5604"/>
    <n v="825"/>
  </r>
  <r>
    <d v="2017-04-05T00:00:00"/>
    <s v="Q2-2017"/>
    <x v="3"/>
    <n v="15"/>
    <s v="Wednesday"/>
    <x v="2"/>
    <n v="11"/>
    <n v="25.4"/>
    <n v="15.8"/>
    <n v="0"/>
    <s v="N"/>
    <s v="N"/>
    <n v="114191.35"/>
    <n v="142.28042669999999"/>
    <n v="16247194.0034"/>
    <n v="826"/>
  </r>
  <r>
    <d v="2017-04-06T00:00:00"/>
    <s v="Q2-2017"/>
    <x v="3"/>
    <n v="15"/>
    <s v="Thursday"/>
    <x v="2"/>
    <n v="12"/>
    <n v="26.6"/>
    <n v="13.5"/>
    <n v="0"/>
    <s v="N"/>
    <s v="N"/>
    <n v="114817.30499999999"/>
    <n v="126.18198750000001"/>
    <n v="14487875.7443"/>
    <n v="827"/>
  </r>
  <r>
    <d v="2017-04-07T00:00:00"/>
    <s v="Q2-2017"/>
    <x v="3"/>
    <n v="15"/>
    <s v="Friday"/>
    <x v="2"/>
    <n v="12.7"/>
    <n v="26.2"/>
    <n v="15.6"/>
    <n v="0"/>
    <s v="N"/>
    <s v="N"/>
    <n v="110160.02499999999"/>
    <n v="101.330421"/>
    <n v="11162561.7106"/>
    <n v="828"/>
  </r>
  <r>
    <d v="2017-04-08T00:00:00"/>
    <s v="Q2-2017"/>
    <x v="3"/>
    <n v="15"/>
    <s v="Saturday"/>
    <x v="2"/>
    <n v="18.600000000000001"/>
    <n v="28.1"/>
    <n v="13.8"/>
    <n v="0"/>
    <s v="N"/>
    <s v="N"/>
    <n v="99084.74"/>
    <n v="95.867977690000004"/>
    <n v="9499053.6436999999"/>
    <n v="829"/>
  </r>
  <r>
    <d v="2017-04-09T00:00:00"/>
    <s v="Q2-2017"/>
    <x v="3"/>
    <n v="15"/>
    <s v="Sunday"/>
    <x v="2"/>
    <n v="11.7"/>
    <n v="15.2"/>
    <n v="6.5"/>
    <n v="10.6"/>
    <s v="N"/>
    <s v="N"/>
    <n v="96041.895000000004"/>
    <n v="74.591633180000002"/>
    <n v="7163921.8017999995"/>
    <n v="830"/>
  </r>
  <r>
    <d v="2017-04-10T00:00:00"/>
    <s v="Q2-2017"/>
    <x v="3"/>
    <n v="16"/>
    <s v="Monday"/>
    <x v="2"/>
    <n v="9"/>
    <n v="17"/>
    <n v="3"/>
    <n v="25.4"/>
    <s v="N"/>
    <s v="N"/>
    <n v="113287.05499999999"/>
    <n v="111.8004887"/>
    <n v="12665548.112400001"/>
    <n v="831"/>
  </r>
  <r>
    <d v="2017-04-11T00:00:00"/>
    <s v="Q2-2017"/>
    <x v="3"/>
    <n v="16"/>
    <s v="Tuesday"/>
    <x v="2"/>
    <n v="12.3"/>
    <n v="18.5"/>
    <n v="13.5"/>
    <n v="15.4"/>
    <s v="N"/>
    <s v="N"/>
    <n v="114159.965"/>
    <n v="130.03687339999999"/>
    <n v="14845004.916099999"/>
    <n v="832"/>
  </r>
  <r>
    <d v="2017-04-12T00:00:00"/>
    <s v="Q2-2017"/>
    <x v="3"/>
    <n v="16"/>
    <s v="Wednesday"/>
    <x v="2"/>
    <n v="10.8"/>
    <n v="19.3"/>
    <n v="14"/>
    <n v="0"/>
    <s v="N"/>
    <s v="N"/>
    <n v="114335.995"/>
    <n v="126.572879"/>
    <n v="14471836.0605"/>
    <n v="833"/>
  </r>
  <r>
    <d v="2017-04-13T00:00:00"/>
    <s v="Q2-2017"/>
    <x v="3"/>
    <n v="16"/>
    <s v="Thursday"/>
    <x v="2"/>
    <n v="10.9"/>
    <n v="22.2"/>
    <n v="13.9"/>
    <n v="0"/>
    <s v="N"/>
    <s v="N"/>
    <n v="112704.045"/>
    <n v="117.53565020000001"/>
    <n v="13246743.2092"/>
    <n v="834"/>
  </r>
  <r>
    <d v="2017-04-14T00:00:00"/>
    <s v="Q2-2017"/>
    <x v="3"/>
    <n v="16"/>
    <s v="Friday"/>
    <x v="2"/>
    <n v="13"/>
    <n v="17.899999999999999"/>
    <n v="8.9"/>
    <n v="0"/>
    <s v="N"/>
    <s v="Y"/>
    <n v="97436.41"/>
    <n v="109.7650221"/>
    <n v="10695109.697000001"/>
    <n v="835"/>
  </r>
  <r>
    <d v="2017-04-15T00:00:00"/>
    <s v="Q2-2017"/>
    <x v="3"/>
    <n v="16"/>
    <s v="Saturday"/>
    <x v="2"/>
    <n v="11.8"/>
    <n v="17.3"/>
    <n v="9.6999999999999993"/>
    <n v="0"/>
    <s v="N"/>
    <s v="Y"/>
    <n v="99608.57"/>
    <n v="116.78284910000001"/>
    <n v="11632572.599400001"/>
    <n v="836"/>
  </r>
  <r>
    <d v="2017-04-16T00:00:00"/>
    <s v="Q2-2017"/>
    <x v="3"/>
    <n v="16"/>
    <s v="Sunday"/>
    <x v="2"/>
    <n v="9.9"/>
    <n v="22.6"/>
    <n v="10.1"/>
    <n v="0"/>
    <s v="N"/>
    <s v="Y"/>
    <n v="96594.744999999995"/>
    <n v="95.646407010000004"/>
    <n v="9238940.2952999994"/>
    <n v="837"/>
  </r>
  <r>
    <d v="2017-04-17T00:00:00"/>
    <s v="Q2-2017"/>
    <x v="3"/>
    <n v="17"/>
    <s v="Monday"/>
    <x v="2"/>
    <n v="11.1"/>
    <n v="18.3"/>
    <n v="10.9"/>
    <n v="0"/>
    <s v="N"/>
    <s v="Y"/>
    <n v="99945.494999999995"/>
    <n v="104.57818949999999"/>
    <n v="10452118.9158"/>
    <n v="838"/>
  </r>
  <r>
    <d v="2017-04-18T00:00:00"/>
    <s v="Q2-2017"/>
    <x v="3"/>
    <n v="17"/>
    <s v="Tuesday"/>
    <x v="2"/>
    <n v="9.5"/>
    <n v="20.399999999999999"/>
    <n v="13.7"/>
    <n v="0"/>
    <s v="N"/>
    <s v="N"/>
    <n v="111955.175"/>
    <n v="112.8247059"/>
    <n v="12631309.693399999"/>
    <n v="839"/>
  </r>
  <r>
    <d v="2017-04-19T00:00:00"/>
    <s v="Q2-2017"/>
    <x v="3"/>
    <n v="17"/>
    <s v="Wednesday"/>
    <x v="2"/>
    <n v="13"/>
    <n v="26.9"/>
    <n v="12.7"/>
    <n v="0"/>
    <s v="Y"/>
    <s v="N"/>
    <n v="114436.97"/>
    <n v="101.3145524"/>
    <n v="11594130.3936"/>
    <n v="840"/>
  </r>
  <r>
    <d v="2017-04-20T00:00:00"/>
    <s v="Q2-2017"/>
    <x v="3"/>
    <n v="17"/>
    <s v="Thursday"/>
    <x v="2"/>
    <n v="14.6"/>
    <n v="26.5"/>
    <n v="12.4"/>
    <n v="0"/>
    <s v="Y"/>
    <s v="N"/>
    <n v="112816.68"/>
    <n v="104.07810310000001"/>
    <n v="11741746.0524"/>
    <n v="841"/>
  </r>
  <r>
    <d v="2017-04-21T00:00:00"/>
    <s v="Q2-2017"/>
    <x v="3"/>
    <n v="17"/>
    <s v="Friday"/>
    <x v="2"/>
    <n v="16.5"/>
    <n v="20.9"/>
    <n v="3.6"/>
    <n v="9.4"/>
    <s v="Y"/>
    <s v="N"/>
    <n v="114522.44"/>
    <n v="133.2265993"/>
    <n v="15257435.2247"/>
    <n v="842"/>
  </r>
  <r>
    <d v="2017-04-22T00:00:00"/>
    <s v="Q2-2017"/>
    <x v="3"/>
    <n v="17"/>
    <s v="Saturday"/>
    <x v="2"/>
    <n v="16.899999999999999"/>
    <n v="22.5"/>
    <n v="11.8"/>
    <n v="4.5999999999999996"/>
    <s v="Y"/>
    <s v="N"/>
    <n v="102528.4"/>
    <n v="111.6671228"/>
    <n v="11449051.4333"/>
    <n v="843"/>
  </r>
  <r>
    <d v="2017-04-23T00:00:00"/>
    <s v="Q2-2017"/>
    <x v="3"/>
    <n v="17"/>
    <s v="Sunday"/>
    <x v="2"/>
    <n v="14.4"/>
    <n v="21.8"/>
    <n v="11.9"/>
    <n v="0"/>
    <s v="Y"/>
    <s v="N"/>
    <n v="97356.565000000002"/>
    <n v="90.726651050000001"/>
    <n v="8832835.1001999993"/>
    <n v="844"/>
  </r>
  <r>
    <d v="2017-04-24T00:00:00"/>
    <s v="Q2-2017"/>
    <x v="3"/>
    <n v="18"/>
    <s v="Monday"/>
    <x v="2"/>
    <n v="15.9"/>
    <n v="24.7"/>
    <n v="9.9"/>
    <n v="0"/>
    <s v="Y"/>
    <s v="N"/>
    <n v="109421.815"/>
    <n v="113.2589368"/>
    <n v="12392998.4296"/>
    <n v="845"/>
  </r>
  <r>
    <d v="2017-04-25T00:00:00"/>
    <s v="Q2-2017"/>
    <x v="3"/>
    <n v="18"/>
    <s v="Tuesday"/>
    <x v="2"/>
    <n v="16.2"/>
    <n v="17.7"/>
    <n v="5.8"/>
    <n v="21.6"/>
    <s v="Y"/>
    <s v="Y"/>
    <n v="101548.735"/>
    <n v="86.790072550000005"/>
    <n v="8813422.0779999997"/>
    <n v="846"/>
  </r>
  <r>
    <d v="2017-04-26T00:00:00"/>
    <s v="Q2-2017"/>
    <x v="3"/>
    <n v="18"/>
    <s v="Wednesday"/>
    <x v="2"/>
    <n v="10.1"/>
    <n v="14.5"/>
    <n v="6.4"/>
    <n v="20"/>
    <s v="Y"/>
    <s v="N"/>
    <n v="116795.245"/>
    <n v="100.69868460000001"/>
    <n v="11761127.539000001"/>
    <n v="847"/>
  </r>
  <r>
    <d v="2017-04-27T00:00:00"/>
    <s v="Q2-2017"/>
    <x v="3"/>
    <n v="18"/>
    <s v="Thursday"/>
    <x v="2"/>
    <n v="8.3000000000000007"/>
    <n v="15.6"/>
    <n v="7.1"/>
    <n v="15.4"/>
    <s v="Y"/>
    <s v="N"/>
    <n v="126329.53"/>
    <n v="145.68273490000001"/>
    <n v="18404031.429000001"/>
    <n v="848"/>
  </r>
  <r>
    <d v="2017-04-28T00:00:00"/>
    <s v="Q2-2017"/>
    <x v="3"/>
    <n v="18"/>
    <s v="Friday"/>
    <x v="2"/>
    <n v="9.4"/>
    <n v="19.8"/>
    <n v="6"/>
    <n v="0.4"/>
    <s v="Y"/>
    <s v="N"/>
    <n v="120144.19"/>
    <n v="120.8095221"/>
    <n v="14514562.176999999"/>
    <n v="849"/>
  </r>
  <r>
    <d v="2017-04-29T00:00:00"/>
    <s v="Q2-2017"/>
    <x v="3"/>
    <n v="18"/>
    <s v="Saturday"/>
    <x v="2"/>
    <n v="14.9"/>
    <n v="18.100000000000001"/>
    <n v="7.9"/>
    <n v="0.2"/>
    <s v="Y"/>
    <s v="N"/>
    <n v="104864.05"/>
    <n v="100.81967"/>
    <n v="10572358.915899999"/>
    <n v="850"/>
  </r>
  <r>
    <d v="2017-04-30T00:00:00"/>
    <s v="Q2-2017"/>
    <x v="3"/>
    <n v="18"/>
    <s v="Sunday"/>
    <x v="2"/>
    <n v="13.6"/>
    <n v="17.8"/>
    <n v="7.3"/>
    <n v="0"/>
    <s v="Y"/>
    <s v="N"/>
    <n v="103756.535"/>
    <n v="109.5772954"/>
    <n v="11369360.485400001"/>
    <n v="851"/>
  </r>
  <r>
    <d v="2017-05-01T00:00:00"/>
    <s v="Q2-2017"/>
    <x v="4"/>
    <n v="19"/>
    <s v="Monday"/>
    <x v="2"/>
    <n v="13.6"/>
    <n v="20.399999999999999"/>
    <n v="8.6999999999999993"/>
    <n v="0"/>
    <s v="Y"/>
    <s v="N"/>
    <n v="115103.77499999999"/>
    <n v="99.159474029999998"/>
    <n v="11413629.787900001"/>
    <n v="852"/>
  </r>
  <r>
    <d v="2017-05-02T00:00:00"/>
    <s v="Q2-2017"/>
    <x v="4"/>
    <n v="19"/>
    <s v="Tuesday"/>
    <x v="2"/>
    <n v="10.4"/>
    <n v="15.2"/>
    <n v="9.4"/>
    <n v="2.4"/>
    <s v="Y"/>
    <s v="N"/>
    <n v="120718.64"/>
    <n v="109.9227693"/>
    <n v="13269727.2149"/>
    <n v="853"/>
  </r>
  <r>
    <d v="2017-05-03T00:00:00"/>
    <s v="Q2-2017"/>
    <x v="4"/>
    <n v="19"/>
    <s v="Wednesday"/>
    <x v="2"/>
    <n v="7.4"/>
    <n v="15.3"/>
    <n v="10.8"/>
    <n v="0.8"/>
    <s v="Y"/>
    <s v="N"/>
    <n v="129196.44500000001"/>
    <n v="128.63995560000001"/>
    <n v="16619824.9485"/>
    <n v="854"/>
  </r>
  <r>
    <d v="2017-05-04T00:00:00"/>
    <s v="Q2-2017"/>
    <x v="4"/>
    <n v="19"/>
    <s v="Thursday"/>
    <x v="2"/>
    <n v="5.8"/>
    <n v="16.899999999999999"/>
    <n v="12"/>
    <n v="0"/>
    <s v="Y"/>
    <s v="N"/>
    <n v="127260.05"/>
    <n v="123.4720662"/>
    <n v="15713061.3182"/>
    <n v="855"/>
  </r>
  <r>
    <d v="2017-05-05T00:00:00"/>
    <s v="Q2-2017"/>
    <x v="4"/>
    <n v="19"/>
    <s v="Friday"/>
    <x v="2"/>
    <n v="6.2"/>
    <n v="20.5"/>
    <n v="10.6"/>
    <n v="0"/>
    <s v="Y"/>
    <s v="N"/>
    <n v="123150.38499999999"/>
    <n v="108.2886014"/>
    <n v="13335782.953500001"/>
    <n v="856"/>
  </r>
  <r>
    <d v="2017-05-06T00:00:00"/>
    <s v="Q2-2017"/>
    <x v="4"/>
    <n v="19"/>
    <s v="Saturday"/>
    <x v="2"/>
    <n v="9.6"/>
    <n v="20"/>
    <n v="6.1"/>
    <n v="0.2"/>
    <s v="Y"/>
    <s v="N"/>
    <n v="105013.07"/>
    <n v="81.778327349999998"/>
    <n v="8587793.2145000007"/>
    <n v="857"/>
  </r>
  <r>
    <d v="2017-05-07T00:00:00"/>
    <s v="Q2-2017"/>
    <x v="4"/>
    <n v="19"/>
    <s v="Sunday"/>
    <x v="2"/>
    <n v="8.9"/>
    <n v="14.8"/>
    <n v="9.4"/>
    <n v="1.4"/>
    <s v="Y"/>
    <s v="N"/>
    <n v="107424.07"/>
    <n v="104.9084029"/>
    <n v="11269687.616699999"/>
    <n v="858"/>
  </r>
  <r>
    <d v="2017-05-08T00:00:00"/>
    <s v="Q2-2017"/>
    <x v="4"/>
    <n v="20"/>
    <s v="Monday"/>
    <x v="2"/>
    <n v="10.1"/>
    <n v="15.8"/>
    <n v="7.2"/>
    <n v="1.8"/>
    <s v="Y"/>
    <s v="N"/>
    <n v="125858.27"/>
    <n v="132.9735336"/>
    <n v="16735818.8947"/>
    <n v="859"/>
  </r>
  <r>
    <d v="2017-05-09T00:00:00"/>
    <s v="Q2-2017"/>
    <x v="4"/>
    <n v="20"/>
    <s v="Tuesday"/>
    <x v="2"/>
    <n v="10.9"/>
    <n v="15.9"/>
    <n v="7.3"/>
    <n v="1.6"/>
    <s v="Y"/>
    <s v="N"/>
    <n v="126760.71"/>
    <n v="138.99141549999999"/>
    <n v="17618650.512699999"/>
    <n v="860"/>
  </r>
  <r>
    <d v="2017-05-10T00:00:00"/>
    <s v="Q2-2017"/>
    <x v="4"/>
    <n v="20"/>
    <s v="Wednesday"/>
    <x v="2"/>
    <n v="8.1"/>
    <n v="17.7"/>
    <n v="11.3"/>
    <n v="0"/>
    <s v="Y"/>
    <s v="N"/>
    <n v="125747.735"/>
    <n v="149.62274859999999"/>
    <n v="18814721.740899999"/>
    <n v="861"/>
  </r>
  <r>
    <d v="2017-05-11T00:00:00"/>
    <s v="Q2-2017"/>
    <x v="4"/>
    <n v="20"/>
    <s v="Thursday"/>
    <x v="2"/>
    <n v="6.1"/>
    <n v="16.5"/>
    <n v="8.6"/>
    <n v="0"/>
    <s v="Y"/>
    <s v="N"/>
    <n v="128753.13"/>
    <n v="170.29264480000001"/>
    <n v="21925711.034000002"/>
    <n v="862"/>
  </r>
  <r>
    <d v="2017-05-12T00:00:00"/>
    <s v="Q2-2017"/>
    <x v="4"/>
    <n v="20"/>
    <s v="Friday"/>
    <x v="2"/>
    <n v="5.9"/>
    <n v="19.5"/>
    <n v="9.9"/>
    <n v="0"/>
    <s v="Y"/>
    <s v="N"/>
    <n v="123523"/>
    <n v="129.30937700000001"/>
    <n v="15972682.1752"/>
    <n v="863"/>
  </r>
  <r>
    <d v="2017-05-13T00:00:00"/>
    <s v="Q2-2017"/>
    <x v="4"/>
    <n v="20"/>
    <s v="Saturday"/>
    <x v="2"/>
    <n v="8.4"/>
    <n v="15.6"/>
    <n v="10.1"/>
    <n v="0.2"/>
    <s v="Y"/>
    <s v="N"/>
    <n v="109477.42"/>
    <n v="130.31682979999999"/>
    <n v="14266750.3091"/>
    <n v="864"/>
  </r>
  <r>
    <d v="2017-05-14T00:00:00"/>
    <s v="Q2-2017"/>
    <x v="4"/>
    <n v="20"/>
    <s v="Sunday"/>
    <x v="2"/>
    <n v="6.4"/>
    <n v="15.1"/>
    <n v="7.7"/>
    <n v="0"/>
    <s v="Y"/>
    <s v="N"/>
    <n v="107497.03"/>
    <n v="126.9174946"/>
    <n v="13643253.7245"/>
    <n v="865"/>
  </r>
  <r>
    <d v="2017-05-15T00:00:00"/>
    <s v="Q2-2017"/>
    <x v="4"/>
    <n v="21"/>
    <s v="Monday"/>
    <x v="2"/>
    <n v="6.3"/>
    <n v="16.899999999999999"/>
    <n v="8.1999999999999993"/>
    <n v="0"/>
    <s v="Y"/>
    <s v="N"/>
    <n v="125871.91499999999"/>
    <n v="134.64203240000001"/>
    <n v="16947650.457699999"/>
    <n v="866"/>
  </r>
  <r>
    <d v="2017-05-16T00:00:00"/>
    <s v="Q2-2017"/>
    <x v="4"/>
    <n v="21"/>
    <s v="Tuesday"/>
    <x v="2"/>
    <n v="5.6"/>
    <n v="18.2"/>
    <n v="9"/>
    <n v="0"/>
    <s v="Y"/>
    <s v="N"/>
    <n v="127820.715"/>
    <n v="128.3149076"/>
    <n v="16401303.2346"/>
    <n v="867"/>
  </r>
  <r>
    <d v="2017-05-17T00:00:00"/>
    <s v="Q2-2017"/>
    <x v="4"/>
    <n v="21"/>
    <s v="Wednesday"/>
    <x v="2"/>
    <n v="7.6"/>
    <n v="17"/>
    <n v="3.8"/>
    <n v="0"/>
    <s v="Y"/>
    <s v="N"/>
    <n v="125072.675"/>
    <n v="123.8345994"/>
    <n v="15488324.604499999"/>
    <n v="868"/>
  </r>
  <r>
    <d v="2017-05-18T00:00:00"/>
    <s v="Q2-2017"/>
    <x v="4"/>
    <n v="21"/>
    <s v="Thursday"/>
    <x v="2"/>
    <n v="10.7"/>
    <n v="20.2"/>
    <n v="9.8000000000000007"/>
    <n v="0.8"/>
    <s v="Y"/>
    <s v="N"/>
    <n v="122910.48"/>
    <n v="107.8423351"/>
    <n v="13254953.171499999"/>
    <n v="869"/>
  </r>
  <r>
    <d v="2017-05-19T00:00:00"/>
    <s v="Q2-2017"/>
    <x v="4"/>
    <n v="21"/>
    <s v="Friday"/>
    <x v="2"/>
    <n v="10.199999999999999"/>
    <n v="17.8"/>
    <n v="2.5"/>
    <n v="0"/>
    <s v="Y"/>
    <s v="N"/>
    <n v="123351.45"/>
    <n v="96.440249769999994"/>
    <n v="11896044.647500001"/>
    <n v="870"/>
  </r>
  <r>
    <d v="2017-05-20T00:00:00"/>
    <s v="Q2-2017"/>
    <x v="4"/>
    <n v="21"/>
    <s v="Saturday"/>
    <x v="2"/>
    <n v="10.199999999999999"/>
    <n v="19.3"/>
    <n v="9.8000000000000007"/>
    <n v="0"/>
    <s v="Y"/>
    <s v="N"/>
    <n v="109111.61500000001"/>
    <n v="88.135879099999997"/>
    <n v="9616648.1079999991"/>
    <n v="871"/>
  </r>
  <r>
    <d v="2017-05-21T00:00:00"/>
    <s v="Q2-2017"/>
    <x v="4"/>
    <n v="21"/>
    <s v="Sunday"/>
    <x v="2"/>
    <n v="10.8"/>
    <n v="18.7"/>
    <n v="6.8"/>
    <n v="0"/>
    <s v="Y"/>
    <s v="N"/>
    <n v="105912.16"/>
    <n v="76.782179819999996"/>
    <n v="8132166.5142000001"/>
    <n v="872"/>
  </r>
  <r>
    <d v="2017-05-22T00:00:00"/>
    <s v="Q2-2017"/>
    <x v="4"/>
    <n v="22"/>
    <s v="Monday"/>
    <x v="2"/>
    <n v="10.4"/>
    <n v="20.3"/>
    <n v="10.1"/>
    <n v="0"/>
    <s v="Y"/>
    <s v="N"/>
    <n v="113551.03999999999"/>
    <n v="72.931488029999997"/>
    <n v="8281446.3146000002"/>
    <n v="873"/>
  </r>
  <r>
    <d v="2017-05-23T00:00:00"/>
    <s v="Q2-2017"/>
    <x v="4"/>
    <n v="22"/>
    <s v="Tuesday"/>
    <x v="2"/>
    <n v="12.8"/>
    <n v="19.3"/>
    <n v="7.4"/>
    <n v="0"/>
    <s v="Y"/>
    <s v="N"/>
    <n v="119127.205"/>
    <n v="96.837634640000005"/>
    <n v="11535996.7535"/>
    <n v="874"/>
  </r>
  <r>
    <d v="2017-05-24T00:00:00"/>
    <s v="Q2-2017"/>
    <x v="4"/>
    <n v="22"/>
    <s v="Wednesday"/>
    <x v="2"/>
    <n v="11.7"/>
    <n v="17.100000000000001"/>
    <n v="8"/>
    <n v="0"/>
    <s v="Y"/>
    <s v="N"/>
    <n v="121571.97"/>
    <n v="103.2410383"/>
    <n v="12551216.411"/>
    <n v="875"/>
  </r>
  <r>
    <d v="2017-05-25T00:00:00"/>
    <s v="Q2-2017"/>
    <x v="4"/>
    <n v="22"/>
    <s v="Thursday"/>
    <x v="2"/>
    <n v="13.7"/>
    <n v="18.5"/>
    <n v="5.7"/>
    <n v="0"/>
    <s v="Y"/>
    <s v="N"/>
    <n v="124010.03"/>
    <n v="108.51901340000001"/>
    <n v="13457446.1073"/>
    <n v="876"/>
  </r>
  <r>
    <d v="2017-05-26T00:00:00"/>
    <s v="Q2-2017"/>
    <x v="4"/>
    <n v="22"/>
    <s v="Friday"/>
    <x v="2"/>
    <n v="13.1"/>
    <n v="18"/>
    <n v="8.1999999999999993"/>
    <n v="0"/>
    <s v="Y"/>
    <s v="N"/>
    <n v="123130.6"/>
    <n v="94.696229970000005"/>
    <n v="11660003.6139"/>
    <n v="877"/>
  </r>
  <r>
    <d v="2017-05-27T00:00:00"/>
    <s v="Q2-2017"/>
    <x v="4"/>
    <n v="22"/>
    <s v="Saturday"/>
    <x v="2"/>
    <n v="11.9"/>
    <n v="17.8"/>
    <n v="8.3000000000000007"/>
    <n v="0"/>
    <s v="Y"/>
    <s v="N"/>
    <n v="104643.675"/>
    <n v="60.860101950000001"/>
    <n v="6368624.7289000005"/>
    <n v="878"/>
  </r>
  <r>
    <d v="2017-05-28T00:00:00"/>
    <s v="Q2-2017"/>
    <x v="4"/>
    <n v="22"/>
    <s v="Sunday"/>
    <x v="2"/>
    <n v="10.199999999999999"/>
    <n v="15.3"/>
    <n v="7.6"/>
    <n v="6.8"/>
    <s v="Y"/>
    <s v="N"/>
    <n v="110029.55"/>
    <n v="72.341641420000002"/>
    <n v="7959718.2516999999"/>
    <n v="879"/>
  </r>
  <r>
    <d v="2017-05-29T00:00:00"/>
    <s v="Q2-2017"/>
    <x v="4"/>
    <n v="23"/>
    <s v="Monday"/>
    <x v="2"/>
    <n v="7.7"/>
    <n v="14.8"/>
    <n v="8"/>
    <n v="1.4"/>
    <s v="Y"/>
    <s v="N"/>
    <n v="130516.1"/>
    <n v="96.084781000000007"/>
    <n v="12540610.885500001"/>
    <n v="880"/>
  </r>
  <r>
    <d v="2017-05-30T00:00:00"/>
    <s v="Q2-2017"/>
    <x v="4"/>
    <n v="23"/>
    <s v="Tuesday"/>
    <x v="2"/>
    <n v="9.3000000000000007"/>
    <n v="13.1"/>
    <n v="6.9"/>
    <n v="2.2000000000000002"/>
    <s v="Y"/>
    <s v="N"/>
    <n v="132762.38"/>
    <n v="95.714474339999995"/>
    <n v="12707281.413799999"/>
    <n v="881"/>
  </r>
  <r>
    <d v="2017-05-31T00:00:00"/>
    <s v="Q2-2017"/>
    <x v="4"/>
    <n v="23"/>
    <s v="Wednesday"/>
    <x v="2"/>
    <n v="6.7"/>
    <n v="13"/>
    <n v="8.5"/>
    <n v="5.4"/>
    <s v="Y"/>
    <s v="N"/>
    <n v="139030.79500000001"/>
    <n v="120.64923159999999"/>
    <n v="16773958.5855"/>
    <n v="882"/>
  </r>
  <r>
    <d v="2017-06-01T00:00:00"/>
    <s v="Q2-2017"/>
    <x v="5"/>
    <n v="23"/>
    <s v="Thursday"/>
    <x v="2"/>
    <n v="7.9"/>
    <n v="13.9"/>
    <n v="4.7"/>
    <n v="0.4"/>
    <s v="Y"/>
    <s v="N"/>
    <n v="140202.73499999999"/>
    <n v="113.3116143"/>
    <n v="15886598.232100001"/>
    <n v="883"/>
  </r>
  <r>
    <d v="2017-06-02T00:00:00"/>
    <s v="Q2-2017"/>
    <x v="5"/>
    <n v="23"/>
    <s v="Friday"/>
    <x v="2"/>
    <n v="8"/>
    <n v="14.7"/>
    <n v="7.3"/>
    <n v="0"/>
    <s v="Y"/>
    <s v="N"/>
    <n v="136856.79999999999"/>
    <n v="96.837747410000006"/>
    <n v="13252904.229699999"/>
    <n v="884"/>
  </r>
  <r>
    <d v="2017-06-03T00:00:00"/>
    <s v="Q2-2017"/>
    <x v="5"/>
    <n v="23"/>
    <s v="Saturday"/>
    <x v="2"/>
    <n v="9.9"/>
    <n v="14.3"/>
    <n v="8.3000000000000007"/>
    <n v="0"/>
    <s v="Y"/>
    <s v="N"/>
    <n v="122161.405"/>
    <n v="107.24572980000001"/>
    <n v="13101289.032600001"/>
    <n v="885"/>
  </r>
  <r>
    <d v="2017-06-04T00:00:00"/>
    <s v="Q2-2017"/>
    <x v="5"/>
    <n v="23"/>
    <s v="Sunday"/>
    <x v="2"/>
    <n v="4.4000000000000004"/>
    <n v="15.8"/>
    <n v="9.3000000000000007"/>
    <n v="0"/>
    <s v="Y"/>
    <s v="N"/>
    <n v="118953.95"/>
    <n v="109.7429759"/>
    <n v="13054360.4681"/>
    <n v="886"/>
  </r>
  <r>
    <d v="2017-06-05T00:00:00"/>
    <s v="Q2-2017"/>
    <x v="5"/>
    <n v="24"/>
    <s v="Monday"/>
    <x v="2"/>
    <n v="5.6"/>
    <n v="17.5"/>
    <n v="5"/>
    <n v="0"/>
    <s v="Y"/>
    <s v="N"/>
    <n v="132877.45000000001"/>
    <n v="101.13227740000001"/>
    <n v="13438199.1336"/>
    <n v="887"/>
  </r>
  <r>
    <d v="2017-06-06T00:00:00"/>
    <s v="Q2-2017"/>
    <x v="5"/>
    <n v="24"/>
    <s v="Tuesday"/>
    <x v="2"/>
    <n v="8.6999999999999993"/>
    <n v="13.9"/>
    <n v="6.3"/>
    <n v="6.4"/>
    <s v="Y"/>
    <s v="N"/>
    <n v="133274.53"/>
    <n v="97.892460380000003"/>
    <n v="13046571.647700001"/>
    <n v="888"/>
  </r>
  <r>
    <d v="2017-06-07T00:00:00"/>
    <s v="Q2-2017"/>
    <x v="5"/>
    <n v="24"/>
    <s v="Wednesday"/>
    <x v="2"/>
    <n v="5.9"/>
    <n v="14.3"/>
    <n v="9.1999999999999993"/>
    <n v="0"/>
    <s v="Y"/>
    <s v="N"/>
    <n v="136116.12"/>
    <n v="105.69616809999999"/>
    <n v="14386952.3006"/>
    <n v="889"/>
  </r>
  <r>
    <d v="2017-06-08T00:00:00"/>
    <s v="Q2-2017"/>
    <x v="5"/>
    <n v="24"/>
    <s v="Thursday"/>
    <x v="2"/>
    <n v="3.6"/>
    <n v="15"/>
    <n v="7.2"/>
    <n v="0"/>
    <s v="Y"/>
    <s v="N"/>
    <n v="139511.78"/>
    <n v="110.1268719"/>
    <n v="15363995.9246"/>
    <n v="890"/>
  </r>
  <r>
    <d v="2017-06-09T00:00:00"/>
    <s v="Q2-2017"/>
    <x v="5"/>
    <n v="24"/>
    <s v="Friday"/>
    <x v="2"/>
    <n v="6.6"/>
    <n v="15"/>
    <n v="7.8"/>
    <n v="1.8"/>
    <s v="Y"/>
    <s v="N"/>
    <n v="130994.54"/>
    <n v="99.977135680000004"/>
    <n v="13096458.8989"/>
    <n v="891"/>
  </r>
  <r>
    <d v="2017-06-10T00:00:00"/>
    <s v="Q2-2017"/>
    <x v="5"/>
    <n v="24"/>
    <s v="Saturday"/>
    <x v="2"/>
    <n v="7"/>
    <n v="15.8"/>
    <n v="8.9"/>
    <n v="0"/>
    <s v="Y"/>
    <s v="N"/>
    <n v="120698.91499999999"/>
    <n v="97.622124130000003"/>
    <n v="11782884.4625"/>
    <n v="892"/>
  </r>
  <r>
    <d v="2017-06-11T00:00:00"/>
    <s v="Q2-2017"/>
    <x v="5"/>
    <n v="24"/>
    <s v="Sunday"/>
    <x v="2"/>
    <n v="3.4"/>
    <n v="15.5"/>
    <n v="8.6"/>
    <n v="0.2"/>
    <s v="Y"/>
    <s v="N"/>
    <n v="113374.465"/>
    <n v="87.883388569999994"/>
    <n v="9963732.1614999995"/>
    <n v="893"/>
  </r>
  <r>
    <d v="2017-06-12T00:00:00"/>
    <s v="Q2-2017"/>
    <x v="5"/>
    <n v="25"/>
    <s v="Monday"/>
    <x v="2"/>
    <n v="6"/>
    <n v="15.9"/>
    <n v="5.0999999999999996"/>
    <n v="0"/>
    <s v="Y"/>
    <s v="Y"/>
    <n v="117691.685"/>
    <n v="101.70609880000001"/>
    <n v="11969962.1425"/>
    <n v="894"/>
  </r>
  <r>
    <d v="2017-06-13T00:00:00"/>
    <s v="Q2-2017"/>
    <x v="5"/>
    <n v="25"/>
    <s v="Tuesday"/>
    <x v="2"/>
    <n v="8.8000000000000007"/>
    <n v="15.1"/>
    <n v="6.6"/>
    <n v="0"/>
    <s v="Y"/>
    <s v="N"/>
    <n v="135184.95000000001"/>
    <n v="109.9512443"/>
    <n v="14863753.463099999"/>
    <n v="895"/>
  </r>
  <r>
    <d v="2017-06-14T00:00:00"/>
    <s v="Q2-2017"/>
    <x v="5"/>
    <n v="25"/>
    <s v="Wednesday"/>
    <x v="2"/>
    <n v="4"/>
    <n v="17.399999999999999"/>
    <n v="8.9"/>
    <n v="0"/>
    <s v="Y"/>
    <s v="N"/>
    <n v="136253.42000000001"/>
    <n v="93.589782150000005"/>
    <n v="12751927.895"/>
    <n v="896"/>
  </r>
  <r>
    <d v="2017-06-15T00:00:00"/>
    <s v="Q2-2017"/>
    <x v="5"/>
    <n v="25"/>
    <s v="Thursday"/>
    <x v="2"/>
    <n v="7.7"/>
    <n v="19"/>
    <n v="7.4"/>
    <n v="0"/>
    <s v="Y"/>
    <s v="N"/>
    <n v="135303.255"/>
    <n v="102.837272"/>
    <n v="13914217.6369"/>
    <n v="897"/>
  </r>
  <r>
    <d v="2017-06-16T00:00:00"/>
    <s v="Q2-2017"/>
    <x v="5"/>
    <n v="25"/>
    <s v="Friday"/>
    <x v="2"/>
    <n v="6.6"/>
    <n v="17.100000000000001"/>
    <n v="8.9"/>
    <n v="0"/>
    <s v="Y"/>
    <s v="N"/>
    <n v="135269.63500000001"/>
    <n v="107.362224"/>
    <n v="14522848.8533"/>
    <n v="898"/>
  </r>
  <r>
    <d v="2017-06-17T00:00:00"/>
    <s v="Q2-2017"/>
    <x v="5"/>
    <n v="25"/>
    <s v="Saturday"/>
    <x v="2"/>
    <n v="4.2"/>
    <n v="15.5"/>
    <n v="9.1999999999999993"/>
    <n v="0"/>
    <s v="Y"/>
    <s v="N"/>
    <n v="121178.68"/>
    <n v="104.2875868"/>
    <n v="12637432.1088"/>
    <n v="899"/>
  </r>
  <r>
    <d v="2017-06-18T00:00:00"/>
    <s v="Q2-2017"/>
    <x v="5"/>
    <n v="25"/>
    <s v="Sunday"/>
    <x v="2"/>
    <n v="5.4"/>
    <n v="16.3"/>
    <n v="7.9"/>
    <n v="0"/>
    <s v="Y"/>
    <s v="N"/>
    <n v="116112.74"/>
    <n v="93.616927630000006"/>
    <n v="10870117.977499999"/>
    <n v="900"/>
  </r>
  <r>
    <d v="2017-06-19T00:00:00"/>
    <s v="Q2-2017"/>
    <x v="5"/>
    <n v="26"/>
    <s v="Monday"/>
    <x v="2"/>
    <n v="7.1"/>
    <n v="16.100000000000001"/>
    <n v="6"/>
    <n v="0"/>
    <s v="Y"/>
    <s v="N"/>
    <n v="134925.74"/>
    <n v="95.96949334"/>
    <n v="12948754.906300001"/>
    <n v="901"/>
  </r>
  <r>
    <d v="2017-06-20T00:00:00"/>
    <s v="Q2-2017"/>
    <x v="5"/>
    <n v="26"/>
    <s v="Tuesday"/>
    <x v="2"/>
    <n v="6.4"/>
    <n v="15.8"/>
    <n v="9.1999999999999993"/>
    <n v="0"/>
    <s v="Y"/>
    <s v="N"/>
    <n v="131996.97"/>
    <n v="85.797832029999995"/>
    <n v="11325053.8605"/>
    <n v="902"/>
  </r>
  <r>
    <d v="2017-06-21T00:00:00"/>
    <s v="Q2-2017"/>
    <x v="5"/>
    <n v="26"/>
    <s v="Wednesday"/>
    <x v="2"/>
    <n v="7.8"/>
    <n v="13.5"/>
    <n v="5"/>
    <n v="0.6"/>
    <s v="Y"/>
    <s v="N"/>
    <n v="139814.29999999999"/>
    <n v="106.9667247"/>
    <n v="14955477.737199999"/>
    <n v="903"/>
  </r>
  <r>
    <d v="2017-06-22T00:00:00"/>
    <s v="Q2-2017"/>
    <x v="5"/>
    <n v="26"/>
    <s v="Thursday"/>
    <x v="2"/>
    <n v="6.7"/>
    <n v="14.1"/>
    <n v="6.7"/>
    <n v="0.2"/>
    <s v="Y"/>
    <s v="N"/>
    <n v="140348.57"/>
    <n v="94.858967509999999"/>
    <n v="13313320.4417"/>
    <n v="904"/>
  </r>
  <r>
    <d v="2017-06-23T00:00:00"/>
    <s v="Q2-2017"/>
    <x v="5"/>
    <n v="26"/>
    <s v="Friday"/>
    <x v="2"/>
    <n v="7.4"/>
    <n v="14.9"/>
    <n v="8.1999999999999993"/>
    <n v="0"/>
    <s v="Y"/>
    <s v="N"/>
    <n v="132029.57500000001"/>
    <n v="80.269938710000005"/>
    <n v="10598005.893200001"/>
    <n v="905"/>
  </r>
  <r>
    <d v="2017-06-24T00:00:00"/>
    <s v="Q2-2017"/>
    <x v="5"/>
    <n v="26"/>
    <s v="Saturday"/>
    <x v="2"/>
    <n v="8.3000000000000007"/>
    <n v="12.3"/>
    <n v="7.3"/>
    <n v="1.4"/>
    <s v="Y"/>
    <s v="N"/>
    <n v="122393.325"/>
    <n v="84.970944450000005"/>
    <n v="10399876.419600001"/>
    <n v="906"/>
  </r>
  <r>
    <d v="2017-06-25T00:00:00"/>
    <s v="Q2-2017"/>
    <x v="5"/>
    <n v="26"/>
    <s v="Sunday"/>
    <x v="2"/>
    <n v="8.6"/>
    <n v="14.3"/>
    <n v="5.3"/>
    <n v="0"/>
    <s v="Y"/>
    <s v="N"/>
    <n v="118103.86500000001"/>
    <n v="72.870515380000001"/>
    <n v="8606289.5109000001"/>
    <n v="907"/>
  </r>
  <r>
    <d v="2017-06-26T00:00:00"/>
    <s v="Q2-2017"/>
    <x v="5"/>
    <n v="27"/>
    <s v="Monday"/>
    <x v="2"/>
    <n v="8.8000000000000007"/>
    <n v="12.6"/>
    <n v="7.8"/>
    <n v="1.4"/>
    <s v="Y"/>
    <s v="N"/>
    <n v="138040.38"/>
    <n v="104.3154945"/>
    <n v="14399750.500700001"/>
    <n v="908"/>
  </r>
  <r>
    <d v="2017-06-27T00:00:00"/>
    <s v="Q2-2017"/>
    <x v="5"/>
    <n v="27"/>
    <s v="Tuesday"/>
    <x v="2"/>
    <n v="6"/>
    <n v="12.1"/>
    <n v="4.4000000000000004"/>
    <n v="0"/>
    <s v="Y"/>
    <s v="N"/>
    <n v="144526.63"/>
    <n v="100.1993406"/>
    <n v="14481473.0251"/>
    <n v="909"/>
  </r>
  <r>
    <d v="2017-06-28T00:00:00"/>
    <s v="Q2-2017"/>
    <x v="5"/>
    <n v="27"/>
    <s v="Wednesday"/>
    <x v="2"/>
    <n v="6.8"/>
    <n v="14.1"/>
    <n v="5.4"/>
    <n v="0"/>
    <s v="Y"/>
    <s v="N"/>
    <n v="141351.89499999999"/>
    <n v="98.538103219999996"/>
    <n v="13928547.619899999"/>
    <n v="910"/>
  </r>
  <r>
    <d v="2017-06-29T00:00:00"/>
    <s v="Q2-2017"/>
    <x v="5"/>
    <n v="27"/>
    <s v="Thursday"/>
    <x v="2"/>
    <n v="9.1999999999999993"/>
    <n v="13.7"/>
    <n v="5"/>
    <n v="0"/>
    <s v="Y"/>
    <s v="N"/>
    <n v="138124.06"/>
    <n v="102.52503950000001"/>
    <n v="14161174.7074"/>
    <n v="911"/>
  </r>
  <r>
    <d v="2017-06-30T00:00:00"/>
    <s v="Q2-2017"/>
    <x v="5"/>
    <n v="27"/>
    <s v="Friday"/>
    <x v="2"/>
    <n v="7.1"/>
    <n v="12.3"/>
    <n v="8.4"/>
    <n v="4.4000000000000004"/>
    <s v="N"/>
    <s v="N"/>
    <n v="139275.77499999999"/>
    <n v="124.6840444"/>
    <n v="17365466.913899999"/>
    <n v="912"/>
  </r>
  <r>
    <d v="2017-07-01T00:00:00"/>
    <s v="Q3-2017"/>
    <x v="6"/>
    <n v="27"/>
    <s v="Saturday"/>
    <x v="2"/>
    <n v="1.1000000000000001"/>
    <n v="12.7"/>
    <n v="9.3000000000000007"/>
    <n v="0"/>
    <s v="N"/>
    <s v="N"/>
    <n v="125949.5"/>
    <n v="114.7570772"/>
    <n v="14453596.4948"/>
    <n v="913"/>
  </r>
  <r>
    <d v="2017-07-02T00:00:00"/>
    <s v="Q3-2017"/>
    <x v="6"/>
    <n v="27"/>
    <s v="Sunday"/>
    <x v="2"/>
    <n v="0.8"/>
    <n v="14.3"/>
    <n v="9.1999999999999993"/>
    <n v="0"/>
    <s v="N"/>
    <s v="N"/>
    <n v="120137.45"/>
    <n v="110.1092823"/>
    <n v="13228248.3969"/>
    <n v="914"/>
  </r>
  <r>
    <d v="2017-07-03T00:00:00"/>
    <s v="Q3-2017"/>
    <x v="6"/>
    <n v="28"/>
    <s v="Monday"/>
    <x v="2"/>
    <n v="3.8"/>
    <n v="13.9"/>
    <n v="3.9"/>
    <n v="0"/>
    <s v="N"/>
    <s v="N"/>
    <n v="139765.32"/>
    <n v="150.61276599999999"/>
    <n v="21050441.436099999"/>
    <n v="915"/>
  </r>
  <r>
    <d v="2017-07-04T00:00:00"/>
    <s v="Q3-2017"/>
    <x v="6"/>
    <n v="28"/>
    <s v="Tuesday"/>
    <x v="2"/>
    <n v="9"/>
    <n v="16.2"/>
    <n v="6.4"/>
    <n v="3"/>
    <s v="N"/>
    <s v="N"/>
    <n v="134029.80499999999"/>
    <n v="132.54551810000001"/>
    <n v="17765049.944600001"/>
    <n v="916"/>
  </r>
  <r>
    <d v="2017-07-05T00:00:00"/>
    <s v="Q3-2017"/>
    <x v="6"/>
    <n v="28"/>
    <s v="Wednesday"/>
    <x v="2"/>
    <n v="10.1"/>
    <n v="15.8"/>
    <n v="6.5"/>
    <n v="0"/>
    <s v="N"/>
    <s v="N"/>
    <n v="134084.66500000001"/>
    <n v="146.17612560000001"/>
    <n v="19599976.8321"/>
    <n v="917"/>
  </r>
  <r>
    <d v="2017-07-06T00:00:00"/>
    <s v="Q3-2017"/>
    <x v="6"/>
    <n v="28"/>
    <s v="Thursday"/>
    <x v="2"/>
    <n v="4.8"/>
    <n v="15"/>
    <n v="8.6999999999999993"/>
    <n v="0"/>
    <s v="N"/>
    <s v="N"/>
    <n v="137899.715"/>
    <n v="141.67937280000001"/>
    <n v="19537545.1305"/>
    <n v="918"/>
  </r>
  <r>
    <d v="2017-07-07T00:00:00"/>
    <s v="Q3-2017"/>
    <x v="6"/>
    <n v="28"/>
    <s v="Friday"/>
    <x v="2"/>
    <n v="8"/>
    <n v="14.2"/>
    <n v="9.4"/>
    <n v="0"/>
    <s v="N"/>
    <s v="N"/>
    <n v="134078.07"/>
    <n v="131.26538149999999"/>
    <n v="17599809.009300001"/>
    <n v="919"/>
  </r>
  <r>
    <d v="2017-07-08T00:00:00"/>
    <s v="Q3-2017"/>
    <x v="6"/>
    <n v="28"/>
    <s v="Saturday"/>
    <x v="2"/>
    <n v="5.3"/>
    <n v="13.5"/>
    <n v="5.0999999999999996"/>
    <n v="0"/>
    <s v="N"/>
    <s v="N"/>
    <n v="123687.97"/>
    <n v="129.135411"/>
    <n v="15972496.841700001"/>
    <n v="920"/>
  </r>
  <r>
    <d v="2017-07-09T00:00:00"/>
    <s v="Q3-2017"/>
    <x v="6"/>
    <n v="28"/>
    <s v="Sunday"/>
    <x v="2"/>
    <n v="7.3"/>
    <n v="14.6"/>
    <n v="7.3"/>
    <n v="0.8"/>
    <s v="N"/>
    <s v="N"/>
    <n v="116064.03"/>
    <n v="115.1296024"/>
    <n v="13362405.626800001"/>
    <n v="921"/>
  </r>
  <r>
    <d v="2017-07-10T00:00:00"/>
    <s v="Q3-2017"/>
    <x v="6"/>
    <n v="29"/>
    <s v="Monday"/>
    <x v="2"/>
    <n v="7"/>
    <n v="16"/>
    <n v="5.7"/>
    <n v="0"/>
    <s v="N"/>
    <s v="N"/>
    <n v="133132.32500000001"/>
    <n v="123.9739271"/>
    <n v="16504937.154200001"/>
    <n v="922"/>
  </r>
  <r>
    <d v="2017-07-11T00:00:00"/>
    <s v="Q3-2017"/>
    <x v="6"/>
    <n v="29"/>
    <s v="Tuesday"/>
    <x v="2"/>
    <n v="6.9"/>
    <n v="14.3"/>
    <n v="9.6999999999999993"/>
    <n v="0.4"/>
    <s v="N"/>
    <s v="N"/>
    <n v="137352.78"/>
    <n v="148.67949519999999"/>
    <n v="20421541.9947"/>
    <n v="923"/>
  </r>
  <r>
    <d v="2017-07-12T00:00:00"/>
    <s v="Q3-2017"/>
    <x v="6"/>
    <n v="29"/>
    <s v="Wednesday"/>
    <x v="2"/>
    <n v="3.2"/>
    <n v="15.1"/>
    <n v="9.8000000000000007"/>
    <n v="0"/>
    <s v="N"/>
    <s v="N"/>
    <n v="138152.10500000001"/>
    <n v="117.9532423"/>
    <n v="16295488.715299999"/>
    <n v="924"/>
  </r>
  <r>
    <d v="2017-07-13T00:00:00"/>
    <s v="Q3-2017"/>
    <x v="6"/>
    <n v="29"/>
    <s v="Thursday"/>
    <x v="2"/>
    <n v="4.8"/>
    <n v="13.3"/>
    <n v="5.5"/>
    <n v="0"/>
    <s v="N"/>
    <s v="N"/>
    <n v="134622.39000000001"/>
    <n v="106.14876340000001"/>
    <n v="14290000.2245"/>
    <n v="925"/>
  </r>
  <r>
    <d v="2017-07-14T00:00:00"/>
    <s v="Q3-2017"/>
    <x v="6"/>
    <n v="29"/>
    <s v="Friday"/>
    <x v="2"/>
    <n v="9.9"/>
    <n v="15.9"/>
    <n v="8.6"/>
    <n v="2"/>
    <s v="N"/>
    <s v="N"/>
    <n v="131387.745"/>
    <n v="111.39498260000001"/>
    <n v="14635935.5681"/>
    <n v="926"/>
  </r>
  <r>
    <d v="2017-07-15T00:00:00"/>
    <s v="Q3-2017"/>
    <x v="6"/>
    <n v="29"/>
    <s v="Saturday"/>
    <x v="2"/>
    <n v="4.5"/>
    <n v="12"/>
    <n v="9.4"/>
    <n v="0"/>
    <s v="N"/>
    <s v="N"/>
    <n v="124486.69500000001"/>
    <n v="136.10655170000001"/>
    <n v="16943454.789000001"/>
    <n v="927"/>
  </r>
  <r>
    <d v="2017-07-16T00:00:00"/>
    <s v="Q3-2017"/>
    <x v="6"/>
    <n v="29"/>
    <s v="Sunday"/>
    <x v="2"/>
    <n v="3"/>
    <n v="12.5"/>
    <n v="7.8"/>
    <n v="0"/>
    <s v="N"/>
    <s v="N"/>
    <n v="119927.64"/>
    <n v="102.14913730000001"/>
    <n v="12250504.964400001"/>
    <n v="928"/>
  </r>
  <r>
    <d v="2017-07-17T00:00:00"/>
    <s v="Q3-2017"/>
    <x v="6"/>
    <n v="30"/>
    <s v="Monday"/>
    <x v="2"/>
    <n v="5.7"/>
    <n v="15.3"/>
    <n v="6.3"/>
    <n v="0"/>
    <s v="N"/>
    <s v="N"/>
    <n v="131868.24"/>
    <n v="99.851637530000005"/>
    <n v="13167259.702199999"/>
    <n v="929"/>
  </r>
  <r>
    <d v="2017-07-18T00:00:00"/>
    <s v="Q3-2017"/>
    <x v="6"/>
    <n v="30"/>
    <s v="Tuesday"/>
    <x v="2"/>
    <n v="9.6999999999999993"/>
    <n v="14.5"/>
    <n v="5.8"/>
    <n v="0.2"/>
    <s v="Y"/>
    <s v="N"/>
    <n v="136121.83499999999"/>
    <n v="109.9969729"/>
    <n v="14972989.795600001"/>
    <n v="930"/>
  </r>
  <r>
    <d v="2017-07-19T00:00:00"/>
    <s v="Q3-2017"/>
    <x v="6"/>
    <n v="30"/>
    <s v="Wednesday"/>
    <x v="2"/>
    <n v="8.9"/>
    <n v="13.2"/>
    <n v="7.7"/>
    <n v="5"/>
    <s v="Y"/>
    <s v="N"/>
    <n v="133906.26"/>
    <n v="109.5605504"/>
    <n v="14670843.547599999"/>
    <n v="931"/>
  </r>
  <r>
    <d v="2017-07-20T00:00:00"/>
    <s v="Q3-2017"/>
    <x v="6"/>
    <n v="30"/>
    <s v="Thursday"/>
    <x v="2"/>
    <n v="7.9"/>
    <n v="10.7"/>
    <n v="5.9"/>
    <n v="0.6"/>
    <s v="Y"/>
    <s v="N"/>
    <n v="139316.29"/>
    <n v="133.736501"/>
    <n v="18631673.1569"/>
    <n v="932"/>
  </r>
  <r>
    <d v="2017-07-21T00:00:00"/>
    <s v="Q3-2017"/>
    <x v="6"/>
    <n v="30"/>
    <s v="Friday"/>
    <x v="2"/>
    <n v="3.3"/>
    <n v="13.8"/>
    <n v="10.3"/>
    <n v="4.2"/>
    <s v="Y"/>
    <s v="N"/>
    <n v="140073.89499999999"/>
    <n v="130.19271090000001"/>
    <n v="18236600.1164"/>
    <n v="933"/>
  </r>
  <r>
    <d v="2017-07-22T00:00:00"/>
    <s v="Q3-2017"/>
    <x v="6"/>
    <n v="30"/>
    <s v="Saturday"/>
    <x v="2"/>
    <n v="5.4"/>
    <n v="12.4"/>
    <n v="7"/>
    <n v="0"/>
    <s v="Y"/>
    <s v="N"/>
    <n v="122397.13"/>
    <n v="91.656080619999997"/>
    <n v="11218441.2149"/>
    <n v="934"/>
  </r>
  <r>
    <d v="2017-07-23T00:00:00"/>
    <s v="Q3-2017"/>
    <x v="6"/>
    <n v="30"/>
    <s v="Sunday"/>
    <x v="2"/>
    <n v="8.4"/>
    <n v="14.1"/>
    <n v="5.4"/>
    <n v="0"/>
    <s v="Y"/>
    <s v="N"/>
    <n v="118007.66499999999"/>
    <n v="107.89233230000001"/>
    <n v="12732122.2061"/>
    <n v="935"/>
  </r>
  <r>
    <d v="2017-07-24T00:00:00"/>
    <s v="Q3-2017"/>
    <x v="6"/>
    <n v="31"/>
    <s v="Monday"/>
    <x v="2"/>
    <n v="8.1"/>
    <n v="16.100000000000001"/>
    <n v="8.3000000000000007"/>
    <n v="7"/>
    <s v="Y"/>
    <s v="N"/>
    <n v="136330.59"/>
    <n v="122.6544774"/>
    <n v="16721557.270099999"/>
    <n v="936"/>
  </r>
  <r>
    <d v="2017-07-25T00:00:00"/>
    <s v="Q3-2017"/>
    <x v="6"/>
    <n v="31"/>
    <s v="Tuesday"/>
    <x v="2"/>
    <n v="9.8000000000000007"/>
    <n v="17.2"/>
    <n v="9"/>
    <n v="0"/>
    <s v="Y"/>
    <s v="N"/>
    <n v="129699.265"/>
    <n v="113.0336114"/>
    <n v="14660376.3189"/>
    <n v="937"/>
  </r>
  <r>
    <d v="2017-07-26T00:00:00"/>
    <s v="Q3-2017"/>
    <x v="6"/>
    <n v="31"/>
    <s v="Wednesday"/>
    <x v="2"/>
    <n v="10.9"/>
    <n v="15"/>
    <n v="8.6999999999999993"/>
    <n v="2.4"/>
    <s v="Y"/>
    <s v="N"/>
    <n v="133198.34"/>
    <n v="117.2808433"/>
    <n v="15621613.6414"/>
    <n v="938"/>
  </r>
  <r>
    <d v="2017-07-27T00:00:00"/>
    <s v="Q3-2017"/>
    <x v="6"/>
    <n v="31"/>
    <s v="Thursday"/>
    <x v="2"/>
    <n v="4.4000000000000004"/>
    <n v="14.2"/>
    <n v="8.6999999999999993"/>
    <n v="2"/>
    <s v="Y"/>
    <s v="N"/>
    <n v="136003.91500000001"/>
    <n v="117.31547380000001"/>
    <n v="15955363.7269"/>
    <n v="939"/>
  </r>
  <r>
    <d v="2017-07-28T00:00:00"/>
    <s v="Q3-2017"/>
    <x v="6"/>
    <n v="31"/>
    <s v="Friday"/>
    <x v="2"/>
    <n v="6.2"/>
    <n v="14.3"/>
    <n v="9.8000000000000007"/>
    <n v="2.8"/>
    <s v="Y"/>
    <s v="N"/>
    <n v="130432.05"/>
    <n v="111.3069682"/>
    <n v="14517996.0416"/>
    <n v="940"/>
  </r>
  <r>
    <d v="2017-07-29T00:00:00"/>
    <s v="Q3-2017"/>
    <x v="6"/>
    <n v="31"/>
    <s v="Saturday"/>
    <x v="2"/>
    <n v="9.6999999999999993"/>
    <n v="17.899999999999999"/>
    <n v="10.1"/>
    <n v="0"/>
    <s v="Y"/>
    <s v="N"/>
    <n v="111331.235"/>
    <n v="93.453100860000006"/>
    <n v="10404249.133300001"/>
    <n v="941"/>
  </r>
  <r>
    <d v="2017-07-30T00:00:00"/>
    <s v="Q3-2017"/>
    <x v="6"/>
    <n v="31"/>
    <s v="Sunday"/>
    <x v="2"/>
    <n v="11.3"/>
    <n v="18.100000000000001"/>
    <n v="8.3000000000000007"/>
    <n v="0"/>
    <s v="Y"/>
    <s v="N"/>
    <n v="107580.495"/>
    <n v="91.416166270000005"/>
    <n v="9834596.4182999991"/>
    <n v="942"/>
  </r>
  <r>
    <d v="2017-07-31T00:00:00"/>
    <s v="Q3-2017"/>
    <x v="6"/>
    <n v="32"/>
    <s v="Monday"/>
    <x v="2"/>
    <n v="6.7"/>
    <n v="14.8"/>
    <n v="11.5"/>
    <n v="0"/>
    <s v="Y"/>
    <s v="N"/>
    <n v="132276.88"/>
    <n v="137.47669010000001"/>
    <n v="18184987.639199998"/>
    <n v="943"/>
  </r>
  <r>
    <d v="2017-08-01T00:00:00"/>
    <s v="Q3-2017"/>
    <x v="7"/>
    <n v="32"/>
    <s v="Tuesday"/>
    <x v="2"/>
    <n v="3.5"/>
    <n v="15.5"/>
    <n v="11.5"/>
    <n v="0"/>
    <s v="Y"/>
    <s v="N"/>
    <n v="137617.88"/>
    <n v="137.9754246"/>
    <n v="18987885.4256"/>
    <n v="944"/>
  </r>
  <r>
    <d v="2017-08-02T00:00:00"/>
    <s v="Q3-2017"/>
    <x v="7"/>
    <n v="32"/>
    <s v="Wednesday"/>
    <x v="2"/>
    <n v="3.4"/>
    <n v="12.9"/>
    <n v="7.5"/>
    <n v="0"/>
    <s v="Y"/>
    <s v="N"/>
    <n v="140729.185"/>
    <n v="113.4923335"/>
    <n v="15971683.597200001"/>
    <n v="945"/>
  </r>
  <r>
    <d v="2017-08-03T00:00:00"/>
    <s v="Q3-2017"/>
    <x v="7"/>
    <n v="32"/>
    <s v="Thursday"/>
    <x v="2"/>
    <n v="3.1"/>
    <n v="9"/>
    <n v="4.4000000000000004"/>
    <n v="0"/>
    <s v="Y"/>
    <s v="N"/>
    <n v="151355.43"/>
    <n v="169.23382710000001"/>
    <n v="25614458.671300001"/>
    <n v="946"/>
  </r>
  <r>
    <d v="2017-08-04T00:00:00"/>
    <s v="Q3-2017"/>
    <x v="7"/>
    <n v="32"/>
    <s v="Friday"/>
    <x v="2"/>
    <n v="4.3"/>
    <n v="12.1"/>
    <n v="7.2"/>
    <n v="6.6"/>
    <s v="Y"/>
    <s v="N"/>
    <n v="141647.89499999999"/>
    <n v="110.3517269"/>
    <n v="15631089.824999999"/>
    <n v="947"/>
  </r>
  <r>
    <d v="2017-08-05T00:00:00"/>
    <s v="Q3-2017"/>
    <x v="7"/>
    <n v="32"/>
    <s v="Saturday"/>
    <x v="2"/>
    <n v="8.8000000000000007"/>
    <n v="14.2"/>
    <n v="11.7"/>
    <n v="0"/>
    <s v="Y"/>
    <s v="N"/>
    <n v="116696.455"/>
    <n v="82.766673249999997"/>
    <n v="9658577.3604000006"/>
    <n v="948"/>
  </r>
  <r>
    <d v="2017-08-06T00:00:00"/>
    <s v="Q3-2017"/>
    <x v="7"/>
    <n v="32"/>
    <s v="Sunday"/>
    <x v="2"/>
    <n v="9"/>
    <n v="13"/>
    <n v="8.1999999999999993"/>
    <n v="0"/>
    <s v="Y"/>
    <s v="N"/>
    <n v="117351.14"/>
    <n v="86.202202409999998"/>
    <n v="10115926.723300001"/>
    <n v="949"/>
  </r>
  <r>
    <d v="2017-08-07T00:00:00"/>
    <s v="Q3-2017"/>
    <x v="7"/>
    <n v="33"/>
    <s v="Monday"/>
    <x v="2"/>
    <n v="7.7"/>
    <n v="12.3"/>
    <n v="7.3"/>
    <n v="4.2"/>
    <s v="Y"/>
    <s v="N"/>
    <n v="138963.17499999999"/>
    <n v="111.4890145"/>
    <n v="15492867.432499999"/>
    <n v="950"/>
  </r>
  <r>
    <d v="2017-08-08T00:00:00"/>
    <s v="Q3-2017"/>
    <x v="7"/>
    <n v="33"/>
    <s v="Tuesday"/>
    <x v="2"/>
    <n v="7.9"/>
    <n v="15"/>
    <n v="7.5"/>
    <n v="2.2000000000000002"/>
    <s v="Y"/>
    <s v="N"/>
    <n v="139108.435"/>
    <n v="111.5513751"/>
    <n v="15517737.212300001"/>
    <n v="951"/>
  </r>
  <r>
    <d v="2017-08-09T00:00:00"/>
    <s v="Q3-2017"/>
    <x v="7"/>
    <n v="33"/>
    <s v="Wednesday"/>
    <x v="2"/>
    <n v="8.9"/>
    <n v="16.8"/>
    <n v="11.5"/>
    <n v="0"/>
    <s v="Y"/>
    <s v="N"/>
    <n v="130044.375"/>
    <n v="105.283102"/>
    <n v="13691475.197699999"/>
    <n v="952"/>
  </r>
  <r>
    <d v="2017-08-10T00:00:00"/>
    <s v="Q3-2017"/>
    <x v="7"/>
    <n v="33"/>
    <s v="Thursday"/>
    <x v="2"/>
    <n v="11.4"/>
    <n v="18.8"/>
    <n v="8.4"/>
    <n v="0"/>
    <s v="Y"/>
    <s v="N"/>
    <n v="122361.925"/>
    <n v="86.916548329999998"/>
    <n v="10635276.168"/>
    <n v="953"/>
  </r>
  <r>
    <d v="2017-08-11T00:00:00"/>
    <s v="Q3-2017"/>
    <x v="7"/>
    <n v="33"/>
    <s v="Friday"/>
    <x v="2"/>
    <n v="10.3"/>
    <n v="16.399999999999999"/>
    <n v="9.3000000000000007"/>
    <n v="0"/>
    <s v="Y"/>
    <s v="N"/>
    <n v="122862.345"/>
    <n v="78.92563543"/>
    <n v="9696988.6494999994"/>
    <n v="954"/>
  </r>
  <r>
    <d v="2017-08-12T00:00:00"/>
    <s v="Q3-2017"/>
    <x v="7"/>
    <n v="33"/>
    <s v="Saturday"/>
    <x v="2"/>
    <n v="10.3"/>
    <n v="17.899999999999999"/>
    <n v="9.9"/>
    <n v="2.8"/>
    <s v="Y"/>
    <s v="N"/>
    <n v="113669.45"/>
    <n v="77.123590930000006"/>
    <n v="8766596.1630000006"/>
    <n v="955"/>
  </r>
  <r>
    <d v="2017-08-13T00:00:00"/>
    <s v="Q3-2017"/>
    <x v="7"/>
    <n v="33"/>
    <s v="Sunday"/>
    <x v="2"/>
    <n v="9.4"/>
    <n v="18.7"/>
    <n v="11.1"/>
    <n v="2"/>
    <s v="Y"/>
    <s v="N"/>
    <n v="106274.56"/>
    <n v="68.294171739999996"/>
    <n v="7257933.0521999998"/>
    <n v="956"/>
  </r>
  <r>
    <d v="2017-08-14T00:00:00"/>
    <s v="Q3-2017"/>
    <x v="7"/>
    <n v="34"/>
    <s v="Monday"/>
    <x v="2"/>
    <n v="12.3"/>
    <n v="20.100000000000001"/>
    <n v="12.6"/>
    <n v="0"/>
    <s v="Y"/>
    <s v="N"/>
    <n v="121533.955"/>
    <n v="101.399598"/>
    <n v="12323494.180400001"/>
    <n v="957"/>
  </r>
  <r>
    <d v="2017-08-15T00:00:00"/>
    <s v="Q3-2017"/>
    <x v="7"/>
    <n v="34"/>
    <s v="Tuesday"/>
    <x v="2"/>
    <n v="10.4"/>
    <n v="17.5"/>
    <n v="3.2"/>
    <n v="0.2"/>
    <s v="Y"/>
    <s v="N"/>
    <n v="127193.3"/>
    <n v="99.086174200000002"/>
    <n v="12603097.480900001"/>
    <n v="958"/>
  </r>
  <r>
    <d v="2017-08-16T00:00:00"/>
    <s v="Q3-2017"/>
    <x v="7"/>
    <n v="34"/>
    <s v="Wednesday"/>
    <x v="2"/>
    <n v="12.1"/>
    <n v="18.100000000000001"/>
    <n v="10.9"/>
    <n v="0.8"/>
    <s v="Y"/>
    <s v="N"/>
    <n v="121445.38"/>
    <n v="72.164817319999997"/>
    <n v="8764083.6621000003"/>
    <n v="959"/>
  </r>
  <r>
    <d v="2017-08-17T00:00:00"/>
    <s v="Q3-2017"/>
    <x v="7"/>
    <n v="34"/>
    <s v="Thursday"/>
    <x v="2"/>
    <n v="9.3000000000000007"/>
    <n v="15.6"/>
    <n v="9.1"/>
    <n v="1.8"/>
    <s v="Y"/>
    <s v="N"/>
    <n v="129223.80499999999"/>
    <n v="73.714560050000003"/>
    <n v="9525675.9335999992"/>
    <n v="960"/>
  </r>
  <r>
    <d v="2017-08-18T00:00:00"/>
    <s v="Q3-2017"/>
    <x v="7"/>
    <n v="34"/>
    <s v="Friday"/>
    <x v="2"/>
    <n v="8"/>
    <n v="12.2"/>
    <n v="9.4"/>
    <n v="2.8"/>
    <s v="Y"/>
    <s v="N"/>
    <n v="133562.98499999999"/>
    <n v="92.107544930000003"/>
    <n v="12302158.641899999"/>
    <n v="961"/>
  </r>
  <r>
    <d v="2017-08-19T00:00:00"/>
    <s v="Q3-2017"/>
    <x v="7"/>
    <n v="34"/>
    <s v="Saturday"/>
    <x v="2"/>
    <n v="5.9"/>
    <n v="11.8"/>
    <n v="11.6"/>
    <n v="7.2"/>
    <s v="Y"/>
    <s v="N"/>
    <n v="124852.67"/>
    <n v="97.968935160000001"/>
    <n v="12231683.1318"/>
    <n v="962"/>
  </r>
  <r>
    <d v="2017-08-20T00:00:00"/>
    <s v="Q3-2017"/>
    <x v="7"/>
    <n v="34"/>
    <s v="Sunday"/>
    <x v="2"/>
    <n v="5.0999999999999996"/>
    <n v="13.3"/>
    <n v="13.9"/>
    <n v="2"/>
    <s v="Y"/>
    <s v="N"/>
    <n v="119798.995"/>
    <n v="92.815878290000001"/>
    <n v="11119248.939200001"/>
    <n v="963"/>
  </r>
  <r>
    <d v="2017-08-21T00:00:00"/>
    <s v="Q3-2017"/>
    <x v="7"/>
    <n v="35"/>
    <s v="Monday"/>
    <x v="2"/>
    <n v="6.8"/>
    <n v="12.7"/>
    <n v="7.9"/>
    <n v="0.6"/>
    <s v="Y"/>
    <s v="N"/>
    <n v="140410.29500000001"/>
    <n v="108.906684"/>
    <n v="15291619.627900001"/>
    <n v="964"/>
  </r>
  <r>
    <d v="2017-08-22T00:00:00"/>
    <s v="Q3-2017"/>
    <x v="7"/>
    <n v="35"/>
    <s v="Tuesday"/>
    <x v="2"/>
    <n v="5.7"/>
    <n v="16.8"/>
    <n v="11.1"/>
    <n v="1.6"/>
    <s v="Y"/>
    <s v="N"/>
    <n v="133809.45499999999"/>
    <n v="107.9380963"/>
    <n v="14443137.839600001"/>
    <n v="965"/>
  </r>
  <r>
    <d v="2017-08-23T00:00:00"/>
    <s v="Q3-2017"/>
    <x v="7"/>
    <n v="35"/>
    <s v="Wednesday"/>
    <x v="2"/>
    <n v="8.3000000000000007"/>
    <n v="18.100000000000001"/>
    <n v="9.6999999999999993"/>
    <n v="0"/>
    <s v="Y"/>
    <s v="N"/>
    <n v="133056.82"/>
    <n v="106.6475104"/>
    <n v="14190178.594699999"/>
    <n v="966"/>
  </r>
  <r>
    <d v="2017-08-24T00:00:00"/>
    <s v="Q3-2017"/>
    <x v="7"/>
    <n v="35"/>
    <s v="Thursday"/>
    <x v="2"/>
    <n v="5.2"/>
    <n v="13.3"/>
    <n v="13"/>
    <n v="9.1999999999999993"/>
    <s v="Y"/>
    <s v="N"/>
    <n v="135619.94"/>
    <n v="118.9186938"/>
    <n v="16127746.118000001"/>
    <n v="967"/>
  </r>
  <r>
    <d v="2017-08-25T00:00:00"/>
    <s v="Q3-2017"/>
    <x v="7"/>
    <n v="35"/>
    <s v="Friday"/>
    <x v="2"/>
    <n v="4.9000000000000004"/>
    <n v="15"/>
    <n v="13.3"/>
    <n v="0.6"/>
    <s v="Y"/>
    <s v="N"/>
    <n v="133666.57500000001"/>
    <n v="120.1723289"/>
    <n v="16063023.6138"/>
    <n v="968"/>
  </r>
  <r>
    <d v="2017-08-26T00:00:00"/>
    <s v="Q3-2017"/>
    <x v="7"/>
    <n v="35"/>
    <s v="Saturday"/>
    <x v="2"/>
    <n v="9.9"/>
    <n v="15.3"/>
    <n v="8.5"/>
    <n v="0"/>
    <s v="Y"/>
    <s v="N"/>
    <n v="117444.1"/>
    <n v="93.657541890000005"/>
    <n v="10999525.715500001"/>
    <n v="969"/>
  </r>
  <r>
    <d v="2017-08-27T00:00:00"/>
    <s v="Q3-2017"/>
    <x v="7"/>
    <n v="35"/>
    <s v="Sunday"/>
    <x v="2"/>
    <n v="5.8"/>
    <n v="10.7"/>
    <n v="11.8"/>
    <n v="7.8"/>
    <s v="Y"/>
    <s v="N"/>
    <n v="115177.935"/>
    <n v="93.117477789999995"/>
    <n v="10725078.804300001"/>
    <n v="970"/>
  </r>
  <r>
    <d v="2017-08-28T00:00:00"/>
    <s v="Q3-2017"/>
    <x v="7"/>
    <n v="36"/>
    <s v="Monday"/>
    <x v="2"/>
    <n v="5.8"/>
    <n v="11.8"/>
    <n v="14.6"/>
    <n v="0.6"/>
    <s v="Y"/>
    <s v="N"/>
    <n v="139414.495"/>
    <n v="163.40926049999999"/>
    <n v="22781619.530900002"/>
    <n v="971"/>
  </r>
  <r>
    <d v="2017-08-29T00:00:00"/>
    <s v="Q3-2017"/>
    <x v="7"/>
    <n v="36"/>
    <s v="Tuesday"/>
    <x v="2"/>
    <n v="5.4"/>
    <n v="12.9"/>
    <n v="9.1"/>
    <n v="0"/>
    <s v="Y"/>
    <s v="N"/>
    <n v="139814.04"/>
    <n v="143.84804"/>
    <n v="20111975.618500002"/>
    <n v="972"/>
  </r>
  <r>
    <d v="2017-08-30T00:00:00"/>
    <s v="Q3-2017"/>
    <x v="7"/>
    <n v="36"/>
    <s v="Wednesday"/>
    <x v="2"/>
    <n v="7.7"/>
    <n v="13.8"/>
    <n v="12.3"/>
    <n v="0.6"/>
    <s v="Y"/>
    <s v="N"/>
    <n v="137513.465"/>
    <n v="118.29507649999999"/>
    <n v="16267165.862"/>
    <n v="973"/>
  </r>
  <r>
    <d v="2017-08-31T00:00:00"/>
    <s v="Q3-2017"/>
    <x v="7"/>
    <n v="36"/>
    <s v="Thursday"/>
    <x v="2"/>
    <n v="4"/>
    <n v="16.7"/>
    <n v="15.9"/>
    <n v="0.2"/>
    <s v="Y"/>
    <s v="N"/>
    <n v="133982.255"/>
    <n v="115.4257008"/>
    <n v="15464995.678099999"/>
    <n v="974"/>
  </r>
  <r>
    <d v="2017-09-01T00:00:00"/>
    <s v="Q3-2017"/>
    <x v="8"/>
    <n v="36"/>
    <s v="Friday"/>
    <x v="2"/>
    <n v="3.7"/>
    <n v="17"/>
    <n v="14.4"/>
    <n v="0"/>
    <s v="Y"/>
    <s v="N"/>
    <n v="128707.425"/>
    <n v="102.27816319999999"/>
    <n v="13163959.019200001"/>
    <n v="975"/>
  </r>
  <r>
    <d v="2017-09-02T00:00:00"/>
    <s v="Q3-2017"/>
    <x v="8"/>
    <n v="36"/>
    <s v="Saturday"/>
    <x v="2"/>
    <n v="7.3"/>
    <n v="18.399999999999999"/>
    <n v="6.3"/>
    <n v="0"/>
    <s v="Y"/>
    <s v="N"/>
    <n v="114098.11500000001"/>
    <n v="89.329916780000005"/>
    <n v="10192375.117699999"/>
    <n v="976"/>
  </r>
  <r>
    <d v="2017-09-03T00:00:00"/>
    <s v="Q3-2017"/>
    <x v="8"/>
    <n v="36"/>
    <s v="Sunday"/>
    <x v="2"/>
    <n v="13.4"/>
    <n v="17.2"/>
    <n v="6.3"/>
    <n v="0"/>
    <s v="Y"/>
    <s v="N"/>
    <n v="103964.33"/>
    <n v="67.073127529999994"/>
    <n v="6973212.7647000002"/>
    <n v="977"/>
  </r>
  <r>
    <d v="2017-09-04T00:00:00"/>
    <s v="Q3-2017"/>
    <x v="8"/>
    <n v="37"/>
    <s v="Monday"/>
    <x v="2"/>
    <n v="8.8000000000000007"/>
    <n v="13.7"/>
    <n v="13.4"/>
    <n v="0.4"/>
    <s v="Y"/>
    <s v="N"/>
    <n v="128001.05499999999"/>
    <n v="93.826620980000001"/>
    <n v="12009906.4725"/>
    <n v="978"/>
  </r>
  <r>
    <d v="2017-09-05T00:00:00"/>
    <s v="Q3-2017"/>
    <x v="8"/>
    <n v="37"/>
    <s v="Tuesday"/>
    <x v="2"/>
    <n v="6.5"/>
    <n v="13.3"/>
    <n v="11"/>
    <n v="0.2"/>
    <s v="Y"/>
    <s v="N"/>
    <n v="137696.67000000001"/>
    <n v="95.602018139999998"/>
    <n v="13164079.543199999"/>
    <n v="979"/>
  </r>
  <r>
    <d v="2017-09-06T00:00:00"/>
    <s v="Q3-2017"/>
    <x v="8"/>
    <n v="37"/>
    <s v="Wednesday"/>
    <x v="2"/>
    <n v="6.7"/>
    <n v="15.1"/>
    <n v="11"/>
    <n v="4.8"/>
    <s v="Y"/>
    <s v="N"/>
    <n v="134819.94500000001"/>
    <n v="101.0173763"/>
    <n v="13619157.116800001"/>
    <n v="980"/>
  </r>
  <r>
    <d v="2017-09-07T00:00:00"/>
    <s v="Q3-2017"/>
    <x v="8"/>
    <n v="37"/>
    <s v="Thursday"/>
    <x v="2"/>
    <n v="7.9"/>
    <n v="15.2"/>
    <n v="9.5"/>
    <n v="0.8"/>
    <s v="Y"/>
    <s v="N"/>
    <n v="133405.72"/>
    <n v="93.025254910000001"/>
    <n v="12410101.1095"/>
    <n v="981"/>
  </r>
  <r>
    <d v="2017-09-08T00:00:00"/>
    <s v="Q3-2017"/>
    <x v="8"/>
    <n v="37"/>
    <s v="Friday"/>
    <x v="2"/>
    <n v="8"/>
    <n v="13.5"/>
    <n v="13.1"/>
    <n v="3.2"/>
    <s v="Y"/>
    <s v="N"/>
    <n v="132543.1"/>
    <n v="102.4160808"/>
    <n v="13574544.8391"/>
    <n v="982"/>
  </r>
  <r>
    <d v="2017-09-09T00:00:00"/>
    <s v="Q3-2017"/>
    <x v="8"/>
    <n v="37"/>
    <s v="Saturday"/>
    <x v="2"/>
    <n v="7.1"/>
    <n v="14.9"/>
    <n v="15.9"/>
    <n v="1.2"/>
    <s v="Y"/>
    <s v="N"/>
    <n v="120454.01"/>
    <n v="96.910244129999995"/>
    <n v="11673227.5155"/>
    <n v="983"/>
  </r>
  <r>
    <d v="2017-09-10T00:00:00"/>
    <s v="Q3-2017"/>
    <x v="8"/>
    <n v="37"/>
    <s v="Sunday"/>
    <x v="2"/>
    <n v="5.3"/>
    <n v="16.100000000000001"/>
    <n v="12.3"/>
    <n v="0.2"/>
    <s v="Y"/>
    <s v="N"/>
    <n v="114584.065"/>
    <n v="91.883909369999998"/>
    <n v="10528431.843699999"/>
    <n v="984"/>
  </r>
  <r>
    <d v="2017-09-11T00:00:00"/>
    <s v="Q3-2017"/>
    <x v="8"/>
    <n v="38"/>
    <s v="Monday"/>
    <x v="2"/>
    <n v="8.1"/>
    <n v="18.100000000000001"/>
    <n v="7"/>
    <n v="0"/>
    <s v="Y"/>
    <s v="N"/>
    <n v="127169.03"/>
    <n v="86.68557783"/>
    <n v="11023720.8476"/>
    <n v="985"/>
  </r>
  <r>
    <d v="2017-09-12T00:00:00"/>
    <s v="Q3-2017"/>
    <x v="8"/>
    <n v="38"/>
    <s v="Tuesday"/>
    <x v="2"/>
    <n v="12.2"/>
    <n v="19.899999999999999"/>
    <n v="3.5"/>
    <n v="0.2"/>
    <s v="Y"/>
    <s v="N"/>
    <n v="130906.89"/>
    <n v="94.772968660000004"/>
    <n v="12406434.5833"/>
    <n v="986"/>
  </r>
  <r>
    <d v="2017-09-13T00:00:00"/>
    <s v="Q3-2017"/>
    <x v="8"/>
    <n v="38"/>
    <s v="Wednesday"/>
    <x v="2"/>
    <n v="13.3"/>
    <n v="16.399999999999999"/>
    <n v="8.1999999999999993"/>
    <n v="2"/>
    <s v="Y"/>
    <s v="N"/>
    <n v="127192.315"/>
    <n v="88.361935939999995"/>
    <n v="11238959.190099999"/>
    <n v="987"/>
  </r>
  <r>
    <d v="2017-09-14T00:00:00"/>
    <s v="Q3-2017"/>
    <x v="8"/>
    <n v="38"/>
    <s v="Thursday"/>
    <x v="2"/>
    <n v="5.8"/>
    <n v="15.3"/>
    <n v="10.8"/>
    <n v="1.4"/>
    <s v="Y"/>
    <s v="N"/>
    <n v="131986.80499999999"/>
    <n v="89.57361118"/>
    <n v="11822534.752"/>
    <n v="988"/>
  </r>
  <r>
    <d v="2017-09-15T00:00:00"/>
    <s v="Q3-2017"/>
    <x v="8"/>
    <n v="38"/>
    <s v="Friday"/>
    <x v="2"/>
    <n v="9.6"/>
    <n v="16.7"/>
    <n v="7"/>
    <n v="0"/>
    <s v="Y"/>
    <s v="N"/>
    <n v="128761.605"/>
    <n v="89.236201120000004"/>
    <n v="11490196.4803"/>
    <n v="989"/>
  </r>
  <r>
    <d v="2017-09-16T00:00:00"/>
    <s v="Q3-2017"/>
    <x v="8"/>
    <n v="38"/>
    <s v="Saturday"/>
    <x v="2"/>
    <n v="7.4"/>
    <n v="13.3"/>
    <n v="16.7"/>
    <n v="21.4"/>
    <s v="Y"/>
    <s v="N"/>
    <n v="111301.56"/>
    <n v="89.607587129999999"/>
    <n v="9973464.2354000006"/>
    <n v="990"/>
  </r>
  <r>
    <d v="2017-09-17T00:00:00"/>
    <s v="Q3-2017"/>
    <x v="8"/>
    <n v="38"/>
    <s v="Sunday"/>
    <x v="2"/>
    <n v="4"/>
    <n v="18.100000000000001"/>
    <n v="19"/>
    <n v="0.2"/>
    <s v="Y"/>
    <s v="N"/>
    <n v="104766"/>
    <n v="75.509598890000007"/>
    <n v="7910838.6372999996"/>
    <n v="991"/>
  </r>
  <r>
    <d v="2017-09-18T00:00:00"/>
    <s v="Q3-2017"/>
    <x v="8"/>
    <n v="39"/>
    <s v="Monday"/>
    <x v="2"/>
    <n v="10.5"/>
    <n v="22"/>
    <n v="15.7"/>
    <n v="0"/>
    <s v="Y"/>
    <s v="N"/>
    <n v="115123.54"/>
    <n v="79.783447899999999"/>
    <n v="9184952.9557000007"/>
    <n v="992"/>
  </r>
  <r>
    <d v="2017-09-19T00:00:00"/>
    <s v="Q3-2017"/>
    <x v="8"/>
    <n v="39"/>
    <s v="Tuesday"/>
    <x v="2"/>
    <n v="9"/>
    <n v="13.9"/>
    <n v="16.600000000000001"/>
    <n v="0.2"/>
    <s v="Y"/>
    <s v="N"/>
    <n v="124033.955"/>
    <n v="92.372768620000002"/>
    <n v="11457359.826199999"/>
    <n v="993"/>
  </r>
  <r>
    <d v="2017-09-20T00:00:00"/>
    <s v="Q3-2017"/>
    <x v="8"/>
    <n v="39"/>
    <s v="Wednesday"/>
    <x v="2"/>
    <n v="6"/>
    <n v="19.2"/>
    <n v="17.3"/>
    <n v="0"/>
    <s v="Y"/>
    <s v="N"/>
    <n v="123461.38"/>
    <n v="82.595610879999995"/>
    <n v="10197368.101199999"/>
    <n v="994"/>
  </r>
  <r>
    <d v="2017-09-21T00:00:00"/>
    <s v="Q3-2017"/>
    <x v="8"/>
    <n v="39"/>
    <s v="Thursday"/>
    <x v="2"/>
    <n v="11.6"/>
    <n v="23.6"/>
    <n v="13"/>
    <n v="0"/>
    <s v="Y"/>
    <s v="N"/>
    <n v="119309.93"/>
    <n v="74.957769020000001"/>
    <n v="8943206.1746999994"/>
    <n v="995"/>
  </r>
  <r>
    <d v="2017-09-22T00:00:00"/>
    <s v="Q3-2017"/>
    <x v="8"/>
    <n v="39"/>
    <s v="Friday"/>
    <x v="2"/>
    <n v="12.8"/>
    <n v="25.6"/>
    <n v="15.6"/>
    <n v="0"/>
    <s v="N"/>
    <s v="N"/>
    <n v="116611.25"/>
    <n v="75.289119159999998"/>
    <n v="8779558.2965999991"/>
    <n v="996"/>
  </r>
  <r>
    <d v="2017-09-23T00:00:00"/>
    <s v="Q3-2017"/>
    <x v="8"/>
    <n v="39"/>
    <s v="Saturday"/>
    <x v="2"/>
    <n v="14.8"/>
    <n v="30.6"/>
    <n v="17.3"/>
    <n v="0"/>
    <s v="N"/>
    <s v="N"/>
    <n v="101012.29"/>
    <n v="63.0173962"/>
    <n v="6365531.5"/>
    <n v="997"/>
  </r>
  <r>
    <d v="2017-09-24T00:00:00"/>
    <s v="Q3-2017"/>
    <x v="8"/>
    <n v="39"/>
    <s v="Sunday"/>
    <x v="2"/>
    <n v="12.9"/>
    <n v="19.899999999999999"/>
    <n v="12"/>
    <n v="0.4"/>
    <s v="N"/>
    <s v="N"/>
    <n v="92608.24"/>
    <n v="43.197347600000001"/>
    <n v="4000430.3339"/>
    <n v="998"/>
  </r>
  <r>
    <d v="2017-09-25T00:00:00"/>
    <s v="Q3-2017"/>
    <x v="8"/>
    <n v="40"/>
    <s v="Monday"/>
    <x v="2"/>
    <n v="10.3"/>
    <n v="14.2"/>
    <n v="10.9"/>
    <n v="1.6"/>
    <s v="N"/>
    <s v="N"/>
    <n v="119126.485"/>
    <n v="71.241065710000001"/>
    <n v="8486697.7456999999"/>
    <n v="999"/>
  </r>
  <r>
    <d v="2017-09-26T00:00:00"/>
    <s v="Q3-2017"/>
    <x v="8"/>
    <n v="40"/>
    <s v="Tuesday"/>
    <x v="2"/>
    <n v="5"/>
    <n v="15.1"/>
    <n v="20.399999999999999"/>
    <n v="0.4"/>
    <s v="N"/>
    <s v="N"/>
    <n v="124452.94"/>
    <n v="79.800225260000005"/>
    <n v="9931372.6462999992"/>
    <n v="1000"/>
  </r>
  <r>
    <d v="2017-09-27T00:00:00"/>
    <s v="Q3-2017"/>
    <x v="8"/>
    <n v="40"/>
    <s v="Wednesday"/>
    <x v="2"/>
    <n v="9.6"/>
    <n v="24.6"/>
    <n v="11.7"/>
    <n v="0"/>
    <s v="N"/>
    <s v="N"/>
    <n v="119028.07"/>
    <n v="72.545509100000004"/>
    <n v="8634951.9353"/>
    <n v="1001"/>
  </r>
  <r>
    <d v="2017-09-28T00:00:00"/>
    <s v="Q3-2017"/>
    <x v="8"/>
    <n v="40"/>
    <s v="Thursday"/>
    <x v="2"/>
    <n v="10.4"/>
    <n v="18.5"/>
    <n v="12.8"/>
    <n v="0"/>
    <s v="N"/>
    <s v="N"/>
    <n v="116655.855"/>
    <n v="61.649556580000002"/>
    <n v="7191781.7331999997"/>
    <n v="1002"/>
  </r>
  <r>
    <d v="2017-09-29T00:00:00"/>
    <s v="Q3-2017"/>
    <x v="8"/>
    <n v="40"/>
    <s v="Friday"/>
    <x v="2"/>
    <n v="10.6"/>
    <n v="18.399999999999999"/>
    <n v="14.5"/>
    <n v="0"/>
    <s v="N"/>
    <s v="Y"/>
    <n v="102847.255"/>
    <n v="42.634675649999998"/>
    <n v="4384859.3584000003"/>
    <n v="1003"/>
  </r>
  <r>
    <d v="2017-09-30T00:00:00"/>
    <s v="Q3-2017"/>
    <x v="8"/>
    <n v="40"/>
    <s v="Saturday"/>
    <x v="2"/>
    <n v="11"/>
    <n v="15.4"/>
    <n v="16.100000000000001"/>
    <n v="1"/>
    <s v="N"/>
    <s v="N"/>
    <n v="100701.82"/>
    <n v="47.309943529999998"/>
    <n v="4764197.4176000003"/>
    <n v="1004"/>
  </r>
  <r>
    <d v="2017-10-01T00:00:00"/>
    <s v="Q4-2017"/>
    <x v="9"/>
    <n v="40"/>
    <s v="Sunday"/>
    <x v="2"/>
    <n v="9.6999999999999993"/>
    <n v="17.2"/>
    <n v="9.1999999999999993"/>
    <n v="0"/>
    <s v="N"/>
    <s v="N"/>
    <n v="103556.74"/>
    <n v="58.989627579999997"/>
    <n v="6108773.5259999996"/>
    <n v="1005"/>
  </r>
  <r>
    <d v="2017-10-02T00:00:00"/>
    <s v="Q4-2017"/>
    <x v="9"/>
    <n v="41"/>
    <s v="Monday"/>
    <x v="2"/>
    <n v="9.5"/>
    <n v="16.399999999999999"/>
    <n v="16.399999999999999"/>
    <n v="0"/>
    <s v="N"/>
    <s v="N"/>
    <n v="119226.42"/>
    <n v="74.497158290000002"/>
    <n v="8882029.4831000008"/>
    <n v="1006"/>
  </r>
  <r>
    <d v="2017-10-03T00:00:00"/>
    <s v="Q4-2017"/>
    <x v="9"/>
    <n v="41"/>
    <s v="Tuesday"/>
    <x v="2"/>
    <n v="6.8"/>
    <n v="22.3"/>
    <n v="21.8"/>
    <n v="0"/>
    <s v="N"/>
    <s v="N"/>
    <n v="118856.41499999999"/>
    <n v="79.059146049999995"/>
    <n v="9396686.6724999994"/>
    <n v="1007"/>
  </r>
  <r>
    <d v="2017-10-04T00:00:00"/>
    <s v="Q4-2017"/>
    <x v="9"/>
    <n v="41"/>
    <s v="Wednesday"/>
    <x v="2"/>
    <n v="8.5"/>
    <n v="20.8"/>
    <n v="21.6"/>
    <n v="0"/>
    <s v="N"/>
    <s v="N"/>
    <n v="114604.62"/>
    <n v="71.108733229999999"/>
    <n v="8149389.3504999997"/>
    <n v="1008"/>
  </r>
  <r>
    <d v="2017-10-05T00:00:00"/>
    <s v="Q4-2017"/>
    <x v="9"/>
    <n v="41"/>
    <s v="Thursday"/>
    <x v="2"/>
    <n v="11.7"/>
    <n v="19.399999999999999"/>
    <n v="10.4"/>
    <n v="0"/>
    <s v="N"/>
    <s v="N"/>
    <n v="113134.58"/>
    <n v="65.315736259999994"/>
    <n v="7389468.3892000001"/>
    <n v="1009"/>
  </r>
  <r>
    <d v="2017-10-06T00:00:00"/>
    <s v="Q4-2017"/>
    <x v="9"/>
    <n v="41"/>
    <s v="Friday"/>
    <x v="2"/>
    <n v="10.1"/>
    <n v="15"/>
    <n v="16.8"/>
    <n v="2.4"/>
    <s v="N"/>
    <s v="N"/>
    <n v="118359.28"/>
    <n v="53.429039449999998"/>
    <n v="6323822.6403999999"/>
    <n v="1010"/>
  </r>
  <r>
    <d v="2017-10-07T00:00:00"/>
    <s v="Q4-2017"/>
    <x v="9"/>
    <n v="41"/>
    <s v="Saturday"/>
    <x v="2"/>
    <n v="7.2"/>
    <n v="23.7"/>
    <n v="17.3"/>
    <n v="0.2"/>
    <s v="N"/>
    <s v="N"/>
    <n v="101974.595"/>
    <n v="38.89411226"/>
    <n v="3966211.3456000001"/>
    <n v="1011"/>
  </r>
  <r>
    <d v="2017-10-08T00:00:00"/>
    <s v="Q4-2017"/>
    <x v="9"/>
    <n v="41"/>
    <s v="Sunday"/>
    <x v="2"/>
    <n v="11.1"/>
    <n v="25.3"/>
    <n v="19.5"/>
    <n v="0"/>
    <s v="N"/>
    <s v="N"/>
    <n v="97053.544999999998"/>
    <n v="56.16035213"/>
    <n v="5450561.2626999998"/>
    <n v="1012"/>
  </r>
  <r>
    <d v="2017-10-09T00:00:00"/>
    <s v="Q4-2017"/>
    <x v="9"/>
    <n v="42"/>
    <s v="Monday"/>
    <x v="2"/>
    <n v="14"/>
    <n v="18.7"/>
    <n v="16.7"/>
    <n v="2.4"/>
    <s v="N"/>
    <s v="N"/>
    <n v="111432.36500000001"/>
    <n v="68.87949682"/>
    <n v="7675405.2307000002"/>
    <n v="1013"/>
  </r>
  <r>
    <d v="2017-10-10T00:00:00"/>
    <s v="Q4-2017"/>
    <x v="9"/>
    <n v="42"/>
    <s v="Tuesday"/>
    <x v="2"/>
    <n v="8"/>
    <n v="18.8"/>
    <n v="23.6"/>
    <n v="0.2"/>
    <s v="Y"/>
    <s v="N"/>
    <n v="116556.425"/>
    <n v="77.452308540000004"/>
    <n v="9027564.1914000008"/>
    <n v="1014"/>
  </r>
  <r>
    <d v="2017-10-11T00:00:00"/>
    <s v="Q4-2017"/>
    <x v="9"/>
    <n v="42"/>
    <s v="Wednesday"/>
    <x v="2"/>
    <n v="9.8000000000000007"/>
    <n v="25.6"/>
    <n v="7.5"/>
    <n v="0"/>
    <s v="Y"/>
    <s v="N"/>
    <n v="114133.54"/>
    <n v="55.553221790000002"/>
    <n v="6340485.8613"/>
    <n v="1015"/>
  </r>
  <r>
    <d v="2017-10-12T00:00:00"/>
    <s v="Q4-2017"/>
    <x v="9"/>
    <n v="42"/>
    <s v="Thursday"/>
    <x v="2"/>
    <n v="10.5"/>
    <n v="19.2"/>
    <n v="15.6"/>
    <n v="10"/>
    <s v="Y"/>
    <s v="N"/>
    <n v="113957.735"/>
    <n v="56.959277329999999"/>
    <n v="6490950.2318000002"/>
    <n v="1016"/>
  </r>
  <r>
    <d v="2017-10-13T00:00:00"/>
    <s v="Q4-2017"/>
    <x v="9"/>
    <n v="42"/>
    <s v="Friday"/>
    <x v="2"/>
    <n v="13.1"/>
    <n v="16.7"/>
    <n v="12.5"/>
    <n v="0"/>
    <s v="Y"/>
    <s v="N"/>
    <n v="117048.72500000001"/>
    <n v="83.756746089999993"/>
    <n v="9803620.3399999999"/>
    <n v="1017"/>
  </r>
  <r>
    <d v="2017-10-14T00:00:00"/>
    <s v="Q4-2017"/>
    <x v="9"/>
    <n v="42"/>
    <s v="Saturday"/>
    <x v="2"/>
    <n v="8.1999999999999993"/>
    <n v="16.100000000000001"/>
    <n v="23.6"/>
    <n v="0"/>
    <s v="Y"/>
    <s v="N"/>
    <n v="102037.16499999999"/>
    <n v="85.403883269999994"/>
    <n v="8714370.1289000008"/>
    <n v="1018"/>
  </r>
  <r>
    <d v="2017-10-15T00:00:00"/>
    <s v="Q4-2017"/>
    <x v="9"/>
    <n v="42"/>
    <s v="Sunday"/>
    <x v="2"/>
    <n v="6.8"/>
    <n v="17.600000000000001"/>
    <n v="24.5"/>
    <n v="0"/>
    <s v="Y"/>
    <s v="N"/>
    <n v="98108.815000000002"/>
    <n v="71.602890579999993"/>
    <n v="7024874.7454000004"/>
    <n v="1019"/>
  </r>
  <r>
    <d v="2017-10-16T00:00:00"/>
    <s v="Q4-2017"/>
    <x v="9"/>
    <n v="43"/>
    <s v="Monday"/>
    <x v="2"/>
    <n v="11.3"/>
    <n v="28.6"/>
    <n v="23.8"/>
    <n v="0"/>
    <s v="Y"/>
    <s v="N"/>
    <n v="115907.395"/>
    <n v="84.013226709999998"/>
    <n v="9737754.2534999996"/>
    <n v="1020"/>
  </r>
  <r>
    <d v="2017-10-17T00:00:00"/>
    <s v="Q4-2017"/>
    <x v="9"/>
    <n v="43"/>
    <s v="Tuesday"/>
    <x v="2"/>
    <n v="12.8"/>
    <n v="30.2"/>
    <n v="24.9"/>
    <n v="0"/>
    <s v="Y"/>
    <s v="N"/>
    <n v="117470.22"/>
    <n v="76.51584579"/>
    <n v="8988333.2383999992"/>
    <n v="1021"/>
  </r>
  <r>
    <d v="2017-10-18T00:00:00"/>
    <s v="Q4-2017"/>
    <x v="9"/>
    <n v="43"/>
    <s v="Wednesday"/>
    <x v="2"/>
    <n v="14.5"/>
    <n v="30.9"/>
    <n v="25.1"/>
    <n v="0"/>
    <s v="Y"/>
    <s v="N"/>
    <n v="121087.1"/>
    <n v="92.334121359999997"/>
    <n v="11180470.986500001"/>
    <n v="1022"/>
  </r>
  <r>
    <d v="2017-10-19T00:00:00"/>
    <s v="Q4-2017"/>
    <x v="9"/>
    <n v="43"/>
    <s v="Thursday"/>
    <x v="2"/>
    <n v="21.7"/>
    <n v="25.6"/>
    <n v="9.8000000000000007"/>
    <n v="0"/>
    <s v="Y"/>
    <s v="N"/>
    <n v="118201.175"/>
    <n v="80.376717099999993"/>
    <n v="9500622.4038999993"/>
    <n v="1023"/>
  </r>
  <r>
    <d v="2017-10-20T00:00:00"/>
    <s v="Q4-2017"/>
    <x v="9"/>
    <n v="43"/>
    <s v="Friday"/>
    <x v="2"/>
    <n v="11.3"/>
    <n v="16.2"/>
    <n v="24"/>
    <n v="2.6"/>
    <s v="Y"/>
    <s v="N"/>
    <n v="108412.66499999999"/>
    <n v="72.715846839999998"/>
    <n v="7883318.7437000005"/>
    <n v="1024"/>
  </r>
  <r>
    <d v="2017-10-21T00:00:00"/>
    <s v="Q4-2017"/>
    <x v="9"/>
    <n v="43"/>
    <s v="Saturday"/>
    <x v="2"/>
    <n v="11"/>
    <n v="15.4"/>
    <n v="12.8"/>
    <n v="0"/>
    <s v="Y"/>
    <s v="N"/>
    <n v="102195.97500000001"/>
    <n v="73.108339409999999"/>
    <n v="7471378.0266000004"/>
    <n v="1025"/>
  </r>
  <r>
    <d v="2017-10-22T00:00:00"/>
    <s v="Q4-2017"/>
    <x v="9"/>
    <n v="43"/>
    <s v="Sunday"/>
    <x v="2"/>
    <n v="11.1"/>
    <n v="16"/>
    <n v="13"/>
    <n v="0"/>
    <s v="Y"/>
    <s v="N"/>
    <n v="100571.04"/>
    <n v="76.328222569999994"/>
    <n v="7676408.7252000002"/>
    <n v="1026"/>
  </r>
  <r>
    <d v="2017-10-23T00:00:00"/>
    <s v="Q4-2017"/>
    <x v="9"/>
    <n v="44"/>
    <s v="Monday"/>
    <x v="2"/>
    <n v="11.9"/>
    <n v="19"/>
    <n v="21.8"/>
    <n v="0"/>
    <s v="Y"/>
    <s v="N"/>
    <n v="115549.435"/>
    <n v="90.675665039999998"/>
    <n v="10477521.863600001"/>
    <n v="1027"/>
  </r>
  <r>
    <d v="2017-10-24T00:00:00"/>
    <s v="Q4-2017"/>
    <x v="9"/>
    <n v="44"/>
    <s v="Tuesday"/>
    <x v="2"/>
    <n v="12.1"/>
    <n v="20.5"/>
    <n v="18.7"/>
    <n v="0.2"/>
    <s v="Y"/>
    <s v="N"/>
    <n v="118010.31"/>
    <n v="91.93047541"/>
    <n v="10848743.9016"/>
    <n v="1028"/>
  </r>
  <r>
    <d v="2017-10-25T00:00:00"/>
    <s v="Q4-2017"/>
    <x v="9"/>
    <n v="44"/>
    <s v="Wednesday"/>
    <x v="2"/>
    <n v="13.3"/>
    <n v="18.5"/>
    <n v="12.5"/>
    <n v="11.4"/>
    <s v="Y"/>
    <s v="N"/>
    <n v="115813.03"/>
    <n v="98.042415309999996"/>
    <n v="11354589.1856"/>
    <n v="1029"/>
  </r>
  <r>
    <d v="2017-10-26T00:00:00"/>
    <s v="Q4-2017"/>
    <x v="9"/>
    <n v="44"/>
    <s v="Thursday"/>
    <x v="2"/>
    <n v="12.9"/>
    <n v="16.8"/>
    <n v="12.2"/>
    <n v="0.2"/>
    <s v="Y"/>
    <s v="N"/>
    <n v="117333.44500000001"/>
    <n v="89.911230680000003"/>
    <n v="10549594.4399"/>
    <n v="1030"/>
  </r>
  <r>
    <d v="2017-10-27T00:00:00"/>
    <s v="Q4-2017"/>
    <x v="9"/>
    <n v="44"/>
    <s v="Friday"/>
    <x v="2"/>
    <n v="10.3"/>
    <n v="27.4"/>
    <n v="26.1"/>
    <n v="0"/>
    <s v="Y"/>
    <s v="N"/>
    <n v="112633.265"/>
    <n v="78.660882360000002"/>
    <n v="8859832.0079999994"/>
    <n v="1031"/>
  </r>
  <r>
    <d v="2017-10-28T00:00:00"/>
    <s v="Q4-2017"/>
    <x v="9"/>
    <n v="44"/>
    <s v="Saturday"/>
    <x v="2"/>
    <n v="15"/>
    <n v="21.4"/>
    <n v="16.8"/>
    <n v="0.4"/>
    <s v="Y"/>
    <s v="N"/>
    <n v="100746.42"/>
    <n v="81.094467010000002"/>
    <n v="8169977.2330999998"/>
    <n v="1032"/>
  </r>
  <r>
    <d v="2017-10-29T00:00:00"/>
    <s v="Q4-2017"/>
    <x v="9"/>
    <n v="44"/>
    <s v="Sunday"/>
    <x v="2"/>
    <n v="11.5"/>
    <n v="28.6"/>
    <n v="27.1"/>
    <n v="0"/>
    <s v="Y"/>
    <s v="N"/>
    <n v="92182.955000000002"/>
    <n v="61.462527489999999"/>
    <n v="5665797.4057999998"/>
    <n v="1033"/>
  </r>
  <r>
    <d v="2017-10-30T00:00:00"/>
    <s v="Q4-2017"/>
    <x v="9"/>
    <n v="45"/>
    <s v="Monday"/>
    <x v="2"/>
    <n v="8.8000000000000007"/>
    <n v="17"/>
    <n v="17"/>
    <n v="4.4000000000000004"/>
    <s v="Y"/>
    <s v="N"/>
    <n v="112227.65"/>
    <n v="77.42179007"/>
    <n v="8688865.5582999997"/>
    <n v="1034"/>
  </r>
  <r>
    <d v="2017-10-31T00:00:00"/>
    <s v="Q4-2017"/>
    <x v="9"/>
    <n v="45"/>
    <s v="Tuesday"/>
    <x v="2"/>
    <n v="8.1"/>
    <n v="16.399999999999999"/>
    <n v="24.8"/>
    <n v="6"/>
    <s v="Y"/>
    <s v="N"/>
    <n v="116179.47"/>
    <n v="86.957257670000004"/>
    <n v="10102648.1088"/>
    <n v="1035"/>
  </r>
  <r>
    <d v="2017-11-01T00:00:00"/>
    <s v="Q4-2017"/>
    <x v="10"/>
    <n v="45"/>
    <s v="Wednesday"/>
    <x v="2"/>
    <n v="11.9"/>
    <n v="18"/>
    <n v="14.2"/>
    <n v="0.4"/>
    <s v="Y"/>
    <s v="N"/>
    <n v="116632.09"/>
    <n v="87.027542560000001"/>
    <n v="10150204.1763"/>
    <n v="1036"/>
  </r>
  <r>
    <d v="2017-11-02T00:00:00"/>
    <s v="Q4-2017"/>
    <x v="10"/>
    <n v="45"/>
    <s v="Thursday"/>
    <x v="2"/>
    <n v="11.3"/>
    <n v="17.399999999999999"/>
    <n v="17"/>
    <n v="1.4"/>
    <s v="Y"/>
    <s v="N"/>
    <n v="120470.785"/>
    <n v="87.510162679999993"/>
    <n v="10542417.9935"/>
    <n v="1037"/>
  </r>
  <r>
    <d v="2017-11-03T00:00:00"/>
    <s v="Q4-2017"/>
    <x v="10"/>
    <n v="45"/>
    <s v="Friday"/>
    <x v="2"/>
    <n v="9.4"/>
    <n v="16.600000000000001"/>
    <n v="20.5"/>
    <n v="1.4"/>
    <s v="Y"/>
    <s v="N"/>
    <n v="113451.995"/>
    <n v="76.925848950000002"/>
    <n v="8727391.0304000005"/>
    <n v="1038"/>
  </r>
  <r>
    <d v="2017-11-04T00:00:00"/>
    <s v="Q4-2017"/>
    <x v="10"/>
    <n v="45"/>
    <s v="Saturday"/>
    <x v="2"/>
    <n v="8.3000000000000007"/>
    <n v="15.8"/>
    <n v="24.6"/>
    <n v="0.4"/>
    <s v="Y"/>
    <s v="N"/>
    <n v="101610.815"/>
    <n v="78.734581890000001"/>
    <n v="8000285.0345000001"/>
    <n v="1039"/>
  </r>
  <r>
    <d v="2017-11-05T00:00:00"/>
    <s v="Q4-2017"/>
    <x v="10"/>
    <n v="45"/>
    <s v="Sunday"/>
    <x v="2"/>
    <n v="6.4"/>
    <n v="17.600000000000001"/>
    <n v="24.1"/>
    <n v="0"/>
    <s v="Y"/>
    <s v="N"/>
    <n v="95368.164999999994"/>
    <n v="77.636602679999996"/>
    <n v="7404060.3344000001"/>
    <n v="1040"/>
  </r>
  <r>
    <d v="2017-11-06T00:00:00"/>
    <s v="Q4-2017"/>
    <x v="10"/>
    <n v="46"/>
    <s v="Monday"/>
    <x v="2"/>
    <n v="10.9"/>
    <n v="16.100000000000001"/>
    <n v="18.899999999999999"/>
    <n v="0"/>
    <s v="Y"/>
    <s v="N"/>
    <n v="104632.79"/>
    <n v="80.934221030000003"/>
    <n v="8468373.3528000005"/>
    <n v="1041"/>
  </r>
  <r>
    <d v="2017-11-07T00:00:00"/>
    <s v="Q4-2017"/>
    <x v="10"/>
    <n v="46"/>
    <s v="Tuesday"/>
    <x v="2"/>
    <n v="10"/>
    <n v="15.8"/>
    <n v="18.8"/>
    <n v="3.4"/>
    <s v="Y"/>
    <s v="Y"/>
    <n v="100592.295"/>
    <n v="78.317766300000002"/>
    <n v="7878163.8514"/>
    <n v="1042"/>
  </r>
  <r>
    <d v="2017-11-08T00:00:00"/>
    <s v="Q4-2017"/>
    <x v="10"/>
    <n v="46"/>
    <s v="Wednesday"/>
    <x v="2"/>
    <n v="12.1"/>
    <n v="16.899999999999999"/>
    <n v="25.4"/>
    <n v="0"/>
    <s v="Y"/>
    <s v="N"/>
    <n v="111738.485"/>
    <n v="90.995755090000003"/>
    <n v="10167727.815199999"/>
    <n v="1043"/>
  </r>
  <r>
    <d v="2017-11-09T00:00:00"/>
    <s v="Q4-2017"/>
    <x v="10"/>
    <n v="46"/>
    <s v="Thursday"/>
    <x v="2"/>
    <n v="8.6999999999999993"/>
    <n v="21.8"/>
    <n v="28.8"/>
    <n v="0"/>
    <s v="Y"/>
    <s v="N"/>
    <n v="113539.935"/>
    <n v="85.582594670000006"/>
    <n v="9717042.2359999996"/>
    <n v="1044"/>
  </r>
  <r>
    <d v="2017-11-10T00:00:00"/>
    <s v="Q4-2017"/>
    <x v="10"/>
    <n v="46"/>
    <s v="Friday"/>
    <x v="2"/>
    <n v="12.1"/>
    <n v="27.2"/>
    <n v="23.7"/>
    <n v="0"/>
    <s v="Y"/>
    <s v="N"/>
    <n v="115156.44500000001"/>
    <n v="92.615536950000006"/>
    <n v="10665275.9869"/>
    <n v="1045"/>
  </r>
  <r>
    <d v="2017-11-11T00:00:00"/>
    <s v="Q4-2017"/>
    <x v="10"/>
    <n v="46"/>
    <s v="Saturday"/>
    <x v="2"/>
    <n v="14.8"/>
    <n v="24.7"/>
    <n v="28.8"/>
    <n v="0"/>
    <s v="Y"/>
    <s v="N"/>
    <n v="104194.345"/>
    <n v="83.494939239999994"/>
    <n v="8699700.5048999991"/>
    <n v="1046"/>
  </r>
  <r>
    <d v="2017-11-12T00:00:00"/>
    <s v="Q4-2017"/>
    <x v="10"/>
    <n v="46"/>
    <s v="Sunday"/>
    <x v="2"/>
    <n v="13.2"/>
    <n v="23.3"/>
    <n v="25"/>
    <n v="0"/>
    <s v="Y"/>
    <s v="N"/>
    <n v="98774.235000000001"/>
    <n v="73.950064819999994"/>
    <n v="7304361.0807999996"/>
    <n v="1047"/>
  </r>
  <r>
    <d v="2017-11-13T00:00:00"/>
    <s v="Q4-2017"/>
    <x v="10"/>
    <n v="47"/>
    <s v="Monday"/>
    <x v="2"/>
    <n v="13.7"/>
    <n v="33"/>
    <n v="29.5"/>
    <n v="0"/>
    <s v="Y"/>
    <s v="N"/>
    <n v="125795.84"/>
    <n v="102.5536814"/>
    <n v="12900826.4968"/>
    <n v="1048"/>
  </r>
  <r>
    <d v="2017-11-14T00:00:00"/>
    <s v="Q4-2017"/>
    <x v="10"/>
    <n v="47"/>
    <s v="Tuesday"/>
    <x v="2"/>
    <n v="18.2"/>
    <n v="33.9"/>
    <n v="29.5"/>
    <n v="0"/>
    <s v="Y"/>
    <s v="N"/>
    <n v="135420.82"/>
    <n v="94.731684869999995"/>
    <n v="12828642.4451"/>
    <n v="1049"/>
  </r>
  <r>
    <d v="2017-11-15T00:00:00"/>
    <s v="Q4-2017"/>
    <x v="10"/>
    <n v="47"/>
    <s v="Wednesday"/>
    <x v="2"/>
    <n v="21.5"/>
    <n v="31.4"/>
    <n v="16.899999999999999"/>
    <n v="0"/>
    <s v="Y"/>
    <s v="N"/>
    <n v="130385.05"/>
    <n v="90.97415977"/>
    <n v="11861670.370300001"/>
    <n v="1050"/>
  </r>
  <r>
    <d v="2017-11-16T00:00:00"/>
    <s v="Q4-2017"/>
    <x v="10"/>
    <n v="47"/>
    <s v="Thursday"/>
    <x v="2"/>
    <n v="18.100000000000001"/>
    <n v="21.3"/>
    <n v="4.8"/>
    <n v="3.6"/>
    <s v="Y"/>
    <s v="N"/>
    <n v="116715.965"/>
    <n v="88.816107369999997"/>
    <n v="10366257.679199999"/>
    <n v="1051"/>
  </r>
  <r>
    <d v="2017-11-17T00:00:00"/>
    <s v="Q4-2017"/>
    <x v="10"/>
    <n v="47"/>
    <s v="Friday"/>
    <x v="2"/>
    <n v="16.399999999999999"/>
    <n v="26.8"/>
    <n v="22.9"/>
    <n v="4.2"/>
    <s v="Y"/>
    <s v="N"/>
    <n v="117797.62"/>
    <n v="99.446276760000003"/>
    <n v="11714534.7202"/>
    <n v="1052"/>
  </r>
  <r>
    <d v="2017-11-18T00:00:00"/>
    <s v="Q4-2017"/>
    <x v="10"/>
    <n v="47"/>
    <s v="Saturday"/>
    <x v="2"/>
    <n v="16.100000000000001"/>
    <n v="28.1"/>
    <n v="20.100000000000001"/>
    <n v="0"/>
    <s v="Y"/>
    <s v="N"/>
    <n v="106730.21"/>
    <n v="89.770277660000005"/>
    <n v="9581200.5864000004"/>
    <n v="1053"/>
  </r>
  <r>
    <d v="2017-11-19T00:00:00"/>
    <s v="Q4-2017"/>
    <x v="10"/>
    <n v="47"/>
    <s v="Sunday"/>
    <x v="2"/>
    <n v="15.1"/>
    <n v="29.3"/>
    <n v="27.5"/>
    <n v="24.8"/>
    <s v="Y"/>
    <s v="N"/>
    <n v="101256.78"/>
    <n v="81.881314270000004"/>
    <n v="8291038.2251000004"/>
    <n v="1054"/>
  </r>
  <r>
    <d v="2017-11-20T00:00:00"/>
    <s v="Q4-2017"/>
    <x v="10"/>
    <n v="48"/>
    <s v="Monday"/>
    <x v="2"/>
    <n v="16.600000000000001"/>
    <n v="30.8"/>
    <n v="28.6"/>
    <n v="0"/>
    <s v="Y"/>
    <s v="N"/>
    <n v="128658.27"/>
    <n v="131.30094130000001"/>
    <n v="16892951.956999999"/>
    <n v="1055"/>
  </r>
  <r>
    <d v="2017-11-21T00:00:00"/>
    <s v="Q4-2017"/>
    <x v="10"/>
    <n v="48"/>
    <s v="Tuesday"/>
    <x v="2"/>
    <n v="17.8"/>
    <n v="32.9"/>
    <n v="29.5"/>
    <n v="0"/>
    <s v="Y"/>
    <s v="N"/>
    <n v="137151.495"/>
    <n v="152.7547663"/>
    <n v="20950544.566399999"/>
    <n v="1056"/>
  </r>
  <r>
    <d v="2017-11-22T00:00:00"/>
    <s v="Q4-2017"/>
    <x v="10"/>
    <n v="48"/>
    <s v="Wednesday"/>
    <x v="2"/>
    <n v="18.7"/>
    <n v="32.6"/>
    <n v="30.6"/>
    <n v="0"/>
    <s v="Y"/>
    <s v="N"/>
    <n v="138882.25"/>
    <n v="116.8798367"/>
    <n v="16232534.7005"/>
    <n v="1057"/>
  </r>
  <r>
    <d v="2017-11-23T00:00:00"/>
    <s v="Q4-2017"/>
    <x v="10"/>
    <n v="48"/>
    <s v="Thursday"/>
    <x v="2"/>
    <n v="16.2"/>
    <n v="31.9"/>
    <n v="18.899999999999999"/>
    <n v="0"/>
    <s v="Y"/>
    <s v="N"/>
    <n v="135162.11499999999"/>
    <n v="105.2716657"/>
    <n v="14228740.9856"/>
    <n v="1058"/>
  </r>
  <r>
    <d v="2017-11-24T00:00:00"/>
    <s v="Q4-2017"/>
    <x v="10"/>
    <n v="48"/>
    <s v="Friday"/>
    <x v="2"/>
    <n v="18.600000000000001"/>
    <n v="30.7"/>
    <n v="13.8"/>
    <n v="1"/>
    <s v="Y"/>
    <s v="N"/>
    <n v="133951.29"/>
    <n v="116.56179090000001"/>
    <n v="15613602.255799999"/>
    <n v="1059"/>
  </r>
  <r>
    <d v="2017-11-25T00:00:00"/>
    <s v="Q4-2017"/>
    <x v="10"/>
    <n v="48"/>
    <s v="Saturday"/>
    <x v="2"/>
    <n v="19.3"/>
    <n v="32.5"/>
    <n v="17"/>
    <n v="0.4"/>
    <s v="Y"/>
    <s v="N"/>
    <n v="121219.595"/>
    <n v="99.010420740000001"/>
    <n v="12002003.1029"/>
    <n v="1060"/>
  </r>
  <r>
    <d v="2017-11-26T00:00:00"/>
    <s v="Q4-2017"/>
    <x v="10"/>
    <n v="48"/>
    <s v="Sunday"/>
    <x v="2"/>
    <n v="19.399999999999999"/>
    <n v="28.3"/>
    <n v="17"/>
    <n v="3.4"/>
    <s v="Y"/>
    <s v="N"/>
    <n v="108717.875"/>
    <n v="83.114514119999996"/>
    <n v="9036033.3567999993"/>
    <n v="1061"/>
  </r>
  <r>
    <d v="2017-11-27T00:00:00"/>
    <s v="Q4-2017"/>
    <x v="10"/>
    <n v="49"/>
    <s v="Monday"/>
    <x v="2"/>
    <n v="16.5"/>
    <n v="21.2"/>
    <n v="20.5"/>
    <n v="1.4"/>
    <s v="Y"/>
    <s v="N"/>
    <n v="115429.005"/>
    <n v="84.608923149999995"/>
    <n v="9766323.8133000005"/>
    <n v="1062"/>
  </r>
  <r>
    <d v="2017-11-28T00:00:00"/>
    <s v="Q4-2017"/>
    <x v="10"/>
    <n v="49"/>
    <s v="Tuesday"/>
    <x v="2"/>
    <n v="13.7"/>
    <n v="31"/>
    <n v="31.1"/>
    <n v="0.2"/>
    <s v="Y"/>
    <s v="N"/>
    <n v="129798.47"/>
    <n v="130.50196869999999"/>
    <n v="16938955.869199999"/>
    <n v="1063"/>
  </r>
  <r>
    <d v="2017-11-29T00:00:00"/>
    <s v="Q4-2017"/>
    <x v="10"/>
    <n v="49"/>
    <s v="Wednesday"/>
    <x v="2"/>
    <n v="18.5"/>
    <n v="35.799999999999997"/>
    <n v="28.3"/>
    <n v="0"/>
    <s v="Y"/>
    <s v="N"/>
    <n v="151730.95000000001"/>
    <n v="166.55264679999999"/>
    <n v="25271191.324000001"/>
    <n v="1064"/>
  </r>
  <r>
    <d v="2017-11-30T00:00:00"/>
    <s v="Q4-2017"/>
    <x v="10"/>
    <n v="49"/>
    <s v="Thursday"/>
    <x v="2"/>
    <n v="22.5"/>
    <n v="34.9"/>
    <n v="23.1"/>
    <n v="0"/>
    <s v="Y"/>
    <s v="N"/>
    <n v="154632.33499999999"/>
    <n v="131.4914339"/>
    <n v="20332827.456500001"/>
    <n v="1065"/>
  </r>
  <r>
    <d v="2017-12-01T00:00:00"/>
    <s v="Q4-2017"/>
    <x v="11"/>
    <n v="49"/>
    <s v="Friday"/>
    <x v="2"/>
    <n v="21.5"/>
    <n v="23.5"/>
    <n v="1.6"/>
    <n v="1.8"/>
    <s v="Y"/>
    <s v="N"/>
    <n v="125141.9"/>
    <n v="87.152295949999996"/>
    <n v="10906403.9045"/>
    <n v="1066"/>
  </r>
  <r>
    <d v="2017-12-02T00:00:00"/>
    <s v="Q4-2017"/>
    <x v="11"/>
    <n v="49"/>
    <s v="Saturday"/>
    <x v="2"/>
    <n v="14.7"/>
    <n v="16.399999999999999"/>
    <n v="0.7"/>
    <n v="20.6"/>
    <s v="Y"/>
    <s v="N"/>
    <n v="99234.22"/>
    <n v="66.255858649999993"/>
    <n v="6574848.4535999997"/>
    <n v="1067"/>
  </r>
  <r>
    <d v="2017-12-03T00:00:00"/>
    <s v="Q4-2017"/>
    <x v="11"/>
    <n v="49"/>
    <s v="Sunday"/>
    <x v="2"/>
    <n v="11.5"/>
    <n v="17.100000000000001"/>
    <n v="14.4"/>
    <n v="43.8"/>
    <s v="Y"/>
    <s v="N"/>
    <n v="92487.705000000002"/>
    <n v="67.758066369999995"/>
    <n v="6266788.0537999999"/>
    <n v="1068"/>
  </r>
  <r>
    <d v="2017-12-04T00:00:00"/>
    <s v="Q4-2017"/>
    <x v="11"/>
    <n v="50"/>
    <s v="Monday"/>
    <x v="2"/>
    <n v="12.4"/>
    <n v="17.5"/>
    <n v="7.9"/>
    <n v="5.4"/>
    <s v="Y"/>
    <s v="N"/>
    <n v="111625.98"/>
    <n v="84.041757820000001"/>
    <n v="9381243.5776000004"/>
    <n v="1069"/>
  </r>
  <r>
    <d v="2017-12-05T00:00:00"/>
    <s v="Q4-2017"/>
    <x v="11"/>
    <n v="50"/>
    <s v="Tuesday"/>
    <x v="2"/>
    <n v="10.8"/>
    <n v="22.8"/>
    <n v="22.9"/>
    <n v="1.8"/>
    <s v="Y"/>
    <s v="N"/>
    <n v="113063.675"/>
    <n v="82.842057909999994"/>
    <n v="9366427.5119000003"/>
    <n v="1070"/>
  </r>
  <r>
    <d v="2017-12-06T00:00:00"/>
    <s v="Q4-2017"/>
    <x v="11"/>
    <n v="50"/>
    <s v="Wednesday"/>
    <x v="2"/>
    <n v="13.6"/>
    <n v="21.3"/>
    <n v="23.6"/>
    <n v="0"/>
    <s v="Y"/>
    <s v="N"/>
    <n v="115383.13"/>
    <n v="89.564050550000005"/>
    <n v="10334180.4879"/>
    <n v="1071"/>
  </r>
  <r>
    <d v="2017-12-07T00:00:00"/>
    <s v="Q4-2017"/>
    <x v="11"/>
    <n v="50"/>
    <s v="Thursday"/>
    <x v="2"/>
    <n v="11.6"/>
    <n v="21.9"/>
    <n v="19.8"/>
    <n v="0"/>
    <s v="Y"/>
    <s v="N"/>
    <n v="115736.97"/>
    <n v="102.5919318"/>
    <n v="11873679.333000001"/>
    <n v="1072"/>
  </r>
  <r>
    <d v="2017-12-08T00:00:00"/>
    <s v="Q4-2017"/>
    <x v="11"/>
    <n v="50"/>
    <s v="Friday"/>
    <x v="2"/>
    <n v="11.4"/>
    <n v="18.7"/>
    <n v="28.5"/>
    <n v="25.2"/>
    <s v="Y"/>
    <s v="N"/>
    <n v="109568.47"/>
    <n v="87.467721979999993"/>
    <n v="9583704.4716999996"/>
    <n v="1073"/>
  </r>
  <r>
    <d v="2017-12-09T00:00:00"/>
    <s v="Q4-2017"/>
    <x v="11"/>
    <n v="50"/>
    <s v="Saturday"/>
    <x v="2"/>
    <n v="12.7"/>
    <n v="23"/>
    <n v="19.2"/>
    <n v="0"/>
    <s v="Y"/>
    <s v="N"/>
    <n v="99334.8"/>
    <n v="82.980837530000002"/>
    <n v="8242884.8998999996"/>
    <n v="1074"/>
  </r>
  <r>
    <d v="2017-12-10T00:00:00"/>
    <s v="Q4-2017"/>
    <x v="11"/>
    <n v="50"/>
    <s v="Sunday"/>
    <x v="2"/>
    <n v="14.5"/>
    <n v="22.2"/>
    <n v="31.4"/>
    <n v="0"/>
    <s v="Y"/>
    <s v="N"/>
    <n v="97715.01"/>
    <n v="81.089163600000006"/>
    <n v="7923628.4320999999"/>
    <n v="1075"/>
  </r>
  <r>
    <d v="2017-12-11T00:00:00"/>
    <s v="Q4-2017"/>
    <x v="11"/>
    <n v="51"/>
    <s v="Monday"/>
    <x v="2"/>
    <n v="16.399999999999999"/>
    <n v="20.7"/>
    <n v="26.3"/>
    <n v="0"/>
    <s v="Y"/>
    <s v="N"/>
    <n v="114680.185"/>
    <n v="97.605395759999993"/>
    <n v="11193404.842800001"/>
    <n v="1076"/>
  </r>
  <r>
    <d v="2017-12-12T00:00:00"/>
    <s v="Q4-2017"/>
    <x v="11"/>
    <n v="51"/>
    <s v="Tuesday"/>
    <x v="2"/>
    <n v="15.8"/>
    <n v="26.4"/>
    <n v="31.3"/>
    <n v="0"/>
    <s v="Y"/>
    <s v="N"/>
    <n v="121945.175"/>
    <n v="104.9958379"/>
    <n v="12803735.827"/>
    <n v="1077"/>
  </r>
  <r>
    <d v="2017-12-13T00:00:00"/>
    <s v="Q4-2017"/>
    <x v="11"/>
    <n v="51"/>
    <s v="Wednesday"/>
    <x v="2"/>
    <n v="15.8"/>
    <n v="37.6"/>
    <n v="32"/>
    <n v="0"/>
    <s v="Y"/>
    <s v="N"/>
    <n v="146933.095"/>
    <n v="94.498151980000003"/>
    <n v="13884905.942199999"/>
    <n v="1078"/>
  </r>
  <r>
    <d v="2017-12-14T00:00:00"/>
    <s v="Q4-2017"/>
    <x v="11"/>
    <n v="51"/>
    <s v="Thursday"/>
    <x v="2"/>
    <n v="20.5"/>
    <n v="23.1"/>
    <n v="21.7"/>
    <n v="0"/>
    <s v="Y"/>
    <s v="N"/>
    <n v="129280.81"/>
    <n v="101.8652498"/>
    <n v="13169222.005000001"/>
    <n v="1079"/>
  </r>
  <r>
    <d v="2017-12-15T00:00:00"/>
    <s v="Q4-2017"/>
    <x v="11"/>
    <n v="51"/>
    <s v="Friday"/>
    <x v="2"/>
    <n v="14.1"/>
    <n v="26.4"/>
    <n v="32.1"/>
    <n v="0"/>
    <s v="Y"/>
    <s v="N"/>
    <n v="120821.05499999999"/>
    <n v="105.4358596"/>
    <n v="12738871.7917"/>
    <n v="1080"/>
  </r>
  <r>
    <d v="2017-12-16T00:00:00"/>
    <s v="Q4-2017"/>
    <x v="11"/>
    <n v="51"/>
    <s v="Saturday"/>
    <x v="2"/>
    <n v="13.8"/>
    <n v="24.6"/>
    <n v="31"/>
    <n v="0"/>
    <s v="Y"/>
    <s v="N"/>
    <n v="110154.36"/>
    <n v="99.475416330000002"/>
    <n v="10957650.821599999"/>
    <n v="1081"/>
  </r>
  <r>
    <d v="2017-12-17T00:00:00"/>
    <s v="Q4-2017"/>
    <x v="11"/>
    <n v="51"/>
    <s v="Sunday"/>
    <x v="2"/>
    <n v="15.7"/>
    <n v="24.5"/>
    <n v="30.5"/>
    <n v="0"/>
    <s v="Y"/>
    <s v="N"/>
    <n v="107212.84"/>
    <n v="82.049323279999996"/>
    <n v="8796740.9689000007"/>
    <n v="1082"/>
  </r>
  <r>
    <d v="2017-12-18T00:00:00"/>
    <s v="Q4-2017"/>
    <x v="11"/>
    <n v="52"/>
    <s v="Monday"/>
    <x v="2"/>
    <n v="17.100000000000001"/>
    <n v="33"/>
    <n v="22.1"/>
    <n v="0"/>
    <s v="Y"/>
    <s v="N"/>
    <n v="138949.67499999999"/>
    <n v="117.26538429999999"/>
    <n v="16293987.0372"/>
    <n v="1083"/>
  </r>
  <r>
    <d v="2017-12-19T00:00:00"/>
    <s v="Q4-2017"/>
    <x v="11"/>
    <n v="52"/>
    <s v="Tuesday"/>
    <x v="2"/>
    <n v="19.7"/>
    <n v="37.4"/>
    <n v="12.1"/>
    <n v="0"/>
    <s v="Y"/>
    <s v="N"/>
    <n v="142870.39499999999"/>
    <n v="106.4977263"/>
    <n v="15215372.223099999"/>
    <n v="1084"/>
  </r>
  <r>
    <d v="2017-12-20T00:00:00"/>
    <s v="Q4-2017"/>
    <x v="11"/>
    <n v="52"/>
    <s v="Wednesday"/>
    <x v="2"/>
    <n v="15.8"/>
    <n v="24.5"/>
    <n v="19"/>
    <n v="20.6"/>
    <s v="Y"/>
    <s v="N"/>
    <n v="114916.99"/>
    <n v="78.737600779999994"/>
    <n v="9048288.0814999994"/>
    <n v="1085"/>
  </r>
  <r>
    <d v="2017-12-21T00:00:00"/>
    <s v="Q4-2017"/>
    <x v="11"/>
    <n v="52"/>
    <s v="Thursday"/>
    <x v="2"/>
    <n v="12.3"/>
    <n v="23.7"/>
    <n v="31.9"/>
    <n v="0"/>
    <s v="Y"/>
    <s v="N"/>
    <n v="114462.53"/>
    <n v="85.775431650000002"/>
    <n v="9818072.9185000006"/>
    <n v="1086"/>
  </r>
  <r>
    <d v="2017-12-22T00:00:00"/>
    <s v="Q4-2017"/>
    <x v="11"/>
    <n v="52"/>
    <s v="Friday"/>
    <x v="2"/>
    <n v="13.6"/>
    <n v="27.7"/>
    <n v="26.6"/>
    <n v="0"/>
    <s v="N"/>
    <s v="N"/>
    <n v="116428.79"/>
    <n v="81.598862999999994"/>
    <n v="9500456.8845000006"/>
    <n v="1087"/>
  </r>
  <r>
    <d v="2017-12-23T00:00:00"/>
    <s v="Q4-2017"/>
    <x v="11"/>
    <n v="52"/>
    <s v="Saturday"/>
    <x v="2"/>
    <n v="14.7"/>
    <n v="30.2"/>
    <n v="21.2"/>
    <n v="0"/>
    <s v="N"/>
    <s v="N"/>
    <n v="109364.01"/>
    <n v="79.898848340000001"/>
    <n v="8738058.4487999994"/>
    <n v="1088"/>
  </r>
  <r>
    <d v="2017-12-24T00:00:00"/>
    <s v="Q4-2017"/>
    <x v="11"/>
    <n v="52"/>
    <s v="Sunday"/>
    <x v="2"/>
    <n v="15.8"/>
    <n v="19.399999999999999"/>
    <n v="25.7"/>
    <n v="0.4"/>
    <s v="N"/>
    <s v="N"/>
    <n v="92856.23"/>
    <n v="58.939113859999999"/>
    <n v="5472863.9126000004"/>
    <n v="1089"/>
  </r>
  <r>
    <d v="2017-12-25T00:00:00"/>
    <s v="Q4-2017"/>
    <x v="11"/>
    <n v="53"/>
    <s v="Monday"/>
    <x v="2"/>
    <n v="15.1"/>
    <n v="21.4"/>
    <n v="29"/>
    <n v="0"/>
    <s v="N"/>
    <s v="Y"/>
    <n v="85094.375"/>
    <n v="44.900300629999997"/>
    <n v="3820763.0194000001"/>
    <n v="1090"/>
  </r>
  <r>
    <d v="2017-12-26T00:00:00"/>
    <s v="Q4-2017"/>
    <x v="11"/>
    <n v="53"/>
    <s v="Tuesday"/>
    <x v="2"/>
    <n v="12.5"/>
    <n v="30.5"/>
    <n v="31.9"/>
    <n v="0"/>
    <s v="N"/>
    <s v="Y"/>
    <n v="98638.854999999996"/>
    <n v="72.845242119999995"/>
    <n v="7185371.2748999996"/>
    <n v="1091"/>
  </r>
  <r>
    <d v="2017-12-27T00:00:00"/>
    <s v="Q4-2017"/>
    <x v="11"/>
    <n v="53"/>
    <s v="Wednesday"/>
    <x v="2"/>
    <n v="17.3"/>
    <n v="34.5"/>
    <n v="30.6"/>
    <n v="0"/>
    <s v="N"/>
    <s v="N"/>
    <n v="128753.755"/>
    <n v="113.6548037"/>
    <n v="14633482.7502"/>
    <n v="1092"/>
  </r>
  <r>
    <d v="2017-12-28T00:00:00"/>
    <s v="Q4-2017"/>
    <x v="11"/>
    <n v="53"/>
    <s v="Thursday"/>
    <x v="2"/>
    <n v="24"/>
    <n v="32.799999999999997"/>
    <n v="13.5"/>
    <n v="0"/>
    <s v="N"/>
    <s v="N"/>
    <n v="130699.155"/>
    <n v="109.4926892"/>
    <n v="14310601.9571"/>
    <n v="1093"/>
  </r>
  <r>
    <d v="2017-12-29T00:00:00"/>
    <s v="Q4-2017"/>
    <x v="11"/>
    <n v="53"/>
    <s v="Friday"/>
    <x v="2"/>
    <n v="18.600000000000001"/>
    <n v="24.4"/>
    <n v="9.3000000000000007"/>
    <n v="0.2"/>
    <s v="N"/>
    <s v="N"/>
    <n v="115572.045"/>
    <n v="93.834088929999993"/>
    <n v="10844597.5484"/>
    <n v="1094"/>
  </r>
  <r>
    <d v="2017-12-30T00:00:00"/>
    <s v="Q4-2017"/>
    <x v="11"/>
    <n v="53"/>
    <s v="Saturday"/>
    <x v="2"/>
    <n v="15.6"/>
    <n v="21.3"/>
    <n v="13.6"/>
    <n v="8.4"/>
    <s v="N"/>
    <s v="N"/>
    <n v="96358.975000000006"/>
    <n v="59.475169020000003"/>
    <n v="5730966.3246999998"/>
    <n v="1095"/>
  </r>
  <r>
    <d v="2017-12-31T00:00:00"/>
    <s v="Q4-2017"/>
    <x v="11"/>
    <n v="53"/>
    <s v="Sunday"/>
    <x v="2"/>
    <n v="12"/>
    <n v="25.7"/>
    <n v="31.7"/>
    <n v="0.2"/>
    <s v="N"/>
    <s v="N"/>
    <n v="95700.479999999996"/>
    <n v="61.49347092"/>
    <n v="5884954.6838999996"/>
    <n v="1096"/>
  </r>
  <r>
    <d v="2018-01-01T00:00:00"/>
    <s v="Q1-2018"/>
    <x v="0"/>
    <n v="1"/>
    <s v="Monday"/>
    <x v="3"/>
    <n v="16.600000000000001"/>
    <n v="25.3"/>
    <n v="31.4"/>
    <n v="0"/>
    <s v="N"/>
    <s v="Y"/>
    <n v="95959.684999999998"/>
    <n v="71.817747299999994"/>
    <n v="6891608.4083000002"/>
    <n v="1097"/>
  </r>
  <r>
    <d v="2018-01-02T00:00:00"/>
    <s v="Q1-2018"/>
    <x v="0"/>
    <n v="1"/>
    <s v="Tuesday"/>
    <x v="3"/>
    <n v="16.399999999999999"/>
    <n v="21.8"/>
    <n v="29.7"/>
    <n v="0"/>
    <s v="N"/>
    <s v="N"/>
    <n v="105277.85"/>
    <n v="69.387729629999995"/>
    <n v="7304990.9918"/>
    <n v="1098"/>
  </r>
  <r>
    <d v="2018-01-03T00:00:00"/>
    <s v="Q1-2018"/>
    <x v="0"/>
    <n v="1"/>
    <s v="Wednesday"/>
    <x v="3"/>
    <n v="14.6"/>
    <n v="21"/>
    <n v="27.2"/>
    <n v="0"/>
    <s v="N"/>
    <s v="N"/>
    <n v="106373.825"/>
    <n v="67.238116770000005"/>
    <n v="7152375.6666000001"/>
    <n v="1099"/>
  </r>
  <r>
    <d v="2018-01-04T00:00:00"/>
    <s v="Q1-2018"/>
    <x v="0"/>
    <n v="1"/>
    <s v="Thursday"/>
    <x v="3"/>
    <n v="14.1"/>
    <n v="23.6"/>
    <n v="31.8"/>
    <n v="0.2"/>
    <s v="N"/>
    <s v="N"/>
    <n v="113337.685"/>
    <n v="78.738187400000001"/>
    <n v="8924003.8809999991"/>
    <n v="1100"/>
  </r>
  <r>
    <d v="2018-01-05T00:00:00"/>
    <s v="Q1-2018"/>
    <x v="0"/>
    <n v="1"/>
    <s v="Friday"/>
    <x v="3"/>
    <n v="14.7"/>
    <n v="30.7"/>
    <n v="31.7"/>
    <n v="0"/>
    <s v="N"/>
    <s v="N"/>
    <n v="123247.735"/>
    <n v="90.82817034"/>
    <n v="11194366.2686"/>
    <n v="1101"/>
  </r>
  <r>
    <d v="2018-01-06T00:00:00"/>
    <s v="Q1-2018"/>
    <x v="0"/>
    <n v="1"/>
    <s v="Saturday"/>
    <x v="3"/>
    <n v="18.8"/>
    <n v="41.7"/>
    <n v="31.5"/>
    <n v="0"/>
    <s v="N"/>
    <s v="N"/>
    <n v="133705.845"/>
    <n v="75.591386209999996"/>
    <n v="10107010.1679"/>
    <n v="1102"/>
  </r>
  <r>
    <d v="2018-01-07T00:00:00"/>
    <s v="Q1-2018"/>
    <x v="0"/>
    <n v="1"/>
    <s v="Sunday"/>
    <x v="3"/>
    <n v="18.7"/>
    <n v="21.8"/>
    <n v="11"/>
    <n v="0"/>
    <s v="N"/>
    <s v="N"/>
    <n v="107142.815"/>
    <n v="80.976046170000004"/>
    <n v="8676001.5341999996"/>
    <n v="1103"/>
  </r>
  <r>
    <d v="2018-01-08T00:00:00"/>
    <s v="Q1-2018"/>
    <x v="0"/>
    <n v="2"/>
    <s v="Monday"/>
    <x v="3"/>
    <n v="17.3"/>
    <n v="21.9"/>
    <n v="17.5"/>
    <n v="0"/>
    <s v="N"/>
    <s v="N"/>
    <n v="118832.07"/>
    <n v="87.931578639999998"/>
    <n v="10449091.508199999"/>
    <n v="1104"/>
  </r>
  <r>
    <d v="2018-01-09T00:00:00"/>
    <s v="Q1-2018"/>
    <x v="0"/>
    <n v="2"/>
    <s v="Tuesday"/>
    <x v="3"/>
    <n v="15.7"/>
    <n v="22.5"/>
    <n v="30"/>
    <n v="0"/>
    <s v="N"/>
    <s v="N"/>
    <n v="111361.05"/>
    <n v="76.717394519999999"/>
    <n v="8543329.6070000008"/>
    <n v="1105"/>
  </r>
  <r>
    <d v="2018-01-10T00:00:00"/>
    <s v="Q1-2018"/>
    <x v="0"/>
    <n v="2"/>
    <s v="Wednesday"/>
    <x v="3"/>
    <n v="13.6"/>
    <n v="25.6"/>
    <n v="23.5"/>
    <n v="0"/>
    <s v="N"/>
    <s v="N"/>
    <n v="116530.04"/>
    <n v="80.212274440000002"/>
    <n v="9347139.5490000006"/>
    <n v="1106"/>
  </r>
  <r>
    <d v="2018-01-11T00:00:00"/>
    <s v="Q1-2018"/>
    <x v="0"/>
    <n v="2"/>
    <s v="Thursday"/>
    <x v="3"/>
    <n v="15.5"/>
    <n v="34.5"/>
    <n v="28.6"/>
    <n v="0"/>
    <s v="N"/>
    <s v="N"/>
    <n v="139607.905"/>
    <n v="87.802658050000005"/>
    <n v="12257945.1438"/>
    <n v="1107"/>
  </r>
  <r>
    <d v="2018-01-12T00:00:00"/>
    <s v="Q1-2018"/>
    <x v="0"/>
    <n v="2"/>
    <s v="Friday"/>
    <x v="3"/>
    <n v="20.399999999999999"/>
    <n v="30"/>
    <n v="1.7"/>
    <n v="1"/>
    <s v="N"/>
    <s v="N"/>
    <n v="132022.87"/>
    <n v="94.000719250000003"/>
    <n v="12410244.737400001"/>
    <n v="1108"/>
  </r>
  <r>
    <d v="2018-01-13T00:00:00"/>
    <s v="Q1-2018"/>
    <x v="0"/>
    <n v="2"/>
    <s v="Saturday"/>
    <x v="3"/>
    <n v="16"/>
    <n v="20.9"/>
    <n v="10.7"/>
    <n v="7"/>
    <s v="N"/>
    <s v="N"/>
    <n v="98977.05"/>
    <n v="73.276545920000004"/>
    <n v="7252696.3493999997"/>
    <n v="1109"/>
  </r>
  <r>
    <d v="2018-01-14T00:00:00"/>
    <s v="Q1-2018"/>
    <x v="0"/>
    <n v="2"/>
    <s v="Sunday"/>
    <x v="3"/>
    <n v="12.7"/>
    <n v="19.5"/>
    <n v="27.5"/>
    <n v="15"/>
    <s v="N"/>
    <s v="N"/>
    <n v="92021.68"/>
    <n v="66.65958191"/>
    <n v="6134126.7154999999"/>
    <n v="1110"/>
  </r>
  <r>
    <d v="2018-01-15T00:00:00"/>
    <s v="Q1-2018"/>
    <x v="0"/>
    <n v="3"/>
    <s v="Monday"/>
    <x v="3"/>
    <n v="14.6"/>
    <n v="20.9"/>
    <n v="21.1"/>
    <n v="0"/>
    <s v="N"/>
    <s v="N"/>
    <n v="109389.095"/>
    <n v="86.378514550000006"/>
    <n v="9448867.5340999998"/>
    <n v="1111"/>
  </r>
  <r>
    <d v="2018-01-16T00:00:00"/>
    <s v="Q1-2018"/>
    <x v="0"/>
    <n v="3"/>
    <s v="Tuesday"/>
    <x v="3"/>
    <n v="12.9"/>
    <n v="26.9"/>
    <n v="31.1"/>
    <n v="0"/>
    <s v="N"/>
    <s v="N"/>
    <n v="116074.03"/>
    <n v="92.836877680000001"/>
    <n v="10775950.524900001"/>
    <n v="1112"/>
  </r>
  <r>
    <d v="2018-01-17T00:00:00"/>
    <s v="Q1-2018"/>
    <x v="0"/>
    <n v="3"/>
    <s v="Wednesday"/>
    <x v="3"/>
    <n v="12.4"/>
    <n v="30.3"/>
    <n v="30.9"/>
    <n v="0"/>
    <s v="N"/>
    <s v="N"/>
    <n v="129286.36500000001"/>
    <n v="100.2774263"/>
    <n v="12964503.937899999"/>
    <n v="1113"/>
  </r>
  <r>
    <d v="2018-01-18T00:00:00"/>
    <s v="Q1-2018"/>
    <x v="0"/>
    <n v="3"/>
    <s v="Thursday"/>
    <x v="3"/>
    <n v="16.600000000000001"/>
    <n v="40"/>
    <n v="30.8"/>
    <n v="0"/>
    <s v="N"/>
    <s v="N"/>
    <n v="154648.065"/>
    <n v="1210.1379199999999"/>
    <n v="187145487.71110001"/>
    <n v="1114"/>
  </r>
  <r>
    <d v="2018-01-19T00:00:00"/>
    <s v="Q1-2018"/>
    <x v="0"/>
    <n v="3"/>
    <s v="Friday"/>
    <x v="3"/>
    <n v="22.5"/>
    <n v="40.299999999999997"/>
    <n v="30.6"/>
    <n v="0"/>
    <s v="N"/>
    <s v="N"/>
    <n v="165070.595"/>
    <n v="647.57416339999997"/>
    <n v="106895452.45909999"/>
    <n v="1115"/>
  </r>
  <r>
    <d v="2018-01-20T00:00:00"/>
    <s v="Q1-2018"/>
    <x v="0"/>
    <n v="3"/>
    <s v="Saturday"/>
    <x v="3"/>
    <n v="20.3"/>
    <n v="24.6"/>
    <n v="20.2"/>
    <n v="0"/>
    <s v="N"/>
    <s v="N"/>
    <n v="124825.02499999999"/>
    <n v="94.104814860000005"/>
    <n v="11746635.8675"/>
    <n v="1116"/>
  </r>
  <r>
    <d v="2018-01-21T00:00:00"/>
    <s v="Q1-2018"/>
    <x v="0"/>
    <n v="3"/>
    <s v="Sunday"/>
    <x v="3"/>
    <n v="21"/>
    <n v="28.2"/>
    <n v="14.9"/>
    <n v="0"/>
    <s v="N"/>
    <s v="N"/>
    <n v="127305.2"/>
    <n v="121.7119723"/>
    <n v="15494566.976"/>
    <n v="1117"/>
  </r>
  <r>
    <d v="2018-01-22T00:00:00"/>
    <s v="Q1-2018"/>
    <x v="0"/>
    <n v="4"/>
    <s v="Monday"/>
    <x v="3"/>
    <n v="20.5"/>
    <n v="23.9"/>
    <n v="27.3"/>
    <n v="0"/>
    <s v="N"/>
    <s v="N"/>
    <n v="137955.42499999999"/>
    <n v="115.1294838"/>
    <n v="15882736.867699999"/>
    <n v="1118"/>
  </r>
  <r>
    <d v="2018-01-23T00:00:00"/>
    <s v="Q1-2018"/>
    <x v="0"/>
    <n v="4"/>
    <s v="Tuesday"/>
    <x v="3"/>
    <n v="18"/>
    <n v="23.6"/>
    <n v="28.3"/>
    <n v="0"/>
    <s v="N"/>
    <s v="N"/>
    <n v="128314.47"/>
    <n v="102.3741093"/>
    <n v="13136079.5766"/>
    <n v="1119"/>
  </r>
  <r>
    <d v="2018-01-24T00:00:00"/>
    <s v="Q1-2018"/>
    <x v="0"/>
    <n v="4"/>
    <s v="Wednesday"/>
    <x v="3"/>
    <n v="14.8"/>
    <n v="23.3"/>
    <n v="27.5"/>
    <n v="0"/>
    <s v="N"/>
    <s v="N"/>
    <n v="128899.765"/>
    <n v="103.427874"/>
    <n v="13331828.653000001"/>
    <n v="1120"/>
  </r>
  <r>
    <d v="2018-01-25T00:00:00"/>
    <s v="Q1-2018"/>
    <x v="0"/>
    <n v="4"/>
    <s v="Thursday"/>
    <x v="3"/>
    <n v="17.100000000000001"/>
    <n v="26.6"/>
    <n v="28.1"/>
    <n v="0"/>
    <s v="N"/>
    <s v="N"/>
    <n v="139245.21"/>
    <n v="155.5028059"/>
    <n v="21653020.8631"/>
    <n v="1121"/>
  </r>
  <r>
    <d v="2018-01-26T00:00:00"/>
    <s v="Q1-2018"/>
    <x v="0"/>
    <n v="4"/>
    <s v="Friday"/>
    <x v="3"/>
    <n v="19.399999999999999"/>
    <n v="28.4"/>
    <n v="19.899999999999999"/>
    <n v="0"/>
    <s v="N"/>
    <s v="Y"/>
    <n v="128599.46"/>
    <n v="91.434892809999994"/>
    <n v="11758477.840500001"/>
    <n v="1122"/>
  </r>
  <r>
    <d v="2018-01-27T00:00:00"/>
    <s v="Q1-2018"/>
    <x v="0"/>
    <n v="4"/>
    <s v="Saturday"/>
    <x v="3"/>
    <n v="21.2"/>
    <n v="33.200000000000003"/>
    <n v="27.5"/>
    <n v="3.4"/>
    <s v="N"/>
    <s v="N"/>
    <n v="139114.58499999999"/>
    <n v="104.878878"/>
    <n v="14590181.588199999"/>
    <n v="1123"/>
  </r>
  <r>
    <d v="2018-01-28T00:00:00"/>
    <s v="Q1-2018"/>
    <x v="0"/>
    <n v="4"/>
    <s v="Sunday"/>
    <x v="3"/>
    <n v="22.7"/>
    <n v="38.1"/>
    <n v="28.5"/>
    <n v="0"/>
    <s v="N"/>
    <s v="N"/>
    <n v="159436.69"/>
    <n v="290.41964400000001"/>
    <n v="46303546.750299998"/>
    <n v="1124"/>
  </r>
  <r>
    <d v="2018-01-29T00:00:00"/>
    <s v="Q1-2018"/>
    <x v="0"/>
    <n v="5"/>
    <s v="Monday"/>
    <x v="3"/>
    <n v="27.8"/>
    <n v="33.5"/>
    <n v="7.3"/>
    <n v="0"/>
    <s v="N"/>
    <s v="N"/>
    <n v="160437.565"/>
    <n v="107.6574249"/>
    <n v="17272295.105099998"/>
    <n v="1125"/>
  </r>
  <r>
    <d v="2018-01-30T00:00:00"/>
    <s v="Q1-2018"/>
    <x v="0"/>
    <n v="5"/>
    <s v="Tuesday"/>
    <x v="3"/>
    <n v="15.6"/>
    <n v="21"/>
    <n v="14.1"/>
    <n v="38.799999999999997"/>
    <s v="N"/>
    <s v="N"/>
    <n v="115239.57"/>
    <n v="78.574438810000004"/>
    <n v="9054884.5415000003"/>
    <n v="1126"/>
  </r>
  <r>
    <d v="2018-01-31T00:00:00"/>
    <s v="Q1-2018"/>
    <x v="0"/>
    <n v="5"/>
    <s v="Wednesday"/>
    <x v="3"/>
    <n v="14.6"/>
    <n v="19.100000000000001"/>
    <n v="19.600000000000001"/>
    <n v="0"/>
    <s v="Y"/>
    <s v="N"/>
    <n v="108524.18"/>
    <n v="65.217558049999994"/>
    <n v="7077682.0089999996"/>
    <n v="1127"/>
  </r>
  <r>
    <d v="2018-02-01T00:00:00"/>
    <s v="Q1-2018"/>
    <x v="1"/>
    <n v="5"/>
    <s v="Thursday"/>
    <x v="3"/>
    <n v="12.1"/>
    <n v="22.5"/>
    <n v="28.9"/>
    <n v="0.2"/>
    <s v="Y"/>
    <s v="N"/>
    <n v="109949.21"/>
    <n v="72.412229809999999"/>
    <n v="7961667.4619000005"/>
    <n v="1128"/>
  </r>
  <r>
    <d v="2018-02-02T00:00:00"/>
    <s v="Q1-2018"/>
    <x v="1"/>
    <n v="5"/>
    <s v="Friday"/>
    <x v="3"/>
    <n v="13.4"/>
    <n v="22.1"/>
    <n v="28.4"/>
    <n v="0"/>
    <s v="Y"/>
    <s v="N"/>
    <n v="112946.34"/>
    <n v="80.454353729999994"/>
    <n v="9087024.7908999994"/>
    <n v="1129"/>
  </r>
  <r>
    <d v="2018-02-03T00:00:00"/>
    <s v="Q1-2018"/>
    <x v="1"/>
    <n v="5"/>
    <s v="Saturday"/>
    <x v="3"/>
    <n v="15.8"/>
    <n v="28.1"/>
    <n v="26.7"/>
    <n v="0"/>
    <s v="Y"/>
    <s v="N"/>
    <n v="104947.325"/>
    <n v="86.517007910000004"/>
    <n v="9079728.5471999999"/>
    <n v="1130"/>
  </r>
  <r>
    <d v="2018-02-04T00:00:00"/>
    <s v="Q1-2018"/>
    <x v="1"/>
    <n v="5"/>
    <s v="Sunday"/>
    <x v="3"/>
    <n v="14.7"/>
    <n v="25.7"/>
    <n v="28.5"/>
    <n v="0"/>
    <s v="Y"/>
    <s v="N"/>
    <n v="106065.935"/>
    <n v="98.921846560000006"/>
    <n v="10492238.147299999"/>
    <n v="1131"/>
  </r>
  <r>
    <d v="2018-02-05T00:00:00"/>
    <s v="Q1-2018"/>
    <x v="1"/>
    <n v="6"/>
    <s v="Monday"/>
    <x v="3"/>
    <n v="17"/>
    <n v="25.7"/>
    <n v="24"/>
    <n v="0"/>
    <s v="Y"/>
    <s v="N"/>
    <n v="126465.96"/>
    <n v="103.83019280000001"/>
    <n v="13130985.009400001"/>
    <n v="1132"/>
  </r>
  <r>
    <d v="2018-02-06T00:00:00"/>
    <s v="Q1-2018"/>
    <x v="1"/>
    <n v="6"/>
    <s v="Tuesday"/>
    <x v="3"/>
    <n v="17.7"/>
    <n v="29.9"/>
    <n v="27.6"/>
    <n v="0"/>
    <s v="Y"/>
    <s v="N"/>
    <n v="137539.72500000001"/>
    <n v="104.2296312"/>
    <n v="14335714.812100001"/>
    <n v="1133"/>
  </r>
  <r>
    <d v="2018-02-07T00:00:00"/>
    <s v="Q1-2018"/>
    <x v="1"/>
    <n v="6"/>
    <s v="Wednesday"/>
    <x v="3"/>
    <n v="18.7"/>
    <n v="37.4"/>
    <n v="27.1"/>
    <n v="0"/>
    <s v="Y"/>
    <s v="N"/>
    <n v="159307.315"/>
    <n v="624.26093430000003"/>
    <n v="99449333.302699998"/>
    <n v="1134"/>
  </r>
  <r>
    <d v="2018-02-08T00:00:00"/>
    <s v="Q1-2018"/>
    <x v="1"/>
    <n v="6"/>
    <s v="Thursday"/>
    <x v="3"/>
    <n v="20.6"/>
    <n v="27.5"/>
    <n v="15.8"/>
    <n v="0"/>
    <s v="Y"/>
    <s v="N"/>
    <n v="149473.01"/>
    <n v="106.6526349"/>
    <n v="15941690.3629"/>
    <n v="1135"/>
  </r>
  <r>
    <d v="2018-02-09T00:00:00"/>
    <s v="Q1-2018"/>
    <x v="1"/>
    <n v="6"/>
    <s v="Friday"/>
    <x v="3"/>
    <n v="20.399999999999999"/>
    <n v="24.9"/>
    <n v="17.2"/>
    <n v="0"/>
    <s v="Y"/>
    <s v="N"/>
    <n v="137101.87"/>
    <n v="113.7060807"/>
    <n v="15589316.294299999"/>
    <n v="1136"/>
  </r>
  <r>
    <d v="2018-02-10T00:00:00"/>
    <s v="Q1-2018"/>
    <x v="1"/>
    <n v="6"/>
    <s v="Saturday"/>
    <x v="3"/>
    <n v="18.7"/>
    <n v="30.3"/>
    <n v="6.6"/>
    <n v="0"/>
    <s v="Y"/>
    <s v="N"/>
    <n v="118113.8"/>
    <n v="83.521526919999999"/>
    <n v="9865044.9263000004"/>
    <n v="1137"/>
  </r>
  <r>
    <d v="2018-02-11T00:00:00"/>
    <s v="Q1-2018"/>
    <x v="1"/>
    <n v="6"/>
    <s v="Sunday"/>
    <x v="3"/>
    <n v="15.5"/>
    <n v="21.2"/>
    <n v="18.5"/>
    <n v="0"/>
    <s v="Y"/>
    <s v="N"/>
    <n v="100440.29"/>
    <n v="66.272357439999993"/>
    <n v="6656414.8003000002"/>
    <n v="1138"/>
  </r>
  <r>
    <d v="2018-02-12T00:00:00"/>
    <s v="Q1-2018"/>
    <x v="1"/>
    <n v="7"/>
    <s v="Monday"/>
    <x v="3"/>
    <n v="16.3"/>
    <n v="23.6"/>
    <n v="22.2"/>
    <n v="0"/>
    <s v="Y"/>
    <s v="N"/>
    <n v="116209.13"/>
    <n v="93.173935740000005"/>
    <n v="10827662.011"/>
    <n v="1139"/>
  </r>
  <r>
    <d v="2018-02-13T00:00:00"/>
    <s v="Q1-2018"/>
    <x v="1"/>
    <n v="7"/>
    <s v="Tuesday"/>
    <x v="3"/>
    <n v="13.6"/>
    <n v="29"/>
    <n v="26"/>
    <n v="0"/>
    <s v="Y"/>
    <s v="N"/>
    <n v="124882.715"/>
    <n v="99.609433350000003"/>
    <n v="12439496.476399999"/>
    <n v="1140"/>
  </r>
  <r>
    <d v="2018-02-14T00:00:00"/>
    <s v="Q1-2018"/>
    <x v="1"/>
    <n v="7"/>
    <s v="Wednesday"/>
    <x v="3"/>
    <n v="17.5"/>
    <n v="23.3"/>
    <n v="22.8"/>
    <n v="0"/>
    <s v="Y"/>
    <s v="N"/>
    <n v="115269.5"/>
    <n v="72.046428359999993"/>
    <n v="8304755.7737999996"/>
    <n v="1141"/>
  </r>
  <r>
    <d v="2018-02-15T00:00:00"/>
    <s v="Q1-2018"/>
    <x v="1"/>
    <n v="7"/>
    <s v="Thursday"/>
    <x v="3"/>
    <n v="13.5"/>
    <n v="24.2"/>
    <n v="18.399999999999999"/>
    <n v="0"/>
    <s v="Y"/>
    <s v="N"/>
    <n v="117260.245"/>
    <n v="83.187740950000006"/>
    <n v="9754614.8848000001"/>
    <n v="1142"/>
  </r>
  <r>
    <d v="2018-02-16T00:00:00"/>
    <s v="Q1-2018"/>
    <x v="1"/>
    <n v="7"/>
    <s v="Friday"/>
    <x v="3"/>
    <n v="15.7"/>
    <n v="22.2"/>
    <n v="24.8"/>
    <n v="0"/>
    <s v="Y"/>
    <s v="N"/>
    <n v="114736.355"/>
    <n v="86.835346319999999"/>
    <n v="9963171.1218999997"/>
    <n v="1143"/>
  </r>
  <r>
    <d v="2018-02-17T00:00:00"/>
    <s v="Q1-2018"/>
    <x v="1"/>
    <n v="7"/>
    <s v="Saturday"/>
    <x v="3"/>
    <n v="12.4"/>
    <n v="25.3"/>
    <n v="24.1"/>
    <n v="0"/>
    <s v="Y"/>
    <s v="N"/>
    <n v="105799.935"/>
    <n v="82.758307090000002"/>
    <n v="8755823.5108000003"/>
    <n v="1144"/>
  </r>
  <r>
    <d v="2018-02-18T00:00:00"/>
    <s v="Q1-2018"/>
    <x v="1"/>
    <n v="7"/>
    <s v="Sunday"/>
    <x v="3"/>
    <n v="13.6"/>
    <n v="24"/>
    <n v="20.5"/>
    <n v="0"/>
    <s v="Y"/>
    <s v="N"/>
    <n v="105085.515"/>
    <n v="77.337616229999995"/>
    <n v="8127063.2303999998"/>
    <n v="1145"/>
  </r>
  <r>
    <d v="2018-02-19T00:00:00"/>
    <s v="Q1-2018"/>
    <x v="1"/>
    <n v="8"/>
    <s v="Monday"/>
    <x v="3"/>
    <n v="17.600000000000001"/>
    <n v="25.4"/>
    <n v="20.9"/>
    <n v="0.8"/>
    <s v="Y"/>
    <s v="N"/>
    <n v="113116.425"/>
    <n v="74.677828180000006"/>
    <n v="8447288.9505000003"/>
    <n v="1146"/>
  </r>
  <r>
    <d v="2018-02-20T00:00:00"/>
    <s v="Q1-2018"/>
    <x v="1"/>
    <n v="8"/>
    <s v="Tuesday"/>
    <x v="3"/>
    <n v="14.1"/>
    <n v="29.5"/>
    <n v="25.5"/>
    <n v="0"/>
    <s v="Y"/>
    <s v="N"/>
    <n v="120035.38499999999"/>
    <n v="78.800517830000004"/>
    <n v="9458850.4958999995"/>
    <n v="1147"/>
  </r>
  <r>
    <d v="2018-02-21T00:00:00"/>
    <s v="Q1-2018"/>
    <x v="1"/>
    <n v="8"/>
    <s v="Wednesday"/>
    <x v="3"/>
    <n v="16"/>
    <n v="29.3"/>
    <n v="16"/>
    <n v="0"/>
    <s v="Y"/>
    <s v="N"/>
    <n v="124481.41499999999"/>
    <n v="84.555739439999996"/>
    <n v="10525618.0919"/>
    <n v="1148"/>
  </r>
  <r>
    <d v="2018-02-22T00:00:00"/>
    <s v="Q1-2018"/>
    <x v="1"/>
    <n v="8"/>
    <s v="Thursday"/>
    <x v="3"/>
    <n v="20.3"/>
    <n v="31"/>
    <n v="16.8"/>
    <n v="0"/>
    <s v="Y"/>
    <s v="N"/>
    <n v="133607.065"/>
    <n v="88.847838789999997"/>
    <n v="11870698.9723"/>
    <n v="1149"/>
  </r>
  <r>
    <d v="2018-02-23T00:00:00"/>
    <s v="Q1-2018"/>
    <x v="1"/>
    <n v="8"/>
    <s v="Friday"/>
    <x v="3"/>
    <n v="21.2"/>
    <n v="33.5"/>
    <n v="13.4"/>
    <n v="0.2"/>
    <s v="Y"/>
    <s v="N"/>
    <n v="136328.345"/>
    <n v="85.713196379999999"/>
    <n v="11685138.2071"/>
    <n v="1150"/>
  </r>
  <r>
    <d v="2018-02-24T00:00:00"/>
    <s v="Q1-2018"/>
    <x v="1"/>
    <n v="8"/>
    <s v="Saturday"/>
    <x v="3"/>
    <n v="22.7"/>
    <n v="31.6"/>
    <n v="4.8"/>
    <n v="0.4"/>
    <s v="Y"/>
    <s v="N"/>
    <n v="119226.435"/>
    <n v="75.07065351"/>
    <n v="8950406.3911000006"/>
    <n v="1151"/>
  </r>
  <r>
    <d v="2018-02-25T00:00:00"/>
    <s v="Q1-2018"/>
    <x v="1"/>
    <n v="8"/>
    <s v="Sunday"/>
    <x v="3"/>
    <n v="16.2"/>
    <n v="19.8"/>
    <n v="10"/>
    <n v="0"/>
    <s v="Y"/>
    <s v="N"/>
    <n v="96305.07"/>
    <n v="55.999394809999998"/>
    <n v="5393025.6370999999"/>
    <n v="1152"/>
  </r>
  <r>
    <d v="2018-02-26T00:00:00"/>
    <s v="Q1-2018"/>
    <x v="1"/>
    <n v="9"/>
    <s v="Monday"/>
    <x v="3"/>
    <n v="14.3"/>
    <n v="26.5"/>
    <n v="24.3"/>
    <n v="0"/>
    <s v="Y"/>
    <s v="N"/>
    <n v="117952.36500000001"/>
    <n v="76.805514340000002"/>
    <n v="9059392.0614"/>
    <n v="1153"/>
  </r>
  <r>
    <d v="2018-02-27T00:00:00"/>
    <s v="Q1-2018"/>
    <x v="1"/>
    <n v="9"/>
    <s v="Tuesday"/>
    <x v="3"/>
    <n v="14.9"/>
    <n v="31.3"/>
    <n v="24"/>
    <n v="0"/>
    <s v="Y"/>
    <s v="N"/>
    <n v="127894.285"/>
    <n v="73.635400590000003"/>
    <n v="9417546.9090999998"/>
    <n v="1154"/>
  </r>
  <r>
    <d v="2018-02-28T00:00:00"/>
    <s v="Q1-2018"/>
    <x v="1"/>
    <n v="9"/>
    <s v="Wednesday"/>
    <x v="3"/>
    <n v="20"/>
    <n v="30.9"/>
    <n v="19.600000000000001"/>
    <n v="0"/>
    <s v="Y"/>
    <s v="N"/>
    <n v="123400.17"/>
    <n v="69.092841730000004"/>
    <n v="8526068.4153000005"/>
    <n v="1155"/>
  </r>
  <r>
    <d v="2018-03-01T00:00:00"/>
    <s v="Q1-2018"/>
    <x v="2"/>
    <n v="9"/>
    <s v="Thursday"/>
    <x v="3"/>
    <n v="16.2"/>
    <n v="20.5"/>
    <n v="17.7"/>
    <n v="0.8"/>
    <s v="Y"/>
    <s v="N"/>
    <n v="117346.26"/>
    <n v="78.60161635"/>
    <n v="9223605.7085999995"/>
    <n v="1156"/>
  </r>
  <r>
    <d v="2018-03-02T00:00:00"/>
    <s v="Q1-2018"/>
    <x v="2"/>
    <n v="9"/>
    <s v="Friday"/>
    <x v="3"/>
    <n v="14.5"/>
    <n v="22.8"/>
    <n v="19.600000000000001"/>
    <n v="0.4"/>
    <s v="Y"/>
    <s v="N"/>
    <n v="119960.33"/>
    <n v="91.866531140000006"/>
    <n v="11020339.3915"/>
    <n v="1157"/>
  </r>
  <r>
    <d v="2018-03-03T00:00:00"/>
    <s v="Q1-2018"/>
    <x v="2"/>
    <n v="9"/>
    <s v="Saturday"/>
    <x v="3"/>
    <n v="13.9"/>
    <n v="32.700000000000003"/>
    <n v="21.8"/>
    <n v="0"/>
    <s v="Y"/>
    <s v="N"/>
    <n v="111096.30499999999"/>
    <n v="80.624052259999999"/>
    <n v="8957034.3002000004"/>
    <n v="1158"/>
  </r>
  <r>
    <d v="2018-03-04T00:00:00"/>
    <s v="Q1-2018"/>
    <x v="2"/>
    <n v="9"/>
    <s v="Sunday"/>
    <x v="3"/>
    <n v="15.8"/>
    <n v="21"/>
    <n v="22.2"/>
    <n v="0"/>
    <s v="Y"/>
    <s v="N"/>
    <n v="101334.2"/>
    <n v="72.599066879999995"/>
    <n v="7356768.3629999999"/>
    <n v="1159"/>
  </r>
  <r>
    <d v="2018-03-05T00:00:00"/>
    <s v="Q1-2018"/>
    <x v="2"/>
    <n v="10"/>
    <s v="Monday"/>
    <x v="3"/>
    <n v="14.9"/>
    <n v="21.1"/>
    <n v="16.600000000000001"/>
    <n v="0"/>
    <s v="Y"/>
    <s v="N"/>
    <n v="112527.285"/>
    <n v="70.615557719999998"/>
    <n v="7946176.9890000001"/>
    <n v="1160"/>
  </r>
  <r>
    <d v="2018-03-06T00:00:00"/>
    <s v="Q1-2018"/>
    <x v="2"/>
    <n v="10"/>
    <s v="Tuesday"/>
    <x v="3"/>
    <n v="12.5"/>
    <n v="27.6"/>
    <n v="22.6"/>
    <n v="0"/>
    <s v="Y"/>
    <s v="N"/>
    <n v="113850.81"/>
    <n v="61.354685359999998"/>
    <n v="6985280.6255000001"/>
    <n v="1161"/>
  </r>
  <r>
    <d v="2018-03-07T00:00:00"/>
    <s v="Q1-2018"/>
    <x v="2"/>
    <n v="10"/>
    <s v="Wednesday"/>
    <x v="3"/>
    <n v="14.4"/>
    <n v="28.5"/>
    <n v="22.4"/>
    <n v="0"/>
    <s v="Y"/>
    <s v="N"/>
    <n v="122717.5"/>
    <n v="73.26754588"/>
    <n v="8991210.0614999998"/>
    <n v="1162"/>
  </r>
  <r>
    <d v="2018-03-08T00:00:00"/>
    <s v="Q1-2018"/>
    <x v="2"/>
    <n v="10"/>
    <s v="Thursday"/>
    <x v="3"/>
    <n v="14.9"/>
    <n v="30.5"/>
    <n v="22.1"/>
    <n v="0"/>
    <s v="Y"/>
    <s v="N"/>
    <n v="128732.59"/>
    <n v="94.574270459999994"/>
    <n v="12174790.7837"/>
    <n v="1163"/>
  </r>
  <r>
    <d v="2018-03-09T00:00:00"/>
    <s v="Q1-2018"/>
    <x v="2"/>
    <n v="10"/>
    <s v="Friday"/>
    <x v="3"/>
    <n v="14.6"/>
    <n v="28.8"/>
    <n v="21.9"/>
    <n v="0"/>
    <s v="Y"/>
    <s v="N"/>
    <n v="127805.485"/>
    <n v="99.170499149999998"/>
    <n v="12674533.741599999"/>
    <n v="1164"/>
  </r>
  <r>
    <d v="2018-03-10T00:00:00"/>
    <s v="Q1-2018"/>
    <x v="2"/>
    <n v="10"/>
    <s v="Saturday"/>
    <x v="3"/>
    <n v="14.3"/>
    <n v="35.1"/>
    <n v="21.6"/>
    <n v="0"/>
    <s v="Y"/>
    <s v="N"/>
    <n v="120398.88499999999"/>
    <n v="91.988443200000006"/>
    <n v="11075305.994200001"/>
    <n v="1165"/>
  </r>
  <r>
    <d v="2018-03-11T00:00:00"/>
    <s v="Q1-2018"/>
    <x v="2"/>
    <n v="10"/>
    <s v="Sunday"/>
    <x v="3"/>
    <n v="17"/>
    <n v="22.8"/>
    <n v="14.3"/>
    <n v="0"/>
    <s v="Y"/>
    <s v="N"/>
    <n v="104486.18"/>
    <n v="74.152652579999994"/>
    <n v="7747927.4050000003"/>
    <n v="1166"/>
  </r>
  <r>
    <d v="2018-03-12T00:00:00"/>
    <s v="Q1-2018"/>
    <x v="2"/>
    <n v="11"/>
    <s v="Monday"/>
    <x v="3"/>
    <n v="16.7"/>
    <n v="20.9"/>
    <n v="10.199999999999999"/>
    <n v="0"/>
    <s v="Y"/>
    <s v="Y"/>
    <n v="97542.31"/>
    <n v="63.452204719999997"/>
    <n v="6189274.6229999997"/>
    <n v="1167"/>
  </r>
  <r>
    <d v="2018-03-13T00:00:00"/>
    <s v="Q1-2018"/>
    <x v="2"/>
    <n v="11"/>
    <s v="Tuesday"/>
    <x v="3"/>
    <n v="14.6"/>
    <n v="20.5"/>
    <n v="18.8"/>
    <n v="2.2000000000000002"/>
    <s v="Y"/>
    <s v="N"/>
    <n v="112663.625"/>
    <n v="77.094966779999993"/>
    <n v="8685798.4266999997"/>
    <n v="1168"/>
  </r>
  <r>
    <d v="2018-03-14T00:00:00"/>
    <s v="Q1-2018"/>
    <x v="2"/>
    <n v="11"/>
    <s v="Wednesday"/>
    <x v="3"/>
    <n v="12.8"/>
    <n v="21.3"/>
    <n v="17.7"/>
    <n v="0"/>
    <s v="Y"/>
    <s v="N"/>
    <n v="114195.35"/>
    <n v="97.281748919999998"/>
    <n v="11109123.3665"/>
    <n v="1169"/>
  </r>
  <r>
    <d v="2018-03-15T00:00:00"/>
    <s v="Q1-2018"/>
    <x v="2"/>
    <n v="11"/>
    <s v="Thursday"/>
    <x v="3"/>
    <n v="15.3"/>
    <n v="20.8"/>
    <n v="13.9"/>
    <n v="0"/>
    <s v="Y"/>
    <s v="N"/>
    <n v="116045.27"/>
    <n v="101.6909409"/>
    <n v="11800752.693299999"/>
    <n v="1170"/>
  </r>
  <r>
    <d v="2018-03-16T00:00:00"/>
    <s v="Q1-2018"/>
    <x v="2"/>
    <n v="11"/>
    <s v="Friday"/>
    <x v="3"/>
    <n v="12.5"/>
    <n v="24.4"/>
    <n v="15"/>
    <n v="0"/>
    <s v="Y"/>
    <s v="N"/>
    <n v="116284.345"/>
    <n v="92.594232239999997"/>
    <n v="10767259.6468"/>
    <n v="1171"/>
  </r>
  <r>
    <d v="2018-03-17T00:00:00"/>
    <s v="Q1-2018"/>
    <x v="2"/>
    <n v="11"/>
    <s v="Saturday"/>
    <x v="3"/>
    <n v="15.4"/>
    <n v="32"/>
    <n v="15.1"/>
    <n v="0"/>
    <s v="Y"/>
    <s v="N"/>
    <n v="110715.12"/>
    <n v="75.229994289999993"/>
    <n v="8329097.8454"/>
    <n v="1172"/>
  </r>
  <r>
    <d v="2018-03-18T00:00:00"/>
    <s v="Q1-2018"/>
    <x v="2"/>
    <n v="11"/>
    <s v="Sunday"/>
    <x v="3"/>
    <n v="22.6"/>
    <n v="23.1"/>
    <n v="13.4"/>
    <n v="0"/>
    <s v="Y"/>
    <s v="N"/>
    <n v="97262.705000000002"/>
    <n v="62.872760649999996"/>
    <n v="6115174.7715999996"/>
    <n v="1173"/>
  </r>
  <r>
    <d v="2018-03-19T00:00:00"/>
    <s v="Q1-2018"/>
    <x v="2"/>
    <n v="12"/>
    <s v="Monday"/>
    <x v="3"/>
    <n v="13.2"/>
    <n v="28"/>
    <n v="17.8"/>
    <n v="0"/>
    <s v="Y"/>
    <s v="N"/>
    <n v="111617.94500000001"/>
    <n v="77.170165359999999"/>
    <n v="8613575.2728000004"/>
    <n v="1174"/>
  </r>
  <r>
    <d v="2018-03-20T00:00:00"/>
    <s v="Q1-2018"/>
    <x v="2"/>
    <n v="12"/>
    <s v="Tuesday"/>
    <x v="3"/>
    <n v="15.4"/>
    <n v="19.2"/>
    <n v="9.5"/>
    <n v="0.2"/>
    <s v="Y"/>
    <s v="N"/>
    <n v="110794.26"/>
    <n v="72.75516331"/>
    <n v="8060854.4801000003"/>
    <n v="1175"/>
  </r>
  <r>
    <d v="2018-03-21T00:00:00"/>
    <s v="Q1-2018"/>
    <x v="2"/>
    <n v="12"/>
    <s v="Wednesday"/>
    <x v="3"/>
    <n v="11.2"/>
    <n v="25.1"/>
    <n v="18.3"/>
    <n v="0"/>
    <s v="Y"/>
    <s v="N"/>
    <n v="111254.315"/>
    <n v="71.198345349999997"/>
    <n v="7921123.1409999998"/>
    <n v="1176"/>
  </r>
  <r>
    <d v="2018-03-22T00:00:00"/>
    <s v="Q1-2018"/>
    <x v="2"/>
    <n v="12"/>
    <s v="Thursday"/>
    <x v="3"/>
    <n v="12.3"/>
    <n v="28.1"/>
    <n v="19"/>
    <n v="0"/>
    <s v="Y"/>
    <s v="N"/>
    <n v="115020.505"/>
    <n v="77.280427599999996"/>
    <n v="8888833.8092"/>
    <n v="1177"/>
  </r>
  <r>
    <d v="2018-03-23T00:00:00"/>
    <s v="Q1-2018"/>
    <x v="2"/>
    <n v="12"/>
    <s v="Friday"/>
    <x v="3"/>
    <n v="15.2"/>
    <n v="29.4"/>
    <n v="18.8"/>
    <n v="0"/>
    <s v="Y"/>
    <s v="N"/>
    <n v="119298.325"/>
    <n v="78.640442410000006"/>
    <n v="9381673.0568000004"/>
    <n v="1178"/>
  </r>
  <r>
    <d v="2018-03-24T00:00:00"/>
    <s v="Q1-2018"/>
    <x v="2"/>
    <n v="12"/>
    <s v="Saturday"/>
    <x v="3"/>
    <n v="20.2"/>
    <n v="24.2"/>
    <n v="5.4"/>
    <n v="0"/>
    <s v="Y"/>
    <s v="N"/>
    <n v="112312.69500000001"/>
    <n v="71.966619069999993"/>
    <n v="8082764.9378000004"/>
    <n v="1179"/>
  </r>
  <r>
    <d v="2018-03-25T00:00:00"/>
    <s v="Q1-2018"/>
    <x v="2"/>
    <n v="12"/>
    <s v="Sunday"/>
    <x v="3"/>
    <n v="17.8"/>
    <n v="25.4"/>
    <n v="11.6"/>
    <n v="13"/>
    <s v="Y"/>
    <s v="N"/>
    <n v="98918.514999999999"/>
    <n v="40.2567047"/>
    <n v="3982133.4476999999"/>
    <n v="1180"/>
  </r>
  <r>
    <d v="2018-03-26T00:00:00"/>
    <s v="Q1-2018"/>
    <x v="2"/>
    <n v="13"/>
    <s v="Monday"/>
    <x v="3"/>
    <n v="10.7"/>
    <n v="18.5"/>
    <n v="11.9"/>
    <n v="5.2"/>
    <s v="Y"/>
    <s v="N"/>
    <n v="112488.215"/>
    <n v="70.830680319999999"/>
    <n v="7967616.7964000003"/>
    <n v="1181"/>
  </r>
  <r>
    <d v="2018-03-27T00:00:00"/>
    <s v="Q1-2018"/>
    <x v="2"/>
    <n v="13"/>
    <s v="Tuesday"/>
    <x v="3"/>
    <n v="9.6"/>
    <n v="22.6"/>
    <n v="14"/>
    <n v="1.2"/>
    <s v="Y"/>
    <s v="N"/>
    <n v="116809.36500000001"/>
    <n v="64.569195899999997"/>
    <n v="7542286.7715999996"/>
    <n v="1182"/>
  </r>
  <r>
    <d v="2018-03-28T00:00:00"/>
    <s v="Q1-2018"/>
    <x v="2"/>
    <n v="13"/>
    <s v="Wednesday"/>
    <x v="3"/>
    <n v="11.3"/>
    <n v="30.3"/>
    <n v="17.8"/>
    <n v="0"/>
    <s v="Y"/>
    <s v="N"/>
    <n v="117744.005"/>
    <n v="72.111955769999994"/>
    <n v="8490750.4806999993"/>
    <n v="1183"/>
  </r>
  <r>
    <d v="2018-03-29T00:00:00"/>
    <s v="Q1-2018"/>
    <x v="2"/>
    <n v="13"/>
    <s v="Thursday"/>
    <x v="3"/>
    <n v="16.5"/>
    <n v="21.8"/>
    <n v="14.2"/>
    <n v="0"/>
    <s v="N"/>
    <s v="N"/>
    <n v="116457.26"/>
    <n v="79.365081939999996"/>
    <n v="9242639.9824000001"/>
    <n v="1184"/>
  </r>
  <r>
    <d v="2018-03-30T00:00:00"/>
    <s v="Q1-2018"/>
    <x v="2"/>
    <n v="13"/>
    <s v="Friday"/>
    <x v="3"/>
    <n v="12.2"/>
    <n v="23.3"/>
    <n v="14.3"/>
    <n v="0"/>
    <s v="N"/>
    <s v="Y"/>
    <n v="97070.345000000001"/>
    <n v="69.452869660000005"/>
    <n v="6741814.0191000002"/>
    <n v="1185"/>
  </r>
  <r>
    <d v="2018-03-31T00:00:00"/>
    <s v="Q1-2018"/>
    <x v="2"/>
    <n v="13"/>
    <s v="Saturday"/>
    <x v="3"/>
    <n v="13.2"/>
    <n v="22.4"/>
    <n v="16.7"/>
    <n v="0"/>
    <s v="N"/>
    <s v="Y"/>
    <n v="99687.64"/>
    <n v="81.406771699999993"/>
    <n v="8115248.9507999998"/>
    <n v="1186"/>
  </r>
  <r>
    <d v="2018-04-01T00:00:00"/>
    <s v="Q2-2018"/>
    <x v="3"/>
    <n v="13"/>
    <s v="Sunday"/>
    <x v="3"/>
    <n v="13"/>
    <n v="27.7"/>
    <n v="11"/>
    <n v="0"/>
    <s v="N"/>
    <s v="Y"/>
    <n v="98817.03"/>
    <n v="73.967841899999996"/>
    <n v="7309282.4521000003"/>
    <n v="1187"/>
  </r>
  <r>
    <d v="2018-04-02T00:00:00"/>
    <s v="Q2-2018"/>
    <x v="3"/>
    <n v="14"/>
    <s v="Monday"/>
    <x v="3"/>
    <n v="14.9"/>
    <n v="20.9"/>
    <n v="14.4"/>
    <n v="0"/>
    <s v="N"/>
    <s v="Y"/>
    <n v="98258.25"/>
    <n v="62.410101240000003"/>
    <n v="6132307.3301999997"/>
    <n v="1188"/>
  </r>
  <r>
    <d v="2018-04-03T00:00:00"/>
    <s v="Q2-2018"/>
    <x v="3"/>
    <n v="14"/>
    <s v="Tuesday"/>
    <x v="3"/>
    <n v="13.4"/>
    <n v="19.8"/>
    <n v="13.9"/>
    <n v="0"/>
    <s v="N"/>
    <s v="N"/>
    <n v="113381.53"/>
    <n v="80.110737060000005"/>
    <n v="9083077.9373000003"/>
    <n v="1189"/>
  </r>
  <r>
    <d v="2018-04-04T00:00:00"/>
    <s v="Q2-2018"/>
    <x v="3"/>
    <n v="14"/>
    <s v="Wednesday"/>
    <x v="3"/>
    <n v="13.3"/>
    <n v="20.6"/>
    <n v="16.600000000000001"/>
    <n v="0"/>
    <s v="N"/>
    <s v="N"/>
    <n v="115974.61"/>
    <n v="90.073740799999996"/>
    <n v="10446266.9605"/>
    <n v="1190"/>
  </r>
  <r>
    <d v="2018-04-05T00:00:00"/>
    <s v="Q2-2018"/>
    <x v="3"/>
    <n v="14"/>
    <s v="Thursday"/>
    <x v="3"/>
    <n v="13.3"/>
    <n v="18.7"/>
    <n v="9"/>
    <n v="0"/>
    <s v="N"/>
    <s v="N"/>
    <n v="117551.69500000001"/>
    <n v="86.891929590000004"/>
    <n v="10214293.6051"/>
    <n v="1191"/>
  </r>
  <r>
    <d v="2018-04-06T00:00:00"/>
    <s v="Q2-2018"/>
    <x v="3"/>
    <n v="14"/>
    <s v="Friday"/>
    <x v="3"/>
    <n v="13.8"/>
    <n v="21.2"/>
    <n v="14.8"/>
    <n v="0"/>
    <s v="N"/>
    <s v="N"/>
    <n v="115979.07"/>
    <n v="85.687904610000004"/>
    <n v="9938003.4868999999"/>
    <n v="1192"/>
  </r>
  <r>
    <d v="2018-04-07T00:00:00"/>
    <s v="Q2-2018"/>
    <x v="3"/>
    <n v="14"/>
    <s v="Saturday"/>
    <x v="3"/>
    <n v="9.8000000000000007"/>
    <n v="21.6"/>
    <n v="16"/>
    <n v="0"/>
    <s v="N"/>
    <s v="N"/>
    <n v="105938.47500000001"/>
    <n v="84.8974312"/>
    <n v="8993904.3926999997"/>
    <n v="1193"/>
  </r>
  <r>
    <d v="2018-04-08T00:00:00"/>
    <s v="Q2-2018"/>
    <x v="3"/>
    <n v="14"/>
    <s v="Sunday"/>
    <x v="3"/>
    <n v="11.8"/>
    <n v="29.9"/>
    <n v="14.7"/>
    <n v="0"/>
    <s v="N"/>
    <s v="N"/>
    <n v="100571.16499999999"/>
    <n v="58.238721519999999"/>
    <n v="5857136.0713999998"/>
    <n v="1194"/>
  </r>
  <r>
    <d v="2018-04-09T00:00:00"/>
    <s v="Q2-2018"/>
    <x v="3"/>
    <n v="15"/>
    <s v="Monday"/>
    <x v="3"/>
    <n v="15.9"/>
    <n v="25.7"/>
    <n v="13.6"/>
    <n v="0"/>
    <s v="N"/>
    <s v="N"/>
    <n v="118702.925"/>
    <n v="91.693644509999999"/>
    <n v="10884303.8072"/>
    <n v="1195"/>
  </r>
  <r>
    <d v="2018-04-10T00:00:00"/>
    <s v="Q2-2018"/>
    <x v="3"/>
    <n v="15"/>
    <s v="Tuesday"/>
    <x v="3"/>
    <n v="14.8"/>
    <n v="28.8"/>
    <n v="5.9"/>
    <n v="0"/>
    <s v="N"/>
    <s v="N"/>
    <n v="122423.01"/>
    <n v="76.333648019999998"/>
    <n v="9344994.9549000002"/>
    <n v="1196"/>
  </r>
  <r>
    <d v="2018-04-11T00:00:00"/>
    <s v="Q2-2018"/>
    <x v="3"/>
    <n v="15"/>
    <s v="Wednesday"/>
    <x v="3"/>
    <n v="18.100000000000001"/>
    <n v="27.3"/>
    <n v="10.9"/>
    <n v="0"/>
    <s v="N"/>
    <s v="N"/>
    <n v="121944.995"/>
    <n v="75.040945059999999"/>
    <n v="9150867.6700999998"/>
    <n v="1197"/>
  </r>
  <r>
    <d v="2018-04-12T00:00:00"/>
    <s v="Q2-2018"/>
    <x v="3"/>
    <n v="15"/>
    <s v="Thursday"/>
    <x v="3"/>
    <n v="15.9"/>
    <n v="26.5"/>
    <n v="7.4"/>
    <n v="0"/>
    <s v="N"/>
    <s v="N"/>
    <n v="119876.63"/>
    <n v="77.714523709999995"/>
    <n v="9316155.2043999992"/>
    <n v="1198"/>
  </r>
  <r>
    <d v="2018-04-13T00:00:00"/>
    <s v="Q2-2018"/>
    <x v="3"/>
    <n v="15"/>
    <s v="Friday"/>
    <x v="3"/>
    <n v="11.9"/>
    <n v="25.9"/>
    <n v="14.4"/>
    <n v="0"/>
    <s v="N"/>
    <s v="N"/>
    <n v="113609.76"/>
    <n v="69.763201089999995"/>
    <n v="7925780.5327000003"/>
    <n v="1199"/>
  </r>
  <r>
    <d v="2018-04-14T00:00:00"/>
    <s v="Q2-2018"/>
    <x v="3"/>
    <n v="15"/>
    <s v="Saturday"/>
    <x v="3"/>
    <n v="13.5"/>
    <n v="16.100000000000001"/>
    <n v="3.1"/>
    <n v="0"/>
    <s v="N"/>
    <s v="N"/>
    <n v="105135.30499999999"/>
    <n v="37.741398410000002"/>
    <n v="3967953.4330000002"/>
    <n v="1200"/>
  </r>
  <r>
    <d v="2018-04-15T00:00:00"/>
    <s v="Q2-2018"/>
    <x v="3"/>
    <n v="15"/>
    <s v="Sunday"/>
    <x v="3"/>
    <n v="9.6999999999999993"/>
    <n v="19.100000000000001"/>
    <n v="4.9000000000000004"/>
    <n v="12.2"/>
    <s v="N"/>
    <s v="N"/>
    <n v="104123.39"/>
    <n v="31.682325389999999"/>
    <n v="3298871.1227000002"/>
    <n v="1201"/>
  </r>
  <r>
    <d v="2018-04-16T00:00:00"/>
    <s v="Q2-2018"/>
    <x v="3"/>
    <n v="16"/>
    <s v="Monday"/>
    <x v="3"/>
    <n v="13.1"/>
    <n v="21"/>
    <n v="7.1"/>
    <n v="3"/>
    <s v="N"/>
    <s v="N"/>
    <n v="115694.64"/>
    <n v="69.360932570000003"/>
    <n v="8024688.1238000002"/>
    <n v="1202"/>
  </r>
  <r>
    <d v="2018-04-17T00:00:00"/>
    <s v="Q2-2018"/>
    <x v="3"/>
    <n v="16"/>
    <s v="Tuesday"/>
    <x v="3"/>
    <n v="13.2"/>
    <n v="16.600000000000001"/>
    <n v="8.9"/>
    <n v="0.6"/>
    <s v="Y"/>
    <s v="N"/>
    <n v="121092.855"/>
    <n v="86.534392859999997"/>
    <n v="10478696.687100001"/>
    <n v="1203"/>
  </r>
  <r>
    <d v="2018-04-18T00:00:00"/>
    <s v="Q2-2018"/>
    <x v="3"/>
    <n v="16"/>
    <s v="Wednesday"/>
    <x v="3"/>
    <n v="6.2"/>
    <n v="19.399999999999999"/>
    <n v="14.2"/>
    <n v="0"/>
    <s v="Y"/>
    <s v="N"/>
    <n v="120784.875"/>
    <n v="82.879097999999999"/>
    <n v="10010541.492000001"/>
    <n v="1204"/>
  </r>
  <r>
    <d v="2018-04-19T00:00:00"/>
    <s v="Q2-2018"/>
    <x v="3"/>
    <n v="16"/>
    <s v="Thursday"/>
    <x v="3"/>
    <n v="11"/>
    <n v="22.3"/>
    <n v="13"/>
    <n v="0"/>
    <s v="Y"/>
    <s v="N"/>
    <n v="120448.935"/>
    <n v="93.533142819999995"/>
    <n v="11265967.4399"/>
    <n v="1205"/>
  </r>
  <r>
    <d v="2018-04-20T00:00:00"/>
    <s v="Q2-2018"/>
    <x v="3"/>
    <n v="16"/>
    <s v="Friday"/>
    <x v="3"/>
    <n v="8.9"/>
    <n v="20.2"/>
    <n v="13.7"/>
    <n v="0"/>
    <s v="Y"/>
    <s v="N"/>
    <n v="118324.09"/>
    <n v="95.73201718"/>
    <n v="11327403.8167"/>
    <n v="1206"/>
  </r>
  <r>
    <d v="2018-04-21T00:00:00"/>
    <s v="Q2-2018"/>
    <x v="3"/>
    <n v="16"/>
    <s v="Saturday"/>
    <x v="3"/>
    <n v="11.9"/>
    <n v="22.8"/>
    <n v="11.3"/>
    <n v="0"/>
    <s v="Y"/>
    <s v="N"/>
    <n v="107479.26"/>
    <n v="74.439689259999994"/>
    <n v="8000722.7163000004"/>
    <n v="1207"/>
  </r>
  <r>
    <d v="2018-04-22T00:00:00"/>
    <s v="Q2-2018"/>
    <x v="3"/>
    <n v="16"/>
    <s v="Sunday"/>
    <x v="3"/>
    <n v="11.2"/>
    <n v="20.399999999999999"/>
    <n v="12.6"/>
    <n v="0"/>
    <s v="Y"/>
    <s v="N"/>
    <n v="103662.05"/>
    <n v="76.318245149999996"/>
    <n v="7911305.7446999997"/>
    <n v="1208"/>
  </r>
  <r>
    <d v="2018-04-23T00:00:00"/>
    <s v="Q2-2018"/>
    <x v="3"/>
    <n v="17"/>
    <s v="Monday"/>
    <x v="3"/>
    <n v="11.9"/>
    <n v="26.9"/>
    <n v="13"/>
    <n v="0"/>
    <s v="Y"/>
    <s v="N"/>
    <n v="117799.97"/>
    <n v="72.740947320000004"/>
    <n v="8568881.4121000003"/>
    <n v="1209"/>
  </r>
  <r>
    <d v="2018-04-24T00:00:00"/>
    <s v="Q2-2018"/>
    <x v="3"/>
    <n v="17"/>
    <s v="Tuesday"/>
    <x v="3"/>
    <n v="13.7"/>
    <n v="24.6"/>
    <n v="5.2"/>
    <n v="0"/>
    <s v="Y"/>
    <s v="N"/>
    <n v="117642.645"/>
    <n v="88.090941540000003"/>
    <n v="10363251.363299999"/>
    <n v="1210"/>
  </r>
  <r>
    <d v="2018-04-25T00:00:00"/>
    <s v="Q2-2018"/>
    <x v="3"/>
    <n v="17"/>
    <s v="Wednesday"/>
    <x v="3"/>
    <n v="15.7"/>
    <n v="20.100000000000001"/>
    <n v="7.7"/>
    <n v="0.6"/>
    <s v="Y"/>
    <s v="Y"/>
    <n v="106654.955"/>
    <n v="77.461866439999994"/>
    <n v="8261691.8794"/>
    <n v="1211"/>
  </r>
  <r>
    <d v="2018-04-26T00:00:00"/>
    <s v="Q2-2018"/>
    <x v="3"/>
    <n v="17"/>
    <s v="Thursday"/>
    <x v="3"/>
    <n v="11.9"/>
    <n v="17.5"/>
    <n v="7.9"/>
    <n v="0"/>
    <s v="Y"/>
    <s v="N"/>
    <n v="117617.51"/>
    <n v="82.433491849999996"/>
    <n v="9695622.0519999992"/>
    <n v="1212"/>
  </r>
  <r>
    <d v="2018-04-27T00:00:00"/>
    <s v="Q2-2018"/>
    <x v="3"/>
    <n v="17"/>
    <s v="Friday"/>
    <x v="3"/>
    <n v="11.6"/>
    <n v="17.8"/>
    <n v="8.8000000000000007"/>
    <n v="0"/>
    <s v="Y"/>
    <s v="N"/>
    <n v="119079.465"/>
    <n v="78.214854180000003"/>
    <n v="9313782.9908000007"/>
    <n v="1213"/>
  </r>
  <r>
    <d v="2018-04-28T00:00:00"/>
    <s v="Q2-2018"/>
    <x v="3"/>
    <n v="17"/>
    <s v="Saturday"/>
    <x v="3"/>
    <n v="7.7"/>
    <n v="18.3"/>
    <n v="11.7"/>
    <n v="0"/>
    <s v="Y"/>
    <s v="N"/>
    <n v="108613.38"/>
    <n v="70.000391410000006"/>
    <n v="7602979.1124"/>
    <n v="1214"/>
  </r>
  <r>
    <d v="2018-04-29T00:00:00"/>
    <s v="Q2-2018"/>
    <x v="3"/>
    <n v="17"/>
    <s v="Sunday"/>
    <x v="3"/>
    <n v="10.5"/>
    <n v="18"/>
    <n v="9.6"/>
    <n v="0"/>
    <s v="Y"/>
    <s v="N"/>
    <n v="105277.715"/>
    <n v="64.158974720000003"/>
    <n v="6754510.2553000003"/>
    <n v="1215"/>
  </r>
  <r>
    <d v="2018-04-30T00:00:00"/>
    <s v="Q2-2018"/>
    <x v="3"/>
    <n v="18"/>
    <s v="Monday"/>
    <x v="3"/>
    <n v="8.8000000000000007"/>
    <n v="19.600000000000001"/>
    <n v="12.3"/>
    <n v="0"/>
    <s v="Y"/>
    <s v="N"/>
    <n v="121551.685"/>
    <n v="77.969150560000003"/>
    <n v="9477281.6285999995"/>
    <n v="1216"/>
  </r>
  <r>
    <d v="2018-05-01T00:00:00"/>
    <s v="Q2-2018"/>
    <x v="4"/>
    <n v="18"/>
    <s v="Tuesday"/>
    <x v="3"/>
    <n v="7.2"/>
    <n v="23.4"/>
    <n v="12.3"/>
    <n v="0"/>
    <s v="Y"/>
    <s v="N"/>
    <n v="122642.235"/>
    <n v="73.974820219999998"/>
    <n v="9072437.2854999993"/>
    <n v="1217"/>
  </r>
  <r>
    <d v="2018-05-02T00:00:00"/>
    <s v="Q2-2018"/>
    <x v="4"/>
    <n v="18"/>
    <s v="Wednesday"/>
    <x v="3"/>
    <n v="10.199999999999999"/>
    <n v="23.2"/>
    <n v="7.2"/>
    <n v="0"/>
    <s v="Y"/>
    <s v="N"/>
    <n v="118716.595"/>
    <n v="67.274902339999997"/>
    <n v="7986647.3348000003"/>
    <n v="1218"/>
  </r>
  <r>
    <d v="2018-05-03T00:00:00"/>
    <s v="Q2-2018"/>
    <x v="4"/>
    <n v="18"/>
    <s v="Thursday"/>
    <x v="3"/>
    <n v="14.5"/>
    <n v="24.4"/>
    <n v="4.4000000000000004"/>
    <n v="0"/>
    <s v="Y"/>
    <s v="N"/>
    <n v="117357.83500000001"/>
    <n v="52.768311670000003"/>
    <n v="6192774.8141999999"/>
    <n v="1219"/>
  </r>
  <r>
    <d v="2018-05-04T00:00:00"/>
    <s v="Q2-2018"/>
    <x v="4"/>
    <n v="18"/>
    <s v="Friday"/>
    <x v="3"/>
    <n v="11.5"/>
    <n v="17.2"/>
    <n v="7.8"/>
    <n v="6.2"/>
    <s v="Y"/>
    <s v="N"/>
    <n v="116870.46"/>
    <n v="54.639355999999999"/>
    <n v="6385726.6698000003"/>
    <n v="1220"/>
  </r>
  <r>
    <d v="2018-05-05T00:00:00"/>
    <s v="Q2-2018"/>
    <x v="4"/>
    <n v="18"/>
    <s v="Saturday"/>
    <x v="3"/>
    <n v="12.1"/>
    <n v="21.6"/>
    <n v="6.5"/>
    <n v="2.6"/>
    <s v="Y"/>
    <s v="N"/>
    <n v="106892.995"/>
    <n v="58.574885250000001"/>
    <n v="6261244.9161999999"/>
    <n v="1221"/>
  </r>
  <r>
    <d v="2018-05-06T00:00:00"/>
    <s v="Q2-2018"/>
    <x v="4"/>
    <n v="18"/>
    <s v="Sunday"/>
    <x v="3"/>
    <n v="9.9"/>
    <n v="21.7"/>
    <n v="11"/>
    <n v="0"/>
    <s v="Y"/>
    <s v="N"/>
    <n v="105840.39"/>
    <n v="61.89517764"/>
    <n v="6551009.7405000003"/>
    <n v="1222"/>
  </r>
  <r>
    <d v="2018-05-07T00:00:00"/>
    <s v="Q2-2018"/>
    <x v="4"/>
    <n v="19"/>
    <s v="Monday"/>
    <x v="3"/>
    <n v="12"/>
    <n v="19.5"/>
    <n v="6.2"/>
    <n v="0"/>
    <s v="Y"/>
    <s v="N"/>
    <n v="118254.55499999999"/>
    <n v="49.41762224"/>
    <n v="5843858.9271"/>
    <n v="1223"/>
  </r>
  <r>
    <d v="2018-05-08T00:00:00"/>
    <s v="Q2-2018"/>
    <x v="4"/>
    <n v="19"/>
    <s v="Tuesday"/>
    <x v="3"/>
    <n v="13.4"/>
    <n v="17.899999999999999"/>
    <n v="10.6"/>
    <n v="0.2"/>
    <s v="Y"/>
    <s v="N"/>
    <n v="122876.86500000001"/>
    <n v="101.2917412"/>
    <n v="12446411.608999999"/>
    <n v="1224"/>
  </r>
  <r>
    <d v="2018-05-09T00:00:00"/>
    <s v="Q2-2018"/>
    <x v="4"/>
    <n v="19"/>
    <s v="Wednesday"/>
    <x v="3"/>
    <n v="8"/>
    <n v="18.399999999999999"/>
    <n v="7.5"/>
    <n v="0"/>
    <s v="Y"/>
    <s v="N"/>
    <n v="122721.46"/>
    <n v="127.59078030000001"/>
    <n v="15658126.841"/>
    <n v="1225"/>
  </r>
  <r>
    <d v="2018-05-10T00:00:00"/>
    <s v="Q2-2018"/>
    <x v="4"/>
    <n v="19"/>
    <s v="Thursday"/>
    <x v="3"/>
    <n v="9"/>
    <n v="12.8"/>
    <n v="8.5"/>
    <n v="8"/>
    <s v="Y"/>
    <s v="N"/>
    <n v="128518.505"/>
    <n v="62.881023409999997"/>
    <n v="8081375.1215000004"/>
    <n v="1226"/>
  </r>
  <r>
    <d v="2018-05-11T00:00:00"/>
    <s v="Q2-2018"/>
    <x v="4"/>
    <n v="19"/>
    <s v="Friday"/>
    <x v="3"/>
    <n v="7.4"/>
    <n v="15.1"/>
    <n v="3.7"/>
    <n v="18.600000000000001"/>
    <s v="Y"/>
    <s v="N"/>
    <n v="133467.37"/>
    <n v="63.673069720000001"/>
    <n v="8498277.1554000005"/>
    <n v="1227"/>
  </r>
  <r>
    <d v="2018-05-12T00:00:00"/>
    <s v="Q2-2018"/>
    <x v="4"/>
    <n v="19"/>
    <s v="Saturday"/>
    <x v="3"/>
    <n v="11"/>
    <n v="16.899999999999999"/>
    <n v="9"/>
    <n v="8.4"/>
    <s v="Y"/>
    <s v="N"/>
    <n v="111273.755"/>
    <n v="62.662214910000003"/>
    <n v="6972659.9496999998"/>
    <n v="1228"/>
  </r>
  <r>
    <d v="2018-05-13T00:00:00"/>
    <s v="Q2-2018"/>
    <x v="4"/>
    <n v="19"/>
    <s v="Sunday"/>
    <x v="3"/>
    <n v="13"/>
    <n v="16.2"/>
    <n v="10.8"/>
    <n v="4"/>
    <s v="Y"/>
    <s v="N"/>
    <n v="108729.71"/>
    <n v="65.510003979999993"/>
    <n v="7122883.7347999997"/>
    <n v="1229"/>
  </r>
  <r>
    <d v="2018-05-14T00:00:00"/>
    <s v="Q2-2018"/>
    <x v="4"/>
    <n v="20"/>
    <s v="Monday"/>
    <x v="3"/>
    <n v="6.8"/>
    <n v="15.9"/>
    <n v="8.1999999999999993"/>
    <n v="0"/>
    <s v="Y"/>
    <s v="N"/>
    <n v="129885.955"/>
    <n v="111.6666324"/>
    <n v="14503927.1909"/>
    <n v="1230"/>
  </r>
  <r>
    <d v="2018-05-15T00:00:00"/>
    <s v="Q2-2018"/>
    <x v="4"/>
    <n v="20"/>
    <s v="Tuesday"/>
    <x v="3"/>
    <n v="8.9"/>
    <n v="14.6"/>
    <n v="4.5999999999999996"/>
    <n v="0"/>
    <s v="Y"/>
    <s v="N"/>
    <n v="131900.51999999999"/>
    <n v="97.880329009999997"/>
    <n v="12910466.294199999"/>
    <n v="1231"/>
  </r>
  <r>
    <d v="2018-05-16T00:00:00"/>
    <s v="Q2-2018"/>
    <x v="4"/>
    <n v="20"/>
    <s v="Wednesday"/>
    <x v="3"/>
    <n v="9.4"/>
    <n v="14.3"/>
    <n v="7.6"/>
    <n v="2"/>
    <s v="Y"/>
    <s v="N"/>
    <n v="133399.23000000001"/>
    <n v="124.0856314"/>
    <n v="16552927.682800001"/>
    <n v="1232"/>
  </r>
  <r>
    <d v="2018-05-17T00:00:00"/>
    <s v="Q2-2018"/>
    <x v="4"/>
    <n v="20"/>
    <s v="Thursday"/>
    <x v="3"/>
    <n v="11.7"/>
    <n v="15"/>
    <n v="6.9"/>
    <n v="0"/>
    <s v="Y"/>
    <s v="N"/>
    <n v="131757.155"/>
    <n v="108.95155010000001"/>
    <n v="14355146.274"/>
    <n v="1233"/>
  </r>
  <r>
    <d v="2018-05-18T00:00:00"/>
    <s v="Q2-2018"/>
    <x v="4"/>
    <n v="20"/>
    <s v="Friday"/>
    <x v="3"/>
    <n v="12.3"/>
    <n v="17.7"/>
    <n v="8"/>
    <n v="0.2"/>
    <s v="Y"/>
    <s v="N"/>
    <n v="127353.575"/>
    <n v="96.161656390000005"/>
    <n v="12246530.7192"/>
    <n v="1234"/>
  </r>
  <r>
    <d v="2018-05-19T00:00:00"/>
    <s v="Q2-2018"/>
    <x v="4"/>
    <n v="20"/>
    <s v="Saturday"/>
    <x v="3"/>
    <n v="10.6"/>
    <n v="15.5"/>
    <n v="6.5"/>
    <n v="2.6"/>
    <s v="Y"/>
    <s v="N"/>
    <n v="119262.145"/>
    <n v="93.623434770000003"/>
    <n v="11165731.652899999"/>
    <n v="1235"/>
  </r>
  <r>
    <d v="2018-05-20T00:00:00"/>
    <s v="Q2-2018"/>
    <x v="4"/>
    <n v="20"/>
    <s v="Sunday"/>
    <x v="3"/>
    <n v="11.8"/>
    <n v="16.2"/>
    <n v="1.7"/>
    <n v="0"/>
    <s v="Y"/>
    <s v="N"/>
    <n v="112349.26"/>
    <n v="78.280735460000002"/>
    <n v="8794782.7011999991"/>
    <n v="1236"/>
  </r>
  <r>
    <d v="2018-05-21T00:00:00"/>
    <s v="Q2-2018"/>
    <x v="4"/>
    <n v="21"/>
    <s v="Monday"/>
    <x v="3"/>
    <n v="12.6"/>
    <n v="16.7"/>
    <n v="5"/>
    <n v="2.4"/>
    <s v="Y"/>
    <s v="N"/>
    <n v="124046.80499999999"/>
    <n v="82.722971250000001"/>
    <n v="10261520.2837"/>
    <n v="1237"/>
  </r>
  <r>
    <d v="2018-05-22T00:00:00"/>
    <s v="Q2-2018"/>
    <x v="4"/>
    <n v="21"/>
    <s v="Tuesday"/>
    <x v="3"/>
    <n v="13"/>
    <n v="17"/>
    <n v="3.6"/>
    <n v="0"/>
    <s v="Y"/>
    <s v="N"/>
    <n v="126922.995"/>
    <n v="91.621182129999994"/>
    <n v="11628834.841399999"/>
    <n v="1238"/>
  </r>
  <r>
    <d v="2018-05-23T00:00:00"/>
    <s v="Q2-2018"/>
    <x v="4"/>
    <n v="21"/>
    <s v="Wednesday"/>
    <x v="3"/>
    <n v="11.8"/>
    <n v="15.3"/>
    <n v="6.5"/>
    <n v="4.5999999999999996"/>
    <s v="Y"/>
    <s v="N"/>
    <n v="129352.83"/>
    <n v="118.6907459"/>
    <n v="15352983.877"/>
    <n v="1239"/>
  </r>
  <r>
    <d v="2018-05-24T00:00:00"/>
    <s v="Q2-2018"/>
    <x v="4"/>
    <n v="21"/>
    <s v="Thursday"/>
    <x v="3"/>
    <n v="12.9"/>
    <n v="16.100000000000001"/>
    <n v="5.0999999999999996"/>
    <n v="0"/>
    <s v="Y"/>
    <s v="N"/>
    <n v="129553.94"/>
    <n v="99.488060959999999"/>
    <n v="12889070.280300001"/>
    <n v="1240"/>
  </r>
  <r>
    <d v="2018-05-25T00:00:00"/>
    <s v="Q2-2018"/>
    <x v="4"/>
    <n v="21"/>
    <s v="Friday"/>
    <x v="3"/>
    <n v="9.4"/>
    <n v="14.9"/>
    <n v="9.5"/>
    <n v="0"/>
    <s v="Y"/>
    <s v="N"/>
    <n v="127957.57"/>
    <n v="92.989529200000007"/>
    <n v="11898714.1919"/>
    <n v="1241"/>
  </r>
  <r>
    <d v="2018-05-26T00:00:00"/>
    <s v="Q2-2018"/>
    <x v="4"/>
    <n v="21"/>
    <s v="Saturday"/>
    <x v="3"/>
    <n v="5.2"/>
    <n v="20.5"/>
    <n v="9.9"/>
    <n v="0"/>
    <s v="Y"/>
    <s v="N"/>
    <n v="115384.08500000001"/>
    <n v="74.746741069999999"/>
    <n v="8624584.3250999991"/>
    <n v="1242"/>
  </r>
  <r>
    <d v="2018-05-27T00:00:00"/>
    <s v="Q2-2018"/>
    <x v="4"/>
    <n v="21"/>
    <s v="Sunday"/>
    <x v="3"/>
    <n v="7.3"/>
    <n v="20.7"/>
    <n v="8"/>
    <n v="0"/>
    <s v="Y"/>
    <s v="N"/>
    <n v="106044.51"/>
    <n v="54.187031419999997"/>
    <n v="5746237.1952999998"/>
    <n v="1243"/>
  </r>
  <r>
    <d v="2018-05-28T00:00:00"/>
    <s v="Q2-2018"/>
    <x v="4"/>
    <n v="22"/>
    <s v="Monday"/>
    <x v="3"/>
    <n v="12.9"/>
    <n v="20.5"/>
    <n v="6"/>
    <n v="0"/>
    <s v="Y"/>
    <s v="N"/>
    <n v="119360.265"/>
    <n v="70.171557399999998"/>
    <n v="8375695.6867000004"/>
    <n v="1244"/>
  </r>
  <r>
    <d v="2018-05-29T00:00:00"/>
    <s v="Q2-2018"/>
    <x v="4"/>
    <n v="22"/>
    <s v="Tuesday"/>
    <x v="3"/>
    <n v="13.7"/>
    <n v="17.899999999999999"/>
    <n v="8.1"/>
    <n v="0.8"/>
    <s v="Y"/>
    <s v="N"/>
    <n v="123142.76"/>
    <n v="81.978399519999996"/>
    <n v="10095046.3773"/>
    <n v="1245"/>
  </r>
  <r>
    <d v="2018-05-30T00:00:00"/>
    <s v="Q2-2018"/>
    <x v="4"/>
    <n v="22"/>
    <s v="Wednesday"/>
    <x v="3"/>
    <n v="7.7"/>
    <n v="15.1"/>
    <n v="7.9"/>
    <n v="0"/>
    <s v="Y"/>
    <s v="N"/>
    <n v="127830.62"/>
    <n v="82.535944020000002"/>
    <n v="10550620.896400001"/>
    <n v="1246"/>
  </r>
  <r>
    <d v="2018-05-31T00:00:00"/>
    <s v="Q2-2018"/>
    <x v="4"/>
    <n v="22"/>
    <s v="Thursday"/>
    <x v="3"/>
    <n v="9.6"/>
    <n v="14.8"/>
    <n v="7.6"/>
    <n v="5"/>
    <s v="Y"/>
    <s v="N"/>
    <n v="131159.94500000001"/>
    <n v="90.357837750000002"/>
    <n v="11851329.0296"/>
    <n v="1247"/>
  </r>
  <r>
    <d v="2018-06-01T00:00:00"/>
    <s v="Q2-2018"/>
    <x v="5"/>
    <n v="22"/>
    <s v="Friday"/>
    <x v="3"/>
    <n v="4.0999999999999996"/>
    <n v="13.3"/>
    <n v="9.6"/>
    <n v="0"/>
    <s v="Y"/>
    <s v="N"/>
    <n v="135864.065"/>
    <n v="101.4128802"/>
    <n v="13778366.147299999"/>
    <n v="1248"/>
  </r>
  <r>
    <d v="2018-06-02T00:00:00"/>
    <s v="Q2-2018"/>
    <x v="5"/>
    <n v="22"/>
    <s v="Saturday"/>
    <x v="3"/>
    <n v="3.5"/>
    <n v="13.6"/>
    <n v="9.6"/>
    <n v="0.2"/>
    <s v="Y"/>
    <s v="N"/>
    <n v="123226.075"/>
    <n v="99.853479250000007"/>
    <n v="12304552.323100001"/>
    <n v="1249"/>
  </r>
  <r>
    <d v="2018-06-03T00:00:00"/>
    <s v="Q2-2018"/>
    <x v="5"/>
    <n v="22"/>
    <s v="Sunday"/>
    <x v="3"/>
    <n v="4.3"/>
    <n v="13.8"/>
    <n v="8.5"/>
    <n v="0"/>
    <s v="Y"/>
    <s v="N"/>
    <n v="121177.58500000001"/>
    <n v="91.043729630000001"/>
    <n v="11032459.286"/>
    <n v="1250"/>
  </r>
  <r>
    <d v="2018-06-04T00:00:00"/>
    <s v="Q2-2018"/>
    <x v="5"/>
    <n v="23"/>
    <s v="Monday"/>
    <x v="3"/>
    <n v="4.5"/>
    <n v="14.4"/>
    <n v="9.3000000000000007"/>
    <n v="0"/>
    <s v="Y"/>
    <s v="N"/>
    <n v="135385.41"/>
    <n v="120.25203740000001"/>
    <n v="16280371.386700001"/>
    <n v="1251"/>
  </r>
  <r>
    <d v="2018-06-05T00:00:00"/>
    <s v="Q2-2018"/>
    <x v="5"/>
    <n v="23"/>
    <s v="Tuesday"/>
    <x v="3"/>
    <n v="7.5"/>
    <n v="15"/>
    <n v="8.8000000000000007"/>
    <n v="1.6"/>
    <s v="Y"/>
    <s v="N"/>
    <n v="132975.13"/>
    <n v="105.8039052"/>
    <n v="14069288.0485"/>
    <n v="1252"/>
  </r>
  <r>
    <d v="2018-06-06T00:00:00"/>
    <s v="Q2-2018"/>
    <x v="5"/>
    <n v="23"/>
    <s v="Wednesday"/>
    <x v="3"/>
    <n v="5.6"/>
    <n v="19.100000000000001"/>
    <n v="9.4"/>
    <n v="0.4"/>
    <s v="Y"/>
    <s v="N"/>
    <n v="132038.42499999999"/>
    <n v="106.2306746"/>
    <n v="14026530.960899999"/>
    <n v="1253"/>
  </r>
  <r>
    <d v="2018-06-07T00:00:00"/>
    <s v="Q2-2018"/>
    <x v="5"/>
    <n v="23"/>
    <s v="Thursday"/>
    <x v="3"/>
    <n v="7.7"/>
    <n v="17.8"/>
    <n v="5.7"/>
    <n v="0.2"/>
    <s v="Y"/>
    <s v="N"/>
    <n v="128577.63"/>
    <n v="87.710791130000004"/>
    <n v="11277645.6489"/>
    <n v="1254"/>
  </r>
  <r>
    <d v="2018-06-08T00:00:00"/>
    <s v="Q2-2018"/>
    <x v="5"/>
    <n v="23"/>
    <s v="Friday"/>
    <x v="3"/>
    <n v="12.4"/>
    <n v="13.6"/>
    <n v="3.3"/>
    <n v="0.6"/>
    <s v="Y"/>
    <s v="N"/>
    <n v="129910.015"/>
    <n v="130.0827333"/>
    <n v="16899049.834199999"/>
    <n v="1255"/>
  </r>
  <r>
    <d v="2018-06-09T00:00:00"/>
    <s v="Q2-2018"/>
    <x v="5"/>
    <n v="23"/>
    <s v="Saturday"/>
    <x v="3"/>
    <n v="11.3"/>
    <n v="15.6"/>
    <n v="8"/>
    <n v="3"/>
    <s v="Y"/>
    <s v="N"/>
    <n v="120232.19500000001"/>
    <n v="110.6732404"/>
    <n v="13306486.621099999"/>
    <n v="1256"/>
  </r>
  <r>
    <d v="2018-06-10T00:00:00"/>
    <s v="Q2-2018"/>
    <x v="5"/>
    <n v="23"/>
    <s v="Sunday"/>
    <x v="3"/>
    <n v="4.0999999999999996"/>
    <n v="15.3"/>
    <n v="9.3000000000000007"/>
    <n v="0"/>
    <s v="Y"/>
    <s v="N"/>
    <n v="117037.86500000001"/>
    <n v="75.51946753"/>
    <n v="8838637.2456"/>
    <n v="1257"/>
  </r>
  <r>
    <d v="2018-06-11T00:00:00"/>
    <s v="Q2-2018"/>
    <x v="5"/>
    <n v="24"/>
    <s v="Monday"/>
    <x v="3"/>
    <n v="5.3"/>
    <n v="17.600000000000001"/>
    <n v="8.9"/>
    <n v="0.2"/>
    <s v="Y"/>
    <s v="Y"/>
    <n v="113420.985"/>
    <n v="56.39994652"/>
    <n v="6396937.4881999996"/>
    <n v="1258"/>
  </r>
  <r>
    <d v="2018-06-12T00:00:00"/>
    <s v="Q2-2018"/>
    <x v="5"/>
    <n v="24"/>
    <s v="Tuesday"/>
    <x v="3"/>
    <n v="7.9"/>
    <n v="16.600000000000001"/>
    <n v="6.7"/>
    <n v="0.4"/>
    <s v="Y"/>
    <s v="N"/>
    <n v="127261.295"/>
    <n v="78.294416310000003"/>
    <n v="9963848.8109000009"/>
    <n v="1259"/>
  </r>
  <r>
    <d v="2018-06-13T00:00:00"/>
    <s v="Q2-2018"/>
    <x v="5"/>
    <n v="24"/>
    <s v="Wednesday"/>
    <x v="3"/>
    <n v="9.5"/>
    <n v="14.1"/>
    <n v="7.1"/>
    <n v="0"/>
    <s v="Y"/>
    <s v="N"/>
    <n v="131574.60500000001"/>
    <n v="84.579532720000003"/>
    <n v="11128518.6087"/>
    <n v="1260"/>
  </r>
  <r>
    <d v="2018-06-14T00:00:00"/>
    <s v="Q2-2018"/>
    <x v="5"/>
    <n v="24"/>
    <s v="Thursday"/>
    <x v="3"/>
    <n v="8.6"/>
    <n v="14.5"/>
    <n v="7.8"/>
    <n v="5.6"/>
    <s v="Y"/>
    <s v="N"/>
    <n v="130544.485"/>
    <n v="72.49179642"/>
    <n v="9463404.2303999998"/>
    <n v="1261"/>
  </r>
  <r>
    <d v="2018-06-15T00:00:00"/>
    <s v="Q2-2018"/>
    <x v="5"/>
    <n v="24"/>
    <s v="Friday"/>
    <x v="3"/>
    <n v="9.6"/>
    <n v="14"/>
    <n v="4.4000000000000004"/>
    <n v="4.5999999999999996"/>
    <s v="Y"/>
    <s v="N"/>
    <n v="133009.01"/>
    <n v="74.905585810000005"/>
    <n v="9963117.8121000007"/>
    <n v="1262"/>
  </r>
  <r>
    <d v="2018-06-16T00:00:00"/>
    <s v="Q2-2018"/>
    <x v="5"/>
    <n v="24"/>
    <s v="Saturday"/>
    <x v="3"/>
    <n v="6.9"/>
    <n v="13.1"/>
    <n v="7.1"/>
    <n v="2.2000000000000002"/>
    <s v="Y"/>
    <s v="N"/>
    <n v="124351.235"/>
    <n v="81.800766879999998"/>
    <n v="10172026.385500001"/>
    <n v="1263"/>
  </r>
  <r>
    <d v="2018-06-17T00:00:00"/>
    <s v="Q2-2018"/>
    <x v="5"/>
    <n v="24"/>
    <s v="Sunday"/>
    <x v="3"/>
    <n v="8"/>
    <n v="13.1"/>
    <n v="5.0999999999999996"/>
    <n v="15.6"/>
    <s v="Y"/>
    <s v="N"/>
    <n v="120785.595"/>
    <n v="62.272671549999998"/>
    <n v="7521641.6853999998"/>
    <n v="1264"/>
  </r>
  <r>
    <d v="2018-06-18T00:00:00"/>
    <s v="Q2-2018"/>
    <x v="5"/>
    <n v="25"/>
    <s v="Monday"/>
    <x v="3"/>
    <n v="9.5"/>
    <n v="12"/>
    <n v="5.9"/>
    <n v="7.2"/>
    <s v="Y"/>
    <s v="N"/>
    <n v="138518.73499999999"/>
    <n v="112.5014975"/>
    <n v="15583565.1193"/>
    <n v="1265"/>
  </r>
  <r>
    <d v="2018-06-19T00:00:00"/>
    <s v="Q2-2018"/>
    <x v="5"/>
    <n v="25"/>
    <s v="Tuesday"/>
    <x v="3"/>
    <n v="3"/>
    <n v="14.5"/>
    <n v="9"/>
    <n v="0.4"/>
    <s v="Y"/>
    <s v="N"/>
    <n v="143830.12"/>
    <n v="110.05619040000001"/>
    <n v="15829395.072000001"/>
    <n v="1266"/>
  </r>
  <r>
    <d v="2018-06-20T00:00:00"/>
    <s v="Q2-2018"/>
    <x v="5"/>
    <n v="25"/>
    <s v="Wednesday"/>
    <x v="3"/>
    <n v="4.3"/>
    <n v="15.3"/>
    <n v="8"/>
    <n v="0.2"/>
    <s v="Y"/>
    <s v="N"/>
    <n v="141305.88"/>
    <n v="91.289341919999998"/>
    <n v="12899720.794600001"/>
    <n v="1267"/>
  </r>
  <r>
    <d v="2018-06-21T00:00:00"/>
    <s v="Q2-2018"/>
    <x v="5"/>
    <n v="25"/>
    <s v="Thursday"/>
    <x v="3"/>
    <n v="4"/>
    <n v="15.1"/>
    <n v="9.1"/>
    <n v="0"/>
    <s v="Y"/>
    <s v="N"/>
    <n v="143542.01999999999"/>
    <n v="141.55697810000001"/>
    <n v="20319374.581599999"/>
    <n v="1268"/>
  </r>
  <r>
    <d v="2018-06-22T00:00:00"/>
    <s v="Q2-2018"/>
    <x v="5"/>
    <n v="25"/>
    <s v="Friday"/>
    <x v="3"/>
    <n v="4.3"/>
    <n v="15"/>
    <n v="8.5"/>
    <n v="0"/>
    <s v="Y"/>
    <s v="N"/>
    <n v="140296.4"/>
    <n v="131.5621328"/>
    <n v="18457693.608199999"/>
    <n v="1269"/>
  </r>
  <r>
    <d v="2018-06-23T00:00:00"/>
    <s v="Q2-2018"/>
    <x v="5"/>
    <n v="25"/>
    <s v="Saturday"/>
    <x v="3"/>
    <n v="6"/>
    <n v="12.8"/>
    <n v="3.9"/>
    <n v="0"/>
    <s v="Y"/>
    <s v="N"/>
    <n v="132165.42499999999"/>
    <n v="98.836365509999993"/>
    <n v="13062750.2531"/>
    <n v="1270"/>
  </r>
  <r>
    <d v="2018-06-24T00:00:00"/>
    <s v="Q2-2018"/>
    <x v="5"/>
    <n v="25"/>
    <s v="Sunday"/>
    <x v="3"/>
    <n v="9"/>
    <n v="13.1"/>
    <n v="5.7"/>
    <n v="0"/>
    <s v="Y"/>
    <s v="N"/>
    <n v="125850.58"/>
    <n v="95.155970719999999"/>
    <n v="11975434.105599999"/>
    <n v="1271"/>
  </r>
  <r>
    <d v="2018-06-25T00:00:00"/>
    <s v="Q2-2018"/>
    <x v="5"/>
    <n v="26"/>
    <s v="Monday"/>
    <x v="3"/>
    <n v="8.4"/>
    <n v="12.6"/>
    <n v="7.8"/>
    <n v="0"/>
    <s v="Y"/>
    <s v="N"/>
    <n v="141972.715"/>
    <n v="120.2781698"/>
    <n v="17076218.321699999"/>
    <n v="1272"/>
  </r>
  <r>
    <d v="2018-06-26T00:00:00"/>
    <s v="Q2-2018"/>
    <x v="5"/>
    <n v="26"/>
    <s v="Tuesday"/>
    <x v="3"/>
    <n v="8.4"/>
    <n v="14.1"/>
    <n v="6.6"/>
    <n v="0"/>
    <s v="Y"/>
    <s v="N"/>
    <n v="142842.4"/>
    <n v="102.3492036"/>
    <n v="14619805.8803"/>
    <n v="1273"/>
  </r>
  <r>
    <d v="2018-06-27T00:00:00"/>
    <s v="Q2-2018"/>
    <x v="5"/>
    <n v="26"/>
    <s v="Wednesday"/>
    <x v="3"/>
    <n v="4.8"/>
    <n v="11.2"/>
    <n v="6"/>
    <n v="0.2"/>
    <s v="Y"/>
    <s v="N"/>
    <n v="148100.13"/>
    <n v="102.4178146"/>
    <n v="15168091.6566"/>
    <n v="1274"/>
  </r>
  <r>
    <d v="2018-06-28T00:00:00"/>
    <s v="Q2-2018"/>
    <x v="5"/>
    <n v="26"/>
    <s v="Thursday"/>
    <x v="3"/>
    <n v="5.3"/>
    <n v="10.6"/>
    <n v="5.2"/>
    <n v="0"/>
    <s v="Y"/>
    <s v="N"/>
    <n v="150445.47"/>
    <n v="112.8005434"/>
    <n v="16970330.768100001"/>
    <n v="1275"/>
  </r>
  <r>
    <d v="2018-06-29T00:00:00"/>
    <s v="Q2-2018"/>
    <x v="5"/>
    <n v="26"/>
    <s v="Friday"/>
    <x v="3"/>
    <n v="6.1"/>
    <n v="12.5"/>
    <n v="6.1"/>
    <n v="0.2"/>
    <s v="N"/>
    <s v="N"/>
    <n v="139188.48000000001"/>
    <n v="78.806642740000001"/>
    <n v="10968976.8169"/>
    <n v="1276"/>
  </r>
  <r>
    <d v="2018-06-30T00:00:00"/>
    <s v="Q2-2018"/>
    <x v="5"/>
    <n v="26"/>
    <s v="Saturday"/>
    <x v="3"/>
    <n v="9.4"/>
    <n v="14.2"/>
    <n v="4.9000000000000004"/>
    <n v="0.4"/>
    <s v="N"/>
    <s v="N"/>
    <n v="125394.425"/>
    <n v="72.963672560000006"/>
    <n v="9149237.7664999999"/>
    <n v="1277"/>
  </r>
  <r>
    <d v="2018-07-01T00:00:00"/>
    <s v="Q3-2018"/>
    <x v="6"/>
    <n v="26"/>
    <s v="Sunday"/>
    <x v="3"/>
    <n v="3.5"/>
    <n v="14.7"/>
    <n v="8.8000000000000007"/>
    <n v="0.4"/>
    <s v="N"/>
    <s v="N"/>
    <n v="124313.07"/>
    <n v="83.374992370000001"/>
    <n v="10364601.262700001"/>
    <n v="1278"/>
  </r>
  <r>
    <d v="2018-07-02T00:00:00"/>
    <s v="Q3-2018"/>
    <x v="6"/>
    <n v="27"/>
    <s v="Monday"/>
    <x v="3"/>
    <n v="2.4"/>
    <n v="14.6"/>
    <n v="9.4"/>
    <n v="0"/>
    <s v="N"/>
    <s v="N"/>
    <n v="140713.255"/>
    <n v="87.324295090000007"/>
    <n v="12287685.8027"/>
    <n v="1279"/>
  </r>
  <r>
    <d v="2018-07-03T00:00:00"/>
    <s v="Q3-2018"/>
    <x v="6"/>
    <n v="27"/>
    <s v="Tuesday"/>
    <x v="3"/>
    <n v="4.0999999999999996"/>
    <n v="14.3"/>
    <n v="6.7"/>
    <n v="0"/>
    <s v="N"/>
    <s v="N"/>
    <n v="135759.27499999999"/>
    <n v="64.592088889999999"/>
    <n v="8768975.1583999991"/>
    <n v="1280"/>
  </r>
  <r>
    <d v="2018-07-04T00:00:00"/>
    <s v="Q3-2018"/>
    <x v="6"/>
    <n v="27"/>
    <s v="Wednesday"/>
    <x v="3"/>
    <n v="10.4"/>
    <n v="17.100000000000001"/>
    <n v="6"/>
    <n v="0"/>
    <s v="N"/>
    <s v="N"/>
    <n v="128580.97500000001"/>
    <n v="57.008099029999997"/>
    <n v="7330156.9561999999"/>
    <n v="1281"/>
  </r>
  <r>
    <d v="2018-07-05T00:00:00"/>
    <s v="Q3-2018"/>
    <x v="6"/>
    <n v="27"/>
    <s v="Thursday"/>
    <x v="3"/>
    <n v="12.7"/>
    <n v="18.7"/>
    <n v="2.8"/>
    <n v="0.4"/>
    <s v="N"/>
    <s v="N"/>
    <n v="125861.6"/>
    <n v="52.743567519999999"/>
    <n v="6638389.7977999998"/>
    <n v="1282"/>
  </r>
  <r>
    <d v="2018-07-06T00:00:00"/>
    <s v="Q3-2018"/>
    <x v="6"/>
    <n v="27"/>
    <s v="Friday"/>
    <x v="3"/>
    <n v="12.5"/>
    <n v="15.2"/>
    <n v="8.3000000000000007"/>
    <n v="0"/>
    <s v="N"/>
    <s v="N"/>
    <n v="124242.52"/>
    <n v="52.97184575"/>
    <n v="6581355.6050000004"/>
    <n v="1283"/>
  </r>
  <r>
    <d v="2018-07-07T00:00:00"/>
    <s v="Q3-2018"/>
    <x v="6"/>
    <n v="27"/>
    <s v="Saturday"/>
    <x v="3"/>
    <n v="9.6"/>
    <n v="12.9"/>
    <n v="6.5"/>
    <n v="1.2"/>
    <s v="N"/>
    <s v="N"/>
    <n v="119717.435"/>
    <n v="45.21171494"/>
    <n v="5412630.5445999997"/>
    <n v="1284"/>
  </r>
  <r>
    <d v="2018-07-08T00:00:00"/>
    <s v="Q3-2018"/>
    <x v="6"/>
    <n v="27"/>
    <s v="Sunday"/>
    <x v="3"/>
    <n v="9.3000000000000007"/>
    <n v="13.9"/>
    <n v="6.2"/>
    <n v="0.8"/>
    <s v="N"/>
    <s v="N"/>
    <n v="114562.215"/>
    <n v="47.891623060000001"/>
    <n v="5486570.4177000001"/>
    <n v="1285"/>
  </r>
  <r>
    <d v="2018-07-09T00:00:00"/>
    <s v="Q3-2018"/>
    <x v="6"/>
    <n v="28"/>
    <s v="Monday"/>
    <x v="3"/>
    <n v="10.1"/>
    <n v="13.8"/>
    <n v="8.1"/>
    <n v="1.2"/>
    <s v="N"/>
    <s v="N"/>
    <n v="133874.47500000001"/>
    <n v="80.825556750000004"/>
    <n v="10820478.976500001"/>
    <n v="1286"/>
  </r>
  <r>
    <d v="2018-07-10T00:00:00"/>
    <s v="Q3-2018"/>
    <x v="6"/>
    <n v="28"/>
    <s v="Tuesday"/>
    <x v="3"/>
    <n v="9.3000000000000007"/>
    <n v="11.5"/>
    <n v="5.4"/>
    <n v="0"/>
    <s v="N"/>
    <s v="N"/>
    <n v="140342.995"/>
    <n v="94.623885849999994"/>
    <n v="13279799.538699999"/>
    <n v="1287"/>
  </r>
  <r>
    <d v="2018-07-11T00:00:00"/>
    <s v="Q3-2018"/>
    <x v="6"/>
    <n v="28"/>
    <s v="Wednesday"/>
    <x v="3"/>
    <n v="6.6"/>
    <n v="11.6"/>
    <n v="6"/>
    <n v="0"/>
    <s v="N"/>
    <s v="N"/>
    <n v="143461.125"/>
    <n v="81.952519140000007"/>
    <n v="11757000.592399999"/>
    <n v="1288"/>
  </r>
  <r>
    <d v="2018-07-12T00:00:00"/>
    <s v="Q3-2018"/>
    <x v="6"/>
    <n v="28"/>
    <s v="Thursday"/>
    <x v="3"/>
    <n v="4.3"/>
    <n v="11.3"/>
    <n v="7.5"/>
    <n v="0"/>
    <s v="N"/>
    <s v="N"/>
    <n v="145767.1"/>
    <n v="111.82051679999999"/>
    <n v="16299752.454399999"/>
    <n v="1289"/>
  </r>
  <r>
    <d v="2018-07-13T00:00:00"/>
    <s v="Q3-2018"/>
    <x v="6"/>
    <n v="28"/>
    <s v="Friday"/>
    <x v="3"/>
    <n v="5.8"/>
    <n v="13.9"/>
    <n v="9.3000000000000007"/>
    <n v="0.2"/>
    <s v="N"/>
    <s v="N"/>
    <n v="140542.95000000001"/>
    <n v="104.6546578"/>
    <n v="14708474.338500001"/>
    <n v="1290"/>
  </r>
  <r>
    <d v="2018-07-14T00:00:00"/>
    <s v="Q3-2018"/>
    <x v="6"/>
    <n v="28"/>
    <s v="Saturday"/>
    <x v="3"/>
    <n v="4.4000000000000004"/>
    <n v="15.5"/>
    <n v="10"/>
    <n v="0"/>
    <s v="N"/>
    <s v="N"/>
    <n v="124491.53"/>
    <n v="85.800950819999997"/>
    <n v="10681491.642999999"/>
    <n v="1291"/>
  </r>
  <r>
    <d v="2018-07-15T00:00:00"/>
    <s v="Q3-2018"/>
    <x v="6"/>
    <n v="28"/>
    <s v="Sunday"/>
    <x v="3"/>
    <n v="6"/>
    <n v="13.8"/>
    <n v="9.8000000000000007"/>
    <n v="0"/>
    <s v="N"/>
    <s v="N"/>
    <n v="119464.315"/>
    <n v="67.790909940000006"/>
    <n v="8098594.6191999996"/>
    <n v="1292"/>
  </r>
  <r>
    <d v="2018-07-16T00:00:00"/>
    <s v="Q3-2018"/>
    <x v="6"/>
    <n v="29"/>
    <s v="Monday"/>
    <x v="3"/>
    <n v="7.9"/>
    <n v="12.6"/>
    <n v="4.5"/>
    <n v="0"/>
    <s v="N"/>
    <s v="N"/>
    <n v="137446.75"/>
    <n v="87.634657079999997"/>
    <n v="12045098.802999999"/>
    <n v="1293"/>
  </r>
  <r>
    <d v="2018-07-17T00:00:00"/>
    <s v="Q3-2018"/>
    <x v="6"/>
    <n v="29"/>
    <s v="Tuesday"/>
    <x v="3"/>
    <n v="9.1"/>
    <n v="17.5"/>
    <n v="9.1999999999999993"/>
    <n v="0"/>
    <s v="Y"/>
    <s v="N"/>
    <n v="131367.09"/>
    <n v="71.116373879999998"/>
    <n v="9342351.0879999995"/>
    <n v="1294"/>
  </r>
  <r>
    <d v="2018-07-18T00:00:00"/>
    <s v="Q3-2018"/>
    <x v="6"/>
    <n v="29"/>
    <s v="Wednesday"/>
    <x v="3"/>
    <n v="6.2"/>
    <n v="15.2"/>
    <n v="10.3"/>
    <n v="1.2"/>
    <s v="Y"/>
    <s v="N"/>
    <n v="132856.72"/>
    <n v="72.337153369999996"/>
    <n v="9610476.9309"/>
    <n v="1295"/>
  </r>
  <r>
    <d v="2018-07-19T00:00:00"/>
    <s v="Q3-2018"/>
    <x v="6"/>
    <n v="29"/>
    <s v="Thursday"/>
    <x v="3"/>
    <n v="8.6999999999999993"/>
    <n v="17.600000000000001"/>
    <n v="8.5"/>
    <n v="0"/>
    <s v="Y"/>
    <s v="N"/>
    <n v="133778.44500000001"/>
    <n v="83.930959619999996"/>
    <n v="11228153.2653"/>
    <n v="1296"/>
  </r>
  <r>
    <d v="2018-07-20T00:00:00"/>
    <s v="Q3-2018"/>
    <x v="6"/>
    <n v="29"/>
    <s v="Friday"/>
    <x v="3"/>
    <n v="7.2"/>
    <n v="12.1"/>
    <n v="7.2"/>
    <n v="4.4000000000000004"/>
    <s v="Y"/>
    <s v="N"/>
    <n v="135728.405"/>
    <n v="88.908711729999993"/>
    <n v="12067437.6337"/>
    <n v="1297"/>
  </r>
  <r>
    <d v="2018-07-21T00:00:00"/>
    <s v="Q3-2018"/>
    <x v="6"/>
    <n v="29"/>
    <s v="Saturday"/>
    <x v="3"/>
    <n v="6.7"/>
    <n v="14"/>
    <n v="7.2"/>
    <n v="0.2"/>
    <s v="Y"/>
    <s v="N"/>
    <n v="125928.62"/>
    <n v="91.699455979999996"/>
    <n v="11547585.9463"/>
    <n v="1298"/>
  </r>
  <r>
    <d v="2018-07-22T00:00:00"/>
    <s v="Q3-2018"/>
    <x v="6"/>
    <n v="29"/>
    <s v="Sunday"/>
    <x v="3"/>
    <n v="8"/>
    <n v="14.8"/>
    <n v="10.5"/>
    <n v="0"/>
    <s v="Y"/>
    <s v="N"/>
    <n v="114186.8"/>
    <n v="73.13566324"/>
    <n v="8351127.3513000002"/>
    <n v="1299"/>
  </r>
  <r>
    <d v="2018-07-23T00:00:00"/>
    <s v="Q3-2018"/>
    <x v="6"/>
    <n v="30"/>
    <s v="Monday"/>
    <x v="3"/>
    <n v="8.4"/>
    <n v="15.4"/>
    <n v="6.9"/>
    <n v="0.2"/>
    <s v="Y"/>
    <s v="N"/>
    <n v="134664.655"/>
    <n v="80.355436100000006"/>
    <n v="10821037.0798"/>
    <n v="1300"/>
  </r>
  <r>
    <d v="2018-07-24T00:00:00"/>
    <s v="Q3-2018"/>
    <x v="6"/>
    <n v="30"/>
    <s v="Tuesday"/>
    <x v="3"/>
    <n v="8.6"/>
    <n v="15.6"/>
    <n v="7.1"/>
    <n v="0.6"/>
    <s v="Y"/>
    <s v="N"/>
    <n v="132967.19"/>
    <n v="71.115294320000004"/>
    <n v="9456000.8518000003"/>
    <n v="1301"/>
  </r>
  <r>
    <d v="2018-07-25T00:00:00"/>
    <s v="Q3-2018"/>
    <x v="6"/>
    <n v="30"/>
    <s v="Wednesday"/>
    <x v="3"/>
    <n v="8.3000000000000007"/>
    <n v="15.7"/>
    <n v="9.3000000000000007"/>
    <n v="6.2"/>
    <s v="Y"/>
    <s v="N"/>
    <n v="135308.29500000001"/>
    <n v="76.472503250000003"/>
    <n v="10347364.029100001"/>
    <n v="1302"/>
  </r>
  <r>
    <d v="2018-07-26T00:00:00"/>
    <s v="Q3-2018"/>
    <x v="6"/>
    <n v="30"/>
    <s v="Thursday"/>
    <x v="3"/>
    <n v="7.7"/>
    <n v="15.1"/>
    <n v="8.9"/>
    <n v="0"/>
    <s v="Y"/>
    <s v="N"/>
    <n v="137634.125"/>
    <n v="86.406594089999999"/>
    <n v="11892495.971799999"/>
    <n v="1303"/>
  </r>
  <r>
    <d v="2018-07-27T00:00:00"/>
    <s v="Q3-2018"/>
    <x v="6"/>
    <n v="30"/>
    <s v="Friday"/>
    <x v="3"/>
    <n v="9.1999999999999993"/>
    <n v="19.5"/>
    <n v="10.3"/>
    <n v="0"/>
    <s v="Y"/>
    <s v="N"/>
    <n v="130119.5"/>
    <n v="71.869816619999995"/>
    <n v="9351664.6037000008"/>
    <n v="1304"/>
  </r>
  <r>
    <d v="2018-07-28T00:00:00"/>
    <s v="Q3-2018"/>
    <x v="6"/>
    <n v="30"/>
    <s v="Saturday"/>
    <x v="3"/>
    <n v="8.4"/>
    <n v="18.600000000000001"/>
    <n v="9.3000000000000007"/>
    <n v="0"/>
    <s v="Y"/>
    <s v="N"/>
    <n v="116942.94"/>
    <n v="57.98204775"/>
    <n v="6780591.1310999999"/>
    <n v="1305"/>
  </r>
  <r>
    <d v="2018-07-29T00:00:00"/>
    <s v="Q3-2018"/>
    <x v="6"/>
    <n v="30"/>
    <s v="Sunday"/>
    <x v="3"/>
    <n v="10.8"/>
    <n v="14.6"/>
    <n v="10"/>
    <n v="2"/>
    <s v="Y"/>
    <s v="N"/>
    <n v="111555"/>
    <n v="29.414282669999999"/>
    <n v="3281310.3032999998"/>
    <n v="1306"/>
  </r>
  <r>
    <d v="2018-07-30T00:00:00"/>
    <s v="Q3-2018"/>
    <x v="6"/>
    <n v="31"/>
    <s v="Monday"/>
    <x v="3"/>
    <n v="8.1999999999999993"/>
    <n v="12.6"/>
    <n v="7.3"/>
    <n v="0.4"/>
    <s v="Y"/>
    <s v="N"/>
    <n v="135422.13500000001"/>
    <n v="60.040308160000002"/>
    <n v="8130786.7171"/>
    <n v="1307"/>
  </r>
  <r>
    <d v="2018-07-31T00:00:00"/>
    <s v="Q3-2018"/>
    <x v="6"/>
    <n v="31"/>
    <s v="Tuesday"/>
    <x v="3"/>
    <n v="8.3000000000000007"/>
    <n v="16.2"/>
    <n v="10.199999999999999"/>
    <n v="0"/>
    <s v="Y"/>
    <s v="N"/>
    <n v="129519.995"/>
    <n v="60.905552239999999"/>
    <n v="7888486.8216000004"/>
    <n v="1308"/>
  </r>
  <r>
    <d v="2018-08-01T00:00:00"/>
    <s v="Q3-2018"/>
    <x v="7"/>
    <n v="31"/>
    <s v="Wednesday"/>
    <x v="3"/>
    <n v="9.9"/>
    <n v="14.8"/>
    <n v="11.4"/>
    <n v="1.6"/>
    <s v="Y"/>
    <s v="N"/>
    <n v="134004.96"/>
    <n v="78.761641850000004"/>
    <n v="10554450.6656"/>
    <n v="1309"/>
  </r>
  <r>
    <d v="2018-08-02T00:00:00"/>
    <s v="Q3-2018"/>
    <x v="7"/>
    <n v="31"/>
    <s v="Thursday"/>
    <x v="3"/>
    <n v="4.9000000000000004"/>
    <n v="16.100000000000001"/>
    <n v="11.7"/>
    <n v="0"/>
    <s v="Y"/>
    <s v="N"/>
    <n v="129025"/>
    <n v="68.077372269999998"/>
    <n v="8783682.9571000002"/>
    <n v="1310"/>
  </r>
  <r>
    <d v="2018-08-03T00:00:00"/>
    <s v="Q3-2018"/>
    <x v="7"/>
    <n v="31"/>
    <s v="Friday"/>
    <x v="3"/>
    <n v="7.8"/>
    <n v="18.399999999999999"/>
    <n v="6.3"/>
    <n v="0"/>
    <s v="Y"/>
    <s v="N"/>
    <n v="129740.315"/>
    <n v="79.407081439999999"/>
    <n v="10302299.759299999"/>
    <n v="1311"/>
  </r>
  <r>
    <d v="2018-08-04T00:00:00"/>
    <s v="Q3-2018"/>
    <x v="7"/>
    <n v="31"/>
    <s v="Saturday"/>
    <x v="3"/>
    <n v="8"/>
    <n v="15.3"/>
    <n v="8.6999999999999993"/>
    <n v="1.6"/>
    <s v="Y"/>
    <s v="N"/>
    <n v="116238.175"/>
    <n v="44.889044869999999"/>
    <n v="5217820.6531999996"/>
    <n v="1312"/>
  </r>
  <r>
    <d v="2018-08-05T00:00:00"/>
    <s v="Q3-2018"/>
    <x v="7"/>
    <n v="31"/>
    <s v="Sunday"/>
    <x v="3"/>
    <n v="10.6"/>
    <n v="17.600000000000001"/>
    <n v="11.2"/>
    <n v="0"/>
    <s v="Y"/>
    <s v="N"/>
    <n v="104912.38"/>
    <n v="37.44398417"/>
    <n v="3928337.4959999998"/>
    <n v="1313"/>
  </r>
  <r>
    <d v="2018-08-06T00:00:00"/>
    <s v="Q3-2018"/>
    <x v="7"/>
    <n v="32"/>
    <s v="Monday"/>
    <x v="3"/>
    <n v="9.4"/>
    <n v="13.8"/>
    <n v="8.5"/>
    <n v="0"/>
    <s v="Y"/>
    <s v="N"/>
    <n v="127198.78"/>
    <n v="83.712090750000002"/>
    <n v="10648075.8146"/>
    <n v="1314"/>
  </r>
  <r>
    <d v="2018-08-07T00:00:00"/>
    <s v="Q3-2018"/>
    <x v="7"/>
    <n v="32"/>
    <s v="Tuesday"/>
    <x v="3"/>
    <n v="7.3"/>
    <n v="14.8"/>
    <n v="9.6"/>
    <n v="0"/>
    <s v="Y"/>
    <s v="N"/>
    <n v="131851.01500000001"/>
    <n v="75.541241439999993"/>
    <n v="9960189.3582000006"/>
    <n v="1315"/>
  </r>
  <r>
    <d v="2018-08-08T00:00:00"/>
    <s v="Q3-2018"/>
    <x v="7"/>
    <n v="32"/>
    <s v="Wednesday"/>
    <x v="3"/>
    <n v="9.6"/>
    <n v="16"/>
    <n v="7.2"/>
    <n v="1"/>
    <s v="Y"/>
    <s v="N"/>
    <n v="131939.5"/>
    <n v="89.686836400000004"/>
    <n v="11833236.351199999"/>
    <n v="1316"/>
  </r>
  <r>
    <d v="2018-08-09T00:00:00"/>
    <s v="Q3-2018"/>
    <x v="7"/>
    <n v="32"/>
    <s v="Thursday"/>
    <x v="3"/>
    <n v="5.6"/>
    <n v="15.4"/>
    <n v="8.6"/>
    <n v="2.2000000000000002"/>
    <s v="Y"/>
    <s v="N"/>
    <n v="135670.99"/>
    <n v="82.760846979999997"/>
    <n v="11228246.043"/>
    <n v="1317"/>
  </r>
  <r>
    <d v="2018-08-10T00:00:00"/>
    <s v="Q3-2018"/>
    <x v="7"/>
    <n v="32"/>
    <s v="Friday"/>
    <x v="3"/>
    <n v="9.4"/>
    <n v="20"/>
    <n v="11.8"/>
    <n v="0"/>
    <s v="Y"/>
    <s v="N"/>
    <n v="121875.355"/>
    <n v="58.050358019999997"/>
    <n v="7074907.9916000003"/>
    <n v="1318"/>
  </r>
  <r>
    <d v="2018-08-11T00:00:00"/>
    <s v="Q3-2018"/>
    <x v="7"/>
    <n v="32"/>
    <s v="Saturday"/>
    <x v="3"/>
    <n v="8.1"/>
    <n v="14.7"/>
    <n v="7.4"/>
    <n v="10.4"/>
    <s v="Y"/>
    <s v="N"/>
    <n v="119988.735"/>
    <n v="64.602342530000001"/>
    <n v="7751553.3581999997"/>
    <n v="1319"/>
  </r>
  <r>
    <d v="2018-08-12T00:00:00"/>
    <s v="Q3-2018"/>
    <x v="7"/>
    <n v="32"/>
    <s v="Sunday"/>
    <x v="3"/>
    <n v="5.4"/>
    <n v="14.8"/>
    <n v="10.4"/>
    <n v="4.5999999999999996"/>
    <s v="Y"/>
    <s v="N"/>
    <n v="115231.85"/>
    <n v="48.788940629999999"/>
    <n v="5622039.8882999998"/>
    <n v="1320"/>
  </r>
  <r>
    <d v="2018-08-13T00:00:00"/>
    <s v="Q3-2018"/>
    <x v="7"/>
    <n v="33"/>
    <s v="Monday"/>
    <x v="3"/>
    <n v="7.9"/>
    <n v="14.9"/>
    <n v="8.6"/>
    <n v="0"/>
    <s v="Y"/>
    <s v="N"/>
    <n v="127541.57"/>
    <n v="79.759066959999998"/>
    <n v="10172596.6218"/>
    <n v="1321"/>
  </r>
  <r>
    <d v="2018-08-14T00:00:00"/>
    <s v="Q3-2018"/>
    <x v="7"/>
    <n v="33"/>
    <s v="Tuesday"/>
    <x v="3"/>
    <n v="9.4"/>
    <n v="16.7"/>
    <n v="13.2"/>
    <n v="0.2"/>
    <s v="Y"/>
    <s v="N"/>
    <n v="121073.45"/>
    <n v="69.127751180000004"/>
    <n v="8369535.3261000002"/>
    <n v="1322"/>
  </r>
  <r>
    <d v="2018-08-15T00:00:00"/>
    <s v="Q3-2018"/>
    <x v="7"/>
    <n v="33"/>
    <s v="Wednesday"/>
    <x v="3"/>
    <n v="11.5"/>
    <n v="18.399999999999999"/>
    <n v="10.1"/>
    <n v="0"/>
    <s v="Y"/>
    <s v="N"/>
    <n v="122602.11500000001"/>
    <n v="67.796604759999994"/>
    <n v="8312007.1333999997"/>
    <n v="1323"/>
  </r>
  <r>
    <d v="2018-08-16T00:00:00"/>
    <s v="Q3-2018"/>
    <x v="7"/>
    <n v="33"/>
    <s v="Thursday"/>
    <x v="3"/>
    <n v="8.6999999999999993"/>
    <n v="14.7"/>
    <n v="9.1999999999999993"/>
    <n v="0.2"/>
    <s v="Y"/>
    <s v="N"/>
    <n v="131137.065"/>
    <n v="95.267104889999999"/>
    <n v="12493048.5263"/>
    <n v="1324"/>
  </r>
  <r>
    <d v="2018-08-17T00:00:00"/>
    <s v="Q3-2018"/>
    <x v="7"/>
    <n v="33"/>
    <s v="Friday"/>
    <x v="3"/>
    <n v="7.7"/>
    <n v="15.9"/>
    <n v="12.2"/>
    <n v="0"/>
    <s v="Y"/>
    <s v="N"/>
    <n v="125189.54"/>
    <n v="77.617767220000005"/>
    <n v="9716932.5741000008"/>
    <n v="1325"/>
  </r>
  <r>
    <d v="2018-08-18T00:00:00"/>
    <s v="Q3-2018"/>
    <x v="7"/>
    <n v="33"/>
    <s v="Saturday"/>
    <x v="3"/>
    <n v="8.9"/>
    <n v="13.8"/>
    <n v="10.4"/>
    <n v="2.2000000000000002"/>
    <s v="Y"/>
    <s v="N"/>
    <n v="116571.26"/>
    <n v="38.301147139999998"/>
    <n v="4464812.9815999996"/>
    <n v="1326"/>
  </r>
  <r>
    <d v="2018-08-19T00:00:00"/>
    <s v="Q3-2018"/>
    <x v="7"/>
    <n v="33"/>
    <s v="Sunday"/>
    <x v="3"/>
    <n v="6.7"/>
    <n v="11.9"/>
    <n v="9.3000000000000007"/>
    <n v="9.1999999999999993"/>
    <s v="Y"/>
    <s v="N"/>
    <n v="119707.93"/>
    <n v="50.446948470000002"/>
    <n v="6038899.7762000002"/>
    <n v="1327"/>
  </r>
  <r>
    <d v="2018-08-20T00:00:00"/>
    <s v="Q3-2018"/>
    <x v="7"/>
    <n v="34"/>
    <s v="Monday"/>
    <x v="3"/>
    <n v="5.5"/>
    <n v="12.4"/>
    <n v="6.5"/>
    <n v="2"/>
    <s v="Y"/>
    <s v="N"/>
    <n v="138918.38500000001"/>
    <n v="102.3388107"/>
    <n v="14216742.305299999"/>
    <n v="1328"/>
  </r>
  <r>
    <d v="2018-08-21T00:00:00"/>
    <s v="Q3-2018"/>
    <x v="7"/>
    <n v="34"/>
    <s v="Tuesday"/>
    <x v="3"/>
    <n v="8.6"/>
    <n v="12.4"/>
    <n v="7.7"/>
    <n v="1.2"/>
    <s v="Y"/>
    <s v="N"/>
    <n v="138424.25"/>
    <n v="119.2284324"/>
    <n v="16504106.3336"/>
    <n v="1329"/>
  </r>
  <r>
    <d v="2018-08-22T00:00:00"/>
    <s v="Q3-2018"/>
    <x v="7"/>
    <n v="34"/>
    <s v="Wednesday"/>
    <x v="3"/>
    <n v="8.6999999999999993"/>
    <n v="14"/>
    <n v="8.5"/>
    <n v="1"/>
    <s v="Y"/>
    <s v="N"/>
    <n v="136240.845"/>
    <n v="104.8161592"/>
    <n v="14280242.099099999"/>
    <n v="1330"/>
  </r>
  <r>
    <d v="2018-08-23T00:00:00"/>
    <s v="Q3-2018"/>
    <x v="7"/>
    <n v="34"/>
    <s v="Thursday"/>
    <x v="3"/>
    <n v="5.6"/>
    <n v="16"/>
    <n v="11.1"/>
    <n v="0"/>
    <s v="Y"/>
    <s v="N"/>
    <n v="131956.72500000001"/>
    <n v="89.579370560000001"/>
    <n v="11820600.366699999"/>
    <n v="1331"/>
  </r>
  <r>
    <d v="2018-08-24T00:00:00"/>
    <s v="Q3-2018"/>
    <x v="7"/>
    <n v="34"/>
    <s v="Friday"/>
    <x v="3"/>
    <n v="4.8"/>
    <n v="15.4"/>
    <n v="14.7"/>
    <n v="0"/>
    <s v="Y"/>
    <s v="N"/>
    <n v="130210.94"/>
    <n v="97.467844349999993"/>
    <n v="12691379.6326"/>
    <n v="1332"/>
  </r>
  <r>
    <d v="2018-08-25T00:00:00"/>
    <s v="Q3-2018"/>
    <x v="7"/>
    <n v="34"/>
    <s v="Saturday"/>
    <x v="3"/>
    <n v="3.9"/>
    <n v="15.2"/>
    <n v="14.9"/>
    <n v="0"/>
    <s v="Y"/>
    <s v="N"/>
    <n v="116471.77499999999"/>
    <n v="118.4878363"/>
    <n v="13800488.6098"/>
    <n v="1333"/>
  </r>
  <r>
    <d v="2018-08-26T00:00:00"/>
    <s v="Q3-2018"/>
    <x v="7"/>
    <n v="34"/>
    <s v="Sunday"/>
    <x v="3"/>
    <n v="4.9000000000000004"/>
    <n v="14.7"/>
    <n v="12.3"/>
    <n v="0"/>
    <s v="Y"/>
    <s v="N"/>
    <n v="111436.265"/>
    <n v="105.4622088"/>
    <n v="11752314.647299999"/>
    <n v="1334"/>
  </r>
  <r>
    <d v="2018-08-27T00:00:00"/>
    <s v="Q3-2018"/>
    <x v="7"/>
    <n v="35"/>
    <s v="Monday"/>
    <x v="3"/>
    <n v="6.8"/>
    <n v="12.9"/>
    <n v="12.4"/>
    <n v="3.6"/>
    <s v="Y"/>
    <s v="N"/>
    <n v="131280.85"/>
    <n v="105.01180309999999"/>
    <n v="13786038.771"/>
    <n v="1335"/>
  </r>
  <r>
    <d v="2018-08-28T00:00:00"/>
    <s v="Q3-2018"/>
    <x v="7"/>
    <n v="35"/>
    <s v="Tuesday"/>
    <x v="3"/>
    <n v="1.9"/>
    <n v="11.2"/>
    <n v="11.7"/>
    <n v="0.2"/>
    <s v="Y"/>
    <s v="N"/>
    <n v="139563.095"/>
    <n v="119.82307369999999"/>
    <n v="16722879.017999999"/>
    <n v="1336"/>
  </r>
  <r>
    <d v="2018-08-29T00:00:00"/>
    <s v="Q3-2018"/>
    <x v="7"/>
    <n v="35"/>
    <s v="Wednesday"/>
    <x v="3"/>
    <n v="0.8"/>
    <n v="12.5"/>
    <n v="15.5"/>
    <n v="0"/>
    <s v="Y"/>
    <s v="N"/>
    <n v="136032.16"/>
    <n v="118.3790102"/>
    <n v="16103352.4562"/>
    <n v="1337"/>
  </r>
  <r>
    <d v="2018-08-30T00:00:00"/>
    <s v="Q3-2018"/>
    <x v="7"/>
    <n v="35"/>
    <s v="Thursday"/>
    <x v="3"/>
    <n v="4.8"/>
    <n v="16.7"/>
    <n v="5.0999999999999996"/>
    <n v="0"/>
    <s v="Y"/>
    <s v="N"/>
    <n v="139752.54500000001"/>
    <n v="97.166418829999998"/>
    <n v="13579254.32"/>
    <n v="1338"/>
  </r>
  <r>
    <d v="2018-08-31T00:00:00"/>
    <s v="Q3-2018"/>
    <x v="7"/>
    <n v="35"/>
    <s v="Friday"/>
    <x v="3"/>
    <n v="8.9"/>
    <n v="16"/>
    <n v="6.8"/>
    <n v="1.6"/>
    <s v="Y"/>
    <s v="N"/>
    <n v="130466.91499999999"/>
    <n v="122.4259917"/>
    <n v="15972541.4529"/>
    <n v="1339"/>
  </r>
  <r>
    <d v="2018-09-01T00:00:00"/>
    <s v="Q3-2018"/>
    <x v="8"/>
    <n v="35"/>
    <s v="Saturday"/>
    <x v="3"/>
    <n v="10.5"/>
    <n v="13.4"/>
    <n v="7.4"/>
    <n v="2.2000000000000002"/>
    <s v="Y"/>
    <s v="N"/>
    <n v="116344.565"/>
    <n v="104.0260614"/>
    <n v="12102866.862199999"/>
    <n v="1340"/>
  </r>
  <r>
    <d v="2018-09-02T00:00:00"/>
    <s v="Q3-2018"/>
    <x v="8"/>
    <n v="35"/>
    <s v="Sunday"/>
    <x v="3"/>
    <n v="5"/>
    <n v="12.3"/>
    <n v="11.2"/>
    <n v="3"/>
    <s v="Y"/>
    <s v="N"/>
    <n v="118402.905"/>
    <n v="137.1315117"/>
    <n v="16236769.352299999"/>
    <n v="1341"/>
  </r>
  <r>
    <d v="2018-09-03T00:00:00"/>
    <s v="Q3-2018"/>
    <x v="8"/>
    <n v="36"/>
    <s v="Monday"/>
    <x v="3"/>
    <n v="5"/>
    <n v="13.1"/>
    <n v="14.7"/>
    <n v="0"/>
    <s v="Y"/>
    <s v="N"/>
    <n v="131448.995"/>
    <n v="139.51638489999999"/>
    <n v="18339288.581099998"/>
    <n v="1342"/>
  </r>
  <r>
    <d v="2018-09-04T00:00:00"/>
    <s v="Q3-2018"/>
    <x v="8"/>
    <n v="36"/>
    <s v="Tuesday"/>
    <x v="3"/>
    <n v="3.4"/>
    <n v="19.5"/>
    <n v="14.7"/>
    <n v="0"/>
    <s v="Y"/>
    <s v="N"/>
    <n v="128192.08500000001"/>
    <n v="119.57434360000001"/>
    <n v="15328484.4186"/>
    <n v="1343"/>
  </r>
  <r>
    <d v="2018-09-05T00:00:00"/>
    <s v="Q3-2018"/>
    <x v="8"/>
    <n v="36"/>
    <s v="Wednesday"/>
    <x v="3"/>
    <n v="8.1"/>
    <n v="20.2"/>
    <n v="14.5"/>
    <n v="0"/>
    <s v="Y"/>
    <s v="N"/>
    <n v="118307.155"/>
    <n v="111.54075349999999"/>
    <n v="13196069.213099999"/>
    <n v="1344"/>
  </r>
  <r>
    <d v="2018-09-06T00:00:00"/>
    <s v="Q3-2018"/>
    <x v="8"/>
    <n v="36"/>
    <s v="Thursday"/>
    <x v="3"/>
    <n v="13.8"/>
    <n v="20.6"/>
    <n v="9.5"/>
    <n v="0"/>
    <s v="Y"/>
    <s v="N"/>
    <n v="116467.37"/>
    <n v="138.90753839999999"/>
    <n v="16178195.670600001"/>
    <n v="1345"/>
  </r>
  <r>
    <d v="2018-09-07T00:00:00"/>
    <s v="Q3-2018"/>
    <x v="8"/>
    <n v="36"/>
    <s v="Friday"/>
    <x v="3"/>
    <n v="8.6999999999999993"/>
    <n v="15.1"/>
    <n v="14.7"/>
    <n v="3.4"/>
    <s v="Y"/>
    <s v="N"/>
    <n v="123583.52"/>
    <n v="161.5068282"/>
    <n v="19959582.333000001"/>
    <n v="1346"/>
  </r>
  <r>
    <d v="2018-09-08T00:00:00"/>
    <s v="Q3-2018"/>
    <x v="8"/>
    <n v="36"/>
    <s v="Saturday"/>
    <x v="3"/>
    <n v="4.2"/>
    <n v="17.5"/>
    <n v="16.2"/>
    <n v="0.2"/>
    <s v="Y"/>
    <s v="N"/>
    <n v="109948.61500000001"/>
    <n v="109.29377119999999"/>
    <n v="12016698.771600001"/>
    <n v="1347"/>
  </r>
  <r>
    <d v="2018-09-09T00:00:00"/>
    <s v="Q3-2018"/>
    <x v="8"/>
    <n v="36"/>
    <s v="Sunday"/>
    <x v="3"/>
    <n v="8.6"/>
    <n v="18.100000000000001"/>
    <n v="7.3"/>
    <n v="0"/>
    <s v="Y"/>
    <s v="N"/>
    <n v="107838.95"/>
    <n v="67.615591249999994"/>
    <n v="7291594.3640000001"/>
    <n v="1348"/>
  </r>
  <r>
    <d v="2018-09-10T00:00:00"/>
    <s v="Q3-2018"/>
    <x v="8"/>
    <n v="37"/>
    <s v="Monday"/>
    <x v="3"/>
    <n v="13.4"/>
    <n v="18"/>
    <n v="10.199999999999999"/>
    <n v="0"/>
    <s v="Y"/>
    <s v="N"/>
    <n v="123132.625"/>
    <n v="92.615982560000006"/>
    <n v="11404049.0496"/>
    <n v="1349"/>
  </r>
  <r>
    <d v="2018-09-11T00:00:00"/>
    <s v="Q3-2018"/>
    <x v="8"/>
    <n v="37"/>
    <s v="Tuesday"/>
    <x v="3"/>
    <n v="9.1"/>
    <n v="24.2"/>
    <n v="17.7"/>
    <n v="0"/>
    <s v="Y"/>
    <s v="N"/>
    <n v="111096.53"/>
    <n v="67.333252150000007"/>
    <n v="7480490.6675000004"/>
    <n v="1350"/>
  </r>
  <r>
    <d v="2018-09-12T00:00:00"/>
    <s v="Q3-2018"/>
    <x v="8"/>
    <n v="37"/>
    <s v="Wednesday"/>
    <x v="3"/>
    <n v="11.7"/>
    <n v="18.5"/>
    <n v="15.8"/>
    <n v="0"/>
    <s v="Y"/>
    <s v="N"/>
    <n v="112935.03999999999"/>
    <n v="83.694892069999995"/>
    <n v="9452085.9836999997"/>
    <n v="1351"/>
  </r>
  <r>
    <d v="2018-09-13T00:00:00"/>
    <s v="Q3-2018"/>
    <x v="8"/>
    <n v="37"/>
    <s v="Thursday"/>
    <x v="3"/>
    <n v="7.1"/>
    <n v="19.7"/>
    <n v="18.2"/>
    <n v="0"/>
    <s v="Y"/>
    <s v="N"/>
    <n v="117880.565"/>
    <n v="84.978278599999996"/>
    <n v="10017287.494100001"/>
    <n v="1352"/>
  </r>
  <r>
    <d v="2018-09-14T00:00:00"/>
    <s v="Q3-2018"/>
    <x v="8"/>
    <n v="37"/>
    <s v="Friday"/>
    <x v="3"/>
    <n v="10.9"/>
    <n v="22.7"/>
    <n v="18.2"/>
    <n v="0"/>
    <s v="Y"/>
    <s v="N"/>
    <n v="111213.15"/>
    <n v="35.224262940000003"/>
    <n v="3917401.2379999999"/>
    <n v="1353"/>
  </r>
  <r>
    <d v="2018-09-15T00:00:00"/>
    <s v="Q3-2018"/>
    <x v="8"/>
    <n v="37"/>
    <s v="Saturday"/>
    <x v="3"/>
    <n v="10.199999999999999"/>
    <n v="13.7"/>
    <n v="6.3"/>
    <n v="0.2"/>
    <s v="Y"/>
    <s v="N"/>
    <n v="108632.355"/>
    <n v="14.67358758"/>
    <n v="1594026.3751000001"/>
    <n v="1354"/>
  </r>
  <r>
    <d v="2018-09-16T00:00:00"/>
    <s v="Q3-2018"/>
    <x v="8"/>
    <n v="37"/>
    <s v="Sunday"/>
    <x v="3"/>
    <n v="5.5"/>
    <n v="14"/>
    <n v="15.3"/>
    <n v="2"/>
    <s v="Y"/>
    <s v="N"/>
    <n v="113030.005"/>
    <n v="81.637617719999994"/>
    <n v="9227500.3390999995"/>
    <n v="1355"/>
  </r>
  <r>
    <d v="2018-09-17T00:00:00"/>
    <s v="Q3-2018"/>
    <x v="8"/>
    <n v="38"/>
    <s v="Monday"/>
    <x v="3"/>
    <n v="6.7"/>
    <n v="18.100000000000001"/>
    <n v="18.7"/>
    <n v="0"/>
    <s v="Y"/>
    <s v="N"/>
    <n v="118208.24"/>
    <n v="70.685303939999997"/>
    <n v="8355585.3726000004"/>
    <n v="1356"/>
  </r>
  <r>
    <d v="2018-09-18T00:00:00"/>
    <s v="Q3-2018"/>
    <x v="8"/>
    <n v="38"/>
    <s v="Tuesday"/>
    <x v="3"/>
    <n v="11"/>
    <n v="20.3"/>
    <n v="8"/>
    <n v="0"/>
    <s v="Y"/>
    <s v="N"/>
    <n v="119622.285"/>
    <n v="85.452468640000006"/>
    <n v="10222019.557600001"/>
    <n v="1357"/>
  </r>
  <r>
    <d v="2018-09-19T00:00:00"/>
    <s v="Q3-2018"/>
    <x v="8"/>
    <n v="38"/>
    <s v="Wednesday"/>
    <x v="3"/>
    <n v="8.5"/>
    <n v="14.7"/>
    <n v="16.100000000000001"/>
    <n v="3"/>
    <s v="Y"/>
    <s v="N"/>
    <n v="123787.77"/>
    <n v="101.0040489"/>
    <n v="12503065.974300001"/>
    <n v="1358"/>
  </r>
  <r>
    <d v="2018-09-20T00:00:00"/>
    <s v="Q3-2018"/>
    <x v="8"/>
    <n v="38"/>
    <s v="Thursday"/>
    <x v="3"/>
    <n v="3.8"/>
    <n v="17.399999999999999"/>
    <n v="18.5"/>
    <n v="0.8"/>
    <s v="Y"/>
    <s v="N"/>
    <n v="125335.57"/>
    <n v="115.429534"/>
    <n v="14467426.4387"/>
    <n v="1359"/>
  </r>
  <r>
    <d v="2018-09-21T00:00:00"/>
    <s v="Q3-2018"/>
    <x v="8"/>
    <n v="38"/>
    <s v="Friday"/>
    <x v="3"/>
    <n v="8.3000000000000007"/>
    <n v="18.899999999999999"/>
    <n v="16.600000000000001"/>
    <n v="0"/>
    <s v="N"/>
    <s v="N"/>
    <n v="120372.48"/>
    <n v="110.8134668"/>
    <n v="13338891.816099999"/>
    <n v="1360"/>
  </r>
  <r>
    <d v="2018-09-22T00:00:00"/>
    <s v="Q3-2018"/>
    <x v="8"/>
    <n v="38"/>
    <s v="Saturday"/>
    <x v="3"/>
    <n v="6.8"/>
    <n v="17.3"/>
    <n v="19.7"/>
    <n v="0"/>
    <s v="N"/>
    <s v="N"/>
    <n v="107731.72"/>
    <n v="83.493593180000005"/>
    <n v="8994908.4023000002"/>
    <n v="1361"/>
  </r>
  <r>
    <d v="2018-09-23T00:00:00"/>
    <s v="Q3-2018"/>
    <x v="8"/>
    <n v="38"/>
    <s v="Sunday"/>
    <x v="3"/>
    <n v="10.4"/>
    <n v="13.7"/>
    <n v="11.6"/>
    <n v="0.2"/>
    <s v="N"/>
    <s v="N"/>
    <n v="107332.1"/>
    <n v="79.780017569999998"/>
    <n v="8562956.8237999994"/>
    <n v="1362"/>
  </r>
  <r>
    <d v="2018-09-24T00:00:00"/>
    <s v="Q3-2018"/>
    <x v="8"/>
    <n v="39"/>
    <s v="Monday"/>
    <x v="3"/>
    <n v="4.5999999999999996"/>
    <n v="14.9"/>
    <n v="17.2"/>
    <n v="0"/>
    <s v="N"/>
    <s v="N"/>
    <n v="119535.715"/>
    <n v="93.755130829999999"/>
    <n v="11207086.5987"/>
    <n v="1363"/>
  </r>
  <r>
    <d v="2018-09-25T00:00:00"/>
    <s v="Q3-2018"/>
    <x v="8"/>
    <n v="39"/>
    <s v="Tuesday"/>
    <x v="3"/>
    <n v="8.6"/>
    <n v="13.6"/>
    <n v="12.2"/>
    <n v="0"/>
    <s v="N"/>
    <s v="N"/>
    <n v="124797.08500000001"/>
    <n v="118.656356"/>
    <n v="14807967.3455"/>
    <n v="1364"/>
  </r>
  <r>
    <d v="2018-09-26T00:00:00"/>
    <s v="Q3-2018"/>
    <x v="8"/>
    <n v="39"/>
    <s v="Wednesday"/>
    <x v="3"/>
    <n v="6.4"/>
    <n v="17.600000000000001"/>
    <n v="20.8"/>
    <n v="0"/>
    <s v="N"/>
    <s v="N"/>
    <n v="119238.345"/>
    <n v="120.8612104"/>
    <n v="14411290.7028"/>
    <n v="1365"/>
  </r>
  <r>
    <d v="2018-09-27T00:00:00"/>
    <s v="Q3-2018"/>
    <x v="8"/>
    <n v="39"/>
    <s v="Thursday"/>
    <x v="3"/>
    <n v="9.1999999999999993"/>
    <n v="24.2"/>
    <n v="20.8"/>
    <n v="0"/>
    <s v="N"/>
    <s v="N"/>
    <n v="110878.67"/>
    <n v="99.286997249999999"/>
    <n v="11008810.203400001"/>
    <n v="1366"/>
  </r>
  <r>
    <d v="2018-09-28T00:00:00"/>
    <s v="Q3-2018"/>
    <x v="8"/>
    <n v="39"/>
    <s v="Friday"/>
    <x v="3"/>
    <n v="10.7"/>
    <n v="15.2"/>
    <n v="10.199999999999999"/>
    <n v="0"/>
    <s v="N"/>
    <s v="Y"/>
    <n v="108622.42"/>
    <n v="90.212995460000002"/>
    <n v="9799153.8823000006"/>
    <n v="1367"/>
  </r>
  <r>
    <d v="2018-09-29T00:00:00"/>
    <s v="Q3-2018"/>
    <x v="8"/>
    <n v="39"/>
    <s v="Saturday"/>
    <x v="3"/>
    <n v="5.5"/>
    <n v="14"/>
    <n v="17"/>
    <n v="1.2"/>
    <s v="N"/>
    <s v="N"/>
    <n v="109315.065"/>
    <n v="86.164086429999998"/>
    <n v="9419032.7087999992"/>
    <n v="1368"/>
  </r>
  <r>
    <d v="2018-09-30T00:00:00"/>
    <s v="Q3-2018"/>
    <x v="8"/>
    <n v="39"/>
    <s v="Sunday"/>
    <x v="3"/>
    <n v="6.8"/>
    <n v="16.5"/>
    <n v="19.8"/>
    <n v="0.2"/>
    <s v="N"/>
    <s v="N"/>
    <n v="106236.23"/>
    <n v="86.884516410000003"/>
    <n v="9230283.4688000008"/>
    <n v="1369"/>
  </r>
  <r>
    <d v="2018-10-01T00:00:00"/>
    <s v="Q4-2018"/>
    <x v="9"/>
    <n v="40"/>
    <s v="Monday"/>
    <x v="3"/>
    <n v="4.7"/>
    <n v="23.3"/>
    <n v="21.4"/>
    <n v="0"/>
    <s v="N"/>
    <s v="N"/>
    <n v="114466.64"/>
    <n v="111.1212712"/>
    <n v="12719678.546800001"/>
    <n v="1370"/>
  </r>
  <r>
    <d v="2018-10-02T00:00:00"/>
    <s v="Q4-2018"/>
    <x v="9"/>
    <n v="40"/>
    <s v="Tuesday"/>
    <x v="3"/>
    <n v="11.4"/>
    <n v="25.8"/>
    <n v="13.4"/>
    <n v="0"/>
    <s v="N"/>
    <s v="N"/>
    <n v="114458.205"/>
    <n v="104.9424003"/>
    <n v="12011518.7667"/>
    <n v="1371"/>
  </r>
  <r>
    <d v="2018-10-03T00:00:00"/>
    <s v="Q4-2018"/>
    <x v="9"/>
    <n v="40"/>
    <s v="Wednesday"/>
    <x v="3"/>
    <n v="14.7"/>
    <n v="18.100000000000001"/>
    <n v="10.9"/>
    <n v="0"/>
    <s v="N"/>
    <s v="N"/>
    <n v="115490.83500000001"/>
    <n v="122.0868375"/>
    <n v="14099910.805400001"/>
    <n v="1372"/>
  </r>
  <r>
    <d v="2018-10-04T00:00:00"/>
    <s v="Q4-2018"/>
    <x v="9"/>
    <n v="40"/>
    <s v="Thursday"/>
    <x v="3"/>
    <n v="10.9"/>
    <n v="14.6"/>
    <n v="12.5"/>
    <n v="0"/>
    <s v="N"/>
    <s v="N"/>
    <n v="115294.12"/>
    <n v="97.499455749999996"/>
    <n v="11241113.951199999"/>
    <n v="1373"/>
  </r>
  <r>
    <d v="2018-10-05T00:00:00"/>
    <s v="Q4-2018"/>
    <x v="9"/>
    <n v="40"/>
    <s v="Friday"/>
    <x v="3"/>
    <n v="9.1"/>
    <n v="20.5"/>
    <n v="22.5"/>
    <n v="0"/>
    <s v="N"/>
    <s v="N"/>
    <n v="112576.545"/>
    <n v="105.2909812"/>
    <n v="11853294.883199999"/>
    <n v="1374"/>
  </r>
  <r>
    <d v="2018-10-06T00:00:00"/>
    <s v="Q4-2018"/>
    <x v="9"/>
    <n v="40"/>
    <s v="Saturday"/>
    <x v="3"/>
    <n v="8.3000000000000007"/>
    <n v="23.8"/>
    <n v="22.7"/>
    <n v="0"/>
    <s v="N"/>
    <s v="N"/>
    <n v="102988.145"/>
    <n v="100.10292629999999"/>
    <n v="10309414.6887"/>
    <n v="1375"/>
  </r>
  <r>
    <d v="2018-10-07T00:00:00"/>
    <s v="Q4-2018"/>
    <x v="9"/>
    <n v="40"/>
    <s v="Sunday"/>
    <x v="3"/>
    <n v="10.3"/>
    <n v="24.7"/>
    <n v="21.2"/>
    <n v="0"/>
    <s v="N"/>
    <s v="N"/>
    <n v="100476.705"/>
    <n v="87.871654219999996"/>
    <n v="8829054.2788999993"/>
    <n v="1376"/>
  </r>
  <r>
    <d v="2018-10-08T00:00:00"/>
    <s v="Q4-2018"/>
    <x v="9"/>
    <n v="41"/>
    <s v="Monday"/>
    <x v="3"/>
    <n v="13.5"/>
    <n v="28.2"/>
    <n v="22.7"/>
    <n v="0"/>
    <s v="N"/>
    <s v="N"/>
    <n v="113945.5"/>
    <n v="87.101261609999995"/>
    <n v="9924796.8048"/>
    <n v="1377"/>
  </r>
  <r>
    <d v="2018-10-09T00:00:00"/>
    <s v="Q4-2018"/>
    <x v="9"/>
    <n v="41"/>
    <s v="Tuesday"/>
    <x v="3"/>
    <n v="16.100000000000001"/>
    <n v="17.899999999999999"/>
    <n v="7.2"/>
    <n v="0"/>
    <s v="Y"/>
    <s v="N"/>
    <n v="116449.31"/>
    <n v="99.00074936"/>
    <n v="11528568.952500001"/>
    <n v="1378"/>
  </r>
  <r>
    <d v="2018-10-10T00:00:00"/>
    <s v="Q4-2018"/>
    <x v="9"/>
    <n v="41"/>
    <s v="Wednesday"/>
    <x v="3"/>
    <n v="10.1"/>
    <n v="16.5"/>
    <n v="20"/>
    <n v="0"/>
    <s v="Y"/>
    <s v="N"/>
    <n v="109551.08"/>
    <n v="73.539697610000005"/>
    <n v="8056353.2960000001"/>
    <n v="1379"/>
  </r>
  <r>
    <d v="2018-10-11T00:00:00"/>
    <s v="Q4-2018"/>
    <x v="9"/>
    <n v="41"/>
    <s v="Thursday"/>
    <x v="3"/>
    <n v="6.4"/>
    <n v="20.7"/>
    <n v="23.7"/>
    <n v="0"/>
    <s v="Y"/>
    <s v="N"/>
    <n v="110432.33"/>
    <n v="85.630408540000005"/>
    <n v="9456365.5339000002"/>
    <n v="1380"/>
  </r>
  <r>
    <d v="2018-10-12T00:00:00"/>
    <s v="Q4-2018"/>
    <x v="9"/>
    <n v="41"/>
    <s v="Friday"/>
    <x v="3"/>
    <n v="8.6999999999999993"/>
    <n v="22.7"/>
    <n v="23.9"/>
    <n v="0"/>
    <s v="Y"/>
    <s v="N"/>
    <n v="110457.33500000001"/>
    <n v="88.472364569999996"/>
    <n v="9772421.6116000004"/>
    <n v="1381"/>
  </r>
  <r>
    <d v="2018-10-13T00:00:00"/>
    <s v="Q4-2018"/>
    <x v="9"/>
    <n v="41"/>
    <s v="Saturday"/>
    <x v="3"/>
    <n v="10.5"/>
    <n v="24.9"/>
    <n v="23.2"/>
    <n v="0"/>
    <s v="Y"/>
    <s v="N"/>
    <n v="96584.744999999995"/>
    <n v="74.616600149999996"/>
    <n v="7206825.2982999999"/>
    <n v="1382"/>
  </r>
  <r>
    <d v="2018-10-14T00:00:00"/>
    <s v="Q4-2018"/>
    <x v="9"/>
    <n v="41"/>
    <s v="Sunday"/>
    <x v="3"/>
    <n v="12.4"/>
    <n v="27.3"/>
    <n v="22.1"/>
    <n v="0"/>
    <s v="Y"/>
    <s v="N"/>
    <n v="90918.615000000005"/>
    <n v="56.864164340000002"/>
    <n v="5170011.0648999996"/>
    <n v="1383"/>
  </r>
  <r>
    <d v="2018-10-15T00:00:00"/>
    <s v="Q4-2018"/>
    <x v="9"/>
    <n v="42"/>
    <s v="Monday"/>
    <x v="3"/>
    <n v="19.5"/>
    <n v="27.5"/>
    <n v="19.399999999999999"/>
    <n v="0"/>
    <s v="Y"/>
    <s v="N"/>
    <n v="108070.27499999999"/>
    <n v="79.182454410000005"/>
    <n v="8557269.6232999992"/>
    <n v="1384"/>
  </r>
  <r>
    <d v="2018-10-16T00:00:00"/>
    <s v="Q4-2018"/>
    <x v="9"/>
    <n v="42"/>
    <s v="Tuesday"/>
    <x v="3"/>
    <n v="20"/>
    <n v="23.1"/>
    <n v="6.1"/>
    <n v="0.2"/>
    <s v="Y"/>
    <s v="N"/>
    <n v="113889.41"/>
    <n v="89.02524597"/>
    <n v="10139032.738600001"/>
    <n v="1385"/>
  </r>
  <r>
    <d v="2018-10-17T00:00:00"/>
    <s v="Q4-2018"/>
    <x v="9"/>
    <n v="42"/>
    <s v="Wednesday"/>
    <x v="3"/>
    <n v="16.100000000000001"/>
    <n v="22.6"/>
    <n v="15.1"/>
    <n v="5.2"/>
    <s v="Y"/>
    <s v="N"/>
    <n v="112592.26"/>
    <n v="122.20067"/>
    <n v="13758849.6088"/>
    <n v="1386"/>
  </r>
  <r>
    <d v="2018-10-18T00:00:00"/>
    <s v="Q4-2018"/>
    <x v="9"/>
    <n v="42"/>
    <s v="Thursday"/>
    <x v="3"/>
    <n v="14.7"/>
    <n v="20.7"/>
    <n v="10.5"/>
    <n v="2"/>
    <s v="Y"/>
    <s v="N"/>
    <n v="112806.58500000001"/>
    <n v="165.77970980000001"/>
    <n v="18701042.924800001"/>
    <n v="1387"/>
  </r>
  <r>
    <d v="2018-10-19T00:00:00"/>
    <s v="Q4-2018"/>
    <x v="9"/>
    <n v="42"/>
    <s v="Friday"/>
    <x v="3"/>
    <n v="12.8"/>
    <n v="27.4"/>
    <n v="23"/>
    <n v="0"/>
    <s v="Y"/>
    <s v="N"/>
    <n v="107940.16"/>
    <n v="101.6603803"/>
    <n v="10973237.7152"/>
    <n v="1388"/>
  </r>
  <r>
    <d v="2018-10-20T00:00:00"/>
    <s v="Q4-2018"/>
    <x v="9"/>
    <n v="42"/>
    <s v="Saturday"/>
    <x v="3"/>
    <n v="11.7"/>
    <n v="16.100000000000001"/>
    <n v="9.8000000000000007"/>
    <n v="5"/>
    <s v="Y"/>
    <s v="N"/>
    <n v="99368.854999999996"/>
    <n v="96.292242040000005"/>
    <n v="9568449.8368999995"/>
    <n v="1389"/>
  </r>
  <r>
    <d v="2018-10-21T00:00:00"/>
    <s v="Q4-2018"/>
    <x v="9"/>
    <n v="42"/>
    <s v="Sunday"/>
    <x v="3"/>
    <n v="7.6"/>
    <n v="19.2"/>
    <n v="22.7"/>
    <n v="5.6"/>
    <s v="Y"/>
    <s v="N"/>
    <n v="98427.53"/>
    <n v="81.920924420000006"/>
    <n v="8063274.2460000003"/>
    <n v="1390"/>
  </r>
  <r>
    <d v="2018-10-22T00:00:00"/>
    <s v="Q4-2018"/>
    <x v="9"/>
    <n v="43"/>
    <s v="Monday"/>
    <x v="3"/>
    <n v="8.9"/>
    <n v="27"/>
    <n v="25.7"/>
    <n v="0"/>
    <s v="Y"/>
    <s v="N"/>
    <n v="105893.61500000001"/>
    <n v="84.175390419999999"/>
    <n v="8913636.3856000006"/>
    <n v="1391"/>
  </r>
  <r>
    <d v="2018-10-23T00:00:00"/>
    <s v="Q4-2018"/>
    <x v="9"/>
    <n v="43"/>
    <s v="Tuesday"/>
    <x v="3"/>
    <n v="13"/>
    <n v="18.8"/>
    <n v="16.7"/>
    <n v="0"/>
    <s v="Y"/>
    <s v="N"/>
    <n v="109241.565"/>
    <n v="90.935335870000003"/>
    <n v="9933918.4042000007"/>
    <n v="1392"/>
  </r>
  <r>
    <d v="2018-10-24T00:00:00"/>
    <s v="Q4-2018"/>
    <x v="9"/>
    <n v="43"/>
    <s v="Wednesday"/>
    <x v="3"/>
    <n v="9.1999999999999993"/>
    <n v="15.5"/>
    <n v="19.7"/>
    <n v="0"/>
    <s v="Y"/>
    <s v="N"/>
    <n v="111423.36500000001"/>
    <n v="93.344752569999997"/>
    <n v="10400786.4364"/>
    <n v="1393"/>
  </r>
  <r>
    <d v="2018-10-25T00:00:00"/>
    <s v="Q4-2018"/>
    <x v="9"/>
    <n v="43"/>
    <s v="Thursday"/>
    <x v="3"/>
    <n v="6.4"/>
    <n v="19.5"/>
    <n v="25"/>
    <n v="0"/>
    <s v="Y"/>
    <s v="N"/>
    <n v="112414.39"/>
    <n v="115.427252"/>
    <n v="12975684.123"/>
    <n v="1394"/>
  </r>
  <r>
    <d v="2018-10-26T00:00:00"/>
    <s v="Q4-2018"/>
    <x v="9"/>
    <n v="43"/>
    <s v="Friday"/>
    <x v="3"/>
    <n v="9.6"/>
    <n v="18.3"/>
    <n v="23.7"/>
    <n v="0"/>
    <s v="Y"/>
    <s v="N"/>
    <n v="111145.12"/>
    <n v="111.2042443"/>
    <n v="12359809.077199999"/>
    <n v="1395"/>
  </r>
  <r>
    <d v="2018-10-27T00:00:00"/>
    <s v="Q4-2018"/>
    <x v="9"/>
    <n v="43"/>
    <s v="Saturday"/>
    <x v="3"/>
    <n v="11.3"/>
    <n v="19.600000000000001"/>
    <n v="20.5"/>
    <n v="0"/>
    <s v="Y"/>
    <s v="N"/>
    <n v="97973.985000000001"/>
    <n v="98.832267079999994"/>
    <n v="9682991.0524000004"/>
    <n v="1396"/>
  </r>
  <r>
    <d v="2018-10-28T00:00:00"/>
    <s v="Q4-2018"/>
    <x v="9"/>
    <n v="43"/>
    <s v="Sunday"/>
    <x v="3"/>
    <n v="9.3000000000000007"/>
    <n v="15.9"/>
    <n v="22.8"/>
    <n v="0"/>
    <s v="Y"/>
    <s v="N"/>
    <n v="95624.014999999999"/>
    <n v="110.2151781"/>
    <n v="10539217.843900001"/>
    <n v="1397"/>
  </r>
  <r>
    <d v="2018-10-29T00:00:00"/>
    <s v="Q4-2018"/>
    <x v="9"/>
    <n v="44"/>
    <s v="Monday"/>
    <x v="3"/>
    <n v="9.1"/>
    <n v="17"/>
    <n v="25.6"/>
    <n v="0"/>
    <s v="Y"/>
    <s v="N"/>
    <n v="110196.61500000001"/>
    <n v="142.33806010000001"/>
    <n v="15685172.4087"/>
    <n v="1398"/>
  </r>
  <r>
    <d v="2018-10-30T00:00:00"/>
    <s v="Q4-2018"/>
    <x v="9"/>
    <n v="44"/>
    <s v="Tuesday"/>
    <x v="3"/>
    <n v="8.3000000000000007"/>
    <n v="25.2"/>
    <n v="25.8"/>
    <n v="0"/>
    <s v="Y"/>
    <s v="N"/>
    <n v="113459.02499999999"/>
    <n v="149.08062029999999"/>
    <n v="16914541.825599998"/>
    <n v="1399"/>
  </r>
  <r>
    <d v="2018-10-31T00:00:00"/>
    <s v="Q4-2018"/>
    <x v="9"/>
    <n v="44"/>
    <s v="Wednesday"/>
    <x v="3"/>
    <n v="13"/>
    <n v="19.5"/>
    <n v="16.7"/>
    <n v="0"/>
    <s v="Y"/>
    <s v="N"/>
    <n v="114402.745"/>
    <n v="121.6154276"/>
    <n v="13913138.751800001"/>
    <n v="1400"/>
  </r>
  <r>
    <d v="2018-11-01T00:00:00"/>
    <s v="Q4-2018"/>
    <x v="10"/>
    <n v="44"/>
    <s v="Thursday"/>
    <x v="3"/>
    <n v="12.8"/>
    <n v="34.299999999999997"/>
    <n v="14.2"/>
    <n v="0"/>
    <s v="Y"/>
    <s v="N"/>
    <n v="119350.66499999999"/>
    <n v="101.7889277"/>
    <n v="12148576.2106"/>
    <n v="1401"/>
  </r>
  <r>
    <d v="2018-11-02T00:00:00"/>
    <s v="Q4-2018"/>
    <x v="10"/>
    <n v="44"/>
    <s v="Friday"/>
    <x v="3"/>
    <n v="16.3"/>
    <n v="31.6"/>
    <n v="13.4"/>
    <n v="0"/>
    <s v="Y"/>
    <s v="N"/>
    <n v="116793.855"/>
    <n v="79.019020170000005"/>
    <n v="9228935.9839999992"/>
    <n v="1402"/>
  </r>
  <r>
    <d v="2018-11-03T00:00:00"/>
    <s v="Q4-2018"/>
    <x v="10"/>
    <n v="44"/>
    <s v="Saturday"/>
    <x v="3"/>
    <n v="12.6"/>
    <n v="20.9"/>
    <n v="19.899999999999999"/>
    <n v="0.2"/>
    <s v="Y"/>
    <s v="N"/>
    <n v="93859.285000000003"/>
    <n v="74.729665089999997"/>
    <n v="7014072.9336000001"/>
    <n v="1403"/>
  </r>
  <r>
    <d v="2018-11-04T00:00:00"/>
    <s v="Q4-2018"/>
    <x v="10"/>
    <n v="44"/>
    <s v="Sunday"/>
    <x v="3"/>
    <n v="9.1999999999999993"/>
    <n v="20.9"/>
    <n v="19.7"/>
    <n v="0"/>
    <s v="Y"/>
    <s v="N"/>
    <n v="96432.625"/>
    <n v="90.901472760000004"/>
    <n v="8765867.6346000005"/>
    <n v="1404"/>
  </r>
  <r>
    <d v="2018-11-05T00:00:00"/>
    <s v="Q4-2018"/>
    <x v="10"/>
    <n v="45"/>
    <s v="Monday"/>
    <x v="3"/>
    <n v="14.5"/>
    <n v="28.6"/>
    <n v="15.8"/>
    <n v="2.8"/>
    <s v="Y"/>
    <s v="N"/>
    <n v="107014.075"/>
    <n v="104.6322227"/>
    <n v="11197120.5274"/>
    <n v="1405"/>
  </r>
  <r>
    <d v="2018-11-06T00:00:00"/>
    <s v="Q4-2018"/>
    <x v="10"/>
    <n v="45"/>
    <s v="Tuesday"/>
    <x v="3"/>
    <n v="16.3"/>
    <n v="21.4"/>
    <n v="7.8"/>
    <n v="4.4000000000000004"/>
    <s v="Y"/>
    <s v="Y"/>
    <n v="100696.565"/>
    <n v="115.778035"/>
    <n v="11658450.426899999"/>
    <n v="1406"/>
  </r>
  <r>
    <d v="2018-11-07T00:00:00"/>
    <s v="Q4-2018"/>
    <x v="10"/>
    <n v="45"/>
    <s v="Wednesday"/>
    <x v="3"/>
    <n v="11.1"/>
    <n v="17.2"/>
    <n v="18.2"/>
    <n v="35.799999999999997"/>
    <s v="Y"/>
    <s v="N"/>
    <n v="106387.19500000001"/>
    <n v="95.569564769999999"/>
    <n v="10167377.9233"/>
    <n v="1407"/>
  </r>
  <r>
    <d v="2018-11-08T00:00:00"/>
    <s v="Q4-2018"/>
    <x v="10"/>
    <n v="45"/>
    <s v="Thursday"/>
    <x v="3"/>
    <n v="7.7"/>
    <n v="17"/>
    <n v="22.7"/>
    <n v="3"/>
    <s v="Y"/>
    <s v="N"/>
    <n v="109430.37"/>
    <n v="91.884517419999995"/>
    <n v="10054956.738500001"/>
    <n v="1408"/>
  </r>
  <r>
    <d v="2018-11-09T00:00:00"/>
    <s v="Q4-2018"/>
    <x v="10"/>
    <n v="45"/>
    <s v="Friday"/>
    <x v="3"/>
    <n v="8"/>
    <n v="20"/>
    <n v="14.8"/>
    <n v="0"/>
    <s v="Y"/>
    <s v="N"/>
    <n v="112506.95"/>
    <n v="101.7347422"/>
    <n v="11445865.554"/>
    <n v="1409"/>
  </r>
  <r>
    <d v="2018-11-10T00:00:00"/>
    <s v="Q4-2018"/>
    <x v="10"/>
    <n v="45"/>
    <s v="Saturday"/>
    <x v="3"/>
    <n v="9"/>
    <n v="20.3"/>
    <n v="27.3"/>
    <n v="0"/>
    <s v="Y"/>
    <s v="N"/>
    <n v="100203.55"/>
    <n v="86.725271390000003"/>
    <n v="8690180.068"/>
    <n v="1410"/>
  </r>
  <r>
    <d v="2018-11-11T00:00:00"/>
    <s v="Q4-2018"/>
    <x v="10"/>
    <n v="45"/>
    <s v="Sunday"/>
    <x v="3"/>
    <n v="9.3000000000000007"/>
    <n v="19.600000000000001"/>
    <n v="29.1"/>
    <n v="0.2"/>
    <s v="Y"/>
    <s v="N"/>
    <n v="94602.89"/>
    <n v="76.672204399999998"/>
    <n v="7253412.1189000001"/>
    <n v="1411"/>
  </r>
  <r>
    <d v="2018-11-12T00:00:00"/>
    <s v="Q4-2018"/>
    <x v="10"/>
    <n v="46"/>
    <s v="Monday"/>
    <x v="3"/>
    <n v="10.9"/>
    <n v="30.2"/>
    <n v="17.5"/>
    <n v="0"/>
    <s v="Y"/>
    <s v="N"/>
    <n v="114159.595"/>
    <n v="105.4518321"/>
    <n v="12038338.444499999"/>
    <n v="1412"/>
  </r>
  <r>
    <d v="2018-11-13T00:00:00"/>
    <s v="Q4-2018"/>
    <x v="10"/>
    <n v="46"/>
    <s v="Tuesday"/>
    <x v="3"/>
    <n v="16.899999999999999"/>
    <n v="30.5"/>
    <n v="18.399999999999999"/>
    <n v="0"/>
    <s v="Y"/>
    <s v="N"/>
    <n v="120185.265"/>
    <n v="111.5733647"/>
    <n v="13409474.4034"/>
    <n v="1413"/>
  </r>
  <r>
    <d v="2018-11-14T00:00:00"/>
    <s v="Q4-2018"/>
    <x v="10"/>
    <n v="46"/>
    <s v="Wednesday"/>
    <x v="3"/>
    <n v="14.8"/>
    <n v="17.3"/>
    <n v="7.2"/>
    <n v="6.2"/>
    <s v="Y"/>
    <s v="N"/>
    <n v="116487.58"/>
    <n v="119.62472270000001"/>
    <n v="13934794.455499999"/>
    <n v="1414"/>
  </r>
  <r>
    <d v="2018-11-15T00:00:00"/>
    <s v="Q4-2018"/>
    <x v="10"/>
    <n v="46"/>
    <s v="Thursday"/>
    <x v="3"/>
    <n v="13.7"/>
    <n v="18.100000000000001"/>
    <n v="23.8"/>
    <n v="0.2"/>
    <s v="Y"/>
    <s v="N"/>
    <n v="108628.34"/>
    <n v="96.501965749999997"/>
    <n v="10482848.3462"/>
    <n v="1415"/>
  </r>
  <r>
    <d v="2018-11-16T00:00:00"/>
    <s v="Q4-2018"/>
    <x v="10"/>
    <n v="46"/>
    <s v="Friday"/>
    <x v="3"/>
    <n v="8.3000000000000007"/>
    <n v="19"/>
    <n v="29.8"/>
    <n v="0"/>
    <s v="Y"/>
    <s v="N"/>
    <n v="107405.925"/>
    <n v="97.767081950000005"/>
    <n v="10500763.871400001"/>
    <n v="1416"/>
  </r>
  <r>
    <d v="2018-11-17T00:00:00"/>
    <s v="Q4-2018"/>
    <x v="10"/>
    <n v="46"/>
    <s v="Saturday"/>
    <x v="3"/>
    <n v="9.6"/>
    <n v="18.100000000000001"/>
    <n v="29.9"/>
    <n v="0"/>
    <s v="Y"/>
    <s v="N"/>
    <n v="90498.92"/>
    <n v="83.267081379999993"/>
    <n v="7535580.9364"/>
    <n v="1417"/>
  </r>
  <r>
    <d v="2018-11-18T00:00:00"/>
    <s v="Q4-2018"/>
    <x v="10"/>
    <n v="46"/>
    <s v="Sunday"/>
    <x v="3"/>
    <n v="9.8000000000000007"/>
    <n v="26.6"/>
    <n v="30.1"/>
    <n v="0"/>
    <s v="Y"/>
    <s v="N"/>
    <n v="92043.13"/>
    <n v="89.24819359"/>
    <n v="8214683.0849000001"/>
    <n v="1418"/>
  </r>
  <r>
    <d v="2018-11-19T00:00:00"/>
    <s v="Q4-2018"/>
    <x v="10"/>
    <n v="47"/>
    <s v="Monday"/>
    <x v="3"/>
    <n v="15.4"/>
    <n v="30.9"/>
    <n v="27.5"/>
    <n v="0"/>
    <s v="Y"/>
    <s v="N"/>
    <n v="113978.535"/>
    <n v="104.47126299999999"/>
    <n v="11907481.5063"/>
    <n v="1419"/>
  </r>
  <r>
    <d v="2018-11-20T00:00:00"/>
    <s v="Q4-2018"/>
    <x v="10"/>
    <n v="47"/>
    <s v="Tuesday"/>
    <x v="3"/>
    <n v="22.5"/>
    <n v="27.6"/>
    <n v="5.5"/>
    <n v="0"/>
    <s v="Y"/>
    <s v="N"/>
    <n v="118330.625"/>
    <n v="110.715976"/>
    <n v="13101090.637599999"/>
    <n v="1420"/>
  </r>
  <r>
    <d v="2018-11-21T00:00:00"/>
    <s v="Q4-2018"/>
    <x v="10"/>
    <n v="47"/>
    <s v="Wednesday"/>
    <x v="3"/>
    <n v="12.3"/>
    <n v="23.2"/>
    <n v="24.2"/>
    <n v="24.2"/>
    <s v="Y"/>
    <s v="N"/>
    <n v="106618.19500000001"/>
    <n v="100.42825310000001"/>
    <n v="10707479.0725"/>
    <n v="1421"/>
  </r>
  <r>
    <d v="2018-11-22T00:00:00"/>
    <s v="Q4-2018"/>
    <x v="10"/>
    <n v="47"/>
    <s v="Thursday"/>
    <x v="3"/>
    <n v="9.6999999999999993"/>
    <n v="16.399999999999999"/>
    <n v="20.3"/>
    <n v="6.2"/>
    <s v="Y"/>
    <s v="N"/>
    <n v="107278.83"/>
    <n v="77.208902539999997"/>
    <n v="8282880.7301000003"/>
    <n v="1422"/>
  </r>
  <r>
    <d v="2018-11-23T00:00:00"/>
    <s v="Q4-2018"/>
    <x v="10"/>
    <n v="47"/>
    <s v="Friday"/>
    <x v="3"/>
    <n v="11"/>
    <n v="14.5"/>
    <n v="3.5"/>
    <n v="6"/>
    <s v="Y"/>
    <s v="N"/>
    <n v="113582.6"/>
    <n v="93.528906469999995"/>
    <n v="10623256.372"/>
    <n v="1423"/>
  </r>
  <r>
    <d v="2018-11-24T00:00:00"/>
    <s v="Q4-2018"/>
    <x v="10"/>
    <n v="47"/>
    <s v="Saturday"/>
    <x v="3"/>
    <n v="11.1"/>
    <n v="16.899999999999999"/>
    <n v="15.8"/>
    <n v="7"/>
    <s v="Y"/>
    <s v="N"/>
    <n v="101352.12"/>
    <n v="110.5056773"/>
    <n v="11199984.6664"/>
    <n v="1424"/>
  </r>
  <r>
    <d v="2018-11-25T00:00:00"/>
    <s v="Q4-2018"/>
    <x v="10"/>
    <n v="47"/>
    <s v="Sunday"/>
    <x v="3"/>
    <n v="12.7"/>
    <n v="18.8"/>
    <n v="20.5"/>
    <n v="0.8"/>
    <s v="Y"/>
    <s v="N"/>
    <n v="96240.41"/>
    <n v="116.4628124"/>
    <n v="11208428.815099999"/>
    <n v="1425"/>
  </r>
  <r>
    <d v="2018-11-26T00:00:00"/>
    <s v="Q4-2018"/>
    <x v="10"/>
    <n v="48"/>
    <s v="Monday"/>
    <x v="3"/>
    <n v="11.9"/>
    <n v="18.600000000000001"/>
    <n v="25.5"/>
    <n v="0"/>
    <s v="Y"/>
    <s v="N"/>
    <n v="110547.605"/>
    <n v="112.20926300000001"/>
    <n v="12404465.283500001"/>
    <n v="1426"/>
  </r>
  <r>
    <d v="2018-11-27T00:00:00"/>
    <s v="Q4-2018"/>
    <x v="10"/>
    <n v="48"/>
    <s v="Tuesday"/>
    <x v="3"/>
    <n v="14.4"/>
    <n v="20"/>
    <n v="23.3"/>
    <n v="0.2"/>
    <s v="Y"/>
    <s v="N"/>
    <n v="109706.42"/>
    <n v="109.76169760000001"/>
    <n v="12041562.8968"/>
    <n v="1427"/>
  </r>
  <r>
    <d v="2018-11-28T00:00:00"/>
    <s v="Q4-2018"/>
    <x v="10"/>
    <n v="48"/>
    <s v="Wednesday"/>
    <x v="3"/>
    <n v="14.4"/>
    <n v="20.8"/>
    <n v="18"/>
    <n v="0"/>
    <s v="Y"/>
    <s v="N"/>
    <n v="106684.825"/>
    <n v="98.178259999999995"/>
    <n v="10474130.4869"/>
    <n v="1428"/>
  </r>
  <r>
    <d v="2018-11-29T00:00:00"/>
    <s v="Q4-2018"/>
    <x v="10"/>
    <n v="48"/>
    <s v="Thursday"/>
    <x v="3"/>
    <n v="13.9"/>
    <n v="18.7"/>
    <n v="21.1"/>
    <n v="0.6"/>
    <s v="Y"/>
    <s v="N"/>
    <n v="112586.74"/>
    <n v="116.3293321"/>
    <n v="13097140.2675"/>
    <n v="1429"/>
  </r>
  <r>
    <d v="2018-11-30T00:00:00"/>
    <s v="Q4-2018"/>
    <x v="10"/>
    <n v="48"/>
    <s v="Friday"/>
    <x v="3"/>
    <n v="14.7"/>
    <n v="20.8"/>
    <n v="28"/>
    <n v="0"/>
    <s v="Y"/>
    <s v="N"/>
    <n v="110031.82"/>
    <n v="106.2941526"/>
    <n v="11695739.0659"/>
    <n v="1430"/>
  </r>
  <r>
    <d v="2018-12-01T00:00:00"/>
    <s v="Q4-2018"/>
    <x v="11"/>
    <n v="48"/>
    <s v="Saturday"/>
    <x v="3"/>
    <n v="10.3"/>
    <n v="31.7"/>
    <n v="30.8"/>
    <n v="0"/>
    <s v="Y"/>
    <s v="N"/>
    <n v="100725.24"/>
    <n v="71.104740500000005"/>
    <n v="7162042.0520000001"/>
    <n v="1431"/>
  </r>
  <r>
    <d v="2018-12-02T00:00:00"/>
    <s v="Q4-2018"/>
    <x v="11"/>
    <n v="48"/>
    <s v="Sunday"/>
    <x v="3"/>
    <n v="12.2"/>
    <n v="19.5"/>
    <n v="18.899999999999999"/>
    <n v="10.4"/>
    <s v="Y"/>
    <s v="N"/>
    <n v="88903.065000000002"/>
    <n v="24.455382029999999"/>
    <n v="2174158.4182000002"/>
    <n v="1432"/>
  </r>
  <r>
    <d v="2018-12-03T00:00:00"/>
    <s v="Q4-2018"/>
    <x v="11"/>
    <n v="49"/>
    <s v="Monday"/>
    <x v="3"/>
    <n v="13.3"/>
    <n v="23.6"/>
    <n v="13.4"/>
    <n v="0"/>
    <s v="Y"/>
    <s v="N"/>
    <n v="107666.30499999999"/>
    <n v="71.126198709999997"/>
    <n v="7657895.0038000001"/>
    <n v="1433"/>
  </r>
  <r>
    <d v="2018-12-04T00:00:00"/>
    <s v="Q4-2018"/>
    <x v="11"/>
    <n v="49"/>
    <s v="Tuesday"/>
    <x v="3"/>
    <n v="13.4"/>
    <n v="20.5"/>
    <n v="28.2"/>
    <n v="0"/>
    <s v="Y"/>
    <s v="N"/>
    <n v="111718.075"/>
    <n v="92.945548959999996"/>
    <n v="10383697.809599999"/>
    <n v="1434"/>
  </r>
  <r>
    <d v="2018-12-05T00:00:00"/>
    <s v="Q4-2018"/>
    <x v="11"/>
    <n v="49"/>
    <s v="Wednesday"/>
    <x v="3"/>
    <n v="13.4"/>
    <n v="25.2"/>
    <n v="31.1"/>
    <n v="0"/>
    <s v="Y"/>
    <s v="N"/>
    <n v="114225.12"/>
    <n v="86.814999110000002"/>
    <n v="9916453.6910999995"/>
    <n v="1435"/>
  </r>
  <r>
    <d v="2018-12-06T00:00:00"/>
    <s v="Q4-2018"/>
    <x v="11"/>
    <n v="49"/>
    <s v="Thursday"/>
    <x v="3"/>
    <n v="14.5"/>
    <n v="35.5"/>
    <n v="31.3"/>
    <n v="0"/>
    <s v="Y"/>
    <s v="N"/>
    <n v="135452.26"/>
    <n v="125.30810839999999"/>
    <n v="16973266.4791"/>
    <n v="1436"/>
  </r>
  <r>
    <d v="2018-12-07T00:00:00"/>
    <s v="Q4-2018"/>
    <x v="11"/>
    <n v="49"/>
    <s v="Friday"/>
    <x v="3"/>
    <n v="25.1"/>
    <n v="38"/>
    <n v="27.1"/>
    <n v="0"/>
    <s v="Y"/>
    <s v="N"/>
    <n v="156648.405"/>
    <n v="177.86181680000001"/>
    <n v="27861769.912099998"/>
    <n v="1437"/>
  </r>
  <r>
    <d v="2018-12-08T00:00:00"/>
    <s v="Q4-2018"/>
    <x v="11"/>
    <n v="49"/>
    <s v="Saturday"/>
    <x v="3"/>
    <n v="22.7"/>
    <n v="30.3"/>
    <n v="11"/>
    <n v="0"/>
    <s v="Y"/>
    <s v="N"/>
    <n v="121237.47"/>
    <n v="113.36703300000001"/>
    <n v="13744332.2623"/>
    <n v="1438"/>
  </r>
  <r>
    <d v="2018-12-09T00:00:00"/>
    <s v="Q4-2018"/>
    <x v="11"/>
    <n v="49"/>
    <s v="Sunday"/>
    <x v="3"/>
    <n v="16"/>
    <n v="20.100000000000001"/>
    <n v="11.8"/>
    <n v="1.2"/>
    <s v="Y"/>
    <s v="N"/>
    <n v="102161.11500000001"/>
    <n v="80.188787649999995"/>
    <n v="8192175.9567999998"/>
    <n v="1439"/>
  </r>
  <r>
    <d v="2018-12-10T00:00:00"/>
    <s v="Q4-2018"/>
    <x v="11"/>
    <n v="50"/>
    <s v="Monday"/>
    <x v="3"/>
    <n v="15.8"/>
    <n v="20.6"/>
    <n v="28.5"/>
    <n v="0"/>
    <s v="Y"/>
    <s v="N"/>
    <n v="110803.765"/>
    <n v="95.225723139999999"/>
    <n v="10551368.648800001"/>
    <n v="1440"/>
  </r>
  <r>
    <d v="2018-12-11T00:00:00"/>
    <s v="Q4-2018"/>
    <x v="11"/>
    <n v="50"/>
    <s v="Tuesday"/>
    <x v="3"/>
    <n v="13"/>
    <n v="23.6"/>
    <n v="31.6"/>
    <n v="0"/>
    <s v="Y"/>
    <s v="N"/>
    <n v="114413.785"/>
    <n v="118.6444142"/>
    <n v="13574556.4977"/>
    <n v="1441"/>
  </r>
  <r>
    <d v="2018-12-12T00:00:00"/>
    <s v="Q4-2018"/>
    <x v="11"/>
    <n v="50"/>
    <s v="Wednesday"/>
    <x v="3"/>
    <n v="16"/>
    <n v="33.6"/>
    <n v="29.4"/>
    <n v="0"/>
    <s v="Y"/>
    <s v="N"/>
    <n v="129715.465"/>
    <n v="199.184327"/>
    <n v="25837287.5975"/>
    <n v="1442"/>
  </r>
  <r>
    <d v="2018-12-13T00:00:00"/>
    <s v="Q4-2018"/>
    <x v="11"/>
    <n v="50"/>
    <s v="Thursday"/>
    <x v="3"/>
    <n v="16.899999999999999"/>
    <n v="21.1"/>
    <n v="6"/>
    <n v="16.2"/>
    <s v="Y"/>
    <s v="N"/>
    <n v="114986.33"/>
    <n v="101.8597212"/>
    <n v="11712475.5156"/>
    <n v="1443"/>
  </r>
  <r>
    <d v="2018-12-14T00:00:00"/>
    <s v="Q4-2018"/>
    <x v="11"/>
    <n v="50"/>
    <s v="Friday"/>
    <x v="3"/>
    <n v="16.399999999999999"/>
    <n v="22.7"/>
    <n v="13.7"/>
    <n v="16.600000000000001"/>
    <s v="Y"/>
    <s v="N"/>
    <n v="110025.465"/>
    <n v="92.958029269999997"/>
    <n v="10227750.3959"/>
    <n v="1444"/>
  </r>
  <r>
    <d v="2018-12-15T00:00:00"/>
    <s v="Q4-2018"/>
    <x v="11"/>
    <n v="50"/>
    <s v="Saturday"/>
    <x v="3"/>
    <n v="17.2"/>
    <n v="24.8"/>
    <n v="17.5"/>
    <n v="41.2"/>
    <s v="Y"/>
    <s v="N"/>
    <n v="102577.145"/>
    <n v="101.632949"/>
    <n v="10425217.746400001"/>
    <n v="1445"/>
  </r>
  <r>
    <d v="2018-12-16T00:00:00"/>
    <s v="Q4-2018"/>
    <x v="11"/>
    <n v="50"/>
    <s v="Sunday"/>
    <x v="3"/>
    <n v="15.8"/>
    <n v="23.5"/>
    <n v="16.3"/>
    <n v="3.8"/>
    <s v="Y"/>
    <s v="N"/>
    <n v="99110.774999999994"/>
    <n v="101.4492327"/>
    <n v="10054712.076099999"/>
    <n v="1446"/>
  </r>
  <r>
    <d v="2018-12-17T00:00:00"/>
    <s v="Q4-2018"/>
    <x v="11"/>
    <n v="51"/>
    <s v="Monday"/>
    <x v="3"/>
    <n v="15.6"/>
    <n v="21.8"/>
    <n v="23.2"/>
    <n v="2"/>
    <s v="Y"/>
    <s v="N"/>
    <n v="112804.4"/>
    <n v="101.40388849999999"/>
    <n v="11438804.799900001"/>
    <n v="1447"/>
  </r>
  <r>
    <d v="2018-12-18T00:00:00"/>
    <s v="Q4-2018"/>
    <x v="11"/>
    <n v="51"/>
    <s v="Tuesday"/>
    <x v="3"/>
    <n v="16.7"/>
    <n v="20.8"/>
    <n v="21.1"/>
    <n v="0"/>
    <s v="Y"/>
    <s v="N"/>
    <n v="113485.105"/>
    <n v="104.7225562"/>
    <n v="11884450.2862"/>
    <n v="1448"/>
  </r>
  <r>
    <d v="2018-12-19T00:00:00"/>
    <s v="Q4-2018"/>
    <x v="11"/>
    <n v="51"/>
    <s v="Wednesday"/>
    <x v="3"/>
    <n v="16.8"/>
    <n v="26.9"/>
    <n v="16.600000000000001"/>
    <n v="0"/>
    <s v="Y"/>
    <s v="N"/>
    <n v="119907.245"/>
    <n v="117.70772239999999"/>
    <n v="14114008.7082"/>
    <n v="1449"/>
  </r>
  <r>
    <d v="2018-12-20T00:00:00"/>
    <s v="Q4-2018"/>
    <x v="11"/>
    <n v="51"/>
    <s v="Thursday"/>
    <x v="3"/>
    <n v="16.899999999999999"/>
    <n v="21.2"/>
    <n v="14.8"/>
    <n v="0"/>
    <s v="Y"/>
    <s v="N"/>
    <n v="111880.52499999999"/>
    <n v="75.555462689999999"/>
    <n v="8453184.8323999997"/>
    <n v="1450"/>
  </r>
  <r>
    <d v="2018-12-21T00:00:00"/>
    <s v="Q4-2018"/>
    <x v="11"/>
    <n v="51"/>
    <s v="Friday"/>
    <x v="3"/>
    <n v="15.4"/>
    <n v="20.9"/>
    <n v="9.6"/>
    <n v="1"/>
    <s v="N"/>
    <s v="N"/>
    <n v="102075.925"/>
    <n v="65.932437969999995"/>
    <n v="6730114.5932999998"/>
    <n v="1451"/>
  </r>
  <r>
    <d v="2018-12-22T00:00:00"/>
    <s v="Q4-2018"/>
    <x v="11"/>
    <n v="51"/>
    <s v="Saturday"/>
    <x v="3"/>
    <n v="14.1"/>
    <n v="19.100000000000001"/>
    <n v="27.8"/>
    <n v="9.8000000000000007"/>
    <s v="N"/>
    <s v="N"/>
    <n v="92725.74"/>
    <n v="69.250457960000006"/>
    <n v="6421299.9596999995"/>
    <n v="1452"/>
  </r>
  <r>
    <d v="2018-12-23T00:00:00"/>
    <s v="Q4-2018"/>
    <x v="11"/>
    <n v="51"/>
    <s v="Sunday"/>
    <x v="3"/>
    <n v="11.5"/>
    <n v="26.9"/>
    <n v="32.299999999999997"/>
    <n v="0"/>
    <s v="N"/>
    <s v="N"/>
    <n v="94938.395000000004"/>
    <n v="65.612248190000003"/>
    <n v="6229121.5355000002"/>
    <n v="1453"/>
  </r>
  <r>
    <d v="2018-12-24T00:00:00"/>
    <s v="Q4-2018"/>
    <x v="11"/>
    <n v="52"/>
    <s v="Monday"/>
    <x v="3"/>
    <n v="14.3"/>
    <n v="34.200000000000003"/>
    <n v="32.299999999999997"/>
    <n v="0"/>
    <s v="N"/>
    <s v="N"/>
    <n v="112358.815"/>
    <n v="96.817179359999997"/>
    <n v="10878263.544500001"/>
    <n v="1454"/>
  </r>
  <r>
    <d v="2018-12-25T00:00:00"/>
    <s v="Q4-2018"/>
    <x v="11"/>
    <n v="52"/>
    <s v="Tuesday"/>
    <x v="3"/>
    <n v="15.8"/>
    <n v="23.9"/>
    <n v="32.200000000000003"/>
    <n v="0"/>
    <s v="N"/>
    <s v="Y"/>
    <n v="98191.654999999999"/>
    <n v="55.238545299999998"/>
    <n v="5423964.1827999996"/>
    <n v="1455"/>
  </r>
  <r>
    <d v="2018-12-26T00:00:00"/>
    <s v="Q4-2018"/>
    <x v="11"/>
    <n v="52"/>
    <s v="Wednesday"/>
    <x v="3"/>
    <n v="13.3"/>
    <n v="23.8"/>
    <n v="32.299999999999997"/>
    <n v="0"/>
    <s v="N"/>
    <s v="Y"/>
    <n v="100017.19500000001"/>
    <n v="77.578354779999998"/>
    <n v="7759169.4378000004"/>
    <n v="1456"/>
  </r>
  <r>
    <d v="2018-12-27T00:00:00"/>
    <s v="Q4-2018"/>
    <x v="11"/>
    <n v="52"/>
    <s v="Thursday"/>
    <x v="3"/>
    <n v="16.2"/>
    <n v="37.4"/>
    <n v="29.3"/>
    <n v="0"/>
    <s v="N"/>
    <s v="N"/>
    <n v="129749.14"/>
    <n v="102.3108963"/>
    <n v="13274750.807600001"/>
    <n v="1457"/>
  </r>
  <r>
    <d v="2018-12-28T00:00:00"/>
    <s v="Q4-2018"/>
    <x v="11"/>
    <n v="52"/>
    <s v="Friday"/>
    <x v="3"/>
    <n v="21.9"/>
    <n v="36.4"/>
    <n v="19.100000000000001"/>
    <n v="0"/>
    <s v="N"/>
    <s v="N"/>
    <n v="133831.375"/>
    <n v="121.46071910000001"/>
    <n v="16255255.045600001"/>
    <n v="1458"/>
  </r>
  <r>
    <d v="2018-12-29T00:00:00"/>
    <s v="Q4-2018"/>
    <x v="11"/>
    <n v="52"/>
    <s v="Saturday"/>
    <x v="3"/>
    <n v="21"/>
    <n v="23.9"/>
    <n v="5.7"/>
    <n v="1.2"/>
    <s v="N"/>
    <s v="N"/>
    <n v="108290.11"/>
    <n v="91.7235266"/>
    <n v="9932750.7851"/>
    <n v="1459"/>
  </r>
  <r>
    <d v="2018-12-30T00:00:00"/>
    <s v="Q4-2018"/>
    <x v="11"/>
    <n v="52"/>
    <s v="Sunday"/>
    <x v="3"/>
    <n v="18.2"/>
    <n v="22.7"/>
    <n v="9.9"/>
    <n v="0.6"/>
    <s v="N"/>
    <s v="N"/>
    <n v="99613.865000000005"/>
    <n v="84.166495269999999"/>
    <n v="8384149.8973000003"/>
    <n v="1460"/>
  </r>
  <r>
    <d v="2018-12-31T00:00:00"/>
    <s v="Q4-2018"/>
    <x v="11"/>
    <n v="53"/>
    <s v="Monday"/>
    <x v="3"/>
    <n v="17.3"/>
    <n v="23.5"/>
    <n v="31.3"/>
    <n v="0.8"/>
    <s v="N"/>
    <s v="N"/>
    <n v="103381.91499999999"/>
    <n v="84.897997059999994"/>
    <n v="8776917.5156999994"/>
    <n v="1461"/>
  </r>
  <r>
    <d v="2019-01-01T00:00:00"/>
    <s v="Q1-2019"/>
    <x v="0"/>
    <n v="1"/>
    <s v="Tuesday"/>
    <x v="4"/>
    <n v="15.5"/>
    <n v="26.2"/>
    <n v="31.7"/>
    <n v="0"/>
    <s v="N"/>
    <s v="Y"/>
    <n v="98933.06"/>
    <n v="78.560978969999994"/>
    <n v="7772278.0460999999"/>
    <n v="1462"/>
  </r>
  <r>
    <d v="2019-01-02T00:00:00"/>
    <s v="Q1-2019"/>
    <x v="0"/>
    <n v="1"/>
    <s v="Wednesday"/>
    <x v="4"/>
    <n v="18.399999999999999"/>
    <n v="22.2"/>
    <n v="26.3"/>
    <n v="0"/>
    <s v="N"/>
    <s v="N"/>
    <n v="106470.675"/>
    <n v="92.202011200000001"/>
    <n v="9816810.3687999994"/>
    <n v="1463"/>
  </r>
  <r>
    <d v="2019-01-03T00:00:00"/>
    <s v="Q1-2019"/>
    <x v="0"/>
    <n v="1"/>
    <s v="Thursday"/>
    <x v="4"/>
    <n v="15.9"/>
    <n v="29.5"/>
    <n v="27.6"/>
    <n v="0"/>
    <s v="N"/>
    <s v="N"/>
    <n v="118789.605"/>
    <n v="127.38030259999999"/>
    <n v="15131455.830600001"/>
    <n v="1464"/>
  </r>
  <r>
    <d v="2019-01-04T00:00:00"/>
    <s v="Q1-2019"/>
    <x v="0"/>
    <n v="1"/>
    <s v="Friday"/>
    <x v="4"/>
    <n v="18"/>
    <n v="42.6"/>
    <n v="27.4"/>
    <n v="0"/>
    <s v="N"/>
    <s v="N"/>
    <n v="133288.46"/>
    <n v="121.0209967"/>
    <n v="16130702.277799999"/>
    <n v="1465"/>
  </r>
  <r>
    <d v="2019-01-05T00:00:00"/>
    <s v="Q1-2019"/>
    <x v="0"/>
    <n v="1"/>
    <s v="Saturday"/>
    <x v="4"/>
    <n v="17.399999999999999"/>
    <n v="21.2"/>
    <n v="12.9"/>
    <n v="0.4"/>
    <s v="N"/>
    <s v="N"/>
    <n v="97262.79"/>
    <n v="83.493520489999995"/>
    <n v="8120812.7498000003"/>
    <n v="1466"/>
  </r>
  <r>
    <d v="2019-01-06T00:00:00"/>
    <s v="Q1-2019"/>
    <x v="0"/>
    <n v="1"/>
    <s v="Sunday"/>
    <x v="4"/>
    <n v="14.6"/>
    <n v="22.1"/>
    <n v="30.9"/>
    <n v="1.4"/>
    <s v="N"/>
    <s v="N"/>
    <n v="93606.214999999997"/>
    <n v="65.766406979999999"/>
    <n v="6156144.4314999999"/>
    <n v="1467"/>
  </r>
  <r>
    <d v="2019-01-07T00:00:00"/>
    <s v="Q1-2019"/>
    <x v="0"/>
    <n v="2"/>
    <s v="Monday"/>
    <x v="4"/>
    <n v="17.100000000000001"/>
    <n v="23.1"/>
    <n v="30.2"/>
    <n v="0"/>
    <s v="N"/>
    <s v="N"/>
    <n v="109874.9"/>
    <n v="85.07795745"/>
    <n v="9347932.0669999998"/>
    <n v="1468"/>
  </r>
  <r>
    <d v="2019-01-08T00:00:00"/>
    <s v="Q1-2019"/>
    <x v="0"/>
    <n v="2"/>
    <s v="Tuesday"/>
    <x v="4"/>
    <n v="16.7"/>
    <n v="24.1"/>
    <n v="28.9"/>
    <n v="0"/>
    <s v="N"/>
    <s v="N"/>
    <n v="113446.1"/>
    <n v="104.9077815"/>
    <n v="11901378.6708"/>
    <n v="1469"/>
  </r>
  <r>
    <d v="2019-01-09T00:00:00"/>
    <s v="Q1-2019"/>
    <x v="0"/>
    <n v="2"/>
    <s v="Wednesday"/>
    <x v="4"/>
    <n v="16.100000000000001"/>
    <n v="20.5"/>
    <n v="28.4"/>
    <n v="0.6"/>
    <s v="N"/>
    <s v="N"/>
    <n v="105483.435"/>
    <n v="91.851546720000002"/>
    <n v="9688816.6580999997"/>
    <n v="1470"/>
  </r>
  <r>
    <d v="2019-01-10T00:00:00"/>
    <s v="Q1-2019"/>
    <x v="0"/>
    <n v="2"/>
    <s v="Thursday"/>
    <x v="4"/>
    <n v="13.5"/>
    <n v="21.4"/>
    <n v="25.8"/>
    <n v="0"/>
    <s v="N"/>
    <s v="N"/>
    <n v="108078.69500000001"/>
    <n v="96.413742569999997"/>
    <n v="10420271.477"/>
    <n v="1471"/>
  </r>
  <r>
    <d v="2019-01-11T00:00:00"/>
    <s v="Q1-2019"/>
    <x v="0"/>
    <n v="2"/>
    <s v="Friday"/>
    <x v="4"/>
    <n v="12.9"/>
    <n v="30.4"/>
    <n v="31.5"/>
    <n v="0"/>
    <s v="N"/>
    <s v="N"/>
    <n v="119728.63499999999"/>
    <n v="116.3056708"/>
    <n v="13925119.207599999"/>
    <n v="1472"/>
  </r>
  <r>
    <d v="2019-01-12T00:00:00"/>
    <s v="Q1-2019"/>
    <x v="0"/>
    <n v="2"/>
    <s v="Saturday"/>
    <x v="4"/>
    <n v="17.7"/>
    <n v="24.7"/>
    <n v="28.6"/>
    <n v="0"/>
    <s v="N"/>
    <s v="N"/>
    <n v="108628.96"/>
    <n v="88.996642809999997"/>
    <n v="9667612.7519000005"/>
    <n v="1473"/>
  </r>
  <r>
    <d v="2019-01-13T00:00:00"/>
    <s v="Q1-2019"/>
    <x v="0"/>
    <n v="2"/>
    <s v="Sunday"/>
    <x v="4"/>
    <n v="14.4"/>
    <n v="30.5"/>
    <n v="31.3"/>
    <n v="0"/>
    <s v="N"/>
    <s v="N"/>
    <n v="101853.24"/>
    <n v="75.273023879999997"/>
    <n v="7666801.3668"/>
    <n v="1474"/>
  </r>
  <r>
    <d v="2019-01-14T00:00:00"/>
    <s v="Q1-2019"/>
    <x v="0"/>
    <n v="3"/>
    <s v="Monday"/>
    <x v="4"/>
    <n v="18.7"/>
    <n v="32.299999999999997"/>
    <n v="31.1"/>
    <n v="0"/>
    <s v="N"/>
    <s v="N"/>
    <n v="147070.535"/>
    <n v="188.19764950000001"/>
    <n v="27678328.997699998"/>
    <n v="1475"/>
  </r>
  <r>
    <d v="2019-01-15T00:00:00"/>
    <s v="Q1-2019"/>
    <x v="0"/>
    <n v="3"/>
    <s v="Tuesday"/>
    <x v="4"/>
    <n v="19.399999999999999"/>
    <n v="30.4"/>
    <n v="22.3"/>
    <n v="0"/>
    <s v="N"/>
    <s v="N"/>
    <n v="152496.245"/>
    <n v="222.43841900000001"/>
    <n v="33921023.641199999"/>
    <n v="1476"/>
  </r>
  <r>
    <d v="2019-01-16T00:00:00"/>
    <s v="Q1-2019"/>
    <x v="0"/>
    <n v="3"/>
    <s v="Wednesday"/>
    <x v="4"/>
    <n v="19.8"/>
    <n v="26.7"/>
    <n v="17.5"/>
    <n v="0"/>
    <s v="N"/>
    <s v="N"/>
    <n v="136971.755"/>
    <n v="178.07967540000001"/>
    <n v="24391885.669399999"/>
    <n v="1477"/>
  </r>
  <r>
    <d v="2019-01-17T00:00:00"/>
    <s v="Q1-2019"/>
    <x v="0"/>
    <n v="3"/>
    <s v="Thursday"/>
    <x v="4"/>
    <n v="20.7"/>
    <n v="32.5"/>
    <n v="6"/>
    <n v="0"/>
    <s v="N"/>
    <s v="N"/>
    <n v="145211.49"/>
    <n v="175.35289299999999"/>
    <n v="25463254.868299998"/>
    <n v="1478"/>
  </r>
  <r>
    <d v="2019-01-18T00:00:00"/>
    <s v="Q1-2019"/>
    <x v="0"/>
    <n v="3"/>
    <s v="Friday"/>
    <x v="4"/>
    <n v="22.3"/>
    <n v="28.7"/>
    <n v="2.6"/>
    <n v="0.2"/>
    <s v="N"/>
    <s v="N"/>
    <n v="134898.21"/>
    <n v="137.8500262"/>
    <n v="18595721.7828"/>
    <n v="1479"/>
  </r>
  <r>
    <d v="2019-01-19T00:00:00"/>
    <s v="Q1-2019"/>
    <x v="0"/>
    <n v="3"/>
    <s v="Saturday"/>
    <x v="4"/>
    <n v="16.5"/>
    <n v="23.5"/>
    <n v="30.2"/>
    <n v="2"/>
    <s v="N"/>
    <s v="N"/>
    <n v="101692.45"/>
    <n v="80.786252489999995"/>
    <n v="8215351.9419999998"/>
    <n v="1480"/>
  </r>
  <r>
    <d v="2019-01-20T00:00:00"/>
    <s v="Q1-2019"/>
    <x v="0"/>
    <n v="3"/>
    <s v="Sunday"/>
    <x v="4"/>
    <n v="15.2"/>
    <n v="22.9"/>
    <n v="29.2"/>
    <n v="0"/>
    <s v="N"/>
    <s v="N"/>
    <n v="102283.13"/>
    <n v="86.607900729999997"/>
    <n v="8858527.1693999991"/>
    <n v="1481"/>
  </r>
  <r>
    <d v="2019-01-21T00:00:00"/>
    <s v="Q1-2019"/>
    <x v="0"/>
    <n v="4"/>
    <s v="Monday"/>
    <x v="4"/>
    <n v="18.399999999999999"/>
    <n v="25.1"/>
    <n v="28.2"/>
    <n v="0"/>
    <s v="N"/>
    <s v="N"/>
    <n v="130517.97"/>
    <n v="176.68995000000001"/>
    <n v="23061213.593400002"/>
    <n v="1482"/>
  </r>
  <r>
    <d v="2019-01-22T00:00:00"/>
    <s v="Q1-2019"/>
    <x v="0"/>
    <n v="4"/>
    <s v="Tuesday"/>
    <x v="4"/>
    <n v="19"/>
    <n v="26.8"/>
    <n v="29.3"/>
    <n v="0"/>
    <s v="N"/>
    <s v="N"/>
    <n v="141444.78"/>
    <n v="278.77774349999999"/>
    <n v="39431656.598300003"/>
    <n v="1483"/>
  </r>
  <r>
    <d v="2019-01-23T00:00:00"/>
    <s v="Q1-2019"/>
    <x v="0"/>
    <n v="4"/>
    <s v="Wednesday"/>
    <x v="4"/>
    <n v="18.7"/>
    <n v="23.9"/>
    <n v="27.4"/>
    <n v="0"/>
    <s v="N"/>
    <s v="N"/>
    <n v="125501.15"/>
    <n v="154.47314489999999"/>
    <n v="19386557.329100002"/>
    <n v="1484"/>
  </r>
  <r>
    <d v="2019-01-24T00:00:00"/>
    <s v="Q1-2019"/>
    <x v="0"/>
    <n v="4"/>
    <s v="Thursday"/>
    <x v="4"/>
    <n v="17.3"/>
    <n v="40.799999999999997"/>
    <n v="30"/>
    <n v="0"/>
    <s v="N"/>
    <s v="N"/>
    <n v="155891.345"/>
    <n v="4549.6451049999996"/>
    <n v="709250294.6911"/>
    <n v="1485"/>
  </r>
  <r>
    <d v="2019-01-25T00:00:00"/>
    <s v="Q1-2019"/>
    <x v="0"/>
    <n v="4"/>
    <s v="Friday"/>
    <x v="4"/>
    <n v="21.1"/>
    <n v="42.8"/>
    <n v="25.3"/>
    <n v="0"/>
    <s v="N"/>
    <s v="N"/>
    <n v="168894.845"/>
    <n v="906.43723230000001"/>
    <n v="153092575.8515"/>
    <n v="1486"/>
  </r>
  <r>
    <d v="2019-01-26T00:00:00"/>
    <s v="Q1-2019"/>
    <x v="0"/>
    <n v="4"/>
    <s v="Saturday"/>
    <x v="4"/>
    <n v="19.899999999999999"/>
    <n v="26.1"/>
    <n v="27.7"/>
    <n v="0"/>
    <s v="N"/>
    <s v="Y"/>
    <n v="114818.66499999999"/>
    <n v="163.73362520000001"/>
    <n v="18799676.261100002"/>
    <n v="1487"/>
  </r>
  <r>
    <d v="2019-01-27T00:00:00"/>
    <s v="Q1-2019"/>
    <x v="0"/>
    <n v="4"/>
    <s v="Sunday"/>
    <x v="4"/>
    <n v="18.399999999999999"/>
    <n v="27.8"/>
    <n v="21.1"/>
    <n v="0"/>
    <s v="N"/>
    <s v="N"/>
    <n v="99801.574999999997"/>
    <n v="86.396224309999994"/>
    <n v="8622479.2601999994"/>
    <n v="1488"/>
  </r>
  <r>
    <d v="2019-01-28T00:00:00"/>
    <s v="Q1-2019"/>
    <x v="0"/>
    <n v="5"/>
    <s v="Monday"/>
    <x v="4"/>
    <n v="15.5"/>
    <n v="34.5"/>
    <n v="29.4"/>
    <n v="0"/>
    <s v="N"/>
    <s v="Y"/>
    <n v="112374.63"/>
    <n v="150.94848010000001"/>
    <n v="16962779.600299999"/>
    <n v="1489"/>
  </r>
  <r>
    <d v="2019-01-29T00:00:00"/>
    <s v="Q1-2019"/>
    <x v="0"/>
    <n v="5"/>
    <s v="Tuesday"/>
    <x v="4"/>
    <n v="17.5"/>
    <n v="36.799999999999997"/>
    <n v="27.7"/>
    <n v="0"/>
    <s v="N"/>
    <s v="N"/>
    <n v="138455.45499999999"/>
    <n v="183.4002093"/>
    <n v="25392759.425700001"/>
    <n v="1490"/>
  </r>
  <r>
    <d v="2019-01-30T00:00:00"/>
    <s v="Q1-2019"/>
    <x v="0"/>
    <n v="5"/>
    <s v="Wednesday"/>
    <x v="4"/>
    <n v="18"/>
    <n v="38.1"/>
    <n v="19.899999999999999"/>
    <n v="0"/>
    <s v="N"/>
    <s v="N"/>
    <n v="142113.375"/>
    <n v="188.74241950000001"/>
    <n v="26822822.240800001"/>
    <n v="1491"/>
  </r>
  <r>
    <d v="2019-01-31T00:00:00"/>
    <s v="Q1-2019"/>
    <x v="0"/>
    <n v="5"/>
    <s v="Thursday"/>
    <x v="4"/>
    <n v="17.2"/>
    <n v="21.5"/>
    <n v="27.8"/>
    <n v="6.6"/>
    <s v="Y"/>
    <s v="N"/>
    <n v="110277.21"/>
    <n v="107.5212334"/>
    <n v="11857141.6351"/>
    <n v="1492"/>
  </r>
  <r>
    <d v="2019-02-01T00:00:00"/>
    <s v="Q1-2019"/>
    <x v="1"/>
    <n v="5"/>
    <s v="Friday"/>
    <x v="4"/>
    <n v="12.6"/>
    <n v="24.2"/>
    <n v="28.8"/>
    <n v="0"/>
    <s v="Y"/>
    <s v="N"/>
    <n v="104422.79"/>
    <n v="117.68273910000001"/>
    <n v="12288759.9517"/>
    <n v="1493"/>
  </r>
  <r>
    <d v="2019-02-02T00:00:00"/>
    <s v="Q1-2019"/>
    <x v="1"/>
    <n v="5"/>
    <s v="Saturday"/>
    <x v="4"/>
    <n v="15"/>
    <n v="34.4"/>
    <n v="27.5"/>
    <n v="0"/>
    <s v="Y"/>
    <s v="N"/>
    <n v="124749.065"/>
    <n v="240.9545239"/>
    <n v="30058851.563999999"/>
    <n v="1494"/>
  </r>
  <r>
    <d v="2019-02-03T00:00:00"/>
    <s v="Q1-2019"/>
    <x v="1"/>
    <n v="5"/>
    <s v="Sunday"/>
    <x v="4"/>
    <n v="19.100000000000001"/>
    <n v="38.200000000000003"/>
    <n v="26.1"/>
    <n v="0"/>
    <s v="Y"/>
    <s v="N"/>
    <n v="133287.58499999999"/>
    <n v="186.91763220000001"/>
    <n v="24913799.789900001"/>
    <n v="1495"/>
  </r>
  <r>
    <d v="2019-02-04T00:00:00"/>
    <s v="Q1-2019"/>
    <x v="1"/>
    <n v="6"/>
    <s v="Monday"/>
    <x v="4"/>
    <n v="20"/>
    <n v="22.7"/>
    <n v="9.3000000000000007"/>
    <n v="0"/>
    <s v="Y"/>
    <s v="N"/>
    <n v="119168.96000000001"/>
    <n v="110.1512267"/>
    <n v="13126607.128599999"/>
    <n v="1496"/>
  </r>
  <r>
    <d v="2019-02-05T00:00:00"/>
    <s v="Q1-2019"/>
    <x v="1"/>
    <n v="6"/>
    <s v="Tuesday"/>
    <x v="4"/>
    <n v="17.7"/>
    <n v="26.9"/>
    <n v="14.6"/>
    <n v="0"/>
    <s v="Y"/>
    <s v="N"/>
    <n v="119702.045"/>
    <n v="92.701339529999998"/>
    <n v="11096539.915999999"/>
    <n v="1497"/>
  </r>
  <r>
    <d v="2019-02-06T00:00:00"/>
    <s v="Q1-2019"/>
    <x v="1"/>
    <n v="6"/>
    <s v="Wednesday"/>
    <x v="4"/>
    <n v="18.5"/>
    <n v="34.700000000000003"/>
    <n v="22.8"/>
    <n v="0"/>
    <s v="Y"/>
    <s v="N"/>
    <n v="140497.815"/>
    <n v="143.45505610000001"/>
    <n v="20155121.932799999"/>
    <n v="1498"/>
  </r>
  <r>
    <d v="2019-02-07T00:00:00"/>
    <s v="Q1-2019"/>
    <x v="1"/>
    <n v="6"/>
    <s v="Thursday"/>
    <x v="4"/>
    <n v="20.7"/>
    <n v="28.3"/>
    <n v="25.1"/>
    <n v="11"/>
    <s v="Y"/>
    <s v="N"/>
    <n v="141593.54500000001"/>
    <n v="147.68790949999999"/>
    <n v="20911654.659699999"/>
    <n v="1499"/>
  </r>
  <r>
    <d v="2019-02-08T00:00:00"/>
    <s v="Q1-2019"/>
    <x v="1"/>
    <n v="6"/>
    <s v="Friday"/>
    <x v="4"/>
    <n v="18.100000000000001"/>
    <n v="23.1"/>
    <n v="21.1"/>
    <n v="0"/>
    <s v="Y"/>
    <s v="N"/>
    <n v="117327.495"/>
    <n v="107.8491587"/>
    <n v="12653671.6281"/>
    <n v="1500"/>
  </r>
  <r>
    <d v="2019-02-09T00:00:00"/>
    <s v="Q1-2019"/>
    <x v="1"/>
    <n v="6"/>
    <s v="Saturday"/>
    <x v="4"/>
    <n v="14.6"/>
    <n v="19.7"/>
    <n v="13.6"/>
    <n v="0"/>
    <s v="Y"/>
    <s v="N"/>
    <n v="95668.77"/>
    <n v="44.176311859999998"/>
    <n v="4226293.4188000001"/>
    <n v="1501"/>
  </r>
  <r>
    <d v="2019-02-10T00:00:00"/>
    <s v="Q1-2019"/>
    <x v="1"/>
    <n v="6"/>
    <s v="Sunday"/>
    <x v="4"/>
    <n v="13"/>
    <n v="23.3"/>
    <n v="23.5"/>
    <n v="4.8"/>
    <s v="Y"/>
    <s v="N"/>
    <n v="94786.72"/>
    <n v="86.435775870000001"/>
    <n v="8192963.6853999998"/>
    <n v="1502"/>
  </r>
  <r>
    <d v="2019-02-11T00:00:00"/>
    <s v="Q1-2019"/>
    <x v="1"/>
    <n v="7"/>
    <s v="Monday"/>
    <x v="4"/>
    <n v="14.4"/>
    <n v="27.5"/>
    <n v="18.600000000000001"/>
    <n v="0"/>
    <s v="Y"/>
    <s v="N"/>
    <n v="114085.645"/>
    <n v="97.715089509999999"/>
    <n v="11147889.013"/>
    <n v="1503"/>
  </r>
  <r>
    <d v="2019-02-12T00:00:00"/>
    <s v="Q1-2019"/>
    <x v="1"/>
    <n v="7"/>
    <s v="Tuesday"/>
    <x v="4"/>
    <n v="18.399999999999999"/>
    <n v="21.5"/>
    <n v="12.4"/>
    <n v="0"/>
    <s v="Y"/>
    <s v="N"/>
    <n v="107697.205"/>
    <n v="57.338211940000001"/>
    <n v="6175165.1655999999"/>
    <n v="1504"/>
  </r>
  <r>
    <d v="2019-02-13T00:00:00"/>
    <s v="Q1-2019"/>
    <x v="1"/>
    <n v="7"/>
    <s v="Wednesday"/>
    <x v="4"/>
    <n v="11.8"/>
    <n v="19.2"/>
    <n v="23.7"/>
    <n v="2.8"/>
    <s v="Y"/>
    <s v="N"/>
    <n v="106692.845"/>
    <n v="85.981483069999996"/>
    <n v="9173609.0460999999"/>
    <n v="1505"/>
  </r>
  <r>
    <d v="2019-02-14T00:00:00"/>
    <s v="Q1-2019"/>
    <x v="1"/>
    <n v="7"/>
    <s v="Thursday"/>
    <x v="4"/>
    <n v="12.3"/>
    <n v="23.2"/>
    <n v="24.2"/>
    <n v="0"/>
    <s v="Y"/>
    <s v="N"/>
    <n v="107655.08"/>
    <n v="108.29071519999999"/>
    <n v="11658045.608100001"/>
    <n v="1506"/>
  </r>
  <r>
    <d v="2019-02-15T00:00:00"/>
    <s v="Q1-2019"/>
    <x v="1"/>
    <n v="7"/>
    <s v="Friday"/>
    <x v="4"/>
    <n v="14.8"/>
    <n v="22.8"/>
    <n v="23.1"/>
    <n v="0"/>
    <s v="Y"/>
    <s v="N"/>
    <n v="113910.46"/>
    <n v="114.7685038"/>
    <n v="13073333.0614"/>
    <n v="1507"/>
  </r>
  <r>
    <d v="2019-02-16T00:00:00"/>
    <s v="Q1-2019"/>
    <x v="1"/>
    <n v="7"/>
    <s v="Saturday"/>
    <x v="4"/>
    <n v="16.100000000000001"/>
    <n v="23.2"/>
    <n v="24.2"/>
    <n v="0"/>
    <s v="Y"/>
    <s v="N"/>
    <n v="106467.235"/>
    <n v="127.4802754"/>
    <n v="13572472.438899999"/>
    <n v="1508"/>
  </r>
  <r>
    <d v="2019-02-17T00:00:00"/>
    <s v="Q1-2019"/>
    <x v="1"/>
    <n v="7"/>
    <s v="Sunday"/>
    <x v="4"/>
    <n v="15"/>
    <n v="29"/>
    <n v="20"/>
    <n v="0"/>
    <s v="Y"/>
    <s v="N"/>
    <n v="108470.925"/>
    <n v="110.4895928"/>
    <n v="11984908.333900001"/>
    <n v="1509"/>
  </r>
  <r>
    <d v="2019-02-18T00:00:00"/>
    <s v="Q1-2019"/>
    <x v="1"/>
    <n v="8"/>
    <s v="Monday"/>
    <x v="4"/>
    <n v="18"/>
    <n v="23.6"/>
    <n v="16.899999999999999"/>
    <n v="0"/>
    <s v="Y"/>
    <s v="N"/>
    <n v="116995.065"/>
    <n v="104.4634554"/>
    <n v="12221708.7546"/>
    <n v="1510"/>
  </r>
  <r>
    <d v="2019-02-19T00:00:00"/>
    <s v="Q1-2019"/>
    <x v="1"/>
    <n v="8"/>
    <s v="Tuesday"/>
    <x v="4"/>
    <n v="13.7"/>
    <n v="20.2"/>
    <n v="21.4"/>
    <n v="0"/>
    <s v="Y"/>
    <s v="N"/>
    <n v="110531.6"/>
    <n v="105.09817820000001"/>
    <n v="11616669.793500001"/>
    <n v="1511"/>
  </r>
  <r>
    <d v="2019-02-20T00:00:00"/>
    <s v="Q1-2019"/>
    <x v="1"/>
    <n v="8"/>
    <s v="Wednesday"/>
    <x v="4"/>
    <n v="13.5"/>
    <n v="23.2"/>
    <n v="20.8"/>
    <n v="0"/>
    <s v="Y"/>
    <s v="N"/>
    <n v="108972.30499999999"/>
    <n v="111.0460243"/>
    <n v="12100941.2291"/>
    <n v="1512"/>
  </r>
  <r>
    <d v="2019-02-21T00:00:00"/>
    <s v="Q1-2019"/>
    <x v="1"/>
    <n v="8"/>
    <s v="Thursday"/>
    <x v="4"/>
    <n v="14"/>
    <n v="20.399999999999999"/>
    <n v="16.2"/>
    <n v="0"/>
    <s v="Y"/>
    <s v="N"/>
    <n v="110235.33500000001"/>
    <n v="114.360572"/>
    <n v="12606575.9652"/>
    <n v="1513"/>
  </r>
  <r>
    <d v="2019-02-22T00:00:00"/>
    <s v="Q1-2019"/>
    <x v="1"/>
    <n v="8"/>
    <s v="Friday"/>
    <x v="4"/>
    <n v="15.5"/>
    <n v="21.2"/>
    <n v="23.9"/>
    <n v="0"/>
    <s v="Y"/>
    <s v="N"/>
    <n v="109901.75999999999"/>
    <n v="103.0440629"/>
    <n v="11324723.870300001"/>
    <n v="1514"/>
  </r>
  <r>
    <d v="2019-02-23T00:00:00"/>
    <s v="Q1-2019"/>
    <x v="1"/>
    <n v="8"/>
    <s v="Saturday"/>
    <x v="4"/>
    <n v="16.399999999999999"/>
    <n v="25.8"/>
    <n v="24"/>
    <n v="0"/>
    <s v="Y"/>
    <s v="N"/>
    <n v="99890.25"/>
    <n v="77.031403220000001"/>
    <n v="7694686.1255000001"/>
    <n v="1515"/>
  </r>
  <r>
    <d v="2019-02-24T00:00:00"/>
    <s v="Q1-2019"/>
    <x v="1"/>
    <n v="8"/>
    <s v="Sunday"/>
    <x v="4"/>
    <n v="13.8"/>
    <n v="32.9"/>
    <n v="24.6"/>
    <n v="0"/>
    <s v="Y"/>
    <s v="N"/>
    <n v="106877.86500000001"/>
    <n v="87.180913380000007"/>
    <n v="9317709.8907999992"/>
    <n v="1516"/>
  </r>
  <r>
    <d v="2019-02-25T00:00:00"/>
    <s v="Q1-2019"/>
    <x v="1"/>
    <n v="9"/>
    <s v="Monday"/>
    <x v="4"/>
    <n v="18"/>
    <n v="34.200000000000003"/>
    <n v="24.4"/>
    <n v="0"/>
    <s v="Y"/>
    <s v="N"/>
    <n v="133476.60500000001"/>
    <n v="139.95597699999999"/>
    <n v="18680848.659400001"/>
    <n v="1517"/>
  </r>
  <r>
    <d v="2019-02-26T00:00:00"/>
    <s v="Q1-2019"/>
    <x v="1"/>
    <n v="9"/>
    <s v="Tuesday"/>
    <x v="4"/>
    <n v="17.899999999999999"/>
    <n v="22.3"/>
    <n v="21"/>
    <n v="0"/>
    <s v="Y"/>
    <s v="N"/>
    <n v="123114.11500000001"/>
    <n v="115.9396033"/>
    <n v="14273801.6537"/>
    <n v="1518"/>
  </r>
  <r>
    <d v="2019-02-27T00:00:00"/>
    <s v="Q1-2019"/>
    <x v="1"/>
    <n v="9"/>
    <s v="Wednesday"/>
    <x v="4"/>
    <n v="12.9"/>
    <n v="25.7"/>
    <n v="24"/>
    <n v="0"/>
    <s v="Y"/>
    <s v="N"/>
    <n v="125272.27"/>
    <n v="123.7875391"/>
    <n v="15507146.0208"/>
    <n v="1519"/>
  </r>
  <r>
    <d v="2019-02-28T00:00:00"/>
    <s v="Q1-2019"/>
    <x v="1"/>
    <n v="9"/>
    <s v="Thursday"/>
    <x v="4"/>
    <n v="16.3"/>
    <n v="36.799999999999997"/>
    <n v="23.4"/>
    <n v="0"/>
    <s v="Y"/>
    <s v="N"/>
    <n v="150472.255"/>
    <n v="160.93844870000001"/>
    <n v="24216771.292100001"/>
    <n v="1520"/>
  </r>
  <r>
    <d v="2019-03-01T00:00:00"/>
    <s v="Q1-2019"/>
    <x v="2"/>
    <n v="9"/>
    <s v="Friday"/>
    <x v="4"/>
    <n v="22.6"/>
    <n v="38.1"/>
    <n v="22.3"/>
    <n v="0"/>
    <s v="Y"/>
    <s v="N"/>
    <n v="163682.04"/>
    <n v="1284.799876"/>
    <n v="210298664.6954"/>
    <n v="1521"/>
  </r>
  <r>
    <d v="2019-03-02T00:00:00"/>
    <s v="Q1-2019"/>
    <x v="2"/>
    <n v="9"/>
    <s v="Saturday"/>
    <x v="4"/>
    <n v="22.3"/>
    <n v="36.299999999999997"/>
    <n v="23.4"/>
    <n v="0"/>
    <s v="Y"/>
    <s v="N"/>
    <n v="146265.11499999999"/>
    <n v="132.49259040000001"/>
    <n v="19379043.971500002"/>
    <n v="1522"/>
  </r>
  <r>
    <d v="2019-03-03T00:00:00"/>
    <s v="Q1-2019"/>
    <x v="2"/>
    <n v="9"/>
    <s v="Sunday"/>
    <x v="4"/>
    <n v="25.1"/>
    <n v="36"/>
    <n v="14.4"/>
    <n v="0"/>
    <s v="Y"/>
    <s v="N"/>
    <n v="138597.69"/>
    <n v="153.7842958"/>
    <n v="21314148.156199999"/>
    <n v="1523"/>
  </r>
  <r>
    <d v="2019-03-04T00:00:00"/>
    <s v="Q1-2019"/>
    <x v="2"/>
    <n v="10"/>
    <s v="Monday"/>
    <x v="4"/>
    <n v="19"/>
    <n v="24.6"/>
    <n v="21.8"/>
    <n v="0"/>
    <s v="Y"/>
    <s v="N"/>
    <n v="136528.81"/>
    <n v="135.2064474"/>
    <n v="18459575.367800001"/>
    <n v="1524"/>
  </r>
  <r>
    <d v="2019-03-05T00:00:00"/>
    <s v="Q1-2019"/>
    <x v="2"/>
    <n v="10"/>
    <s v="Tuesday"/>
    <x v="4"/>
    <n v="18"/>
    <n v="24.3"/>
    <n v="15.5"/>
    <n v="0"/>
    <s v="Y"/>
    <s v="N"/>
    <n v="126073.53"/>
    <n v="118.26194460000001"/>
    <n v="14909700.8204"/>
    <n v="1525"/>
  </r>
  <r>
    <d v="2019-03-06T00:00:00"/>
    <s v="Q1-2019"/>
    <x v="2"/>
    <n v="10"/>
    <s v="Wednesday"/>
    <x v="4"/>
    <n v="13.2"/>
    <n v="17.2"/>
    <n v="19.5"/>
    <n v="1.6"/>
    <s v="Y"/>
    <s v="N"/>
    <n v="108723.61500000001"/>
    <n v="75.981191370000005"/>
    <n v="8260949.7977999998"/>
    <n v="1526"/>
  </r>
  <r>
    <d v="2019-03-07T00:00:00"/>
    <s v="Q1-2019"/>
    <x v="2"/>
    <n v="10"/>
    <s v="Thursday"/>
    <x v="4"/>
    <n v="9.6999999999999993"/>
    <n v="22.1"/>
    <n v="21.2"/>
    <n v="2"/>
    <s v="Y"/>
    <s v="N"/>
    <n v="114519.86500000001"/>
    <n v="103.1975585"/>
    <n v="11818170.467700001"/>
    <n v="1527"/>
  </r>
  <r>
    <d v="2019-03-08T00:00:00"/>
    <s v="Q1-2019"/>
    <x v="2"/>
    <n v="10"/>
    <s v="Friday"/>
    <x v="4"/>
    <n v="11.3"/>
    <n v="26.8"/>
    <n v="10.199999999999999"/>
    <n v="0"/>
    <s v="Y"/>
    <s v="N"/>
    <n v="117281.2"/>
    <n v="106.9388027"/>
    <n v="12541911.1072"/>
    <n v="1528"/>
  </r>
  <r>
    <d v="2019-03-09T00:00:00"/>
    <s v="Q1-2019"/>
    <x v="2"/>
    <n v="10"/>
    <s v="Saturday"/>
    <x v="4"/>
    <n v="13.9"/>
    <n v="24.7"/>
    <n v="20"/>
    <n v="0"/>
    <s v="Y"/>
    <s v="N"/>
    <n v="106854.935"/>
    <n v="95.078424589999997"/>
    <n v="10159598.8795"/>
    <n v="1529"/>
  </r>
  <r>
    <d v="2019-03-10T00:00:00"/>
    <s v="Q1-2019"/>
    <x v="2"/>
    <n v="10"/>
    <s v="Sunday"/>
    <x v="4"/>
    <n v="14.3"/>
    <n v="23.7"/>
    <n v="10.1"/>
    <n v="0"/>
    <s v="Y"/>
    <s v="N"/>
    <n v="101994.05499999999"/>
    <n v="74.374932029999997"/>
    <n v="7585800.9080999997"/>
    <n v="1530"/>
  </r>
  <r>
    <d v="2019-03-11T00:00:00"/>
    <s v="Q1-2019"/>
    <x v="2"/>
    <n v="11"/>
    <s v="Monday"/>
    <x v="4"/>
    <n v="15.9"/>
    <n v="21.8"/>
    <n v="18.600000000000001"/>
    <n v="0.2"/>
    <s v="Y"/>
    <s v="Y"/>
    <n v="103219.08"/>
    <n v="81.472040070000006"/>
    <n v="8409469.0217000004"/>
    <n v="1531"/>
  </r>
  <r>
    <d v="2019-03-12T00:00:00"/>
    <s v="Q1-2019"/>
    <x v="2"/>
    <n v="11"/>
    <s v="Tuesday"/>
    <x v="4"/>
    <n v="15.8"/>
    <n v="19.2"/>
    <n v="10.8"/>
    <n v="0"/>
    <s v="Y"/>
    <s v="N"/>
    <n v="110086.7"/>
    <n v="76.971547959999995"/>
    <n v="8473543.7087999992"/>
    <n v="1532"/>
  </r>
  <r>
    <d v="2019-03-13T00:00:00"/>
    <s v="Q1-2019"/>
    <x v="2"/>
    <n v="11"/>
    <s v="Wednesday"/>
    <x v="4"/>
    <n v="11.9"/>
    <n v="18.600000000000001"/>
    <n v="15.1"/>
    <n v="0"/>
    <s v="Y"/>
    <s v="N"/>
    <n v="114740.52"/>
    <n v="122.2385811"/>
    <n v="14025718.3595"/>
    <n v="1533"/>
  </r>
  <r>
    <d v="2019-03-14T00:00:00"/>
    <s v="Q1-2019"/>
    <x v="2"/>
    <n v="11"/>
    <s v="Thursday"/>
    <x v="4"/>
    <n v="12.1"/>
    <n v="20.8"/>
    <n v="20.6"/>
    <n v="0.2"/>
    <s v="Y"/>
    <s v="N"/>
    <n v="112785.78"/>
    <n v="126.7859571"/>
    <n v="14299653.0646"/>
    <n v="1534"/>
  </r>
  <r>
    <d v="2019-03-15T00:00:00"/>
    <s v="Q1-2019"/>
    <x v="2"/>
    <n v="11"/>
    <s v="Friday"/>
    <x v="4"/>
    <n v="11.7"/>
    <n v="22.2"/>
    <n v="18.7"/>
    <n v="0"/>
    <s v="Y"/>
    <s v="N"/>
    <n v="111179.125"/>
    <n v="102.60851510000001"/>
    <n v="11407924.9264"/>
    <n v="1535"/>
  </r>
  <r>
    <d v="2019-03-16T00:00:00"/>
    <s v="Q1-2019"/>
    <x v="2"/>
    <n v="11"/>
    <s v="Saturday"/>
    <x v="4"/>
    <n v="12.2"/>
    <n v="25.6"/>
    <n v="20.100000000000001"/>
    <n v="0"/>
    <s v="Y"/>
    <s v="N"/>
    <n v="105119.48"/>
    <n v="95.251187810000005"/>
    <n v="10012755.332"/>
    <n v="1536"/>
  </r>
  <r>
    <d v="2019-03-17T00:00:00"/>
    <s v="Q1-2019"/>
    <x v="2"/>
    <n v="11"/>
    <s v="Sunday"/>
    <x v="4"/>
    <n v="14.2"/>
    <n v="25.6"/>
    <n v="19.2"/>
    <n v="0"/>
    <s v="Y"/>
    <s v="N"/>
    <n v="105669.045"/>
    <n v="103.9571924"/>
    <n v="10985057.241800001"/>
    <n v="1537"/>
  </r>
  <r>
    <d v="2019-03-18T00:00:00"/>
    <s v="Q1-2019"/>
    <x v="2"/>
    <n v="12"/>
    <s v="Monday"/>
    <x v="4"/>
    <n v="16.5"/>
    <n v="28.2"/>
    <n v="18.899999999999999"/>
    <n v="0"/>
    <s v="Y"/>
    <s v="N"/>
    <n v="121954.38499999999"/>
    <n v="111.14979460000001"/>
    <n v="13555204.8433"/>
    <n v="1538"/>
  </r>
  <r>
    <d v="2019-03-19T00:00:00"/>
    <s v="Q1-2019"/>
    <x v="2"/>
    <n v="12"/>
    <s v="Tuesday"/>
    <x v="4"/>
    <n v="16.899999999999999"/>
    <n v="23.4"/>
    <n v="12.7"/>
    <n v="0"/>
    <s v="Y"/>
    <s v="N"/>
    <n v="123290.83500000001"/>
    <n v="113.64477429999999"/>
    <n v="14011359.116800001"/>
    <n v="1539"/>
  </r>
  <r>
    <d v="2019-03-20T00:00:00"/>
    <s v="Q1-2019"/>
    <x v="2"/>
    <n v="12"/>
    <s v="Wednesday"/>
    <x v="4"/>
    <n v="19.3"/>
    <n v="23.4"/>
    <n v="11.1"/>
    <n v="0"/>
    <s v="Y"/>
    <s v="N"/>
    <n v="123994.3"/>
    <n v="127.27659920000001"/>
    <n v="15781572.824200001"/>
    <n v="1540"/>
  </r>
  <r>
    <d v="2019-03-21T00:00:00"/>
    <s v="Q1-2019"/>
    <x v="2"/>
    <n v="12"/>
    <s v="Thursday"/>
    <x v="4"/>
    <n v="18.2"/>
    <n v="24.3"/>
    <n v="12.5"/>
    <n v="0"/>
    <s v="Y"/>
    <s v="N"/>
    <n v="124181.405"/>
    <n v="115.460165"/>
    <n v="14338005.5112"/>
    <n v="1541"/>
  </r>
  <r>
    <d v="2019-03-22T00:00:00"/>
    <s v="Q1-2019"/>
    <x v="2"/>
    <n v="12"/>
    <s v="Friday"/>
    <x v="4"/>
    <n v="18.7"/>
    <n v="28.6"/>
    <n v="15.3"/>
    <n v="0"/>
    <s v="Y"/>
    <s v="N"/>
    <n v="128305.64"/>
    <n v="111.2407066"/>
    <n v="14272810.054400001"/>
    <n v="1542"/>
  </r>
  <r>
    <d v="2019-03-23T00:00:00"/>
    <s v="Q1-2019"/>
    <x v="2"/>
    <n v="12"/>
    <s v="Saturday"/>
    <x v="4"/>
    <n v="19.899999999999999"/>
    <n v="31.3"/>
    <n v="13.6"/>
    <n v="1.8"/>
    <s v="Y"/>
    <s v="N"/>
    <n v="109147.65"/>
    <n v="98.954731719999998"/>
    <n v="10800676.423599999"/>
    <n v="1543"/>
  </r>
  <r>
    <d v="2019-03-24T00:00:00"/>
    <s v="Q1-2019"/>
    <x v="2"/>
    <n v="12"/>
    <s v="Sunday"/>
    <x v="4"/>
    <n v="16.5"/>
    <n v="29.3"/>
    <n v="16.899999999999999"/>
    <n v="2"/>
    <s v="Y"/>
    <s v="N"/>
    <n v="104226.83"/>
    <n v="97.857599649999997"/>
    <n v="10199387.402899999"/>
    <n v="1544"/>
  </r>
  <r>
    <d v="2019-03-25T00:00:00"/>
    <s v="Q1-2019"/>
    <x v="2"/>
    <n v="13"/>
    <s v="Monday"/>
    <x v="4"/>
    <n v="14.8"/>
    <n v="19"/>
    <n v="13.6"/>
    <n v="0.2"/>
    <s v="Y"/>
    <s v="N"/>
    <n v="107583.935"/>
    <n v="80.292927370000001"/>
    <n v="8638229.0790999997"/>
    <n v="1545"/>
  </r>
  <r>
    <d v="2019-03-26T00:00:00"/>
    <s v="Q1-2019"/>
    <x v="2"/>
    <n v="13"/>
    <s v="Tuesday"/>
    <x v="4"/>
    <n v="12.3"/>
    <n v="20.3"/>
    <n v="15.9"/>
    <n v="0"/>
    <s v="Y"/>
    <s v="N"/>
    <n v="108840.18"/>
    <n v="95.567893560000002"/>
    <n v="10401626.737299999"/>
    <n v="1546"/>
  </r>
  <r>
    <d v="2019-03-27T00:00:00"/>
    <s v="Q1-2019"/>
    <x v="2"/>
    <n v="13"/>
    <s v="Wednesday"/>
    <x v="4"/>
    <n v="11.1"/>
    <n v="21.7"/>
    <n v="17.8"/>
    <n v="0"/>
    <s v="Y"/>
    <s v="N"/>
    <n v="113307.595"/>
    <n v="114.1613715"/>
    <n v="12935350.446599999"/>
    <n v="1547"/>
  </r>
  <r>
    <d v="2019-03-28T00:00:00"/>
    <s v="Q1-2019"/>
    <x v="2"/>
    <n v="13"/>
    <s v="Thursday"/>
    <x v="4"/>
    <n v="11.6"/>
    <n v="27.9"/>
    <n v="17.8"/>
    <n v="0"/>
    <s v="Y"/>
    <s v="N"/>
    <n v="113923.16"/>
    <n v="108.460275"/>
    <n v="12356137.262499999"/>
    <n v="1548"/>
  </r>
  <r>
    <d v="2019-03-29T00:00:00"/>
    <s v="Q1-2019"/>
    <x v="2"/>
    <n v="13"/>
    <s v="Friday"/>
    <x v="4"/>
    <n v="14.6"/>
    <n v="28.5"/>
    <n v="4.9000000000000004"/>
    <n v="0"/>
    <s v="Y"/>
    <s v="N"/>
    <n v="110768.285"/>
    <n v="83.989537740000003"/>
    <n v="9303377.0534000006"/>
    <n v="1549"/>
  </r>
  <r>
    <d v="2019-03-30T00:00:00"/>
    <s v="Q1-2019"/>
    <x v="2"/>
    <n v="13"/>
    <s v="Saturday"/>
    <x v="4"/>
    <n v="9.1"/>
    <n v="15.6"/>
    <n v="11.4"/>
    <n v="1.8"/>
    <s v="Y"/>
    <s v="N"/>
    <n v="101262.655"/>
    <n v="85.165934859999993"/>
    <n v="8624128.6795000006"/>
    <n v="1550"/>
  </r>
  <r>
    <d v="2019-03-31T00:00:00"/>
    <s v="Q1-2019"/>
    <x v="2"/>
    <n v="13"/>
    <s v="Sunday"/>
    <x v="4"/>
    <n v="9.4"/>
    <n v="18.5"/>
    <n v="8"/>
    <n v="2.2000000000000002"/>
    <s v="Y"/>
    <s v="N"/>
    <n v="101119.83500000001"/>
    <n v="94.389588230000001"/>
    <n v="9544659.5875000004"/>
    <n v="1551"/>
  </r>
  <r>
    <d v="2019-04-01T00:00:00"/>
    <s v="Q2-2019"/>
    <x v="3"/>
    <n v="14"/>
    <s v="Monday"/>
    <x v="4"/>
    <n v="13"/>
    <n v="17.100000000000001"/>
    <n v="6.6"/>
    <n v="0.2"/>
    <s v="Y"/>
    <s v="N"/>
    <n v="116817.43"/>
    <n v="131.3335309"/>
    <n v="15342045.5526"/>
    <n v="1552"/>
  </r>
  <r>
    <d v="2019-04-02T00:00:00"/>
    <s v="Q2-2019"/>
    <x v="3"/>
    <n v="14"/>
    <s v="Tuesday"/>
    <x v="4"/>
    <n v="7.4"/>
    <n v="25.9"/>
    <n v="16.600000000000001"/>
    <n v="0"/>
    <s v="Y"/>
    <s v="N"/>
    <n v="114927.205"/>
    <n v="119.3975507"/>
    <n v="13722026.785800001"/>
    <n v="1553"/>
  </r>
  <r>
    <d v="2019-04-03T00:00:00"/>
    <s v="Q2-2019"/>
    <x v="3"/>
    <n v="14"/>
    <s v="Wednesday"/>
    <x v="4"/>
    <n v="9.4"/>
    <n v="24.7"/>
    <n v="10.9"/>
    <n v="0"/>
    <s v="Y"/>
    <s v="N"/>
    <n v="115188.76"/>
    <n v="112.9080676"/>
    <n v="13005740.300799999"/>
    <n v="1554"/>
  </r>
  <r>
    <d v="2019-04-04T00:00:00"/>
    <s v="Q2-2019"/>
    <x v="3"/>
    <n v="14"/>
    <s v="Thursday"/>
    <x v="4"/>
    <n v="13.3"/>
    <n v="21.9"/>
    <n v="13.9"/>
    <n v="0"/>
    <s v="Y"/>
    <s v="N"/>
    <n v="113763.83500000001"/>
    <n v="116.75648839999999"/>
    <n v="13282665.8815"/>
    <n v="1555"/>
  </r>
  <r>
    <d v="2019-04-05T00:00:00"/>
    <s v="Q2-2019"/>
    <x v="3"/>
    <n v="14"/>
    <s v="Friday"/>
    <x v="4"/>
    <n v="14.4"/>
    <n v="28.5"/>
    <n v="15.3"/>
    <n v="0"/>
    <s v="N"/>
    <s v="N"/>
    <n v="111484.73"/>
    <n v="98.530301969999996"/>
    <n v="10984624.1119"/>
    <n v="1556"/>
  </r>
  <r>
    <d v="2019-04-06T00:00:00"/>
    <s v="Q2-2019"/>
    <x v="3"/>
    <n v="14"/>
    <s v="Saturday"/>
    <x v="4"/>
    <n v="16.5"/>
    <n v="20.100000000000001"/>
    <n v="12.4"/>
    <n v="0"/>
    <s v="N"/>
    <s v="N"/>
    <n v="102229.645"/>
    <n v="103.2729949"/>
    <n v="10557561.606699999"/>
    <n v="1557"/>
  </r>
  <r>
    <d v="2019-04-07T00:00:00"/>
    <s v="Q2-2019"/>
    <x v="3"/>
    <n v="14"/>
    <s v="Sunday"/>
    <x v="4"/>
    <n v="9.5"/>
    <n v="26.5"/>
    <n v="15.9"/>
    <n v="0"/>
    <s v="N"/>
    <s v="N"/>
    <n v="93590.425000000003"/>
    <n v="86.802686010000002"/>
    <n v="8123900.2747999998"/>
    <n v="1558"/>
  </r>
  <r>
    <d v="2019-04-08T00:00:00"/>
    <s v="Q2-2019"/>
    <x v="3"/>
    <n v="15"/>
    <s v="Monday"/>
    <x v="4"/>
    <n v="12.5"/>
    <n v="23.1"/>
    <n v="9"/>
    <n v="0"/>
    <s v="N"/>
    <s v="N"/>
    <n v="108543.63499999999"/>
    <n v="113.1340539"/>
    <n v="12279981.4526"/>
    <n v="1559"/>
  </r>
  <r>
    <d v="2019-04-09T00:00:00"/>
    <s v="Q2-2019"/>
    <x v="3"/>
    <n v="15"/>
    <s v="Tuesday"/>
    <x v="4"/>
    <n v="11.1"/>
    <n v="16.3"/>
    <n v="13.9"/>
    <n v="1.6"/>
    <s v="N"/>
    <s v="N"/>
    <n v="111999.03999999999"/>
    <n v="106.3359468"/>
    <n v="11909523.959100001"/>
    <n v="1560"/>
  </r>
  <r>
    <d v="2019-04-10T00:00:00"/>
    <s v="Q2-2019"/>
    <x v="3"/>
    <n v="15"/>
    <s v="Wednesday"/>
    <x v="4"/>
    <n v="10.7"/>
    <n v="15.8"/>
    <n v="4.8"/>
    <n v="1.4"/>
    <s v="N"/>
    <s v="N"/>
    <n v="120858.98"/>
    <n v="121.87513629999999"/>
    <n v="14729704.660599999"/>
    <n v="1561"/>
  </r>
  <r>
    <d v="2019-04-11T00:00:00"/>
    <s v="Q2-2019"/>
    <x v="3"/>
    <n v="15"/>
    <s v="Thursday"/>
    <x v="4"/>
    <n v="11.3"/>
    <n v="17.3"/>
    <n v="14.4"/>
    <n v="0"/>
    <s v="N"/>
    <s v="N"/>
    <n v="116890.61"/>
    <n v="126.8896051"/>
    <n v="14832203.342800001"/>
    <n v="1562"/>
  </r>
  <r>
    <d v="2019-04-12T00:00:00"/>
    <s v="Q2-2019"/>
    <x v="3"/>
    <n v="15"/>
    <s v="Friday"/>
    <x v="4"/>
    <n v="6.7"/>
    <n v="24.9"/>
    <n v="15.3"/>
    <n v="0.2"/>
    <s v="N"/>
    <s v="N"/>
    <n v="114848.77"/>
    <n v="128.7232047"/>
    <n v="14783701.7303"/>
    <n v="1563"/>
  </r>
  <r>
    <d v="2019-04-13T00:00:00"/>
    <s v="Q2-2019"/>
    <x v="3"/>
    <n v="15"/>
    <s v="Saturday"/>
    <x v="4"/>
    <n v="10.5"/>
    <n v="20.7"/>
    <n v="10"/>
    <n v="0"/>
    <s v="N"/>
    <s v="N"/>
    <n v="105963.55499999999"/>
    <n v="122.44216059999999"/>
    <n v="12974406.619100001"/>
    <n v="1564"/>
  </r>
  <r>
    <d v="2019-04-14T00:00:00"/>
    <s v="Q2-2019"/>
    <x v="3"/>
    <n v="15"/>
    <s v="Sunday"/>
    <x v="4"/>
    <n v="11.8"/>
    <n v="22.5"/>
    <n v="14.4"/>
    <n v="0"/>
    <s v="N"/>
    <s v="N"/>
    <n v="98680"/>
    <n v="111.731646"/>
    <n v="11025678.827299999"/>
    <n v="1565"/>
  </r>
  <r>
    <d v="2019-04-15T00:00:00"/>
    <s v="Q2-2019"/>
    <x v="3"/>
    <n v="16"/>
    <s v="Monday"/>
    <x v="4"/>
    <n v="12.9"/>
    <n v="27.4"/>
    <n v="10.9"/>
    <n v="0"/>
    <s v="N"/>
    <s v="N"/>
    <n v="114194.955"/>
    <n v="113.1121728"/>
    <n v="12916839.482799999"/>
    <n v="1566"/>
  </r>
  <r>
    <d v="2019-04-16T00:00:00"/>
    <s v="Q2-2019"/>
    <x v="3"/>
    <n v="16"/>
    <s v="Tuesday"/>
    <x v="4"/>
    <n v="17.100000000000001"/>
    <n v="30.3"/>
    <n v="14.4"/>
    <n v="0"/>
    <s v="N"/>
    <s v="N"/>
    <n v="115392.875"/>
    <n v="100.00561740000001"/>
    <n v="11539935.707900001"/>
    <n v="1567"/>
  </r>
  <r>
    <d v="2019-04-17T00:00:00"/>
    <s v="Q2-2019"/>
    <x v="3"/>
    <n v="16"/>
    <s v="Wednesday"/>
    <x v="4"/>
    <n v="22.1"/>
    <n v="30"/>
    <n v="12.8"/>
    <n v="0"/>
    <s v="N"/>
    <s v="N"/>
    <n v="117281.13"/>
    <n v="100.1096387"/>
    <n v="11740971.5506"/>
    <n v="1568"/>
  </r>
  <r>
    <d v="2019-04-18T00:00:00"/>
    <s v="Q2-2019"/>
    <x v="3"/>
    <n v="16"/>
    <s v="Thursday"/>
    <x v="4"/>
    <n v="13.2"/>
    <n v="17.7"/>
    <n v="12.8"/>
    <n v="0"/>
    <s v="N"/>
    <s v="N"/>
    <n v="111360.065"/>
    <n v="84.833863710000003"/>
    <n v="9447104.5768999998"/>
    <n v="1569"/>
  </r>
  <r>
    <d v="2019-04-19T00:00:00"/>
    <s v="Q2-2019"/>
    <x v="3"/>
    <n v="16"/>
    <s v="Friday"/>
    <x v="4"/>
    <n v="8.6"/>
    <n v="22.1"/>
    <n v="14"/>
    <n v="0"/>
    <s v="N"/>
    <s v="Y"/>
    <n v="95967.404999999999"/>
    <n v="78.14244558"/>
    <n v="7499127.7226999998"/>
    <n v="1570"/>
  </r>
  <r>
    <d v="2019-04-20T00:00:00"/>
    <s v="Q2-2019"/>
    <x v="3"/>
    <n v="16"/>
    <s v="Saturday"/>
    <x v="4"/>
    <n v="10.199999999999999"/>
    <n v="30.2"/>
    <n v="13.9"/>
    <n v="0"/>
    <s v="N"/>
    <s v="Y"/>
    <n v="95654.36"/>
    <n v="66.874813889999999"/>
    <n v="6396867.5228000004"/>
    <n v="1571"/>
  </r>
  <r>
    <d v="2019-04-21T00:00:00"/>
    <s v="Q2-2019"/>
    <x v="3"/>
    <n v="16"/>
    <s v="Sunday"/>
    <x v="4"/>
    <n v="14.8"/>
    <n v="27"/>
    <n v="7.5"/>
    <n v="0"/>
    <s v="N"/>
    <s v="Y"/>
    <n v="94810.664999999994"/>
    <n v="80.076258480000007"/>
    <n v="7592083.3172000004"/>
    <n v="1572"/>
  </r>
  <r>
    <d v="2019-04-22T00:00:00"/>
    <s v="Q2-2019"/>
    <x v="3"/>
    <n v="17"/>
    <s v="Monday"/>
    <x v="4"/>
    <n v="13.7"/>
    <n v="17.600000000000001"/>
    <n v="6"/>
    <n v="0.8"/>
    <s v="N"/>
    <s v="Y"/>
    <n v="100246.51"/>
    <n v="95.107386919999996"/>
    <n v="9534183.6139000002"/>
    <n v="1573"/>
  </r>
  <r>
    <d v="2019-04-23T00:00:00"/>
    <s v="Q2-2019"/>
    <x v="3"/>
    <n v="17"/>
    <s v="Tuesday"/>
    <x v="4"/>
    <n v="11.1"/>
    <n v="18.5"/>
    <n v="8"/>
    <n v="0"/>
    <s v="N"/>
    <s v="N"/>
    <n v="114240.88499999999"/>
    <n v="89.628985839999999"/>
    <n v="10239294.664000001"/>
    <n v="1574"/>
  </r>
  <r>
    <d v="2019-04-24T00:00:00"/>
    <s v="Q2-2019"/>
    <x v="3"/>
    <n v="17"/>
    <s v="Wednesday"/>
    <x v="4"/>
    <n v="14.6"/>
    <n v="23.2"/>
    <n v="8.1999999999999993"/>
    <n v="0"/>
    <s v="Y"/>
    <s v="N"/>
    <n v="113264.23"/>
    <n v="86.749292839999995"/>
    <n v="9825591.8565999996"/>
    <n v="1575"/>
  </r>
  <r>
    <d v="2019-04-25T00:00:00"/>
    <s v="Q2-2019"/>
    <x v="3"/>
    <n v="17"/>
    <s v="Thursday"/>
    <x v="4"/>
    <n v="10.199999999999999"/>
    <n v="21.5"/>
    <n v="10.6"/>
    <n v="0"/>
    <s v="Y"/>
    <s v="Y"/>
    <n v="98112.464999999997"/>
    <n v="62.60573067"/>
    <n v="6142402.5592"/>
    <n v="1576"/>
  </r>
  <r>
    <d v="2019-04-26T00:00:00"/>
    <s v="Q2-2019"/>
    <x v="3"/>
    <n v="17"/>
    <s v="Friday"/>
    <x v="4"/>
    <n v="11.9"/>
    <n v="15.8"/>
    <n v="6.9"/>
    <n v="3"/>
    <s v="Y"/>
    <s v="N"/>
    <n v="107226.59"/>
    <n v="60.918382540000003"/>
    <n v="6532070.4281000001"/>
    <n v="1577"/>
  </r>
  <r>
    <d v="2019-04-27T00:00:00"/>
    <s v="Q2-2019"/>
    <x v="3"/>
    <n v="17"/>
    <s v="Saturday"/>
    <x v="4"/>
    <n v="8.6999999999999993"/>
    <n v="16.2"/>
    <n v="8.5"/>
    <n v="0"/>
    <s v="Y"/>
    <s v="N"/>
    <n v="105374.93"/>
    <n v="79.620085979999999"/>
    <n v="8389960.9867000002"/>
    <n v="1578"/>
  </r>
  <r>
    <d v="2019-04-28T00:00:00"/>
    <s v="Q2-2019"/>
    <x v="3"/>
    <n v="17"/>
    <s v="Sunday"/>
    <x v="4"/>
    <n v="12.4"/>
    <n v="17.399999999999999"/>
    <n v="5.2"/>
    <n v="0"/>
    <s v="Y"/>
    <s v="N"/>
    <n v="101057.43"/>
    <n v="86.022860620000003"/>
    <n v="8693249.2155000009"/>
    <n v="1579"/>
  </r>
  <r>
    <d v="2019-04-29T00:00:00"/>
    <s v="Q2-2019"/>
    <x v="3"/>
    <n v="18"/>
    <s v="Monday"/>
    <x v="4"/>
    <n v="11.5"/>
    <n v="18.100000000000001"/>
    <n v="8.4"/>
    <n v="0"/>
    <s v="Y"/>
    <s v="N"/>
    <n v="118307.52499999999"/>
    <n v="121.0296417"/>
    <n v="14318717.361199999"/>
    <n v="1580"/>
  </r>
  <r>
    <d v="2019-04-30T00:00:00"/>
    <s v="Q2-2019"/>
    <x v="3"/>
    <n v="18"/>
    <s v="Tuesday"/>
    <x v="4"/>
    <n v="7.9"/>
    <n v="23.1"/>
    <n v="11.7"/>
    <n v="0"/>
    <s v="Y"/>
    <s v="N"/>
    <n v="110515.6"/>
    <n v="96.951705770000004"/>
    <n v="10714675.9342"/>
    <n v="1581"/>
  </r>
  <r>
    <d v="2019-05-01T00:00:00"/>
    <s v="Q2-2019"/>
    <x v="4"/>
    <n v="18"/>
    <s v="Wednesday"/>
    <x v="4"/>
    <n v="15.6"/>
    <n v="22.8"/>
    <n v="7.8"/>
    <n v="0"/>
    <s v="Y"/>
    <s v="N"/>
    <n v="111462.38499999999"/>
    <n v="90.563836899999998"/>
    <n v="10094461.2556"/>
    <n v="1582"/>
  </r>
  <r>
    <d v="2019-05-02T00:00:00"/>
    <s v="Q2-2019"/>
    <x v="4"/>
    <n v="18"/>
    <s v="Thursday"/>
    <x v="4"/>
    <n v="17.100000000000001"/>
    <n v="20.2"/>
    <n v="6.2"/>
    <n v="3.6"/>
    <s v="Y"/>
    <s v="N"/>
    <n v="112948.4"/>
    <n v="103.58661480000001"/>
    <n v="11699942.403100001"/>
    <n v="1583"/>
  </r>
  <r>
    <d v="2019-05-03T00:00:00"/>
    <s v="Q2-2019"/>
    <x v="4"/>
    <n v="18"/>
    <s v="Friday"/>
    <x v="4"/>
    <n v="11.8"/>
    <n v="20.7"/>
    <n v="9"/>
    <n v="0.2"/>
    <s v="Y"/>
    <s v="N"/>
    <n v="110902.185"/>
    <n v="101.1629982"/>
    <n v="11219197.5415"/>
    <n v="1584"/>
  </r>
  <r>
    <d v="2019-05-04T00:00:00"/>
    <s v="Q2-2019"/>
    <x v="4"/>
    <n v="18"/>
    <s v="Saturday"/>
    <x v="4"/>
    <n v="13"/>
    <n v="16.399999999999999"/>
    <n v="8.1999999999999993"/>
    <n v="0.2"/>
    <s v="Y"/>
    <s v="N"/>
    <n v="103616.145"/>
    <n v="103.38349669999999"/>
    <n v="10712199.3847"/>
    <n v="1585"/>
  </r>
  <r>
    <d v="2019-05-05T00:00:00"/>
    <s v="Q2-2019"/>
    <x v="4"/>
    <n v="18"/>
    <s v="Sunday"/>
    <x v="4"/>
    <n v="11.3"/>
    <n v="16.3"/>
    <n v="6.5"/>
    <n v="2"/>
    <s v="Y"/>
    <s v="N"/>
    <n v="104770.705"/>
    <n v="108.09555589999999"/>
    <n v="11325247.598999999"/>
    <n v="1586"/>
  </r>
  <r>
    <d v="2019-05-06T00:00:00"/>
    <s v="Q2-2019"/>
    <x v="4"/>
    <n v="19"/>
    <s v="Monday"/>
    <x v="4"/>
    <n v="11.7"/>
    <n v="16.7"/>
    <n v="8.5"/>
    <n v="0.2"/>
    <s v="Y"/>
    <s v="N"/>
    <n v="121535.485"/>
    <n v="112.50558460000001"/>
    <n v="13673420.7896"/>
    <n v="1587"/>
  </r>
  <r>
    <d v="2019-05-07T00:00:00"/>
    <s v="Q2-2019"/>
    <x v="4"/>
    <n v="19"/>
    <s v="Tuesday"/>
    <x v="4"/>
    <n v="7.4"/>
    <n v="18.7"/>
    <n v="11.7"/>
    <n v="0"/>
    <s v="Y"/>
    <s v="N"/>
    <n v="116318.435"/>
    <n v="94.753714479999999"/>
    <n v="11021603.7788"/>
    <n v="1588"/>
  </r>
  <r>
    <d v="2019-05-08T00:00:00"/>
    <s v="Q2-2019"/>
    <x v="4"/>
    <n v="19"/>
    <s v="Wednesday"/>
    <x v="4"/>
    <n v="10.3"/>
    <n v="17.399999999999999"/>
    <n v="7.3"/>
    <n v="5.2"/>
    <s v="Y"/>
    <s v="N"/>
    <n v="118801.84"/>
    <n v="114.5284513"/>
    <n v="13606190.7468"/>
    <n v="1589"/>
  </r>
  <r>
    <d v="2019-05-09T00:00:00"/>
    <s v="Q2-2019"/>
    <x v="4"/>
    <n v="19"/>
    <s v="Thursday"/>
    <x v="4"/>
    <n v="9.6999999999999993"/>
    <n v="16.2"/>
    <n v="5.3"/>
    <n v="0.6"/>
    <s v="Y"/>
    <s v="N"/>
    <n v="122003.33500000001"/>
    <n v="113.6303305"/>
    <n v="13863279.278200001"/>
    <n v="1590"/>
  </r>
  <r>
    <d v="2019-05-10T00:00:00"/>
    <s v="Q2-2019"/>
    <x v="4"/>
    <n v="19"/>
    <s v="Friday"/>
    <x v="4"/>
    <n v="10.199999999999999"/>
    <n v="14.2"/>
    <n v="2.8"/>
    <n v="7.2"/>
    <s v="Y"/>
    <s v="N"/>
    <n v="123850.86"/>
    <n v="93.135276869999998"/>
    <n v="11534884.136700001"/>
    <n v="1591"/>
  </r>
  <r>
    <d v="2019-05-11T00:00:00"/>
    <s v="Q2-2019"/>
    <x v="4"/>
    <n v="19"/>
    <s v="Saturday"/>
    <x v="4"/>
    <n v="10.199999999999999"/>
    <n v="16.399999999999999"/>
    <n v="7.7"/>
    <n v="8.1999999999999993"/>
    <s v="Y"/>
    <s v="N"/>
    <n v="113186.735"/>
    <n v="87.036533050000003"/>
    <n v="9851381.0015999991"/>
    <n v="1592"/>
  </r>
  <r>
    <d v="2019-05-12T00:00:00"/>
    <s v="Q2-2019"/>
    <x v="4"/>
    <n v="19"/>
    <s v="Sunday"/>
    <x v="4"/>
    <n v="12.2"/>
    <n v="17.7"/>
    <n v="6.6"/>
    <n v="0"/>
    <s v="Y"/>
    <s v="N"/>
    <n v="110416.88"/>
    <n v="87.377381740000004"/>
    <n v="9647937.8742999993"/>
    <n v="1593"/>
  </r>
  <r>
    <d v="2019-05-13T00:00:00"/>
    <s v="Q2-2019"/>
    <x v="4"/>
    <n v="20"/>
    <s v="Monday"/>
    <x v="4"/>
    <n v="12.7"/>
    <n v="18.100000000000001"/>
    <n v="8.3000000000000007"/>
    <n v="0"/>
    <s v="Y"/>
    <s v="N"/>
    <n v="119598.605"/>
    <n v="77.157376979999995"/>
    <n v="9227914.6523000002"/>
    <n v="1594"/>
  </r>
  <r>
    <d v="2019-05-14T00:00:00"/>
    <s v="Q2-2019"/>
    <x v="4"/>
    <n v="20"/>
    <s v="Tuesday"/>
    <x v="4"/>
    <n v="11.3"/>
    <n v="20.2"/>
    <n v="9"/>
    <n v="0"/>
    <s v="Y"/>
    <s v="N"/>
    <n v="123005.31"/>
    <n v="89.82269178"/>
    <n v="11048668.0474"/>
    <n v="1595"/>
  </r>
  <r>
    <d v="2019-05-15T00:00:00"/>
    <s v="Q2-2019"/>
    <x v="4"/>
    <n v="20"/>
    <s v="Wednesday"/>
    <x v="4"/>
    <n v="12"/>
    <n v="15.8"/>
    <n v="8"/>
    <n v="0"/>
    <s v="Y"/>
    <s v="N"/>
    <n v="126264.77499999999"/>
    <n v="100.6447738"/>
    <n v="12707889.718800001"/>
    <n v="1596"/>
  </r>
  <r>
    <d v="2019-05-16T00:00:00"/>
    <s v="Q2-2019"/>
    <x v="4"/>
    <n v="20"/>
    <s v="Thursday"/>
    <x v="4"/>
    <n v="10.5"/>
    <n v="16.100000000000001"/>
    <n v="9.8000000000000007"/>
    <n v="0"/>
    <s v="Y"/>
    <s v="N"/>
    <n v="127389.485"/>
    <n v="98.942964329999995"/>
    <n v="12604293.270400001"/>
    <n v="1597"/>
  </r>
  <r>
    <d v="2019-05-17T00:00:00"/>
    <s v="Q2-2019"/>
    <x v="4"/>
    <n v="20"/>
    <s v="Friday"/>
    <x v="4"/>
    <n v="6.5"/>
    <n v="18.600000000000001"/>
    <n v="10.7"/>
    <n v="0"/>
    <s v="Y"/>
    <s v="N"/>
    <n v="126934.24"/>
    <n v="96.783858859999995"/>
    <n v="12285185.568700001"/>
    <n v="1598"/>
  </r>
  <r>
    <d v="2019-05-18T00:00:00"/>
    <s v="Q2-2019"/>
    <x v="4"/>
    <n v="20"/>
    <s v="Saturday"/>
    <x v="4"/>
    <n v="6.2"/>
    <n v="21.5"/>
    <n v="10.6"/>
    <n v="0"/>
    <s v="Y"/>
    <s v="N"/>
    <n v="112990.63499999999"/>
    <n v="86.441785100000004"/>
    <n v="9767112.1889999993"/>
    <n v="1599"/>
  </r>
  <r>
    <d v="2019-05-19T00:00:00"/>
    <s v="Q2-2019"/>
    <x v="4"/>
    <n v="20"/>
    <s v="Sunday"/>
    <x v="4"/>
    <n v="8.9"/>
    <n v="21.8"/>
    <n v="10"/>
    <n v="0.2"/>
    <s v="Y"/>
    <s v="N"/>
    <n v="104054.85"/>
    <n v="76.294168089999999"/>
    <n v="7938778.2165000001"/>
    <n v="1600"/>
  </r>
  <r>
    <d v="2019-05-20T00:00:00"/>
    <s v="Q2-2019"/>
    <x v="4"/>
    <n v="21"/>
    <s v="Monday"/>
    <x v="4"/>
    <n v="12"/>
    <n v="19.600000000000001"/>
    <n v="3.1"/>
    <n v="0.4"/>
    <s v="Y"/>
    <s v="N"/>
    <n v="118733.42"/>
    <n v="93.344364299999995"/>
    <n v="11083095.611099999"/>
    <n v="1601"/>
  </r>
  <r>
    <d v="2019-05-21T00:00:00"/>
    <s v="Q2-2019"/>
    <x v="4"/>
    <n v="21"/>
    <s v="Tuesday"/>
    <x v="4"/>
    <n v="11.1"/>
    <n v="20.399999999999999"/>
    <n v="6.9"/>
    <n v="0.4"/>
    <s v="Y"/>
    <s v="N"/>
    <n v="121766.77"/>
    <n v="104.5578083"/>
    <n v="12731666.595000001"/>
    <n v="1602"/>
  </r>
  <r>
    <d v="2019-05-22T00:00:00"/>
    <s v="Q2-2019"/>
    <x v="4"/>
    <n v="21"/>
    <s v="Wednesday"/>
    <x v="4"/>
    <n v="10.7"/>
    <n v="22.3"/>
    <n v="10.3"/>
    <n v="0"/>
    <s v="Y"/>
    <s v="N"/>
    <n v="122015.59"/>
    <n v="115.8944559"/>
    <n v="14140930.4144"/>
    <n v="1603"/>
  </r>
  <r>
    <d v="2019-05-23T00:00:00"/>
    <s v="Q2-2019"/>
    <x v="4"/>
    <n v="21"/>
    <s v="Thursday"/>
    <x v="4"/>
    <n v="9.9"/>
    <n v="21.3"/>
    <n v="10.199999999999999"/>
    <n v="0"/>
    <s v="Y"/>
    <s v="N"/>
    <n v="119118.11"/>
    <n v="88.387136190000007"/>
    <n v="10528508.611300001"/>
    <n v="1604"/>
  </r>
  <r>
    <d v="2019-05-24T00:00:00"/>
    <s v="Q2-2019"/>
    <x v="4"/>
    <n v="21"/>
    <s v="Friday"/>
    <x v="4"/>
    <n v="13.8"/>
    <n v="20.2"/>
    <n v="4.4000000000000004"/>
    <n v="0"/>
    <s v="Y"/>
    <s v="N"/>
    <n v="118924.765"/>
    <n v="91.547124490000002"/>
    <n v="10887220.2664"/>
    <n v="1605"/>
  </r>
  <r>
    <d v="2019-05-25T00:00:00"/>
    <s v="Q2-2019"/>
    <x v="4"/>
    <n v="21"/>
    <s v="Saturday"/>
    <x v="4"/>
    <n v="13.7"/>
    <n v="19.8"/>
    <n v="9.1"/>
    <n v="1.6"/>
    <s v="Y"/>
    <s v="N"/>
    <n v="104949.95"/>
    <n v="74.262935119999995"/>
    <n v="7793891.3277000003"/>
    <n v="1606"/>
  </r>
  <r>
    <d v="2019-05-26T00:00:00"/>
    <s v="Q2-2019"/>
    <x v="4"/>
    <n v="21"/>
    <s v="Sunday"/>
    <x v="4"/>
    <n v="9.5"/>
    <n v="15.1"/>
    <n v="8.6"/>
    <n v="6.6"/>
    <s v="Y"/>
    <s v="N"/>
    <n v="106153.43"/>
    <n v="63.903082140000002"/>
    <n v="6783531.3567000004"/>
    <n v="1607"/>
  </r>
  <r>
    <d v="2019-05-27T00:00:00"/>
    <s v="Q2-2019"/>
    <x v="4"/>
    <n v="22"/>
    <s v="Monday"/>
    <x v="4"/>
    <n v="7.8"/>
    <n v="14"/>
    <n v="7.2"/>
    <n v="8.1999999999999993"/>
    <s v="Y"/>
    <s v="N"/>
    <n v="130229.295"/>
    <n v="87.611014030000007"/>
    <n v="11409520.591399999"/>
    <n v="1608"/>
  </r>
  <r>
    <d v="2019-05-28T00:00:00"/>
    <s v="Q2-2019"/>
    <x v="4"/>
    <n v="22"/>
    <s v="Tuesday"/>
    <x v="4"/>
    <n v="8.1999999999999993"/>
    <n v="15.7"/>
    <n v="3.3"/>
    <n v="0.2"/>
    <s v="Y"/>
    <s v="N"/>
    <n v="133799.655"/>
    <n v="79.964774539999993"/>
    <n v="10699259.2456"/>
    <n v="1609"/>
  </r>
  <r>
    <d v="2019-05-29T00:00:00"/>
    <s v="Q2-2019"/>
    <x v="4"/>
    <n v="22"/>
    <s v="Wednesday"/>
    <x v="4"/>
    <n v="8.6999999999999993"/>
    <n v="10.6"/>
    <n v="7.9"/>
    <n v="1.2"/>
    <s v="Y"/>
    <s v="N"/>
    <n v="136301.49"/>
    <n v="85.003942199999997"/>
    <n v="11586163.977700001"/>
    <n v="1610"/>
  </r>
  <r>
    <d v="2019-05-30T00:00:00"/>
    <s v="Q2-2019"/>
    <x v="4"/>
    <n v="22"/>
    <s v="Thursday"/>
    <x v="4"/>
    <n v="6.7"/>
    <n v="13.3"/>
    <n v="5.8"/>
    <n v="5.8"/>
    <s v="Y"/>
    <s v="N"/>
    <n v="138857.13500000001"/>
    <n v="100.0150103"/>
    <n v="13887797.7873"/>
    <n v="1611"/>
  </r>
  <r>
    <d v="2019-05-31T00:00:00"/>
    <s v="Q2-2019"/>
    <x v="4"/>
    <n v="22"/>
    <s v="Friday"/>
    <x v="4"/>
    <n v="8.5"/>
    <n v="14.3"/>
    <n v="5.7"/>
    <n v="1.4"/>
    <s v="Y"/>
    <s v="N"/>
    <n v="133869.14000000001"/>
    <n v="100.7077503"/>
    <n v="13481659.924000001"/>
    <n v="1612"/>
  </r>
  <r>
    <d v="2019-06-01T00:00:00"/>
    <s v="Q2-2019"/>
    <x v="5"/>
    <n v="22"/>
    <s v="Saturday"/>
    <x v="4"/>
    <n v="11.7"/>
    <n v="14.6"/>
    <n v="5.8"/>
    <n v="2.4"/>
    <s v="Y"/>
    <s v="N"/>
    <n v="120653.435"/>
    <n v="113.2446372"/>
    <n v="13663354.4735"/>
    <n v="1613"/>
  </r>
  <r>
    <d v="2019-06-02T00:00:00"/>
    <s v="Q2-2019"/>
    <x v="5"/>
    <n v="22"/>
    <s v="Sunday"/>
    <x v="4"/>
    <n v="11"/>
    <n v="14.5"/>
    <n v="6.7"/>
    <n v="0"/>
    <s v="Y"/>
    <s v="N"/>
    <n v="118086.93"/>
    <n v="108.9225857"/>
    <n v="12862333.753"/>
    <n v="1614"/>
  </r>
  <r>
    <d v="2019-06-03T00:00:00"/>
    <s v="Q2-2019"/>
    <x v="5"/>
    <n v="23"/>
    <s v="Monday"/>
    <x v="4"/>
    <n v="8.1999999999999993"/>
    <n v="12"/>
    <n v="3.8"/>
    <n v="15.4"/>
    <s v="Y"/>
    <s v="N"/>
    <n v="135437.85"/>
    <n v="115.7252699"/>
    <n v="15673581.7459"/>
    <n v="1615"/>
  </r>
  <r>
    <d v="2019-06-04T00:00:00"/>
    <s v="Q2-2019"/>
    <x v="5"/>
    <n v="23"/>
    <s v="Tuesday"/>
    <x v="4"/>
    <n v="8.4"/>
    <n v="12.9"/>
    <n v="7.9"/>
    <n v="3.2"/>
    <s v="Y"/>
    <s v="N"/>
    <n v="136149.125"/>
    <n v="149.11844379999999"/>
    <n v="20302345.644699998"/>
    <n v="1616"/>
  </r>
  <r>
    <d v="2019-06-05T00:00:00"/>
    <s v="Q2-2019"/>
    <x v="5"/>
    <n v="23"/>
    <s v="Wednesday"/>
    <x v="4"/>
    <n v="8.6"/>
    <n v="13"/>
    <n v="5.7"/>
    <n v="0"/>
    <s v="Y"/>
    <s v="N"/>
    <n v="137844.815"/>
    <n v="155.98832920000001"/>
    <n v="21502182.3807"/>
    <n v="1617"/>
  </r>
  <r>
    <d v="2019-06-06T00:00:00"/>
    <s v="Q2-2019"/>
    <x v="5"/>
    <n v="23"/>
    <s v="Thursday"/>
    <x v="4"/>
    <n v="10.199999999999999"/>
    <n v="14.8"/>
    <n v="7.9"/>
    <n v="0"/>
    <s v="Y"/>
    <s v="N"/>
    <n v="134971.77499999999"/>
    <n v="162.49199490000001"/>
    <n v="21931832.9749"/>
    <n v="1618"/>
  </r>
  <r>
    <d v="2019-06-07T00:00:00"/>
    <s v="Q2-2019"/>
    <x v="5"/>
    <n v="23"/>
    <s v="Friday"/>
    <x v="4"/>
    <n v="11.7"/>
    <n v="16.600000000000001"/>
    <n v="8"/>
    <n v="0"/>
    <s v="Y"/>
    <s v="N"/>
    <n v="132003.44"/>
    <n v="139.20081619999999"/>
    <n v="18374986.589200001"/>
    <n v="1619"/>
  </r>
  <r>
    <d v="2019-06-08T00:00:00"/>
    <s v="Q2-2019"/>
    <x v="5"/>
    <n v="23"/>
    <s v="Saturday"/>
    <x v="4"/>
    <n v="6.7"/>
    <n v="18.7"/>
    <n v="9.3000000000000007"/>
    <n v="0"/>
    <s v="Y"/>
    <s v="N"/>
    <n v="117243.63"/>
    <n v="102.4160856"/>
    <n v="12007633.6461"/>
    <n v="1620"/>
  </r>
  <r>
    <d v="2019-06-09T00:00:00"/>
    <s v="Q2-2019"/>
    <x v="5"/>
    <n v="23"/>
    <s v="Sunday"/>
    <x v="4"/>
    <n v="7.8"/>
    <n v="18"/>
    <n v="8"/>
    <n v="0"/>
    <s v="Y"/>
    <s v="N"/>
    <n v="110669.42"/>
    <n v="69.561305970000006"/>
    <n v="7698309.3860999998"/>
    <n v="1621"/>
  </r>
  <r>
    <d v="2019-06-10T00:00:00"/>
    <s v="Q2-2019"/>
    <x v="5"/>
    <n v="24"/>
    <s v="Monday"/>
    <x v="4"/>
    <n v="12"/>
    <n v="19.2"/>
    <n v="7.6"/>
    <n v="3"/>
    <s v="Y"/>
    <s v="Y"/>
    <n v="108133.03"/>
    <n v="47.487874040000001"/>
    <n v="5135007.7082000002"/>
    <n v="1622"/>
  </r>
  <r>
    <d v="2019-06-11T00:00:00"/>
    <s v="Q2-2019"/>
    <x v="5"/>
    <n v="24"/>
    <s v="Tuesday"/>
    <x v="4"/>
    <n v="9.6"/>
    <n v="17.899999999999999"/>
    <n v="9.1999999999999993"/>
    <n v="0"/>
    <s v="Y"/>
    <s v="N"/>
    <n v="122760.92"/>
    <n v="73.078081710000006"/>
    <n v="8971132.5426000003"/>
    <n v="1623"/>
  </r>
  <r>
    <d v="2019-06-12T00:00:00"/>
    <s v="Q2-2019"/>
    <x v="5"/>
    <n v="24"/>
    <s v="Wednesday"/>
    <x v="4"/>
    <n v="11.9"/>
    <n v="16.5"/>
    <n v="1.3"/>
    <n v="0.6"/>
    <s v="Y"/>
    <s v="N"/>
    <n v="128127.75"/>
    <n v="85.792690070000006"/>
    <n v="10992424.345100001"/>
    <n v="1624"/>
  </r>
  <r>
    <d v="2019-06-13T00:00:00"/>
    <s v="Q2-2019"/>
    <x v="5"/>
    <n v="24"/>
    <s v="Thursday"/>
    <x v="4"/>
    <n v="8.8000000000000007"/>
    <n v="17.399999999999999"/>
    <n v="8.9"/>
    <n v="2.6"/>
    <s v="Y"/>
    <s v="N"/>
    <n v="128535.19"/>
    <n v="79.516251400000002"/>
    <n v="10220636.481799999"/>
    <n v="1625"/>
  </r>
  <r>
    <d v="2019-06-14T00:00:00"/>
    <s v="Q2-2019"/>
    <x v="5"/>
    <n v="24"/>
    <s v="Friday"/>
    <x v="4"/>
    <n v="10"/>
    <n v="17.3"/>
    <n v="7"/>
    <n v="2.2000000000000002"/>
    <s v="Y"/>
    <s v="N"/>
    <n v="128153.19500000001"/>
    <n v="86.655464210000005"/>
    <n v="11105174.602700001"/>
    <n v="1626"/>
  </r>
  <r>
    <d v="2019-06-15T00:00:00"/>
    <s v="Q2-2019"/>
    <x v="5"/>
    <n v="24"/>
    <s v="Saturday"/>
    <x v="4"/>
    <n v="9"/>
    <n v="15.2"/>
    <n v="6.4"/>
    <n v="2.6"/>
    <s v="Y"/>
    <s v="N"/>
    <n v="121097.845"/>
    <n v="104.43185029999999"/>
    <n v="12646472.0207"/>
    <n v="1627"/>
  </r>
  <r>
    <d v="2019-06-16T00:00:00"/>
    <s v="Q2-2019"/>
    <x v="5"/>
    <n v="24"/>
    <s v="Sunday"/>
    <x v="4"/>
    <n v="8.6"/>
    <n v="16.7"/>
    <n v="7.5"/>
    <n v="0"/>
    <s v="Y"/>
    <s v="N"/>
    <n v="116811.39"/>
    <n v="111.2767338"/>
    <n v="12998389.9498"/>
    <n v="1628"/>
  </r>
  <r>
    <d v="2019-06-17T00:00:00"/>
    <s v="Q2-2019"/>
    <x v="5"/>
    <n v="25"/>
    <s v="Monday"/>
    <x v="4"/>
    <n v="6.3"/>
    <n v="17.899999999999999"/>
    <n v="8.6"/>
    <n v="3.4"/>
    <s v="Y"/>
    <s v="N"/>
    <n v="129972.91499999999"/>
    <n v="108.7466958"/>
    <n v="14134125.049699999"/>
    <n v="1629"/>
  </r>
  <r>
    <d v="2019-06-18T00:00:00"/>
    <s v="Q2-2019"/>
    <x v="5"/>
    <n v="25"/>
    <s v="Tuesday"/>
    <x v="4"/>
    <n v="8"/>
    <n v="13.7"/>
    <n v="5.2"/>
    <n v="0"/>
    <s v="Y"/>
    <s v="N"/>
    <n v="137922.22"/>
    <n v="101.3953781"/>
    <n v="13984675.645300001"/>
    <n v="1630"/>
  </r>
  <r>
    <d v="2019-06-19T00:00:00"/>
    <s v="Q2-2019"/>
    <x v="5"/>
    <n v="25"/>
    <s v="Wednesday"/>
    <x v="4"/>
    <n v="6.6"/>
    <n v="11.9"/>
    <n v="7"/>
    <n v="0.8"/>
    <s v="Y"/>
    <s v="N"/>
    <n v="144737.12"/>
    <n v="157.02604099999999"/>
    <n v="22727496.939300001"/>
    <n v="1631"/>
  </r>
  <r>
    <d v="2019-06-20T00:00:00"/>
    <s v="Q2-2019"/>
    <x v="5"/>
    <n v="25"/>
    <s v="Thursday"/>
    <x v="4"/>
    <n v="6.4"/>
    <n v="11.3"/>
    <n v="6.4"/>
    <n v="1.6"/>
    <s v="Y"/>
    <s v="N"/>
    <n v="148609.595"/>
    <n v="141.97958589999999"/>
    <n v="21099528.758900002"/>
    <n v="1632"/>
  </r>
  <r>
    <d v="2019-06-21T00:00:00"/>
    <s v="Q2-2019"/>
    <x v="5"/>
    <n v="25"/>
    <s v="Friday"/>
    <x v="4"/>
    <n v="6.5"/>
    <n v="12.6"/>
    <n v="8.5"/>
    <n v="3"/>
    <s v="Y"/>
    <s v="N"/>
    <n v="144504.32999999999"/>
    <n v="123.80971169999999"/>
    <n v="17891039.436700001"/>
    <n v="1633"/>
  </r>
  <r>
    <d v="2019-06-22T00:00:00"/>
    <s v="Q2-2019"/>
    <x v="5"/>
    <n v="25"/>
    <s v="Saturday"/>
    <x v="4"/>
    <n v="6.8"/>
    <n v="11.8"/>
    <n v="7.3"/>
    <n v="0.4"/>
    <s v="Y"/>
    <s v="N"/>
    <n v="132829.29"/>
    <n v="111.60986149999999"/>
    <n v="14825058.66"/>
    <n v="1634"/>
  </r>
  <r>
    <d v="2019-06-23T00:00:00"/>
    <s v="Q2-2019"/>
    <x v="5"/>
    <n v="25"/>
    <s v="Sunday"/>
    <x v="4"/>
    <n v="3.6"/>
    <n v="9.6"/>
    <n v="5.9"/>
    <n v="1.2"/>
    <s v="Y"/>
    <s v="N"/>
    <n v="133525.32"/>
    <n v="127.6019028"/>
    <n v="17038084.903999999"/>
    <n v="1635"/>
  </r>
  <r>
    <d v="2019-06-24T00:00:00"/>
    <s v="Q2-2019"/>
    <x v="5"/>
    <n v="26"/>
    <s v="Monday"/>
    <x v="4"/>
    <n v="4.2"/>
    <n v="16"/>
    <n v="9"/>
    <n v="0"/>
    <s v="Y"/>
    <s v="N"/>
    <n v="146856.79999999999"/>
    <n v="117.51896069999999"/>
    <n v="17258458.5077"/>
    <n v="1636"/>
  </r>
  <r>
    <d v="2019-06-25T00:00:00"/>
    <s v="Q2-2019"/>
    <x v="5"/>
    <n v="26"/>
    <s v="Tuesday"/>
    <x v="4"/>
    <n v="3.5"/>
    <n v="17"/>
    <n v="8.9"/>
    <n v="0"/>
    <s v="Y"/>
    <s v="N"/>
    <n v="145807.25"/>
    <n v="124.05127779999999"/>
    <n v="18087575.675000001"/>
    <n v="1637"/>
  </r>
  <r>
    <d v="2019-06-26T00:00:00"/>
    <s v="Q2-2019"/>
    <x v="5"/>
    <n v="26"/>
    <s v="Wednesday"/>
    <x v="4"/>
    <n v="4.5999999999999996"/>
    <n v="18"/>
    <n v="9.1999999999999993"/>
    <n v="0.2"/>
    <s v="Y"/>
    <s v="N"/>
    <n v="139351.56"/>
    <n v="106.19914"/>
    <n v="14799015.829700001"/>
    <n v="1638"/>
  </r>
  <r>
    <d v="2019-06-27T00:00:00"/>
    <s v="Q2-2019"/>
    <x v="5"/>
    <n v="26"/>
    <s v="Thursday"/>
    <x v="4"/>
    <n v="5.9"/>
    <n v="17.5"/>
    <n v="9.1999999999999993"/>
    <n v="0"/>
    <s v="Y"/>
    <s v="N"/>
    <n v="131023.66"/>
    <n v="77.671129440000001"/>
    <n v="10176755.6556"/>
    <n v="1639"/>
  </r>
  <r>
    <d v="2019-06-28T00:00:00"/>
    <s v="Q2-2019"/>
    <x v="5"/>
    <n v="26"/>
    <s v="Friday"/>
    <x v="4"/>
    <n v="10.7"/>
    <n v="19.5"/>
    <n v="9.1999999999999993"/>
    <n v="0"/>
    <s v="N"/>
    <s v="N"/>
    <n v="123546.62"/>
    <n v="61.815155930000003"/>
    <n v="7637053.5799000002"/>
    <n v="1640"/>
  </r>
  <r>
    <d v="2019-06-29T00:00:00"/>
    <s v="Q2-2019"/>
    <x v="5"/>
    <n v="26"/>
    <s v="Saturday"/>
    <x v="4"/>
    <n v="13"/>
    <n v="17.600000000000001"/>
    <n v="2.6"/>
    <n v="0.8"/>
    <s v="N"/>
    <s v="N"/>
    <n v="117924.13"/>
    <n v="52.91240414"/>
    <n v="6239649.2243999997"/>
    <n v="1641"/>
  </r>
  <r>
    <d v="2019-06-30T00:00:00"/>
    <s v="Q2-2019"/>
    <x v="5"/>
    <n v="26"/>
    <s v="Sunday"/>
    <x v="4"/>
    <n v="8.1"/>
    <n v="14.5"/>
    <n v="8.5"/>
    <n v="6.4"/>
    <s v="N"/>
    <s v="N"/>
    <n v="116150.91499999999"/>
    <n v="51.901149879999998"/>
    <n v="6028366.0481000002"/>
    <n v="1642"/>
  </r>
  <r>
    <d v="2019-07-01T00:00:00"/>
    <s v="Q3-2019"/>
    <x v="6"/>
    <n v="27"/>
    <s v="Monday"/>
    <x v="4"/>
    <n v="9.5"/>
    <n v="14.1"/>
    <n v="8.3000000000000007"/>
    <n v="0"/>
    <s v="N"/>
    <s v="N"/>
    <n v="130565.58"/>
    <n v="67.195464610000002"/>
    <n v="8773414.8102000002"/>
    <n v="1643"/>
  </r>
  <r>
    <d v="2019-07-02T00:00:00"/>
    <s v="Q3-2019"/>
    <x v="6"/>
    <n v="27"/>
    <s v="Tuesday"/>
    <x v="4"/>
    <n v="8.6"/>
    <n v="15.9"/>
    <n v="6.6"/>
    <n v="0"/>
    <s v="N"/>
    <s v="N"/>
    <n v="135866.75"/>
    <n v="93.110674299999999"/>
    <n v="12650644.7074"/>
    <n v="1644"/>
  </r>
  <r>
    <d v="2019-07-03T00:00:00"/>
    <s v="Q3-2019"/>
    <x v="6"/>
    <n v="27"/>
    <s v="Wednesday"/>
    <x v="4"/>
    <n v="8.1999999999999993"/>
    <n v="13.7"/>
    <n v="7.5"/>
    <n v="0"/>
    <s v="N"/>
    <s v="N"/>
    <n v="137327.70000000001"/>
    <n v="97.287999810000002"/>
    <n v="13360337.251499999"/>
    <n v="1645"/>
  </r>
  <r>
    <d v="2019-07-04T00:00:00"/>
    <s v="Q3-2019"/>
    <x v="6"/>
    <n v="27"/>
    <s v="Thursday"/>
    <x v="4"/>
    <n v="5.3"/>
    <n v="13.5"/>
    <n v="6.9"/>
    <n v="0"/>
    <s v="N"/>
    <s v="N"/>
    <n v="135182.72500000001"/>
    <n v="85.901782639999993"/>
    <n v="11612437.059599999"/>
    <n v="1646"/>
  </r>
  <r>
    <d v="2019-07-05T00:00:00"/>
    <s v="Q3-2019"/>
    <x v="6"/>
    <n v="27"/>
    <s v="Friday"/>
    <x v="4"/>
    <n v="3.5"/>
    <n v="19.100000000000001"/>
    <n v="9"/>
    <n v="0"/>
    <s v="N"/>
    <s v="N"/>
    <n v="132774.29500000001"/>
    <n v="78.719066029999993"/>
    <n v="10451868.495200001"/>
    <n v="1647"/>
  </r>
  <r>
    <d v="2019-07-06T00:00:00"/>
    <s v="Q3-2019"/>
    <x v="6"/>
    <n v="27"/>
    <s v="Saturday"/>
    <x v="4"/>
    <n v="6"/>
    <n v="19.399999999999999"/>
    <n v="9.3000000000000007"/>
    <n v="0"/>
    <s v="N"/>
    <s v="N"/>
    <n v="114660.9"/>
    <n v="64.992904050000007"/>
    <n v="7452144.8720000004"/>
    <n v="1648"/>
  </r>
  <r>
    <d v="2019-07-07T00:00:00"/>
    <s v="Q3-2019"/>
    <x v="6"/>
    <n v="27"/>
    <s v="Sunday"/>
    <x v="4"/>
    <n v="9"/>
    <n v="18.2"/>
    <n v="6.1"/>
    <n v="0.2"/>
    <s v="N"/>
    <s v="N"/>
    <n v="114469.88"/>
    <n v="87.747186549999995"/>
    <n v="10044409.9147"/>
    <n v="1649"/>
  </r>
  <r>
    <d v="2019-07-08T00:00:00"/>
    <s v="Q3-2019"/>
    <x v="6"/>
    <n v="28"/>
    <s v="Monday"/>
    <x v="4"/>
    <n v="11"/>
    <n v="16"/>
    <n v="8.1999999999999993"/>
    <n v="5.2"/>
    <s v="N"/>
    <s v="N"/>
    <n v="127307.26"/>
    <n v="101.94417129999999"/>
    <n v="12978233.121200001"/>
    <n v="1650"/>
  </r>
  <r>
    <d v="2019-07-09T00:00:00"/>
    <s v="Q3-2019"/>
    <x v="6"/>
    <n v="28"/>
    <s v="Tuesday"/>
    <x v="4"/>
    <n v="6.8"/>
    <n v="15"/>
    <n v="7.2"/>
    <n v="0.2"/>
    <s v="N"/>
    <s v="N"/>
    <n v="133803.98499999999"/>
    <n v="125.0990315"/>
    <n v="16738748.9343"/>
    <n v="1651"/>
  </r>
  <r>
    <d v="2019-07-10T00:00:00"/>
    <s v="Q3-2019"/>
    <x v="6"/>
    <n v="28"/>
    <s v="Wednesday"/>
    <x v="4"/>
    <n v="9.5"/>
    <n v="15.4"/>
    <n v="6.7"/>
    <n v="0.2"/>
    <s v="N"/>
    <s v="N"/>
    <n v="127092.715"/>
    <n v="84.780694909999994"/>
    <n v="10775008.695699999"/>
    <n v="1652"/>
  </r>
  <r>
    <d v="2019-07-11T00:00:00"/>
    <s v="Q3-2019"/>
    <x v="6"/>
    <n v="28"/>
    <s v="Thursday"/>
    <x v="4"/>
    <n v="7.8"/>
    <n v="14.3"/>
    <n v="4.5999999999999996"/>
    <n v="6.4"/>
    <s v="N"/>
    <s v="N"/>
    <n v="133131.51999999999"/>
    <n v="89.217705280000004"/>
    <n v="11877688.7148"/>
    <n v="1653"/>
  </r>
  <r>
    <d v="2019-07-12T00:00:00"/>
    <s v="Q3-2019"/>
    <x v="6"/>
    <n v="28"/>
    <s v="Friday"/>
    <x v="4"/>
    <n v="10.1"/>
    <n v="15.7"/>
    <n v="6.2"/>
    <n v="2.4"/>
    <s v="N"/>
    <s v="N"/>
    <n v="128384.14"/>
    <n v="90.969699500000004"/>
    <n v="11679066.636399999"/>
    <n v="1654"/>
  </r>
  <r>
    <d v="2019-07-13T00:00:00"/>
    <s v="Q3-2019"/>
    <x v="6"/>
    <n v="28"/>
    <s v="Saturday"/>
    <x v="4"/>
    <n v="7"/>
    <n v="12"/>
    <n v="8.3000000000000007"/>
    <n v="4.4000000000000004"/>
    <s v="N"/>
    <s v="N"/>
    <n v="123954.31"/>
    <n v="82.190068789999998"/>
    <n v="10187813.265699999"/>
    <n v="1655"/>
  </r>
  <r>
    <d v="2019-07-14T00:00:00"/>
    <s v="Q3-2019"/>
    <x v="6"/>
    <n v="28"/>
    <s v="Sunday"/>
    <x v="4"/>
    <n v="7.1"/>
    <n v="13.1"/>
    <n v="3.8"/>
    <n v="0.8"/>
    <s v="N"/>
    <s v="N"/>
    <n v="123740.265"/>
    <n v="81.784996430000007"/>
    <n v="10120097.1313"/>
    <n v="1656"/>
  </r>
  <r>
    <d v="2019-07-15T00:00:00"/>
    <s v="Q3-2019"/>
    <x v="6"/>
    <n v="29"/>
    <s v="Monday"/>
    <x v="4"/>
    <n v="8.9"/>
    <n v="14.3"/>
    <n v="7.6"/>
    <n v="4.4000000000000004"/>
    <s v="N"/>
    <s v="N"/>
    <n v="131739.20000000001"/>
    <n v="92.269993139999997"/>
    <n v="12155575.0803"/>
    <n v="1657"/>
  </r>
  <r>
    <d v="2019-07-16T00:00:00"/>
    <s v="Q3-2019"/>
    <x v="6"/>
    <n v="29"/>
    <s v="Tuesday"/>
    <x v="4"/>
    <n v="9.9"/>
    <n v="13.9"/>
    <n v="6.4"/>
    <n v="1.8"/>
    <s v="Y"/>
    <s v="N"/>
    <n v="132941.76999999999"/>
    <n v="114.6004499"/>
    <n v="15235186.6525"/>
    <n v="1658"/>
  </r>
  <r>
    <d v="2019-07-17T00:00:00"/>
    <s v="Q3-2019"/>
    <x v="6"/>
    <n v="29"/>
    <s v="Wednesday"/>
    <x v="4"/>
    <n v="9.6999999999999993"/>
    <n v="13.7"/>
    <n v="3.6"/>
    <n v="0"/>
    <s v="Y"/>
    <s v="N"/>
    <n v="135339.82"/>
    <n v="91.545886449999998"/>
    <n v="12389803.7939"/>
    <n v="1659"/>
  </r>
  <r>
    <d v="2019-07-18T00:00:00"/>
    <s v="Q3-2019"/>
    <x v="6"/>
    <n v="29"/>
    <s v="Thursday"/>
    <x v="4"/>
    <n v="9"/>
    <n v="14.3"/>
    <n v="7.9"/>
    <n v="0.4"/>
    <s v="Y"/>
    <s v="N"/>
    <n v="134119.14000000001"/>
    <n v="85.918878829999997"/>
    <n v="11523366.1384"/>
    <n v="1660"/>
  </r>
  <r>
    <d v="2019-07-19T00:00:00"/>
    <s v="Q3-2019"/>
    <x v="6"/>
    <n v="29"/>
    <s v="Friday"/>
    <x v="4"/>
    <n v="7.5"/>
    <n v="15.7"/>
    <n v="9.6"/>
    <n v="1.6"/>
    <s v="Y"/>
    <s v="N"/>
    <n v="132101.85999999999"/>
    <n v="101.5731984"/>
    <n v="13418008.434800001"/>
    <n v="1661"/>
  </r>
  <r>
    <d v="2019-07-20T00:00:00"/>
    <s v="Q3-2019"/>
    <x v="6"/>
    <n v="29"/>
    <s v="Saturday"/>
    <x v="4"/>
    <n v="8"/>
    <n v="17.100000000000001"/>
    <n v="10.3"/>
    <n v="0"/>
    <s v="Y"/>
    <s v="N"/>
    <n v="111288.905"/>
    <n v="52.5253199"/>
    <n v="5845485.3364000004"/>
    <n v="1662"/>
  </r>
  <r>
    <d v="2019-07-21T00:00:00"/>
    <s v="Q3-2019"/>
    <x v="6"/>
    <n v="29"/>
    <s v="Sunday"/>
    <x v="4"/>
    <n v="11.3"/>
    <n v="16.600000000000001"/>
    <n v="8.1"/>
    <n v="0"/>
    <s v="Y"/>
    <s v="N"/>
    <n v="111293.15"/>
    <n v="60.156590430000001"/>
    <n v="6695016.4422000004"/>
    <n v="1663"/>
  </r>
  <r>
    <d v="2019-07-22T00:00:00"/>
    <s v="Q3-2019"/>
    <x v="6"/>
    <n v="30"/>
    <s v="Monday"/>
    <x v="4"/>
    <n v="7.9"/>
    <n v="15.6"/>
    <n v="10.6"/>
    <n v="0"/>
    <s v="Y"/>
    <s v="N"/>
    <n v="123618.42"/>
    <n v="64.585343089999995"/>
    <n v="7983938.0679000001"/>
    <n v="1664"/>
  </r>
  <r>
    <d v="2019-07-23T00:00:00"/>
    <s v="Q3-2019"/>
    <x v="6"/>
    <n v="30"/>
    <s v="Tuesday"/>
    <x v="4"/>
    <n v="9.9"/>
    <n v="15.2"/>
    <n v="8.1999999999999993"/>
    <n v="1.6"/>
    <s v="Y"/>
    <s v="N"/>
    <n v="129008.62"/>
    <n v="69.864795830000006"/>
    <n v="9013160.8966000006"/>
    <n v="1665"/>
  </r>
  <r>
    <d v="2019-07-24T00:00:00"/>
    <s v="Q3-2019"/>
    <x v="6"/>
    <n v="30"/>
    <s v="Wednesday"/>
    <x v="4"/>
    <n v="7"/>
    <n v="14.4"/>
    <n v="7.8"/>
    <n v="8"/>
    <s v="Y"/>
    <s v="N"/>
    <n v="135782.54500000001"/>
    <n v="87.256299299999995"/>
    <n v="11847882.3862"/>
    <n v="1666"/>
  </r>
  <r>
    <d v="2019-07-25T00:00:00"/>
    <s v="Q3-2019"/>
    <x v="6"/>
    <n v="30"/>
    <s v="Thursday"/>
    <x v="4"/>
    <n v="9.1999999999999993"/>
    <n v="14.8"/>
    <n v="5.2"/>
    <n v="0"/>
    <s v="Y"/>
    <s v="N"/>
    <n v="132940.63"/>
    <n v="84.076210110000005"/>
    <n v="11177144.34"/>
    <n v="1667"/>
  </r>
  <r>
    <d v="2019-07-26T00:00:00"/>
    <s v="Q3-2019"/>
    <x v="6"/>
    <n v="30"/>
    <s v="Friday"/>
    <x v="4"/>
    <n v="11"/>
    <n v="14"/>
    <n v="5.9"/>
    <n v="0"/>
    <s v="Y"/>
    <s v="N"/>
    <n v="136493.13"/>
    <n v="95.233217850000003"/>
    <n v="12998679.984300001"/>
    <n v="1668"/>
  </r>
  <r>
    <d v="2019-07-27T00:00:00"/>
    <s v="Q3-2019"/>
    <x v="6"/>
    <n v="30"/>
    <s v="Saturday"/>
    <x v="4"/>
    <n v="9.8000000000000007"/>
    <n v="15.3"/>
    <n v="8.6999999999999993"/>
    <n v="6.8"/>
    <s v="Y"/>
    <s v="N"/>
    <n v="121958.69"/>
    <n v="94.375867150000005"/>
    <n v="11509957.1252"/>
    <n v="1669"/>
  </r>
  <r>
    <d v="2019-07-28T00:00:00"/>
    <s v="Q3-2019"/>
    <x v="6"/>
    <n v="30"/>
    <s v="Sunday"/>
    <x v="4"/>
    <n v="6.6"/>
    <n v="15.1"/>
    <n v="10.199999999999999"/>
    <n v="0"/>
    <s v="Y"/>
    <s v="N"/>
    <n v="118413.13499999999"/>
    <n v="85.712073040000007"/>
    <n v="10149435.276000001"/>
    <n v="1670"/>
  </r>
  <r>
    <d v="2019-07-29T00:00:00"/>
    <s v="Q3-2019"/>
    <x v="6"/>
    <n v="31"/>
    <s v="Monday"/>
    <x v="4"/>
    <n v="8.9"/>
    <n v="14.6"/>
    <n v="9.9"/>
    <n v="0"/>
    <s v="Y"/>
    <s v="N"/>
    <n v="133205.18"/>
    <n v="95.873752800000005"/>
    <n v="12770880.499"/>
    <n v="1671"/>
  </r>
  <r>
    <d v="2019-07-30T00:00:00"/>
    <s v="Q3-2019"/>
    <x v="6"/>
    <n v="31"/>
    <s v="Tuesday"/>
    <x v="4"/>
    <n v="7.9"/>
    <n v="12.5"/>
    <n v="8.6999999999999993"/>
    <n v="0.8"/>
    <s v="Y"/>
    <s v="N"/>
    <n v="138858.04500000001"/>
    <n v="110.4700594"/>
    <n v="15339656.4793"/>
    <n v="1672"/>
  </r>
  <r>
    <d v="2019-07-31T00:00:00"/>
    <s v="Q3-2019"/>
    <x v="6"/>
    <n v="31"/>
    <s v="Wednesday"/>
    <x v="4"/>
    <n v="3"/>
    <n v="12.5"/>
    <n v="11.3"/>
    <n v="0"/>
    <s v="Y"/>
    <s v="N"/>
    <n v="140275.82999999999"/>
    <n v="153.26684940000001"/>
    <n v="21499634.511100002"/>
    <n v="1673"/>
  </r>
  <r>
    <d v="2019-08-01T00:00:00"/>
    <s v="Q3-2019"/>
    <x v="7"/>
    <n v="31"/>
    <s v="Thursday"/>
    <x v="4"/>
    <n v="5.8"/>
    <n v="13.8"/>
    <n v="8.6"/>
    <n v="0"/>
    <s v="Y"/>
    <s v="N"/>
    <n v="137651.13500000001"/>
    <n v="98.967005540000002"/>
    <n v="13622920.6401"/>
    <n v="1674"/>
  </r>
  <r>
    <d v="2019-08-02T00:00:00"/>
    <s v="Q3-2019"/>
    <x v="7"/>
    <n v="31"/>
    <s v="Friday"/>
    <x v="4"/>
    <n v="9.6999999999999993"/>
    <n v="12.7"/>
    <n v="7.4"/>
    <n v="0.4"/>
    <s v="Y"/>
    <s v="N"/>
    <n v="135633.89000000001"/>
    <n v="106.56821669999999"/>
    <n v="14454261.781400001"/>
    <n v="1675"/>
  </r>
  <r>
    <d v="2019-08-03T00:00:00"/>
    <s v="Q3-2019"/>
    <x v="7"/>
    <n v="31"/>
    <s v="Saturday"/>
    <x v="4"/>
    <n v="10"/>
    <n v="13.9"/>
    <n v="6.2"/>
    <n v="0"/>
    <s v="Y"/>
    <s v="N"/>
    <n v="119933.7"/>
    <n v="121.53235650000001"/>
    <n v="14575825.184800001"/>
    <n v="1676"/>
  </r>
  <r>
    <d v="2019-08-04T00:00:00"/>
    <s v="Q3-2019"/>
    <x v="7"/>
    <n v="31"/>
    <s v="Sunday"/>
    <x v="4"/>
    <n v="9.1999999999999993"/>
    <n v="13.1"/>
    <n v="7.2"/>
    <n v="1"/>
    <s v="Y"/>
    <s v="N"/>
    <n v="120350.215"/>
    <n v="127.8811699"/>
    <n v="15390526.2919"/>
    <n v="1677"/>
  </r>
  <r>
    <d v="2019-08-05T00:00:00"/>
    <s v="Q3-2019"/>
    <x v="7"/>
    <n v="32"/>
    <s v="Monday"/>
    <x v="4"/>
    <n v="10"/>
    <n v="15.8"/>
    <n v="10.7"/>
    <n v="0"/>
    <s v="Y"/>
    <s v="N"/>
    <n v="125652.05499999999"/>
    <n v="108.4969239"/>
    <n v="13632861.449200001"/>
    <n v="1678"/>
  </r>
  <r>
    <d v="2019-08-06T00:00:00"/>
    <s v="Q3-2019"/>
    <x v="7"/>
    <n v="32"/>
    <s v="Tuesday"/>
    <x v="4"/>
    <n v="9.1"/>
    <n v="13.5"/>
    <n v="4.5"/>
    <n v="0.4"/>
    <s v="Y"/>
    <s v="N"/>
    <n v="132120.39000000001"/>
    <n v="89.427805109999994"/>
    <n v="11815236.488"/>
    <n v="1679"/>
  </r>
  <r>
    <d v="2019-08-07T00:00:00"/>
    <s v="Q3-2019"/>
    <x v="7"/>
    <n v="32"/>
    <s v="Wednesday"/>
    <x v="4"/>
    <n v="9.3000000000000007"/>
    <n v="14.1"/>
    <n v="7.5"/>
    <n v="0"/>
    <s v="Y"/>
    <s v="N"/>
    <n v="136315.38"/>
    <n v="129.26252919999999"/>
    <n v="17620470.787700001"/>
    <n v="1680"/>
  </r>
  <r>
    <d v="2019-08-08T00:00:00"/>
    <s v="Q3-2019"/>
    <x v="7"/>
    <n v="32"/>
    <s v="Thursday"/>
    <x v="4"/>
    <n v="6.7"/>
    <n v="13.9"/>
    <n v="9.6"/>
    <n v="10.8"/>
    <s v="Y"/>
    <s v="N"/>
    <n v="133004.73000000001"/>
    <n v="95.454195279999993"/>
    <n v="12695859.4706"/>
    <n v="1681"/>
  </r>
  <r>
    <d v="2019-08-09T00:00:00"/>
    <s v="Q3-2019"/>
    <x v="7"/>
    <n v="32"/>
    <s v="Friday"/>
    <x v="4"/>
    <n v="7.8"/>
    <n v="10.1"/>
    <n v="7.3"/>
    <n v="2"/>
    <s v="Y"/>
    <s v="N"/>
    <n v="142555.10500000001"/>
    <n v="119.9574815"/>
    <n v="17100551.3708"/>
    <n v="1682"/>
  </r>
  <r>
    <d v="2019-08-10T00:00:00"/>
    <s v="Q3-2019"/>
    <x v="7"/>
    <n v="32"/>
    <s v="Saturday"/>
    <x v="4"/>
    <n v="5.2"/>
    <n v="12.5"/>
    <n v="6.6"/>
    <n v="4.2"/>
    <s v="Y"/>
    <s v="N"/>
    <n v="128554.605"/>
    <n v="94.668808780000006"/>
    <n v="12170111.318499999"/>
    <n v="1683"/>
  </r>
  <r>
    <d v="2019-08-11T00:00:00"/>
    <s v="Q3-2019"/>
    <x v="7"/>
    <n v="32"/>
    <s v="Sunday"/>
    <x v="4"/>
    <n v="4.8"/>
    <n v="12.9"/>
    <n v="11.4"/>
    <n v="6"/>
    <s v="Y"/>
    <s v="N"/>
    <n v="121028.325"/>
    <n v="98.101093950000006"/>
    <n v="11873011.0814"/>
    <n v="1684"/>
  </r>
  <r>
    <d v="2019-08-12T00:00:00"/>
    <s v="Q3-2019"/>
    <x v="7"/>
    <n v="33"/>
    <s v="Monday"/>
    <x v="4"/>
    <n v="6.3"/>
    <n v="12"/>
    <n v="9.9"/>
    <n v="8.8000000000000007"/>
    <s v="Y"/>
    <s v="N"/>
    <n v="136683.4"/>
    <n v="163.36163669999999"/>
    <n v="22328823.933699999"/>
    <n v="1685"/>
  </r>
  <r>
    <d v="2019-08-13T00:00:00"/>
    <s v="Q3-2019"/>
    <x v="7"/>
    <n v="33"/>
    <s v="Tuesday"/>
    <x v="4"/>
    <n v="8.8000000000000007"/>
    <n v="13.1"/>
    <n v="7"/>
    <n v="0"/>
    <s v="Y"/>
    <s v="N"/>
    <n v="141474.26500000001"/>
    <n v="267.34764990000002"/>
    <n v="37822812.269100003"/>
    <n v="1686"/>
  </r>
  <r>
    <d v="2019-08-14T00:00:00"/>
    <s v="Q3-2019"/>
    <x v="7"/>
    <n v="33"/>
    <s v="Wednesday"/>
    <x v="4"/>
    <n v="9.1"/>
    <n v="13.8"/>
    <n v="6.7"/>
    <n v="0.2"/>
    <s v="Y"/>
    <s v="N"/>
    <n v="134681.435"/>
    <n v="123.8521422"/>
    <n v="16680584.2393"/>
    <n v="1687"/>
  </r>
  <r>
    <d v="2019-08-15T00:00:00"/>
    <s v="Q3-2019"/>
    <x v="7"/>
    <n v="33"/>
    <s v="Thursday"/>
    <x v="4"/>
    <n v="7.3"/>
    <n v="16.2"/>
    <n v="10.5"/>
    <n v="0"/>
    <s v="Y"/>
    <s v="N"/>
    <n v="128119.715"/>
    <n v="76.350980870000001"/>
    <n v="9782065.909"/>
    <n v="1688"/>
  </r>
  <r>
    <d v="2019-08-16T00:00:00"/>
    <s v="Q3-2019"/>
    <x v="7"/>
    <n v="33"/>
    <s v="Friday"/>
    <x v="4"/>
    <n v="10.6"/>
    <n v="16.899999999999999"/>
    <n v="6.3"/>
    <n v="0"/>
    <s v="Y"/>
    <s v="N"/>
    <n v="129781.155"/>
    <n v="100.0115921"/>
    <n v="12979619.936100001"/>
    <n v="1689"/>
  </r>
  <r>
    <d v="2019-08-17T00:00:00"/>
    <s v="Q3-2019"/>
    <x v="7"/>
    <n v="33"/>
    <s v="Saturday"/>
    <x v="4"/>
    <n v="7"/>
    <n v="16.5"/>
    <n v="13.4"/>
    <n v="3.8"/>
    <s v="Y"/>
    <s v="N"/>
    <n v="115460.6"/>
    <n v="75.491413320000007"/>
    <n v="8716283.8768000007"/>
    <n v="1690"/>
  </r>
  <r>
    <d v="2019-08-18T00:00:00"/>
    <s v="Q3-2019"/>
    <x v="7"/>
    <n v="33"/>
    <s v="Sunday"/>
    <x v="4"/>
    <n v="8.8000000000000007"/>
    <n v="19.399999999999999"/>
    <n v="9.3000000000000007"/>
    <n v="0"/>
    <s v="Y"/>
    <s v="N"/>
    <n v="110816.375"/>
    <n v="52.024492690000002"/>
    <n v="5765165.6911000004"/>
    <n v="1691"/>
  </r>
  <r>
    <d v="2019-08-19T00:00:00"/>
    <s v="Q3-2019"/>
    <x v="7"/>
    <n v="34"/>
    <s v="Monday"/>
    <x v="4"/>
    <n v="5.8"/>
    <n v="12.3"/>
    <n v="12.8"/>
    <n v="4"/>
    <s v="Y"/>
    <s v="N"/>
    <n v="131067.25"/>
    <n v="81.723625240000004"/>
    <n v="10711290.8202"/>
    <n v="1692"/>
  </r>
  <r>
    <d v="2019-08-20T00:00:00"/>
    <s v="Q3-2019"/>
    <x v="7"/>
    <n v="34"/>
    <s v="Tuesday"/>
    <x v="4"/>
    <n v="7.6"/>
    <n v="17"/>
    <n v="7.2"/>
    <n v="0.4"/>
    <s v="Y"/>
    <s v="N"/>
    <n v="131438.54999999999"/>
    <n v="61.926547419999999"/>
    <n v="8139535.5993999997"/>
    <n v="1693"/>
  </r>
  <r>
    <d v="2019-08-21T00:00:00"/>
    <s v="Q3-2019"/>
    <x v="7"/>
    <n v="34"/>
    <s v="Wednesday"/>
    <x v="4"/>
    <n v="11.5"/>
    <n v="16.600000000000001"/>
    <n v="11.5"/>
    <n v="0.2"/>
    <s v="Y"/>
    <s v="N"/>
    <n v="120747.08"/>
    <n v="54.386880320000003"/>
    <n v="6567056.9889000002"/>
    <n v="1694"/>
  </r>
  <r>
    <d v="2019-08-22T00:00:00"/>
    <s v="Q3-2019"/>
    <x v="7"/>
    <n v="34"/>
    <s v="Thursday"/>
    <x v="4"/>
    <n v="9.6"/>
    <n v="13"/>
    <n v="11.3"/>
    <n v="1.6"/>
    <s v="Y"/>
    <s v="N"/>
    <n v="127697.99"/>
    <n v="89.139147589999993"/>
    <n v="11382889.977600001"/>
    <n v="1695"/>
  </r>
  <r>
    <d v="2019-08-23T00:00:00"/>
    <s v="Q3-2019"/>
    <x v="7"/>
    <n v="34"/>
    <s v="Friday"/>
    <x v="4"/>
    <n v="3.8"/>
    <n v="15.1"/>
    <n v="14.5"/>
    <n v="0"/>
    <s v="Y"/>
    <s v="N"/>
    <n v="126763.36500000001"/>
    <n v="91.098931109999995"/>
    <n v="11548007.055400001"/>
    <n v="1696"/>
  </r>
  <r>
    <d v="2019-08-24T00:00:00"/>
    <s v="Q3-2019"/>
    <x v="7"/>
    <n v="34"/>
    <s v="Saturday"/>
    <x v="4"/>
    <n v="7.9"/>
    <n v="18"/>
    <n v="13"/>
    <n v="0"/>
    <s v="Y"/>
    <s v="N"/>
    <n v="107303.47500000001"/>
    <n v="55.149898819999997"/>
    <n v="5917775.7893000003"/>
    <n v="1697"/>
  </r>
  <r>
    <d v="2019-08-25T00:00:00"/>
    <s v="Q3-2019"/>
    <x v="7"/>
    <n v="34"/>
    <s v="Sunday"/>
    <x v="4"/>
    <n v="6.5"/>
    <n v="12.9"/>
    <n v="13.9"/>
    <n v="1.2"/>
    <s v="Y"/>
    <s v="N"/>
    <n v="113980.3"/>
    <n v="119.3055933"/>
    <n v="13598487.316"/>
    <n v="1698"/>
  </r>
  <r>
    <d v="2019-08-26T00:00:00"/>
    <s v="Q3-2019"/>
    <x v="7"/>
    <n v="35"/>
    <s v="Monday"/>
    <x v="4"/>
    <n v="5.3"/>
    <n v="14.4"/>
    <n v="14.7"/>
    <n v="0"/>
    <s v="Y"/>
    <s v="N"/>
    <n v="132704.36499999999"/>
    <n v="142.18481030000001"/>
    <n v="18868544.963500001"/>
    <n v="1699"/>
  </r>
  <r>
    <d v="2019-08-27T00:00:00"/>
    <s v="Q3-2019"/>
    <x v="7"/>
    <n v="35"/>
    <s v="Tuesday"/>
    <x v="4"/>
    <n v="4.2"/>
    <n v="15.3"/>
    <n v="12.9"/>
    <n v="0"/>
    <s v="Y"/>
    <s v="N"/>
    <n v="130964.88499999999"/>
    <n v="131.1074194"/>
    <n v="17170468.104400001"/>
    <n v="1700"/>
  </r>
  <r>
    <d v="2019-08-28T00:00:00"/>
    <s v="Q3-2019"/>
    <x v="7"/>
    <n v="35"/>
    <s v="Wednesday"/>
    <x v="4"/>
    <n v="8.3000000000000007"/>
    <n v="13.4"/>
    <n v="5"/>
    <n v="0"/>
    <s v="Y"/>
    <s v="N"/>
    <n v="137660.94"/>
    <n v="140.94202110000001"/>
    <n v="19402211.110100001"/>
    <n v="1701"/>
  </r>
  <r>
    <d v="2019-08-29T00:00:00"/>
    <s v="Q3-2019"/>
    <x v="7"/>
    <n v="35"/>
    <s v="Thursday"/>
    <x v="4"/>
    <n v="6.1"/>
    <n v="13"/>
    <n v="13.2"/>
    <n v="6.2"/>
    <s v="Y"/>
    <s v="N"/>
    <n v="134233.345"/>
    <n v="135.2468604"/>
    <n v="18154638.472199999"/>
    <n v="1702"/>
  </r>
  <r>
    <d v="2019-08-30T00:00:00"/>
    <s v="Q3-2019"/>
    <x v="7"/>
    <n v="35"/>
    <s v="Friday"/>
    <x v="4"/>
    <n v="2.2999999999999998"/>
    <n v="15.3"/>
    <n v="15.6"/>
    <n v="0.2"/>
    <s v="Y"/>
    <s v="N"/>
    <n v="131871.07999999999"/>
    <n v="185.2052836"/>
    <n v="24423220.77"/>
    <n v="1703"/>
  </r>
  <r>
    <d v="2019-08-31T00:00:00"/>
    <s v="Q3-2019"/>
    <x v="7"/>
    <n v="35"/>
    <s v="Saturday"/>
    <x v="4"/>
    <n v="5"/>
    <n v="18.2"/>
    <n v="15.8"/>
    <n v="0"/>
    <s v="Y"/>
    <s v="N"/>
    <n v="107616.03"/>
    <n v="79.347198370000001"/>
    <n v="8539030.4802000001"/>
    <n v="1704"/>
  </r>
  <r>
    <d v="2019-09-01T00:00:00"/>
    <s v="Q3-2019"/>
    <x v="8"/>
    <n v="35"/>
    <s v="Sunday"/>
    <x v="4"/>
    <n v="11.1"/>
    <n v="19.600000000000001"/>
    <n v="9.4"/>
    <n v="0"/>
    <s v="Y"/>
    <s v="N"/>
    <n v="106779.47500000001"/>
    <n v="75.512741539999993"/>
    <n v="8063210.8975"/>
    <n v="1705"/>
  </r>
  <r>
    <d v="2019-09-02T00:00:00"/>
    <s v="Q3-2019"/>
    <x v="8"/>
    <n v="36"/>
    <s v="Monday"/>
    <x v="4"/>
    <n v="10.199999999999999"/>
    <n v="17.600000000000001"/>
    <n v="13.8"/>
    <n v="2.4"/>
    <s v="Y"/>
    <s v="N"/>
    <n v="121697.38"/>
    <n v="92.691088919999999"/>
    <n v="11280262.6709"/>
    <n v="1706"/>
  </r>
  <r>
    <d v="2019-09-03T00:00:00"/>
    <s v="Q3-2019"/>
    <x v="8"/>
    <n v="36"/>
    <s v="Tuesday"/>
    <x v="4"/>
    <n v="9.1999999999999993"/>
    <n v="19.600000000000001"/>
    <n v="16.399999999999999"/>
    <n v="0.6"/>
    <s v="Y"/>
    <s v="N"/>
    <n v="118871.215"/>
    <n v="114.88625949999999"/>
    <n v="13656669.253599999"/>
    <n v="1707"/>
  </r>
  <r>
    <d v="2019-09-04T00:00:00"/>
    <s v="Q3-2019"/>
    <x v="8"/>
    <n v="36"/>
    <s v="Wednesday"/>
    <x v="4"/>
    <n v="8.1999999999999993"/>
    <n v="18.7"/>
    <n v="15.1"/>
    <n v="0"/>
    <s v="Y"/>
    <s v="N"/>
    <n v="122652.81"/>
    <n v="144.39343450000001"/>
    <n v="17710260.487"/>
    <n v="1708"/>
  </r>
  <r>
    <d v="2019-09-05T00:00:00"/>
    <s v="Q3-2019"/>
    <x v="8"/>
    <n v="36"/>
    <s v="Thursday"/>
    <x v="4"/>
    <n v="8.6999999999999993"/>
    <n v="21.2"/>
    <n v="14.8"/>
    <n v="3.4"/>
    <s v="Y"/>
    <s v="N"/>
    <n v="120223.175"/>
    <n v="99.345443470000006"/>
    <n v="11943624.6357"/>
    <n v="1709"/>
  </r>
  <r>
    <d v="2019-09-06T00:00:00"/>
    <s v="Q3-2019"/>
    <x v="8"/>
    <n v="36"/>
    <s v="Friday"/>
    <x v="4"/>
    <n v="11.3"/>
    <n v="16"/>
    <n v="10.4"/>
    <n v="2"/>
    <s v="Y"/>
    <s v="N"/>
    <n v="122222.69"/>
    <n v="67.972754190000003"/>
    <n v="8307812.8638000004"/>
    <n v="1710"/>
  </r>
  <r>
    <d v="2019-09-07T00:00:00"/>
    <s v="Q3-2019"/>
    <x v="8"/>
    <n v="36"/>
    <s v="Saturday"/>
    <x v="4"/>
    <n v="8.8000000000000007"/>
    <n v="12.9"/>
    <n v="11.3"/>
    <n v="1"/>
    <s v="Y"/>
    <s v="N"/>
    <n v="115200.19"/>
    <n v="73.467962999999997"/>
    <n v="8463523.2964999992"/>
    <n v="1711"/>
  </r>
  <r>
    <d v="2019-09-08T00:00:00"/>
    <s v="Q3-2019"/>
    <x v="8"/>
    <n v="36"/>
    <s v="Sunday"/>
    <x v="4"/>
    <n v="8.1999999999999993"/>
    <n v="15.1"/>
    <n v="9.5"/>
    <n v="0.6"/>
    <s v="Y"/>
    <s v="N"/>
    <n v="116999.07"/>
    <n v="65.376438919999998"/>
    <n v="7648982.5536000002"/>
    <n v="1712"/>
  </r>
  <r>
    <d v="2019-09-09T00:00:00"/>
    <s v="Q3-2019"/>
    <x v="8"/>
    <n v="37"/>
    <s v="Monday"/>
    <x v="4"/>
    <n v="6.8"/>
    <n v="12.8"/>
    <n v="14.4"/>
    <n v="5.6"/>
    <s v="Y"/>
    <s v="N"/>
    <n v="130448.11500000001"/>
    <n v="92.613968850000006"/>
    <n v="12081317.6592"/>
    <n v="1713"/>
  </r>
  <r>
    <d v="2019-09-10T00:00:00"/>
    <s v="Q3-2019"/>
    <x v="8"/>
    <n v="37"/>
    <s v="Tuesday"/>
    <x v="4"/>
    <n v="7.7"/>
    <n v="14.8"/>
    <n v="16.100000000000001"/>
    <n v="2.6"/>
    <s v="Y"/>
    <s v="N"/>
    <n v="131665.01500000001"/>
    <n v="150.02796119999999"/>
    <n v="19753433.761799999"/>
    <n v="1714"/>
  </r>
  <r>
    <d v="2019-09-11T00:00:00"/>
    <s v="Q3-2019"/>
    <x v="8"/>
    <n v="37"/>
    <s v="Wednesday"/>
    <x v="4"/>
    <n v="5"/>
    <n v="20.8"/>
    <n v="17.8"/>
    <n v="0"/>
    <s v="Y"/>
    <s v="N"/>
    <n v="121100.045"/>
    <n v="83.052148279999997"/>
    <n v="10057618.894099999"/>
    <n v="1715"/>
  </r>
  <r>
    <d v="2019-09-12T00:00:00"/>
    <s v="Q3-2019"/>
    <x v="8"/>
    <n v="37"/>
    <s v="Thursday"/>
    <x v="4"/>
    <n v="11.1"/>
    <n v="20.8"/>
    <n v="11.8"/>
    <n v="0"/>
    <s v="Y"/>
    <s v="N"/>
    <n v="118723.07"/>
    <n v="76.526618920000004"/>
    <n v="9085475.1348999999"/>
    <n v="1716"/>
  </r>
  <r>
    <d v="2019-09-13T00:00:00"/>
    <s v="Q3-2019"/>
    <x v="8"/>
    <n v="37"/>
    <s v="Friday"/>
    <x v="4"/>
    <n v="7.7"/>
    <n v="18.600000000000001"/>
    <n v="14"/>
    <n v="0"/>
    <s v="Y"/>
    <s v="N"/>
    <n v="120349.015"/>
    <n v="108.21402329999999"/>
    <n v="13023451.113299999"/>
    <n v="1717"/>
  </r>
  <r>
    <d v="2019-09-14T00:00:00"/>
    <s v="Q3-2019"/>
    <x v="8"/>
    <n v="37"/>
    <s v="Saturday"/>
    <x v="4"/>
    <n v="9.3000000000000007"/>
    <n v="20"/>
    <n v="18.3"/>
    <n v="0"/>
    <s v="Y"/>
    <s v="N"/>
    <n v="103500.955"/>
    <n v="106.46105230000001"/>
    <n v="11018820.5834"/>
    <n v="1718"/>
  </r>
  <r>
    <d v="2019-09-15T00:00:00"/>
    <s v="Q3-2019"/>
    <x v="8"/>
    <n v="37"/>
    <s v="Sunday"/>
    <x v="4"/>
    <n v="12.4"/>
    <n v="21.8"/>
    <n v="8.4"/>
    <n v="1.6"/>
    <s v="Y"/>
    <s v="N"/>
    <n v="105149.02"/>
    <n v="87.630074989999997"/>
    <n v="9214216.5077"/>
    <n v="1719"/>
  </r>
  <r>
    <d v="2019-09-16T00:00:00"/>
    <s v="Q3-2019"/>
    <x v="8"/>
    <n v="38"/>
    <s v="Monday"/>
    <x v="4"/>
    <n v="9.6999999999999993"/>
    <n v="12.8"/>
    <n v="17.7"/>
    <n v="13"/>
    <s v="Y"/>
    <s v="N"/>
    <n v="119362.235"/>
    <n v="137.46735670000001"/>
    <n v="16408410.9353"/>
    <n v="1720"/>
  </r>
  <r>
    <d v="2019-09-17T00:00:00"/>
    <s v="Q3-2019"/>
    <x v="8"/>
    <n v="38"/>
    <s v="Tuesday"/>
    <x v="4"/>
    <n v="3.6"/>
    <n v="14.8"/>
    <n v="19"/>
    <n v="0"/>
    <s v="Y"/>
    <s v="N"/>
    <n v="124129.44"/>
    <n v="149.599176"/>
    <n v="18569661.941300001"/>
    <n v="1721"/>
  </r>
  <r>
    <d v="2019-09-18T00:00:00"/>
    <s v="Q3-2019"/>
    <x v="8"/>
    <n v="38"/>
    <s v="Wednesday"/>
    <x v="4"/>
    <n v="4.3"/>
    <n v="18.899999999999999"/>
    <n v="19.2"/>
    <n v="0"/>
    <s v="Y"/>
    <s v="N"/>
    <n v="119715.705"/>
    <n v="151.2558046"/>
    <n v="18107695.283"/>
    <n v="1722"/>
  </r>
  <r>
    <d v="2019-09-19T00:00:00"/>
    <s v="Q3-2019"/>
    <x v="8"/>
    <n v="38"/>
    <s v="Thursday"/>
    <x v="4"/>
    <n v="8.1999999999999993"/>
    <n v="24"/>
    <n v="19.399999999999999"/>
    <n v="0"/>
    <s v="Y"/>
    <s v="N"/>
    <n v="108102.56"/>
    <n v="82.43824146"/>
    <n v="8911784.9437000006"/>
    <n v="1723"/>
  </r>
  <r>
    <d v="2019-09-20T00:00:00"/>
    <s v="Q3-2019"/>
    <x v="8"/>
    <n v="38"/>
    <s v="Friday"/>
    <x v="4"/>
    <n v="15.7"/>
    <n v="26.2"/>
    <n v="14.4"/>
    <n v="0"/>
    <s v="N"/>
    <s v="N"/>
    <n v="107222.345"/>
    <n v="106.2793137"/>
    <n v="11395517.2399"/>
    <n v="1724"/>
  </r>
  <r>
    <d v="2019-09-21T00:00:00"/>
    <s v="Q3-2019"/>
    <x v="8"/>
    <n v="38"/>
    <s v="Saturday"/>
    <x v="4"/>
    <n v="14.5"/>
    <n v="19.399999999999999"/>
    <n v="10.5"/>
    <n v="0"/>
    <s v="N"/>
    <s v="N"/>
    <n v="101348.35"/>
    <n v="112.25774509999999"/>
    <n v="11377137.240599999"/>
    <n v="1725"/>
  </r>
  <r>
    <d v="2019-09-22T00:00:00"/>
    <s v="Q3-2019"/>
    <x v="8"/>
    <n v="38"/>
    <s v="Sunday"/>
    <x v="4"/>
    <n v="7.9"/>
    <n v="15.5"/>
    <n v="13.6"/>
    <n v="4.5999999999999996"/>
    <s v="N"/>
    <s v="N"/>
    <n v="102386.52499999999"/>
    <n v="103.2310155"/>
    <n v="10569464.9493"/>
    <n v="1726"/>
  </r>
  <r>
    <d v="2019-09-23T00:00:00"/>
    <s v="Q3-2019"/>
    <x v="8"/>
    <n v="39"/>
    <s v="Monday"/>
    <x v="4"/>
    <n v="8.9"/>
    <n v="15.2"/>
    <n v="13.9"/>
    <n v="2"/>
    <s v="N"/>
    <s v="N"/>
    <n v="121862.88499999999"/>
    <n v="109.7326738"/>
    <n v="13372340.208000001"/>
    <n v="1727"/>
  </r>
  <r>
    <d v="2019-09-24T00:00:00"/>
    <s v="Q3-2019"/>
    <x v="8"/>
    <n v="39"/>
    <s v="Tuesday"/>
    <x v="4"/>
    <n v="8.3000000000000007"/>
    <n v="15.1"/>
    <n v="13.3"/>
    <n v="1.4"/>
    <s v="N"/>
    <s v="N"/>
    <n v="125787.33"/>
    <n v="148.22983249999999"/>
    <n v="18645434.8565"/>
    <n v="1728"/>
  </r>
  <r>
    <d v="2019-09-25T00:00:00"/>
    <s v="Q3-2019"/>
    <x v="8"/>
    <n v="39"/>
    <s v="Wednesday"/>
    <x v="4"/>
    <n v="8.6999999999999993"/>
    <n v="16.600000000000001"/>
    <n v="13.1"/>
    <n v="0"/>
    <s v="N"/>
    <s v="N"/>
    <n v="124302.93"/>
    <n v="192.4850347"/>
    <n v="23926453.794399999"/>
    <n v="1729"/>
  </r>
  <r>
    <d v="2019-09-26T00:00:00"/>
    <s v="Q3-2019"/>
    <x v="8"/>
    <n v="39"/>
    <s v="Thursday"/>
    <x v="4"/>
    <n v="8.3000000000000007"/>
    <n v="20.3"/>
    <n v="19.600000000000001"/>
    <n v="0"/>
    <s v="N"/>
    <s v="N"/>
    <n v="117320.175"/>
    <n v="139.4994437"/>
    <n v="16366099.147299999"/>
    <n v="1730"/>
  </r>
  <r>
    <d v="2019-09-27T00:00:00"/>
    <s v="Q3-2019"/>
    <x v="8"/>
    <n v="39"/>
    <s v="Friday"/>
    <x v="4"/>
    <n v="12.3"/>
    <n v="18.8"/>
    <n v="7.4"/>
    <n v="0"/>
    <s v="N"/>
    <s v="Y"/>
    <n v="106043.02"/>
    <n v="69.640959690000003"/>
    <n v="7384937.6812000005"/>
    <n v="1731"/>
  </r>
  <r>
    <d v="2019-09-28T00:00:00"/>
    <s v="Q3-2019"/>
    <x v="8"/>
    <n v="39"/>
    <s v="Saturday"/>
    <x v="4"/>
    <n v="7.2"/>
    <n v="14.9"/>
    <n v="17.7"/>
    <n v="0.2"/>
    <s v="N"/>
    <s v="N"/>
    <n v="108762.31"/>
    <n v="132.2621226"/>
    <n v="14385133.979499999"/>
    <n v="1732"/>
  </r>
  <r>
    <d v="2019-09-29T00:00:00"/>
    <s v="Q3-2019"/>
    <x v="8"/>
    <n v="39"/>
    <s v="Sunday"/>
    <x v="4"/>
    <n v="9.1"/>
    <n v="15.8"/>
    <n v="19"/>
    <n v="0"/>
    <s v="N"/>
    <s v="N"/>
    <n v="104804.09"/>
    <n v="90.401320499999997"/>
    <n v="9474428.1297999993"/>
    <n v="1733"/>
  </r>
  <r>
    <d v="2019-09-30T00:00:00"/>
    <s v="Q3-2019"/>
    <x v="8"/>
    <n v="40"/>
    <s v="Monday"/>
    <x v="4"/>
    <n v="10.1"/>
    <n v="14.1"/>
    <n v="14.4"/>
    <n v="0"/>
    <s v="N"/>
    <s v="N"/>
    <n v="121770.82"/>
    <n v="107.8227368"/>
    <n v="13129663.0748"/>
    <n v="1734"/>
  </r>
  <r>
    <d v="2019-10-01T00:00:00"/>
    <s v="Q4-2019"/>
    <x v="9"/>
    <n v="40"/>
    <s v="Tuesday"/>
    <x v="4"/>
    <n v="4.2"/>
    <n v="20.5"/>
    <n v="21.7"/>
    <n v="0"/>
    <s v="N"/>
    <s v="N"/>
    <n v="117265.27499999999"/>
    <n v="121.3908912"/>
    <n v="14234936.2391"/>
    <n v="1735"/>
  </r>
  <r>
    <d v="2019-10-02T00:00:00"/>
    <s v="Q4-2019"/>
    <x v="9"/>
    <n v="40"/>
    <s v="Wednesday"/>
    <x v="4"/>
    <n v="9.3000000000000007"/>
    <n v="26.5"/>
    <n v="18.5"/>
    <n v="0"/>
    <s v="N"/>
    <s v="N"/>
    <n v="110760.825"/>
    <n v="108.66167660000001"/>
    <n v="12035456.9461"/>
    <n v="1736"/>
  </r>
  <r>
    <d v="2019-10-03T00:00:00"/>
    <s v="Q4-2019"/>
    <x v="9"/>
    <n v="40"/>
    <s v="Thursday"/>
    <x v="4"/>
    <n v="15.1"/>
    <n v="29.7"/>
    <n v="22"/>
    <n v="0"/>
    <s v="N"/>
    <s v="N"/>
    <n v="109312.85"/>
    <n v="108.8439126"/>
    <n v="11898038.2915"/>
    <n v="1737"/>
  </r>
  <r>
    <d v="2019-10-04T00:00:00"/>
    <s v="Q4-2019"/>
    <x v="9"/>
    <n v="40"/>
    <s v="Friday"/>
    <x v="4"/>
    <n v="12.5"/>
    <n v="15.2"/>
    <n v="11"/>
    <n v="0"/>
    <s v="N"/>
    <s v="N"/>
    <n v="117512.56"/>
    <n v="136.3619947"/>
    <n v="16024247.083900001"/>
    <n v="1738"/>
  </r>
  <r>
    <d v="2019-10-05T00:00:00"/>
    <s v="Q4-2019"/>
    <x v="9"/>
    <n v="40"/>
    <s v="Saturday"/>
    <x v="4"/>
    <n v="7.6"/>
    <n v="24.3"/>
    <n v="17.399999999999999"/>
    <n v="1.8"/>
    <s v="N"/>
    <s v="N"/>
    <n v="101386.01"/>
    <n v="88.049062890000002"/>
    <n v="8926943.1707000006"/>
    <n v="1739"/>
  </r>
  <r>
    <d v="2019-10-06T00:00:00"/>
    <s v="Q4-2019"/>
    <x v="9"/>
    <n v="40"/>
    <s v="Sunday"/>
    <x v="4"/>
    <n v="12.9"/>
    <n v="24.8"/>
    <n v="17.399999999999999"/>
    <n v="0"/>
    <s v="N"/>
    <s v="N"/>
    <n v="93011.345000000001"/>
    <n v="54.720114539999997"/>
    <n v="5089591.4518999998"/>
    <n v="1740"/>
  </r>
  <r>
    <d v="2019-10-07T00:00:00"/>
    <s v="Q4-2019"/>
    <x v="9"/>
    <n v="41"/>
    <s v="Monday"/>
    <x v="4"/>
    <n v="11.6"/>
    <n v="16.399999999999999"/>
    <n v="15.1"/>
    <n v="0"/>
    <s v="N"/>
    <s v="N"/>
    <n v="113296.31"/>
    <n v="112.07559550000001"/>
    <n v="12697751.4112"/>
    <n v="1741"/>
  </r>
  <r>
    <d v="2019-10-08T00:00:00"/>
    <s v="Q4-2019"/>
    <x v="9"/>
    <n v="41"/>
    <s v="Tuesday"/>
    <x v="4"/>
    <n v="9.5"/>
    <n v="14.2"/>
    <n v="17"/>
    <n v="2.6"/>
    <s v="Y"/>
    <s v="N"/>
    <n v="117504.77499999999"/>
    <n v="130.67182529999999"/>
    <n v="15354563.4307"/>
    <n v="1742"/>
  </r>
  <r>
    <d v="2019-10-09T00:00:00"/>
    <s v="Q4-2019"/>
    <x v="9"/>
    <n v="41"/>
    <s v="Wednesday"/>
    <x v="4"/>
    <n v="8.5"/>
    <n v="15"/>
    <n v="19.3"/>
    <n v="5.8"/>
    <s v="Y"/>
    <s v="N"/>
    <n v="122771.82"/>
    <n v="131.5850422"/>
    <n v="16154935.115700001"/>
    <n v="1743"/>
  </r>
  <r>
    <d v="2019-10-10T00:00:00"/>
    <s v="Q4-2019"/>
    <x v="9"/>
    <n v="41"/>
    <s v="Thursday"/>
    <x v="4"/>
    <n v="10.199999999999999"/>
    <n v="14.7"/>
    <n v="12.6"/>
    <n v="0.2"/>
    <s v="Y"/>
    <s v="N"/>
    <n v="123692.08"/>
    <n v="167.9811358"/>
    <n v="20777936.087900002"/>
    <n v="1744"/>
  </r>
  <r>
    <d v="2019-10-11T00:00:00"/>
    <s v="Q4-2019"/>
    <x v="9"/>
    <n v="41"/>
    <s v="Friday"/>
    <x v="4"/>
    <n v="9.5"/>
    <n v="18.899999999999999"/>
    <n v="17.5"/>
    <n v="0"/>
    <s v="Y"/>
    <s v="N"/>
    <n v="115250.505"/>
    <n v="114.6969754"/>
    <n v="13218884.3368"/>
    <n v="1745"/>
  </r>
  <r>
    <d v="2019-10-12T00:00:00"/>
    <s v="Q4-2019"/>
    <x v="9"/>
    <n v="41"/>
    <s v="Saturday"/>
    <x v="4"/>
    <n v="8.1999999999999993"/>
    <n v="20.399999999999999"/>
    <n v="20.100000000000001"/>
    <n v="0"/>
    <s v="Y"/>
    <s v="N"/>
    <n v="101053.36500000001"/>
    <n v="93.120223490000001"/>
    <n v="9410111.9331999999"/>
    <n v="1746"/>
  </r>
  <r>
    <d v="2019-10-13T00:00:00"/>
    <s v="Q4-2019"/>
    <x v="9"/>
    <n v="41"/>
    <s v="Sunday"/>
    <x v="4"/>
    <n v="9.4"/>
    <n v="23.1"/>
    <n v="19.600000000000001"/>
    <n v="0"/>
    <s v="Y"/>
    <s v="N"/>
    <n v="94744.7"/>
    <n v="90.164235849999997"/>
    <n v="8542583.4762999993"/>
    <n v="1747"/>
  </r>
  <r>
    <d v="2019-10-14T00:00:00"/>
    <s v="Q4-2019"/>
    <x v="9"/>
    <n v="42"/>
    <s v="Monday"/>
    <x v="4"/>
    <n v="13.6"/>
    <n v="26.7"/>
    <n v="20.2"/>
    <n v="0.2"/>
    <s v="Y"/>
    <s v="N"/>
    <n v="110290.12"/>
    <n v="119.0137926"/>
    <n v="13126045.467499999"/>
    <n v="1748"/>
  </r>
  <r>
    <d v="2019-10-15T00:00:00"/>
    <s v="Q4-2019"/>
    <x v="9"/>
    <n v="42"/>
    <s v="Tuesday"/>
    <x v="4"/>
    <n v="13"/>
    <n v="18"/>
    <n v="20.6"/>
    <n v="0"/>
    <s v="Y"/>
    <s v="N"/>
    <n v="112052.12"/>
    <n v="123.2613285"/>
    <n v="13811693.1724"/>
    <n v="1749"/>
  </r>
  <r>
    <d v="2019-10-16T00:00:00"/>
    <s v="Q4-2019"/>
    <x v="9"/>
    <n v="42"/>
    <s v="Wednesday"/>
    <x v="4"/>
    <n v="13.3"/>
    <n v="20.399999999999999"/>
    <n v="11.4"/>
    <n v="0"/>
    <s v="Y"/>
    <s v="N"/>
    <n v="117533.72"/>
    <n v="116.34066919999999"/>
    <n v="13673951.6384"/>
    <n v="1750"/>
  </r>
  <r>
    <d v="2019-10-17T00:00:00"/>
    <s v="Q4-2019"/>
    <x v="9"/>
    <n v="42"/>
    <s v="Thursday"/>
    <x v="4"/>
    <n v="9.5"/>
    <n v="15.2"/>
    <n v="9.6"/>
    <n v="4.4000000000000004"/>
    <s v="Y"/>
    <s v="N"/>
    <n v="116690.04"/>
    <n v="92.498043699999997"/>
    <n v="10793600.419299999"/>
    <n v="1751"/>
  </r>
  <r>
    <d v="2019-10-18T00:00:00"/>
    <s v="Q4-2019"/>
    <x v="9"/>
    <n v="42"/>
    <s v="Friday"/>
    <x v="4"/>
    <n v="7.3"/>
    <n v="22.1"/>
    <n v="23.2"/>
    <n v="0.8"/>
    <s v="Y"/>
    <s v="N"/>
    <n v="109857.485"/>
    <n v="76.318328559999998"/>
    <n v="8384139.6349999998"/>
    <n v="1752"/>
  </r>
  <r>
    <d v="2019-10-19T00:00:00"/>
    <s v="Q4-2019"/>
    <x v="9"/>
    <n v="42"/>
    <s v="Saturday"/>
    <x v="4"/>
    <n v="9.4"/>
    <n v="15.3"/>
    <n v="15.8"/>
    <n v="0.8"/>
    <s v="Y"/>
    <s v="N"/>
    <n v="102032.495"/>
    <n v="67.014422809999999"/>
    <n v="6837648.7603000002"/>
    <n v="1753"/>
  </r>
  <r>
    <d v="2019-10-20T00:00:00"/>
    <s v="Q4-2019"/>
    <x v="9"/>
    <n v="42"/>
    <s v="Sunday"/>
    <x v="4"/>
    <n v="10"/>
    <n v="16.399999999999999"/>
    <n v="14.7"/>
    <n v="0.8"/>
    <s v="Y"/>
    <s v="N"/>
    <n v="102684.515"/>
    <n v="87.533212419999998"/>
    <n v="8988305.4637000002"/>
    <n v="1754"/>
  </r>
  <r>
    <d v="2019-10-21T00:00:00"/>
    <s v="Q4-2019"/>
    <x v="9"/>
    <n v="43"/>
    <s v="Monday"/>
    <x v="4"/>
    <n v="11.5"/>
    <n v="17"/>
    <n v="19.600000000000001"/>
    <n v="0"/>
    <s v="Y"/>
    <s v="N"/>
    <n v="114502.07"/>
    <n v="111.6668677"/>
    <n v="12786087.5021"/>
    <n v="1755"/>
  </r>
  <r>
    <d v="2019-10-22T00:00:00"/>
    <s v="Q4-2019"/>
    <x v="9"/>
    <n v="43"/>
    <s v="Tuesday"/>
    <x v="4"/>
    <n v="11.9"/>
    <n v="19.600000000000001"/>
    <n v="23.7"/>
    <n v="0"/>
    <s v="Y"/>
    <s v="N"/>
    <n v="114108.545"/>
    <n v="111.449844"/>
    <n v="12717379.5393"/>
    <n v="1756"/>
  </r>
  <r>
    <d v="2019-10-23T00:00:00"/>
    <s v="Q4-2019"/>
    <x v="9"/>
    <n v="43"/>
    <s v="Wednesday"/>
    <x v="4"/>
    <n v="8.1999999999999993"/>
    <n v="27.9"/>
    <n v="26"/>
    <n v="0"/>
    <s v="Y"/>
    <s v="N"/>
    <n v="114281.61500000001"/>
    <n v="99.736133030000005"/>
    <n v="11398006.3565"/>
    <n v="1757"/>
  </r>
  <r>
    <d v="2019-10-24T00:00:00"/>
    <s v="Q4-2019"/>
    <x v="9"/>
    <n v="43"/>
    <s v="Thursday"/>
    <x v="4"/>
    <n v="13"/>
    <n v="33.799999999999997"/>
    <n v="26.1"/>
    <n v="0.2"/>
    <s v="Y"/>
    <s v="N"/>
    <n v="115442.655"/>
    <n v="82.370096540000006"/>
    <n v="9509022.6371999998"/>
    <n v="1758"/>
  </r>
  <r>
    <d v="2019-10-25T00:00:00"/>
    <s v="Q4-2019"/>
    <x v="9"/>
    <n v="43"/>
    <s v="Friday"/>
    <x v="4"/>
    <n v="16.8"/>
    <n v="21.6"/>
    <n v="10"/>
    <n v="0"/>
    <s v="Y"/>
    <s v="N"/>
    <n v="109130.77"/>
    <n v="70.884689609999995"/>
    <n v="7735700.7583999997"/>
    <n v="1759"/>
  </r>
  <r>
    <d v="2019-10-26T00:00:00"/>
    <s v="Q4-2019"/>
    <x v="9"/>
    <n v="43"/>
    <s v="Saturday"/>
    <x v="4"/>
    <n v="9.6"/>
    <n v="15.5"/>
    <n v="17.2"/>
    <n v="3.8"/>
    <s v="Y"/>
    <s v="N"/>
    <n v="96698.285000000003"/>
    <n v="44.849283749999998"/>
    <n v="4336848.8221000005"/>
    <n v="1760"/>
  </r>
  <r>
    <d v="2019-10-27T00:00:00"/>
    <s v="Q4-2019"/>
    <x v="9"/>
    <n v="43"/>
    <s v="Sunday"/>
    <x v="4"/>
    <n v="10.3"/>
    <n v="17"/>
    <n v="10.1"/>
    <n v="1.2"/>
    <s v="Y"/>
    <s v="N"/>
    <n v="102830.55499999999"/>
    <n v="87.808242980000003"/>
    <n v="9029370.3592000008"/>
    <n v="1761"/>
  </r>
  <r>
    <d v="2019-10-28T00:00:00"/>
    <s v="Q4-2019"/>
    <x v="9"/>
    <n v="44"/>
    <s v="Monday"/>
    <x v="4"/>
    <n v="8.6999999999999993"/>
    <n v="21.6"/>
    <n v="26.3"/>
    <n v="1.4"/>
    <s v="Y"/>
    <s v="N"/>
    <n v="112634.63499999999"/>
    <n v="104.09160749999999"/>
    <n v="11724320.2173"/>
    <n v="1762"/>
  </r>
  <r>
    <d v="2019-10-29T00:00:00"/>
    <s v="Q4-2019"/>
    <x v="9"/>
    <n v="44"/>
    <s v="Tuesday"/>
    <x v="4"/>
    <n v="9.6999999999999993"/>
    <n v="30.5"/>
    <n v="27"/>
    <n v="0"/>
    <s v="Y"/>
    <s v="N"/>
    <n v="111887.405"/>
    <n v="130.19868170000001"/>
    <n v="14567592.629799999"/>
    <n v="1763"/>
  </r>
  <r>
    <d v="2019-10-30T00:00:00"/>
    <s v="Q4-2019"/>
    <x v="9"/>
    <n v="44"/>
    <s v="Wednesday"/>
    <x v="4"/>
    <n v="13.8"/>
    <n v="25.1"/>
    <n v="27.2"/>
    <n v="0"/>
    <s v="Y"/>
    <s v="N"/>
    <n v="117375.73"/>
    <n v="130.31831199999999"/>
    <n v="15296207.0034"/>
    <n v="1764"/>
  </r>
  <r>
    <d v="2019-10-31T00:00:00"/>
    <s v="Q4-2019"/>
    <x v="9"/>
    <n v="44"/>
    <s v="Thursday"/>
    <x v="4"/>
    <n v="14.2"/>
    <n v="33.700000000000003"/>
    <n v="25.5"/>
    <n v="0"/>
    <s v="Y"/>
    <s v="N"/>
    <n v="121752.875"/>
    <n v="89.659635179999995"/>
    <n v="10916318.354599999"/>
    <n v="1765"/>
  </r>
  <r>
    <d v="2019-11-01T00:00:00"/>
    <s v="Q4-2019"/>
    <x v="10"/>
    <n v="44"/>
    <s v="Friday"/>
    <x v="4"/>
    <n v="20"/>
    <n v="34.299999999999997"/>
    <n v="22.8"/>
    <n v="0"/>
    <s v="Y"/>
    <s v="N"/>
    <n v="130510.905"/>
    <n v="90.318841500000005"/>
    <n v="11787593.742699999"/>
    <n v="1766"/>
  </r>
  <r>
    <d v="2019-11-02T00:00:00"/>
    <s v="Q4-2019"/>
    <x v="10"/>
    <n v="44"/>
    <s v="Saturday"/>
    <x v="4"/>
    <n v="15.8"/>
    <n v="18.899999999999999"/>
    <n v="2.2000000000000002"/>
    <n v="4.2"/>
    <s v="Y"/>
    <s v="N"/>
    <n v="105806.825"/>
    <n v="90.798912520000002"/>
    <n v="9607144.6471999995"/>
    <n v="1767"/>
  </r>
  <r>
    <d v="2019-11-03T00:00:00"/>
    <s v="Q4-2019"/>
    <x v="10"/>
    <n v="44"/>
    <s v="Sunday"/>
    <x v="4"/>
    <n v="12.8"/>
    <n v="20.7"/>
    <n v="7.8"/>
    <n v="12.4"/>
    <s v="Y"/>
    <s v="N"/>
    <n v="96867.014999999999"/>
    <n v="72.398840800000002"/>
    <n v="7013059.5977999996"/>
    <n v="1768"/>
  </r>
  <r>
    <d v="2019-11-04T00:00:00"/>
    <s v="Q4-2019"/>
    <x v="10"/>
    <n v="45"/>
    <s v="Monday"/>
    <x v="4"/>
    <n v="9.5"/>
    <n v="16.2"/>
    <n v="11.2"/>
    <n v="1.2"/>
    <s v="Y"/>
    <s v="N"/>
    <n v="107279.84"/>
    <n v="79.09640417"/>
    <n v="8485449.5839000009"/>
    <n v="1769"/>
  </r>
  <r>
    <d v="2019-11-05T00:00:00"/>
    <s v="Q4-2019"/>
    <x v="10"/>
    <n v="45"/>
    <s v="Tuesday"/>
    <x v="4"/>
    <n v="7.7"/>
    <n v="19.600000000000001"/>
    <n v="27.4"/>
    <n v="10.199999999999999"/>
    <s v="Y"/>
    <s v="Y"/>
    <n v="96817"/>
    <n v="66.476814739999995"/>
    <n v="6436085.7726999996"/>
    <n v="1770"/>
  </r>
  <r>
    <d v="2019-11-06T00:00:00"/>
    <s v="Q4-2019"/>
    <x v="10"/>
    <n v="45"/>
    <s v="Wednesday"/>
    <x v="4"/>
    <n v="10.5"/>
    <n v="24.1"/>
    <n v="19.899999999999999"/>
    <n v="0"/>
    <s v="Y"/>
    <s v="N"/>
    <n v="104381.38"/>
    <n v="58.451951880000003"/>
    <n v="6101295.4008999998"/>
    <n v="1771"/>
  </r>
  <r>
    <d v="2019-11-07T00:00:00"/>
    <s v="Q4-2019"/>
    <x v="10"/>
    <n v="45"/>
    <s v="Thursday"/>
    <x v="4"/>
    <n v="11.5"/>
    <n v="17.7"/>
    <n v="8.3000000000000007"/>
    <n v="0"/>
    <s v="Y"/>
    <s v="N"/>
    <n v="115132.64"/>
    <n v="63.897686270000001"/>
    <n v="7356709.3102000002"/>
    <n v="1772"/>
  </r>
  <r>
    <d v="2019-11-08T00:00:00"/>
    <s v="Q4-2019"/>
    <x v="10"/>
    <n v="45"/>
    <s v="Friday"/>
    <x v="4"/>
    <n v="10.3"/>
    <n v="15"/>
    <n v="16.100000000000001"/>
    <n v="6.8"/>
    <s v="Y"/>
    <s v="N"/>
    <n v="113954.78"/>
    <n v="81.077541510000003"/>
    <n v="9239173.4057"/>
    <n v="1773"/>
  </r>
  <r>
    <d v="2019-11-09T00:00:00"/>
    <s v="Q4-2019"/>
    <x v="10"/>
    <n v="45"/>
    <s v="Saturday"/>
    <x v="4"/>
    <n v="7.6"/>
    <n v="14.2"/>
    <n v="9.8000000000000007"/>
    <n v="6.4"/>
    <s v="Y"/>
    <s v="N"/>
    <n v="108924.79"/>
    <n v="70.474884239999994"/>
    <n v="7676461.9660999998"/>
    <n v="1774"/>
  </r>
  <r>
    <d v="2019-11-10T00:00:00"/>
    <s v="Q4-2019"/>
    <x v="10"/>
    <n v="45"/>
    <s v="Sunday"/>
    <x v="4"/>
    <n v="10.8"/>
    <n v="18.100000000000001"/>
    <n v="13.5"/>
    <n v="0.2"/>
    <s v="Y"/>
    <s v="N"/>
    <n v="101550.045"/>
    <n v="86.639009709999996"/>
    <n v="8798195.3347999994"/>
    <n v="1775"/>
  </r>
  <r>
    <d v="2019-11-11T00:00:00"/>
    <s v="Q4-2019"/>
    <x v="10"/>
    <n v="46"/>
    <s v="Monday"/>
    <x v="4"/>
    <n v="10"/>
    <n v="29.6"/>
    <n v="27.4"/>
    <n v="0"/>
    <s v="Y"/>
    <s v="N"/>
    <n v="106758.95"/>
    <n v="66.491326110000003"/>
    <n v="7098544.1595999999"/>
    <n v="1776"/>
  </r>
  <r>
    <d v="2019-11-12T00:00:00"/>
    <s v="Q4-2019"/>
    <x v="10"/>
    <n v="46"/>
    <s v="Tuesday"/>
    <x v="4"/>
    <n v="11.5"/>
    <n v="17.399999999999999"/>
    <n v="12.7"/>
    <n v="0.6"/>
    <s v="Y"/>
    <s v="N"/>
    <n v="104303.46"/>
    <n v="57.069845890000003"/>
    <n v="5952582.3880000003"/>
    <n v="1777"/>
  </r>
  <r>
    <d v="2019-11-13T00:00:00"/>
    <s v="Q4-2019"/>
    <x v="10"/>
    <n v="46"/>
    <s v="Wednesday"/>
    <x v="4"/>
    <n v="9.1"/>
    <n v="17.3"/>
    <n v="12"/>
    <n v="1.6"/>
    <s v="Y"/>
    <s v="N"/>
    <n v="112573.54"/>
    <n v="64.519389450000006"/>
    <n v="7263176.0690000001"/>
    <n v="1778"/>
  </r>
  <r>
    <d v="2019-11-14T00:00:00"/>
    <s v="Q4-2019"/>
    <x v="10"/>
    <n v="46"/>
    <s v="Thursday"/>
    <x v="4"/>
    <n v="12.1"/>
    <n v="22.4"/>
    <n v="19.7"/>
    <n v="0.8"/>
    <s v="Y"/>
    <s v="N"/>
    <n v="109828.93"/>
    <n v="74.43626304"/>
    <n v="8175255.1228999998"/>
    <n v="1779"/>
  </r>
  <r>
    <d v="2019-11-15T00:00:00"/>
    <s v="Q4-2019"/>
    <x v="10"/>
    <n v="46"/>
    <s v="Friday"/>
    <x v="4"/>
    <n v="13"/>
    <n v="18.5"/>
    <n v="12.4"/>
    <n v="0"/>
    <s v="Y"/>
    <s v="N"/>
    <n v="110954.755"/>
    <n v="72.065598769999994"/>
    <n v="7996020.8554999996"/>
    <n v="1780"/>
  </r>
  <r>
    <d v="2019-11-16T00:00:00"/>
    <s v="Q4-2019"/>
    <x v="10"/>
    <n v="46"/>
    <s v="Saturday"/>
    <x v="4"/>
    <n v="9.1999999999999993"/>
    <n v="17.2"/>
    <n v="23.9"/>
    <n v="0"/>
    <s v="Y"/>
    <s v="N"/>
    <n v="97646.12"/>
    <n v="67.187219450000001"/>
    <n v="6560571.2928999998"/>
    <n v="1781"/>
  </r>
  <r>
    <d v="2019-11-17T00:00:00"/>
    <s v="Q4-2019"/>
    <x v="10"/>
    <n v="46"/>
    <s v="Sunday"/>
    <x v="4"/>
    <n v="10.8"/>
    <n v="16.2"/>
    <n v="24.1"/>
    <n v="0"/>
    <s v="Y"/>
    <s v="N"/>
    <n v="96742.49"/>
    <n v="66.41186458"/>
    <n v="6424849.1449999996"/>
    <n v="1782"/>
  </r>
  <r>
    <d v="2019-11-18T00:00:00"/>
    <s v="Q4-2019"/>
    <x v="10"/>
    <n v="47"/>
    <s v="Monday"/>
    <x v="4"/>
    <n v="8.5"/>
    <n v="26.9"/>
    <n v="29.9"/>
    <n v="0"/>
    <s v="Y"/>
    <s v="N"/>
    <n v="109148.25"/>
    <n v="72.281071499999996"/>
    <n v="7889352.4622999998"/>
    <n v="1783"/>
  </r>
  <r>
    <d v="2019-11-19T00:00:00"/>
    <s v="Q4-2019"/>
    <x v="10"/>
    <n v="47"/>
    <s v="Tuesday"/>
    <x v="4"/>
    <n v="11.4"/>
    <n v="18.600000000000001"/>
    <n v="27.9"/>
    <n v="0"/>
    <s v="Y"/>
    <s v="N"/>
    <n v="112033.87"/>
    <n v="81.955895620000007"/>
    <n v="9181836.1556000002"/>
    <n v="1784"/>
  </r>
  <r>
    <d v="2019-11-20T00:00:00"/>
    <s v="Q4-2019"/>
    <x v="10"/>
    <n v="47"/>
    <s v="Wednesday"/>
    <x v="4"/>
    <n v="9.4"/>
    <n v="34.700000000000003"/>
    <n v="30.1"/>
    <n v="0"/>
    <s v="Y"/>
    <s v="N"/>
    <n v="119736.125"/>
    <n v="83.763251699999998"/>
    <n v="10029487.176000001"/>
    <n v="1785"/>
  </r>
  <r>
    <d v="2019-11-21T00:00:00"/>
    <s v="Q4-2019"/>
    <x v="10"/>
    <n v="47"/>
    <s v="Thursday"/>
    <x v="4"/>
    <n v="14"/>
    <n v="40.9"/>
    <n v="18.8"/>
    <n v="0"/>
    <s v="Y"/>
    <s v="N"/>
    <n v="131312"/>
    <n v="72.815311210000004"/>
    <n v="9561524.1456000004"/>
    <n v="1786"/>
  </r>
  <r>
    <d v="2019-11-22T00:00:00"/>
    <s v="Q4-2019"/>
    <x v="10"/>
    <n v="47"/>
    <s v="Friday"/>
    <x v="4"/>
    <n v="13.6"/>
    <n v="20"/>
    <n v="28.3"/>
    <n v="0"/>
    <s v="Y"/>
    <s v="N"/>
    <n v="109049.36500000001"/>
    <n v="65.412978010000003"/>
    <n v="7133243.7147000004"/>
    <n v="1787"/>
  </r>
  <r>
    <d v="2019-11-23T00:00:00"/>
    <s v="Q4-2019"/>
    <x v="10"/>
    <n v="47"/>
    <s v="Saturday"/>
    <x v="4"/>
    <n v="10.1"/>
    <n v="23.8"/>
    <n v="24.6"/>
    <n v="0"/>
    <s v="Y"/>
    <s v="N"/>
    <n v="97245.764999999999"/>
    <n v="49.794292779999999"/>
    <n v="4842284.0939999996"/>
    <n v="1788"/>
  </r>
  <r>
    <d v="2019-11-24T00:00:00"/>
    <s v="Q4-2019"/>
    <x v="10"/>
    <n v="47"/>
    <s v="Sunday"/>
    <x v="4"/>
    <n v="11.9"/>
    <n v="23.7"/>
    <n v="30.6"/>
    <n v="0"/>
    <s v="Y"/>
    <s v="N"/>
    <n v="96778.25"/>
    <n v="60.755443960000001"/>
    <n v="5879805.5444"/>
    <n v="1789"/>
  </r>
  <r>
    <d v="2019-11-25T00:00:00"/>
    <s v="Q4-2019"/>
    <x v="10"/>
    <n v="48"/>
    <s v="Monday"/>
    <x v="4"/>
    <n v="11.4"/>
    <n v="27.4"/>
    <n v="18"/>
    <n v="0"/>
    <s v="Y"/>
    <s v="N"/>
    <n v="113899.3"/>
    <n v="71.001116179999997"/>
    <n v="8086977.4320999999"/>
    <n v="1790"/>
  </r>
  <r>
    <d v="2019-11-26T00:00:00"/>
    <s v="Q4-2019"/>
    <x v="10"/>
    <n v="48"/>
    <s v="Tuesday"/>
    <x v="4"/>
    <n v="11.4"/>
    <n v="16.399999999999999"/>
    <n v="22.2"/>
    <n v="2"/>
    <s v="Y"/>
    <s v="N"/>
    <n v="107629.16"/>
    <n v="47.350592130000003"/>
    <n v="5096304.4565000003"/>
    <n v="1791"/>
  </r>
  <r>
    <d v="2019-11-27T00:00:00"/>
    <s v="Q4-2019"/>
    <x v="10"/>
    <n v="48"/>
    <s v="Wednesday"/>
    <x v="4"/>
    <n v="8.6"/>
    <n v="24.8"/>
    <n v="31"/>
    <n v="0"/>
    <s v="Y"/>
    <s v="N"/>
    <n v="108417.69500000001"/>
    <n v="59.044674999999998"/>
    <n v="6401487.5654999996"/>
    <n v="1792"/>
  </r>
  <r>
    <d v="2019-11-28T00:00:00"/>
    <s v="Q4-2019"/>
    <x v="10"/>
    <n v="48"/>
    <s v="Thursday"/>
    <x v="4"/>
    <n v="11.4"/>
    <n v="21.1"/>
    <n v="30.7"/>
    <n v="0"/>
    <s v="Y"/>
    <s v="N"/>
    <n v="112735.875"/>
    <n v="70.202551959999994"/>
    <n v="7914346.1223999998"/>
    <n v="1793"/>
  </r>
  <r>
    <d v="2019-11-29T00:00:00"/>
    <s v="Q4-2019"/>
    <x v="10"/>
    <n v="48"/>
    <s v="Friday"/>
    <x v="4"/>
    <n v="11.9"/>
    <n v="19.7"/>
    <n v="21.9"/>
    <n v="0"/>
    <s v="Y"/>
    <s v="N"/>
    <n v="114799.91"/>
    <n v="79.605729069999995"/>
    <n v="9138730.5327000003"/>
    <n v="1794"/>
  </r>
  <r>
    <d v="2019-11-30T00:00:00"/>
    <s v="Q4-2019"/>
    <x v="10"/>
    <n v="48"/>
    <s v="Saturday"/>
    <x v="4"/>
    <n v="10.3"/>
    <n v="18.399999999999999"/>
    <n v="26.7"/>
    <n v="8"/>
    <s v="Y"/>
    <s v="N"/>
    <n v="98959.56"/>
    <n v="51.05874163"/>
    <n v="5052750.6058999998"/>
    <n v="1795"/>
  </r>
  <r>
    <d v="2019-12-01T00:00:00"/>
    <s v="Q4-2019"/>
    <x v="11"/>
    <n v="48"/>
    <s v="Sunday"/>
    <x v="4"/>
    <n v="12.2"/>
    <n v="16.8"/>
    <n v="9.8000000000000007"/>
    <n v="0"/>
    <s v="Y"/>
    <s v="N"/>
    <n v="100233.98"/>
    <n v="33.154867019999998"/>
    <n v="3323244.2777999998"/>
    <n v="1796"/>
  </r>
  <r>
    <d v="2019-12-02T00:00:00"/>
    <s v="Q4-2019"/>
    <x v="11"/>
    <n v="49"/>
    <s v="Monday"/>
    <x v="4"/>
    <n v="9.8000000000000007"/>
    <n v="15.5"/>
    <n v="18.2"/>
    <n v="3.4"/>
    <s v="Y"/>
    <s v="N"/>
    <n v="110609.4"/>
    <n v="29.070382550000001"/>
    <n v="3215457.5715999999"/>
    <n v="1797"/>
  </r>
  <r>
    <d v="2019-12-03T00:00:00"/>
    <s v="Q4-2019"/>
    <x v="11"/>
    <n v="49"/>
    <s v="Tuesday"/>
    <x v="4"/>
    <n v="11"/>
    <n v="22.2"/>
    <n v="19.2"/>
    <n v="0.4"/>
    <s v="Y"/>
    <s v="N"/>
    <n v="109094.04"/>
    <n v="19.170950680000001"/>
    <n v="2091436.4602999999"/>
    <n v="1798"/>
  </r>
  <r>
    <d v="2019-12-04T00:00:00"/>
    <s v="Q4-2019"/>
    <x v="11"/>
    <n v="49"/>
    <s v="Wednesday"/>
    <x v="4"/>
    <n v="12.1"/>
    <n v="23"/>
    <n v="20.3"/>
    <n v="0"/>
    <s v="Y"/>
    <s v="N"/>
    <n v="107400.705"/>
    <n v="39.415048149999997"/>
    <n v="4233203.9589"/>
    <n v="1799"/>
  </r>
  <r>
    <d v="2019-12-05T00:00:00"/>
    <s v="Q4-2019"/>
    <x v="11"/>
    <n v="49"/>
    <s v="Thursday"/>
    <x v="4"/>
    <n v="12.3"/>
    <n v="23.9"/>
    <n v="20.399999999999999"/>
    <n v="0"/>
    <s v="Y"/>
    <s v="N"/>
    <n v="107891.69"/>
    <n v="45.830326149999998"/>
    <n v="4944711.3415999999"/>
    <n v="1800"/>
  </r>
  <r>
    <d v="2019-12-06T00:00:00"/>
    <s v="Q4-2019"/>
    <x v="11"/>
    <n v="49"/>
    <s v="Friday"/>
    <x v="4"/>
    <n v="13.3"/>
    <n v="20.8"/>
    <n v="18.2"/>
    <n v="0"/>
    <s v="Y"/>
    <s v="N"/>
    <n v="105028.985"/>
    <n v="41.38035927"/>
    <n v="4346137.1331000002"/>
    <n v="1801"/>
  </r>
  <r>
    <d v="2019-12-07T00:00:00"/>
    <s v="Q4-2019"/>
    <x v="11"/>
    <n v="49"/>
    <s v="Saturday"/>
    <x v="4"/>
    <n v="11.2"/>
    <n v="21"/>
    <n v="30.3"/>
    <n v="0"/>
    <s v="Y"/>
    <s v="N"/>
    <n v="95436.3"/>
    <n v="47.12307019"/>
    <n v="4497251.4636000004"/>
    <n v="1802"/>
  </r>
  <r>
    <d v="2019-12-08T00:00:00"/>
    <s v="Q4-2019"/>
    <x v="11"/>
    <n v="49"/>
    <s v="Sunday"/>
    <x v="4"/>
    <n v="13.8"/>
    <n v="27.6"/>
    <n v="30.8"/>
    <n v="0"/>
    <s v="Y"/>
    <s v="N"/>
    <n v="97577.414999999994"/>
    <n v="43.690411390000001"/>
    <n v="4263197.4036999997"/>
    <n v="1803"/>
  </r>
  <r>
    <d v="2019-12-09T00:00:00"/>
    <s v="Q4-2019"/>
    <x v="11"/>
    <n v="50"/>
    <s v="Monday"/>
    <x v="4"/>
    <n v="16.3"/>
    <n v="38"/>
    <n v="28.6"/>
    <n v="0"/>
    <s v="Y"/>
    <s v="N"/>
    <n v="127910.83500000001"/>
    <n v="62.718792569999998"/>
    <n v="8022413.1277999999"/>
    <n v="1804"/>
  </r>
  <r>
    <d v="2019-12-10T00:00:00"/>
    <s v="Q4-2019"/>
    <x v="11"/>
    <n v="50"/>
    <s v="Tuesday"/>
    <x v="4"/>
    <n v="14.3"/>
    <n v="17.2"/>
    <n v="22.2"/>
    <n v="0"/>
    <s v="Y"/>
    <s v="N"/>
    <n v="109548.62"/>
    <n v="48.336164680000003"/>
    <n v="5295160.1368000004"/>
    <n v="1805"/>
  </r>
  <r>
    <d v="2019-12-11T00:00:00"/>
    <s v="Q4-2019"/>
    <x v="11"/>
    <n v="50"/>
    <s v="Wednesday"/>
    <x v="4"/>
    <n v="13.4"/>
    <n v="18.100000000000001"/>
    <n v="21.8"/>
    <n v="0"/>
    <s v="Y"/>
    <s v="N"/>
    <n v="109060.375"/>
    <n v="57.730485369999997"/>
    <n v="6296108.3833999997"/>
    <n v="1806"/>
  </r>
  <r>
    <d v="2019-12-12T00:00:00"/>
    <s v="Q4-2019"/>
    <x v="11"/>
    <n v="50"/>
    <s v="Thursday"/>
    <x v="4"/>
    <n v="13.4"/>
    <n v="18.399999999999999"/>
    <n v="22.7"/>
    <n v="0"/>
    <s v="Y"/>
    <s v="N"/>
    <n v="108599.065"/>
    <n v="41.647543489999997"/>
    <n v="4522884.2825999996"/>
    <n v="1807"/>
  </r>
  <r>
    <d v="2019-12-13T00:00:00"/>
    <s v="Q4-2019"/>
    <x v="11"/>
    <n v="50"/>
    <s v="Friday"/>
    <x v="4"/>
    <n v="11.4"/>
    <n v="20.9"/>
    <n v="24.8"/>
    <n v="0"/>
    <s v="Y"/>
    <s v="N"/>
    <n v="107070.61"/>
    <n v="58.517373640000002"/>
    <n v="6265490.8912000004"/>
    <n v="1808"/>
  </r>
  <r>
    <d v="2019-12-14T00:00:00"/>
    <s v="Q4-2019"/>
    <x v="11"/>
    <n v="50"/>
    <s v="Saturday"/>
    <x v="4"/>
    <n v="14.1"/>
    <n v="20.100000000000001"/>
    <n v="10.4"/>
    <n v="0"/>
    <s v="Y"/>
    <s v="N"/>
    <n v="101239.235"/>
    <n v="65.765248349999993"/>
    <n v="6658023.4325000001"/>
    <n v="1809"/>
  </r>
  <r>
    <d v="2019-12-15T00:00:00"/>
    <s v="Q4-2019"/>
    <x v="11"/>
    <n v="50"/>
    <s v="Sunday"/>
    <x v="4"/>
    <n v="15.1"/>
    <n v="21.7"/>
    <n v="16.399999999999999"/>
    <n v="0"/>
    <s v="Y"/>
    <s v="N"/>
    <n v="98723.45"/>
    <n v="50.936743069999999"/>
    <n v="5028651.0076000001"/>
    <n v="1810"/>
  </r>
  <r>
    <d v="2019-12-16T00:00:00"/>
    <s v="Q4-2019"/>
    <x v="11"/>
    <n v="51"/>
    <s v="Monday"/>
    <x v="4"/>
    <n v="13"/>
    <n v="22.6"/>
    <n v="21.7"/>
    <n v="0"/>
    <s v="Y"/>
    <s v="N"/>
    <n v="114400.065"/>
    <n v="73.601749130000002"/>
    <n v="8420044.8846000005"/>
    <n v="1811"/>
  </r>
  <r>
    <d v="2019-12-17T00:00:00"/>
    <s v="Q4-2019"/>
    <x v="11"/>
    <n v="51"/>
    <s v="Tuesday"/>
    <x v="4"/>
    <n v="12.6"/>
    <n v="26.3"/>
    <n v="29.5"/>
    <n v="0"/>
    <s v="Y"/>
    <s v="N"/>
    <n v="123999.07"/>
    <n v="83.084082179999996"/>
    <n v="10302348.9221"/>
    <n v="1812"/>
  </r>
  <r>
    <d v="2019-12-18T00:00:00"/>
    <s v="Q4-2019"/>
    <x v="11"/>
    <n v="51"/>
    <s v="Wednesday"/>
    <x v="4"/>
    <n v="15.9"/>
    <n v="40.1"/>
    <n v="29.3"/>
    <n v="0"/>
    <s v="Y"/>
    <s v="N"/>
    <n v="146990.89000000001"/>
    <n v="95.802971920000005"/>
    <n v="14082164.1072"/>
    <n v="1813"/>
  </r>
  <r>
    <d v="2019-12-19T00:00:00"/>
    <s v="Q4-2019"/>
    <x v="11"/>
    <n v="51"/>
    <s v="Thursday"/>
    <x v="4"/>
    <n v="17.2"/>
    <n v="23.3"/>
    <n v="29.3"/>
    <n v="0"/>
    <s v="Y"/>
    <s v="N"/>
    <n v="125050.61"/>
    <n v="71.953511919999997"/>
    <n v="8997830.5571999997"/>
    <n v="1814"/>
  </r>
  <r>
    <d v="2019-12-20T00:00:00"/>
    <s v="Q4-2019"/>
    <x v="11"/>
    <n v="51"/>
    <s v="Friday"/>
    <x v="4"/>
    <n v="13.7"/>
    <n v="43.5"/>
    <n v="31.4"/>
    <n v="0"/>
    <s v="N"/>
    <s v="N"/>
    <n v="150553.4"/>
    <n v="243.81015959999999"/>
    <n v="36706448.482299998"/>
    <n v="1815"/>
  </r>
  <r>
    <d v="2019-12-21T00:00:00"/>
    <s v="Q4-2019"/>
    <x v="11"/>
    <n v="51"/>
    <s v="Saturday"/>
    <x v="4"/>
    <n v="16.899999999999999"/>
    <n v="20.2"/>
    <n v="28.3"/>
    <n v="0"/>
    <s v="N"/>
    <s v="N"/>
    <n v="100632.47500000001"/>
    <n v="44.94113626"/>
    <n v="4522537.7712000003"/>
    <n v="1816"/>
  </r>
  <r>
    <d v="2019-12-22T00:00:00"/>
    <s v="Q4-2019"/>
    <x v="11"/>
    <n v="51"/>
    <s v="Sunday"/>
    <x v="4"/>
    <n v="13.1"/>
    <n v="19.600000000000001"/>
    <n v="31.5"/>
    <n v="0"/>
    <s v="N"/>
    <s v="N"/>
    <n v="90145.615000000005"/>
    <n v="34.678705909999998"/>
    <n v="3126133.2716999999"/>
    <n v="1817"/>
  </r>
  <r>
    <d v="2019-12-23T00:00:00"/>
    <s v="Q4-2019"/>
    <x v="11"/>
    <n v="52"/>
    <s v="Monday"/>
    <x v="4"/>
    <n v="12.1"/>
    <n v="20"/>
    <n v="29.2"/>
    <n v="0"/>
    <s v="N"/>
    <s v="N"/>
    <n v="101818.02499999999"/>
    <n v="47.19823427"/>
    <n v="4805630.9968999997"/>
    <n v="1818"/>
  </r>
  <r>
    <d v="2019-12-24T00:00:00"/>
    <s v="Q4-2019"/>
    <x v="11"/>
    <n v="52"/>
    <s v="Tuesday"/>
    <x v="4"/>
    <n v="14.1"/>
    <n v="24.5"/>
    <n v="31.4"/>
    <n v="0"/>
    <s v="N"/>
    <s v="N"/>
    <n v="102168.93"/>
    <n v="57.331305110000002"/>
    <n v="5857478.0986000001"/>
    <n v="1819"/>
  </r>
  <r>
    <d v="2019-12-25T00:00:00"/>
    <s v="Q4-2019"/>
    <x v="11"/>
    <n v="52"/>
    <s v="Wednesday"/>
    <x v="4"/>
    <n v="14"/>
    <n v="27.9"/>
    <n v="32"/>
    <n v="0"/>
    <s v="N"/>
    <s v="Y"/>
    <n v="98312.744999999995"/>
    <n v="42.257239390000002"/>
    <n v="4154425.2006000001"/>
    <n v="1820"/>
  </r>
  <r>
    <d v="2019-12-26T00:00:00"/>
    <s v="Q4-2019"/>
    <x v="11"/>
    <n v="52"/>
    <s v="Thursday"/>
    <x v="4"/>
    <n v="16.5"/>
    <n v="20.5"/>
    <n v="26.2"/>
    <n v="0"/>
    <s v="N"/>
    <s v="Y"/>
    <n v="96120.524999999994"/>
    <n v="41.255986679999999"/>
    <n v="3965547.0991000002"/>
    <n v="1821"/>
  </r>
  <r>
    <d v="2019-12-27T00:00:00"/>
    <s v="Q4-2019"/>
    <x v="11"/>
    <n v="52"/>
    <s v="Friday"/>
    <x v="4"/>
    <n v="13.6"/>
    <n v="23.9"/>
    <n v="31.6"/>
    <n v="0"/>
    <s v="N"/>
    <s v="N"/>
    <n v="107256.065"/>
    <n v="56.122451329999997"/>
    <n v="6019473.2878"/>
    <n v="1822"/>
  </r>
  <r>
    <d v="2019-12-28T00:00:00"/>
    <s v="Q4-2019"/>
    <x v="11"/>
    <n v="52"/>
    <s v="Saturday"/>
    <x v="4"/>
    <n v="16.7"/>
    <n v="28.4"/>
    <n v="20.6"/>
    <n v="0"/>
    <s v="N"/>
    <s v="N"/>
    <n v="113521.685"/>
    <n v="63.295449300000001"/>
    <n v="7185406.0574000003"/>
    <n v="1823"/>
  </r>
  <r>
    <d v="2019-12-29T00:00:00"/>
    <s v="Q4-2019"/>
    <x v="11"/>
    <n v="52"/>
    <s v="Sunday"/>
    <x v="4"/>
    <n v="16.8"/>
    <n v="33.200000000000003"/>
    <n v="31.9"/>
    <n v="0"/>
    <s v="N"/>
    <s v="N"/>
    <n v="118293.52499999999"/>
    <n v="87.686688779999997"/>
    <n v="10372767.511399999"/>
    <n v="1824"/>
  </r>
  <r>
    <d v="2019-12-30T00:00:00"/>
    <s v="Q4-2019"/>
    <x v="11"/>
    <n v="53"/>
    <s v="Monday"/>
    <x v="4"/>
    <n v="19.7"/>
    <n v="40.799999999999997"/>
    <n v="18.8"/>
    <n v="0"/>
    <s v="N"/>
    <s v="N"/>
    <n v="140410.125"/>
    <n v="295.82920189999999"/>
    <n v="41537415.217399999"/>
    <n v="1825"/>
  </r>
  <r>
    <d v="2019-12-31T00:00:00"/>
    <s v="Q4-2019"/>
    <x v="11"/>
    <n v="53"/>
    <s v="Tuesday"/>
    <x v="4"/>
    <n v="15.3"/>
    <n v="21.2"/>
    <n v="29.3"/>
    <n v="2.4"/>
    <s v="N"/>
    <s v="N"/>
    <n v="95410.39"/>
    <n v="46.251483919999998"/>
    <n v="4412872.1189000001"/>
    <n v="1826"/>
  </r>
  <r>
    <d v="2020-01-01T00:00:00"/>
    <s v="Q1-2020"/>
    <x v="0"/>
    <n v="1"/>
    <s v="Wednesday"/>
    <x v="5"/>
    <n v="11.8"/>
    <n v="24.9"/>
    <n v="31.6"/>
    <n v="0"/>
    <s v="N"/>
    <s v="Y"/>
    <n v="89077.854999999996"/>
    <n v="50.921802759999999"/>
    <n v="4536004.9626000002"/>
    <n v="1827"/>
  </r>
  <r>
    <d v="2020-01-02T00:00:00"/>
    <s v="Q1-2020"/>
    <x v="0"/>
    <n v="1"/>
    <s v="Thursday"/>
    <x v="5"/>
    <n v="12.8"/>
    <n v="25"/>
    <n v="31.6"/>
    <n v="0"/>
    <s v="N"/>
    <s v="N"/>
    <n v="102988.185"/>
    <n v="69.546225629999995"/>
    <n v="7162439.5511999996"/>
    <n v="1828"/>
  </r>
  <r>
    <d v="2020-01-03T00:00:00"/>
    <s v="Q1-2020"/>
    <x v="0"/>
    <n v="1"/>
    <s v="Friday"/>
    <x v="5"/>
    <n v="13.7"/>
    <n v="36.6"/>
    <n v="30.7"/>
    <n v="0"/>
    <s v="N"/>
    <s v="N"/>
    <n v="118922.215"/>
    <n v="65.435921559999997"/>
    <n v="7781784.7324999999"/>
    <n v="1829"/>
  </r>
  <r>
    <d v="2020-01-04T00:00:00"/>
    <s v="Q1-2020"/>
    <x v="0"/>
    <n v="1"/>
    <s v="Saturday"/>
    <x v="5"/>
    <n v="18.600000000000001"/>
    <n v="26.8"/>
    <n v="22.8"/>
    <n v="0"/>
    <s v="N"/>
    <s v="N"/>
    <n v="102245.61"/>
    <n v="28.04223073"/>
    <n v="2867194.9866999998"/>
    <n v="1830"/>
  </r>
  <r>
    <d v="2020-01-05T00:00:00"/>
    <s v="Q1-2020"/>
    <x v="0"/>
    <n v="1"/>
    <s v="Sunday"/>
    <x v="5"/>
    <n v="12.7"/>
    <n v="16.7"/>
    <n v="5.0999999999999996"/>
    <n v="2.2000000000000002"/>
    <s v="N"/>
    <s v="N"/>
    <n v="95671.2"/>
    <n v="18.87543557"/>
    <n v="1805835.5715000001"/>
    <n v="1831"/>
  </r>
  <r>
    <d v="2020-01-06T00:00:00"/>
    <s v="Q1-2020"/>
    <x v="0"/>
    <n v="2"/>
    <s v="Monday"/>
    <x v="5"/>
    <n v="11.9"/>
    <n v="18"/>
    <n v="2.7"/>
    <n v="8.1999999999999993"/>
    <s v="N"/>
    <s v="N"/>
    <n v="110253.59"/>
    <n v="56.104400259999998"/>
    <n v="6185711.5434999997"/>
    <n v="1832"/>
  </r>
  <r>
    <d v="2020-01-07T00:00:00"/>
    <s v="Q1-2020"/>
    <x v="0"/>
    <n v="2"/>
    <s v="Tuesday"/>
    <x v="5"/>
    <n v="12.6"/>
    <n v="20.100000000000001"/>
    <n v="7.7"/>
    <n v="1.2"/>
    <s v="N"/>
    <s v="N"/>
    <n v="109336.56"/>
    <n v="59.42379013"/>
    <n v="6497192.7949999999"/>
    <n v="1833"/>
  </r>
  <r>
    <d v="2020-01-08T00:00:00"/>
    <s v="Q1-2020"/>
    <x v="0"/>
    <n v="2"/>
    <s v="Wednesday"/>
    <x v="5"/>
    <n v="16.8"/>
    <n v="23.8"/>
    <n v="26.9"/>
    <n v="0"/>
    <s v="N"/>
    <s v="N"/>
    <n v="110038.625"/>
    <n v="53.313229810000003"/>
    <n v="5866514.5026000002"/>
    <n v="1834"/>
  </r>
  <r>
    <d v="2020-01-09T00:00:00"/>
    <s v="Q1-2020"/>
    <x v="0"/>
    <n v="2"/>
    <s v="Thursday"/>
    <x v="5"/>
    <n v="17.899999999999999"/>
    <n v="31.9"/>
    <n v="29.8"/>
    <n v="0"/>
    <s v="N"/>
    <s v="N"/>
    <n v="127365.59"/>
    <n v="86.980864980000007"/>
    <n v="11078369.186899999"/>
    <n v="1835"/>
  </r>
  <r>
    <d v="2020-01-10T00:00:00"/>
    <s v="Q1-2020"/>
    <x v="0"/>
    <n v="2"/>
    <s v="Friday"/>
    <x v="5"/>
    <n v="20.100000000000001"/>
    <n v="32.9"/>
    <n v="10.1"/>
    <n v="0"/>
    <s v="N"/>
    <s v="N"/>
    <n v="122533.88"/>
    <n v="65.485985589999999"/>
    <n v="8024251.9000000004"/>
    <n v="1836"/>
  </r>
  <r>
    <d v="2020-01-11T00:00:00"/>
    <s v="Q1-2020"/>
    <x v="0"/>
    <n v="2"/>
    <s v="Saturday"/>
    <x v="5"/>
    <n v="13.5"/>
    <n v="19.3"/>
    <n v="18.2"/>
    <n v="15.6"/>
    <s v="N"/>
    <s v="N"/>
    <n v="91886.604999999996"/>
    <n v="22.78453983"/>
    <n v="2093594.0115"/>
    <n v="1837"/>
  </r>
  <r>
    <d v="2020-01-12T00:00:00"/>
    <s v="Q1-2020"/>
    <x v="0"/>
    <n v="2"/>
    <s v="Sunday"/>
    <x v="5"/>
    <n v="14.2"/>
    <n v="19.899999999999999"/>
    <n v="21.9"/>
    <n v="0"/>
    <s v="N"/>
    <s v="N"/>
    <n v="91797.595000000001"/>
    <n v="45.627913079999999"/>
    <n v="4188532.6856"/>
    <n v="1838"/>
  </r>
  <r>
    <d v="2020-01-13T00:00:00"/>
    <s v="Q1-2020"/>
    <x v="0"/>
    <n v="3"/>
    <s v="Monday"/>
    <x v="5"/>
    <n v="12.7"/>
    <n v="32.200000000000003"/>
    <n v="28.1"/>
    <n v="0"/>
    <s v="N"/>
    <s v="N"/>
    <n v="119653.94500000001"/>
    <n v="76.952473240000003"/>
    <n v="9207667.0007000007"/>
    <n v="1839"/>
  </r>
  <r>
    <d v="2020-01-14T00:00:00"/>
    <s v="Q1-2020"/>
    <x v="0"/>
    <n v="3"/>
    <s v="Tuesday"/>
    <x v="5"/>
    <n v="16.7"/>
    <n v="33.799999999999997"/>
    <n v="27.4"/>
    <n v="0"/>
    <s v="N"/>
    <s v="N"/>
    <n v="137302.60500000001"/>
    <n v="88.847653539999996"/>
    <n v="12199014.279200001"/>
    <n v="1840"/>
  </r>
  <r>
    <d v="2020-01-15T00:00:00"/>
    <s v="Q1-2020"/>
    <x v="0"/>
    <n v="3"/>
    <s v="Wednesday"/>
    <x v="5"/>
    <n v="19.5"/>
    <n v="36.799999999999997"/>
    <n v="20.8"/>
    <n v="0"/>
    <s v="N"/>
    <s v="N"/>
    <n v="137408.22500000001"/>
    <n v="63.73047072"/>
    <n v="8757090.8599999994"/>
    <n v="1841"/>
  </r>
  <r>
    <d v="2020-01-16T00:00:00"/>
    <s v="Q1-2020"/>
    <x v="0"/>
    <n v="3"/>
    <s v="Thursday"/>
    <x v="5"/>
    <n v="15.7"/>
    <n v="19.600000000000001"/>
    <n v="18.600000000000001"/>
    <n v="19.600000000000001"/>
    <s v="N"/>
    <s v="N"/>
    <n v="109669.645"/>
    <n v="33.404425930000002"/>
    <n v="3663451.5331999999"/>
    <n v="1842"/>
  </r>
  <r>
    <d v="2020-01-17T00:00:00"/>
    <s v="Q1-2020"/>
    <x v="0"/>
    <n v="3"/>
    <s v="Friday"/>
    <x v="5"/>
    <n v="14.4"/>
    <n v="24.8"/>
    <n v="24.4"/>
    <n v="0"/>
    <s v="N"/>
    <s v="N"/>
    <n v="108108.175"/>
    <n v="39.500761930000003"/>
    <n v="4270355.2834000001"/>
    <n v="1843"/>
  </r>
  <r>
    <d v="2020-01-18T00:00:00"/>
    <s v="Q1-2020"/>
    <x v="0"/>
    <n v="3"/>
    <s v="Saturday"/>
    <x v="5"/>
    <n v="13.9"/>
    <n v="29.4"/>
    <n v="27.2"/>
    <n v="0"/>
    <s v="N"/>
    <s v="N"/>
    <n v="105946.34"/>
    <n v="52.05315547"/>
    <n v="5514841.3075000001"/>
    <n v="1844"/>
  </r>
  <r>
    <d v="2020-01-19T00:00:00"/>
    <s v="Q1-2020"/>
    <x v="0"/>
    <n v="3"/>
    <s v="Sunday"/>
    <x v="5"/>
    <n v="17.5"/>
    <n v="25.5"/>
    <n v="23.9"/>
    <n v="0"/>
    <s v="N"/>
    <s v="N"/>
    <n v="106921.55499999999"/>
    <n v="60.347055949999998"/>
    <n v="6452401.0618000003"/>
    <n v="1845"/>
  </r>
  <r>
    <d v="2020-01-20T00:00:00"/>
    <s v="Q1-2020"/>
    <x v="0"/>
    <n v="4"/>
    <s v="Monday"/>
    <x v="5"/>
    <n v="19.100000000000001"/>
    <n v="21.8"/>
    <n v="8.8000000000000007"/>
    <n v="0.4"/>
    <s v="N"/>
    <s v="N"/>
    <n v="116291.535"/>
    <n v="45.359335479999999"/>
    <n v="5274906.7494999999"/>
    <n v="1846"/>
  </r>
  <r>
    <d v="2020-01-21T00:00:00"/>
    <s v="Q1-2020"/>
    <x v="0"/>
    <n v="4"/>
    <s v="Tuesday"/>
    <x v="5"/>
    <n v="14.8"/>
    <n v="23.5"/>
    <n v="28.4"/>
    <n v="44"/>
    <s v="N"/>
    <s v="N"/>
    <n v="112128.19500000001"/>
    <n v="53.564869539999997"/>
    <n v="6006132.1369000003"/>
    <n v="1847"/>
  </r>
  <r>
    <d v="2020-01-22T00:00:00"/>
    <s v="Q1-2020"/>
    <x v="0"/>
    <n v="4"/>
    <s v="Wednesday"/>
    <x v="5"/>
    <n v="14.1"/>
    <n v="31.7"/>
    <n v="12.4"/>
    <n v="0"/>
    <s v="N"/>
    <s v="N"/>
    <n v="119287.15"/>
    <n v="45.155690849999999"/>
    <n v="5386493.6677999999"/>
    <n v="1848"/>
  </r>
  <r>
    <d v="2020-01-23T00:00:00"/>
    <s v="Q1-2020"/>
    <x v="0"/>
    <n v="4"/>
    <s v="Thursday"/>
    <x v="5"/>
    <n v="12.9"/>
    <n v="22.6"/>
    <n v="13.4"/>
    <n v="22.8"/>
    <s v="N"/>
    <s v="N"/>
    <n v="112254.83"/>
    <n v="-1.7614234529999999"/>
    <n v="-197728.29029999999"/>
    <n v="1849"/>
  </r>
  <r>
    <d v="2020-01-24T00:00:00"/>
    <s v="Q1-2020"/>
    <x v="0"/>
    <n v="4"/>
    <s v="Friday"/>
    <x v="5"/>
    <n v="11.7"/>
    <n v="24.1"/>
    <n v="20.6"/>
    <n v="1.2"/>
    <s v="N"/>
    <s v="N"/>
    <n v="109316.375"/>
    <n v="49.479433710000002"/>
    <n v="5408912.3301999997"/>
    <n v="1850"/>
  </r>
  <r>
    <d v="2020-01-25T00:00:00"/>
    <s v="Q1-2020"/>
    <x v="0"/>
    <n v="4"/>
    <s v="Saturday"/>
    <x v="5"/>
    <n v="13"/>
    <n v="27.4"/>
    <n v="30"/>
    <n v="0"/>
    <s v="N"/>
    <s v="N"/>
    <n v="102445.88"/>
    <n v="50.132823129999998"/>
    <n v="5135901.1824000003"/>
    <n v="1851"/>
  </r>
  <r>
    <d v="2020-01-26T00:00:00"/>
    <s v="Q1-2020"/>
    <x v="0"/>
    <n v="4"/>
    <s v="Sunday"/>
    <x v="5"/>
    <n v="15.8"/>
    <n v="23.6"/>
    <n v="24"/>
    <n v="0"/>
    <s v="N"/>
    <s v="Y"/>
    <n v="101233.205"/>
    <n v="51.415029230000002"/>
    <n v="5204908.1941"/>
    <n v="1852"/>
  </r>
  <r>
    <d v="2020-01-27T00:00:00"/>
    <s v="Q1-2020"/>
    <x v="0"/>
    <n v="5"/>
    <s v="Monday"/>
    <x v="5"/>
    <n v="12.8"/>
    <n v="23.1"/>
    <n v="26.1"/>
    <n v="0"/>
    <s v="N"/>
    <s v="Y"/>
    <n v="103134.46"/>
    <n v="54.453082340000002"/>
    <n v="5615989.2424999997"/>
    <n v="1853"/>
  </r>
  <r>
    <d v="2020-01-28T00:00:00"/>
    <s v="Q1-2020"/>
    <x v="0"/>
    <n v="5"/>
    <s v="Tuesday"/>
    <x v="5"/>
    <n v="13.6"/>
    <n v="25.4"/>
    <n v="26.5"/>
    <n v="0"/>
    <s v="N"/>
    <s v="N"/>
    <n v="116190.55499999999"/>
    <n v="67.173829400000002"/>
    <n v="7804964.5195000004"/>
    <n v="1854"/>
  </r>
  <r>
    <d v="2020-01-29T00:00:00"/>
    <s v="Q1-2020"/>
    <x v="0"/>
    <n v="5"/>
    <s v="Wednesday"/>
    <x v="5"/>
    <n v="15.2"/>
    <n v="31.5"/>
    <n v="29.5"/>
    <n v="0"/>
    <s v="N"/>
    <s v="N"/>
    <n v="129812.91499999999"/>
    <n v="78.27234224"/>
    <n v="10160760.9101"/>
    <n v="1855"/>
  </r>
  <r>
    <d v="2020-01-30T00:00:00"/>
    <s v="Q1-2020"/>
    <x v="0"/>
    <n v="5"/>
    <s v="Thursday"/>
    <x v="5"/>
    <n v="16.399999999999999"/>
    <n v="39.4"/>
    <n v="29.3"/>
    <n v="0"/>
    <s v="Y"/>
    <s v="N"/>
    <n v="154816.49"/>
    <n v="1044.4473029999999"/>
    <n v="161697665.4404"/>
    <n v="1856"/>
  </r>
  <r>
    <d v="2020-01-31T00:00:00"/>
    <s v="Q1-2020"/>
    <x v="0"/>
    <n v="5"/>
    <s v="Friday"/>
    <x v="5"/>
    <n v="21.5"/>
    <n v="42.9"/>
    <n v="18.3"/>
    <n v="0"/>
    <s v="Y"/>
    <s v="N"/>
    <n v="170653.84"/>
    <n v="2809.437516"/>
    <n v="479441300.34549999"/>
    <n v="1857"/>
  </r>
  <r>
    <d v="2020-02-01T00:00:00"/>
    <s v="Q1-2020"/>
    <x v="1"/>
    <n v="5"/>
    <s v="Saturday"/>
    <x v="5"/>
    <n v="23.5"/>
    <n v="29.3"/>
    <n v="1.8"/>
    <n v="0.8"/>
    <s v="Y"/>
    <s v="N"/>
    <n v="131856.315"/>
    <n v="86.908607950000004"/>
    <n v="11459448.7861"/>
    <n v="1858"/>
  </r>
  <r>
    <d v="2020-02-02T00:00:00"/>
    <s v="Q1-2020"/>
    <x v="1"/>
    <n v="5"/>
    <s v="Sunday"/>
    <x v="5"/>
    <n v="14.2"/>
    <n v="25.1"/>
    <n v="21"/>
    <n v="14.8"/>
    <s v="Y"/>
    <s v="N"/>
    <n v="97609.06"/>
    <n v="14.2356353"/>
    <n v="1389526.9801"/>
    <n v="1859"/>
  </r>
  <r>
    <d v="2020-02-03T00:00:00"/>
    <s v="Q1-2020"/>
    <x v="1"/>
    <n v="6"/>
    <s v="Monday"/>
    <x v="5"/>
    <n v="13.2"/>
    <n v="17.7"/>
    <n v="22.7"/>
    <n v="0"/>
    <s v="Y"/>
    <s v="N"/>
    <n v="105004.91"/>
    <n v="15.310771989999999"/>
    <n v="1607706.2348"/>
    <n v="1860"/>
  </r>
  <r>
    <d v="2020-02-04T00:00:00"/>
    <s v="Q1-2020"/>
    <x v="1"/>
    <n v="6"/>
    <s v="Tuesday"/>
    <x v="5"/>
    <n v="11.3"/>
    <n v="19.7"/>
    <n v="28.6"/>
    <n v="0"/>
    <s v="Y"/>
    <s v="N"/>
    <n v="107034.065"/>
    <n v="25.212092720000001"/>
    <n v="2698552.7710000002"/>
    <n v="1861"/>
  </r>
  <r>
    <d v="2020-02-05T00:00:00"/>
    <s v="Q1-2020"/>
    <x v="1"/>
    <n v="6"/>
    <s v="Wednesday"/>
    <x v="5"/>
    <n v="10.8"/>
    <n v="20.100000000000001"/>
    <n v="27.1"/>
    <n v="0"/>
    <s v="Y"/>
    <s v="N"/>
    <n v="108988.44"/>
    <n v="42.116875"/>
    <n v="4590252.5038999999"/>
    <n v="1862"/>
  </r>
  <r>
    <d v="2020-02-06T00:00:00"/>
    <s v="Q1-2020"/>
    <x v="1"/>
    <n v="6"/>
    <s v="Thursday"/>
    <x v="5"/>
    <n v="13.7"/>
    <n v="25.5"/>
    <n v="25"/>
    <n v="0"/>
    <s v="Y"/>
    <s v="N"/>
    <n v="120569.46"/>
    <n v="42.766032299999999"/>
    <n v="5156277.4208000004"/>
    <n v="1863"/>
  </r>
  <r>
    <d v="2020-02-07T00:00:00"/>
    <s v="Q1-2020"/>
    <x v="1"/>
    <n v="6"/>
    <s v="Friday"/>
    <x v="5"/>
    <n v="16.5"/>
    <n v="23.2"/>
    <n v="18.399999999999999"/>
    <n v="0"/>
    <s v="Y"/>
    <s v="N"/>
    <n v="120734.85"/>
    <n v="45.332425360000002"/>
    <n v="5473203.5760000004"/>
    <n v="1864"/>
  </r>
  <r>
    <d v="2020-02-08T00:00:00"/>
    <s v="Q1-2020"/>
    <x v="1"/>
    <n v="6"/>
    <s v="Saturday"/>
    <x v="5"/>
    <n v="17.399999999999999"/>
    <n v="29.4"/>
    <n v="27.5"/>
    <n v="0"/>
    <s v="Y"/>
    <s v="N"/>
    <n v="107864.44500000001"/>
    <n v="28.570907080000001"/>
    <n v="3081785.0353000001"/>
    <n v="1865"/>
  </r>
  <r>
    <d v="2020-02-09T00:00:00"/>
    <s v="Q1-2020"/>
    <x v="1"/>
    <n v="6"/>
    <s v="Sunday"/>
    <x v="5"/>
    <n v="19.600000000000001"/>
    <n v="28.2"/>
    <n v="19.899999999999999"/>
    <n v="0"/>
    <s v="Y"/>
    <s v="N"/>
    <n v="103857.11"/>
    <n v="21.555491809999999"/>
    <n v="2238691.0839999998"/>
    <n v="1866"/>
  </r>
  <r>
    <d v="2020-02-10T00:00:00"/>
    <s v="Q1-2020"/>
    <x v="1"/>
    <n v="7"/>
    <s v="Monday"/>
    <x v="5"/>
    <n v="18.5"/>
    <n v="27.7"/>
    <n v="15"/>
    <n v="0.6"/>
    <s v="Y"/>
    <s v="N"/>
    <n v="122975.46"/>
    <n v="50.809242179999998"/>
    <n v="6248289.9293"/>
    <n v="1867"/>
  </r>
  <r>
    <d v="2020-02-11T00:00:00"/>
    <s v="Q1-2020"/>
    <x v="1"/>
    <n v="7"/>
    <s v="Tuesday"/>
    <x v="5"/>
    <n v="19.5"/>
    <n v="25.9"/>
    <n v="19.100000000000001"/>
    <n v="0"/>
    <s v="Y"/>
    <s v="N"/>
    <n v="127110.58"/>
    <n v="61.289840849999997"/>
    <n v="7790587.2186000003"/>
    <n v="1868"/>
  </r>
  <r>
    <d v="2020-02-12T00:00:00"/>
    <s v="Q1-2020"/>
    <x v="1"/>
    <n v="7"/>
    <s v="Wednesday"/>
    <x v="5"/>
    <n v="19.100000000000001"/>
    <n v="27.7"/>
    <n v="17.3"/>
    <n v="0"/>
    <s v="Y"/>
    <s v="N"/>
    <n v="124618.565"/>
    <n v="53.243525050000002"/>
    <n v="6635131.6873000003"/>
    <n v="1869"/>
  </r>
  <r>
    <d v="2020-02-13T00:00:00"/>
    <s v="Q1-2020"/>
    <x v="1"/>
    <n v="7"/>
    <s v="Thursday"/>
    <x v="5"/>
    <n v="19.399999999999999"/>
    <n v="31.7"/>
    <n v="26.7"/>
    <n v="0"/>
    <s v="Y"/>
    <s v="N"/>
    <n v="139137.185"/>
    <n v="79.018494320000002"/>
    <n v="10994410.862600001"/>
    <n v="1870"/>
  </r>
  <r>
    <d v="2020-02-14T00:00:00"/>
    <s v="Q1-2020"/>
    <x v="1"/>
    <n v="7"/>
    <s v="Friday"/>
    <x v="5"/>
    <n v="20.3"/>
    <n v="33.700000000000003"/>
    <n v="10.6"/>
    <n v="0"/>
    <s v="Y"/>
    <s v="N"/>
    <n v="139855.63"/>
    <n v="79.502643969999994"/>
    <n v="11118892.359099999"/>
    <n v="1871"/>
  </r>
  <r>
    <d v="2020-02-15T00:00:00"/>
    <s v="Q1-2020"/>
    <x v="1"/>
    <n v="7"/>
    <s v="Saturday"/>
    <x v="5"/>
    <n v="18.899999999999999"/>
    <n v="19.3"/>
    <n v="2.4"/>
    <n v="5.4"/>
    <s v="Y"/>
    <s v="N"/>
    <n v="108300.63499999999"/>
    <n v="55.674962260000001"/>
    <n v="6029633.7664000001"/>
    <n v="1872"/>
  </r>
  <r>
    <d v="2020-02-16T00:00:00"/>
    <s v="Q1-2020"/>
    <x v="1"/>
    <n v="7"/>
    <s v="Sunday"/>
    <x v="5"/>
    <n v="16.899999999999999"/>
    <n v="26.4"/>
    <n v="23.8"/>
    <n v="2.8"/>
    <s v="Y"/>
    <s v="N"/>
    <n v="100904.27"/>
    <n v="47.00473539"/>
    <n v="4742978.5110999998"/>
    <n v="1873"/>
  </r>
  <r>
    <d v="2020-02-17T00:00:00"/>
    <s v="Q1-2020"/>
    <x v="1"/>
    <n v="8"/>
    <s v="Monday"/>
    <x v="5"/>
    <n v="15.2"/>
    <n v="25.6"/>
    <n v="26.4"/>
    <n v="0"/>
    <s v="Y"/>
    <s v="N"/>
    <n v="123351.845"/>
    <n v="64.10902188"/>
    <n v="7907966.1299999999"/>
    <n v="1874"/>
  </r>
  <r>
    <d v="2020-02-18T00:00:00"/>
    <s v="Q1-2020"/>
    <x v="1"/>
    <n v="8"/>
    <s v="Tuesday"/>
    <x v="5"/>
    <n v="17.600000000000001"/>
    <n v="21.8"/>
    <n v="7.3"/>
    <n v="0"/>
    <s v="Y"/>
    <s v="N"/>
    <n v="119178.12"/>
    <n v="60.59554515"/>
    <n v="7221663.1513999999"/>
    <n v="1875"/>
  </r>
  <r>
    <d v="2020-02-19T00:00:00"/>
    <s v="Q1-2020"/>
    <x v="1"/>
    <n v="8"/>
    <s v="Wednesday"/>
    <x v="5"/>
    <n v="13.3"/>
    <n v="19.7"/>
    <n v="12.9"/>
    <n v="38"/>
    <s v="Y"/>
    <s v="N"/>
    <n v="109375.215"/>
    <n v="51.44203692"/>
    <n v="5626483.8481999999"/>
    <n v="1876"/>
  </r>
  <r>
    <d v="2020-02-20T00:00:00"/>
    <s v="Q1-2020"/>
    <x v="1"/>
    <n v="8"/>
    <s v="Thursday"/>
    <x v="5"/>
    <n v="14.2"/>
    <n v="18.7"/>
    <n v="15.2"/>
    <n v="3.2"/>
    <s v="Y"/>
    <s v="N"/>
    <n v="112202.145"/>
    <n v="58.361290920000002"/>
    <n v="6548262.0262000002"/>
    <n v="1877"/>
  </r>
  <r>
    <d v="2020-02-21T00:00:00"/>
    <s v="Q1-2020"/>
    <x v="1"/>
    <n v="8"/>
    <s v="Friday"/>
    <x v="5"/>
    <n v="13.5"/>
    <n v="19.600000000000001"/>
    <n v="17.100000000000001"/>
    <n v="2.8"/>
    <s v="Y"/>
    <s v="N"/>
    <n v="108949.05499999999"/>
    <n v="48.658203370000003"/>
    <n v="5301265.2752"/>
    <n v="1878"/>
  </r>
  <r>
    <d v="2020-02-22T00:00:00"/>
    <s v="Q1-2020"/>
    <x v="1"/>
    <n v="8"/>
    <s v="Saturday"/>
    <x v="5"/>
    <n v="11.4"/>
    <n v="21.1"/>
    <n v="25.4"/>
    <n v="0"/>
    <s v="Y"/>
    <s v="N"/>
    <n v="96922.02"/>
    <n v="42.236093580000002"/>
    <n v="4093607.5066999998"/>
    <n v="1879"/>
  </r>
  <r>
    <d v="2020-02-23T00:00:00"/>
    <s v="Q1-2020"/>
    <x v="1"/>
    <n v="8"/>
    <s v="Sunday"/>
    <x v="5"/>
    <n v="13.3"/>
    <n v="34"/>
    <n v="21.6"/>
    <n v="0"/>
    <s v="Y"/>
    <s v="N"/>
    <n v="106129.66499999999"/>
    <n v="51.318456159999997"/>
    <n v="5446410.5606000004"/>
    <n v="1880"/>
  </r>
  <r>
    <d v="2020-02-24T00:00:00"/>
    <s v="Q1-2020"/>
    <x v="1"/>
    <n v="9"/>
    <s v="Monday"/>
    <x v="5"/>
    <n v="16.8"/>
    <n v="23.7"/>
    <n v="5.4"/>
    <n v="0"/>
    <s v="Y"/>
    <s v="N"/>
    <n v="122619.05499999999"/>
    <n v="57.234083179999999"/>
    <n v="7017989.1933000004"/>
    <n v="1881"/>
  </r>
  <r>
    <d v="2020-02-25T00:00:00"/>
    <s v="Q1-2020"/>
    <x v="1"/>
    <n v="9"/>
    <s v="Tuesday"/>
    <x v="5"/>
    <n v="18.399999999999999"/>
    <n v="31.6"/>
    <n v="10.6"/>
    <n v="3.6"/>
    <s v="Y"/>
    <s v="N"/>
    <n v="123558.425"/>
    <n v="60.554701809999997"/>
    <n v="7482043.5820000004"/>
    <n v="1882"/>
  </r>
  <r>
    <d v="2020-02-26T00:00:00"/>
    <s v="Q1-2020"/>
    <x v="1"/>
    <n v="9"/>
    <s v="Wednesday"/>
    <x v="5"/>
    <n v="16.2"/>
    <n v="19.2"/>
    <n v="19.3"/>
    <n v="4"/>
    <s v="Y"/>
    <s v="N"/>
    <n v="108371.125"/>
    <n v="45.06152522"/>
    <n v="4883368.1823000005"/>
    <n v="1883"/>
  </r>
  <r>
    <d v="2020-02-27T00:00:00"/>
    <s v="Q1-2020"/>
    <x v="1"/>
    <n v="9"/>
    <s v="Thursday"/>
    <x v="5"/>
    <n v="11"/>
    <n v="19.7"/>
    <n v="11.1"/>
    <n v="0.2"/>
    <s v="Y"/>
    <s v="N"/>
    <n v="108675.4"/>
    <n v="48.542669150000002"/>
    <n v="5275393.9868999999"/>
    <n v="1884"/>
  </r>
  <r>
    <d v="2020-02-28T00:00:00"/>
    <s v="Q1-2020"/>
    <x v="1"/>
    <n v="9"/>
    <s v="Friday"/>
    <x v="5"/>
    <n v="13.1"/>
    <n v="20.100000000000001"/>
    <n v="17.600000000000001"/>
    <n v="0"/>
    <s v="Y"/>
    <s v="N"/>
    <n v="110006.97"/>
    <n v="50.306352859999997"/>
    <n v="5534049.4499000004"/>
    <n v="1885"/>
  </r>
  <r>
    <d v="2020-02-29T00:00:00"/>
    <s v="Q1-2020"/>
    <x v="1"/>
    <n v="9"/>
    <s v="Saturday"/>
    <x v="5"/>
    <n v="14.7"/>
    <n v="22.4"/>
    <n v="22.8"/>
    <n v="0"/>
    <s v="Y"/>
    <s v="N"/>
    <n v="100380.94"/>
    <n v="51.289608729999998"/>
    <n v="5148499.1365"/>
    <n v="1886"/>
  </r>
  <r>
    <d v="2020-03-01T00:00:00"/>
    <s v="Q1-2020"/>
    <x v="2"/>
    <n v="9"/>
    <s v="Sunday"/>
    <x v="5"/>
    <n v="13.2"/>
    <n v="32.1"/>
    <n v="20.8"/>
    <n v="0"/>
    <s v="Y"/>
    <s v="N"/>
    <n v="101413.145"/>
    <n v="43.745921029999998"/>
    <n v="4436411.4325999999"/>
    <n v="1887"/>
  </r>
  <r>
    <d v="2020-03-02T00:00:00"/>
    <s v="Q1-2020"/>
    <x v="2"/>
    <n v="10"/>
    <s v="Monday"/>
    <x v="5"/>
    <n v="14.2"/>
    <n v="18.399999999999999"/>
    <n v="21.1"/>
    <n v="3"/>
    <s v="Y"/>
    <s v="N"/>
    <n v="106359.955"/>
    <n v="52.728395089999999"/>
    <n v="5608189.7290000003"/>
    <n v="1888"/>
  </r>
  <r>
    <d v="2020-03-03T00:00:00"/>
    <s v="Q1-2020"/>
    <x v="2"/>
    <n v="10"/>
    <s v="Tuesday"/>
    <x v="5"/>
    <n v="14.7"/>
    <n v="19.5"/>
    <n v="15.9"/>
    <n v="0"/>
    <s v="Y"/>
    <s v="N"/>
    <n v="108746.37"/>
    <n v="49.781089729999998"/>
    <n v="5413512.8027999997"/>
    <n v="1889"/>
  </r>
  <r>
    <d v="2020-03-04T00:00:00"/>
    <s v="Q1-2020"/>
    <x v="2"/>
    <n v="10"/>
    <s v="Wednesday"/>
    <x v="5"/>
    <n v="13.6"/>
    <n v="23.5"/>
    <n v="7.1"/>
    <n v="0"/>
    <s v="Y"/>
    <s v="N"/>
    <n v="117505.625"/>
    <n v="58.522870509999997"/>
    <n v="6876766.4760999996"/>
    <n v="1890"/>
  </r>
  <r>
    <d v="2020-03-05T00:00:00"/>
    <s v="Q1-2020"/>
    <x v="2"/>
    <n v="10"/>
    <s v="Thursday"/>
    <x v="5"/>
    <n v="15.4"/>
    <n v="20.3"/>
    <n v="4.3"/>
    <n v="54.6"/>
    <s v="Y"/>
    <s v="N"/>
    <n v="119734.63499999999"/>
    <n v="57.036382109999998"/>
    <n v="6829230.3936999999"/>
    <n v="1891"/>
  </r>
  <r>
    <d v="2020-03-06T00:00:00"/>
    <s v="Q1-2020"/>
    <x v="2"/>
    <n v="10"/>
    <s v="Friday"/>
    <x v="5"/>
    <n v="15.9"/>
    <n v="19"/>
    <n v="12.7"/>
    <n v="7"/>
    <s v="Y"/>
    <s v="N"/>
    <n v="111322.325"/>
    <n v="53.736514710000002"/>
    <n v="5982073.7549000001"/>
    <n v="1892"/>
  </r>
  <r>
    <d v="2020-03-07T00:00:00"/>
    <s v="Q1-2020"/>
    <x v="2"/>
    <n v="10"/>
    <s v="Saturday"/>
    <x v="5"/>
    <n v="15.4"/>
    <n v="20"/>
    <n v="17.100000000000001"/>
    <n v="0.2"/>
    <s v="Y"/>
    <s v="N"/>
    <n v="96850.78"/>
    <n v="28.020466209999999"/>
    <n v="2713804.0084000002"/>
    <n v="1893"/>
  </r>
  <r>
    <d v="2020-03-08T00:00:00"/>
    <s v="Q1-2020"/>
    <x v="2"/>
    <n v="10"/>
    <s v="Sunday"/>
    <x v="5"/>
    <n v="13.9"/>
    <n v="22.4"/>
    <n v="19.5"/>
    <n v="0"/>
    <s v="Y"/>
    <s v="N"/>
    <n v="92553.29"/>
    <n v="17.916415310000001"/>
    <n v="1658223.1819"/>
    <n v="1894"/>
  </r>
  <r>
    <d v="2020-03-09T00:00:00"/>
    <s v="Q1-2020"/>
    <x v="2"/>
    <n v="11"/>
    <s v="Monday"/>
    <x v="5"/>
    <n v="12.3"/>
    <n v="21"/>
    <n v="19.7"/>
    <n v="0"/>
    <s v="Y"/>
    <s v="Y"/>
    <n v="94641.7"/>
    <n v="22.041451550000001"/>
    <n v="2086040.4452"/>
    <n v="1895"/>
  </r>
  <r>
    <d v="2020-03-10T00:00:00"/>
    <s v="Q1-2020"/>
    <x v="2"/>
    <n v="11"/>
    <s v="Tuesday"/>
    <x v="5"/>
    <n v="10.3"/>
    <n v="22.3"/>
    <n v="21.9"/>
    <n v="0"/>
    <s v="Y"/>
    <s v="N"/>
    <n v="112142.54"/>
    <n v="48.059723949999999"/>
    <n v="5389539.5154999997"/>
    <n v="1896"/>
  </r>
  <r>
    <d v="2020-03-11T00:00:00"/>
    <s v="Q1-2020"/>
    <x v="2"/>
    <n v="11"/>
    <s v="Wednesday"/>
    <x v="5"/>
    <n v="12.6"/>
    <n v="29.5"/>
    <n v="15.7"/>
    <n v="0"/>
    <s v="Y"/>
    <s v="N"/>
    <n v="118830.14"/>
    <n v="44.369936750000001"/>
    <n v="5272485.7958000004"/>
    <n v="1897"/>
  </r>
  <r>
    <d v="2020-03-12T00:00:00"/>
    <s v="Q1-2020"/>
    <x v="2"/>
    <n v="11"/>
    <s v="Thursday"/>
    <x v="5"/>
    <n v="16.600000000000001"/>
    <n v="29.5"/>
    <n v="19.5"/>
    <n v="0"/>
    <s v="Y"/>
    <s v="N"/>
    <n v="120272.77499999999"/>
    <n v="39.127565740000001"/>
    <n v="4705980.9105000002"/>
    <n v="1898"/>
  </r>
  <r>
    <d v="2020-03-13T00:00:00"/>
    <s v="Q1-2020"/>
    <x v="2"/>
    <n v="11"/>
    <s v="Friday"/>
    <x v="5"/>
    <n v="19.100000000000001"/>
    <n v="26.8"/>
    <n v="7.3"/>
    <n v="0"/>
    <s v="Y"/>
    <s v="N"/>
    <n v="115075.81"/>
    <n v="40.127134920000003"/>
    <n v="4617662.5538999997"/>
    <n v="1899"/>
  </r>
  <r>
    <d v="2020-03-14T00:00:00"/>
    <s v="Q1-2020"/>
    <x v="2"/>
    <n v="11"/>
    <s v="Saturday"/>
    <x v="5"/>
    <n v="13.1"/>
    <n v="17.899999999999999"/>
    <n v="12.3"/>
    <n v="0.6"/>
    <s v="Y"/>
    <s v="N"/>
    <n v="96016.19"/>
    <n v="29.137325780000001"/>
    <n v="2797655.0082"/>
    <n v="1900"/>
  </r>
  <r>
    <d v="2020-03-15T00:00:00"/>
    <s v="Q1-2020"/>
    <x v="2"/>
    <n v="11"/>
    <s v="Sunday"/>
    <x v="5"/>
    <n v="12.7"/>
    <n v="18.8"/>
    <n v="10.199999999999999"/>
    <n v="0"/>
    <s v="Y"/>
    <s v="N"/>
    <n v="97664.934999999998"/>
    <n v="31.657840010000001"/>
    <n v="3091860.8868"/>
    <n v="1901"/>
  </r>
  <r>
    <d v="2020-03-16T00:00:00"/>
    <s v="Q1-2020"/>
    <x v="2"/>
    <n v="12"/>
    <s v="Monday"/>
    <x v="5"/>
    <n v="9.3000000000000007"/>
    <n v="26.5"/>
    <n v="20.6"/>
    <n v="0"/>
    <s v="Y"/>
    <s v="N"/>
    <n v="110586.815"/>
    <n v="46.670884049999998"/>
    <n v="5161184.4203000003"/>
    <n v="1902"/>
  </r>
  <r>
    <d v="2020-03-17T00:00:00"/>
    <s v="Q1-2020"/>
    <x v="2"/>
    <n v="12"/>
    <s v="Tuesday"/>
    <x v="5"/>
    <n v="11.6"/>
    <n v="28.2"/>
    <n v="19.899999999999999"/>
    <n v="0"/>
    <s v="Y"/>
    <s v="N"/>
    <n v="115254.185"/>
    <n v="52.451198269999999"/>
    <n v="6045220.1089000003"/>
    <n v="1903"/>
  </r>
  <r>
    <d v="2020-03-18T00:00:00"/>
    <s v="Q1-2020"/>
    <x v="2"/>
    <n v="12"/>
    <s v="Wednesday"/>
    <x v="5"/>
    <n v="17.7"/>
    <n v="28.3"/>
    <n v="9.1"/>
    <n v="0"/>
    <s v="Y"/>
    <s v="N"/>
    <n v="121127.145"/>
    <n v="51.291442230000001"/>
    <n v="6212785.9603000004"/>
    <n v="1904"/>
  </r>
  <r>
    <d v="2020-03-19T00:00:00"/>
    <s v="Q1-2020"/>
    <x v="2"/>
    <n v="12"/>
    <s v="Thursday"/>
    <x v="5"/>
    <n v="18.7"/>
    <n v="30.4"/>
    <n v="8.1999999999999993"/>
    <n v="0"/>
    <s v="Y"/>
    <s v="N"/>
    <n v="127266.86"/>
    <n v="47.562659549999999"/>
    <n v="6053150.3342000004"/>
    <n v="1905"/>
  </r>
  <r>
    <d v="2020-03-20T00:00:00"/>
    <s v="Q1-2020"/>
    <x v="2"/>
    <n v="12"/>
    <s v="Friday"/>
    <x v="5"/>
    <n v="16.100000000000001"/>
    <n v="22.7"/>
    <n v="12.6"/>
    <n v="0"/>
    <s v="Y"/>
    <s v="N"/>
    <n v="111547.605"/>
    <n v="40.76436769"/>
    <n v="4547167.5851999996"/>
    <n v="1906"/>
  </r>
  <r>
    <d v="2020-03-21T00:00:00"/>
    <s v="Q1-2020"/>
    <x v="2"/>
    <n v="12"/>
    <s v="Saturday"/>
    <x v="5"/>
    <n v="14.6"/>
    <n v="18.399999999999999"/>
    <n v="10.8"/>
    <n v="0"/>
    <s v="Y"/>
    <s v="N"/>
    <n v="103999.33500000001"/>
    <n v="47.458698750000003"/>
    <n v="4935673.1100000003"/>
    <n v="1907"/>
  </r>
  <r>
    <d v="2020-03-22T00:00:00"/>
    <s v="Q1-2020"/>
    <x v="2"/>
    <n v="12"/>
    <s v="Sunday"/>
    <x v="5"/>
    <n v="12.1"/>
    <n v="18.3"/>
    <n v="15.2"/>
    <n v="0"/>
    <s v="Y"/>
    <s v="N"/>
    <n v="97449.684999999998"/>
    <n v="34.618054800000003"/>
    <n v="3373518.5356000001"/>
    <n v="1908"/>
  </r>
  <r>
    <d v="2020-03-23T00:00:00"/>
    <s v="Q1-2020"/>
    <x v="2"/>
    <n v="13"/>
    <s v="Monday"/>
    <x v="5"/>
    <n v="12.7"/>
    <n v="17.100000000000001"/>
    <n v="9.9"/>
    <n v="0.4"/>
    <s v="Y"/>
    <s v="N"/>
    <n v="112906.94500000001"/>
    <n v="44.639439000000003"/>
    <n v="5040102.6840000004"/>
    <n v="1909"/>
  </r>
  <r>
    <d v="2020-03-24T00:00:00"/>
    <s v="Q1-2020"/>
    <x v="2"/>
    <n v="13"/>
    <s v="Tuesday"/>
    <x v="5"/>
    <n v="8.5"/>
    <n v="17.899999999999999"/>
    <n v="15.8"/>
    <n v="0"/>
    <s v="N"/>
    <s v="N"/>
    <n v="114935.545"/>
    <n v="49.44768766"/>
    <n v="5683296.9302000003"/>
    <n v="1910"/>
  </r>
  <r>
    <d v="2020-03-25T00:00:00"/>
    <s v="Q1-2020"/>
    <x v="2"/>
    <n v="13"/>
    <s v="Wednesday"/>
    <x v="5"/>
    <n v="10.8"/>
    <n v="17.5"/>
    <n v="7.6"/>
    <n v="0"/>
    <s v="N"/>
    <s v="N"/>
    <n v="113147.815"/>
    <n v="43.72083739"/>
    <n v="4946917.2205999997"/>
    <n v="1911"/>
  </r>
  <r>
    <d v="2020-03-26T00:00:00"/>
    <s v="Q1-2020"/>
    <x v="2"/>
    <n v="13"/>
    <s v="Thursday"/>
    <x v="5"/>
    <n v="13.7"/>
    <n v="19.8"/>
    <n v="15.5"/>
    <n v="0"/>
    <s v="N"/>
    <s v="N"/>
    <n v="110088.01"/>
    <n v="45.521245239999999"/>
    <n v="5011343.3011999996"/>
    <n v="1912"/>
  </r>
  <r>
    <d v="2020-03-27T00:00:00"/>
    <s v="Q1-2020"/>
    <x v="2"/>
    <n v="13"/>
    <s v="Friday"/>
    <x v="5"/>
    <n v="13.6"/>
    <n v="27.6"/>
    <n v="17.8"/>
    <n v="0"/>
    <s v="N"/>
    <s v="N"/>
    <n v="111958.245"/>
    <n v="49.318500309999997"/>
    <n v="5521612.7407"/>
    <n v="1913"/>
  </r>
  <r>
    <d v="2020-03-28T00:00:00"/>
    <s v="Q1-2020"/>
    <x v="2"/>
    <n v="13"/>
    <s v="Saturday"/>
    <x v="5"/>
    <n v="14.8"/>
    <n v="27.5"/>
    <n v="16.899999999999999"/>
    <n v="0"/>
    <s v="N"/>
    <s v="N"/>
    <n v="97923.714999999997"/>
    <n v="47.963271040000002"/>
    <n v="4696741.6837999998"/>
    <n v="1914"/>
  </r>
  <r>
    <d v="2020-03-29T00:00:00"/>
    <s v="Q1-2020"/>
    <x v="2"/>
    <n v="13"/>
    <s v="Sunday"/>
    <x v="5"/>
    <n v="16.5"/>
    <n v="26.4"/>
    <n v="9.5"/>
    <n v="0"/>
    <s v="N"/>
    <s v="N"/>
    <n v="95953.205000000002"/>
    <n v="42.33862791"/>
    <n v="4062527.0433"/>
    <n v="1915"/>
  </r>
  <r>
    <d v="2020-03-30T00:00:00"/>
    <s v="Q1-2020"/>
    <x v="2"/>
    <n v="14"/>
    <s v="Monday"/>
    <x v="5"/>
    <n v="15.9"/>
    <n v="21.7"/>
    <n v="13.3"/>
    <n v="5.2"/>
    <s v="N"/>
    <s v="N"/>
    <n v="107687.51"/>
    <n v="57.502975429999999"/>
    <n v="6192352.2416000003"/>
    <n v="1916"/>
  </r>
  <r>
    <d v="2020-03-31T00:00:00"/>
    <s v="Q1-2020"/>
    <x v="2"/>
    <n v="14"/>
    <s v="Tuesday"/>
    <x v="5"/>
    <n v="12.2"/>
    <n v="21.4"/>
    <n v="16.899999999999999"/>
    <n v="0"/>
    <s v="N"/>
    <s v="N"/>
    <n v="109043.86500000001"/>
    <n v="57.690193069999999"/>
    <n v="6290761.6249000002"/>
    <n v="1917"/>
  </r>
  <r>
    <d v="2020-04-01T00:00:00"/>
    <s v="Q2-2020"/>
    <x v="3"/>
    <n v="14"/>
    <s v="Wednesday"/>
    <x v="5"/>
    <n v="11"/>
    <n v="23.1"/>
    <n v="15.2"/>
    <n v="0"/>
    <s v="N"/>
    <s v="N"/>
    <n v="110991.625"/>
    <n v="62.967514510000001"/>
    <n v="6988866.7577"/>
    <n v="1918"/>
  </r>
  <r>
    <d v="2020-04-02T00:00:00"/>
    <s v="Q2-2020"/>
    <x v="3"/>
    <n v="14"/>
    <s v="Thursday"/>
    <x v="5"/>
    <n v="12.4"/>
    <n v="20.7"/>
    <n v="4.2"/>
    <n v="23"/>
    <s v="N"/>
    <s v="N"/>
    <n v="116302.66499999999"/>
    <n v="61.537019960000002"/>
    <n v="7156919.4175000004"/>
    <n v="1919"/>
  </r>
  <r>
    <d v="2020-04-03T00:00:00"/>
    <s v="Q2-2020"/>
    <x v="3"/>
    <n v="14"/>
    <s v="Friday"/>
    <x v="5"/>
    <n v="13.7"/>
    <n v="23.2"/>
    <n v="12"/>
    <n v="15.8"/>
    <s v="N"/>
    <s v="N"/>
    <n v="104294.57"/>
    <n v="48.636778120000002"/>
    <n v="5072551.8602"/>
    <n v="1920"/>
  </r>
  <r>
    <d v="2020-04-04T00:00:00"/>
    <s v="Q2-2020"/>
    <x v="3"/>
    <n v="14"/>
    <s v="Saturday"/>
    <x v="5"/>
    <n v="12.8"/>
    <n v="16.600000000000001"/>
    <n v="6.1"/>
    <n v="35.200000000000003"/>
    <s v="N"/>
    <s v="N"/>
    <n v="101854.155"/>
    <n v="38.375968759999999"/>
    <n v="3908751.8703999999"/>
    <n v="1921"/>
  </r>
  <r>
    <d v="2020-04-05T00:00:00"/>
    <s v="Q2-2020"/>
    <x v="3"/>
    <n v="14"/>
    <s v="Sunday"/>
    <x v="5"/>
    <n v="9.5"/>
    <n v="16.899999999999999"/>
    <n v="4.5"/>
    <n v="4.4000000000000004"/>
    <s v="N"/>
    <s v="N"/>
    <n v="105098.02499999999"/>
    <n v="23.78090796"/>
    <n v="2499326.4593000002"/>
    <n v="1922"/>
  </r>
  <r>
    <d v="2020-04-06T00:00:00"/>
    <s v="Q2-2020"/>
    <x v="3"/>
    <n v="15"/>
    <s v="Monday"/>
    <x v="5"/>
    <n v="10.7"/>
    <n v="16.5"/>
    <n v="11.5"/>
    <n v="6.2"/>
    <s v="N"/>
    <s v="N"/>
    <n v="118074.565"/>
    <n v="64.755851129999996"/>
    <n v="7646018.9534"/>
    <n v="1923"/>
  </r>
  <r>
    <d v="2020-04-07T00:00:00"/>
    <s v="Q2-2020"/>
    <x v="3"/>
    <n v="15"/>
    <s v="Tuesday"/>
    <x v="5"/>
    <n v="11.9"/>
    <n v="16.399999999999999"/>
    <n v="9.5"/>
    <n v="1.4"/>
    <s v="N"/>
    <s v="N"/>
    <n v="118404.455"/>
    <n v="55.234382369999999"/>
    <n v="6539996.9418000001"/>
    <n v="1924"/>
  </r>
  <r>
    <d v="2020-04-08T00:00:00"/>
    <s v="Q2-2020"/>
    <x v="3"/>
    <n v="15"/>
    <s v="Wednesday"/>
    <x v="5"/>
    <n v="11.7"/>
    <n v="18.600000000000001"/>
    <n v="10.7"/>
    <n v="1.2"/>
    <s v="N"/>
    <s v="N"/>
    <n v="108404.01"/>
    <n v="44.729397409999997"/>
    <n v="4848846.0440999996"/>
    <n v="1925"/>
  </r>
  <r>
    <d v="2020-04-09T00:00:00"/>
    <s v="Q2-2020"/>
    <x v="3"/>
    <n v="15"/>
    <s v="Thursday"/>
    <x v="5"/>
    <n v="8.9"/>
    <n v="21.2"/>
    <n v="15.8"/>
    <n v="0"/>
    <s v="N"/>
    <s v="N"/>
    <n v="108587.52"/>
    <n v="43.738044760000001"/>
    <n v="4749405.8101000004"/>
    <n v="1926"/>
  </r>
  <r>
    <d v="2020-04-10T00:00:00"/>
    <s v="Q2-2020"/>
    <x v="3"/>
    <n v="15"/>
    <s v="Friday"/>
    <x v="5"/>
    <n v="12.7"/>
    <n v="22"/>
    <n v="9.5"/>
    <n v="0.2"/>
    <s v="N"/>
    <s v="Y"/>
    <n v="94831.23"/>
    <n v="38.435506619999998"/>
    <n v="3644886.3684"/>
    <n v="1927"/>
  </r>
  <r>
    <d v="2020-04-11T00:00:00"/>
    <s v="Q2-2020"/>
    <x v="3"/>
    <n v="15"/>
    <s v="Saturday"/>
    <x v="5"/>
    <n v="13"/>
    <n v="15.7"/>
    <n v="11.3"/>
    <n v="2.4"/>
    <s v="N"/>
    <s v="Y"/>
    <n v="92097.07"/>
    <n v="19.934105580000001"/>
    <n v="1835872.7169999999"/>
    <n v="1928"/>
  </r>
  <r>
    <d v="2020-04-12T00:00:00"/>
    <s v="Q2-2020"/>
    <x v="3"/>
    <n v="15"/>
    <s v="Sunday"/>
    <x v="5"/>
    <n v="11"/>
    <n v="15.3"/>
    <n v="7.7"/>
    <n v="2.4"/>
    <s v="N"/>
    <s v="Y"/>
    <n v="101760.09"/>
    <n v="45.982052150000001"/>
    <n v="4679137.7652000003"/>
    <n v="1929"/>
  </r>
  <r>
    <d v="2020-04-13T00:00:00"/>
    <s v="Q2-2020"/>
    <x v="3"/>
    <n v="16"/>
    <s v="Monday"/>
    <x v="5"/>
    <n v="12.2"/>
    <n v="18.3"/>
    <n v="14.3"/>
    <n v="0"/>
    <s v="N"/>
    <s v="Y"/>
    <n v="100025.9"/>
    <n v="56.657417019999997"/>
    <n v="5667209.1290999996"/>
    <n v="1930"/>
  </r>
  <r>
    <d v="2020-04-14T00:00:00"/>
    <s v="Q2-2020"/>
    <x v="3"/>
    <n v="16"/>
    <s v="Tuesday"/>
    <x v="5"/>
    <n v="12.1"/>
    <n v="23.4"/>
    <n v="11.1"/>
    <n v="0.6"/>
    <s v="N"/>
    <s v="N"/>
    <n v="107849.83"/>
    <n v="40.838553589999997"/>
    <n v="4404431.0620999997"/>
    <n v="1931"/>
  </r>
  <r>
    <d v="2020-04-15T00:00:00"/>
    <s v="Q2-2020"/>
    <x v="3"/>
    <n v="16"/>
    <s v="Wednesday"/>
    <x v="5"/>
    <n v="15.6"/>
    <n v="23.5"/>
    <n v="11.8"/>
    <n v="0"/>
    <s v="N"/>
    <s v="N"/>
    <n v="104547.34"/>
    <n v="27.705995810000001"/>
    <n v="2896588.1639999999"/>
    <n v="1932"/>
  </r>
  <r>
    <d v="2020-04-16T00:00:00"/>
    <s v="Q2-2020"/>
    <x v="3"/>
    <n v="16"/>
    <s v="Thursday"/>
    <x v="5"/>
    <n v="15.4"/>
    <n v="21.5"/>
    <n v="11.3"/>
    <n v="0.2"/>
    <s v="N"/>
    <s v="N"/>
    <n v="106527.94500000001"/>
    <n v="29.80144816"/>
    <n v="3174687.0304999999"/>
    <n v="1933"/>
  </r>
  <r>
    <d v="2020-04-17T00:00:00"/>
    <s v="Q2-2020"/>
    <x v="3"/>
    <n v="16"/>
    <s v="Friday"/>
    <x v="5"/>
    <n v="11.4"/>
    <n v="18.399999999999999"/>
    <n v="10.1"/>
    <n v="0"/>
    <s v="N"/>
    <s v="N"/>
    <n v="106943.49"/>
    <n v="30.782703059999999"/>
    <n v="3292009.6968999999"/>
    <n v="1934"/>
  </r>
  <r>
    <d v="2020-04-18T00:00:00"/>
    <s v="Q2-2020"/>
    <x v="3"/>
    <n v="16"/>
    <s v="Saturday"/>
    <x v="5"/>
    <n v="12.9"/>
    <n v="16.399999999999999"/>
    <n v="7.9"/>
    <n v="0"/>
    <s v="N"/>
    <s v="N"/>
    <n v="106888.545"/>
    <n v="42.660865000000001"/>
    <n v="4559957.7883000001"/>
    <n v="1935"/>
  </r>
  <r>
    <d v="2020-04-19T00:00:00"/>
    <s v="Q2-2020"/>
    <x v="3"/>
    <n v="16"/>
    <s v="Sunday"/>
    <x v="5"/>
    <n v="11.2"/>
    <n v="19.399999999999999"/>
    <n v="11.3"/>
    <n v="0"/>
    <s v="N"/>
    <s v="N"/>
    <n v="100737.83500000001"/>
    <n v="35.703490809999998"/>
    <n v="3596692.3661000002"/>
    <n v="1936"/>
  </r>
  <r>
    <d v="2020-04-20T00:00:00"/>
    <s v="Q2-2020"/>
    <x v="3"/>
    <n v="17"/>
    <s v="Monday"/>
    <x v="5"/>
    <n v="12"/>
    <n v="20.8"/>
    <n v="8.1"/>
    <n v="3.4"/>
    <s v="N"/>
    <s v="N"/>
    <n v="109168.595"/>
    <n v="25.61588931"/>
    <n v="2796450.6455999999"/>
    <n v="1937"/>
  </r>
  <r>
    <d v="2020-04-21T00:00:00"/>
    <s v="Q2-2020"/>
    <x v="3"/>
    <n v="17"/>
    <s v="Tuesday"/>
    <x v="5"/>
    <n v="8.5"/>
    <n v="19.600000000000001"/>
    <n v="9.8000000000000007"/>
    <n v="0"/>
    <s v="N"/>
    <s v="N"/>
    <n v="111417.63"/>
    <n v="33.035885159999999"/>
    <n v="3680780.0295000002"/>
    <n v="1938"/>
  </r>
  <r>
    <d v="2020-04-22T00:00:00"/>
    <s v="Q2-2020"/>
    <x v="3"/>
    <n v="17"/>
    <s v="Wednesday"/>
    <x v="5"/>
    <n v="12.8"/>
    <n v="18.2"/>
    <n v="8.8000000000000007"/>
    <n v="0"/>
    <s v="N"/>
    <s v="N"/>
    <n v="113506.01"/>
    <n v="37.881751569999999"/>
    <n v="4299806.4725000001"/>
    <n v="1939"/>
  </r>
  <r>
    <d v="2020-04-23T00:00:00"/>
    <s v="Q2-2020"/>
    <x v="3"/>
    <n v="17"/>
    <s v="Thursday"/>
    <x v="5"/>
    <n v="9.6"/>
    <n v="19.7"/>
    <n v="9.6999999999999993"/>
    <n v="0"/>
    <s v="N"/>
    <s v="N"/>
    <n v="112872.88"/>
    <n v="20.49660012"/>
    <n v="2313510.2858000002"/>
    <n v="1940"/>
  </r>
  <r>
    <d v="2020-04-24T00:00:00"/>
    <s v="Q2-2020"/>
    <x v="3"/>
    <n v="17"/>
    <s v="Friday"/>
    <x v="5"/>
    <n v="15.1"/>
    <n v="22.3"/>
    <n v="12.7"/>
    <n v="0.4"/>
    <s v="N"/>
    <s v="N"/>
    <n v="106565.295"/>
    <n v="26.641180070000001"/>
    <n v="2839025.2132999999"/>
    <n v="1941"/>
  </r>
  <r>
    <d v="2020-04-25T00:00:00"/>
    <s v="Q2-2020"/>
    <x v="3"/>
    <n v="17"/>
    <s v="Saturday"/>
    <x v="5"/>
    <n v="10.5"/>
    <n v="21.7"/>
    <n v="10.4"/>
    <n v="0"/>
    <s v="N"/>
    <s v="Y"/>
    <n v="96845.119999999995"/>
    <n v="17.640174080000001"/>
    <n v="1708364.7756000001"/>
    <n v="1942"/>
  </r>
  <r>
    <d v="2020-04-26T00:00:00"/>
    <s v="Q2-2020"/>
    <x v="3"/>
    <n v="17"/>
    <s v="Sunday"/>
    <x v="5"/>
    <n v="15.4"/>
    <n v="17.7"/>
    <n v="6.6"/>
    <n v="14"/>
    <s v="N"/>
    <s v="N"/>
    <n v="96572.934999999998"/>
    <n v="13.563055800000001"/>
    <n v="1309824.1062"/>
    <n v="1943"/>
  </r>
  <r>
    <d v="2020-04-27T00:00:00"/>
    <s v="Q2-2020"/>
    <x v="3"/>
    <n v="18"/>
    <s v="Monday"/>
    <x v="5"/>
    <n v="8.1"/>
    <n v="18.100000000000001"/>
    <n v="12.5"/>
    <n v="0.6"/>
    <s v="N"/>
    <s v="N"/>
    <n v="113471.83"/>
    <n v="33.031410970000003"/>
    <n v="3748134.6502"/>
    <n v="1944"/>
  </r>
  <r>
    <d v="2020-04-28T00:00:00"/>
    <s v="Q2-2020"/>
    <x v="3"/>
    <n v="18"/>
    <s v="Tuesday"/>
    <x v="5"/>
    <n v="7.1"/>
    <n v="18.899999999999999"/>
    <n v="10.4"/>
    <n v="0"/>
    <s v="N"/>
    <s v="N"/>
    <n v="112124.06"/>
    <n v="19.566687859999998"/>
    <n v="2193896.4835999999"/>
    <n v="1945"/>
  </r>
  <r>
    <d v="2020-04-29T00:00:00"/>
    <s v="Q2-2020"/>
    <x v="3"/>
    <n v="18"/>
    <s v="Wednesday"/>
    <x v="5"/>
    <n v="11.2"/>
    <n v="19.8"/>
    <n v="3.6"/>
    <n v="3.4"/>
    <s v="N"/>
    <s v="N"/>
    <n v="121307.84"/>
    <n v="32.265191100000003"/>
    <n v="3914020.6395"/>
    <n v="1946"/>
  </r>
  <r>
    <d v="2020-04-30T00:00:00"/>
    <s v="Q2-2020"/>
    <x v="3"/>
    <n v="18"/>
    <s v="Thursday"/>
    <x v="5"/>
    <n v="8.9"/>
    <n v="15.5"/>
    <n v="5.4"/>
    <n v="23.6"/>
    <s v="N"/>
    <s v="N"/>
    <n v="121353.33"/>
    <n v="30.41346278"/>
    <n v="3690774.9852"/>
    <n v="1947"/>
  </r>
  <r>
    <d v="2020-05-01T00:00:00"/>
    <s v="Q2-2020"/>
    <x v="4"/>
    <n v="18"/>
    <s v="Friday"/>
    <x v="5"/>
    <n v="7.6"/>
    <n v="13"/>
    <n v="5.0999999999999996"/>
    <n v="8"/>
    <s v="N"/>
    <s v="N"/>
    <n v="127238.875"/>
    <n v="24.122816870000001"/>
    <n v="3069360.0803999999"/>
    <n v="1948"/>
  </r>
  <r>
    <d v="2020-05-02T00:00:00"/>
    <s v="Q2-2020"/>
    <x v="4"/>
    <n v="18"/>
    <s v="Saturday"/>
    <x v="5"/>
    <n v="8.3000000000000007"/>
    <n v="14.2"/>
    <n v="6.2"/>
    <n v="1.4"/>
    <s v="N"/>
    <s v="N"/>
    <n v="111665.72500000001"/>
    <n v="22.875644019999999"/>
    <n v="2554425.3742999998"/>
    <n v="1949"/>
  </r>
  <r>
    <d v="2020-05-03T00:00:00"/>
    <s v="Q2-2020"/>
    <x v="4"/>
    <n v="18"/>
    <s v="Sunday"/>
    <x v="5"/>
    <n v="9.8000000000000007"/>
    <n v="15"/>
    <n v="8.3000000000000007"/>
    <n v="1.8"/>
    <s v="N"/>
    <s v="N"/>
    <n v="109669.355"/>
    <n v="36.488532380000002"/>
    <n v="4001673.8110000002"/>
    <n v="1950"/>
  </r>
  <r>
    <d v="2020-05-04T00:00:00"/>
    <s v="Q2-2020"/>
    <x v="4"/>
    <n v="19"/>
    <s v="Monday"/>
    <x v="5"/>
    <n v="9.4"/>
    <n v="14.8"/>
    <n v="7"/>
    <n v="0.2"/>
    <s v="N"/>
    <s v="N"/>
    <n v="126892.26"/>
    <n v="53.063440780000001"/>
    <n v="6733339.9239999996"/>
    <n v="1951"/>
  </r>
  <r>
    <d v="2020-05-05T00:00:00"/>
    <s v="Q2-2020"/>
    <x v="4"/>
    <n v="19"/>
    <s v="Tuesday"/>
    <x v="5"/>
    <n v="8"/>
    <n v="19.5"/>
    <n v="11.6"/>
    <n v="0.4"/>
    <s v="N"/>
    <s v="N"/>
    <n v="118839.095"/>
    <n v="33.515699840000003"/>
    <n v="3982975.4372999999"/>
    <n v="1952"/>
  </r>
  <r>
    <d v="2020-05-06T00:00:00"/>
    <s v="Q2-2020"/>
    <x v="4"/>
    <n v="19"/>
    <s v="Wednesday"/>
    <x v="5"/>
    <n v="10.199999999999999"/>
    <n v="20.100000000000001"/>
    <n v="9.6999999999999993"/>
    <n v="0"/>
    <s v="N"/>
    <s v="N"/>
    <n v="113214.27"/>
    <n v="17.064877800000001"/>
    <n v="1931987.6828000001"/>
    <n v="1953"/>
  </r>
  <r>
    <d v="2020-05-07T00:00:00"/>
    <s v="Q2-2020"/>
    <x v="4"/>
    <n v="19"/>
    <s v="Thursday"/>
    <x v="5"/>
    <n v="15.1"/>
    <n v="21.1"/>
    <n v="6.2"/>
    <n v="0"/>
    <s v="N"/>
    <s v="N"/>
    <n v="109642.755"/>
    <n v="15.237901519999999"/>
    <n v="1670725.5031000001"/>
    <n v="1954"/>
  </r>
  <r>
    <d v="2020-05-08T00:00:00"/>
    <s v="Q2-2020"/>
    <x v="4"/>
    <n v="19"/>
    <s v="Friday"/>
    <x v="5"/>
    <n v="12.6"/>
    <n v="19.600000000000001"/>
    <n v="10.7"/>
    <n v="0"/>
    <s v="N"/>
    <s v="N"/>
    <n v="107914.05499999999"/>
    <n v="30.698219210000001"/>
    <n v="3312769.3161999998"/>
    <n v="1955"/>
  </r>
  <r>
    <d v="2020-05-09T00:00:00"/>
    <s v="Q2-2020"/>
    <x v="4"/>
    <n v="19"/>
    <s v="Saturday"/>
    <x v="5"/>
    <n v="12.6"/>
    <n v="14"/>
    <n v="5.4"/>
    <n v="0.6"/>
    <s v="N"/>
    <s v="N"/>
    <n v="107786.255"/>
    <n v="22.461551329999999"/>
    <n v="2421046.4994000001"/>
    <n v="1956"/>
  </r>
  <r>
    <d v="2020-05-10T00:00:00"/>
    <s v="Q2-2020"/>
    <x v="4"/>
    <n v="19"/>
    <s v="Sunday"/>
    <x v="5"/>
    <n v="7.2"/>
    <n v="14.5"/>
    <n v="9"/>
    <n v="7"/>
    <s v="N"/>
    <s v="N"/>
    <n v="107555.19"/>
    <n v="36.456396259999998"/>
    <n v="3921074.6264999998"/>
    <n v="1957"/>
  </r>
  <r>
    <d v="2020-05-11T00:00:00"/>
    <s v="Q2-2020"/>
    <x v="4"/>
    <n v="20"/>
    <s v="Monday"/>
    <x v="5"/>
    <n v="7.8"/>
    <n v="17.100000000000001"/>
    <n v="7.5"/>
    <n v="0.6"/>
    <s v="N"/>
    <s v="N"/>
    <n v="122550.94500000001"/>
    <n v="37.85789836"/>
    <n v="4639521.2197000002"/>
    <n v="1958"/>
  </r>
  <r>
    <d v="2020-05-12T00:00:00"/>
    <s v="Q2-2020"/>
    <x v="4"/>
    <n v="20"/>
    <s v="Tuesday"/>
    <x v="5"/>
    <n v="10.3"/>
    <n v="14.8"/>
    <n v="8.5"/>
    <n v="0.2"/>
    <s v="N"/>
    <s v="N"/>
    <n v="120767.795"/>
    <n v="29.433623390000001"/>
    <n v="3554633.7957000001"/>
    <n v="1959"/>
  </r>
  <r>
    <d v="2020-05-13T00:00:00"/>
    <s v="Q2-2020"/>
    <x v="4"/>
    <n v="20"/>
    <s v="Wednesday"/>
    <x v="5"/>
    <n v="10.4"/>
    <n v="14.5"/>
    <n v="8.9"/>
    <n v="1.4"/>
    <s v="N"/>
    <s v="N"/>
    <n v="127145.14"/>
    <n v="43.43886852"/>
    <n v="5523041.0193999996"/>
    <n v="1960"/>
  </r>
  <r>
    <d v="2020-05-14T00:00:00"/>
    <s v="Q2-2020"/>
    <x v="4"/>
    <n v="20"/>
    <s v="Thursday"/>
    <x v="5"/>
    <n v="6.6"/>
    <n v="14.7"/>
    <n v="9.8000000000000007"/>
    <n v="2.8"/>
    <s v="N"/>
    <s v="N"/>
    <n v="129285.09"/>
    <n v="48.118726070000001"/>
    <n v="6221033.8306"/>
    <n v="1961"/>
  </r>
  <r>
    <d v="2020-05-15T00:00:00"/>
    <s v="Q2-2020"/>
    <x v="4"/>
    <n v="20"/>
    <s v="Friday"/>
    <x v="5"/>
    <n v="4.5"/>
    <n v="15.3"/>
    <n v="10.8"/>
    <n v="0"/>
    <s v="N"/>
    <s v="N"/>
    <n v="129112.45"/>
    <n v="51.077775019999997"/>
    <n v="6594776.6733999997"/>
    <n v="1962"/>
  </r>
  <r>
    <d v="2020-05-16T00:00:00"/>
    <s v="Q2-2020"/>
    <x v="4"/>
    <n v="20"/>
    <s v="Saturday"/>
    <x v="5"/>
    <n v="4.5"/>
    <n v="18"/>
    <n v="10.7"/>
    <n v="0"/>
    <s v="N"/>
    <s v="N"/>
    <n v="110420.89"/>
    <n v="46.529095040000001"/>
    <n v="5137784.0851999996"/>
    <n v="1963"/>
  </r>
  <r>
    <d v="2020-05-17T00:00:00"/>
    <s v="Q2-2020"/>
    <x v="4"/>
    <n v="20"/>
    <s v="Sunday"/>
    <x v="5"/>
    <n v="5.0999999999999996"/>
    <n v="18.5"/>
    <n v="10.6"/>
    <n v="0"/>
    <s v="N"/>
    <s v="N"/>
    <n v="109774.425"/>
    <n v="47.157281560000001"/>
    <n v="5176663.4677999998"/>
    <n v="1964"/>
  </r>
  <r>
    <d v="2020-05-18T00:00:00"/>
    <s v="Q2-2020"/>
    <x v="4"/>
    <n v="21"/>
    <s v="Monday"/>
    <x v="5"/>
    <n v="5.5"/>
    <n v="19.399999999999999"/>
    <n v="10.5"/>
    <n v="0"/>
    <s v="N"/>
    <s v="N"/>
    <n v="120076.645"/>
    <n v="44.491085740000003"/>
    <n v="5342340.3081"/>
    <n v="1965"/>
  </r>
  <r>
    <d v="2020-05-19T00:00:00"/>
    <s v="Q2-2020"/>
    <x v="4"/>
    <n v="21"/>
    <s v="Tuesday"/>
    <x v="5"/>
    <n v="8.1"/>
    <n v="17.7"/>
    <n v="4.9000000000000004"/>
    <n v="0"/>
    <s v="N"/>
    <s v="N"/>
    <n v="119789.97"/>
    <n v="44.374805960000003"/>
    <n v="5315656.6747000003"/>
    <n v="1966"/>
  </r>
  <r>
    <d v="2020-05-20T00:00:00"/>
    <s v="Q2-2020"/>
    <x v="4"/>
    <n v="21"/>
    <s v="Wednesday"/>
    <x v="5"/>
    <n v="10.3"/>
    <n v="15.8"/>
    <n v="7.8"/>
    <n v="15.6"/>
    <s v="N"/>
    <s v="N"/>
    <n v="119803.985"/>
    <n v="40.056890670000001"/>
    <n v="4798975.1289999997"/>
    <n v="1967"/>
  </r>
  <r>
    <d v="2020-05-21T00:00:00"/>
    <s v="Q2-2020"/>
    <x v="4"/>
    <n v="21"/>
    <s v="Thursday"/>
    <x v="5"/>
    <n v="9.4"/>
    <n v="13.7"/>
    <n v="6.6"/>
    <n v="12.4"/>
    <s v="N"/>
    <s v="N"/>
    <n v="127563.61"/>
    <n v="58.074876109999998"/>
    <n v="7408240.8469000002"/>
    <n v="1968"/>
  </r>
  <r>
    <d v="2020-05-22T00:00:00"/>
    <s v="Q2-2020"/>
    <x v="4"/>
    <n v="21"/>
    <s v="Friday"/>
    <x v="5"/>
    <n v="9.1"/>
    <n v="13.6"/>
    <n v="7.8"/>
    <n v="11.4"/>
    <s v="N"/>
    <s v="N"/>
    <n v="130472.2"/>
    <n v="69.661220639999996"/>
    <n v="9088852.7116"/>
    <n v="1969"/>
  </r>
  <r>
    <d v="2020-05-23T00:00:00"/>
    <s v="Q2-2020"/>
    <x v="4"/>
    <n v="21"/>
    <s v="Saturday"/>
    <x v="5"/>
    <n v="9.4"/>
    <n v="13.5"/>
    <n v="5.8"/>
    <n v="0"/>
    <s v="N"/>
    <s v="N"/>
    <n v="115234.32"/>
    <n v="40.605164469999998"/>
    <n v="4679108.5162000004"/>
    <n v="1970"/>
  </r>
  <r>
    <d v="2020-05-24T00:00:00"/>
    <s v="Q2-2020"/>
    <x v="4"/>
    <n v="21"/>
    <s v="Sunday"/>
    <x v="5"/>
    <n v="10.9"/>
    <n v="13.8"/>
    <n v="7.9"/>
    <n v="3"/>
    <s v="N"/>
    <s v="N"/>
    <n v="109579.82"/>
    <n v="39.993102280000002"/>
    <n v="4382436.9490999999"/>
    <n v="1971"/>
  </r>
  <r>
    <d v="2020-05-25T00:00:00"/>
    <s v="Q2-2020"/>
    <x v="4"/>
    <n v="22"/>
    <s v="Monday"/>
    <x v="5"/>
    <n v="5.5"/>
    <n v="16"/>
    <n v="10"/>
    <n v="0"/>
    <s v="N"/>
    <s v="N"/>
    <n v="125532.575"/>
    <n v="46.784888840000001"/>
    <n v="5873027.5672000004"/>
    <n v="1972"/>
  </r>
  <r>
    <d v="2020-05-26T00:00:00"/>
    <s v="Q2-2020"/>
    <x v="4"/>
    <n v="22"/>
    <s v="Tuesday"/>
    <x v="5"/>
    <n v="5.4"/>
    <n v="18.5"/>
    <n v="9.4"/>
    <n v="0"/>
    <s v="N"/>
    <s v="N"/>
    <n v="126788.83500000001"/>
    <n v="46.707466500000002"/>
    <n v="5921985.2632999998"/>
    <n v="1973"/>
  </r>
  <r>
    <d v="2020-05-27T00:00:00"/>
    <s v="Q2-2020"/>
    <x v="4"/>
    <n v="22"/>
    <s v="Wednesday"/>
    <x v="5"/>
    <n v="5.9"/>
    <n v="17.100000000000001"/>
    <n v="7.8"/>
    <n v="0"/>
    <s v="Y"/>
    <s v="N"/>
    <n v="124189.8"/>
    <n v="50.44310686"/>
    <n v="6264519.3523000004"/>
    <n v="1974"/>
  </r>
  <r>
    <d v="2020-05-28T00:00:00"/>
    <s v="Q2-2020"/>
    <x v="4"/>
    <n v="22"/>
    <s v="Thursday"/>
    <x v="5"/>
    <n v="12.1"/>
    <n v="17.600000000000001"/>
    <n v="6.7"/>
    <n v="0"/>
    <s v="Y"/>
    <s v="N"/>
    <n v="124062.485"/>
    <n v="65.360378650000001"/>
    <n v="8108770.9959000004"/>
    <n v="1975"/>
  </r>
  <r>
    <d v="2020-05-29T00:00:00"/>
    <s v="Q2-2020"/>
    <x v="4"/>
    <n v="22"/>
    <s v="Friday"/>
    <x v="5"/>
    <n v="7.2"/>
    <n v="17.100000000000001"/>
    <n v="9.6"/>
    <n v="0"/>
    <s v="Y"/>
    <s v="N"/>
    <n v="120072.09"/>
    <n v="50.142944370000002"/>
    <n v="6020768.1293000001"/>
    <n v="1976"/>
  </r>
  <r>
    <d v="2020-05-30T00:00:00"/>
    <s v="Q2-2020"/>
    <x v="4"/>
    <n v="22"/>
    <s v="Saturday"/>
    <x v="5"/>
    <n v="8.1"/>
    <n v="17.100000000000001"/>
    <n v="9.3000000000000007"/>
    <n v="0"/>
    <s v="Y"/>
    <s v="N"/>
    <n v="102231.77"/>
    <n v="21.75529586"/>
    <n v="2224082.4026000001"/>
    <n v="1977"/>
  </r>
  <r>
    <d v="2020-05-31T00:00:00"/>
    <s v="Q2-2020"/>
    <x v="4"/>
    <n v="22"/>
    <s v="Sunday"/>
    <x v="5"/>
    <n v="12.4"/>
    <n v="17.8"/>
    <n v="8"/>
    <n v="0"/>
    <s v="Y"/>
    <s v="N"/>
    <n v="102684.59"/>
    <n v="30.299929980000002"/>
    <n v="3111335.8870000001"/>
    <n v="1978"/>
  </r>
  <r>
    <d v="2020-06-01T00:00:00"/>
    <s v="Q2-2020"/>
    <x v="5"/>
    <n v="23"/>
    <s v="Monday"/>
    <x v="5"/>
    <n v="9.3000000000000007"/>
    <n v="11.2"/>
    <n v="2.6"/>
    <n v="5"/>
    <s v="Y"/>
    <s v="N"/>
    <n v="132039.70499999999"/>
    <n v="35.150957130000002"/>
    <n v="4641322.0098999999"/>
    <n v="1979"/>
  </r>
  <r>
    <d v="2020-06-02T00:00:00"/>
    <s v="Q2-2020"/>
    <x v="5"/>
    <n v="23"/>
    <s v="Tuesday"/>
    <x v="5"/>
    <n v="8.4"/>
    <n v="15.6"/>
    <n v="4.9000000000000004"/>
    <n v="11.6"/>
    <s v="Y"/>
    <s v="N"/>
    <n v="132710.35999999999"/>
    <n v="40.304546930000001"/>
    <n v="5348830.9326999998"/>
    <n v="1980"/>
  </r>
  <r>
    <d v="2020-06-03T00:00:00"/>
    <s v="Q2-2020"/>
    <x v="5"/>
    <n v="23"/>
    <s v="Wednesday"/>
    <x v="5"/>
    <n v="10.5"/>
    <n v="14.1"/>
    <n v="7.3"/>
    <n v="0.6"/>
    <s v="Y"/>
    <s v="N"/>
    <n v="130801.825"/>
    <n v="46.17833796"/>
    <n v="6040210.8805999998"/>
    <n v="1981"/>
  </r>
  <r>
    <d v="2020-06-04T00:00:00"/>
    <s v="Q2-2020"/>
    <x v="5"/>
    <n v="23"/>
    <s v="Thursday"/>
    <x v="5"/>
    <n v="9.3000000000000007"/>
    <n v="13.8"/>
    <n v="9.3000000000000007"/>
    <n v="0"/>
    <s v="Y"/>
    <s v="N"/>
    <n v="133322.02499999999"/>
    <n v="52.411741579999997"/>
    <n v="6987639.5212000003"/>
    <n v="1982"/>
  </r>
  <r>
    <d v="2020-06-05T00:00:00"/>
    <s v="Q2-2020"/>
    <x v="5"/>
    <n v="23"/>
    <s v="Friday"/>
    <x v="5"/>
    <n v="4.0999999999999996"/>
    <n v="14.6"/>
    <n v="9.4"/>
    <n v="0"/>
    <s v="Y"/>
    <s v="N"/>
    <n v="137368.465"/>
    <n v="62.033443830000003"/>
    <n v="8521438.9575999994"/>
    <n v="1983"/>
  </r>
  <r>
    <d v="2020-06-06T00:00:00"/>
    <s v="Q2-2020"/>
    <x v="5"/>
    <n v="23"/>
    <s v="Saturday"/>
    <x v="5"/>
    <n v="6"/>
    <n v="13.3"/>
    <n v="6.6"/>
    <n v="0"/>
    <s v="Y"/>
    <s v="N"/>
    <n v="126427.92"/>
    <n v="51.805299679999997"/>
    <n v="6549636.2834999999"/>
    <n v="1984"/>
  </r>
  <r>
    <d v="2020-06-07T00:00:00"/>
    <s v="Q2-2020"/>
    <x v="5"/>
    <n v="23"/>
    <s v="Sunday"/>
    <x v="5"/>
    <n v="7.9"/>
    <n v="11.8"/>
    <n v="6.3"/>
    <n v="0"/>
    <s v="Y"/>
    <s v="N"/>
    <n v="119524.41"/>
    <n v="52.567743700000001"/>
    <n v="6283128.5508000003"/>
    <n v="1985"/>
  </r>
  <r>
    <d v="2020-06-08T00:00:00"/>
    <s v="Q2-2020"/>
    <x v="5"/>
    <n v="24"/>
    <s v="Monday"/>
    <x v="5"/>
    <n v="4.5"/>
    <n v="12.6"/>
    <n v="8.8000000000000007"/>
    <n v="0"/>
    <s v="Y"/>
    <s v="Y"/>
    <n v="124792.97500000001"/>
    <n v="64.935526899999999"/>
    <n v="8103497.585"/>
    <n v="1986"/>
  </r>
  <r>
    <d v="2020-06-09T00:00:00"/>
    <s v="Q2-2020"/>
    <x v="5"/>
    <n v="24"/>
    <s v="Tuesday"/>
    <x v="5"/>
    <n v="2"/>
    <n v="15.3"/>
    <n v="9.3000000000000007"/>
    <n v="0.2"/>
    <s v="Y"/>
    <s v="N"/>
    <n v="141571.29500000001"/>
    <n v="134.74761480000001"/>
    <n v="19076394.325399999"/>
    <n v="1987"/>
  </r>
  <r>
    <d v="2020-06-10T00:00:00"/>
    <s v="Q2-2020"/>
    <x v="5"/>
    <n v="24"/>
    <s v="Wednesday"/>
    <x v="5"/>
    <n v="3.9"/>
    <n v="16.7"/>
    <n v="8.8000000000000007"/>
    <n v="0"/>
    <s v="Y"/>
    <s v="N"/>
    <n v="137795.79500000001"/>
    <n v="121.1776674"/>
    <n v="16697773.0156"/>
    <n v="1988"/>
  </r>
  <r>
    <d v="2020-06-11T00:00:00"/>
    <s v="Q2-2020"/>
    <x v="5"/>
    <n v="24"/>
    <s v="Thursday"/>
    <x v="5"/>
    <n v="4.5"/>
    <n v="16.899999999999999"/>
    <n v="9.1"/>
    <n v="0"/>
    <s v="Y"/>
    <s v="N"/>
    <n v="141444.44500000001"/>
    <n v="99.91431747"/>
    <n v="14132325.1821"/>
    <n v="1989"/>
  </r>
  <r>
    <d v="2020-06-12T00:00:00"/>
    <s v="Q2-2020"/>
    <x v="5"/>
    <n v="24"/>
    <s v="Friday"/>
    <x v="5"/>
    <n v="4.2"/>
    <n v="15.3"/>
    <n v="9.1999999999999993"/>
    <n v="0"/>
    <s v="Y"/>
    <s v="N"/>
    <n v="134684.58499999999"/>
    <n v="50.250574039999997"/>
    <n v="6767977.7105999999"/>
    <n v="1990"/>
  </r>
  <r>
    <d v="2020-06-13T00:00:00"/>
    <s v="Q2-2020"/>
    <x v="5"/>
    <n v="24"/>
    <s v="Saturday"/>
    <x v="5"/>
    <n v="5.7"/>
    <n v="16.399999999999999"/>
    <n v="3.4"/>
    <n v="0"/>
    <s v="Y"/>
    <s v="N"/>
    <n v="117394.455"/>
    <n v="31.448271609999999"/>
    <n v="3691852.7063000002"/>
    <n v="1991"/>
  </r>
  <r>
    <d v="2020-06-14T00:00:00"/>
    <s v="Q2-2020"/>
    <x v="5"/>
    <n v="24"/>
    <s v="Sunday"/>
    <x v="5"/>
    <n v="10.4"/>
    <n v="15.2"/>
    <n v="8"/>
    <n v="5.8"/>
    <s v="Y"/>
    <s v="N"/>
    <n v="107553.005"/>
    <n v="24.879646619999999"/>
    <n v="2675880.7573000002"/>
    <n v="1992"/>
  </r>
  <r>
    <d v="2020-06-15T00:00:00"/>
    <s v="Q2-2020"/>
    <x v="5"/>
    <n v="25"/>
    <s v="Monday"/>
    <x v="5"/>
    <n v="11.6"/>
    <n v="18.399999999999999"/>
    <n v="8"/>
    <n v="0"/>
    <s v="Y"/>
    <s v="N"/>
    <n v="121221.455"/>
    <n v="26.006880500000001"/>
    <n v="3152591.8942"/>
    <n v="1993"/>
  </r>
  <r>
    <d v="2020-06-16T00:00:00"/>
    <s v="Q2-2020"/>
    <x v="5"/>
    <n v="25"/>
    <s v="Tuesday"/>
    <x v="5"/>
    <n v="13"/>
    <n v="17.899999999999999"/>
    <n v="6.7"/>
    <n v="0"/>
    <s v="Y"/>
    <s v="N"/>
    <n v="124473.67"/>
    <n v="34.230911220000003"/>
    <n v="4260847.1469999999"/>
    <n v="1994"/>
  </r>
  <r>
    <d v="2020-06-17T00:00:00"/>
    <s v="Q2-2020"/>
    <x v="5"/>
    <n v="25"/>
    <s v="Wednesday"/>
    <x v="5"/>
    <n v="10.199999999999999"/>
    <n v="14.6"/>
    <n v="8.5"/>
    <n v="0.4"/>
    <s v="Y"/>
    <s v="N"/>
    <n v="133969.69"/>
    <n v="66.78362319"/>
    <n v="8946981.2958000004"/>
    <n v="1995"/>
  </r>
  <r>
    <d v="2020-06-18T00:00:00"/>
    <s v="Q2-2020"/>
    <x v="5"/>
    <n v="25"/>
    <s v="Thursday"/>
    <x v="5"/>
    <n v="4.5999999999999996"/>
    <n v="16.899999999999999"/>
    <n v="9.1"/>
    <n v="0"/>
    <s v="Y"/>
    <s v="N"/>
    <n v="130437.325"/>
    <n v="35.142928869999999"/>
    <n v="4583949.6344999997"/>
    <n v="1996"/>
  </r>
  <r>
    <d v="2020-06-19T00:00:00"/>
    <s v="Q2-2020"/>
    <x v="5"/>
    <n v="25"/>
    <s v="Friday"/>
    <x v="5"/>
    <n v="6.4"/>
    <n v="17.8"/>
    <n v="8.6"/>
    <n v="0"/>
    <s v="Y"/>
    <s v="N"/>
    <n v="120149.435"/>
    <n v="30.518706590000001"/>
    <n v="3666805.3536999999"/>
    <n v="1997"/>
  </r>
  <r>
    <d v="2020-06-20T00:00:00"/>
    <s v="Q2-2020"/>
    <x v="5"/>
    <n v="25"/>
    <s v="Saturday"/>
    <x v="5"/>
    <n v="12.8"/>
    <n v="16.899999999999999"/>
    <n v="8.5"/>
    <n v="1.4"/>
    <s v="Y"/>
    <s v="N"/>
    <n v="109644.69500000001"/>
    <n v="34.059332099999999"/>
    <n v="3734425.08"/>
    <n v="1998"/>
  </r>
  <r>
    <d v="2020-06-21T00:00:00"/>
    <s v="Q2-2020"/>
    <x v="5"/>
    <n v="25"/>
    <s v="Sunday"/>
    <x v="5"/>
    <n v="6.9"/>
    <n v="12"/>
    <n v="4.9000000000000004"/>
    <n v="0"/>
    <s v="Y"/>
    <s v="N"/>
    <n v="121528.375"/>
    <n v="36.994378519999998"/>
    <n v="4495866.7056999998"/>
    <n v="1999"/>
  </r>
  <r>
    <d v="2020-06-22T00:00:00"/>
    <s v="Q2-2020"/>
    <x v="5"/>
    <n v="26"/>
    <s v="Monday"/>
    <x v="5"/>
    <n v="8.1"/>
    <n v="13"/>
    <n v="5.5"/>
    <n v="0"/>
    <s v="Y"/>
    <s v="N"/>
    <n v="136373.435"/>
    <n v="45.896190480000001"/>
    <n v="6259021.1491999999"/>
    <n v="2000"/>
  </r>
  <r>
    <d v="2020-06-23T00:00:00"/>
    <s v="Q2-2020"/>
    <x v="5"/>
    <n v="26"/>
    <s v="Tuesday"/>
    <x v="5"/>
    <n v="9"/>
    <n v="14.4"/>
    <n v="8.4"/>
    <n v="2.2000000000000002"/>
    <s v="Y"/>
    <s v="N"/>
    <n v="131904.745"/>
    <n v="48.986743169999997"/>
    <n v="6461583.8662"/>
    <n v="2001"/>
  </r>
  <r>
    <d v="2020-06-24T00:00:00"/>
    <s v="Q2-2020"/>
    <x v="5"/>
    <n v="26"/>
    <s v="Wednesday"/>
    <x v="5"/>
    <n v="10.1"/>
    <n v="14.9"/>
    <n v="8"/>
    <n v="0.4"/>
    <s v="Y"/>
    <s v="N"/>
    <n v="133100.905"/>
    <n v="56.721435829999997"/>
    <n v="7549674.4419"/>
    <n v="2002"/>
  </r>
  <r>
    <d v="2020-06-25T00:00:00"/>
    <s v="Q2-2020"/>
    <x v="5"/>
    <n v="26"/>
    <s v="Thursday"/>
    <x v="5"/>
    <n v="10.199999999999999"/>
    <n v="15.9"/>
    <n v="5"/>
    <n v="0"/>
    <s v="Y"/>
    <s v="N"/>
    <n v="131466.23999999999"/>
    <n v="39.910040360000004"/>
    <n v="5246822.9444000004"/>
    <n v="2003"/>
  </r>
  <r>
    <d v="2020-06-26T00:00:00"/>
    <s v="Q2-2020"/>
    <x v="5"/>
    <n v="26"/>
    <s v="Friday"/>
    <x v="5"/>
    <n v="7.9"/>
    <n v="13.8"/>
    <n v="8.8000000000000007"/>
    <n v="1.2"/>
    <s v="N"/>
    <s v="N"/>
    <n v="136872.56"/>
    <n v="55.536961150000003"/>
    <n v="7601486.0471999999"/>
    <n v="2004"/>
  </r>
  <r>
    <d v="2020-06-27T00:00:00"/>
    <s v="Q2-2020"/>
    <x v="5"/>
    <n v="26"/>
    <s v="Saturday"/>
    <x v="5"/>
    <n v="6.2"/>
    <n v="13.1"/>
    <n v="7.9"/>
    <n v="0"/>
    <s v="N"/>
    <s v="N"/>
    <n v="126938.54"/>
    <n v="48.303282799999998"/>
    <n v="6131548.1957999999"/>
    <n v="2005"/>
  </r>
  <r>
    <d v="2020-06-28T00:00:00"/>
    <s v="Q2-2020"/>
    <x v="5"/>
    <n v="26"/>
    <s v="Sunday"/>
    <x v="5"/>
    <n v="1.7"/>
    <n v="12.5"/>
    <n v="9.3000000000000007"/>
    <n v="0.2"/>
    <s v="N"/>
    <s v="N"/>
    <n v="125830.75"/>
    <n v="49.198760270000001"/>
    <n v="6190716.9038000004"/>
    <n v="2006"/>
  </r>
  <r>
    <d v="2020-06-29T00:00:00"/>
    <s v="Q2-2020"/>
    <x v="5"/>
    <n v="27"/>
    <s v="Monday"/>
    <x v="5"/>
    <n v="2.2000000000000002"/>
    <n v="15.4"/>
    <n v="9.3000000000000007"/>
    <n v="0"/>
    <s v="N"/>
    <s v="N"/>
    <n v="141431.99"/>
    <n v="42.724552449999997"/>
    <n v="6042618.4748999998"/>
    <n v="2007"/>
  </r>
  <r>
    <d v="2020-06-30T00:00:00"/>
    <s v="Q2-2020"/>
    <x v="5"/>
    <n v="27"/>
    <s v="Tuesday"/>
    <x v="5"/>
    <n v="3"/>
    <n v="15.2"/>
    <n v="7.7"/>
    <n v="0"/>
    <s v="N"/>
    <s v="N"/>
    <n v="137644.86499999999"/>
    <n v="32.463374850000001"/>
    <n v="4468416.8487"/>
    <n v="2008"/>
  </r>
  <r>
    <d v="2020-07-01T00:00:00"/>
    <s v="Q3-2020"/>
    <x v="6"/>
    <n v="27"/>
    <s v="Wednesday"/>
    <x v="5"/>
    <n v="9.8000000000000007"/>
    <n v="17.399999999999999"/>
    <n v="9.1"/>
    <n v="0"/>
    <s v="N"/>
    <s v="N"/>
    <n v="126614.72"/>
    <n v="33.15843237"/>
    <n v="4198345.6301999995"/>
    <n v="2009"/>
  </r>
  <r>
    <d v="2020-07-02T00:00:00"/>
    <s v="Q3-2020"/>
    <x v="6"/>
    <n v="27"/>
    <s v="Thursday"/>
    <x v="5"/>
    <n v="10.199999999999999"/>
    <n v="15.1"/>
    <n v="7.3"/>
    <n v="1.2"/>
    <s v="N"/>
    <s v="N"/>
    <n v="131372.71"/>
    <n v="37.366426310000001"/>
    <n v="4908928.6874000002"/>
    <n v="2010"/>
  </r>
  <r>
    <d v="2020-07-03T00:00:00"/>
    <s v="Q3-2020"/>
    <x v="6"/>
    <n v="27"/>
    <s v="Friday"/>
    <x v="5"/>
    <n v="7.7"/>
    <n v="10.3"/>
    <n v="4.0999999999999996"/>
    <n v="0"/>
    <s v="N"/>
    <s v="N"/>
    <n v="143010.26999999999"/>
    <n v="43.512020370000002"/>
    <n v="6222665.7813999997"/>
    <n v="2011"/>
  </r>
  <r>
    <d v="2020-07-04T00:00:00"/>
    <s v="Q3-2020"/>
    <x v="6"/>
    <n v="27"/>
    <s v="Saturday"/>
    <x v="5"/>
    <n v="6.5"/>
    <n v="14.5"/>
    <n v="5.7"/>
    <n v="7.8"/>
    <s v="N"/>
    <s v="N"/>
    <n v="125400.27"/>
    <n v="50.026100579999998"/>
    <n v="6273286.5197999999"/>
    <n v="2012"/>
  </r>
  <r>
    <d v="2020-07-05T00:00:00"/>
    <s v="Q3-2020"/>
    <x v="6"/>
    <n v="27"/>
    <s v="Sunday"/>
    <x v="5"/>
    <n v="8.9"/>
    <n v="12.5"/>
    <n v="6.5"/>
    <n v="4.5999999999999996"/>
    <s v="N"/>
    <s v="N"/>
    <n v="118507.76"/>
    <n v="50.787712599999999"/>
    <n v="6018738.0557000004"/>
    <n v="2013"/>
  </r>
  <r>
    <d v="2020-07-06T00:00:00"/>
    <s v="Q3-2020"/>
    <x v="6"/>
    <n v="28"/>
    <s v="Monday"/>
    <x v="5"/>
    <n v="8.1"/>
    <n v="13.1"/>
    <n v="5.8"/>
    <n v="1"/>
    <s v="N"/>
    <s v="N"/>
    <n v="136255.33499999999"/>
    <n v="75.960622720000003"/>
    <n v="10350040.0955"/>
    <n v="2014"/>
  </r>
  <r>
    <d v="2020-07-07T00:00:00"/>
    <s v="Q3-2020"/>
    <x v="6"/>
    <n v="28"/>
    <s v="Tuesday"/>
    <x v="5"/>
    <n v="8.9"/>
    <n v="11.8"/>
    <n v="4.8"/>
    <n v="1.4"/>
    <s v="N"/>
    <s v="N"/>
    <n v="140264.51999999999"/>
    <n v="88.336242659999996"/>
    <n v="12390440.6753"/>
    <n v="2015"/>
  </r>
  <r>
    <d v="2020-07-08T00:00:00"/>
    <s v="Q3-2020"/>
    <x v="6"/>
    <n v="28"/>
    <s v="Wednesday"/>
    <x v="5"/>
    <n v="4.9000000000000004"/>
    <n v="15.7"/>
    <n v="9.4"/>
    <n v="0"/>
    <s v="N"/>
    <s v="N"/>
    <n v="138627.10999999999"/>
    <n v="80.388196890000003"/>
    <n v="11143983.413000001"/>
    <n v="2016"/>
  </r>
  <r>
    <d v="2020-07-09T00:00:00"/>
    <s v="Q3-2020"/>
    <x v="6"/>
    <n v="28"/>
    <s v="Thursday"/>
    <x v="5"/>
    <n v="5.7"/>
    <n v="17.2"/>
    <n v="8.5"/>
    <n v="0"/>
    <s v="N"/>
    <s v="N"/>
    <n v="135266.16500000001"/>
    <n v="70.716279909999997"/>
    <n v="9565519.9865000006"/>
    <n v="2017"/>
  </r>
  <r>
    <d v="2020-07-10T00:00:00"/>
    <s v="Q3-2020"/>
    <x v="6"/>
    <n v="28"/>
    <s v="Friday"/>
    <x v="5"/>
    <n v="6.4"/>
    <n v="16.899999999999999"/>
    <n v="7.9"/>
    <n v="0"/>
    <s v="N"/>
    <s v="N"/>
    <n v="134041.23000000001"/>
    <n v="67.739880499999998"/>
    <n v="9079936.9023000002"/>
    <n v="2018"/>
  </r>
  <r>
    <d v="2020-07-11T00:00:00"/>
    <s v="Q3-2020"/>
    <x v="6"/>
    <n v="28"/>
    <s v="Saturday"/>
    <x v="5"/>
    <n v="7.3"/>
    <n v="11.4"/>
    <n v="3.3"/>
    <n v="0"/>
    <s v="N"/>
    <s v="N"/>
    <n v="130088.95"/>
    <n v="81.929884130000005"/>
    <n v="10658172.600099999"/>
    <n v="2019"/>
  </r>
  <r>
    <d v="2020-07-12T00:00:00"/>
    <s v="Q3-2020"/>
    <x v="6"/>
    <n v="28"/>
    <s v="Sunday"/>
    <x v="5"/>
    <n v="9"/>
    <n v="14.2"/>
    <n v="8.3000000000000007"/>
    <n v="6.8"/>
    <s v="N"/>
    <s v="N"/>
    <n v="118837.05"/>
    <n v="61.719482409999998"/>
    <n v="7334561.2171"/>
    <n v="2020"/>
  </r>
  <r>
    <d v="2020-07-13T00:00:00"/>
    <s v="Q3-2020"/>
    <x v="6"/>
    <n v="29"/>
    <s v="Monday"/>
    <x v="5"/>
    <n v="8.6999999999999993"/>
    <n v="15.1"/>
    <n v="7.4"/>
    <n v="3.4"/>
    <s v="N"/>
    <s v="N"/>
    <n v="130119.41"/>
    <n v="61.123170360000003"/>
    <n v="7953310.8646"/>
    <n v="2021"/>
  </r>
  <r>
    <d v="2020-07-14T00:00:00"/>
    <s v="Q3-2020"/>
    <x v="6"/>
    <n v="29"/>
    <s v="Tuesday"/>
    <x v="5"/>
    <n v="7.7"/>
    <n v="14.2"/>
    <n v="7.6"/>
    <n v="0"/>
    <s v="Y"/>
    <s v="N"/>
    <n v="133668.935"/>
    <n v="61.112336169999999"/>
    <n v="8168820.8912000004"/>
    <n v="2022"/>
  </r>
  <r>
    <d v="2020-07-15T00:00:00"/>
    <s v="Q3-2020"/>
    <x v="6"/>
    <n v="29"/>
    <s v="Wednesday"/>
    <x v="5"/>
    <n v="6.2"/>
    <n v="14.7"/>
    <n v="9.4"/>
    <n v="0.2"/>
    <s v="Y"/>
    <s v="N"/>
    <n v="135296.79999999999"/>
    <n v="68.569810079999996"/>
    <n v="9277275.8804000001"/>
    <n v="2023"/>
  </r>
  <r>
    <d v="2020-07-16T00:00:00"/>
    <s v="Q3-2020"/>
    <x v="6"/>
    <n v="29"/>
    <s v="Thursday"/>
    <x v="5"/>
    <n v="4.2"/>
    <n v="11.5"/>
    <n v="8.6999999999999993"/>
    <n v="0"/>
    <s v="Y"/>
    <s v="N"/>
    <n v="143158.89000000001"/>
    <n v="86.658216449999998"/>
    <n v="12405894.076400001"/>
    <n v="2024"/>
  </r>
  <r>
    <d v="2020-07-17T00:00:00"/>
    <s v="Q3-2020"/>
    <x v="6"/>
    <n v="29"/>
    <s v="Friday"/>
    <x v="5"/>
    <n v="3.1"/>
    <n v="12.8"/>
    <n v="7.4"/>
    <n v="0"/>
    <s v="Y"/>
    <s v="N"/>
    <n v="143109.35500000001"/>
    <n v="73.815508410000007"/>
    <n v="10563689.797599999"/>
    <n v="2025"/>
  </r>
  <r>
    <d v="2020-07-18T00:00:00"/>
    <s v="Q3-2020"/>
    <x v="6"/>
    <n v="29"/>
    <s v="Saturday"/>
    <x v="5"/>
    <n v="4"/>
    <n v="12.5"/>
    <n v="8.3000000000000007"/>
    <n v="0"/>
    <s v="Y"/>
    <s v="N"/>
    <n v="125303.88499999999"/>
    <n v="43.53431853"/>
    <n v="5455019.2426000005"/>
    <n v="2026"/>
  </r>
  <r>
    <d v="2020-07-19T00:00:00"/>
    <s v="Q3-2020"/>
    <x v="6"/>
    <n v="29"/>
    <s v="Sunday"/>
    <x v="5"/>
    <n v="8.1999999999999993"/>
    <n v="15.3"/>
    <n v="7.6"/>
    <n v="0"/>
    <s v="Y"/>
    <s v="N"/>
    <n v="114065.32"/>
    <n v="31.208767980000001"/>
    <n v="3559838.1063999999"/>
    <n v="2027"/>
  </r>
  <r>
    <d v="2020-07-20T00:00:00"/>
    <s v="Q3-2020"/>
    <x v="6"/>
    <n v="30"/>
    <s v="Monday"/>
    <x v="5"/>
    <n v="7.6"/>
    <n v="13.8"/>
    <n v="8.1999999999999993"/>
    <n v="0.6"/>
    <s v="Y"/>
    <s v="N"/>
    <n v="132894.41"/>
    <n v="58.020119719999997"/>
    <n v="7710549.5783000002"/>
    <n v="2028"/>
  </r>
  <r>
    <d v="2020-07-21T00:00:00"/>
    <s v="Q3-2020"/>
    <x v="6"/>
    <n v="30"/>
    <s v="Tuesday"/>
    <x v="5"/>
    <n v="7.2"/>
    <n v="12.9"/>
    <n v="8.1"/>
    <n v="0.4"/>
    <s v="Y"/>
    <s v="N"/>
    <n v="140086.10500000001"/>
    <n v="95.137779660000007"/>
    <n v="13327480.990900001"/>
    <n v="2029"/>
  </r>
  <r>
    <d v="2020-07-22T00:00:00"/>
    <s v="Q3-2020"/>
    <x v="6"/>
    <n v="30"/>
    <s v="Wednesday"/>
    <x v="5"/>
    <n v="8.1"/>
    <n v="13.3"/>
    <n v="8.4"/>
    <n v="0"/>
    <s v="Y"/>
    <s v="N"/>
    <n v="138666.10500000001"/>
    <n v="93.875030289999998"/>
    <n v="13017284.8071"/>
    <n v="2030"/>
  </r>
  <r>
    <d v="2020-07-23T00:00:00"/>
    <s v="Q3-2020"/>
    <x v="6"/>
    <n v="30"/>
    <s v="Thursday"/>
    <x v="5"/>
    <n v="8.1"/>
    <n v="12"/>
    <n v="7.5"/>
    <n v="2.2000000000000002"/>
    <s v="Y"/>
    <s v="N"/>
    <n v="142476.36499999999"/>
    <n v="103.9160215"/>
    <n v="14805577.0086"/>
    <n v="2031"/>
  </r>
  <r>
    <d v="2020-07-24T00:00:00"/>
    <s v="Q3-2020"/>
    <x v="6"/>
    <n v="30"/>
    <s v="Friday"/>
    <x v="5"/>
    <n v="6.1"/>
    <n v="13.5"/>
    <n v="10.5"/>
    <n v="0"/>
    <s v="Y"/>
    <s v="N"/>
    <n v="133822.70000000001"/>
    <n v="61.449140040000003"/>
    <n v="8223289.8328"/>
    <n v="2032"/>
  </r>
  <r>
    <d v="2020-07-25T00:00:00"/>
    <s v="Q3-2020"/>
    <x v="6"/>
    <n v="30"/>
    <s v="Saturday"/>
    <x v="5"/>
    <n v="4.3"/>
    <n v="12.2"/>
    <n v="9.6"/>
    <n v="0"/>
    <s v="Y"/>
    <s v="N"/>
    <n v="128417.22"/>
    <n v="72.083011600000006"/>
    <n v="9256699.9589000009"/>
    <n v="2033"/>
  </r>
  <r>
    <d v="2020-07-26T00:00:00"/>
    <s v="Q3-2020"/>
    <x v="6"/>
    <n v="30"/>
    <s v="Sunday"/>
    <x v="5"/>
    <n v="5"/>
    <n v="12.8"/>
    <n v="7.2"/>
    <n v="0"/>
    <s v="Y"/>
    <s v="N"/>
    <n v="123014.55499999999"/>
    <n v="69.922829460000003"/>
    <n v="8601525.7503999993"/>
    <n v="2034"/>
  </r>
  <r>
    <d v="2020-07-27T00:00:00"/>
    <s v="Q3-2020"/>
    <x v="6"/>
    <n v="31"/>
    <s v="Monday"/>
    <x v="5"/>
    <n v="7.4"/>
    <n v="13.5"/>
    <n v="7.3"/>
    <n v="0"/>
    <s v="Y"/>
    <s v="N"/>
    <n v="132571.32999999999"/>
    <n v="59.486426420000001"/>
    <n v="7886194.6673999997"/>
    <n v="2035"/>
  </r>
  <r>
    <d v="2020-07-28T00:00:00"/>
    <s v="Q3-2020"/>
    <x v="6"/>
    <n v="31"/>
    <s v="Tuesday"/>
    <x v="5"/>
    <n v="9.6"/>
    <n v="15.6"/>
    <n v="8"/>
    <n v="0.4"/>
    <s v="Y"/>
    <s v="N"/>
    <n v="132720.39499999999"/>
    <n v="59.044778479999998"/>
    <n v="7836446.3225999996"/>
    <n v="2036"/>
  </r>
  <r>
    <d v="2020-07-29T00:00:00"/>
    <s v="Q3-2020"/>
    <x v="6"/>
    <n v="31"/>
    <s v="Wednesday"/>
    <x v="5"/>
    <n v="8.6"/>
    <n v="16.3"/>
    <n v="9"/>
    <n v="0"/>
    <s v="Y"/>
    <s v="N"/>
    <n v="130547.735"/>
    <n v="67.529831630000004"/>
    <n v="8815866.5642000008"/>
    <n v="2037"/>
  </r>
  <r>
    <d v="2020-07-30T00:00:00"/>
    <s v="Q3-2020"/>
    <x v="6"/>
    <n v="31"/>
    <s v="Thursday"/>
    <x v="5"/>
    <n v="8"/>
    <n v="14.2"/>
    <n v="11.3"/>
    <n v="0"/>
    <s v="Y"/>
    <s v="N"/>
    <n v="132583.64000000001"/>
    <n v="63.223218019999997"/>
    <n v="8382364.3776000002"/>
    <n v="2038"/>
  </r>
  <r>
    <d v="2020-07-31T00:00:00"/>
    <s v="Q3-2020"/>
    <x v="6"/>
    <n v="31"/>
    <s v="Friday"/>
    <x v="5"/>
    <n v="3.4"/>
    <n v="17.100000000000001"/>
    <n v="11.3"/>
    <n v="0"/>
    <s v="Y"/>
    <s v="N"/>
    <n v="132105.75"/>
    <n v="73.082276160000006"/>
    <n v="9654588.9037999995"/>
    <n v="2039"/>
  </r>
  <r>
    <d v="2020-08-01T00:00:00"/>
    <s v="Q3-2020"/>
    <x v="7"/>
    <n v="31"/>
    <s v="Saturday"/>
    <x v="5"/>
    <n v="5.7"/>
    <n v="16.399999999999999"/>
    <n v="11.1"/>
    <n v="0"/>
    <s v="Y"/>
    <s v="N"/>
    <n v="111590.65"/>
    <n v="47.91589475"/>
    <n v="5346965.8404999999"/>
    <n v="2040"/>
  </r>
  <r>
    <d v="2020-08-02T00:00:00"/>
    <s v="Q3-2020"/>
    <x v="7"/>
    <n v="31"/>
    <s v="Sunday"/>
    <x v="5"/>
    <n v="9"/>
    <n v="18.2"/>
    <n v="11.7"/>
    <n v="0"/>
    <s v="Y"/>
    <s v="N"/>
    <n v="109935.33500000001"/>
    <n v="50.247956979999998"/>
    <n v="5524025.9836999997"/>
    <n v="2041"/>
  </r>
  <r>
    <d v="2020-08-03T00:00:00"/>
    <s v="Q3-2020"/>
    <x v="7"/>
    <n v="32"/>
    <s v="Monday"/>
    <x v="5"/>
    <n v="7.5"/>
    <n v="16"/>
    <n v="10.199999999999999"/>
    <n v="0"/>
    <s v="Y"/>
    <s v="N"/>
    <n v="127930.355"/>
    <n v="47.688971700000003"/>
    <n v="6100867.0791999996"/>
    <n v="2042"/>
  </r>
  <r>
    <d v="2020-08-04T00:00:00"/>
    <s v="Q3-2020"/>
    <x v="7"/>
    <n v="32"/>
    <s v="Tuesday"/>
    <x v="5"/>
    <n v="5.0999999999999996"/>
    <n v="10.5"/>
    <n v="10"/>
    <n v="1.2"/>
    <s v="N"/>
    <s v="N"/>
    <n v="140042.14499999999"/>
    <n v="49.18959504"/>
    <n v="6888616.4011000004"/>
    <n v="2043"/>
  </r>
  <r>
    <d v="2020-08-05T00:00:00"/>
    <s v="Q3-2020"/>
    <x v="7"/>
    <n v="32"/>
    <s v="Wednesday"/>
    <x v="5"/>
    <n v="4.7"/>
    <n v="11.3"/>
    <n v="9.6"/>
    <n v="5.8"/>
    <s v="N"/>
    <s v="N"/>
    <n v="140205.29500000001"/>
    <n v="55.464714379999997"/>
    <n v="7776446.6416999996"/>
    <n v="2044"/>
  </r>
  <r>
    <d v="2020-08-06T00:00:00"/>
    <s v="Q3-2020"/>
    <x v="7"/>
    <n v="32"/>
    <s v="Thursday"/>
    <x v="5"/>
    <n v="5.5"/>
    <n v="12.8"/>
    <n v="10.8"/>
    <n v="0.8"/>
    <s v="N"/>
    <s v="N"/>
    <n v="140835.17499999999"/>
    <n v="69.433709239999999"/>
    <n v="9778708.5917000007"/>
    <n v="2045"/>
  </r>
  <r>
    <d v="2020-08-07T00:00:00"/>
    <s v="Q3-2020"/>
    <x v="7"/>
    <n v="32"/>
    <s v="Friday"/>
    <x v="5"/>
    <n v="3.3"/>
    <n v="12.7"/>
    <n v="5.8"/>
    <n v="0"/>
    <s v="N"/>
    <s v="N"/>
    <n v="144062.60999999999"/>
    <n v="60.119431980000002"/>
    <n v="8660962.2828000002"/>
    <n v="2046"/>
  </r>
  <r>
    <d v="2020-08-08T00:00:00"/>
    <s v="Q3-2020"/>
    <x v="7"/>
    <n v="32"/>
    <s v="Saturday"/>
    <x v="5"/>
    <n v="4.7"/>
    <n v="14.9"/>
    <n v="7.2"/>
    <n v="6.8"/>
    <s v="N"/>
    <s v="N"/>
    <n v="121119.265"/>
    <n v="53.518660969999999"/>
    <n v="6482140.8805"/>
    <n v="2047"/>
  </r>
  <r>
    <d v="2020-08-09T00:00:00"/>
    <s v="Q3-2020"/>
    <x v="7"/>
    <n v="32"/>
    <s v="Sunday"/>
    <x v="5"/>
    <n v="8.9"/>
    <n v="15.8"/>
    <n v="10.199999999999999"/>
    <n v="0.2"/>
    <s v="N"/>
    <s v="N"/>
    <n v="111165.955"/>
    <n v="45.522171190000002"/>
    <n v="5060515.6339999996"/>
    <n v="2048"/>
  </r>
  <r>
    <d v="2020-08-10T00:00:00"/>
    <s v="Q3-2020"/>
    <x v="7"/>
    <n v="33"/>
    <s v="Monday"/>
    <x v="5"/>
    <n v="5.7"/>
    <n v="14.8"/>
    <n v="12.7"/>
    <n v="0"/>
    <s v="N"/>
    <s v="N"/>
    <n v="125959.75"/>
    <n v="53.420434520000001"/>
    <n v="6728824.5769999996"/>
    <n v="2049"/>
  </r>
  <r>
    <d v="2020-08-11T00:00:00"/>
    <s v="Q3-2020"/>
    <x v="7"/>
    <n v="33"/>
    <s v="Tuesday"/>
    <x v="5"/>
    <n v="4.3"/>
    <n v="15.8"/>
    <n v="10.3"/>
    <n v="0"/>
    <s v="N"/>
    <s v="N"/>
    <n v="130141.22500000001"/>
    <n v="42.328651729999997"/>
    <n v="5508702.5887000002"/>
    <n v="2050"/>
  </r>
  <r>
    <d v="2020-08-12T00:00:00"/>
    <s v="Q3-2020"/>
    <x v="7"/>
    <n v="33"/>
    <s v="Wednesday"/>
    <x v="5"/>
    <n v="9.4"/>
    <n v="15.9"/>
    <n v="10"/>
    <n v="0.8"/>
    <s v="N"/>
    <s v="N"/>
    <n v="127945.31"/>
    <n v="58.629007379999997"/>
    <n v="7501306.5241999999"/>
    <n v="2051"/>
  </r>
  <r>
    <d v="2020-08-13T00:00:00"/>
    <s v="Q3-2020"/>
    <x v="7"/>
    <n v="33"/>
    <s v="Thursday"/>
    <x v="5"/>
    <n v="11.4"/>
    <n v="18.100000000000001"/>
    <n v="11"/>
    <n v="1.2"/>
    <s v="N"/>
    <s v="N"/>
    <n v="121914.44"/>
    <n v="52.320157879999996"/>
    <n v="6378582.7487000003"/>
    <n v="2052"/>
  </r>
  <r>
    <d v="2020-08-14T00:00:00"/>
    <s v="Q3-2020"/>
    <x v="7"/>
    <n v="33"/>
    <s v="Friday"/>
    <x v="5"/>
    <n v="10.7"/>
    <n v="18.100000000000001"/>
    <n v="7"/>
    <n v="0.8"/>
    <s v="N"/>
    <s v="N"/>
    <n v="124640.09"/>
    <n v="69.84183616"/>
    <n v="8705092.7446999997"/>
    <n v="2053"/>
  </r>
  <r>
    <d v="2020-08-15T00:00:00"/>
    <s v="Q3-2020"/>
    <x v="7"/>
    <n v="33"/>
    <s v="Saturday"/>
    <x v="5"/>
    <n v="7.4"/>
    <n v="14.9"/>
    <n v="13"/>
    <n v="2.8"/>
    <s v="N"/>
    <s v="N"/>
    <n v="113755.18"/>
    <n v="52.515043290000001"/>
    <n v="5973858.2022000002"/>
    <n v="2054"/>
  </r>
  <r>
    <d v="2020-08-16T00:00:00"/>
    <s v="Q3-2020"/>
    <x v="7"/>
    <n v="33"/>
    <s v="Sunday"/>
    <x v="5"/>
    <n v="10.7"/>
    <n v="15"/>
    <n v="9.9"/>
    <n v="0.4"/>
    <s v="N"/>
    <s v="N"/>
    <n v="111034.745"/>
    <n v="58.425198999999999"/>
    <n v="6487227.0724999998"/>
    <n v="2055"/>
  </r>
  <r>
    <d v="2020-08-17T00:00:00"/>
    <s v="Q3-2020"/>
    <x v="7"/>
    <n v="34"/>
    <s v="Monday"/>
    <x v="5"/>
    <n v="9.5"/>
    <n v="16.3"/>
    <n v="10.4"/>
    <n v="0"/>
    <s v="N"/>
    <s v="N"/>
    <n v="121520.57"/>
    <n v="60.710572059999997"/>
    <n v="7377583.3218"/>
    <n v="2056"/>
  </r>
  <r>
    <d v="2020-08-18T00:00:00"/>
    <s v="Q3-2020"/>
    <x v="7"/>
    <n v="34"/>
    <s v="Tuesday"/>
    <x v="5"/>
    <n v="10"/>
    <n v="17.2"/>
    <n v="11.2"/>
    <n v="0.2"/>
    <s v="N"/>
    <s v="N"/>
    <n v="119321.855"/>
    <n v="44.024165019999998"/>
    <n v="5253045.0350000001"/>
    <n v="2057"/>
  </r>
  <r>
    <d v="2020-08-19T00:00:00"/>
    <s v="Q3-2020"/>
    <x v="7"/>
    <n v="34"/>
    <s v="Wednesday"/>
    <x v="5"/>
    <n v="9.6999999999999993"/>
    <n v="12.7"/>
    <n v="7.9"/>
    <n v="1.2"/>
    <s v="N"/>
    <s v="N"/>
    <n v="129884.75"/>
    <n v="62.123207630000003"/>
    <n v="8068857.2922"/>
    <n v="2058"/>
  </r>
  <r>
    <d v="2020-08-20T00:00:00"/>
    <s v="Q3-2020"/>
    <x v="7"/>
    <n v="34"/>
    <s v="Thursday"/>
    <x v="5"/>
    <n v="9.6"/>
    <n v="15.7"/>
    <n v="9.6"/>
    <n v="3.8"/>
    <s v="N"/>
    <s v="N"/>
    <n v="123490.855"/>
    <n v="54.113552679999998"/>
    <n v="6682528.8875000002"/>
    <n v="2059"/>
  </r>
  <r>
    <d v="2020-08-21T00:00:00"/>
    <s v="Q3-2020"/>
    <x v="7"/>
    <n v="34"/>
    <s v="Friday"/>
    <x v="5"/>
    <n v="8.5"/>
    <n v="14.1"/>
    <n v="12.2"/>
    <n v="0.4"/>
    <s v="N"/>
    <s v="N"/>
    <n v="125707.04"/>
    <n v="48.508304879999997"/>
    <n v="6097835.4219000004"/>
    <n v="2060"/>
  </r>
  <r>
    <d v="2020-08-22T00:00:00"/>
    <s v="Q3-2020"/>
    <x v="7"/>
    <n v="34"/>
    <s v="Saturday"/>
    <x v="5"/>
    <n v="5.8"/>
    <n v="11.1"/>
    <n v="3.8"/>
    <n v="4.4000000000000004"/>
    <s v="N"/>
    <s v="N"/>
    <n v="127131.37"/>
    <n v="56.065490250000003"/>
    <n v="7127682.5851999996"/>
    <n v="2061"/>
  </r>
  <r>
    <d v="2020-08-23T00:00:00"/>
    <s v="Q3-2020"/>
    <x v="7"/>
    <n v="34"/>
    <s v="Sunday"/>
    <x v="5"/>
    <n v="6.8"/>
    <n v="11.5"/>
    <n v="8.6"/>
    <n v="25.6"/>
    <s v="N"/>
    <s v="N"/>
    <n v="117125.065"/>
    <n v="53.937950839999999"/>
    <n v="6317485.9981000004"/>
    <n v="2062"/>
  </r>
  <r>
    <d v="2020-08-24T00:00:00"/>
    <s v="Q3-2020"/>
    <x v="7"/>
    <n v="35"/>
    <s v="Monday"/>
    <x v="5"/>
    <n v="6.3"/>
    <n v="12.4"/>
    <n v="12.8"/>
    <n v="2.8"/>
    <s v="N"/>
    <s v="N"/>
    <n v="134984.79"/>
    <n v="134.48842210000001"/>
    <n v="18153891.4146"/>
    <n v="2063"/>
  </r>
  <r>
    <d v="2020-08-25T00:00:00"/>
    <s v="Q3-2020"/>
    <x v="7"/>
    <n v="35"/>
    <s v="Tuesday"/>
    <x v="5"/>
    <n v="3.6"/>
    <n v="13"/>
    <n v="11.2"/>
    <n v="0"/>
    <s v="N"/>
    <s v="N"/>
    <n v="138437.85500000001"/>
    <n v="82.744212959999999"/>
    <n v="11454931.355799999"/>
    <n v="2064"/>
  </r>
  <r>
    <d v="2020-08-26T00:00:00"/>
    <s v="Q3-2020"/>
    <x v="7"/>
    <n v="35"/>
    <s v="Wednesday"/>
    <x v="5"/>
    <n v="6.1"/>
    <n v="14.5"/>
    <n v="12.8"/>
    <n v="0"/>
    <s v="N"/>
    <s v="N"/>
    <n v="129322.31"/>
    <n v="90.666887799999998"/>
    <n v="11725251.3708"/>
    <n v="2065"/>
  </r>
  <r>
    <d v="2020-08-27T00:00:00"/>
    <s v="Q3-2020"/>
    <x v="7"/>
    <n v="35"/>
    <s v="Thursday"/>
    <x v="5"/>
    <n v="8.8000000000000007"/>
    <n v="20.7"/>
    <n v="13.1"/>
    <n v="0"/>
    <s v="N"/>
    <s v="N"/>
    <n v="119044.425"/>
    <n v="45.564373940000003"/>
    <n v="5424184.6962000001"/>
    <n v="2066"/>
  </r>
  <r>
    <d v="2020-08-28T00:00:00"/>
    <s v="Q3-2020"/>
    <x v="7"/>
    <n v="35"/>
    <s v="Friday"/>
    <x v="5"/>
    <n v="8.5"/>
    <n v="17.600000000000001"/>
    <n v="15.1"/>
    <n v="1.4"/>
    <s v="N"/>
    <s v="N"/>
    <n v="118809.08"/>
    <n v="61.608847650000001"/>
    <n v="7319690.5092000002"/>
    <n v="2067"/>
  </r>
  <r>
    <d v="2020-08-29T00:00:00"/>
    <s v="Q3-2020"/>
    <x v="7"/>
    <n v="35"/>
    <s v="Saturday"/>
    <x v="5"/>
    <n v="9.1999999999999993"/>
    <n v="19.3"/>
    <n v="15.6"/>
    <n v="0"/>
    <s v="N"/>
    <s v="N"/>
    <n v="100166.88499999999"/>
    <n v="15.292241880000001"/>
    <n v="1531776.2338"/>
    <n v="2068"/>
  </r>
  <r>
    <d v="2020-08-30T00:00:00"/>
    <s v="Q3-2020"/>
    <x v="7"/>
    <n v="35"/>
    <s v="Sunday"/>
    <x v="5"/>
    <n v="12"/>
    <n v="19.8"/>
    <n v="9"/>
    <n v="0"/>
    <s v="N"/>
    <s v="N"/>
    <n v="98917.175000000003"/>
    <n v="9.4210185309999996"/>
    <n v="931900.53870000003"/>
    <n v="2069"/>
  </r>
  <r>
    <d v="2020-08-31T00:00:00"/>
    <s v="Q3-2020"/>
    <x v="7"/>
    <n v="36"/>
    <s v="Monday"/>
    <x v="5"/>
    <n v="6.9"/>
    <n v="12.5"/>
    <n v="13.5"/>
    <n v="1"/>
    <s v="N"/>
    <s v="N"/>
    <n v="121605.395"/>
    <n v="58.552628499999997"/>
    <n v="7120315.517"/>
    <n v="2070"/>
  </r>
  <r>
    <d v="2020-09-01T00:00:00"/>
    <s v="Q3-2020"/>
    <x v="8"/>
    <n v="36"/>
    <s v="Tuesday"/>
    <x v="5"/>
    <n v="6.6"/>
    <n v="15.7"/>
    <n v="15.9"/>
    <n v="0"/>
    <s v="N"/>
    <s v="N"/>
    <n v="119645.18"/>
    <n v="52.281624639999997"/>
    <n v="6255244.3907000003"/>
    <n v="2071"/>
  </r>
  <r>
    <d v="2020-09-02T00:00:00"/>
    <s v="Q3-2020"/>
    <x v="8"/>
    <n v="36"/>
    <s v="Wednesday"/>
    <x v="5"/>
    <n v="8.6"/>
    <n v="22"/>
    <n v="12.1"/>
    <n v="0"/>
    <s v="N"/>
    <s v="N"/>
    <n v="113547.67"/>
    <n v="31.7696948"/>
    <n v="3607374.8212000001"/>
    <n v="2072"/>
  </r>
  <r>
    <d v="2020-09-03T00:00:00"/>
    <s v="Q3-2020"/>
    <x v="8"/>
    <n v="36"/>
    <s v="Thursday"/>
    <x v="5"/>
    <n v="12.9"/>
    <n v="19.899999999999999"/>
    <n v="13.5"/>
    <n v="0"/>
    <s v="N"/>
    <s v="N"/>
    <n v="109327.46"/>
    <n v="25.567114289999999"/>
    <n v="2795187.6649000002"/>
    <n v="2073"/>
  </r>
  <r>
    <d v="2020-09-04T00:00:00"/>
    <s v="Q3-2020"/>
    <x v="8"/>
    <n v="36"/>
    <s v="Friday"/>
    <x v="5"/>
    <n v="9"/>
    <n v="17.3"/>
    <n v="12.7"/>
    <n v="0"/>
    <s v="N"/>
    <s v="N"/>
    <n v="114865.645"/>
    <n v="37.042569159999999"/>
    <n v="4254918.5990000004"/>
    <n v="2074"/>
  </r>
  <r>
    <d v="2020-09-05T00:00:00"/>
    <s v="Q3-2020"/>
    <x v="8"/>
    <n v="36"/>
    <s v="Saturday"/>
    <x v="5"/>
    <n v="9.6999999999999993"/>
    <n v="16.600000000000001"/>
    <n v="15"/>
    <n v="0.2"/>
    <s v="N"/>
    <s v="N"/>
    <n v="105534.01"/>
    <n v="49.738453800000002"/>
    <n v="5249098.4807000002"/>
    <n v="2075"/>
  </r>
  <r>
    <d v="2020-09-06T00:00:00"/>
    <s v="Q3-2020"/>
    <x v="8"/>
    <n v="36"/>
    <s v="Sunday"/>
    <x v="5"/>
    <n v="6.9"/>
    <n v="19.2"/>
    <n v="16.899999999999999"/>
    <n v="0.2"/>
    <s v="N"/>
    <s v="N"/>
    <n v="95865.14"/>
    <n v="26.51715961"/>
    <n v="2542071.2184000001"/>
    <n v="2076"/>
  </r>
  <r>
    <d v="2020-09-07T00:00:00"/>
    <s v="Q3-2020"/>
    <x v="8"/>
    <n v="37"/>
    <s v="Monday"/>
    <x v="5"/>
    <n v="8.8000000000000007"/>
    <n v="22.9"/>
    <n v="17.100000000000001"/>
    <n v="0"/>
    <s v="N"/>
    <s v="N"/>
    <n v="99778.2"/>
    <n v="18.907524120000001"/>
    <n v="1886558.7231999999"/>
    <n v="2077"/>
  </r>
  <r>
    <d v="2020-09-08T00:00:00"/>
    <s v="Q3-2020"/>
    <x v="8"/>
    <n v="37"/>
    <s v="Tuesday"/>
    <x v="5"/>
    <n v="16.600000000000001"/>
    <n v="19.899999999999999"/>
    <n v="4.8"/>
    <n v="0"/>
    <s v="N"/>
    <s v="N"/>
    <n v="112421.09"/>
    <n v="35.901955559999998"/>
    <n v="4036136.9772000001"/>
    <n v="2078"/>
  </r>
  <r>
    <d v="2020-09-09T00:00:00"/>
    <s v="Q3-2020"/>
    <x v="8"/>
    <n v="37"/>
    <s v="Wednesday"/>
    <x v="5"/>
    <n v="8.1"/>
    <n v="15.6"/>
    <n v="14.8"/>
    <n v="1"/>
    <s v="N"/>
    <s v="N"/>
    <n v="112140.47"/>
    <n v="37.015433659999999"/>
    <n v="4150928.1279000002"/>
    <n v="2079"/>
  </r>
  <r>
    <d v="2020-09-10T00:00:00"/>
    <s v="Q3-2020"/>
    <x v="8"/>
    <n v="37"/>
    <s v="Thursday"/>
    <x v="5"/>
    <n v="5.4"/>
    <n v="21.4"/>
    <n v="17.5"/>
    <n v="0"/>
    <s v="N"/>
    <s v="N"/>
    <n v="109328.33500000001"/>
    <n v="31.152816170000001"/>
    <n v="3405885.5224000001"/>
    <n v="2080"/>
  </r>
  <r>
    <d v="2020-09-11T00:00:00"/>
    <s v="Q3-2020"/>
    <x v="8"/>
    <n v="37"/>
    <s v="Friday"/>
    <x v="5"/>
    <n v="10.4"/>
    <n v="19.399999999999999"/>
    <n v="13.4"/>
    <n v="0"/>
    <s v="N"/>
    <s v="N"/>
    <n v="106643.05"/>
    <n v="22.38646877"/>
    <n v="2387361.3084"/>
    <n v="2081"/>
  </r>
  <r>
    <d v="2020-09-12T00:00:00"/>
    <s v="Q3-2020"/>
    <x v="8"/>
    <n v="37"/>
    <s v="Saturday"/>
    <x v="5"/>
    <n v="13.3"/>
    <n v="16"/>
    <n v="4"/>
    <n v="1.6"/>
    <s v="N"/>
    <s v="N"/>
    <n v="111644.6"/>
    <n v="34.264167829999998"/>
    <n v="3825409.3117"/>
    <n v="2082"/>
  </r>
  <r>
    <d v="2020-09-13T00:00:00"/>
    <s v="Q3-2020"/>
    <x v="8"/>
    <n v="37"/>
    <s v="Sunday"/>
    <x v="5"/>
    <n v="11.9"/>
    <n v="17.2"/>
    <n v="16.5"/>
    <n v="11.8"/>
    <s v="N"/>
    <s v="N"/>
    <n v="96225.91"/>
    <n v="28.327690329999999"/>
    <n v="2725857.7801999999"/>
    <n v="2083"/>
  </r>
  <r>
    <d v="2020-09-14T00:00:00"/>
    <s v="Q3-2020"/>
    <x v="8"/>
    <n v="38"/>
    <s v="Monday"/>
    <x v="5"/>
    <n v="11.1"/>
    <n v="16.600000000000001"/>
    <n v="18.100000000000001"/>
    <n v="0"/>
    <s v="N"/>
    <s v="N"/>
    <n v="107196.61"/>
    <n v="41.852128030000003"/>
    <n v="4486406.2461000001"/>
    <n v="2084"/>
  </r>
  <r>
    <d v="2020-09-15T00:00:00"/>
    <s v="Q3-2020"/>
    <x v="8"/>
    <n v="38"/>
    <s v="Tuesday"/>
    <x v="5"/>
    <n v="7.4"/>
    <n v="15.8"/>
    <n v="18.3"/>
    <n v="0"/>
    <s v="N"/>
    <s v="N"/>
    <n v="113008.77"/>
    <n v="44.305358050000002"/>
    <n v="5006894.0175999999"/>
    <n v="2085"/>
  </r>
  <r>
    <d v="2020-09-16T00:00:00"/>
    <s v="Q3-2020"/>
    <x v="8"/>
    <n v="38"/>
    <s v="Wednesday"/>
    <x v="5"/>
    <n v="7.1"/>
    <n v="22.8"/>
    <n v="17.399999999999999"/>
    <n v="0"/>
    <s v="N"/>
    <s v="N"/>
    <n v="110807.72"/>
    <n v="34.968412190000002"/>
    <n v="3874770.0268000001"/>
    <n v="2086"/>
  </r>
  <r>
    <d v="2020-09-17T00:00:00"/>
    <s v="Q3-2020"/>
    <x v="8"/>
    <n v="38"/>
    <s v="Thursday"/>
    <x v="5"/>
    <n v="11.8"/>
    <n v="15.5"/>
    <n v="9.4"/>
    <n v="0.8"/>
    <s v="N"/>
    <s v="N"/>
    <n v="115643.44"/>
    <n v="34.696676500000002"/>
    <n v="4012443.0269999998"/>
    <n v="2087"/>
  </r>
  <r>
    <d v="2020-09-18T00:00:00"/>
    <s v="Q3-2020"/>
    <x v="8"/>
    <n v="38"/>
    <s v="Friday"/>
    <x v="5"/>
    <n v="8.4"/>
    <n v="18.7"/>
    <n v="13.6"/>
    <n v="0"/>
    <s v="N"/>
    <s v="N"/>
    <n v="112335.7"/>
    <n v="40.837043459999997"/>
    <n v="4587457.8629999999"/>
    <n v="2088"/>
  </r>
  <r>
    <d v="2020-09-19T00:00:00"/>
    <s v="Q3-2020"/>
    <x v="8"/>
    <n v="38"/>
    <s v="Saturday"/>
    <x v="5"/>
    <n v="11.3"/>
    <n v="26.3"/>
    <n v="17.100000000000001"/>
    <n v="0"/>
    <s v="N"/>
    <s v="N"/>
    <n v="93384"/>
    <n v="24.265307830000001"/>
    <n v="2265991.5063999998"/>
    <n v="2089"/>
  </r>
  <r>
    <d v="2020-09-20T00:00:00"/>
    <s v="Q3-2020"/>
    <x v="8"/>
    <n v="38"/>
    <s v="Sunday"/>
    <x v="5"/>
    <n v="17.100000000000001"/>
    <n v="22"/>
    <n v="16.7"/>
    <n v="0"/>
    <s v="N"/>
    <s v="N"/>
    <n v="86891.23"/>
    <n v="23.051334789999999"/>
    <n v="2002958.8330000001"/>
    <n v="2090"/>
  </r>
  <r>
    <d v="2020-09-21T00:00:00"/>
    <s v="Q3-2020"/>
    <x v="8"/>
    <n v="39"/>
    <s v="Monday"/>
    <x v="5"/>
    <n v="16.600000000000001"/>
    <n v="19.8"/>
    <n v="13"/>
    <n v="0"/>
    <s v="N"/>
    <s v="N"/>
    <n v="100977.95"/>
    <n v="34.25364192"/>
    <n v="3458862.5411"/>
    <n v="2091"/>
  </r>
  <r>
    <d v="2020-09-22T00:00:00"/>
    <s v="Q3-2020"/>
    <x v="8"/>
    <n v="39"/>
    <s v="Tuesday"/>
    <x v="5"/>
    <n v="12.3"/>
    <n v="18.899999999999999"/>
    <n v="16.8"/>
    <n v="0"/>
    <s v="N"/>
    <s v="N"/>
    <n v="103200.64"/>
    <n v="25.925322789999999"/>
    <n v="2675509.9040999999"/>
    <n v="2092"/>
  </r>
  <r>
    <d v="2020-09-23T00:00:00"/>
    <s v="Q3-2020"/>
    <x v="8"/>
    <n v="39"/>
    <s v="Wednesday"/>
    <x v="5"/>
    <n v="10.6"/>
    <n v="15.1"/>
    <n v="12.3"/>
    <n v="0.2"/>
    <s v="N"/>
    <s v="N"/>
    <n v="112412.44500000001"/>
    <n v="34.211794570000002"/>
    <n v="3845831.4755000002"/>
    <n v="2093"/>
  </r>
  <r>
    <d v="2020-09-24T00:00:00"/>
    <s v="Q3-2020"/>
    <x v="8"/>
    <n v="39"/>
    <s v="Thursday"/>
    <x v="5"/>
    <n v="8.1999999999999993"/>
    <n v="15"/>
    <n v="13.9"/>
    <n v="1.6"/>
    <s v="N"/>
    <s v="N"/>
    <n v="117535.715"/>
    <n v="51.779356100000001"/>
    <n v="6085923.6414999999"/>
    <n v="2094"/>
  </r>
  <r>
    <d v="2020-09-25T00:00:00"/>
    <s v="Q3-2020"/>
    <x v="8"/>
    <n v="39"/>
    <s v="Friday"/>
    <x v="5"/>
    <n v="7.2"/>
    <n v="11.9"/>
    <n v="7.2"/>
    <n v="3.2"/>
    <s v="N"/>
    <s v="N"/>
    <n v="126354.68"/>
    <n v="53.429209659999998"/>
    <n v="6751030.6891999999"/>
    <n v="2095"/>
  </r>
  <r>
    <d v="2020-09-26T00:00:00"/>
    <s v="Q3-2020"/>
    <x v="8"/>
    <n v="39"/>
    <s v="Saturday"/>
    <x v="5"/>
    <n v="6.2"/>
    <n v="13.4"/>
    <n v="15"/>
    <n v="9.4"/>
    <s v="N"/>
    <s v="N"/>
    <n v="106694.965"/>
    <n v="33.444710110000003"/>
    <n v="3568382.1746"/>
    <n v="2096"/>
  </r>
  <r>
    <d v="2020-09-27T00:00:00"/>
    <s v="Q3-2020"/>
    <x v="8"/>
    <n v="39"/>
    <s v="Sunday"/>
    <x v="5"/>
    <n v="8.8000000000000007"/>
    <n v="13.4"/>
    <n v="20.9"/>
    <n v="3"/>
    <s v="N"/>
    <s v="N"/>
    <n v="101703.49"/>
    <n v="57.920028760000001"/>
    <n v="5890669.0658"/>
    <n v="2097"/>
  </r>
  <r>
    <d v="2020-09-28T00:00:00"/>
    <s v="Q3-2020"/>
    <x v="8"/>
    <n v="40"/>
    <s v="Monday"/>
    <x v="5"/>
    <n v="6.5"/>
    <n v="13.6"/>
    <n v="18.3"/>
    <n v="0"/>
    <s v="N"/>
    <s v="N"/>
    <n v="114651.14"/>
    <n v="59.74605347"/>
    <n v="6849953.1408000002"/>
    <n v="2098"/>
  </r>
  <r>
    <d v="2020-09-29T00:00:00"/>
    <s v="Q3-2020"/>
    <x v="8"/>
    <n v="40"/>
    <s v="Tuesday"/>
    <x v="5"/>
    <n v="4.3"/>
    <n v="21"/>
    <n v="18.399999999999999"/>
    <n v="0"/>
    <s v="N"/>
    <s v="N"/>
    <n v="112076.46"/>
    <n v="42.120177509999998"/>
    <n v="4720680.3898999998"/>
    <n v="2099"/>
  </r>
  <r>
    <d v="2020-09-30T00:00:00"/>
    <s v="Q3-2020"/>
    <x v="8"/>
    <n v="40"/>
    <s v="Wednesday"/>
    <x v="5"/>
    <n v="10.7"/>
    <n v="19.399999999999999"/>
    <n v="13"/>
    <n v="0.6"/>
    <s v="N"/>
    <s v="N"/>
    <n v="113620.21"/>
    <n v="38.05764052"/>
    <n v="4324117.108"/>
    <n v="2100"/>
  </r>
  <r>
    <s v=" "/>
    <s v=" "/>
    <x v="12"/>
    <s v="Figures below based on: Trend Averaged/Month"/>
    <m/>
    <x v="6"/>
    <m/>
    <m/>
    <m/>
    <m/>
    <m/>
    <m/>
    <m/>
    <m/>
    <m/>
    <m/>
  </r>
  <r>
    <m/>
    <m/>
    <x v="9"/>
    <m/>
    <m/>
    <x v="7"/>
    <n v="10.392460463803765"/>
    <n v="20.656679484416117"/>
    <n v="17.876808574340149"/>
    <n v="1.1763389289227164"/>
    <m/>
    <m/>
    <n v="108458.61999788361"/>
    <n v="98.098188722511225"/>
    <n v="11033902.918072935"/>
    <n v="2101"/>
  </r>
  <r>
    <m/>
    <m/>
    <x v="10"/>
    <m/>
    <m/>
    <x v="7"/>
    <n v="11.866897540138881"/>
    <n v="21.865364257224883"/>
    <n v="19.625740972615592"/>
    <n v="2.0974752298023946"/>
    <m/>
    <m/>
    <n v="109152.99029095321"/>
    <n v="95.494959480549468"/>
    <n v="10927270.169875545"/>
    <n v="2102"/>
  </r>
  <r>
    <m/>
    <m/>
    <x v="11"/>
    <m/>
    <m/>
    <x v="7"/>
    <n v="14.055892712367351"/>
    <n v="24.764162391337134"/>
    <n v="22.867797568721318"/>
    <n v="2.4262569399735878"/>
    <m/>
    <m/>
    <n v="109334.57257542205"/>
    <n v="92.720967298010208"/>
    <n v="10962551.722876875"/>
    <n v="2103"/>
  </r>
  <r>
    <m/>
    <m/>
    <x v="0"/>
    <m/>
    <m/>
    <x v="8"/>
    <n v="15.460457653379438"/>
    <n v="25.878199585894876"/>
    <n v="22.268080222383869"/>
    <n v="1.9786907835566543"/>
    <m/>
    <m/>
    <n v="114789.49604863388"/>
    <n v="179.20478851340954"/>
    <n v="25329986.943676103"/>
    <n v="2104"/>
  </r>
  <r>
    <m/>
    <m/>
    <x v="1"/>
    <m/>
    <m/>
    <x v="8"/>
    <n v="15.069336498671943"/>
    <n v="24.889396870347166"/>
    <n v="19.37219894864824"/>
    <n v="1.2455986214204466"/>
    <m/>
    <m/>
    <n v="115512.19850781956"/>
    <n v="98.718043396277437"/>
    <n v="12121218.839264421"/>
    <n v="2105"/>
  </r>
  <r>
    <m/>
    <m/>
    <x v="2"/>
    <m/>
    <m/>
    <x v="8"/>
    <n v="13.935124603855147"/>
    <n v="23.666480576943705"/>
    <n v="15.041557350788473"/>
    <n v="1.1857776805565576"/>
    <m/>
    <m/>
    <n v="112009.63489415662"/>
    <n v="101.51086541871821"/>
    <n v="12380878.161454169"/>
    <n v="2106"/>
  </r>
  <r>
    <m/>
    <m/>
    <x v="3"/>
    <m/>
    <m/>
    <x v="8"/>
    <n v="11.228664677513425"/>
    <n v="20.230191784533588"/>
    <n v="10.416602315841747"/>
    <n v="2.3790589389941306"/>
    <m/>
    <m/>
    <n v="108174.28674958475"/>
    <n v="93.535763425073"/>
    <n v="10479734.372985005"/>
    <n v="2107"/>
  </r>
  <r>
    <m/>
    <m/>
    <x v="4"/>
    <m/>
    <m/>
    <x v="8"/>
    <n v="9.4267874329501531"/>
    <n v="16.864629162267853"/>
    <n v="7.4839934720178496"/>
    <n v="1.8964840526017903"/>
    <m/>
    <m/>
    <n v="116383.50312107033"/>
    <n v="97.109665866695295"/>
    <n v="11834174.888780735"/>
    <n v="2108"/>
  </r>
  <r>
    <m/>
    <m/>
    <x v="5"/>
    <m/>
    <m/>
    <x v="8"/>
    <n v="6.9871389555741699"/>
    <n v="14.184798441119394"/>
    <n v="6.7173682347509098"/>
    <n v="1.4182996435240838"/>
    <m/>
    <m/>
    <n v="126985.11022783605"/>
    <n v="113.92461499563427"/>
    <n v="15141641.073447887"/>
    <n v="2109"/>
  </r>
  <r>
    <m/>
    <m/>
    <x v="6"/>
    <m/>
    <m/>
    <x v="8"/>
    <n v="7.0023873873702938"/>
    <n v="13.878847898135696"/>
    <n v="7.2301273294266055"/>
    <n v="1.5354612435242856"/>
    <m/>
    <m/>
    <n v="127005.81200999684"/>
    <n v="105.86314154182654"/>
    <n v="13978468.86017699"/>
    <n v="2110"/>
  </r>
  <r>
    <m/>
    <m/>
    <x v="7"/>
    <m/>
    <m/>
    <x v="8"/>
    <n v="7.1784492810083762"/>
    <n v="14.359539414690621"/>
    <n v="9.5048712028083511"/>
    <n v="1.91957009969259"/>
    <m/>
    <m/>
    <n v="123879.64118700784"/>
    <n v="102.04139903390349"/>
    <n v="13280539.261478761"/>
    <n v="2111"/>
  </r>
  <r>
    <m/>
    <m/>
    <x v="8"/>
    <m/>
    <m/>
    <x v="8"/>
    <n v="8.6151818917195975"/>
    <n v="16.863424620548557"/>
    <n v="13.229353876860447"/>
    <n v="1.5947500530531438"/>
    <m/>
    <m/>
    <n v="113492.94521705576"/>
    <n v="96.239792202268248"/>
    <n v="11442803.069542132"/>
    <n v="21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A769F-4ED3-4C2E-B88D-59C780BA1C0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2">
  <location ref="A13:C43" firstHeaderRow="1" firstDataRow="1" firstDataCol="2"/>
  <pivotFields count="17">
    <pivotField compact="0" numFmtId="166" showAll="0">
      <items count="2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t="default"/>
      </items>
    </pivotField>
    <pivotField compact="0" showAll="0"/>
    <pivotField compact="0" showAll="0"/>
    <pivotField compact="0" showAll="0"/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numFmtId="165" showAll="0"/>
    <pivotField compact="0" numFmtId="167" showAll="0"/>
    <pivotField compact="0" numFmtId="168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compact="0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compact="0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2">
    <field x="4"/>
    <field x="15"/>
  </rowFields>
  <rowItems count="30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Demand" fld="11" baseField="0" baseItem="0" numFmtId="165"/>
  </dataFields>
  <formats count="2">
    <format dxfId="104">
      <pivotArea outline="0" collapsedLevelsAreSubtotals="1" fieldPosition="0"/>
    </format>
    <format dxfId="10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OlderThanOrEqual" evalOrder="-1" id="1">
      <autoFilter ref="A1">
        <filterColumn colId="0">
          <customFilters>
            <customFilter operator="lessThanOrEqual" val="4410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BFD21-9459-46EB-9791-77E868124E5F}" name="PivotTable2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showHeaders="0" outline="1" outlineData="1" multipleFieldFilters="0" chartFormat="6">
  <location ref="A1:AQ56" firstHeaderRow="1" firstDataRow="3" firstDataCol="1"/>
  <pivotFields count="17">
    <pivotField numFmtId="166" showAll="0" defaultSubtotal="0">
      <items count="2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</items>
    </pivotField>
    <pivotField showAll="0" defaultSubtotal="0"/>
    <pivotField axis="axisRow" showAll="0" defaultSubtota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Col" showAll="0" defaultSubtotal="0">
      <items count="7">
        <item x="4"/>
        <item x="5"/>
        <item x="6"/>
        <item x="0"/>
        <item x="1"/>
        <item x="2"/>
        <item x="3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numFmtId="167" showAll="0" defaultSubtotal="0"/>
    <pivotField numFmtId="168" showAll="0" defaultSubtota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2">
    <field x="4"/>
    <field x="3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</colItems>
  <dataFields count="1">
    <dataField name="Week of the year" fld="11" baseField="0" baseItem="0" numFmtId="165"/>
  </dataFields>
  <formats count="14">
    <format dxfId="86">
      <pivotArea outline="0" collapsedLevelsAreSubtotals="1" fieldPosition="0"/>
    </format>
    <format dxfId="85">
      <pivotArea outline="0" collapsedLevelsAreSubtotals="1" fieldPosition="0">
        <references count="2">
          <reference field="3" count="0" selected="0"/>
          <reference field="4" count="1" selected="0">
            <x v="0"/>
          </reference>
        </references>
      </pivotArea>
    </format>
    <format dxfId="84">
      <pivotArea dataOnly="0" labelOnly="1" fieldPosition="0">
        <references count="1">
          <reference field="4" count="1">
            <x v="0"/>
          </reference>
        </references>
      </pivotArea>
    </format>
    <format dxfId="83">
      <pivotArea dataOnly="0" labelOnly="1" fieldPosition="0">
        <references count="2">
          <reference field="3" count="0"/>
          <reference field="4" count="1" selected="0">
            <x v="0"/>
          </reference>
        </references>
      </pivotArea>
    </format>
    <format dxfId="82">
      <pivotArea dataOnly="0" outline="0" fieldPosition="0">
        <references count="1">
          <reference field="4" count="1">
            <x v="1"/>
          </reference>
        </references>
      </pivotArea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dataOnly="0" labelOnly="1" fieldPosition="0">
        <references count="2">
          <reference field="3" count="0"/>
          <reference field="4" count="1" selected="0">
            <x v="0"/>
          </reference>
        </references>
      </pivotArea>
    </format>
    <format dxfId="79">
      <pivotArea dataOnly="0" outline="0" fieldPosition="0">
        <references count="1">
          <reference field="4" count="1">
            <x v="2"/>
          </reference>
        </references>
      </pivotArea>
    </format>
    <format dxfId="78">
      <pivotArea dataOnly="0" outline="0" fieldPosition="0">
        <references count="1">
          <reference field="4" count="1">
            <x v="3"/>
          </reference>
        </references>
      </pivotArea>
    </format>
    <format dxfId="77">
      <pivotArea dataOnly="0" outline="0" fieldPosition="0">
        <references count="1">
          <reference field="4" count="1">
            <x v="2"/>
          </reference>
        </references>
      </pivotArea>
    </format>
    <format dxfId="76">
      <pivotArea dataOnly="0" outline="0" fieldPosition="0">
        <references count="1">
          <reference field="4" count="1">
            <x v="1"/>
          </reference>
        </references>
      </pivotArea>
    </format>
    <format dxfId="75">
      <pivotArea dataOnly="0" outline="0" fieldPosition="0">
        <references count="1">
          <reference field="4" count="1">
            <x v="0"/>
          </reference>
        </references>
      </pivotArea>
    </format>
    <format dxfId="74">
      <pivotArea dataOnly="0" outline="0" fieldPosition="0">
        <references count="1">
          <reference field="4" count="1">
            <x v="4"/>
          </reference>
        </references>
      </pivotArea>
    </format>
    <format dxfId="73">
      <pivotArea dataOnly="0" outline="0" fieldPosition="0">
        <references count="1">
          <reference field="4" count="1">
            <x v="5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49E3F-5A24-419D-AB3B-2E3094B5119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F33:M47" firstHeaderRow="1" firstDataRow="2" firstDataCol="1"/>
  <pivotFields count="17">
    <pivotField numFmtId="166" showAll="0">
      <items count="2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67" showAll="0"/>
    <pivotField numFmtId="168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Demand" fld="11" baseField="0" baseItem="0" numFmtId="165"/>
  </dataFields>
  <formats count="30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16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4" type="button" dataOnly="0" labelOnly="1" outline="0" axis="axisRow" fieldPosition="0"/>
    </format>
    <format dxfId="6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63">
      <pivotArea dataOnly="0" labelOnly="1" grandCol="1" outline="0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16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14" type="button" dataOnly="0" labelOnly="1" outline="0" axis="axisRow" fieldPosition="0"/>
    </format>
    <format dxfId="5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5">
      <pivotArea dataOnly="0" labelOnly="1" grandRow="1" outline="0" fieldPosition="0"/>
    </format>
    <format dxfId="54">
      <pivotArea dataOnly="0" labelOnly="1" fieldPosition="0">
        <references count="1"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53">
      <pivotArea dataOnly="0" labelOnly="1" grandCol="1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16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4" type="button" dataOnly="0" labelOnly="1" outline="0" axis="axisRow" fieldPosition="0"/>
    </format>
    <format dxfId="4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16" count="6">
            <x v="1"/>
            <x v="2"/>
            <x v="3"/>
            <x v="4"/>
            <x v="5"/>
            <x v="6"/>
          </reference>
        </references>
      </pivotArea>
    </format>
    <format dxfId="43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OlderThanOrEqual" evalOrder="-1" id="2">
      <autoFilter ref="A1">
        <filterColumn colId="0">
          <customFilters>
            <customFilter operator="lessThanOrEqual" val="4410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2617A-6B90-461C-B67A-8B70C4E16E7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9:E24" firstHeaderRow="1" firstDataRow="1" firstDataCol="1"/>
  <pivotFields count="16"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axis="axisRow" showAll="0">
      <items count="10">
        <item x="7"/>
        <item x="8"/>
        <item h="1" x="0"/>
        <item h="1" x="1"/>
        <item h="1" x="2"/>
        <item h="1" x="3"/>
        <item h="1" x="4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5"/>
    <field x="2"/>
  </rowFields>
  <rowItems count="15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Daily Demand" fld="12" baseField="0" baseItem="0" numFmtId="165"/>
  </dataFields>
  <formats count="2">
    <format dxfId="26">
      <pivotArea grandRow="1" outline="0" collapsedLevelsAreSubtotals="1" fieldPosition="0"/>
    </format>
    <format dxfId="25">
      <pivotArea outline="0" collapsedLevelsAreSubtotals="1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AFC46-0C14-4164-AD20-DEF4410886B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26:E41" firstHeaderRow="1" firstDataRow="1" firstDataCol="1"/>
  <pivotFields count="16"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axis="axisRow" showAll="0">
      <items count="10">
        <item x="7"/>
        <item x="8"/>
        <item h="1" x="0"/>
        <item h="1" x="1"/>
        <item h="1" x="2"/>
        <item h="1" x="3"/>
        <item h="1" x="4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5"/>
    <field x="2"/>
  </rowFields>
  <rowItems count="15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Monthly Revenue" fld="14" baseField="0" baseItem="0"/>
  </dataFields>
  <formats count="6">
    <format dxfId="32">
      <pivotArea grandRow="1" outline="0" collapsedLevelsAreSubtotals="1" fieldPosition="0"/>
    </format>
    <format dxfId="31">
      <pivotArea collapsedLevelsAreSubtotals="1" fieldPosition="0">
        <references count="1">
          <reference field="5" count="1">
            <x v="0"/>
          </reference>
        </references>
      </pivotArea>
    </format>
    <format dxfId="30">
      <pivotArea collapsedLevelsAreSubtotals="1" fieldPosition="0">
        <references count="2">
          <reference field="2" count="3">
            <x v="9"/>
            <x v="10"/>
            <x v="11"/>
          </reference>
          <reference field="5" count="1" selected="0">
            <x v="0"/>
          </reference>
        </references>
      </pivotArea>
    </format>
    <format dxfId="29">
      <pivotArea collapsedLevelsAreSubtotals="1" fieldPosition="0">
        <references count="1">
          <reference field="5" count="1">
            <x v="1"/>
          </reference>
        </references>
      </pivotArea>
    </format>
    <format dxfId="28">
      <pivotArea collapsedLevelsAreSubtotals="1" fieldPosition="0">
        <references count="2">
          <reference field="2" count="9">
            <x v="0"/>
            <x v="1"/>
            <x v="2"/>
            <x v="3"/>
            <x v="4"/>
            <x v="5"/>
            <x v="6"/>
            <x v="7"/>
            <x v="8"/>
          </reference>
          <reference field="5" count="1" selected="0">
            <x v="1"/>
          </reference>
        </references>
      </pivotArea>
    </format>
    <format dxfId="27">
      <pivotArea dataOnly="0" labelOnly="1" outline="0" axis="axisValues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645F3B-16B4-4D23-B408-3F5AA4B1AB82}" name="EnergyDemand__2_1" displayName="EnergyDemand__2_1" ref="A1:O2107" totalsRowShown="0">
  <autoFilter ref="A1:O2107" xr:uid="{EC645F3B-16B4-4D23-B408-3F5AA4B1AB82}"/>
  <sortState xmlns:xlrd2="http://schemas.microsoft.com/office/spreadsheetml/2017/richdata2" ref="A2:O2107">
    <sortCondition descending="1" ref="N1:N2107"/>
  </sortState>
  <tableColumns count="15">
    <tableColumn id="1" xr3:uid="{A5645C8F-7146-4472-9DAE-1B0A6D758F66}" name="Date" dataDxfId="114"/>
    <tableColumn id="16" xr3:uid="{F8634272-6B2E-4598-BD02-4D25227B5D14}" name="Quarter" dataDxfId="113">
      <calculatedColumnFormula>"Q" &amp;INT((MONTH(A2)+2)/3) &amp; "-" &amp; YEAR(A2)</calculatedColumnFormula>
    </tableColumn>
    <tableColumn id="2" xr3:uid="{C50B9167-4F50-4FC0-AA54-86A0643F5575}" name="Month " dataDxfId="112">
      <calculatedColumnFormula>TEXT(EnergyDemand__2_1[[#This Row],[Date]],"mmmm")</calculatedColumnFormula>
    </tableColumn>
    <tableColumn id="3" xr3:uid="{FE415822-F41E-49FD-8048-9BAE90432EB2}" name="Week Of Year">
      <calculatedColumnFormula>WEEKNUM(EnergyDemand__2_1[[#This Row],[Date]],)</calculatedColumnFormula>
    </tableColumn>
    <tableColumn id="4" xr3:uid="{62F2926F-7BC8-4EC9-8ED9-2348351F0501}" name="Day " dataDxfId="111">
      <calculatedColumnFormula>TEXT(EnergyDemand__2_1[[#This Row],[Date]],"dddd")</calculatedColumnFormula>
    </tableColumn>
    <tableColumn id="5" xr3:uid="{4F3299FE-772C-4E61-94A0-1B2AA408627E}" name="Year" dataDxfId="110">
      <calculatedColumnFormula>YEAR(EnergyDemand__2_1[[#This Row],[Date]])</calculatedColumnFormula>
    </tableColumn>
    <tableColumn id="6" xr3:uid="{65F1F3F1-D657-4647-8F7F-6136A9BA27DB}" name="Min Temperature"/>
    <tableColumn id="7" xr3:uid="{207AC25B-9C49-440D-A11D-C39E011BB0F5}" name="Max Temperature"/>
    <tableColumn id="8" xr3:uid="{1DF7BDC4-638A-4F37-8D65-D1446937ED8D}" name="Solar Exposure"/>
    <tableColumn id="9" xr3:uid="{6E3D6996-6E0B-4CEB-B544-D757F58D4430}" name="Rainfall"/>
    <tableColumn id="10" xr3:uid="{450B4A35-522B-4EFE-B785-C312DBEAFFCA}" name="School Day" dataDxfId="109">
      <calculatedColumnFormula>VLOOKUP(EnergyDemand__2_1[[#This Row],[Date]],_holidays!$A$1:$C$2107,2,0)</calculatedColumnFormula>
    </tableColumn>
    <tableColumn id="11" xr3:uid="{EBB57091-7F32-4F97-BB42-5797953F7CD0}" name="Holiday" dataDxfId="108">
      <calculatedColumnFormula>VLOOKUP(EnergyDemand__2_1[[#This Row],[Date]],_holidays!$A$1:$C$2107,3,0)</calculatedColumnFormula>
    </tableColumn>
    <tableColumn id="12" xr3:uid="{11DF2663-6A89-4409-98CB-90A376D24DC9}" name="Demand" dataDxfId="107" dataCellStyle="Comma"/>
    <tableColumn id="13" xr3:uid="{80D56FB5-C076-467B-860D-24C3E8886F1A}" name="RRP AUD$" dataDxfId="106" dataCellStyle="Currency"/>
    <tableColumn id="14" xr3:uid="{7B759581-1B9A-4C53-9F99-D254D98AD587}" name="Revenue AUD$" dataDxfId="105" dataCellStyle="Currency">
      <calculatedColumnFormula>EnergyDemand__2_1[[#This Row],[Demand]]*EnergyDemand__2_1[[#This Row],[RRP AUD$]]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D3D7F0-7FC6-489C-AB49-0B14D1CF6974}" name="EnergyDemand__2_1_1" displayName="EnergyDemand__2_1_1" ref="A3:O23" totalsRowShown="0">
  <sortState xmlns:xlrd2="http://schemas.microsoft.com/office/spreadsheetml/2017/richdata2" ref="A4:O23">
    <sortCondition ref="A3:A23"/>
  </sortState>
  <tableColumns count="15">
    <tableColumn id="1" xr3:uid="{D6328C0E-C635-43C6-BC85-9A029A8D5F93}" name="Rank"/>
    <tableColumn id="2" xr3:uid="{D4B45B52-D16E-4D57-8136-C25F5A896169}" name="Date" dataDxfId="102"/>
    <tableColumn id="3" xr3:uid="{755675B1-7F1C-442E-9A69-B1A018226ECE}" name="Month " dataDxfId="101"/>
    <tableColumn id="4" xr3:uid="{7EAB4ADB-2E6E-4A74-900D-87EBC46B1B51}" name="Week Of Year"/>
    <tableColumn id="5" xr3:uid="{E5227F5C-9155-438E-A4BB-756F40F08965}" name="Day " dataDxfId="100"/>
    <tableColumn id="6" xr3:uid="{8A029530-BF8C-4D2D-96F8-92493F659BB9}" name="Year"/>
    <tableColumn id="7" xr3:uid="{D220F249-D200-4AD7-AFDA-A5E3032966CE}" name="Min_Temperature"/>
    <tableColumn id="8" xr3:uid="{10328B99-1102-4F7A-88CD-6FA71ABF4166}" name="Max_Temperature"/>
    <tableColumn id="9" xr3:uid="{0C869BCE-895F-492C-8478-13D0ADBBE795}" name="Solar_Exposure"/>
    <tableColumn id="10" xr3:uid="{E188DE3C-3E1D-4682-9A09-0FFD785DDA1E}" name="Rainfall"/>
    <tableColumn id="11" xr3:uid="{685DA3D4-00A7-4337-830B-549D9EBEAFD8}" name="School_Day" dataDxfId="99"/>
    <tableColumn id="12" xr3:uid="{2A6139AA-2AF6-4B07-86BD-377433FDD26E}" name="Holiday" dataDxfId="98"/>
    <tableColumn id="13" xr3:uid="{012B5CC9-5606-4369-98F2-51AC1488EB16}" name="Demand" dataDxfId="97" dataCellStyle="Comma"/>
    <tableColumn id="14" xr3:uid="{48AB0075-44DF-40AC-8B94-05BAE53DA648}" name="RRP" dataDxfId="96"/>
    <tableColumn id="15" xr3:uid="{75CDF983-2D22-496D-80CC-5B67FFDF099C}" name="Revenue" dataDxfId="9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EA215A-2438-4F7A-B068-E8BB0A660770}" name="EnergyDemand__2_1__2" displayName="EnergyDemand__2_1__2" ref="A28:O48" totalsRowShown="0">
  <autoFilter ref="A28:O48" xr:uid="{EAEA215A-2438-4F7A-B068-E8BB0A660770}"/>
  <sortState xmlns:xlrd2="http://schemas.microsoft.com/office/spreadsheetml/2017/richdata2" ref="A29:O48">
    <sortCondition ref="A28:A48"/>
  </sortState>
  <tableColumns count="15">
    <tableColumn id="1" xr3:uid="{57E6E43D-C1EF-43E5-8AB9-9A2F6DDFF121}" name="Rank"/>
    <tableColumn id="2" xr3:uid="{ED64F63A-4C18-435E-85B5-6B20A15E5076}" name="Date" dataDxfId="94"/>
    <tableColumn id="3" xr3:uid="{600244C2-F6DE-4BE0-AF17-8BAC221DB149}" name="Month " dataDxfId="93"/>
    <tableColumn id="4" xr3:uid="{95EED0D3-2795-4158-A287-509F9AEA4347}" name="Week Of Year"/>
    <tableColumn id="5" xr3:uid="{C2FB6A70-B5C6-40FE-BC79-2B0AE54E05F9}" name="Day " dataDxfId="92"/>
    <tableColumn id="6" xr3:uid="{E8175D9B-D6CE-40E9-9779-C7947BAB44F3}" name="Year"/>
    <tableColumn id="7" xr3:uid="{B3E6559E-903C-4F8F-9292-50FD1FAC8983}" name="Min_Temperature"/>
    <tableColumn id="8" xr3:uid="{440A6419-C648-41C0-B60E-2D4E8149D6DC}" name="Max_Temperature"/>
    <tableColumn id="9" xr3:uid="{F17F9C3A-B18D-4248-B1F1-F6A8F7D8AC33}" name="Solar_Exposure"/>
    <tableColumn id="10" xr3:uid="{8C85882F-3FC9-43F0-BEE0-D66B6E390867}" name="Rainfall"/>
    <tableColumn id="11" xr3:uid="{718A7657-1255-4135-B70D-17D1C2B59515}" name="School_Day" dataDxfId="91"/>
    <tableColumn id="12" xr3:uid="{3D53FD42-2784-4A22-BA52-68D9E9207781}" name="Holiday" dataDxfId="90"/>
    <tableColumn id="13" xr3:uid="{84781D1A-3DD0-44A9-A962-CFD4138111D5}" name="Demand" dataDxfId="89" dataCellStyle="Comma"/>
    <tableColumn id="14" xr3:uid="{6F91E8D0-2761-4F70-BE42-C94CDC302656}" name="RRP" dataDxfId="88"/>
    <tableColumn id="15" xr3:uid="{C6D558A6-2287-4E30-939E-A9174CCF9AF4}" name="Revenue" dataDxfId="8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B2FEB0-65E0-4BDD-BE8C-C7FB7B218996}" name="EnergyDemand__2_14" displayName="EnergyDemand__2_14" ref="A1:P2114" totalsRowShown="0">
  <autoFilter ref="A1:P2114" xr:uid="{EC645F3B-16B4-4D23-B408-3F5AA4B1AB82}"/>
  <sortState xmlns:xlrd2="http://schemas.microsoft.com/office/spreadsheetml/2017/richdata2" ref="A2:O2101">
    <sortCondition ref="A1:A2101"/>
  </sortState>
  <tableColumns count="16">
    <tableColumn id="1" xr3:uid="{7356052D-1DF9-4B4D-ACCB-2B3B00BB587A}" name="Date" dataDxfId="42"/>
    <tableColumn id="16" xr3:uid="{9B729B74-759C-4D2F-94A6-34AFE2C9AC9D}" name="Quarter" dataDxfId="41">
      <calculatedColumnFormula>"Q" &amp;INT((MONTH(A2)+2)/3) &amp; "-" &amp; YEAR(A2)</calculatedColumnFormula>
    </tableColumn>
    <tableColumn id="2" xr3:uid="{FE7A6468-C5B7-498C-A23A-139DE6B530F2}" name="Month " dataDxfId="40"/>
    <tableColumn id="3" xr3:uid="{EBB90073-DEE9-439C-AB4F-CEBE29C1D8B3}" name="Week Of Year"/>
    <tableColumn id="4" xr3:uid="{0CD7CEDB-369A-4576-BC42-55E07A13AFA3}" name="Day " dataDxfId="39"/>
    <tableColumn id="5" xr3:uid="{8EE2ACDC-8202-4A39-BD86-8D5E5226987B}" name="Year" dataDxfId="38"/>
    <tableColumn id="6" xr3:uid="{ACC77142-03E4-4C10-9C29-4D9BA5AA4D86}" name="Min Temperature"/>
    <tableColumn id="7" xr3:uid="{5B341612-B352-4950-8E9C-136D16771F76}" name="Max Temperature"/>
    <tableColumn id="8" xr3:uid="{366FAB11-A179-4FB8-A1C0-289D52CA2A02}" name="Solar Exposure"/>
    <tableColumn id="9" xr3:uid="{376842FD-572E-4E6E-A8F4-65A50F76B35F}" name="Rainfall"/>
    <tableColumn id="10" xr3:uid="{1111DBB3-3D75-43C5-AFFE-F4124108801C}" name="School Day" dataDxfId="37"/>
    <tableColumn id="11" xr3:uid="{71201BD9-0FDC-4552-9406-5BAF605418D7}" name="Holiday" dataDxfId="36"/>
    <tableColumn id="12" xr3:uid="{D56561B2-E50A-4A20-A483-9C057D9156A9}" name="Demand" dataDxfId="35" dataCellStyle="Comma"/>
    <tableColumn id="13" xr3:uid="{8C15399B-550A-4A7D-92BE-418EDC322B9D}" name="RRP" dataDxfId="34" dataCellStyle="Currency"/>
    <tableColumn id="14" xr3:uid="{25B7FA86-2CB6-4433-B1A3-73B8D9B21094}" name="Revenue" dataDxfId="33" dataCellStyle="Currency"/>
    <tableColumn id="15" xr3:uid="{E84AEF94-99B2-4BAC-9943-E3D82AE779BB}" name="Index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FD8927-A1E4-42F6-9AFC-5C8D444CE021}" name="EnergyDemand__2_18" displayName="EnergyDemand__2_18" ref="A1:S2107" totalsRowShown="0">
  <autoFilter ref="A1:S2107" xr:uid="{61FD8927-A1E4-42F6-9AFC-5C8D444CE021}"/>
  <sortState xmlns:xlrd2="http://schemas.microsoft.com/office/spreadsheetml/2017/richdata2" ref="A2:S1987">
    <sortCondition ref="A1:A2107"/>
  </sortState>
  <tableColumns count="19">
    <tableColumn id="1" xr3:uid="{7A9ECAA2-5218-44FA-AB90-7EA59F22207E}" name="Date" dataDxfId="24"/>
    <tableColumn id="16" xr3:uid="{C4BECE1E-09C3-415D-BD8A-678EF8D678ED}" name="Quarter" dataDxfId="23">
      <calculatedColumnFormula>"Q" &amp;INT((MONTH(A2)+2)/3) &amp; "-" &amp; YEAR(A2)</calculatedColumnFormula>
    </tableColumn>
    <tableColumn id="2" xr3:uid="{AC9492F0-1C86-4613-A25B-02FD72D52191}" name="Month " dataDxfId="22"/>
    <tableColumn id="3" xr3:uid="{592F8C55-C4D3-4772-8563-6BE0A83EBE07}" name="Week Of Year"/>
    <tableColumn id="4" xr3:uid="{B1E1A685-7305-4608-B46C-73D2DD884284}" name="Day " dataDxfId="21"/>
    <tableColumn id="5" xr3:uid="{A294282B-3EE0-4569-ABF6-FC09BCC63F93}" name="Year"/>
    <tableColumn id="6" xr3:uid="{44F322BC-2A9E-482C-B0DF-A6900AAD3A52}" name="Min Temperature"/>
    <tableColumn id="7" xr3:uid="{51BB5A57-C9F9-44A5-8567-DDCAB324BC3A}" name="Max Temperature"/>
    <tableColumn id="8" xr3:uid="{EAC256F3-A3DF-456F-A3A5-B3E680B17D1F}" name="Solar Exposure"/>
    <tableColumn id="9" xr3:uid="{802C02E4-C85D-41C6-8DCA-8618D13D4EC1}" name="Rainfall"/>
    <tableColumn id="10" xr3:uid="{AAA1706F-D6D3-4860-9A41-1DE8798BD779}" name="School Day" dataDxfId="20"/>
    <tableColumn id="11" xr3:uid="{92CE91F0-9B16-4B9A-96F5-470FD3F82555}" name="Holiday" dataDxfId="19"/>
    <tableColumn id="12" xr3:uid="{A4DAFAB8-69DE-42C5-AF30-C1CF23CD2FD4}" name="Demand" dataDxfId="18" dataCellStyle="Comma"/>
    <tableColumn id="13" xr3:uid="{9BF048C6-E22E-4C00-8521-17EBFCD06364}" name="RRP AUD$" dataDxfId="17" dataCellStyle="Currency"/>
    <tableColumn id="14" xr3:uid="{9D052E4E-88E9-476F-AB95-75FB15EE267F}" name="Revenue AUD$" dataDxfId="16" dataCellStyle="Currency">
      <calculatedColumnFormula>EnergyDemand__2_18[[#This Row],[Demand]]*EnergyDemand__2_18[[#This Row],[RRP AUD$]]</calculatedColumnFormula>
    </tableColumn>
    <tableColumn id="18" xr3:uid="{DB26D281-B6B0-4CDB-A08B-568315A70B11}" name="School" dataDxfId="15" dataCellStyle="Comma">
      <calculatedColumnFormula>IF(EnergyDemand__2_18[[#This Row],[School Day]]="Y",EnergyDemand__2_18[[#This Row],[Demand]],NA())</calculatedColumnFormula>
    </tableColumn>
    <tableColumn id="19" xr3:uid="{8F4385ED-4D1D-46F8-AEC4-880ACD5234C8}" name="No School AUD$" dataDxfId="14" dataCellStyle="Comma">
      <calculatedColumnFormula>IF(EnergyDemand__2_18[[#This Row],[School Day]]="N",EnergyDemand__2_18[[#This Row],[Demand]],NA())</calculatedColumnFormula>
    </tableColumn>
    <tableColumn id="20" xr3:uid="{E7A2692A-A87E-4773-ADEC-80ABDCB034D7}" name="Holidays AUD$" dataDxfId="13" dataCellStyle="Comma">
      <calculatedColumnFormula>IF(EnergyDemand__2_18[[#This Row],[Holiday]]="Y",EnergyDemand__2_18[[#This Row],[Demand]],NA())</calculatedColumnFormula>
    </tableColumn>
    <tableColumn id="21" xr3:uid="{6D0E3BFC-18FE-4A64-BF05-29209815FE9E}" name="Working Day AUD$" dataDxfId="12" dataCellStyle="Comma">
      <calculatedColumnFormula>IF(AND( EnergyDemand__2_18[[#This Row],[Holiday]]="N", EnergyDemand__2_18[[#This Row],[Day ]] &lt;&gt; "Saturday", EnergyDemand__2_18[[#This Row],[Day ]] &lt;&gt; "Sunday"),EnergyDemand__2_18[[#This Row],[Demand]],NA())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image" Target="../media/image1.png"/><Relationship Id="rId4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12F8-996B-4B32-99E0-37C032E346B6}">
  <dimension ref="A1:O2107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N2" sqref="N2:N2107"/>
    </sheetView>
  </sheetViews>
  <sheetFormatPr defaultRowHeight="14.4" x14ac:dyDescent="0.3"/>
  <cols>
    <col min="1" max="1" width="16.77734375" style="3" bestFit="1" customWidth="1"/>
    <col min="2" max="2" width="9.77734375" bestFit="1" customWidth="1"/>
    <col min="3" max="3" width="14.5546875" bestFit="1" customWidth="1"/>
    <col min="4" max="4" width="11.88671875" customWidth="1"/>
    <col min="5" max="5" width="10.44140625" bestFit="1" customWidth="1"/>
    <col min="6" max="6" width="18.5546875" style="49" bestFit="1" customWidth="1"/>
    <col min="7" max="7" width="18.88671875" bestFit="1" customWidth="1"/>
    <col min="8" max="8" width="16.21875" bestFit="1" customWidth="1"/>
    <col min="9" max="9" width="20.5546875" customWidth="1"/>
    <col min="10" max="10" width="13.109375" bestFit="1" customWidth="1"/>
    <col min="11" max="11" width="9.5546875" bestFit="1" customWidth="1"/>
    <col min="12" max="12" width="12.33203125" style="2" bestFit="1" customWidth="1"/>
    <col min="13" max="13" width="12.6640625" style="4" bestFit="1" customWidth="1"/>
    <col min="14" max="14" width="15.88671875" style="4" bestFit="1" customWidth="1"/>
    <col min="15" max="15" width="15.88671875" style="55" bestFit="1" customWidth="1"/>
  </cols>
  <sheetData>
    <row r="1" spans="1:15" x14ac:dyDescent="0.3">
      <c r="A1" s="3" t="s">
        <v>26</v>
      </c>
      <c r="B1" s="3" t="s">
        <v>56</v>
      </c>
      <c r="C1" t="s">
        <v>36</v>
      </c>
      <c r="D1" t="s">
        <v>27</v>
      </c>
      <c r="E1" t="s">
        <v>37</v>
      </c>
      <c r="F1" s="49" t="s">
        <v>25</v>
      </c>
      <c r="G1" t="s">
        <v>86</v>
      </c>
      <c r="H1" t="s">
        <v>87</v>
      </c>
      <c r="I1" t="s">
        <v>88</v>
      </c>
      <c r="J1" t="s">
        <v>32</v>
      </c>
      <c r="K1" t="s">
        <v>89</v>
      </c>
      <c r="L1" t="s">
        <v>34</v>
      </c>
      <c r="M1" s="2" t="s">
        <v>28</v>
      </c>
      <c r="N1" s="6" t="s">
        <v>92</v>
      </c>
      <c r="O1" s="54" t="s">
        <v>93</v>
      </c>
    </row>
    <row r="2" spans="1:15" x14ac:dyDescent="0.3">
      <c r="A2" s="3">
        <v>43489</v>
      </c>
      <c r="B2" s="3" t="str">
        <f>"Q" &amp;INT((MONTH(A2)+2)/3) &amp; "-" &amp; YEAR(A2)</f>
        <v>Q1-2019</v>
      </c>
      <c r="C2" t="str">
        <f>TEXT(EnergyDemand__2_1[[#This Row],[Date]],"mmmm")</f>
        <v>January</v>
      </c>
      <c r="D2">
        <f>WEEKNUM(EnergyDemand__2_1[[#This Row],[Date]],)</f>
        <v>4</v>
      </c>
      <c r="E2" t="str">
        <f>TEXT(EnergyDemand__2_1[[#This Row],[Date]],"dddd")</f>
        <v>Thursday</v>
      </c>
      <c r="F2" s="49">
        <f>YEAR(EnergyDemand__2_1[[#This Row],[Date]])</f>
        <v>2019</v>
      </c>
      <c r="G2">
        <v>17.3</v>
      </c>
      <c r="H2">
        <v>40.799999999999997</v>
      </c>
      <c r="I2">
        <v>30</v>
      </c>
      <c r="J2">
        <v>0</v>
      </c>
      <c r="K2" t="str">
        <f>VLOOKUP(EnergyDemand__2_1[[#This Row],[Date]],_holidays!$A$1:$C$2107,2,0)</f>
        <v>N</v>
      </c>
      <c r="L2" t="str">
        <f>VLOOKUP(EnergyDemand__2_1[[#This Row],[Date]],_holidays!$A$1:$C$2107,3,0)</f>
        <v>N</v>
      </c>
      <c r="M2" s="2">
        <v>155891.345</v>
      </c>
      <c r="N2" s="4">
        <v>4549.6451049999996</v>
      </c>
      <c r="O2" s="54">
        <f>EnergyDemand__2_1[[#This Row],[Demand]]*EnergyDemand__2_1[[#This Row],[RRP AUD$]]</f>
        <v>709250294.69111621</v>
      </c>
    </row>
    <row r="3" spans="1:15" x14ac:dyDescent="0.3">
      <c r="A3" s="3">
        <v>43861</v>
      </c>
      <c r="B3" s="3" t="str">
        <f>"Q" &amp;INT((MONTH(A3)+2)/3) &amp; "-" &amp; YEAR(A3)</f>
        <v>Q1-2020</v>
      </c>
      <c r="C3" t="str">
        <f>TEXT(EnergyDemand__2_1[[#This Row],[Date]],"mmmm")</f>
        <v>January</v>
      </c>
      <c r="D3">
        <f>WEEKNUM(EnergyDemand__2_1[[#This Row],[Date]],)</f>
        <v>5</v>
      </c>
      <c r="E3" t="str">
        <f>TEXT(EnergyDemand__2_1[[#This Row],[Date]],"dddd")</f>
        <v>Friday</v>
      </c>
      <c r="F3" s="49">
        <f>YEAR(EnergyDemand__2_1[[#This Row],[Date]])</f>
        <v>2020</v>
      </c>
      <c r="G3">
        <v>21.5</v>
      </c>
      <c r="H3">
        <v>42.9</v>
      </c>
      <c r="I3">
        <v>18.3</v>
      </c>
      <c r="J3">
        <v>0</v>
      </c>
      <c r="K3" t="str">
        <f>VLOOKUP(EnergyDemand__2_1[[#This Row],[Date]],_holidays!$A$1:$C$2107,2,0)</f>
        <v>Y</v>
      </c>
      <c r="L3" t="str">
        <f>VLOOKUP(EnergyDemand__2_1[[#This Row],[Date]],_holidays!$A$1:$C$2107,3,0)</f>
        <v>N</v>
      </c>
      <c r="M3" s="2">
        <v>170653.84</v>
      </c>
      <c r="N3" s="4">
        <v>2809.437516</v>
      </c>
      <c r="O3" s="54">
        <f>EnergyDemand__2_1[[#This Row],[Demand]]*EnergyDemand__2_1[[#This Row],[RRP AUD$]]</f>
        <v>479441300.34546143</v>
      </c>
    </row>
    <row r="4" spans="1:15" x14ac:dyDescent="0.3">
      <c r="A4" s="3">
        <v>43525</v>
      </c>
      <c r="B4" s="3" t="str">
        <f>"Q" &amp;INT((MONTH(A4)+2)/3) &amp; "-" &amp; YEAR(A4)</f>
        <v>Q1-2019</v>
      </c>
      <c r="C4" t="str">
        <f>TEXT(EnergyDemand__2_1[[#This Row],[Date]],"mmmm")</f>
        <v>March</v>
      </c>
      <c r="D4">
        <f>WEEKNUM(EnergyDemand__2_1[[#This Row],[Date]],)</f>
        <v>9</v>
      </c>
      <c r="E4" t="str">
        <f>TEXT(EnergyDemand__2_1[[#This Row],[Date]],"dddd")</f>
        <v>Friday</v>
      </c>
      <c r="F4" s="49">
        <f>YEAR(EnergyDemand__2_1[[#This Row],[Date]])</f>
        <v>2019</v>
      </c>
      <c r="G4">
        <v>22.6</v>
      </c>
      <c r="H4">
        <v>38.1</v>
      </c>
      <c r="I4">
        <v>22.3</v>
      </c>
      <c r="J4">
        <v>0</v>
      </c>
      <c r="K4" t="str">
        <f>VLOOKUP(EnergyDemand__2_1[[#This Row],[Date]],_holidays!$A$1:$C$2107,2,0)</f>
        <v>Y</v>
      </c>
      <c r="L4" t="str">
        <f>VLOOKUP(EnergyDemand__2_1[[#This Row],[Date]],_holidays!$A$1:$C$2107,3,0)</f>
        <v>N</v>
      </c>
      <c r="M4" s="2">
        <v>163682.04</v>
      </c>
      <c r="N4" s="4">
        <v>1284.799876</v>
      </c>
      <c r="O4" s="54">
        <f>EnergyDemand__2_1[[#This Row],[Demand]]*EnergyDemand__2_1[[#This Row],[RRP AUD$]]</f>
        <v>210298664.69542706</v>
      </c>
    </row>
    <row r="5" spans="1:15" x14ac:dyDescent="0.3">
      <c r="A5" s="3">
        <v>43118</v>
      </c>
      <c r="B5" s="3" t="str">
        <f>"Q" &amp;INT((MONTH(A5)+2)/3) &amp; "-" &amp; YEAR(A5)</f>
        <v>Q1-2018</v>
      </c>
      <c r="C5" t="str">
        <f>TEXT(EnergyDemand__2_1[[#This Row],[Date]],"mmmm")</f>
        <v>January</v>
      </c>
      <c r="D5">
        <f>WEEKNUM(EnergyDemand__2_1[[#This Row],[Date]],)</f>
        <v>3</v>
      </c>
      <c r="E5" t="str">
        <f>TEXT(EnergyDemand__2_1[[#This Row],[Date]],"dddd")</f>
        <v>Thursday</v>
      </c>
      <c r="F5" s="49">
        <f>YEAR(EnergyDemand__2_1[[#This Row],[Date]])</f>
        <v>2018</v>
      </c>
      <c r="G5">
        <v>16.600000000000001</v>
      </c>
      <c r="H5">
        <v>40</v>
      </c>
      <c r="I5">
        <v>30.8</v>
      </c>
      <c r="J5">
        <v>0</v>
      </c>
      <c r="K5" t="str">
        <f>VLOOKUP(EnergyDemand__2_1[[#This Row],[Date]],_holidays!$A$1:$C$2107,2,0)</f>
        <v>N</v>
      </c>
      <c r="L5" t="str">
        <f>VLOOKUP(EnergyDemand__2_1[[#This Row],[Date]],_holidays!$A$1:$C$2107,3,0)</f>
        <v>N</v>
      </c>
      <c r="M5" s="2">
        <v>154648.065</v>
      </c>
      <c r="N5" s="4">
        <v>1210.1379199999999</v>
      </c>
      <c r="O5" s="54">
        <f>EnergyDemand__2_1[[#This Row],[Demand]]*EnergyDemand__2_1[[#This Row],[RRP AUD$]]</f>
        <v>187145487.71112478</v>
      </c>
    </row>
    <row r="6" spans="1:15" x14ac:dyDescent="0.3">
      <c r="A6" s="3">
        <v>43860</v>
      </c>
      <c r="B6" s="3" t="str">
        <f>"Q" &amp;INT((MONTH(A6)+2)/3) &amp; "-" &amp; YEAR(A6)</f>
        <v>Q1-2020</v>
      </c>
      <c r="C6" t="str">
        <f>TEXT(EnergyDemand__2_1[[#This Row],[Date]],"mmmm")</f>
        <v>January</v>
      </c>
      <c r="D6">
        <f>WEEKNUM(EnergyDemand__2_1[[#This Row],[Date]],)</f>
        <v>5</v>
      </c>
      <c r="E6" t="str">
        <f>TEXT(EnergyDemand__2_1[[#This Row],[Date]],"dddd")</f>
        <v>Thursday</v>
      </c>
      <c r="F6" s="49">
        <f>YEAR(EnergyDemand__2_1[[#This Row],[Date]])</f>
        <v>2020</v>
      </c>
      <c r="G6">
        <v>16.399999999999999</v>
      </c>
      <c r="H6">
        <v>39.4</v>
      </c>
      <c r="I6">
        <v>29.3</v>
      </c>
      <c r="J6">
        <v>0</v>
      </c>
      <c r="K6" t="str">
        <f>VLOOKUP(EnergyDemand__2_1[[#This Row],[Date]],_holidays!$A$1:$C$2107,2,0)</f>
        <v>Y</v>
      </c>
      <c r="L6" t="str">
        <f>VLOOKUP(EnergyDemand__2_1[[#This Row],[Date]],_holidays!$A$1:$C$2107,3,0)</f>
        <v>N</v>
      </c>
      <c r="M6" s="2">
        <v>154816.49</v>
      </c>
      <c r="N6" s="4">
        <v>1044.4473029999999</v>
      </c>
      <c r="O6" s="54">
        <f>EnergyDemand__2_1[[#This Row],[Demand]]*EnergyDemand__2_1[[#This Row],[RRP AUD$]]</f>
        <v>161697665.44042644</v>
      </c>
    </row>
    <row r="7" spans="1:15" x14ac:dyDescent="0.3">
      <c r="A7" s="3">
        <v>43490</v>
      </c>
      <c r="B7" s="3" t="str">
        <f>"Q" &amp;INT((MONTH(A7)+2)/3) &amp; "-" &amp; YEAR(A7)</f>
        <v>Q1-2019</v>
      </c>
      <c r="C7" t="str">
        <f>TEXT(EnergyDemand__2_1[[#This Row],[Date]],"mmmm")</f>
        <v>January</v>
      </c>
      <c r="D7">
        <f>WEEKNUM(EnergyDemand__2_1[[#This Row],[Date]],)</f>
        <v>4</v>
      </c>
      <c r="E7" t="str">
        <f>TEXT(EnergyDemand__2_1[[#This Row],[Date]],"dddd")</f>
        <v>Friday</v>
      </c>
      <c r="F7" s="49">
        <f>YEAR(EnergyDemand__2_1[[#This Row],[Date]])</f>
        <v>2019</v>
      </c>
      <c r="G7">
        <v>21.1</v>
      </c>
      <c r="H7">
        <v>42.8</v>
      </c>
      <c r="I7">
        <v>25.3</v>
      </c>
      <c r="J7">
        <v>0</v>
      </c>
      <c r="K7" t="str">
        <f>VLOOKUP(EnergyDemand__2_1[[#This Row],[Date]],_holidays!$A$1:$C$2107,2,0)</f>
        <v>N</v>
      </c>
      <c r="L7" t="str">
        <f>VLOOKUP(EnergyDemand__2_1[[#This Row],[Date]],_holidays!$A$1:$C$2107,3,0)</f>
        <v>N</v>
      </c>
      <c r="M7" s="2">
        <v>168894.845</v>
      </c>
      <c r="N7" s="4">
        <v>906.43723230000001</v>
      </c>
      <c r="O7" s="54">
        <f>EnergyDemand__2_1[[#This Row],[Demand]]*EnergyDemand__2_1[[#This Row],[RRP AUD$]]</f>
        <v>153092575.8515375</v>
      </c>
    </row>
    <row r="8" spans="1:15" x14ac:dyDescent="0.3">
      <c r="A8" s="3">
        <v>43119</v>
      </c>
      <c r="B8" s="3" t="str">
        <f>"Q" &amp;INT((MONTH(A8)+2)/3) &amp; "-" &amp; YEAR(A8)</f>
        <v>Q1-2018</v>
      </c>
      <c r="C8" t="str">
        <f>TEXT(EnergyDemand__2_1[[#This Row],[Date]],"mmmm")</f>
        <v>January</v>
      </c>
      <c r="D8">
        <f>WEEKNUM(EnergyDemand__2_1[[#This Row],[Date]],)</f>
        <v>3</v>
      </c>
      <c r="E8" t="str">
        <f>TEXT(EnergyDemand__2_1[[#This Row],[Date]],"dddd")</f>
        <v>Friday</v>
      </c>
      <c r="F8" s="49">
        <f>YEAR(EnergyDemand__2_1[[#This Row],[Date]])</f>
        <v>2018</v>
      </c>
      <c r="G8">
        <v>22.5</v>
      </c>
      <c r="H8">
        <v>40.299999999999997</v>
      </c>
      <c r="I8">
        <v>30.6</v>
      </c>
      <c r="J8">
        <v>0</v>
      </c>
      <c r="K8" t="str">
        <f>VLOOKUP(EnergyDemand__2_1[[#This Row],[Date]],_holidays!$A$1:$C$2107,2,0)</f>
        <v>N</v>
      </c>
      <c r="L8" t="str">
        <f>VLOOKUP(EnergyDemand__2_1[[#This Row],[Date]],_holidays!$A$1:$C$2107,3,0)</f>
        <v>N</v>
      </c>
      <c r="M8" s="2">
        <v>165070.595</v>
      </c>
      <c r="N8" s="4">
        <v>647.57416339999997</v>
      </c>
      <c r="O8" s="54">
        <f>EnergyDemand__2_1[[#This Row],[Demand]]*EnergyDemand__2_1[[#This Row],[RRP AUD$]]</f>
        <v>106895452.45906521</v>
      </c>
    </row>
    <row r="9" spans="1:15" x14ac:dyDescent="0.3">
      <c r="A9" s="3">
        <v>43138</v>
      </c>
      <c r="B9" s="3" t="str">
        <f>"Q" &amp;INT((MONTH(A9)+2)/3) &amp; "-" &amp; YEAR(A9)</f>
        <v>Q1-2018</v>
      </c>
      <c r="C9" t="str">
        <f>TEXT(EnergyDemand__2_1[[#This Row],[Date]],"mmmm")</f>
        <v>February</v>
      </c>
      <c r="D9">
        <f>WEEKNUM(EnergyDemand__2_1[[#This Row],[Date]],)</f>
        <v>6</v>
      </c>
      <c r="E9" t="str">
        <f>TEXT(EnergyDemand__2_1[[#This Row],[Date]],"dddd")</f>
        <v>Wednesday</v>
      </c>
      <c r="F9" s="49">
        <f>YEAR(EnergyDemand__2_1[[#This Row],[Date]])</f>
        <v>2018</v>
      </c>
      <c r="G9">
        <v>18.7</v>
      </c>
      <c r="H9">
        <v>37.4</v>
      </c>
      <c r="I9">
        <v>27.1</v>
      </c>
      <c r="J9">
        <v>0</v>
      </c>
      <c r="K9" t="str">
        <f>VLOOKUP(EnergyDemand__2_1[[#This Row],[Date]],_holidays!$A$1:$C$2107,2,0)</f>
        <v>Y</v>
      </c>
      <c r="L9" t="str">
        <f>VLOOKUP(EnergyDemand__2_1[[#This Row],[Date]],_holidays!$A$1:$C$2107,3,0)</f>
        <v>N</v>
      </c>
      <c r="M9" s="2">
        <v>159307.315</v>
      </c>
      <c r="N9" s="4">
        <v>624.26093430000003</v>
      </c>
      <c r="O9" s="54">
        <f>EnergyDemand__2_1[[#This Row],[Demand]]*EnergyDemand__2_1[[#This Row],[RRP AUD$]]</f>
        <v>99449333.302724406</v>
      </c>
    </row>
    <row r="10" spans="1:15" x14ac:dyDescent="0.3">
      <c r="A10" s="3">
        <v>42382</v>
      </c>
      <c r="B10" s="3" t="str">
        <f>"Q" &amp;INT((MONTH(A10)+2)/3) &amp; "-" &amp; YEAR(A10)</f>
        <v>Q1-2016</v>
      </c>
      <c r="C10" t="str">
        <f>TEXT(EnergyDemand__2_1[[#This Row],[Date]],"mmmm")</f>
        <v>January</v>
      </c>
      <c r="D10">
        <f>WEEKNUM(EnergyDemand__2_1[[#This Row],[Date]],)</f>
        <v>3</v>
      </c>
      <c r="E10" t="str">
        <f>TEXT(EnergyDemand__2_1[[#This Row],[Date]],"dddd")</f>
        <v>Wednesday</v>
      </c>
      <c r="F10" s="49">
        <f>YEAR(EnergyDemand__2_1[[#This Row],[Date]])</f>
        <v>2016</v>
      </c>
      <c r="G10">
        <v>16.8</v>
      </c>
      <c r="H10">
        <v>42.2</v>
      </c>
      <c r="I10">
        <v>25</v>
      </c>
      <c r="J10">
        <v>0.2</v>
      </c>
      <c r="K10" t="str">
        <f>VLOOKUP(EnergyDemand__2_1[[#This Row],[Date]],_holidays!$A$1:$C$2107,2,0)</f>
        <v>N</v>
      </c>
      <c r="L10" t="str">
        <f>VLOOKUP(EnergyDemand__2_1[[#This Row],[Date]],_holidays!$A$1:$C$2107,3,0)</f>
        <v>N</v>
      </c>
      <c r="M10" s="2">
        <v>160011.07500000001</v>
      </c>
      <c r="N10" s="4">
        <v>545.73781959999997</v>
      </c>
      <c r="O10" s="54">
        <f>EnergyDemand__2_1[[#This Row],[Demand]]*EnergyDemand__2_1[[#This Row],[RRP AUD$]]</f>
        <v>87324095.182352066</v>
      </c>
    </row>
    <row r="11" spans="1:15" x14ac:dyDescent="0.3">
      <c r="A11" s="3">
        <v>43829</v>
      </c>
      <c r="B11" s="3" t="str">
        <f>"Q" &amp;INT((MONTH(A11)+2)/3) &amp; "-" &amp; YEAR(A11)</f>
        <v>Q4-2019</v>
      </c>
      <c r="C11" t="str">
        <f>TEXT(EnergyDemand__2_1[[#This Row],[Date]],"mmmm")</f>
        <v>December</v>
      </c>
      <c r="D11">
        <f>WEEKNUM(EnergyDemand__2_1[[#This Row],[Date]],)</f>
        <v>53</v>
      </c>
      <c r="E11" t="str">
        <f>TEXT(EnergyDemand__2_1[[#This Row],[Date]],"dddd")</f>
        <v>Monday</v>
      </c>
      <c r="F11" s="49">
        <f>YEAR(EnergyDemand__2_1[[#This Row],[Date]])</f>
        <v>2019</v>
      </c>
      <c r="G11">
        <v>19.7</v>
      </c>
      <c r="H11">
        <v>40.799999999999997</v>
      </c>
      <c r="I11">
        <v>18.8</v>
      </c>
      <c r="J11">
        <v>0</v>
      </c>
      <c r="K11" t="str">
        <f>VLOOKUP(EnergyDemand__2_1[[#This Row],[Date]],_holidays!$A$1:$C$2107,2,0)</f>
        <v>N</v>
      </c>
      <c r="L11" t="str">
        <f>VLOOKUP(EnergyDemand__2_1[[#This Row],[Date]],_holidays!$A$1:$C$2107,3,0)</f>
        <v>N</v>
      </c>
      <c r="M11" s="2">
        <v>140410.125</v>
      </c>
      <c r="N11" s="4">
        <v>295.82920189999999</v>
      </c>
      <c r="O11" s="54">
        <f>EnergyDemand__2_1[[#This Row],[Demand]]*EnergyDemand__2_1[[#This Row],[RRP AUD$]]</f>
        <v>41537415.217429236</v>
      </c>
    </row>
    <row r="12" spans="1:15" x14ac:dyDescent="0.3">
      <c r="A12" s="3">
        <v>43128</v>
      </c>
      <c r="B12" s="3" t="str">
        <f>"Q" &amp;INT((MONTH(A12)+2)/3) &amp; "-" &amp; YEAR(A12)</f>
        <v>Q1-2018</v>
      </c>
      <c r="C12" t="str">
        <f>TEXT(EnergyDemand__2_1[[#This Row],[Date]],"mmmm")</f>
        <v>January</v>
      </c>
      <c r="D12">
        <f>WEEKNUM(EnergyDemand__2_1[[#This Row],[Date]],)</f>
        <v>5</v>
      </c>
      <c r="E12" t="str">
        <f>TEXT(EnergyDemand__2_1[[#This Row],[Date]],"dddd")</f>
        <v>Sunday</v>
      </c>
      <c r="F12" s="49">
        <f>YEAR(EnergyDemand__2_1[[#This Row],[Date]])</f>
        <v>2018</v>
      </c>
      <c r="G12">
        <v>22.7</v>
      </c>
      <c r="H12">
        <v>38.1</v>
      </c>
      <c r="I12">
        <v>28.5</v>
      </c>
      <c r="J12">
        <v>0</v>
      </c>
      <c r="K12" t="str">
        <f>VLOOKUP(EnergyDemand__2_1[[#This Row],[Date]],_holidays!$A$1:$C$2107,2,0)</f>
        <v>N</v>
      </c>
      <c r="L12" t="str">
        <f>VLOOKUP(EnergyDemand__2_1[[#This Row],[Date]],_holidays!$A$1:$C$2107,3,0)</f>
        <v>N</v>
      </c>
      <c r="M12" s="2">
        <v>159436.69</v>
      </c>
      <c r="N12" s="4">
        <v>290.41964400000001</v>
      </c>
      <c r="O12" s="54">
        <f>EnergyDemand__2_1[[#This Row],[Demand]]*EnergyDemand__2_1[[#This Row],[RRP AUD$]]</f>
        <v>46303546.750338361</v>
      </c>
    </row>
    <row r="13" spans="1:15" x14ac:dyDescent="0.3">
      <c r="A13" s="3">
        <v>43487</v>
      </c>
      <c r="B13" s="3" t="str">
        <f>"Q" &amp;INT((MONTH(A13)+2)/3) &amp; "-" &amp; YEAR(A13)</f>
        <v>Q1-2019</v>
      </c>
      <c r="C13" t="str">
        <f>TEXT(EnergyDemand__2_1[[#This Row],[Date]],"mmmm")</f>
        <v>January</v>
      </c>
      <c r="D13">
        <f>WEEKNUM(EnergyDemand__2_1[[#This Row],[Date]],)</f>
        <v>4</v>
      </c>
      <c r="E13" t="str">
        <f>TEXT(EnergyDemand__2_1[[#This Row],[Date]],"dddd")</f>
        <v>Tuesday</v>
      </c>
      <c r="F13" s="49">
        <f>YEAR(EnergyDemand__2_1[[#This Row],[Date]])</f>
        <v>2019</v>
      </c>
      <c r="G13">
        <v>19</v>
      </c>
      <c r="H13">
        <v>26.8</v>
      </c>
      <c r="I13">
        <v>29.3</v>
      </c>
      <c r="J13">
        <v>0</v>
      </c>
      <c r="K13" t="str">
        <f>VLOOKUP(EnergyDemand__2_1[[#This Row],[Date]],_holidays!$A$1:$C$2107,2,0)</f>
        <v>N</v>
      </c>
      <c r="L13" t="str">
        <f>VLOOKUP(EnergyDemand__2_1[[#This Row],[Date]],_holidays!$A$1:$C$2107,3,0)</f>
        <v>N</v>
      </c>
      <c r="M13" s="2">
        <v>141444.78</v>
      </c>
      <c r="N13" s="4">
        <v>278.77774349999999</v>
      </c>
      <c r="O13" s="54">
        <f>EnergyDemand__2_1[[#This Row],[Demand]]*EnergyDemand__2_1[[#This Row],[RRP AUD$]]</f>
        <v>39431656.598253928</v>
      </c>
    </row>
    <row r="14" spans="1:15" x14ac:dyDescent="0.3">
      <c r="A14" s="3">
        <v>43690</v>
      </c>
      <c r="B14" s="3" t="str">
        <f>"Q" &amp;INT((MONTH(A14)+2)/3) &amp; "-" &amp; YEAR(A14)</f>
        <v>Q3-2019</v>
      </c>
      <c r="C14" t="str">
        <f>TEXT(EnergyDemand__2_1[[#This Row],[Date]],"mmmm")</f>
        <v>August</v>
      </c>
      <c r="D14">
        <f>WEEKNUM(EnergyDemand__2_1[[#This Row],[Date]],)</f>
        <v>33</v>
      </c>
      <c r="E14" t="str">
        <f>TEXT(EnergyDemand__2_1[[#This Row],[Date]],"dddd")</f>
        <v>Tuesday</v>
      </c>
      <c r="F14" s="49">
        <f>YEAR(EnergyDemand__2_1[[#This Row],[Date]])</f>
        <v>2019</v>
      </c>
      <c r="G14">
        <v>8.8000000000000007</v>
      </c>
      <c r="H14">
        <v>13.1</v>
      </c>
      <c r="I14">
        <v>7</v>
      </c>
      <c r="J14">
        <v>0</v>
      </c>
      <c r="K14" t="str">
        <f>VLOOKUP(EnergyDemand__2_1[[#This Row],[Date]],_holidays!$A$1:$C$2107,2,0)</f>
        <v>Y</v>
      </c>
      <c r="L14" t="str">
        <f>VLOOKUP(EnergyDemand__2_1[[#This Row],[Date]],_holidays!$A$1:$C$2107,3,0)</f>
        <v>N</v>
      </c>
      <c r="M14" s="2">
        <v>141474.26500000001</v>
      </c>
      <c r="N14" s="4">
        <v>267.34764990000002</v>
      </c>
      <c r="O14" s="54">
        <f>EnergyDemand__2_1[[#This Row],[Demand]]*EnergyDemand__2_1[[#This Row],[RRP AUD$]]</f>
        <v>37822812.269079827</v>
      </c>
    </row>
    <row r="15" spans="1:15" x14ac:dyDescent="0.3">
      <c r="A15" s="3">
        <v>42437</v>
      </c>
      <c r="B15" s="3" t="str">
        <f>"Q" &amp;INT((MONTH(A15)+2)/3) &amp; "-" &amp; YEAR(A15)</f>
        <v>Q1-2016</v>
      </c>
      <c r="C15" t="str">
        <f>TEXT(EnergyDemand__2_1[[#This Row],[Date]],"mmmm")</f>
        <v>March</v>
      </c>
      <c r="D15">
        <f>WEEKNUM(EnergyDemand__2_1[[#This Row],[Date]],)</f>
        <v>11</v>
      </c>
      <c r="E15" t="str">
        <f>TEXT(EnergyDemand__2_1[[#This Row],[Date]],"dddd")</f>
        <v>Tuesday</v>
      </c>
      <c r="F15" s="49">
        <f>YEAR(EnergyDemand__2_1[[#This Row],[Date]])</f>
        <v>2016</v>
      </c>
      <c r="G15">
        <v>19.899999999999999</v>
      </c>
      <c r="H15">
        <v>38.9</v>
      </c>
      <c r="I15">
        <v>20.8</v>
      </c>
      <c r="J15">
        <v>0.6</v>
      </c>
      <c r="K15" t="str">
        <f>VLOOKUP(EnergyDemand__2_1[[#This Row],[Date]],_holidays!$A$1:$C$2107,2,0)</f>
        <v>Y</v>
      </c>
      <c r="L15" t="str">
        <f>VLOOKUP(EnergyDemand__2_1[[#This Row],[Date]],_holidays!$A$1:$C$2107,3,0)</f>
        <v>N</v>
      </c>
      <c r="M15" s="2">
        <v>160285.01500000001</v>
      </c>
      <c r="N15" s="4">
        <v>253.0320323</v>
      </c>
      <c r="O15" s="54">
        <f>EnergyDemand__2_1[[#This Row],[Demand]]*EnergyDemand__2_1[[#This Row],[RRP AUD$]]</f>
        <v>40557243.09268599</v>
      </c>
    </row>
    <row r="16" spans="1:15" x14ac:dyDescent="0.3">
      <c r="A16" s="3">
        <v>43819</v>
      </c>
      <c r="B16" s="3" t="str">
        <f>"Q" &amp;INT((MONTH(A16)+2)/3) &amp; "-" &amp; YEAR(A16)</f>
        <v>Q4-2019</v>
      </c>
      <c r="C16" t="str">
        <f>TEXT(EnergyDemand__2_1[[#This Row],[Date]],"mmmm")</f>
        <v>December</v>
      </c>
      <c r="D16">
        <f>WEEKNUM(EnergyDemand__2_1[[#This Row],[Date]],)</f>
        <v>51</v>
      </c>
      <c r="E16" t="str">
        <f>TEXT(EnergyDemand__2_1[[#This Row],[Date]],"dddd")</f>
        <v>Friday</v>
      </c>
      <c r="F16" s="49">
        <f>YEAR(EnergyDemand__2_1[[#This Row],[Date]])</f>
        <v>2019</v>
      </c>
      <c r="G16">
        <v>13.7</v>
      </c>
      <c r="H16">
        <v>43.5</v>
      </c>
      <c r="I16">
        <v>31.4</v>
      </c>
      <c r="J16">
        <v>0</v>
      </c>
      <c r="K16" t="str">
        <f>VLOOKUP(EnergyDemand__2_1[[#This Row],[Date]],_holidays!$A$1:$C$2107,2,0)</f>
        <v>N</v>
      </c>
      <c r="L16" t="str">
        <f>VLOOKUP(EnergyDemand__2_1[[#This Row],[Date]],_holidays!$A$1:$C$2107,3,0)</f>
        <v>N</v>
      </c>
      <c r="M16" s="2">
        <v>150553.4</v>
      </c>
      <c r="N16" s="4">
        <v>243.81015959999999</v>
      </c>
      <c r="O16" s="54">
        <f>EnergyDemand__2_1[[#This Row],[Demand]]*EnergyDemand__2_1[[#This Row],[RRP AUD$]]</f>
        <v>36706448.482322641</v>
      </c>
    </row>
    <row r="17" spans="1:15" x14ac:dyDescent="0.3">
      <c r="A17" s="3">
        <v>43498</v>
      </c>
      <c r="B17" s="3" t="str">
        <f>"Q" &amp;INT((MONTH(A17)+2)/3) &amp; "-" &amp; YEAR(A17)</f>
        <v>Q1-2019</v>
      </c>
      <c r="C17" t="str">
        <f>TEXT(EnergyDemand__2_1[[#This Row],[Date]],"mmmm")</f>
        <v>February</v>
      </c>
      <c r="D17">
        <f>WEEKNUM(EnergyDemand__2_1[[#This Row],[Date]],)</f>
        <v>5</v>
      </c>
      <c r="E17" t="str">
        <f>TEXT(EnergyDemand__2_1[[#This Row],[Date]],"dddd")</f>
        <v>Saturday</v>
      </c>
      <c r="F17" s="49">
        <f>YEAR(EnergyDemand__2_1[[#This Row],[Date]])</f>
        <v>2019</v>
      </c>
      <c r="G17">
        <v>15</v>
      </c>
      <c r="H17">
        <v>34.4</v>
      </c>
      <c r="I17">
        <v>27.5</v>
      </c>
      <c r="J17">
        <v>0</v>
      </c>
      <c r="K17" t="str">
        <f>VLOOKUP(EnergyDemand__2_1[[#This Row],[Date]],_holidays!$A$1:$C$2107,2,0)</f>
        <v>Y</v>
      </c>
      <c r="L17" t="str">
        <f>VLOOKUP(EnergyDemand__2_1[[#This Row],[Date]],_holidays!$A$1:$C$2107,3,0)</f>
        <v>N</v>
      </c>
      <c r="M17" s="2">
        <v>124749.065</v>
      </c>
      <c r="N17" s="4">
        <v>240.9545239</v>
      </c>
      <c r="O17" s="54">
        <f>EnergyDemand__2_1[[#This Row],[Demand]]*EnergyDemand__2_1[[#This Row],[RRP AUD$]]</f>
        <v>30058851.564045154</v>
      </c>
    </row>
    <row r="18" spans="1:15" x14ac:dyDescent="0.3">
      <c r="A18" s="3">
        <v>43480</v>
      </c>
      <c r="B18" s="3" t="str">
        <f>"Q" &amp;INT((MONTH(A18)+2)/3) &amp; "-" &amp; YEAR(A18)</f>
        <v>Q1-2019</v>
      </c>
      <c r="C18" t="str">
        <f>TEXT(EnergyDemand__2_1[[#This Row],[Date]],"mmmm")</f>
        <v>January</v>
      </c>
      <c r="D18">
        <f>WEEKNUM(EnergyDemand__2_1[[#This Row],[Date]],)</f>
        <v>3</v>
      </c>
      <c r="E18" t="str">
        <f>TEXT(EnergyDemand__2_1[[#This Row],[Date]],"dddd")</f>
        <v>Tuesday</v>
      </c>
      <c r="F18" s="49">
        <f>YEAR(EnergyDemand__2_1[[#This Row],[Date]])</f>
        <v>2019</v>
      </c>
      <c r="G18">
        <v>19.399999999999999</v>
      </c>
      <c r="H18">
        <v>30.4</v>
      </c>
      <c r="I18">
        <v>22.3</v>
      </c>
      <c r="J18">
        <v>0</v>
      </c>
      <c r="K18" t="str">
        <f>VLOOKUP(EnergyDemand__2_1[[#This Row],[Date]],_holidays!$A$1:$C$2107,2,0)</f>
        <v>N</v>
      </c>
      <c r="L18" t="str">
        <f>VLOOKUP(EnergyDemand__2_1[[#This Row],[Date]],_holidays!$A$1:$C$2107,3,0)</f>
        <v>N</v>
      </c>
      <c r="M18" s="2">
        <v>152496.245</v>
      </c>
      <c r="N18" s="4">
        <v>222.43841900000001</v>
      </c>
      <c r="O18" s="54">
        <f>EnergyDemand__2_1[[#This Row],[Demand]]*EnergyDemand__2_1[[#This Row],[RRP AUD$]]</f>
        <v>33921023.641236655</v>
      </c>
    </row>
    <row r="19" spans="1:15" x14ac:dyDescent="0.3">
      <c r="A19" s="3">
        <v>42776</v>
      </c>
      <c r="B19" s="3" t="str">
        <f>"Q" &amp;INT((MONTH(A19)+2)/3) &amp; "-" &amp; YEAR(A19)</f>
        <v>Q1-2017</v>
      </c>
      <c r="C19" t="str">
        <f>TEXT(EnergyDemand__2_1[[#This Row],[Date]],"mmmm")</f>
        <v>February</v>
      </c>
      <c r="D19">
        <f>WEEKNUM(EnergyDemand__2_1[[#This Row],[Date]],)</f>
        <v>6</v>
      </c>
      <c r="E19" t="str">
        <f>TEXT(EnergyDemand__2_1[[#This Row],[Date]],"dddd")</f>
        <v>Friday</v>
      </c>
      <c r="F19" s="49">
        <f>YEAR(EnergyDemand__2_1[[#This Row],[Date]])</f>
        <v>2017</v>
      </c>
      <c r="G19">
        <v>18.7</v>
      </c>
      <c r="H19">
        <v>27.1</v>
      </c>
      <c r="I19">
        <v>21.3</v>
      </c>
      <c r="J19">
        <v>0</v>
      </c>
      <c r="K19" t="str">
        <f>VLOOKUP(EnergyDemand__2_1[[#This Row],[Date]],_holidays!$A$1:$C$2107,2,0)</f>
        <v>Y</v>
      </c>
      <c r="L19" t="str">
        <f>VLOOKUP(EnergyDemand__2_1[[#This Row],[Date]],_holidays!$A$1:$C$2107,3,0)</f>
        <v>N</v>
      </c>
      <c r="M19" s="2">
        <v>138793.59</v>
      </c>
      <c r="N19" s="4">
        <v>213.33943170000001</v>
      </c>
      <c r="O19" s="54">
        <f>EnergyDemand__2_1[[#This Row],[Demand]]*EnergyDemand__2_1[[#This Row],[RRP AUD$]]</f>
        <v>29610145.614202805</v>
      </c>
    </row>
    <row r="20" spans="1:15" x14ac:dyDescent="0.3">
      <c r="A20" s="3">
        <v>43446</v>
      </c>
      <c r="B20" s="3" t="str">
        <f>"Q" &amp;INT((MONTH(A20)+2)/3) &amp; "-" &amp; YEAR(A20)</f>
        <v>Q4-2018</v>
      </c>
      <c r="C20" t="str">
        <f>TEXT(EnergyDemand__2_1[[#This Row],[Date]],"mmmm")</f>
        <v>December</v>
      </c>
      <c r="D20">
        <f>WEEKNUM(EnergyDemand__2_1[[#This Row],[Date]],)</f>
        <v>50</v>
      </c>
      <c r="E20" t="str">
        <f>TEXT(EnergyDemand__2_1[[#This Row],[Date]],"dddd")</f>
        <v>Wednesday</v>
      </c>
      <c r="F20" s="49">
        <f>YEAR(EnergyDemand__2_1[[#This Row],[Date]])</f>
        <v>2018</v>
      </c>
      <c r="G20">
        <v>16</v>
      </c>
      <c r="H20">
        <v>33.6</v>
      </c>
      <c r="I20">
        <v>29.4</v>
      </c>
      <c r="J20">
        <v>0</v>
      </c>
      <c r="K20" t="str">
        <f>VLOOKUP(EnergyDemand__2_1[[#This Row],[Date]],_holidays!$A$1:$C$2107,2,0)</f>
        <v>Y</v>
      </c>
      <c r="L20" t="str">
        <f>VLOOKUP(EnergyDemand__2_1[[#This Row],[Date]],_holidays!$A$1:$C$2107,3,0)</f>
        <v>N</v>
      </c>
      <c r="M20" s="2">
        <v>129715.465</v>
      </c>
      <c r="N20" s="4">
        <v>199.184327</v>
      </c>
      <c r="O20" s="54">
        <f>EnergyDemand__2_1[[#This Row],[Demand]]*EnergyDemand__2_1[[#This Row],[RRP AUD$]]</f>
        <v>25837287.597517055</v>
      </c>
    </row>
    <row r="21" spans="1:15" x14ac:dyDescent="0.3">
      <c r="A21" s="3">
        <v>43733</v>
      </c>
      <c r="B21" s="3" t="str">
        <f>"Q" &amp;INT((MONTH(A21)+2)/3) &amp; "-" &amp; YEAR(A21)</f>
        <v>Q3-2019</v>
      </c>
      <c r="C21" t="str">
        <f>TEXT(EnergyDemand__2_1[[#This Row],[Date]],"mmmm")</f>
        <v>September</v>
      </c>
      <c r="D21">
        <f>WEEKNUM(EnergyDemand__2_1[[#This Row],[Date]],)</f>
        <v>39</v>
      </c>
      <c r="E21" t="str">
        <f>TEXT(EnergyDemand__2_1[[#This Row],[Date]],"dddd")</f>
        <v>Wednesday</v>
      </c>
      <c r="F21" s="49">
        <f>YEAR(EnergyDemand__2_1[[#This Row],[Date]])</f>
        <v>2019</v>
      </c>
      <c r="G21">
        <v>8.6999999999999993</v>
      </c>
      <c r="H21">
        <v>16.600000000000001</v>
      </c>
      <c r="I21">
        <v>13.1</v>
      </c>
      <c r="J21">
        <v>0</v>
      </c>
      <c r="K21" t="str">
        <f>VLOOKUP(EnergyDemand__2_1[[#This Row],[Date]],_holidays!$A$1:$C$2107,2,0)</f>
        <v>N</v>
      </c>
      <c r="L21" t="str">
        <f>VLOOKUP(EnergyDemand__2_1[[#This Row],[Date]],_holidays!$A$1:$C$2107,3,0)</f>
        <v>N</v>
      </c>
      <c r="M21" s="2">
        <v>124302.93</v>
      </c>
      <c r="N21" s="4">
        <v>192.4850347</v>
      </c>
      <c r="O21" s="54">
        <f>EnergyDemand__2_1[[#This Row],[Demand]]*EnergyDemand__2_1[[#This Row],[RRP AUD$]]</f>
        <v>23926453.79436167</v>
      </c>
    </row>
    <row r="22" spans="1:15" x14ac:dyDescent="0.3">
      <c r="A22" s="3">
        <v>43495</v>
      </c>
      <c r="B22" s="3" t="str">
        <f>"Q" &amp;INT((MONTH(A22)+2)/3) &amp; "-" &amp; YEAR(A22)</f>
        <v>Q1-2019</v>
      </c>
      <c r="C22" t="str">
        <f>TEXT(EnergyDemand__2_1[[#This Row],[Date]],"mmmm")</f>
        <v>January</v>
      </c>
      <c r="D22">
        <f>WEEKNUM(EnergyDemand__2_1[[#This Row],[Date]],)</f>
        <v>5</v>
      </c>
      <c r="E22" t="str">
        <f>TEXT(EnergyDemand__2_1[[#This Row],[Date]],"dddd")</f>
        <v>Wednesday</v>
      </c>
      <c r="F22" s="49">
        <f>YEAR(EnergyDemand__2_1[[#This Row],[Date]])</f>
        <v>2019</v>
      </c>
      <c r="G22">
        <v>18</v>
      </c>
      <c r="H22">
        <v>38.1</v>
      </c>
      <c r="I22">
        <v>19.899999999999999</v>
      </c>
      <c r="J22">
        <v>0</v>
      </c>
      <c r="K22" t="str">
        <f>VLOOKUP(EnergyDemand__2_1[[#This Row],[Date]],_holidays!$A$1:$C$2107,2,0)</f>
        <v>N</v>
      </c>
      <c r="L22" t="str">
        <f>VLOOKUP(EnergyDemand__2_1[[#This Row],[Date]],_holidays!$A$1:$C$2107,3,0)</f>
        <v>N</v>
      </c>
      <c r="M22" s="2">
        <v>142113.375</v>
      </c>
      <c r="N22" s="4">
        <v>188.74241950000001</v>
      </c>
      <c r="O22" s="54">
        <f>EnergyDemand__2_1[[#This Row],[Demand]]*EnergyDemand__2_1[[#This Row],[RRP AUD$]]</f>
        <v>26822822.240810815</v>
      </c>
    </row>
    <row r="23" spans="1:15" x14ac:dyDescent="0.3">
      <c r="A23" s="3">
        <v>43479</v>
      </c>
      <c r="B23" s="3" t="str">
        <f>"Q" &amp;INT((MONTH(A23)+2)/3) &amp; "-" &amp; YEAR(A23)</f>
        <v>Q1-2019</v>
      </c>
      <c r="C23" t="str">
        <f>TEXT(EnergyDemand__2_1[[#This Row],[Date]],"mmmm")</f>
        <v>January</v>
      </c>
      <c r="D23">
        <f>WEEKNUM(EnergyDemand__2_1[[#This Row],[Date]],)</f>
        <v>3</v>
      </c>
      <c r="E23" t="str">
        <f>TEXT(EnergyDemand__2_1[[#This Row],[Date]],"dddd")</f>
        <v>Monday</v>
      </c>
      <c r="F23" s="49">
        <f>YEAR(EnergyDemand__2_1[[#This Row],[Date]])</f>
        <v>2019</v>
      </c>
      <c r="G23">
        <v>18.7</v>
      </c>
      <c r="H23">
        <v>32.299999999999997</v>
      </c>
      <c r="I23">
        <v>31.1</v>
      </c>
      <c r="J23">
        <v>0</v>
      </c>
      <c r="K23" t="str">
        <f>VLOOKUP(EnergyDemand__2_1[[#This Row],[Date]],_holidays!$A$1:$C$2107,2,0)</f>
        <v>N</v>
      </c>
      <c r="L23" t="str">
        <f>VLOOKUP(EnergyDemand__2_1[[#This Row],[Date]],_holidays!$A$1:$C$2107,3,0)</f>
        <v>N</v>
      </c>
      <c r="M23" s="2">
        <v>147070.535</v>
      </c>
      <c r="N23" s="4">
        <v>188.19764950000001</v>
      </c>
      <c r="O23" s="54">
        <f>EnergyDemand__2_1[[#This Row],[Demand]]*EnergyDemand__2_1[[#This Row],[RRP AUD$]]</f>
        <v>27678328.997707486</v>
      </c>
    </row>
    <row r="24" spans="1:15" x14ac:dyDescent="0.3">
      <c r="A24" s="3">
        <v>42355</v>
      </c>
      <c r="B24" s="3" t="str">
        <f>"Q" &amp;INT((MONTH(A24)+2)/3) &amp; "-" &amp; YEAR(A24)</f>
        <v>Q4-2015</v>
      </c>
      <c r="C24" t="str">
        <f>TEXT(EnergyDemand__2_1[[#This Row],[Date]],"mmmm")</f>
        <v>December</v>
      </c>
      <c r="D24">
        <f>WEEKNUM(EnergyDemand__2_1[[#This Row],[Date]],)</f>
        <v>51</v>
      </c>
      <c r="E24" t="str">
        <f>TEXT(EnergyDemand__2_1[[#This Row],[Date]],"dddd")</f>
        <v>Thursday</v>
      </c>
      <c r="F24" s="49">
        <f>YEAR(EnergyDemand__2_1[[#This Row],[Date]])</f>
        <v>2015</v>
      </c>
      <c r="G24">
        <v>16.899999999999999</v>
      </c>
      <c r="H24">
        <v>37.200000000000003</v>
      </c>
      <c r="I24">
        <v>33.1</v>
      </c>
      <c r="J24">
        <v>0</v>
      </c>
      <c r="K24" t="str">
        <f>VLOOKUP(EnergyDemand__2_1[[#This Row],[Date]],_holidays!$A$1:$C$2107,2,0)</f>
        <v>Y</v>
      </c>
      <c r="L24" t="str">
        <f>VLOOKUP(EnergyDemand__2_1[[#This Row],[Date]],_holidays!$A$1:$C$2107,3,0)</f>
        <v>N</v>
      </c>
      <c r="M24" s="2">
        <v>152366.29999999999</v>
      </c>
      <c r="N24" s="4">
        <v>188.0861252</v>
      </c>
      <c r="O24" s="54">
        <f>EnergyDemand__2_1[[#This Row],[Demand]]*EnergyDemand__2_1[[#This Row],[RRP AUD$]]</f>
        <v>28657986.978060756</v>
      </c>
    </row>
    <row r="25" spans="1:15" x14ac:dyDescent="0.3">
      <c r="A25" s="3">
        <v>43499</v>
      </c>
      <c r="B25" s="3" t="str">
        <f>"Q" &amp;INT((MONTH(A25)+2)/3) &amp; "-" &amp; YEAR(A25)</f>
        <v>Q1-2019</v>
      </c>
      <c r="C25" t="str">
        <f>TEXT(EnergyDemand__2_1[[#This Row],[Date]],"mmmm")</f>
        <v>February</v>
      </c>
      <c r="D25">
        <f>WEEKNUM(EnergyDemand__2_1[[#This Row],[Date]],)</f>
        <v>6</v>
      </c>
      <c r="E25" t="str">
        <f>TEXT(EnergyDemand__2_1[[#This Row],[Date]],"dddd")</f>
        <v>Sunday</v>
      </c>
      <c r="F25" s="49">
        <f>YEAR(EnergyDemand__2_1[[#This Row],[Date]])</f>
        <v>2019</v>
      </c>
      <c r="G25">
        <v>19.100000000000001</v>
      </c>
      <c r="H25">
        <v>38.200000000000003</v>
      </c>
      <c r="I25">
        <v>26.1</v>
      </c>
      <c r="J25">
        <v>0</v>
      </c>
      <c r="K25" t="str">
        <f>VLOOKUP(EnergyDemand__2_1[[#This Row],[Date]],_holidays!$A$1:$C$2107,2,0)</f>
        <v>Y</v>
      </c>
      <c r="L25" t="str">
        <f>VLOOKUP(EnergyDemand__2_1[[#This Row],[Date]],_holidays!$A$1:$C$2107,3,0)</f>
        <v>N</v>
      </c>
      <c r="M25" s="2">
        <v>133287.58499999999</v>
      </c>
      <c r="N25" s="4">
        <v>186.91763220000001</v>
      </c>
      <c r="O25" s="54">
        <f>EnergyDemand__2_1[[#This Row],[Demand]]*EnergyDemand__2_1[[#This Row],[RRP AUD$]]</f>
        <v>24913799.789856236</v>
      </c>
    </row>
    <row r="26" spans="1:15" x14ac:dyDescent="0.3">
      <c r="A26" s="3">
        <v>43707</v>
      </c>
      <c r="B26" s="3" t="str">
        <f>"Q" &amp;INT((MONTH(A26)+2)/3) &amp; "-" &amp; YEAR(A26)</f>
        <v>Q3-2019</v>
      </c>
      <c r="C26" t="str">
        <f>TEXT(EnergyDemand__2_1[[#This Row],[Date]],"mmmm")</f>
        <v>August</v>
      </c>
      <c r="D26">
        <f>WEEKNUM(EnergyDemand__2_1[[#This Row],[Date]],)</f>
        <v>35</v>
      </c>
      <c r="E26" t="str">
        <f>TEXT(EnergyDemand__2_1[[#This Row],[Date]],"dddd")</f>
        <v>Friday</v>
      </c>
      <c r="F26" s="49">
        <f>YEAR(EnergyDemand__2_1[[#This Row],[Date]])</f>
        <v>2019</v>
      </c>
      <c r="G26">
        <v>2.2999999999999998</v>
      </c>
      <c r="H26">
        <v>15.3</v>
      </c>
      <c r="I26">
        <v>15.6</v>
      </c>
      <c r="J26">
        <v>0.2</v>
      </c>
      <c r="K26" t="str">
        <f>VLOOKUP(EnergyDemand__2_1[[#This Row],[Date]],_holidays!$A$1:$C$2107,2,0)</f>
        <v>Y</v>
      </c>
      <c r="L26" t="str">
        <f>VLOOKUP(EnergyDemand__2_1[[#This Row],[Date]],_holidays!$A$1:$C$2107,3,0)</f>
        <v>N</v>
      </c>
      <c r="M26" s="2">
        <v>131871.07999999999</v>
      </c>
      <c r="N26" s="4">
        <v>185.2052836</v>
      </c>
      <c r="O26" s="54">
        <f>EnergyDemand__2_1[[#This Row],[Demand]]*EnergyDemand__2_1[[#This Row],[RRP AUD$]]</f>
        <v>24423220.770038284</v>
      </c>
    </row>
    <row r="27" spans="1:15" x14ac:dyDescent="0.3">
      <c r="A27" s="3">
        <v>42814</v>
      </c>
      <c r="B27" s="3" t="str">
        <f>"Q" &amp;INT((MONTH(A27)+2)/3) &amp; "-" &amp; YEAR(A27)</f>
        <v>Q1-2017</v>
      </c>
      <c r="C27" t="str">
        <f>TEXT(EnergyDemand__2_1[[#This Row],[Date]],"mmmm")</f>
        <v>March</v>
      </c>
      <c r="D27">
        <f>WEEKNUM(EnergyDemand__2_1[[#This Row],[Date]],)</f>
        <v>12</v>
      </c>
      <c r="E27" t="str">
        <f>TEXT(EnergyDemand__2_1[[#This Row],[Date]],"dddd")</f>
        <v>Monday</v>
      </c>
      <c r="F27" s="49">
        <f>YEAR(EnergyDemand__2_1[[#This Row],[Date]])</f>
        <v>2017</v>
      </c>
      <c r="G27">
        <v>19.3</v>
      </c>
      <c r="H27">
        <v>28</v>
      </c>
      <c r="I27">
        <v>11.3</v>
      </c>
      <c r="J27">
        <v>0</v>
      </c>
      <c r="K27" t="str">
        <f>VLOOKUP(EnergyDemand__2_1[[#This Row],[Date]],_holidays!$A$1:$C$2107,2,0)</f>
        <v>Y</v>
      </c>
      <c r="L27" t="str">
        <f>VLOOKUP(EnergyDemand__2_1[[#This Row],[Date]],_holidays!$A$1:$C$2107,3,0)</f>
        <v>N</v>
      </c>
      <c r="M27" s="2">
        <v>131980.98499999999</v>
      </c>
      <c r="N27" s="4">
        <v>184.82347909999999</v>
      </c>
      <c r="O27" s="54">
        <f>EnergyDemand__2_1[[#This Row],[Demand]]*EnergyDemand__2_1[[#This Row],[RRP AUD$]]</f>
        <v>24393184.82274491</v>
      </c>
    </row>
    <row r="28" spans="1:15" x14ac:dyDescent="0.3">
      <c r="A28" s="3">
        <v>43494</v>
      </c>
      <c r="B28" s="3" t="str">
        <f>"Q" &amp;INT((MONTH(A28)+2)/3) &amp; "-" &amp; YEAR(A28)</f>
        <v>Q1-2019</v>
      </c>
      <c r="C28" t="str">
        <f>TEXT(EnergyDemand__2_1[[#This Row],[Date]],"mmmm")</f>
        <v>January</v>
      </c>
      <c r="D28">
        <f>WEEKNUM(EnergyDemand__2_1[[#This Row],[Date]],)</f>
        <v>5</v>
      </c>
      <c r="E28" t="str">
        <f>TEXT(EnergyDemand__2_1[[#This Row],[Date]],"dddd")</f>
        <v>Tuesday</v>
      </c>
      <c r="F28" s="49">
        <f>YEAR(EnergyDemand__2_1[[#This Row],[Date]])</f>
        <v>2019</v>
      </c>
      <c r="G28">
        <v>17.5</v>
      </c>
      <c r="H28">
        <v>36.799999999999997</v>
      </c>
      <c r="I28">
        <v>27.7</v>
      </c>
      <c r="J28">
        <v>0</v>
      </c>
      <c r="K28" t="str">
        <f>VLOOKUP(EnergyDemand__2_1[[#This Row],[Date]],_holidays!$A$1:$C$2107,2,0)</f>
        <v>N</v>
      </c>
      <c r="L28" t="str">
        <f>VLOOKUP(EnergyDemand__2_1[[#This Row],[Date]],_holidays!$A$1:$C$2107,3,0)</f>
        <v>N</v>
      </c>
      <c r="M28" s="2">
        <v>138455.45499999999</v>
      </c>
      <c r="N28" s="4">
        <v>183.4002093</v>
      </c>
      <c r="O28" s="54">
        <f>EnergyDemand__2_1[[#This Row],[Demand]]*EnergyDemand__2_1[[#This Row],[RRP AUD$]]</f>
        <v>25392759.42572673</v>
      </c>
    </row>
    <row r="29" spans="1:15" x14ac:dyDescent="0.3">
      <c r="A29" s="3">
        <v>42523</v>
      </c>
      <c r="B29" s="3" t="str">
        <f>"Q" &amp;INT((MONTH(A29)+2)/3) &amp; "-" &amp; YEAR(A29)</f>
        <v>Q2-2016</v>
      </c>
      <c r="C29" t="str">
        <f>TEXT(EnergyDemand__2_1[[#This Row],[Date]],"mmmm")</f>
        <v>June</v>
      </c>
      <c r="D29">
        <f>WEEKNUM(EnergyDemand__2_1[[#This Row],[Date]],)</f>
        <v>23</v>
      </c>
      <c r="E29" t="str">
        <f>TEXT(EnergyDemand__2_1[[#This Row],[Date]],"dddd")</f>
        <v>Thursday</v>
      </c>
      <c r="F29" s="49">
        <f>YEAR(EnergyDemand__2_1[[#This Row],[Date]])</f>
        <v>2016</v>
      </c>
      <c r="G29">
        <v>4.8</v>
      </c>
      <c r="H29">
        <v>12.8</v>
      </c>
      <c r="I29">
        <v>9.1999999999999993</v>
      </c>
      <c r="J29">
        <v>0</v>
      </c>
      <c r="K29" t="str">
        <f>VLOOKUP(EnergyDemand__2_1[[#This Row],[Date]],_holidays!$A$1:$C$2107,2,0)</f>
        <v>Y</v>
      </c>
      <c r="L29" t="str">
        <f>VLOOKUP(EnergyDemand__2_1[[#This Row],[Date]],_holidays!$A$1:$C$2107,3,0)</f>
        <v>N</v>
      </c>
      <c r="M29" s="2">
        <v>141292.56</v>
      </c>
      <c r="N29" s="4">
        <v>180.9103503</v>
      </c>
      <c r="O29" s="54">
        <f>EnergyDemand__2_1[[#This Row],[Demand]]*EnergyDemand__2_1[[#This Row],[RRP AUD$]]</f>
        <v>25561286.524383768</v>
      </c>
    </row>
    <row r="30" spans="1:15" x14ac:dyDescent="0.3">
      <c r="A30" s="3">
        <v>43481</v>
      </c>
      <c r="B30" s="3" t="str">
        <f>"Q" &amp;INT((MONTH(A30)+2)/3) &amp; "-" &amp; YEAR(A30)</f>
        <v>Q1-2019</v>
      </c>
      <c r="C30" t="str">
        <f>TEXT(EnergyDemand__2_1[[#This Row],[Date]],"mmmm")</f>
        <v>January</v>
      </c>
      <c r="D30">
        <f>WEEKNUM(EnergyDemand__2_1[[#This Row],[Date]],)</f>
        <v>3</v>
      </c>
      <c r="E30" t="str">
        <f>TEXT(EnergyDemand__2_1[[#This Row],[Date]],"dddd")</f>
        <v>Wednesday</v>
      </c>
      <c r="F30" s="49">
        <f>YEAR(EnergyDemand__2_1[[#This Row],[Date]])</f>
        <v>2019</v>
      </c>
      <c r="G30">
        <v>19.8</v>
      </c>
      <c r="H30">
        <v>26.7</v>
      </c>
      <c r="I30">
        <v>17.5</v>
      </c>
      <c r="J30">
        <v>0</v>
      </c>
      <c r="K30" t="str">
        <f>VLOOKUP(EnergyDemand__2_1[[#This Row],[Date]],_holidays!$A$1:$C$2107,2,0)</f>
        <v>N</v>
      </c>
      <c r="L30" t="str">
        <f>VLOOKUP(EnergyDemand__2_1[[#This Row],[Date]],_holidays!$A$1:$C$2107,3,0)</f>
        <v>N</v>
      </c>
      <c r="M30" s="2">
        <v>136971.755</v>
      </c>
      <c r="N30" s="4">
        <v>178.07967540000001</v>
      </c>
      <c r="O30" s="54">
        <f>EnergyDemand__2_1[[#This Row],[Demand]]*EnergyDemand__2_1[[#This Row],[RRP AUD$]]</f>
        <v>24391885.66936833</v>
      </c>
    </row>
    <row r="31" spans="1:15" x14ac:dyDescent="0.3">
      <c r="A31" s="3">
        <v>43441</v>
      </c>
      <c r="B31" s="3" t="str">
        <f>"Q" &amp;INT((MONTH(A31)+2)/3) &amp; "-" &amp; YEAR(A31)</f>
        <v>Q4-2018</v>
      </c>
      <c r="C31" t="str">
        <f>TEXT(EnergyDemand__2_1[[#This Row],[Date]],"mmmm")</f>
        <v>December</v>
      </c>
      <c r="D31">
        <f>WEEKNUM(EnergyDemand__2_1[[#This Row],[Date]],)</f>
        <v>49</v>
      </c>
      <c r="E31" t="str">
        <f>TEXT(EnergyDemand__2_1[[#This Row],[Date]],"dddd")</f>
        <v>Friday</v>
      </c>
      <c r="F31" s="49">
        <f>YEAR(EnergyDemand__2_1[[#This Row],[Date]])</f>
        <v>2018</v>
      </c>
      <c r="G31">
        <v>25.1</v>
      </c>
      <c r="H31">
        <v>38</v>
      </c>
      <c r="I31">
        <v>27.1</v>
      </c>
      <c r="J31">
        <v>0</v>
      </c>
      <c r="K31" t="str">
        <f>VLOOKUP(EnergyDemand__2_1[[#This Row],[Date]],_holidays!$A$1:$C$2107,2,0)</f>
        <v>Y</v>
      </c>
      <c r="L31" t="str">
        <f>VLOOKUP(EnergyDemand__2_1[[#This Row],[Date]],_holidays!$A$1:$C$2107,3,0)</f>
        <v>N</v>
      </c>
      <c r="M31" s="2">
        <v>156648.405</v>
      </c>
      <c r="N31" s="4">
        <v>177.86181680000001</v>
      </c>
      <c r="O31" s="54">
        <f>EnergyDemand__2_1[[#This Row],[Demand]]*EnergyDemand__2_1[[#This Row],[RRP AUD$]]</f>
        <v>27861769.912122205</v>
      </c>
    </row>
    <row r="32" spans="1:15" x14ac:dyDescent="0.3">
      <c r="A32" s="3">
        <v>42558</v>
      </c>
      <c r="B32" s="3" t="str">
        <f>"Q" &amp;INT((MONTH(A32)+2)/3) &amp; "-" &amp; YEAR(A32)</f>
        <v>Q3-2016</v>
      </c>
      <c r="C32" t="str">
        <f>TEXT(EnergyDemand__2_1[[#This Row],[Date]],"mmmm")</f>
        <v>July</v>
      </c>
      <c r="D32">
        <f>WEEKNUM(EnergyDemand__2_1[[#This Row],[Date]],)</f>
        <v>28</v>
      </c>
      <c r="E32" t="str">
        <f>TEXT(EnergyDemand__2_1[[#This Row],[Date]],"dddd")</f>
        <v>Thursday</v>
      </c>
      <c r="F32" s="49">
        <f>YEAR(EnergyDemand__2_1[[#This Row],[Date]])</f>
        <v>2016</v>
      </c>
      <c r="G32">
        <v>10.5</v>
      </c>
      <c r="H32">
        <v>13.7</v>
      </c>
      <c r="I32">
        <v>4.0999999999999996</v>
      </c>
      <c r="J32">
        <v>3.8</v>
      </c>
      <c r="K32" t="str">
        <f>VLOOKUP(EnergyDemand__2_1[[#This Row],[Date]],_holidays!$A$1:$C$2107,2,0)</f>
        <v>N</v>
      </c>
      <c r="L32" t="str">
        <f>VLOOKUP(EnergyDemand__2_1[[#This Row],[Date]],_holidays!$A$1:$C$2107,3,0)</f>
        <v>N</v>
      </c>
      <c r="M32" s="2">
        <v>138768.04500000001</v>
      </c>
      <c r="N32" s="4">
        <v>176.91203619999999</v>
      </c>
      <c r="O32" s="54">
        <f>EnergyDemand__2_1[[#This Row],[Demand]]*EnergyDemand__2_1[[#This Row],[RRP AUD$]]</f>
        <v>24549737.40044323</v>
      </c>
    </row>
    <row r="33" spans="1:15" x14ac:dyDescent="0.3">
      <c r="A33" s="3">
        <v>43486</v>
      </c>
      <c r="B33" s="3" t="str">
        <f>"Q" &amp;INT((MONTH(A33)+2)/3) &amp; "-" &amp; YEAR(A33)</f>
        <v>Q1-2019</v>
      </c>
      <c r="C33" t="str">
        <f>TEXT(EnergyDemand__2_1[[#This Row],[Date]],"mmmm")</f>
        <v>January</v>
      </c>
      <c r="D33">
        <f>WEEKNUM(EnergyDemand__2_1[[#This Row],[Date]],)</f>
        <v>4</v>
      </c>
      <c r="E33" t="str">
        <f>TEXT(EnergyDemand__2_1[[#This Row],[Date]],"dddd")</f>
        <v>Monday</v>
      </c>
      <c r="F33" s="49">
        <f>YEAR(EnergyDemand__2_1[[#This Row],[Date]])</f>
        <v>2019</v>
      </c>
      <c r="G33">
        <v>18.399999999999999</v>
      </c>
      <c r="H33">
        <v>25.1</v>
      </c>
      <c r="I33">
        <v>28.2</v>
      </c>
      <c r="J33">
        <v>0</v>
      </c>
      <c r="K33" t="str">
        <f>VLOOKUP(EnergyDemand__2_1[[#This Row],[Date]],_holidays!$A$1:$C$2107,2,0)</f>
        <v>N</v>
      </c>
      <c r="L33" t="str">
        <f>VLOOKUP(EnergyDemand__2_1[[#This Row],[Date]],_holidays!$A$1:$C$2107,3,0)</f>
        <v>N</v>
      </c>
      <c r="M33" s="2">
        <v>130517.97</v>
      </c>
      <c r="N33" s="4">
        <v>176.68995000000001</v>
      </c>
      <c r="O33" s="54">
        <f>EnergyDemand__2_1[[#This Row],[Demand]]*EnergyDemand__2_1[[#This Row],[RRP AUD$]]</f>
        <v>23061213.593401503</v>
      </c>
    </row>
    <row r="34" spans="1:15" x14ac:dyDescent="0.3">
      <c r="A34" s="3">
        <v>42524</v>
      </c>
      <c r="B34" s="3" t="str">
        <f>"Q" &amp;INT((MONTH(A34)+2)/3) &amp; "-" &amp; YEAR(A34)</f>
        <v>Q2-2016</v>
      </c>
      <c r="C34" t="str">
        <f>TEXT(EnergyDemand__2_1[[#This Row],[Date]],"mmmm")</f>
        <v>June</v>
      </c>
      <c r="D34">
        <f>WEEKNUM(EnergyDemand__2_1[[#This Row],[Date]],)</f>
        <v>23</v>
      </c>
      <c r="E34" t="str">
        <f>TEXT(EnergyDemand__2_1[[#This Row],[Date]],"dddd")</f>
        <v>Friday</v>
      </c>
      <c r="F34" s="49">
        <f>YEAR(EnergyDemand__2_1[[#This Row],[Date]])</f>
        <v>2016</v>
      </c>
      <c r="G34">
        <v>6.8</v>
      </c>
      <c r="H34">
        <v>14.1</v>
      </c>
      <c r="I34">
        <v>8.5</v>
      </c>
      <c r="J34">
        <v>0</v>
      </c>
      <c r="K34" t="str">
        <f>VLOOKUP(EnergyDemand__2_1[[#This Row],[Date]],_holidays!$A$1:$C$2107,2,0)</f>
        <v>Y</v>
      </c>
      <c r="L34" t="str">
        <f>VLOOKUP(EnergyDemand__2_1[[#This Row],[Date]],_holidays!$A$1:$C$2107,3,0)</f>
        <v>N</v>
      </c>
      <c r="M34" s="2">
        <v>137717.255</v>
      </c>
      <c r="N34" s="4">
        <v>175.85462989999999</v>
      </c>
      <c r="O34" s="54">
        <f>EnergyDemand__2_1[[#This Row],[Demand]]*EnergyDemand__2_1[[#This Row],[RRP AUD$]]</f>
        <v>24218216.908868924</v>
      </c>
    </row>
    <row r="35" spans="1:15" x14ac:dyDescent="0.3">
      <c r="A35" s="3">
        <v>43482</v>
      </c>
      <c r="B35" s="3" t="str">
        <f>"Q" &amp;INT((MONTH(A35)+2)/3) &amp; "-" &amp; YEAR(A35)</f>
        <v>Q1-2019</v>
      </c>
      <c r="C35" t="str">
        <f>TEXT(EnergyDemand__2_1[[#This Row],[Date]],"mmmm")</f>
        <v>January</v>
      </c>
      <c r="D35">
        <f>WEEKNUM(EnergyDemand__2_1[[#This Row],[Date]],)</f>
        <v>3</v>
      </c>
      <c r="E35" t="str">
        <f>TEXT(EnergyDemand__2_1[[#This Row],[Date]],"dddd")</f>
        <v>Thursday</v>
      </c>
      <c r="F35" s="49">
        <f>YEAR(EnergyDemand__2_1[[#This Row],[Date]])</f>
        <v>2019</v>
      </c>
      <c r="G35">
        <v>20.7</v>
      </c>
      <c r="H35">
        <v>32.5</v>
      </c>
      <c r="I35">
        <v>6</v>
      </c>
      <c r="J35">
        <v>0</v>
      </c>
      <c r="K35" t="str">
        <f>VLOOKUP(EnergyDemand__2_1[[#This Row],[Date]],_holidays!$A$1:$C$2107,2,0)</f>
        <v>N</v>
      </c>
      <c r="L35" t="str">
        <f>VLOOKUP(EnergyDemand__2_1[[#This Row],[Date]],_holidays!$A$1:$C$2107,3,0)</f>
        <v>N</v>
      </c>
      <c r="M35" s="2">
        <v>145211.49</v>
      </c>
      <c r="N35" s="4">
        <v>175.35289299999999</v>
      </c>
      <c r="O35" s="54">
        <f>EnergyDemand__2_1[[#This Row],[Demand]]*EnergyDemand__2_1[[#This Row],[RRP AUD$]]</f>
        <v>25463254.868340567</v>
      </c>
    </row>
    <row r="36" spans="1:15" x14ac:dyDescent="0.3">
      <c r="A36" s="3">
        <v>42866</v>
      </c>
      <c r="B36" s="3" t="str">
        <f>"Q" &amp;INT((MONTH(A36)+2)/3) &amp; "-" &amp; YEAR(A36)</f>
        <v>Q2-2017</v>
      </c>
      <c r="C36" t="str">
        <f>TEXT(EnergyDemand__2_1[[#This Row],[Date]],"mmmm")</f>
        <v>May</v>
      </c>
      <c r="D36">
        <f>WEEKNUM(EnergyDemand__2_1[[#This Row],[Date]],)</f>
        <v>19</v>
      </c>
      <c r="E36" t="str">
        <f>TEXT(EnergyDemand__2_1[[#This Row],[Date]],"dddd")</f>
        <v>Thursday</v>
      </c>
      <c r="F36" s="49">
        <f>YEAR(EnergyDemand__2_1[[#This Row],[Date]])</f>
        <v>2017</v>
      </c>
      <c r="G36">
        <v>6.1</v>
      </c>
      <c r="H36">
        <v>16.5</v>
      </c>
      <c r="I36">
        <v>8.6</v>
      </c>
      <c r="J36">
        <v>0</v>
      </c>
      <c r="K36" t="str">
        <f>VLOOKUP(EnergyDemand__2_1[[#This Row],[Date]],_holidays!$A$1:$C$2107,2,0)</f>
        <v>Y</v>
      </c>
      <c r="L36" t="str">
        <f>VLOOKUP(EnergyDemand__2_1[[#This Row],[Date]],_holidays!$A$1:$C$2107,3,0)</f>
        <v>N</v>
      </c>
      <c r="M36" s="2">
        <v>128753.13</v>
      </c>
      <c r="N36" s="4">
        <v>170.29264480000001</v>
      </c>
      <c r="O36" s="54">
        <f>EnergyDemand__2_1[[#This Row],[Demand]]*EnergyDemand__2_1[[#This Row],[RRP AUD$]]</f>
        <v>21925711.033978224</v>
      </c>
    </row>
    <row r="37" spans="1:15" x14ac:dyDescent="0.3">
      <c r="A37" s="3">
        <v>42950</v>
      </c>
      <c r="B37" s="3" t="str">
        <f>"Q" &amp;INT((MONTH(A37)+2)/3) &amp; "-" &amp; YEAR(A37)</f>
        <v>Q3-2017</v>
      </c>
      <c r="C37" t="str">
        <f>TEXT(EnergyDemand__2_1[[#This Row],[Date]],"mmmm")</f>
        <v>August</v>
      </c>
      <c r="D37">
        <f>WEEKNUM(EnergyDemand__2_1[[#This Row],[Date]],)</f>
        <v>31</v>
      </c>
      <c r="E37" t="str">
        <f>TEXT(EnergyDemand__2_1[[#This Row],[Date]],"dddd")</f>
        <v>Thursday</v>
      </c>
      <c r="F37" s="49">
        <f>YEAR(EnergyDemand__2_1[[#This Row],[Date]])</f>
        <v>2017</v>
      </c>
      <c r="G37">
        <v>3.1</v>
      </c>
      <c r="H37">
        <v>9</v>
      </c>
      <c r="I37">
        <v>4.4000000000000004</v>
      </c>
      <c r="J37">
        <v>0</v>
      </c>
      <c r="K37" t="str">
        <f>VLOOKUP(EnergyDemand__2_1[[#This Row],[Date]],_holidays!$A$1:$C$2107,2,0)</f>
        <v>Y</v>
      </c>
      <c r="L37" t="str">
        <f>VLOOKUP(EnergyDemand__2_1[[#This Row],[Date]],_holidays!$A$1:$C$2107,3,0)</f>
        <v>N</v>
      </c>
      <c r="M37" s="2">
        <v>151355.43</v>
      </c>
      <c r="N37" s="4">
        <v>169.23382710000001</v>
      </c>
      <c r="O37" s="54">
        <f>EnergyDemand__2_1[[#This Row],[Demand]]*EnergyDemand__2_1[[#This Row],[RRP AUD$]]</f>
        <v>25614458.671266153</v>
      </c>
    </row>
    <row r="38" spans="1:15" x14ac:dyDescent="0.3">
      <c r="A38" s="3">
        <v>42522</v>
      </c>
      <c r="B38" s="3" t="str">
        <f>"Q" &amp;INT((MONTH(A38)+2)/3) &amp; "-" &amp; YEAR(A38)</f>
        <v>Q2-2016</v>
      </c>
      <c r="C38" t="str">
        <f>TEXT(EnergyDemand__2_1[[#This Row],[Date]],"mmmm")</f>
        <v>June</v>
      </c>
      <c r="D38">
        <f>WEEKNUM(EnergyDemand__2_1[[#This Row],[Date]],)</f>
        <v>23</v>
      </c>
      <c r="E38" t="str">
        <f>TEXT(EnergyDemand__2_1[[#This Row],[Date]],"dddd")</f>
        <v>Wednesday</v>
      </c>
      <c r="F38" s="49">
        <f>YEAR(EnergyDemand__2_1[[#This Row],[Date]])</f>
        <v>2016</v>
      </c>
      <c r="G38">
        <v>4.8</v>
      </c>
      <c r="H38">
        <v>17</v>
      </c>
      <c r="I38">
        <v>8.1999999999999993</v>
      </c>
      <c r="J38">
        <v>0</v>
      </c>
      <c r="K38" t="str">
        <f>VLOOKUP(EnergyDemand__2_1[[#This Row],[Date]],_holidays!$A$1:$C$2107,2,0)</f>
        <v>Y</v>
      </c>
      <c r="L38" t="str">
        <f>VLOOKUP(EnergyDemand__2_1[[#This Row],[Date]],_holidays!$A$1:$C$2107,3,0)</f>
        <v>N</v>
      </c>
      <c r="M38" s="2">
        <v>141195.03</v>
      </c>
      <c r="N38" s="4">
        <v>168.85275920000001</v>
      </c>
      <c r="O38" s="54">
        <f>EnergyDemand__2_1[[#This Row],[Demand]]*EnergyDemand__2_1[[#This Row],[RRP AUD$]]</f>
        <v>23841170.400826778</v>
      </c>
    </row>
    <row r="39" spans="1:15" x14ac:dyDescent="0.3">
      <c r="A39" s="3">
        <v>43748</v>
      </c>
      <c r="B39" s="3" t="str">
        <f>"Q" &amp;INT((MONTH(A39)+2)/3) &amp; "-" &amp; YEAR(A39)</f>
        <v>Q4-2019</v>
      </c>
      <c r="C39" t="str">
        <f>TEXT(EnergyDemand__2_1[[#This Row],[Date]],"mmmm")</f>
        <v>October</v>
      </c>
      <c r="D39">
        <f>WEEKNUM(EnergyDemand__2_1[[#This Row],[Date]],)</f>
        <v>41</v>
      </c>
      <c r="E39" t="str">
        <f>TEXT(EnergyDemand__2_1[[#This Row],[Date]],"dddd")</f>
        <v>Thursday</v>
      </c>
      <c r="F39" s="49">
        <f>YEAR(EnergyDemand__2_1[[#This Row],[Date]])</f>
        <v>2019</v>
      </c>
      <c r="G39">
        <v>10.199999999999999</v>
      </c>
      <c r="H39">
        <v>14.7</v>
      </c>
      <c r="I39">
        <v>12.6</v>
      </c>
      <c r="J39">
        <v>0.2</v>
      </c>
      <c r="K39" t="str">
        <f>VLOOKUP(EnergyDemand__2_1[[#This Row],[Date]],_holidays!$A$1:$C$2107,2,0)</f>
        <v>Y</v>
      </c>
      <c r="L39" t="str">
        <f>VLOOKUP(EnergyDemand__2_1[[#This Row],[Date]],_holidays!$A$1:$C$2107,3,0)</f>
        <v>N</v>
      </c>
      <c r="M39" s="2">
        <v>123692.08</v>
      </c>
      <c r="N39" s="4">
        <v>167.9811358</v>
      </c>
      <c r="O39" s="54">
        <f>EnergyDemand__2_1[[#This Row],[Demand]]*EnergyDemand__2_1[[#This Row],[RRP AUD$]]</f>
        <v>20777936.087864466</v>
      </c>
    </row>
    <row r="40" spans="1:15" x14ac:dyDescent="0.3">
      <c r="A40" s="3">
        <v>43068</v>
      </c>
      <c r="B40" s="3" t="str">
        <f>"Q" &amp;INT((MONTH(A40)+2)/3) &amp; "-" &amp; YEAR(A40)</f>
        <v>Q4-2017</v>
      </c>
      <c r="C40" t="str">
        <f>TEXT(EnergyDemand__2_1[[#This Row],[Date]],"mmmm")</f>
        <v>November</v>
      </c>
      <c r="D40">
        <f>WEEKNUM(EnergyDemand__2_1[[#This Row],[Date]],)</f>
        <v>48</v>
      </c>
      <c r="E40" t="str">
        <f>TEXT(EnergyDemand__2_1[[#This Row],[Date]],"dddd")</f>
        <v>Wednesday</v>
      </c>
      <c r="F40" s="49">
        <f>YEAR(EnergyDemand__2_1[[#This Row],[Date]])</f>
        <v>2017</v>
      </c>
      <c r="G40">
        <v>18.5</v>
      </c>
      <c r="H40">
        <v>35.799999999999997</v>
      </c>
      <c r="I40">
        <v>28.3</v>
      </c>
      <c r="J40">
        <v>0</v>
      </c>
      <c r="K40" t="str">
        <f>VLOOKUP(EnergyDemand__2_1[[#This Row],[Date]],_holidays!$A$1:$C$2107,2,0)</f>
        <v>Y</v>
      </c>
      <c r="L40" t="str">
        <f>VLOOKUP(EnergyDemand__2_1[[#This Row],[Date]],_holidays!$A$1:$C$2107,3,0)</f>
        <v>N</v>
      </c>
      <c r="M40" s="2">
        <v>151730.95000000001</v>
      </c>
      <c r="N40" s="4">
        <v>166.55264679999999</v>
      </c>
      <c r="O40" s="54">
        <f>EnergyDemand__2_1[[#This Row],[Demand]]*EnergyDemand__2_1[[#This Row],[RRP AUD$]]</f>
        <v>25271191.323978461</v>
      </c>
    </row>
    <row r="41" spans="1:15" x14ac:dyDescent="0.3">
      <c r="A41" s="3">
        <v>43391</v>
      </c>
      <c r="B41" s="3" t="str">
        <f>"Q" &amp;INT((MONTH(A41)+2)/3) &amp; "-" &amp; YEAR(A41)</f>
        <v>Q4-2018</v>
      </c>
      <c r="C41" t="str">
        <f>TEXT(EnergyDemand__2_1[[#This Row],[Date]],"mmmm")</f>
        <v>October</v>
      </c>
      <c r="D41">
        <f>WEEKNUM(EnergyDemand__2_1[[#This Row],[Date]],)</f>
        <v>42</v>
      </c>
      <c r="E41" t="str">
        <f>TEXT(EnergyDemand__2_1[[#This Row],[Date]],"dddd")</f>
        <v>Thursday</v>
      </c>
      <c r="F41" s="49">
        <f>YEAR(EnergyDemand__2_1[[#This Row],[Date]])</f>
        <v>2018</v>
      </c>
      <c r="G41">
        <v>14.7</v>
      </c>
      <c r="H41">
        <v>20.7</v>
      </c>
      <c r="I41">
        <v>10.5</v>
      </c>
      <c r="J41">
        <v>2</v>
      </c>
      <c r="K41" t="str">
        <f>VLOOKUP(EnergyDemand__2_1[[#This Row],[Date]],_holidays!$A$1:$C$2107,2,0)</f>
        <v>Y</v>
      </c>
      <c r="L41" t="str">
        <f>VLOOKUP(EnergyDemand__2_1[[#This Row],[Date]],_holidays!$A$1:$C$2107,3,0)</f>
        <v>N</v>
      </c>
      <c r="M41" s="2">
        <v>112806.58500000001</v>
      </c>
      <c r="N41" s="4">
        <v>165.77970980000001</v>
      </c>
      <c r="O41" s="54">
        <f>EnergyDemand__2_1[[#This Row],[Demand]]*EnergyDemand__2_1[[#This Row],[RRP AUD$]]</f>
        <v>18701042.924829036</v>
      </c>
    </row>
    <row r="42" spans="1:15" x14ac:dyDescent="0.3">
      <c r="A42" s="3">
        <v>43491</v>
      </c>
      <c r="B42" s="3" t="str">
        <f>"Q" &amp;INT((MONTH(A42)+2)/3) &amp; "-" &amp; YEAR(A42)</f>
        <v>Q1-2019</v>
      </c>
      <c r="C42" t="str">
        <f>TEXT(EnergyDemand__2_1[[#This Row],[Date]],"mmmm")</f>
        <v>January</v>
      </c>
      <c r="D42">
        <f>WEEKNUM(EnergyDemand__2_1[[#This Row],[Date]],)</f>
        <v>4</v>
      </c>
      <c r="E42" t="str">
        <f>TEXT(EnergyDemand__2_1[[#This Row],[Date]],"dddd")</f>
        <v>Saturday</v>
      </c>
      <c r="F42" s="49">
        <f>YEAR(EnergyDemand__2_1[[#This Row],[Date]])</f>
        <v>2019</v>
      </c>
      <c r="G42">
        <v>19.899999999999999</v>
      </c>
      <c r="H42">
        <v>26.1</v>
      </c>
      <c r="I42">
        <v>27.7</v>
      </c>
      <c r="J42">
        <v>0</v>
      </c>
      <c r="K42" t="str">
        <f>VLOOKUP(EnergyDemand__2_1[[#This Row],[Date]],_holidays!$A$1:$C$2107,2,0)</f>
        <v>N</v>
      </c>
      <c r="L42" t="str">
        <f>VLOOKUP(EnergyDemand__2_1[[#This Row],[Date]],_holidays!$A$1:$C$2107,3,0)</f>
        <v>Y</v>
      </c>
      <c r="M42" s="2">
        <v>114818.66499999999</v>
      </c>
      <c r="N42" s="4">
        <v>163.73362520000001</v>
      </c>
      <c r="O42" s="54">
        <f>EnergyDemand__2_1[[#This Row],[Demand]]*EnergyDemand__2_1[[#This Row],[RRP AUD$]]</f>
        <v>18799676.261074357</v>
      </c>
    </row>
    <row r="43" spans="1:15" x14ac:dyDescent="0.3">
      <c r="A43" s="3">
        <v>42975</v>
      </c>
      <c r="B43" s="3" t="str">
        <f>"Q" &amp;INT((MONTH(A43)+2)/3) &amp; "-" &amp; YEAR(A43)</f>
        <v>Q3-2017</v>
      </c>
      <c r="C43" t="str">
        <f>TEXT(EnergyDemand__2_1[[#This Row],[Date]],"mmmm")</f>
        <v>August</v>
      </c>
      <c r="D43">
        <f>WEEKNUM(EnergyDemand__2_1[[#This Row],[Date]],)</f>
        <v>35</v>
      </c>
      <c r="E43" t="str">
        <f>TEXT(EnergyDemand__2_1[[#This Row],[Date]],"dddd")</f>
        <v>Monday</v>
      </c>
      <c r="F43" s="49">
        <f>YEAR(EnergyDemand__2_1[[#This Row],[Date]])</f>
        <v>2017</v>
      </c>
      <c r="G43">
        <v>5.8</v>
      </c>
      <c r="H43">
        <v>11.8</v>
      </c>
      <c r="I43">
        <v>14.6</v>
      </c>
      <c r="J43">
        <v>0.6</v>
      </c>
      <c r="K43" t="str">
        <f>VLOOKUP(EnergyDemand__2_1[[#This Row],[Date]],_holidays!$A$1:$C$2107,2,0)</f>
        <v>Y</v>
      </c>
      <c r="L43" t="str">
        <f>VLOOKUP(EnergyDemand__2_1[[#This Row],[Date]],_holidays!$A$1:$C$2107,3,0)</f>
        <v>N</v>
      </c>
      <c r="M43" s="2">
        <v>139414.495</v>
      </c>
      <c r="N43" s="4">
        <v>163.40926049999999</v>
      </c>
      <c r="O43" s="54">
        <f>EnergyDemand__2_1[[#This Row],[Demand]]*EnergyDemand__2_1[[#This Row],[RRP AUD$]]</f>
        <v>22781619.530930944</v>
      </c>
    </row>
    <row r="44" spans="1:15" x14ac:dyDescent="0.3">
      <c r="A44" s="3">
        <v>43689</v>
      </c>
      <c r="B44" s="3" t="str">
        <f>"Q" &amp;INT((MONTH(A44)+2)/3) &amp; "-" &amp; YEAR(A44)</f>
        <v>Q3-2019</v>
      </c>
      <c r="C44" t="str">
        <f>TEXT(EnergyDemand__2_1[[#This Row],[Date]],"mmmm")</f>
        <v>August</v>
      </c>
      <c r="D44">
        <f>WEEKNUM(EnergyDemand__2_1[[#This Row],[Date]],)</f>
        <v>33</v>
      </c>
      <c r="E44" t="str">
        <f>TEXT(EnergyDemand__2_1[[#This Row],[Date]],"dddd")</f>
        <v>Monday</v>
      </c>
      <c r="F44" s="49">
        <f>YEAR(EnergyDemand__2_1[[#This Row],[Date]])</f>
        <v>2019</v>
      </c>
      <c r="G44">
        <v>6.3</v>
      </c>
      <c r="H44">
        <v>12</v>
      </c>
      <c r="I44">
        <v>9.9</v>
      </c>
      <c r="J44">
        <v>8.8000000000000007</v>
      </c>
      <c r="K44" t="str">
        <f>VLOOKUP(EnergyDemand__2_1[[#This Row],[Date]],_holidays!$A$1:$C$2107,2,0)</f>
        <v>Y</v>
      </c>
      <c r="L44" t="str">
        <f>VLOOKUP(EnergyDemand__2_1[[#This Row],[Date]],_holidays!$A$1:$C$2107,3,0)</f>
        <v>N</v>
      </c>
      <c r="M44" s="2">
        <v>136683.4</v>
      </c>
      <c r="N44" s="4">
        <v>163.36163669999999</v>
      </c>
      <c r="O44" s="54">
        <f>EnergyDemand__2_1[[#This Row],[Demand]]*EnergyDemand__2_1[[#This Row],[RRP AUD$]]</f>
        <v>22328823.933720779</v>
      </c>
    </row>
    <row r="45" spans="1:15" x14ac:dyDescent="0.3">
      <c r="A45" s="3">
        <v>43622</v>
      </c>
      <c r="B45" s="3" t="str">
        <f>"Q" &amp;INT((MONTH(A45)+2)/3) &amp; "-" &amp; YEAR(A45)</f>
        <v>Q2-2019</v>
      </c>
      <c r="C45" t="str">
        <f>TEXT(EnergyDemand__2_1[[#This Row],[Date]],"mmmm")</f>
        <v>June</v>
      </c>
      <c r="D45">
        <f>WEEKNUM(EnergyDemand__2_1[[#This Row],[Date]],)</f>
        <v>23</v>
      </c>
      <c r="E45" t="str">
        <f>TEXT(EnergyDemand__2_1[[#This Row],[Date]],"dddd")</f>
        <v>Thursday</v>
      </c>
      <c r="F45" s="49">
        <f>YEAR(EnergyDemand__2_1[[#This Row],[Date]])</f>
        <v>2019</v>
      </c>
      <c r="G45">
        <v>10.199999999999999</v>
      </c>
      <c r="H45">
        <v>14.8</v>
      </c>
      <c r="I45">
        <v>7.9</v>
      </c>
      <c r="J45">
        <v>0</v>
      </c>
      <c r="K45" t="str">
        <f>VLOOKUP(EnergyDemand__2_1[[#This Row],[Date]],_holidays!$A$1:$C$2107,2,0)</f>
        <v>Y</v>
      </c>
      <c r="L45" t="str">
        <f>VLOOKUP(EnergyDemand__2_1[[#This Row],[Date]],_holidays!$A$1:$C$2107,3,0)</f>
        <v>N</v>
      </c>
      <c r="M45" s="2">
        <v>134971.77499999999</v>
      </c>
      <c r="N45" s="4">
        <v>162.49199490000001</v>
      </c>
      <c r="O45" s="54">
        <f>EnergyDemand__2_1[[#This Row],[Demand]]*EnergyDemand__2_1[[#This Row],[RRP AUD$]]</f>
        <v>21931832.974943947</v>
      </c>
    </row>
    <row r="46" spans="1:15" x14ac:dyDescent="0.3">
      <c r="A46" s="3">
        <v>43350</v>
      </c>
      <c r="B46" s="3" t="str">
        <f>"Q" &amp;INT((MONTH(A46)+2)/3) &amp; "-" &amp; YEAR(A46)</f>
        <v>Q3-2018</v>
      </c>
      <c r="C46" t="str">
        <f>TEXT(EnergyDemand__2_1[[#This Row],[Date]],"mmmm")</f>
        <v>September</v>
      </c>
      <c r="D46">
        <f>WEEKNUM(EnergyDemand__2_1[[#This Row],[Date]],)</f>
        <v>36</v>
      </c>
      <c r="E46" t="str">
        <f>TEXT(EnergyDemand__2_1[[#This Row],[Date]],"dddd")</f>
        <v>Friday</v>
      </c>
      <c r="F46" s="49">
        <f>YEAR(EnergyDemand__2_1[[#This Row],[Date]])</f>
        <v>2018</v>
      </c>
      <c r="G46">
        <v>8.6999999999999993</v>
      </c>
      <c r="H46">
        <v>15.1</v>
      </c>
      <c r="I46">
        <v>14.7</v>
      </c>
      <c r="J46">
        <v>3.4</v>
      </c>
      <c r="K46" t="str">
        <f>VLOOKUP(EnergyDemand__2_1[[#This Row],[Date]],_holidays!$A$1:$C$2107,2,0)</f>
        <v>Y</v>
      </c>
      <c r="L46" t="str">
        <f>VLOOKUP(EnergyDemand__2_1[[#This Row],[Date]],_holidays!$A$1:$C$2107,3,0)</f>
        <v>N</v>
      </c>
      <c r="M46" s="2">
        <v>123583.52</v>
      </c>
      <c r="N46" s="4">
        <v>161.5068282</v>
      </c>
      <c r="O46" s="54">
        <f>EnergyDemand__2_1[[#This Row],[Demand]]*EnergyDemand__2_1[[#This Row],[RRP AUD$]]</f>
        <v>19959582.332991265</v>
      </c>
    </row>
    <row r="47" spans="1:15" x14ac:dyDescent="0.3">
      <c r="A47" s="3">
        <v>43524</v>
      </c>
      <c r="B47" s="3" t="str">
        <f>"Q" &amp;INT((MONTH(A47)+2)/3) &amp; "-" &amp; YEAR(A47)</f>
        <v>Q1-2019</v>
      </c>
      <c r="C47" t="str">
        <f>TEXT(EnergyDemand__2_1[[#This Row],[Date]],"mmmm")</f>
        <v>February</v>
      </c>
      <c r="D47">
        <f>WEEKNUM(EnergyDemand__2_1[[#This Row],[Date]],)</f>
        <v>9</v>
      </c>
      <c r="E47" t="str">
        <f>TEXT(EnergyDemand__2_1[[#This Row],[Date]],"dddd")</f>
        <v>Thursday</v>
      </c>
      <c r="F47" s="49">
        <f>YEAR(EnergyDemand__2_1[[#This Row],[Date]])</f>
        <v>2019</v>
      </c>
      <c r="G47">
        <v>16.3</v>
      </c>
      <c r="H47">
        <v>36.799999999999997</v>
      </c>
      <c r="I47">
        <v>23.4</v>
      </c>
      <c r="J47">
        <v>0</v>
      </c>
      <c r="K47" t="str">
        <f>VLOOKUP(EnergyDemand__2_1[[#This Row],[Date]],_holidays!$A$1:$C$2107,2,0)</f>
        <v>Y</v>
      </c>
      <c r="L47" t="str">
        <f>VLOOKUP(EnergyDemand__2_1[[#This Row],[Date]],_holidays!$A$1:$C$2107,3,0)</f>
        <v>N</v>
      </c>
      <c r="M47" s="2">
        <v>150472.255</v>
      </c>
      <c r="N47" s="4">
        <v>160.93844870000001</v>
      </c>
      <c r="O47" s="54">
        <f>EnergyDemand__2_1[[#This Row],[Demand]]*EnergyDemand__2_1[[#This Row],[RRP AUD$]]</f>
        <v>24216771.292090822</v>
      </c>
    </row>
    <row r="48" spans="1:15" x14ac:dyDescent="0.3">
      <c r="A48" s="3">
        <v>43635</v>
      </c>
      <c r="B48" s="3" t="str">
        <f>"Q" &amp;INT((MONTH(A48)+2)/3) &amp; "-" &amp; YEAR(A48)</f>
        <v>Q2-2019</v>
      </c>
      <c r="C48" t="str">
        <f>TEXT(EnergyDemand__2_1[[#This Row],[Date]],"mmmm")</f>
        <v>June</v>
      </c>
      <c r="D48">
        <f>WEEKNUM(EnergyDemand__2_1[[#This Row],[Date]],)</f>
        <v>25</v>
      </c>
      <c r="E48" t="str">
        <f>TEXT(EnergyDemand__2_1[[#This Row],[Date]],"dddd")</f>
        <v>Wednesday</v>
      </c>
      <c r="F48" s="49">
        <f>YEAR(EnergyDemand__2_1[[#This Row],[Date]])</f>
        <v>2019</v>
      </c>
      <c r="G48">
        <v>6.6</v>
      </c>
      <c r="H48">
        <v>11.9</v>
      </c>
      <c r="I48">
        <v>7</v>
      </c>
      <c r="J48">
        <v>0.8</v>
      </c>
      <c r="K48" t="str">
        <f>VLOOKUP(EnergyDemand__2_1[[#This Row],[Date]],_holidays!$A$1:$C$2107,2,0)</f>
        <v>Y</v>
      </c>
      <c r="L48" t="str">
        <f>VLOOKUP(EnergyDemand__2_1[[#This Row],[Date]],_holidays!$A$1:$C$2107,3,0)</f>
        <v>N</v>
      </c>
      <c r="M48" s="2">
        <v>144737.12</v>
      </c>
      <c r="N48" s="4">
        <v>157.02604099999999</v>
      </c>
      <c r="O48" s="54">
        <f>EnergyDemand__2_1[[#This Row],[Demand]]*EnergyDemand__2_1[[#This Row],[RRP AUD$]]</f>
        <v>22727496.939341918</v>
      </c>
    </row>
    <row r="49" spans="1:15" x14ac:dyDescent="0.3">
      <c r="A49" s="3">
        <v>42775</v>
      </c>
      <c r="B49" s="3" t="str">
        <f>"Q" &amp;INT((MONTH(A49)+2)/3) &amp; "-" &amp; YEAR(A49)</f>
        <v>Q1-2017</v>
      </c>
      <c r="C49" t="str">
        <f>TEXT(EnergyDemand__2_1[[#This Row],[Date]],"mmmm")</f>
        <v>February</v>
      </c>
      <c r="D49">
        <f>WEEKNUM(EnergyDemand__2_1[[#This Row],[Date]],)</f>
        <v>6</v>
      </c>
      <c r="E49" t="str">
        <f>TEXT(EnergyDemand__2_1[[#This Row],[Date]],"dddd")</f>
        <v>Thursday</v>
      </c>
      <c r="F49" s="49">
        <f>YEAR(EnergyDemand__2_1[[#This Row],[Date]])</f>
        <v>2017</v>
      </c>
      <c r="G49">
        <v>20.3</v>
      </c>
      <c r="H49">
        <v>36</v>
      </c>
      <c r="I49">
        <v>24.4</v>
      </c>
      <c r="J49">
        <v>0</v>
      </c>
      <c r="K49" t="str">
        <f>VLOOKUP(EnergyDemand__2_1[[#This Row],[Date]],_holidays!$A$1:$C$2107,2,0)</f>
        <v>Y</v>
      </c>
      <c r="L49" t="str">
        <f>VLOOKUP(EnergyDemand__2_1[[#This Row],[Date]],_holidays!$A$1:$C$2107,3,0)</f>
        <v>N</v>
      </c>
      <c r="M49" s="2">
        <v>155060.60999999999</v>
      </c>
      <c r="N49" s="4">
        <v>156.69956149999999</v>
      </c>
      <c r="O49" s="54">
        <f>EnergyDemand__2_1[[#This Row],[Demand]]*EnergyDemand__2_1[[#This Row],[RRP AUD$]]</f>
        <v>24297929.592922512</v>
      </c>
    </row>
    <row r="50" spans="1:15" x14ac:dyDescent="0.3">
      <c r="A50" s="3">
        <v>42521</v>
      </c>
      <c r="B50" s="3" t="str">
        <f>"Q" &amp;INT((MONTH(A50)+2)/3) &amp; "-" &amp; YEAR(A50)</f>
        <v>Q2-2016</v>
      </c>
      <c r="C50" t="str">
        <f>TEXT(EnergyDemand__2_1[[#This Row],[Date]],"mmmm")</f>
        <v>May</v>
      </c>
      <c r="D50">
        <f>WEEKNUM(EnergyDemand__2_1[[#This Row],[Date]],)</f>
        <v>23</v>
      </c>
      <c r="E50" t="str">
        <f>TEXT(EnergyDemand__2_1[[#This Row],[Date]],"dddd")</f>
        <v>Tuesday</v>
      </c>
      <c r="F50" s="49">
        <f>YEAR(EnergyDemand__2_1[[#This Row],[Date]])</f>
        <v>2016</v>
      </c>
      <c r="G50">
        <v>3.6</v>
      </c>
      <c r="H50">
        <v>17.399999999999999</v>
      </c>
      <c r="I50">
        <v>9.5</v>
      </c>
      <c r="J50">
        <v>0</v>
      </c>
      <c r="K50" t="str">
        <f>VLOOKUP(EnergyDemand__2_1[[#This Row],[Date]],_holidays!$A$1:$C$2107,2,0)</f>
        <v>Y</v>
      </c>
      <c r="L50" t="str">
        <f>VLOOKUP(EnergyDemand__2_1[[#This Row],[Date]],_holidays!$A$1:$C$2107,3,0)</f>
        <v>N</v>
      </c>
      <c r="M50" s="2">
        <v>140402.15</v>
      </c>
      <c r="N50" s="4">
        <v>156.46472259999999</v>
      </c>
      <c r="O50" s="54">
        <f>EnergyDemand__2_1[[#This Row],[Demand]]*EnergyDemand__2_1[[#This Row],[RRP AUD$]]</f>
        <v>21967983.452193588</v>
      </c>
    </row>
    <row r="51" spans="1:15" x14ac:dyDescent="0.3">
      <c r="A51" s="3">
        <v>43621</v>
      </c>
      <c r="B51" s="3" t="str">
        <f>"Q" &amp;INT((MONTH(A51)+2)/3) &amp; "-" &amp; YEAR(A51)</f>
        <v>Q2-2019</v>
      </c>
      <c r="C51" t="str">
        <f>TEXT(EnergyDemand__2_1[[#This Row],[Date]],"mmmm")</f>
        <v>June</v>
      </c>
      <c r="D51">
        <f>WEEKNUM(EnergyDemand__2_1[[#This Row],[Date]],)</f>
        <v>23</v>
      </c>
      <c r="E51" t="str">
        <f>TEXT(EnergyDemand__2_1[[#This Row],[Date]],"dddd")</f>
        <v>Wednesday</v>
      </c>
      <c r="F51" s="49">
        <f>YEAR(EnergyDemand__2_1[[#This Row],[Date]])</f>
        <v>2019</v>
      </c>
      <c r="G51">
        <v>8.6</v>
      </c>
      <c r="H51">
        <v>13</v>
      </c>
      <c r="I51">
        <v>5.7</v>
      </c>
      <c r="J51">
        <v>0</v>
      </c>
      <c r="K51" t="str">
        <f>VLOOKUP(EnergyDemand__2_1[[#This Row],[Date]],_holidays!$A$1:$C$2107,2,0)</f>
        <v>Y</v>
      </c>
      <c r="L51" t="str">
        <f>VLOOKUP(EnergyDemand__2_1[[#This Row],[Date]],_holidays!$A$1:$C$2107,3,0)</f>
        <v>N</v>
      </c>
      <c r="M51" s="2">
        <v>137844.815</v>
      </c>
      <c r="N51" s="4">
        <v>155.98832920000001</v>
      </c>
      <c r="O51" s="54">
        <f>EnergyDemand__2_1[[#This Row],[Demand]]*EnergyDemand__2_1[[#This Row],[RRP AUD$]]</f>
        <v>21502182.380733099</v>
      </c>
    </row>
    <row r="52" spans="1:15" x14ac:dyDescent="0.3">
      <c r="A52" s="3">
        <v>43125</v>
      </c>
      <c r="B52" s="3" t="str">
        <f>"Q" &amp;INT((MONTH(A52)+2)/3) &amp; "-" &amp; YEAR(A52)</f>
        <v>Q1-2018</v>
      </c>
      <c r="C52" t="str">
        <f>TEXT(EnergyDemand__2_1[[#This Row],[Date]],"mmmm")</f>
        <v>January</v>
      </c>
      <c r="D52">
        <f>WEEKNUM(EnergyDemand__2_1[[#This Row],[Date]],)</f>
        <v>4</v>
      </c>
      <c r="E52" t="str">
        <f>TEXT(EnergyDemand__2_1[[#This Row],[Date]],"dddd")</f>
        <v>Thursday</v>
      </c>
      <c r="F52" s="49">
        <f>YEAR(EnergyDemand__2_1[[#This Row],[Date]])</f>
        <v>2018</v>
      </c>
      <c r="G52">
        <v>17.100000000000001</v>
      </c>
      <c r="H52">
        <v>26.6</v>
      </c>
      <c r="I52">
        <v>28.1</v>
      </c>
      <c r="J52">
        <v>0</v>
      </c>
      <c r="K52" t="str">
        <f>VLOOKUP(EnergyDemand__2_1[[#This Row],[Date]],_holidays!$A$1:$C$2107,2,0)</f>
        <v>N</v>
      </c>
      <c r="L52" t="str">
        <f>VLOOKUP(EnergyDemand__2_1[[#This Row],[Date]],_holidays!$A$1:$C$2107,3,0)</f>
        <v>N</v>
      </c>
      <c r="M52" s="2">
        <v>139245.21</v>
      </c>
      <c r="N52" s="4">
        <v>155.5028059</v>
      </c>
      <c r="O52" s="54">
        <f>EnergyDemand__2_1[[#This Row],[Demand]]*EnergyDemand__2_1[[#This Row],[RRP AUD$]]</f>
        <v>21653020.863134738</v>
      </c>
    </row>
    <row r="53" spans="1:15" x14ac:dyDescent="0.3">
      <c r="A53" s="3">
        <v>43488</v>
      </c>
      <c r="B53" s="3" t="str">
        <f>"Q" &amp;INT((MONTH(A53)+2)/3) &amp; "-" &amp; YEAR(A53)</f>
        <v>Q1-2019</v>
      </c>
      <c r="C53" t="str">
        <f>TEXT(EnergyDemand__2_1[[#This Row],[Date]],"mmmm")</f>
        <v>January</v>
      </c>
      <c r="D53">
        <f>WEEKNUM(EnergyDemand__2_1[[#This Row],[Date]],)</f>
        <v>4</v>
      </c>
      <c r="E53" t="str">
        <f>TEXT(EnergyDemand__2_1[[#This Row],[Date]],"dddd")</f>
        <v>Wednesday</v>
      </c>
      <c r="F53" s="49">
        <f>YEAR(EnergyDemand__2_1[[#This Row],[Date]])</f>
        <v>2019</v>
      </c>
      <c r="G53">
        <v>18.7</v>
      </c>
      <c r="H53">
        <v>23.9</v>
      </c>
      <c r="I53">
        <v>27.4</v>
      </c>
      <c r="J53">
        <v>0</v>
      </c>
      <c r="K53" t="str">
        <f>VLOOKUP(EnergyDemand__2_1[[#This Row],[Date]],_holidays!$A$1:$C$2107,2,0)</f>
        <v>N</v>
      </c>
      <c r="L53" t="str">
        <f>VLOOKUP(EnergyDemand__2_1[[#This Row],[Date]],_holidays!$A$1:$C$2107,3,0)</f>
        <v>N</v>
      </c>
      <c r="M53" s="2">
        <v>125501.15</v>
      </c>
      <c r="N53" s="4">
        <v>154.47314489999999</v>
      </c>
      <c r="O53" s="54">
        <f>EnergyDemand__2_1[[#This Row],[Demand]]*EnergyDemand__2_1[[#This Row],[RRP AUD$]]</f>
        <v>19386557.329066634</v>
      </c>
    </row>
    <row r="54" spans="1:15" x14ac:dyDescent="0.3">
      <c r="A54" s="3">
        <v>43527</v>
      </c>
      <c r="B54" s="3" t="str">
        <f>"Q" &amp;INT((MONTH(A54)+2)/3) &amp; "-" &amp; YEAR(A54)</f>
        <v>Q1-2019</v>
      </c>
      <c r="C54" t="str">
        <f>TEXT(EnergyDemand__2_1[[#This Row],[Date]],"mmmm")</f>
        <v>March</v>
      </c>
      <c r="D54">
        <f>WEEKNUM(EnergyDemand__2_1[[#This Row],[Date]],)</f>
        <v>10</v>
      </c>
      <c r="E54" t="str">
        <f>TEXT(EnergyDemand__2_1[[#This Row],[Date]],"dddd")</f>
        <v>Sunday</v>
      </c>
      <c r="F54" s="49">
        <f>YEAR(EnergyDemand__2_1[[#This Row],[Date]])</f>
        <v>2019</v>
      </c>
      <c r="G54">
        <v>25.1</v>
      </c>
      <c r="H54">
        <v>36</v>
      </c>
      <c r="I54">
        <v>14.4</v>
      </c>
      <c r="J54">
        <v>0</v>
      </c>
      <c r="K54" t="str">
        <f>VLOOKUP(EnergyDemand__2_1[[#This Row],[Date]],_holidays!$A$1:$C$2107,2,0)</f>
        <v>Y</v>
      </c>
      <c r="L54" t="str">
        <f>VLOOKUP(EnergyDemand__2_1[[#This Row],[Date]],_holidays!$A$1:$C$2107,3,0)</f>
        <v>N</v>
      </c>
      <c r="M54" s="2">
        <v>138597.69</v>
      </c>
      <c r="N54" s="4">
        <v>153.7842958</v>
      </c>
      <c r="O54" s="54">
        <f>EnergyDemand__2_1[[#This Row],[Demand]]*EnergyDemand__2_1[[#This Row],[RRP AUD$]]</f>
        <v>21314148.1561567</v>
      </c>
    </row>
    <row r="55" spans="1:15" x14ac:dyDescent="0.3">
      <c r="A55" s="3">
        <v>43677</v>
      </c>
      <c r="B55" s="3" t="str">
        <f>"Q" &amp;INT((MONTH(A55)+2)/3) &amp; "-" &amp; YEAR(A55)</f>
        <v>Q3-2019</v>
      </c>
      <c r="C55" t="str">
        <f>TEXT(EnergyDemand__2_1[[#This Row],[Date]],"mmmm")</f>
        <v>July</v>
      </c>
      <c r="D55">
        <f>WEEKNUM(EnergyDemand__2_1[[#This Row],[Date]],)</f>
        <v>31</v>
      </c>
      <c r="E55" t="str">
        <f>TEXT(EnergyDemand__2_1[[#This Row],[Date]],"dddd")</f>
        <v>Wednesday</v>
      </c>
      <c r="F55" s="49">
        <f>YEAR(EnergyDemand__2_1[[#This Row],[Date]])</f>
        <v>2019</v>
      </c>
      <c r="G55">
        <v>3</v>
      </c>
      <c r="H55">
        <v>12.5</v>
      </c>
      <c r="I55">
        <v>11.3</v>
      </c>
      <c r="J55">
        <v>0</v>
      </c>
      <c r="K55" t="str">
        <f>VLOOKUP(EnergyDemand__2_1[[#This Row],[Date]],_holidays!$A$1:$C$2107,2,0)</f>
        <v>Y</v>
      </c>
      <c r="L55" t="str">
        <f>VLOOKUP(EnergyDemand__2_1[[#This Row],[Date]],_holidays!$A$1:$C$2107,3,0)</f>
        <v>N</v>
      </c>
      <c r="M55" s="2">
        <v>140275.82999999999</v>
      </c>
      <c r="N55" s="4">
        <v>153.26684940000001</v>
      </c>
      <c r="O55" s="54">
        <f>EnergyDemand__2_1[[#This Row],[Demand]]*EnergyDemand__2_1[[#This Row],[RRP AUD$]]</f>
        <v>21499634.511070002</v>
      </c>
    </row>
    <row r="56" spans="1:15" x14ac:dyDescent="0.3">
      <c r="A56" s="3">
        <v>43060</v>
      </c>
      <c r="B56" s="3" t="str">
        <f>"Q" &amp;INT((MONTH(A56)+2)/3) &amp; "-" &amp; YEAR(A56)</f>
        <v>Q4-2017</v>
      </c>
      <c r="C56" t="str">
        <f>TEXT(EnergyDemand__2_1[[#This Row],[Date]],"mmmm")</f>
        <v>November</v>
      </c>
      <c r="D56">
        <f>WEEKNUM(EnergyDemand__2_1[[#This Row],[Date]],)</f>
        <v>47</v>
      </c>
      <c r="E56" t="str">
        <f>TEXT(EnergyDemand__2_1[[#This Row],[Date]],"dddd")</f>
        <v>Tuesday</v>
      </c>
      <c r="F56" s="49">
        <f>YEAR(EnergyDemand__2_1[[#This Row],[Date]])</f>
        <v>2017</v>
      </c>
      <c r="G56">
        <v>17.8</v>
      </c>
      <c r="H56">
        <v>32.9</v>
      </c>
      <c r="I56">
        <v>29.5</v>
      </c>
      <c r="J56">
        <v>0</v>
      </c>
      <c r="K56" t="str">
        <f>VLOOKUP(EnergyDemand__2_1[[#This Row],[Date]],_holidays!$A$1:$C$2107,2,0)</f>
        <v>Y</v>
      </c>
      <c r="L56" t="str">
        <f>VLOOKUP(EnergyDemand__2_1[[#This Row],[Date]],_holidays!$A$1:$C$2107,3,0)</f>
        <v>N</v>
      </c>
      <c r="M56" s="2">
        <v>137151.495</v>
      </c>
      <c r="N56" s="4">
        <v>152.7547663</v>
      </c>
      <c r="O56" s="54">
        <f>EnergyDemand__2_1[[#This Row],[Demand]]*EnergyDemand__2_1[[#This Row],[RRP AUD$]]</f>
        <v>20950544.566420618</v>
      </c>
    </row>
    <row r="57" spans="1:15" x14ac:dyDescent="0.3">
      <c r="A57" s="3">
        <v>43726</v>
      </c>
      <c r="B57" s="3" t="str">
        <f>"Q" &amp;INT((MONTH(A57)+2)/3) &amp; "-" &amp; YEAR(A57)</f>
        <v>Q3-2019</v>
      </c>
      <c r="C57" t="str">
        <f>TEXT(EnergyDemand__2_1[[#This Row],[Date]],"mmmm")</f>
        <v>September</v>
      </c>
      <c r="D57">
        <f>WEEKNUM(EnergyDemand__2_1[[#This Row],[Date]],)</f>
        <v>38</v>
      </c>
      <c r="E57" t="str">
        <f>TEXT(EnergyDemand__2_1[[#This Row],[Date]],"dddd")</f>
        <v>Wednesday</v>
      </c>
      <c r="F57" s="49">
        <f>YEAR(EnergyDemand__2_1[[#This Row],[Date]])</f>
        <v>2019</v>
      </c>
      <c r="G57">
        <v>4.3</v>
      </c>
      <c r="H57">
        <v>18.899999999999999</v>
      </c>
      <c r="I57">
        <v>19.2</v>
      </c>
      <c r="J57">
        <v>0</v>
      </c>
      <c r="K57" t="str">
        <f>VLOOKUP(EnergyDemand__2_1[[#This Row],[Date]],_holidays!$A$1:$C$2107,2,0)</f>
        <v>Y</v>
      </c>
      <c r="L57" t="str">
        <f>VLOOKUP(EnergyDemand__2_1[[#This Row],[Date]],_holidays!$A$1:$C$2107,3,0)</f>
        <v>N</v>
      </c>
      <c r="M57" s="2">
        <v>119715.705</v>
      </c>
      <c r="N57" s="4">
        <v>151.2558046</v>
      </c>
      <c r="O57" s="54">
        <f>EnergyDemand__2_1[[#This Row],[Demand]]*EnergyDemand__2_1[[#This Row],[RRP AUD$]]</f>
        <v>18107695.283031244</v>
      </c>
    </row>
    <row r="58" spans="1:15" x14ac:dyDescent="0.3">
      <c r="A58" s="3">
        <v>43493</v>
      </c>
      <c r="B58" s="3" t="str">
        <f>"Q" &amp;INT((MONTH(A58)+2)/3) &amp; "-" &amp; YEAR(A58)</f>
        <v>Q1-2019</v>
      </c>
      <c r="C58" t="str">
        <f>TEXT(EnergyDemand__2_1[[#This Row],[Date]],"mmmm")</f>
        <v>January</v>
      </c>
      <c r="D58">
        <f>WEEKNUM(EnergyDemand__2_1[[#This Row],[Date]],)</f>
        <v>5</v>
      </c>
      <c r="E58" t="str">
        <f>TEXT(EnergyDemand__2_1[[#This Row],[Date]],"dddd")</f>
        <v>Monday</v>
      </c>
      <c r="F58" s="49">
        <f>YEAR(EnergyDemand__2_1[[#This Row],[Date]])</f>
        <v>2019</v>
      </c>
      <c r="G58">
        <v>15.5</v>
      </c>
      <c r="H58">
        <v>34.5</v>
      </c>
      <c r="I58">
        <v>29.4</v>
      </c>
      <c r="J58">
        <v>0</v>
      </c>
      <c r="K58" t="str">
        <f>VLOOKUP(EnergyDemand__2_1[[#This Row],[Date]],_holidays!$A$1:$C$2107,2,0)</f>
        <v>N</v>
      </c>
      <c r="L58" t="str">
        <f>VLOOKUP(EnergyDemand__2_1[[#This Row],[Date]],_holidays!$A$1:$C$2107,3,0)</f>
        <v>Y</v>
      </c>
      <c r="M58" s="2">
        <v>112374.63</v>
      </c>
      <c r="N58" s="4">
        <v>150.94848010000001</v>
      </c>
      <c r="O58" s="54">
        <f>EnergyDemand__2_1[[#This Row],[Demand]]*EnergyDemand__2_1[[#This Row],[RRP AUD$]]</f>
        <v>16962779.600299865</v>
      </c>
    </row>
    <row r="59" spans="1:15" x14ac:dyDescent="0.3">
      <c r="A59" s="3">
        <v>42919</v>
      </c>
      <c r="B59" s="3" t="str">
        <f>"Q" &amp;INT((MONTH(A59)+2)/3) &amp; "-" &amp; YEAR(A59)</f>
        <v>Q3-2017</v>
      </c>
      <c r="C59" t="str">
        <f>TEXT(EnergyDemand__2_1[[#This Row],[Date]],"mmmm")</f>
        <v>July</v>
      </c>
      <c r="D59">
        <f>WEEKNUM(EnergyDemand__2_1[[#This Row],[Date]],)</f>
        <v>27</v>
      </c>
      <c r="E59" t="str">
        <f>TEXT(EnergyDemand__2_1[[#This Row],[Date]],"dddd")</f>
        <v>Monday</v>
      </c>
      <c r="F59" s="49">
        <f>YEAR(EnergyDemand__2_1[[#This Row],[Date]])</f>
        <v>2017</v>
      </c>
      <c r="G59">
        <v>3.8</v>
      </c>
      <c r="H59">
        <v>13.9</v>
      </c>
      <c r="I59">
        <v>3.9</v>
      </c>
      <c r="J59">
        <v>0</v>
      </c>
      <c r="K59" t="str">
        <f>VLOOKUP(EnergyDemand__2_1[[#This Row],[Date]],_holidays!$A$1:$C$2107,2,0)</f>
        <v>N</v>
      </c>
      <c r="L59" t="str">
        <f>VLOOKUP(EnergyDemand__2_1[[#This Row],[Date]],_holidays!$A$1:$C$2107,3,0)</f>
        <v>N</v>
      </c>
      <c r="M59" s="2">
        <v>139765.32</v>
      </c>
      <c r="N59" s="4">
        <v>150.61276599999999</v>
      </c>
      <c r="O59" s="54">
        <f>EnergyDemand__2_1[[#This Row],[Demand]]*EnergyDemand__2_1[[#This Row],[RRP AUD$]]</f>
        <v>21050441.436075121</v>
      </c>
    </row>
    <row r="60" spans="1:15" x14ac:dyDescent="0.3">
      <c r="A60" s="3">
        <v>43718</v>
      </c>
      <c r="B60" s="3" t="str">
        <f>"Q" &amp;INT((MONTH(A60)+2)/3) &amp; "-" &amp; YEAR(A60)</f>
        <v>Q3-2019</v>
      </c>
      <c r="C60" t="str">
        <f>TEXT(EnergyDemand__2_1[[#This Row],[Date]],"mmmm")</f>
        <v>September</v>
      </c>
      <c r="D60">
        <f>WEEKNUM(EnergyDemand__2_1[[#This Row],[Date]],)</f>
        <v>37</v>
      </c>
      <c r="E60" t="str">
        <f>TEXT(EnergyDemand__2_1[[#This Row],[Date]],"dddd")</f>
        <v>Tuesday</v>
      </c>
      <c r="F60" s="49">
        <f>YEAR(EnergyDemand__2_1[[#This Row],[Date]])</f>
        <v>2019</v>
      </c>
      <c r="G60">
        <v>7.7</v>
      </c>
      <c r="H60">
        <v>14.8</v>
      </c>
      <c r="I60">
        <v>16.100000000000001</v>
      </c>
      <c r="J60">
        <v>2.6</v>
      </c>
      <c r="K60" t="str">
        <f>VLOOKUP(EnergyDemand__2_1[[#This Row],[Date]],_holidays!$A$1:$C$2107,2,0)</f>
        <v>Y</v>
      </c>
      <c r="L60" t="str">
        <f>VLOOKUP(EnergyDemand__2_1[[#This Row],[Date]],_holidays!$A$1:$C$2107,3,0)</f>
        <v>N</v>
      </c>
      <c r="M60" s="2">
        <v>131665.01500000001</v>
      </c>
      <c r="N60" s="4">
        <v>150.02796119999999</v>
      </c>
      <c r="O60" s="54">
        <f>EnergyDemand__2_1[[#This Row],[Demand]]*EnergyDemand__2_1[[#This Row],[RRP AUD$]]</f>
        <v>19753433.761817418</v>
      </c>
    </row>
    <row r="61" spans="1:15" x14ac:dyDescent="0.3">
      <c r="A61" s="3">
        <v>42865</v>
      </c>
      <c r="B61" s="3" t="str">
        <f>"Q" &amp;INT((MONTH(A61)+2)/3) &amp; "-" &amp; YEAR(A61)</f>
        <v>Q2-2017</v>
      </c>
      <c r="C61" t="str">
        <f>TEXT(EnergyDemand__2_1[[#This Row],[Date]],"mmmm")</f>
        <v>May</v>
      </c>
      <c r="D61">
        <f>WEEKNUM(EnergyDemand__2_1[[#This Row],[Date]],)</f>
        <v>19</v>
      </c>
      <c r="E61" t="str">
        <f>TEXT(EnergyDemand__2_1[[#This Row],[Date]],"dddd")</f>
        <v>Wednesday</v>
      </c>
      <c r="F61" s="49">
        <f>YEAR(EnergyDemand__2_1[[#This Row],[Date]])</f>
        <v>2017</v>
      </c>
      <c r="G61">
        <v>8.1</v>
      </c>
      <c r="H61">
        <v>17.7</v>
      </c>
      <c r="I61">
        <v>11.3</v>
      </c>
      <c r="J61">
        <v>0</v>
      </c>
      <c r="K61" t="str">
        <f>VLOOKUP(EnergyDemand__2_1[[#This Row],[Date]],_holidays!$A$1:$C$2107,2,0)</f>
        <v>Y</v>
      </c>
      <c r="L61" t="str">
        <f>VLOOKUP(EnergyDemand__2_1[[#This Row],[Date]],_holidays!$A$1:$C$2107,3,0)</f>
        <v>N</v>
      </c>
      <c r="M61" s="2">
        <v>125747.735</v>
      </c>
      <c r="N61" s="4">
        <v>149.62274859999999</v>
      </c>
      <c r="O61" s="54">
        <f>EnergyDemand__2_1[[#This Row],[Demand]]*EnergyDemand__2_1[[#This Row],[RRP AUD$]]</f>
        <v>18814721.740924422</v>
      </c>
    </row>
    <row r="62" spans="1:15" x14ac:dyDescent="0.3">
      <c r="A62" s="3">
        <v>43725</v>
      </c>
      <c r="B62" s="3" t="str">
        <f>"Q" &amp;INT((MONTH(A62)+2)/3) &amp; "-" &amp; YEAR(A62)</f>
        <v>Q3-2019</v>
      </c>
      <c r="C62" t="str">
        <f>TEXT(EnergyDemand__2_1[[#This Row],[Date]],"mmmm")</f>
        <v>September</v>
      </c>
      <c r="D62">
        <f>WEEKNUM(EnergyDemand__2_1[[#This Row],[Date]],)</f>
        <v>38</v>
      </c>
      <c r="E62" t="str">
        <f>TEXT(EnergyDemand__2_1[[#This Row],[Date]],"dddd")</f>
        <v>Tuesday</v>
      </c>
      <c r="F62" s="49">
        <f>YEAR(EnergyDemand__2_1[[#This Row],[Date]])</f>
        <v>2019</v>
      </c>
      <c r="G62">
        <v>3.6</v>
      </c>
      <c r="H62">
        <v>14.8</v>
      </c>
      <c r="I62">
        <v>19</v>
      </c>
      <c r="J62">
        <v>0</v>
      </c>
      <c r="K62" t="str">
        <f>VLOOKUP(EnergyDemand__2_1[[#This Row],[Date]],_holidays!$A$1:$C$2107,2,0)</f>
        <v>Y</v>
      </c>
      <c r="L62" t="str">
        <f>VLOOKUP(EnergyDemand__2_1[[#This Row],[Date]],_holidays!$A$1:$C$2107,3,0)</f>
        <v>N</v>
      </c>
      <c r="M62" s="2">
        <v>124129.44</v>
      </c>
      <c r="N62" s="4">
        <v>149.599176</v>
      </c>
      <c r="O62" s="54">
        <f>EnergyDemand__2_1[[#This Row],[Demand]]*EnergyDemand__2_1[[#This Row],[RRP AUD$]]</f>
        <v>18569661.941341441</v>
      </c>
    </row>
    <row r="63" spans="1:15" x14ac:dyDescent="0.3">
      <c r="A63" s="3">
        <v>43620</v>
      </c>
      <c r="B63" s="3" t="str">
        <f>"Q" &amp;INT((MONTH(A63)+2)/3) &amp; "-" &amp; YEAR(A63)</f>
        <v>Q2-2019</v>
      </c>
      <c r="C63" t="str">
        <f>TEXT(EnergyDemand__2_1[[#This Row],[Date]],"mmmm")</f>
        <v>June</v>
      </c>
      <c r="D63">
        <f>WEEKNUM(EnergyDemand__2_1[[#This Row],[Date]],)</f>
        <v>23</v>
      </c>
      <c r="E63" t="str">
        <f>TEXT(EnergyDemand__2_1[[#This Row],[Date]],"dddd")</f>
        <v>Tuesday</v>
      </c>
      <c r="F63" s="49">
        <f>YEAR(EnergyDemand__2_1[[#This Row],[Date]])</f>
        <v>2019</v>
      </c>
      <c r="G63">
        <v>8.4</v>
      </c>
      <c r="H63">
        <v>12.9</v>
      </c>
      <c r="I63">
        <v>7.9</v>
      </c>
      <c r="J63">
        <v>3.2</v>
      </c>
      <c r="K63" t="str">
        <f>VLOOKUP(EnergyDemand__2_1[[#This Row],[Date]],_holidays!$A$1:$C$2107,2,0)</f>
        <v>Y</v>
      </c>
      <c r="L63" t="str">
        <f>VLOOKUP(EnergyDemand__2_1[[#This Row],[Date]],_holidays!$A$1:$C$2107,3,0)</f>
        <v>N</v>
      </c>
      <c r="M63" s="2">
        <v>136149.125</v>
      </c>
      <c r="N63" s="4">
        <v>149.11844379999999</v>
      </c>
      <c r="O63" s="54">
        <f>EnergyDemand__2_1[[#This Row],[Demand]]*EnergyDemand__2_1[[#This Row],[RRP AUD$]]</f>
        <v>20302345.644731674</v>
      </c>
    </row>
    <row r="64" spans="1:15" x14ac:dyDescent="0.3">
      <c r="A64" s="3">
        <v>43403</v>
      </c>
      <c r="B64" s="3" t="str">
        <f>"Q" &amp;INT((MONTH(A64)+2)/3) &amp; "-" &amp; YEAR(A64)</f>
        <v>Q4-2018</v>
      </c>
      <c r="C64" t="str">
        <f>TEXT(EnergyDemand__2_1[[#This Row],[Date]],"mmmm")</f>
        <v>October</v>
      </c>
      <c r="D64">
        <f>WEEKNUM(EnergyDemand__2_1[[#This Row],[Date]],)</f>
        <v>44</v>
      </c>
      <c r="E64" t="str">
        <f>TEXT(EnergyDemand__2_1[[#This Row],[Date]],"dddd")</f>
        <v>Tuesday</v>
      </c>
      <c r="F64" s="49">
        <f>YEAR(EnergyDemand__2_1[[#This Row],[Date]])</f>
        <v>2018</v>
      </c>
      <c r="G64">
        <v>8.3000000000000007</v>
      </c>
      <c r="H64">
        <v>25.2</v>
      </c>
      <c r="I64">
        <v>25.8</v>
      </c>
      <c r="J64">
        <v>0</v>
      </c>
      <c r="K64" t="str">
        <f>VLOOKUP(EnergyDemand__2_1[[#This Row],[Date]],_holidays!$A$1:$C$2107,2,0)</f>
        <v>Y</v>
      </c>
      <c r="L64" t="str">
        <f>VLOOKUP(EnergyDemand__2_1[[#This Row],[Date]],_holidays!$A$1:$C$2107,3,0)</f>
        <v>N</v>
      </c>
      <c r="M64" s="2">
        <v>113459.02499999999</v>
      </c>
      <c r="N64" s="4">
        <v>149.08062029999999</v>
      </c>
      <c r="O64" s="54">
        <f>EnergyDemand__2_1[[#This Row],[Demand]]*EnergyDemand__2_1[[#This Row],[RRP AUD$]]</f>
        <v>16914541.825633205</v>
      </c>
    </row>
    <row r="65" spans="1:15" x14ac:dyDescent="0.3">
      <c r="A65" s="3">
        <v>42927</v>
      </c>
      <c r="B65" s="3" t="str">
        <f>"Q" &amp;INT((MONTH(A65)+2)/3) &amp; "-" &amp; YEAR(A65)</f>
        <v>Q3-2017</v>
      </c>
      <c r="C65" t="str">
        <f>TEXT(EnergyDemand__2_1[[#This Row],[Date]],"mmmm")</f>
        <v>July</v>
      </c>
      <c r="D65">
        <f>WEEKNUM(EnergyDemand__2_1[[#This Row],[Date]],)</f>
        <v>28</v>
      </c>
      <c r="E65" t="str">
        <f>TEXT(EnergyDemand__2_1[[#This Row],[Date]],"dddd")</f>
        <v>Tuesday</v>
      </c>
      <c r="F65" s="49">
        <f>YEAR(EnergyDemand__2_1[[#This Row],[Date]])</f>
        <v>2017</v>
      </c>
      <c r="G65">
        <v>6.9</v>
      </c>
      <c r="H65">
        <v>14.3</v>
      </c>
      <c r="I65">
        <v>9.6999999999999993</v>
      </c>
      <c r="J65">
        <v>0.4</v>
      </c>
      <c r="K65" t="str">
        <f>VLOOKUP(EnergyDemand__2_1[[#This Row],[Date]],_holidays!$A$1:$C$2107,2,0)</f>
        <v>N</v>
      </c>
      <c r="L65" t="str">
        <f>VLOOKUP(EnergyDemand__2_1[[#This Row],[Date]],_holidays!$A$1:$C$2107,3,0)</f>
        <v>N</v>
      </c>
      <c r="M65" s="2">
        <v>137352.78</v>
      </c>
      <c r="N65" s="4">
        <v>148.67949519999999</v>
      </c>
      <c r="O65" s="54">
        <f>EnergyDemand__2_1[[#This Row],[Demand]]*EnergyDemand__2_1[[#This Row],[RRP AUD$]]</f>
        <v>20421541.994716655</v>
      </c>
    </row>
    <row r="66" spans="1:15" x14ac:dyDescent="0.3">
      <c r="A66" s="3">
        <v>43732</v>
      </c>
      <c r="B66" s="3" t="str">
        <f>"Q" &amp;INT((MONTH(A66)+2)/3) &amp; "-" &amp; YEAR(A66)</f>
        <v>Q3-2019</v>
      </c>
      <c r="C66" t="str">
        <f>TEXT(EnergyDemand__2_1[[#This Row],[Date]],"mmmm")</f>
        <v>September</v>
      </c>
      <c r="D66">
        <f>WEEKNUM(EnergyDemand__2_1[[#This Row],[Date]],)</f>
        <v>39</v>
      </c>
      <c r="E66" t="str">
        <f>TEXT(EnergyDemand__2_1[[#This Row],[Date]],"dddd")</f>
        <v>Tuesday</v>
      </c>
      <c r="F66" s="49">
        <f>YEAR(EnergyDemand__2_1[[#This Row],[Date]])</f>
        <v>2019</v>
      </c>
      <c r="G66">
        <v>8.3000000000000007</v>
      </c>
      <c r="H66">
        <v>15.1</v>
      </c>
      <c r="I66">
        <v>13.3</v>
      </c>
      <c r="J66">
        <v>1.4</v>
      </c>
      <c r="K66" t="str">
        <f>VLOOKUP(EnergyDemand__2_1[[#This Row],[Date]],_holidays!$A$1:$C$2107,2,0)</f>
        <v>N</v>
      </c>
      <c r="L66" t="str">
        <f>VLOOKUP(EnergyDemand__2_1[[#This Row],[Date]],_holidays!$A$1:$C$2107,3,0)</f>
        <v>N</v>
      </c>
      <c r="M66" s="2">
        <v>125787.33</v>
      </c>
      <c r="N66" s="4">
        <v>148.22983249999999</v>
      </c>
      <c r="O66" s="54">
        <f>EnergyDemand__2_1[[#This Row],[Demand]]*EnergyDemand__2_1[[#This Row],[RRP AUD$]]</f>
        <v>18645434.856522225</v>
      </c>
    </row>
    <row r="67" spans="1:15" x14ac:dyDescent="0.3">
      <c r="A67" s="3">
        <v>43503</v>
      </c>
      <c r="B67" s="3" t="str">
        <f>"Q" &amp;INT((MONTH(A67)+2)/3) &amp; "-" &amp; YEAR(A67)</f>
        <v>Q1-2019</v>
      </c>
      <c r="C67" t="str">
        <f>TEXT(EnergyDemand__2_1[[#This Row],[Date]],"mmmm")</f>
        <v>February</v>
      </c>
      <c r="D67">
        <f>WEEKNUM(EnergyDemand__2_1[[#This Row],[Date]],)</f>
        <v>6</v>
      </c>
      <c r="E67" t="str">
        <f>TEXT(EnergyDemand__2_1[[#This Row],[Date]],"dddd")</f>
        <v>Thursday</v>
      </c>
      <c r="F67" s="49">
        <f>YEAR(EnergyDemand__2_1[[#This Row],[Date]])</f>
        <v>2019</v>
      </c>
      <c r="G67">
        <v>20.7</v>
      </c>
      <c r="H67">
        <v>28.3</v>
      </c>
      <c r="I67">
        <v>25.1</v>
      </c>
      <c r="J67">
        <v>11</v>
      </c>
      <c r="K67" t="str">
        <f>VLOOKUP(EnergyDemand__2_1[[#This Row],[Date]],_holidays!$A$1:$C$2107,2,0)</f>
        <v>Y</v>
      </c>
      <c r="L67" t="str">
        <f>VLOOKUP(EnergyDemand__2_1[[#This Row],[Date]],_holidays!$A$1:$C$2107,3,0)</f>
        <v>N</v>
      </c>
      <c r="M67" s="2">
        <v>141593.54500000001</v>
      </c>
      <c r="N67" s="4">
        <v>147.68790949999999</v>
      </c>
      <c r="O67" s="54">
        <f>EnergyDemand__2_1[[#This Row],[Demand]]*EnergyDemand__2_1[[#This Row],[RRP AUD$]]</f>
        <v>20911654.659744177</v>
      </c>
    </row>
    <row r="68" spans="1:15" x14ac:dyDescent="0.3">
      <c r="A68" s="3">
        <v>42820</v>
      </c>
      <c r="B68" s="3" t="str">
        <f>"Q" &amp;INT((MONTH(A68)+2)/3) &amp; "-" &amp; YEAR(A68)</f>
        <v>Q1-2017</v>
      </c>
      <c r="C68" t="str">
        <f>TEXT(EnergyDemand__2_1[[#This Row],[Date]],"mmmm")</f>
        <v>March</v>
      </c>
      <c r="D68">
        <f>WEEKNUM(EnergyDemand__2_1[[#This Row],[Date]],)</f>
        <v>13</v>
      </c>
      <c r="E68" t="str">
        <f>TEXT(EnergyDemand__2_1[[#This Row],[Date]],"dddd")</f>
        <v>Sunday</v>
      </c>
      <c r="F68" s="49">
        <f>YEAR(EnergyDemand__2_1[[#This Row],[Date]])</f>
        <v>2017</v>
      </c>
      <c r="G68">
        <v>19.3</v>
      </c>
      <c r="H68">
        <v>26.7</v>
      </c>
      <c r="I68">
        <v>14.6</v>
      </c>
      <c r="J68">
        <v>0</v>
      </c>
      <c r="K68" t="str">
        <f>VLOOKUP(EnergyDemand__2_1[[#This Row],[Date]],_holidays!$A$1:$C$2107,2,0)</f>
        <v>Y</v>
      </c>
      <c r="L68" t="str">
        <f>VLOOKUP(EnergyDemand__2_1[[#This Row],[Date]],_holidays!$A$1:$C$2107,3,0)</f>
        <v>N</v>
      </c>
      <c r="M68" s="2">
        <v>104189.1</v>
      </c>
      <c r="N68" s="4">
        <v>147.4805929</v>
      </c>
      <c r="O68" s="54">
        <f>EnergyDemand__2_1[[#This Row],[Demand]]*EnergyDemand__2_1[[#This Row],[RRP AUD$]]</f>
        <v>15365870.241717391</v>
      </c>
    </row>
    <row r="69" spans="1:15" x14ac:dyDescent="0.3">
      <c r="A69" s="3">
        <v>42556</v>
      </c>
      <c r="B69" s="3" t="str">
        <f>"Q" &amp;INT((MONTH(A69)+2)/3) &amp; "-" &amp; YEAR(A69)</f>
        <v>Q3-2016</v>
      </c>
      <c r="C69" t="str">
        <f>TEXT(EnergyDemand__2_1[[#This Row],[Date]],"mmmm")</f>
        <v>July</v>
      </c>
      <c r="D69">
        <f>WEEKNUM(EnergyDemand__2_1[[#This Row],[Date]],)</f>
        <v>28</v>
      </c>
      <c r="E69" t="str">
        <f>TEXT(EnergyDemand__2_1[[#This Row],[Date]],"dddd")</f>
        <v>Tuesday</v>
      </c>
      <c r="F69" s="49">
        <f>YEAR(EnergyDemand__2_1[[#This Row],[Date]])</f>
        <v>2016</v>
      </c>
      <c r="G69">
        <v>8.1999999999999993</v>
      </c>
      <c r="H69">
        <v>12.8</v>
      </c>
      <c r="I69">
        <v>1.8</v>
      </c>
      <c r="J69">
        <v>0.6</v>
      </c>
      <c r="K69" t="str">
        <f>VLOOKUP(EnergyDemand__2_1[[#This Row],[Date]],_holidays!$A$1:$C$2107,2,0)</f>
        <v>N</v>
      </c>
      <c r="L69" t="str">
        <f>VLOOKUP(EnergyDemand__2_1[[#This Row],[Date]],_holidays!$A$1:$C$2107,3,0)</f>
        <v>N</v>
      </c>
      <c r="M69" s="2">
        <v>142401.79500000001</v>
      </c>
      <c r="N69" s="4">
        <v>147.1876919</v>
      </c>
      <c r="O69" s="54">
        <f>EnergyDemand__2_1[[#This Row],[Demand]]*EnergyDemand__2_1[[#This Row],[RRP AUD$]]</f>
        <v>20959791.528466962</v>
      </c>
    </row>
    <row r="70" spans="1:15" x14ac:dyDescent="0.3">
      <c r="A70" s="3">
        <v>42921</v>
      </c>
      <c r="B70" s="3" t="str">
        <f>"Q" &amp;INT((MONTH(A70)+2)/3) &amp; "-" &amp; YEAR(A70)</f>
        <v>Q3-2017</v>
      </c>
      <c r="C70" t="str">
        <f>TEXT(EnergyDemand__2_1[[#This Row],[Date]],"mmmm")</f>
        <v>July</v>
      </c>
      <c r="D70">
        <f>WEEKNUM(EnergyDemand__2_1[[#This Row],[Date]],)</f>
        <v>27</v>
      </c>
      <c r="E70" t="str">
        <f>TEXT(EnergyDemand__2_1[[#This Row],[Date]],"dddd")</f>
        <v>Wednesday</v>
      </c>
      <c r="F70" s="49">
        <f>YEAR(EnergyDemand__2_1[[#This Row],[Date]])</f>
        <v>2017</v>
      </c>
      <c r="G70">
        <v>10.1</v>
      </c>
      <c r="H70">
        <v>15.8</v>
      </c>
      <c r="I70">
        <v>6.5</v>
      </c>
      <c r="J70">
        <v>0</v>
      </c>
      <c r="K70" t="str">
        <f>VLOOKUP(EnergyDemand__2_1[[#This Row],[Date]],_holidays!$A$1:$C$2107,2,0)</f>
        <v>N</v>
      </c>
      <c r="L70" t="str">
        <f>VLOOKUP(EnergyDemand__2_1[[#This Row],[Date]],_holidays!$A$1:$C$2107,3,0)</f>
        <v>N</v>
      </c>
      <c r="M70" s="2">
        <v>134084.66500000001</v>
      </c>
      <c r="N70" s="4">
        <v>146.17612560000001</v>
      </c>
      <c r="O70" s="54">
        <f>EnergyDemand__2_1[[#This Row],[Demand]]*EnergyDemand__2_1[[#This Row],[RRP AUD$]]</f>
        <v>19599976.832073927</v>
      </c>
    </row>
    <row r="71" spans="1:15" x14ac:dyDescent="0.3">
      <c r="A71" s="3">
        <v>42852</v>
      </c>
      <c r="B71" s="3" t="str">
        <f>"Q" &amp;INT((MONTH(A71)+2)/3) &amp; "-" &amp; YEAR(A71)</f>
        <v>Q2-2017</v>
      </c>
      <c r="C71" t="str">
        <f>TEXT(EnergyDemand__2_1[[#This Row],[Date]],"mmmm")</f>
        <v>April</v>
      </c>
      <c r="D71">
        <f>WEEKNUM(EnergyDemand__2_1[[#This Row],[Date]],)</f>
        <v>17</v>
      </c>
      <c r="E71" t="str">
        <f>TEXT(EnergyDemand__2_1[[#This Row],[Date]],"dddd")</f>
        <v>Thursday</v>
      </c>
      <c r="F71" s="49">
        <f>YEAR(EnergyDemand__2_1[[#This Row],[Date]])</f>
        <v>2017</v>
      </c>
      <c r="G71">
        <v>8.3000000000000007</v>
      </c>
      <c r="H71">
        <v>15.6</v>
      </c>
      <c r="I71">
        <v>7.1</v>
      </c>
      <c r="J71">
        <v>15.4</v>
      </c>
      <c r="K71" t="str">
        <f>VLOOKUP(EnergyDemand__2_1[[#This Row],[Date]],_holidays!$A$1:$C$2107,2,0)</f>
        <v>Y</v>
      </c>
      <c r="L71" t="str">
        <f>VLOOKUP(EnergyDemand__2_1[[#This Row],[Date]],_holidays!$A$1:$C$2107,3,0)</f>
        <v>N</v>
      </c>
      <c r="M71" s="2">
        <v>126329.53</v>
      </c>
      <c r="N71" s="4">
        <v>145.68273490000001</v>
      </c>
      <c r="O71" s="54">
        <f>EnergyDemand__2_1[[#This Row],[Demand]]*EnergyDemand__2_1[[#This Row],[RRP AUD$]]</f>
        <v>18404031.429031599</v>
      </c>
    </row>
    <row r="72" spans="1:15" x14ac:dyDescent="0.3">
      <c r="A72" s="3">
        <v>42825</v>
      </c>
      <c r="B72" s="3" t="str">
        <f>"Q" &amp;INT((MONTH(A72)+2)/3) &amp; "-" &amp; YEAR(A72)</f>
        <v>Q1-2017</v>
      </c>
      <c r="C72" t="str">
        <f>TEXT(EnergyDemand__2_1[[#This Row],[Date]],"mmmm")</f>
        <v>March</v>
      </c>
      <c r="D72">
        <f>WEEKNUM(EnergyDemand__2_1[[#This Row],[Date]],)</f>
        <v>13</v>
      </c>
      <c r="E72" t="str">
        <f>TEXT(EnergyDemand__2_1[[#This Row],[Date]],"dddd")</f>
        <v>Friday</v>
      </c>
      <c r="F72" s="49">
        <f>YEAR(EnergyDemand__2_1[[#This Row],[Date]])</f>
        <v>2017</v>
      </c>
      <c r="G72">
        <v>10.1</v>
      </c>
      <c r="H72">
        <v>17.899999999999999</v>
      </c>
      <c r="I72">
        <v>12.3</v>
      </c>
      <c r="J72">
        <v>2.8</v>
      </c>
      <c r="K72" t="str">
        <f>VLOOKUP(EnergyDemand__2_1[[#This Row],[Date]],_holidays!$A$1:$C$2107,2,0)</f>
        <v>N</v>
      </c>
      <c r="L72" t="str">
        <f>VLOOKUP(EnergyDemand__2_1[[#This Row],[Date]],_holidays!$A$1:$C$2107,3,0)</f>
        <v>N</v>
      </c>
      <c r="M72" s="2">
        <v>110662.245</v>
      </c>
      <c r="N72" s="4">
        <v>145.21906050000001</v>
      </c>
      <c r="O72" s="54">
        <f>EnergyDemand__2_1[[#This Row],[Demand]]*EnergyDemand__2_1[[#This Row],[RRP AUD$]]</f>
        <v>16070267.251720823</v>
      </c>
    </row>
    <row r="73" spans="1:15" x14ac:dyDescent="0.3">
      <c r="A73" s="3">
        <v>43712</v>
      </c>
      <c r="B73" s="3" t="str">
        <f>"Q" &amp;INT((MONTH(A73)+2)/3) &amp; "-" &amp; YEAR(A73)</f>
        <v>Q3-2019</v>
      </c>
      <c r="C73" t="str">
        <f>TEXT(EnergyDemand__2_1[[#This Row],[Date]],"mmmm")</f>
        <v>September</v>
      </c>
      <c r="D73">
        <f>WEEKNUM(EnergyDemand__2_1[[#This Row],[Date]],)</f>
        <v>36</v>
      </c>
      <c r="E73" t="str">
        <f>TEXT(EnergyDemand__2_1[[#This Row],[Date]],"dddd")</f>
        <v>Wednesday</v>
      </c>
      <c r="F73" s="49">
        <f>YEAR(EnergyDemand__2_1[[#This Row],[Date]])</f>
        <v>2019</v>
      </c>
      <c r="G73">
        <v>8.1999999999999993</v>
      </c>
      <c r="H73">
        <v>18.7</v>
      </c>
      <c r="I73">
        <v>15.1</v>
      </c>
      <c r="J73">
        <v>0</v>
      </c>
      <c r="K73" t="str">
        <f>VLOOKUP(EnergyDemand__2_1[[#This Row],[Date]],_holidays!$A$1:$C$2107,2,0)</f>
        <v>Y</v>
      </c>
      <c r="L73" t="str">
        <f>VLOOKUP(EnergyDemand__2_1[[#This Row],[Date]],_holidays!$A$1:$C$2107,3,0)</f>
        <v>N</v>
      </c>
      <c r="M73" s="2">
        <v>122652.81</v>
      </c>
      <c r="N73" s="4">
        <v>144.39343450000001</v>
      </c>
      <c r="O73" s="54">
        <f>EnergyDemand__2_1[[#This Row],[Demand]]*EnergyDemand__2_1[[#This Row],[RRP AUD$]]</f>
        <v>17710260.486975946</v>
      </c>
    </row>
    <row r="74" spans="1:15" x14ac:dyDescent="0.3">
      <c r="A74" s="3">
        <v>42976</v>
      </c>
      <c r="B74" s="3" t="str">
        <f>"Q" &amp;INT((MONTH(A74)+2)/3) &amp; "-" &amp; YEAR(A74)</f>
        <v>Q3-2017</v>
      </c>
      <c r="C74" t="str">
        <f>TEXT(EnergyDemand__2_1[[#This Row],[Date]],"mmmm")</f>
        <v>August</v>
      </c>
      <c r="D74">
        <f>WEEKNUM(EnergyDemand__2_1[[#This Row],[Date]],)</f>
        <v>35</v>
      </c>
      <c r="E74" t="str">
        <f>TEXT(EnergyDemand__2_1[[#This Row],[Date]],"dddd")</f>
        <v>Tuesday</v>
      </c>
      <c r="F74" s="49">
        <f>YEAR(EnergyDemand__2_1[[#This Row],[Date]])</f>
        <v>2017</v>
      </c>
      <c r="G74">
        <v>5.4</v>
      </c>
      <c r="H74">
        <v>12.9</v>
      </c>
      <c r="I74">
        <v>9.1</v>
      </c>
      <c r="J74">
        <v>0</v>
      </c>
      <c r="K74" t="str">
        <f>VLOOKUP(EnergyDemand__2_1[[#This Row],[Date]],_holidays!$A$1:$C$2107,2,0)</f>
        <v>Y</v>
      </c>
      <c r="L74" t="str">
        <f>VLOOKUP(EnergyDemand__2_1[[#This Row],[Date]],_holidays!$A$1:$C$2107,3,0)</f>
        <v>N</v>
      </c>
      <c r="M74" s="2">
        <v>139814.04</v>
      </c>
      <c r="N74" s="4">
        <v>143.84804</v>
      </c>
      <c r="O74" s="54">
        <f>EnergyDemand__2_1[[#This Row],[Demand]]*EnergyDemand__2_1[[#This Row],[RRP AUD$]]</f>
        <v>20111975.618481603</v>
      </c>
    </row>
    <row r="75" spans="1:15" x14ac:dyDescent="0.3">
      <c r="A75" s="3">
        <v>43502</v>
      </c>
      <c r="B75" s="3" t="str">
        <f>"Q" &amp;INT((MONTH(A75)+2)/3) &amp; "-" &amp; YEAR(A75)</f>
        <v>Q1-2019</v>
      </c>
      <c r="C75" t="str">
        <f>TEXT(EnergyDemand__2_1[[#This Row],[Date]],"mmmm")</f>
        <v>February</v>
      </c>
      <c r="D75">
        <f>WEEKNUM(EnergyDemand__2_1[[#This Row],[Date]],)</f>
        <v>6</v>
      </c>
      <c r="E75" t="str">
        <f>TEXT(EnergyDemand__2_1[[#This Row],[Date]],"dddd")</f>
        <v>Wednesday</v>
      </c>
      <c r="F75" s="49">
        <f>YEAR(EnergyDemand__2_1[[#This Row],[Date]])</f>
        <v>2019</v>
      </c>
      <c r="G75">
        <v>18.5</v>
      </c>
      <c r="H75">
        <v>34.700000000000003</v>
      </c>
      <c r="I75">
        <v>22.8</v>
      </c>
      <c r="J75">
        <v>0</v>
      </c>
      <c r="K75" t="str">
        <f>VLOOKUP(EnergyDemand__2_1[[#This Row],[Date]],_holidays!$A$1:$C$2107,2,0)</f>
        <v>Y</v>
      </c>
      <c r="L75" t="str">
        <f>VLOOKUP(EnergyDemand__2_1[[#This Row],[Date]],_holidays!$A$1:$C$2107,3,0)</f>
        <v>N</v>
      </c>
      <c r="M75" s="2">
        <v>140497.815</v>
      </c>
      <c r="N75" s="4">
        <v>143.45505610000001</v>
      </c>
      <c r="O75" s="54">
        <f>EnergyDemand__2_1[[#This Row],[Demand]]*EnergyDemand__2_1[[#This Row],[RRP AUD$]]</f>
        <v>20155121.932752423</v>
      </c>
    </row>
    <row r="76" spans="1:15" x14ac:dyDescent="0.3">
      <c r="A76" s="3">
        <v>43402</v>
      </c>
      <c r="B76" s="3" t="str">
        <f>"Q" &amp;INT((MONTH(A76)+2)/3) &amp; "-" &amp; YEAR(A76)</f>
        <v>Q4-2018</v>
      </c>
      <c r="C76" t="str">
        <f>TEXT(EnergyDemand__2_1[[#This Row],[Date]],"mmmm")</f>
        <v>October</v>
      </c>
      <c r="D76">
        <f>WEEKNUM(EnergyDemand__2_1[[#This Row],[Date]],)</f>
        <v>44</v>
      </c>
      <c r="E76" t="str">
        <f>TEXT(EnergyDemand__2_1[[#This Row],[Date]],"dddd")</f>
        <v>Monday</v>
      </c>
      <c r="F76" s="49">
        <f>YEAR(EnergyDemand__2_1[[#This Row],[Date]])</f>
        <v>2018</v>
      </c>
      <c r="G76">
        <v>9.1</v>
      </c>
      <c r="H76">
        <v>17</v>
      </c>
      <c r="I76">
        <v>25.6</v>
      </c>
      <c r="J76">
        <v>0</v>
      </c>
      <c r="K76" t="str">
        <f>VLOOKUP(EnergyDemand__2_1[[#This Row],[Date]],_holidays!$A$1:$C$2107,2,0)</f>
        <v>Y</v>
      </c>
      <c r="L76" t="str">
        <f>VLOOKUP(EnergyDemand__2_1[[#This Row],[Date]],_holidays!$A$1:$C$2107,3,0)</f>
        <v>N</v>
      </c>
      <c r="M76" s="2">
        <v>110196.61500000001</v>
      </c>
      <c r="N76" s="4">
        <v>142.33806010000001</v>
      </c>
      <c r="O76" s="54">
        <f>EnergyDemand__2_1[[#This Row],[Demand]]*EnergyDemand__2_1[[#This Row],[RRP AUD$]]</f>
        <v>15685172.408686563</v>
      </c>
    </row>
    <row r="77" spans="1:15" x14ac:dyDescent="0.3">
      <c r="A77" s="3">
        <v>42830</v>
      </c>
      <c r="B77" s="3" t="str">
        <f>"Q" &amp;INT((MONTH(A77)+2)/3) &amp; "-" &amp; YEAR(A77)</f>
        <v>Q2-2017</v>
      </c>
      <c r="C77" t="str">
        <f>TEXT(EnergyDemand__2_1[[#This Row],[Date]],"mmmm")</f>
        <v>April</v>
      </c>
      <c r="D77">
        <f>WEEKNUM(EnergyDemand__2_1[[#This Row],[Date]],)</f>
        <v>14</v>
      </c>
      <c r="E77" t="str">
        <f>TEXT(EnergyDemand__2_1[[#This Row],[Date]],"dddd")</f>
        <v>Wednesday</v>
      </c>
      <c r="F77" s="49">
        <f>YEAR(EnergyDemand__2_1[[#This Row],[Date]])</f>
        <v>2017</v>
      </c>
      <c r="G77">
        <v>11</v>
      </c>
      <c r="H77">
        <v>25.4</v>
      </c>
      <c r="I77">
        <v>15.8</v>
      </c>
      <c r="J77">
        <v>0</v>
      </c>
      <c r="K77" t="str">
        <f>VLOOKUP(EnergyDemand__2_1[[#This Row],[Date]],_holidays!$A$1:$C$2107,2,0)</f>
        <v>N</v>
      </c>
      <c r="L77" t="str">
        <f>VLOOKUP(EnergyDemand__2_1[[#This Row],[Date]],_holidays!$A$1:$C$2107,3,0)</f>
        <v>N</v>
      </c>
      <c r="M77" s="2">
        <v>114191.35</v>
      </c>
      <c r="N77" s="4">
        <v>142.28042669999999</v>
      </c>
      <c r="O77" s="54">
        <f>EnergyDemand__2_1[[#This Row],[Demand]]*EnergyDemand__2_1[[#This Row],[RRP AUD$]]</f>
        <v>16247194.003449045</v>
      </c>
    </row>
    <row r="78" spans="1:15" x14ac:dyDescent="0.3">
      <c r="A78" s="3">
        <v>43703</v>
      </c>
      <c r="B78" s="3" t="str">
        <f>"Q" &amp;INT((MONTH(A78)+2)/3) &amp; "-" &amp; YEAR(A78)</f>
        <v>Q3-2019</v>
      </c>
      <c r="C78" t="str">
        <f>TEXT(EnergyDemand__2_1[[#This Row],[Date]],"mmmm")</f>
        <v>August</v>
      </c>
      <c r="D78">
        <f>WEEKNUM(EnergyDemand__2_1[[#This Row],[Date]],)</f>
        <v>35</v>
      </c>
      <c r="E78" t="str">
        <f>TEXT(EnergyDemand__2_1[[#This Row],[Date]],"dddd")</f>
        <v>Monday</v>
      </c>
      <c r="F78" s="49">
        <f>YEAR(EnergyDemand__2_1[[#This Row],[Date]])</f>
        <v>2019</v>
      </c>
      <c r="G78">
        <v>5.3</v>
      </c>
      <c r="H78">
        <v>14.4</v>
      </c>
      <c r="I78">
        <v>14.7</v>
      </c>
      <c r="J78">
        <v>0</v>
      </c>
      <c r="K78" t="str">
        <f>VLOOKUP(EnergyDemand__2_1[[#This Row],[Date]],_holidays!$A$1:$C$2107,2,0)</f>
        <v>Y</v>
      </c>
      <c r="L78" t="str">
        <f>VLOOKUP(EnergyDemand__2_1[[#This Row],[Date]],_holidays!$A$1:$C$2107,3,0)</f>
        <v>N</v>
      </c>
      <c r="M78" s="2">
        <v>132704.36499999999</v>
      </c>
      <c r="N78" s="4">
        <v>142.18481030000001</v>
      </c>
      <c r="O78" s="54">
        <f>EnergyDemand__2_1[[#This Row],[Demand]]*EnergyDemand__2_1[[#This Row],[RRP AUD$]]</f>
        <v>18868544.963506959</v>
      </c>
    </row>
    <row r="79" spans="1:15" x14ac:dyDescent="0.3">
      <c r="A79" s="3">
        <v>43636</v>
      </c>
      <c r="B79" s="3" t="str">
        <f>"Q" &amp;INT((MONTH(A79)+2)/3) &amp; "-" &amp; YEAR(A79)</f>
        <v>Q2-2019</v>
      </c>
      <c r="C79" t="str">
        <f>TEXT(EnergyDemand__2_1[[#This Row],[Date]],"mmmm")</f>
        <v>June</v>
      </c>
      <c r="D79">
        <f>WEEKNUM(EnergyDemand__2_1[[#This Row],[Date]],)</f>
        <v>25</v>
      </c>
      <c r="E79" t="str">
        <f>TEXT(EnergyDemand__2_1[[#This Row],[Date]],"dddd")</f>
        <v>Thursday</v>
      </c>
      <c r="F79" s="49">
        <f>YEAR(EnergyDemand__2_1[[#This Row],[Date]])</f>
        <v>2019</v>
      </c>
      <c r="G79">
        <v>6.4</v>
      </c>
      <c r="H79">
        <v>11.3</v>
      </c>
      <c r="I79">
        <v>6.4</v>
      </c>
      <c r="J79">
        <v>1.6</v>
      </c>
      <c r="K79" t="str">
        <f>VLOOKUP(EnergyDemand__2_1[[#This Row],[Date]],_holidays!$A$1:$C$2107,2,0)</f>
        <v>Y</v>
      </c>
      <c r="L79" t="str">
        <f>VLOOKUP(EnergyDemand__2_1[[#This Row],[Date]],_holidays!$A$1:$C$2107,3,0)</f>
        <v>N</v>
      </c>
      <c r="M79" s="2">
        <v>148609.595</v>
      </c>
      <c r="N79" s="4">
        <v>141.97958589999999</v>
      </c>
      <c r="O79" s="54">
        <f>EnergyDemand__2_1[[#This Row],[Demand]]*EnergyDemand__2_1[[#This Row],[RRP AUD$]]</f>
        <v>21099528.758866709</v>
      </c>
    </row>
    <row r="80" spans="1:15" x14ac:dyDescent="0.3">
      <c r="A80" s="3">
        <v>42922</v>
      </c>
      <c r="B80" s="3" t="str">
        <f>"Q" &amp;INT((MONTH(A80)+2)/3) &amp; "-" &amp; YEAR(A80)</f>
        <v>Q3-2017</v>
      </c>
      <c r="C80" t="str">
        <f>TEXT(EnergyDemand__2_1[[#This Row],[Date]],"mmmm")</f>
        <v>July</v>
      </c>
      <c r="D80">
        <f>WEEKNUM(EnergyDemand__2_1[[#This Row],[Date]],)</f>
        <v>27</v>
      </c>
      <c r="E80" t="str">
        <f>TEXT(EnergyDemand__2_1[[#This Row],[Date]],"dddd")</f>
        <v>Thursday</v>
      </c>
      <c r="F80" s="49">
        <f>YEAR(EnergyDemand__2_1[[#This Row],[Date]])</f>
        <v>2017</v>
      </c>
      <c r="G80">
        <v>4.8</v>
      </c>
      <c r="H80">
        <v>15</v>
      </c>
      <c r="I80">
        <v>8.6999999999999993</v>
      </c>
      <c r="J80">
        <v>0</v>
      </c>
      <c r="K80" t="str">
        <f>VLOOKUP(EnergyDemand__2_1[[#This Row],[Date]],_holidays!$A$1:$C$2107,2,0)</f>
        <v>N</v>
      </c>
      <c r="L80" t="str">
        <f>VLOOKUP(EnergyDemand__2_1[[#This Row],[Date]],_holidays!$A$1:$C$2107,3,0)</f>
        <v>N</v>
      </c>
      <c r="M80" s="2">
        <v>137899.715</v>
      </c>
      <c r="N80" s="4">
        <v>141.67937280000001</v>
      </c>
      <c r="O80" s="54">
        <f>EnergyDemand__2_1[[#This Row],[Demand]]*EnergyDemand__2_1[[#This Row],[RRP AUD$]]</f>
        <v>19537545.130498752</v>
      </c>
    </row>
    <row r="81" spans="1:15" x14ac:dyDescent="0.3">
      <c r="A81" s="3">
        <v>43272</v>
      </c>
      <c r="B81" s="3" t="str">
        <f>"Q" &amp;INT((MONTH(A81)+2)/3) &amp; "-" &amp; YEAR(A81)</f>
        <v>Q2-2018</v>
      </c>
      <c r="C81" t="str">
        <f>TEXT(EnergyDemand__2_1[[#This Row],[Date]],"mmmm")</f>
        <v>June</v>
      </c>
      <c r="D81">
        <f>WEEKNUM(EnergyDemand__2_1[[#This Row],[Date]],)</f>
        <v>25</v>
      </c>
      <c r="E81" t="str">
        <f>TEXT(EnergyDemand__2_1[[#This Row],[Date]],"dddd")</f>
        <v>Thursday</v>
      </c>
      <c r="F81" s="49">
        <f>YEAR(EnergyDemand__2_1[[#This Row],[Date]])</f>
        <v>2018</v>
      </c>
      <c r="G81">
        <v>4</v>
      </c>
      <c r="H81">
        <v>15.1</v>
      </c>
      <c r="I81">
        <v>9.1</v>
      </c>
      <c r="J81">
        <v>0</v>
      </c>
      <c r="K81" t="str">
        <f>VLOOKUP(EnergyDemand__2_1[[#This Row],[Date]],_holidays!$A$1:$C$2107,2,0)</f>
        <v>Y</v>
      </c>
      <c r="L81" t="str">
        <f>VLOOKUP(EnergyDemand__2_1[[#This Row],[Date]],_holidays!$A$1:$C$2107,3,0)</f>
        <v>N</v>
      </c>
      <c r="M81" s="2">
        <v>143542.01999999999</v>
      </c>
      <c r="N81" s="4">
        <v>141.55697810000001</v>
      </c>
      <c r="O81" s="54">
        <f>EnergyDemand__2_1[[#This Row],[Demand]]*EnergyDemand__2_1[[#This Row],[RRP AUD$]]</f>
        <v>20319374.581569761</v>
      </c>
    </row>
    <row r="82" spans="1:15" x14ac:dyDescent="0.3">
      <c r="A82" s="3">
        <v>43705</v>
      </c>
      <c r="B82" s="3" t="str">
        <f>"Q" &amp;INT((MONTH(A82)+2)/3) &amp; "-" &amp; YEAR(A82)</f>
        <v>Q3-2019</v>
      </c>
      <c r="C82" t="str">
        <f>TEXT(EnergyDemand__2_1[[#This Row],[Date]],"mmmm")</f>
        <v>August</v>
      </c>
      <c r="D82">
        <f>WEEKNUM(EnergyDemand__2_1[[#This Row],[Date]],)</f>
        <v>35</v>
      </c>
      <c r="E82" t="str">
        <f>TEXT(EnergyDemand__2_1[[#This Row],[Date]],"dddd")</f>
        <v>Wednesday</v>
      </c>
      <c r="F82" s="49">
        <f>YEAR(EnergyDemand__2_1[[#This Row],[Date]])</f>
        <v>2019</v>
      </c>
      <c r="G82">
        <v>8.3000000000000007</v>
      </c>
      <c r="H82">
        <v>13.4</v>
      </c>
      <c r="I82">
        <v>5</v>
      </c>
      <c r="J82">
        <v>0</v>
      </c>
      <c r="K82" t="str">
        <f>VLOOKUP(EnergyDemand__2_1[[#This Row],[Date]],_holidays!$A$1:$C$2107,2,0)</f>
        <v>Y</v>
      </c>
      <c r="L82" t="str">
        <f>VLOOKUP(EnergyDemand__2_1[[#This Row],[Date]],_holidays!$A$1:$C$2107,3,0)</f>
        <v>N</v>
      </c>
      <c r="M82" s="2">
        <v>137660.94</v>
      </c>
      <c r="N82" s="4">
        <v>140.94202110000001</v>
      </c>
      <c r="O82" s="54">
        <f>EnergyDemand__2_1[[#This Row],[Demand]]*EnergyDemand__2_1[[#This Row],[RRP AUD$]]</f>
        <v>19402211.110125836</v>
      </c>
    </row>
    <row r="83" spans="1:15" x14ac:dyDescent="0.3">
      <c r="A83" s="3">
        <v>43521</v>
      </c>
      <c r="B83" s="3" t="str">
        <f>"Q" &amp;INT((MONTH(A83)+2)/3) &amp; "-" &amp; YEAR(A83)</f>
        <v>Q1-2019</v>
      </c>
      <c r="C83" t="str">
        <f>TEXT(EnergyDemand__2_1[[#This Row],[Date]],"mmmm")</f>
        <v>February</v>
      </c>
      <c r="D83">
        <f>WEEKNUM(EnergyDemand__2_1[[#This Row],[Date]],)</f>
        <v>9</v>
      </c>
      <c r="E83" t="str">
        <f>TEXT(EnergyDemand__2_1[[#This Row],[Date]],"dddd")</f>
        <v>Monday</v>
      </c>
      <c r="F83" s="49">
        <f>YEAR(EnergyDemand__2_1[[#This Row],[Date]])</f>
        <v>2019</v>
      </c>
      <c r="G83">
        <v>18</v>
      </c>
      <c r="H83">
        <v>34.200000000000003</v>
      </c>
      <c r="I83">
        <v>24.4</v>
      </c>
      <c r="J83">
        <v>0</v>
      </c>
      <c r="K83" t="str">
        <f>VLOOKUP(EnergyDemand__2_1[[#This Row],[Date]],_holidays!$A$1:$C$2107,2,0)</f>
        <v>Y</v>
      </c>
      <c r="L83" t="str">
        <f>VLOOKUP(EnergyDemand__2_1[[#This Row],[Date]],_holidays!$A$1:$C$2107,3,0)</f>
        <v>N</v>
      </c>
      <c r="M83" s="2">
        <v>133476.60500000001</v>
      </c>
      <c r="N83" s="4">
        <v>139.95597699999999</v>
      </c>
      <c r="O83" s="54">
        <f>EnergyDemand__2_1[[#This Row],[Demand]]*EnergyDemand__2_1[[#This Row],[RRP AUD$]]</f>
        <v>18680848.659418084</v>
      </c>
    </row>
    <row r="84" spans="1:15" x14ac:dyDescent="0.3">
      <c r="A84" s="3">
        <v>43346</v>
      </c>
      <c r="B84" s="3" t="str">
        <f>"Q" &amp;INT((MONTH(A84)+2)/3) &amp; "-" &amp; YEAR(A84)</f>
        <v>Q3-2018</v>
      </c>
      <c r="C84" t="str">
        <f>TEXT(EnergyDemand__2_1[[#This Row],[Date]],"mmmm")</f>
        <v>September</v>
      </c>
      <c r="D84">
        <f>WEEKNUM(EnergyDemand__2_1[[#This Row],[Date]],)</f>
        <v>36</v>
      </c>
      <c r="E84" t="str">
        <f>TEXT(EnergyDemand__2_1[[#This Row],[Date]],"dddd")</f>
        <v>Monday</v>
      </c>
      <c r="F84" s="49">
        <f>YEAR(EnergyDemand__2_1[[#This Row],[Date]])</f>
        <v>2018</v>
      </c>
      <c r="G84">
        <v>5</v>
      </c>
      <c r="H84">
        <v>13.1</v>
      </c>
      <c r="I84">
        <v>14.7</v>
      </c>
      <c r="J84">
        <v>0</v>
      </c>
      <c r="K84" t="str">
        <f>VLOOKUP(EnergyDemand__2_1[[#This Row],[Date]],_holidays!$A$1:$C$2107,2,0)</f>
        <v>Y</v>
      </c>
      <c r="L84" t="str">
        <f>VLOOKUP(EnergyDemand__2_1[[#This Row],[Date]],_holidays!$A$1:$C$2107,3,0)</f>
        <v>N</v>
      </c>
      <c r="M84" s="2">
        <v>131448.995</v>
      </c>
      <c r="N84" s="4">
        <v>139.51638489999999</v>
      </c>
      <c r="O84" s="54">
        <f>EnergyDemand__2_1[[#This Row],[Demand]]*EnergyDemand__2_1[[#This Row],[RRP AUD$]]</f>
        <v>18339288.581138175</v>
      </c>
    </row>
    <row r="85" spans="1:15" x14ac:dyDescent="0.3">
      <c r="A85" s="3">
        <v>43734</v>
      </c>
      <c r="B85" s="3" t="str">
        <f>"Q" &amp;INT((MONTH(A85)+2)/3) &amp; "-" &amp; YEAR(A85)</f>
        <v>Q3-2019</v>
      </c>
      <c r="C85" t="str">
        <f>TEXT(EnergyDemand__2_1[[#This Row],[Date]],"mmmm")</f>
        <v>September</v>
      </c>
      <c r="D85">
        <f>WEEKNUM(EnergyDemand__2_1[[#This Row],[Date]],)</f>
        <v>39</v>
      </c>
      <c r="E85" t="str">
        <f>TEXT(EnergyDemand__2_1[[#This Row],[Date]],"dddd")</f>
        <v>Thursday</v>
      </c>
      <c r="F85" s="49">
        <f>YEAR(EnergyDemand__2_1[[#This Row],[Date]])</f>
        <v>2019</v>
      </c>
      <c r="G85">
        <v>8.3000000000000007</v>
      </c>
      <c r="H85">
        <v>20.3</v>
      </c>
      <c r="I85">
        <v>19.600000000000001</v>
      </c>
      <c r="J85">
        <v>0</v>
      </c>
      <c r="K85" t="str">
        <f>VLOOKUP(EnergyDemand__2_1[[#This Row],[Date]],_holidays!$A$1:$C$2107,2,0)</f>
        <v>N</v>
      </c>
      <c r="L85" t="str">
        <f>VLOOKUP(EnergyDemand__2_1[[#This Row],[Date]],_holidays!$A$1:$C$2107,3,0)</f>
        <v>N</v>
      </c>
      <c r="M85" s="2">
        <v>117320.175</v>
      </c>
      <c r="N85" s="4">
        <v>139.4994437</v>
      </c>
      <c r="O85" s="54">
        <f>EnergyDemand__2_1[[#This Row],[Demand]]*EnergyDemand__2_1[[#This Row],[RRP AUD$]]</f>
        <v>16366099.147286648</v>
      </c>
    </row>
    <row r="86" spans="1:15" x14ac:dyDescent="0.3">
      <c r="A86" s="3">
        <v>43623</v>
      </c>
      <c r="B86" s="3" t="str">
        <f>"Q" &amp;INT((MONTH(A86)+2)/3) &amp; "-" &amp; YEAR(A86)</f>
        <v>Q2-2019</v>
      </c>
      <c r="C86" t="str">
        <f>TEXT(EnergyDemand__2_1[[#This Row],[Date]],"mmmm")</f>
        <v>June</v>
      </c>
      <c r="D86">
        <f>WEEKNUM(EnergyDemand__2_1[[#This Row],[Date]],)</f>
        <v>23</v>
      </c>
      <c r="E86" t="str">
        <f>TEXT(EnergyDemand__2_1[[#This Row],[Date]],"dddd")</f>
        <v>Friday</v>
      </c>
      <c r="F86" s="49">
        <f>YEAR(EnergyDemand__2_1[[#This Row],[Date]])</f>
        <v>2019</v>
      </c>
      <c r="G86">
        <v>11.7</v>
      </c>
      <c r="H86">
        <v>16.600000000000001</v>
      </c>
      <c r="I86">
        <v>8</v>
      </c>
      <c r="J86">
        <v>0</v>
      </c>
      <c r="K86" t="str">
        <f>VLOOKUP(EnergyDemand__2_1[[#This Row],[Date]],_holidays!$A$1:$C$2107,2,0)</f>
        <v>Y</v>
      </c>
      <c r="L86" t="str">
        <f>VLOOKUP(EnergyDemand__2_1[[#This Row],[Date]],_holidays!$A$1:$C$2107,3,0)</f>
        <v>N</v>
      </c>
      <c r="M86" s="2">
        <v>132003.44</v>
      </c>
      <c r="N86" s="4">
        <v>139.20081619999999</v>
      </c>
      <c r="O86" s="54">
        <f>EnergyDemand__2_1[[#This Row],[Demand]]*EnergyDemand__2_1[[#This Row],[RRP AUD$]]</f>
        <v>18374986.589207727</v>
      </c>
    </row>
    <row r="87" spans="1:15" x14ac:dyDescent="0.3">
      <c r="A87" s="3">
        <v>42864</v>
      </c>
      <c r="B87" s="3" t="str">
        <f>"Q" &amp;INT((MONTH(A87)+2)/3) &amp; "-" &amp; YEAR(A87)</f>
        <v>Q2-2017</v>
      </c>
      <c r="C87" t="str">
        <f>TEXT(EnergyDemand__2_1[[#This Row],[Date]],"mmmm")</f>
        <v>May</v>
      </c>
      <c r="D87">
        <f>WEEKNUM(EnergyDemand__2_1[[#This Row],[Date]],)</f>
        <v>19</v>
      </c>
      <c r="E87" t="str">
        <f>TEXT(EnergyDemand__2_1[[#This Row],[Date]],"dddd")</f>
        <v>Tuesday</v>
      </c>
      <c r="F87" s="49">
        <f>YEAR(EnergyDemand__2_1[[#This Row],[Date]])</f>
        <v>2017</v>
      </c>
      <c r="G87">
        <v>10.9</v>
      </c>
      <c r="H87">
        <v>15.9</v>
      </c>
      <c r="I87">
        <v>7.3</v>
      </c>
      <c r="J87">
        <v>1.6</v>
      </c>
      <c r="K87" t="str">
        <f>VLOOKUP(EnergyDemand__2_1[[#This Row],[Date]],_holidays!$A$1:$C$2107,2,0)</f>
        <v>Y</v>
      </c>
      <c r="L87" t="str">
        <f>VLOOKUP(EnergyDemand__2_1[[#This Row],[Date]],_holidays!$A$1:$C$2107,3,0)</f>
        <v>N</v>
      </c>
      <c r="M87" s="2">
        <v>126760.71</v>
      </c>
      <c r="N87" s="4">
        <v>138.99141549999999</v>
      </c>
      <c r="O87" s="54">
        <f>EnergyDemand__2_1[[#This Row],[Demand]]*EnergyDemand__2_1[[#This Row],[RRP AUD$]]</f>
        <v>17618650.512685005</v>
      </c>
    </row>
    <row r="88" spans="1:15" x14ac:dyDescent="0.3">
      <c r="A88" s="3">
        <v>43349</v>
      </c>
      <c r="B88" s="3" t="str">
        <f>"Q" &amp;INT((MONTH(A88)+2)/3) &amp; "-" &amp; YEAR(A88)</f>
        <v>Q3-2018</v>
      </c>
      <c r="C88" t="str">
        <f>TEXT(EnergyDemand__2_1[[#This Row],[Date]],"mmmm")</f>
        <v>September</v>
      </c>
      <c r="D88">
        <f>WEEKNUM(EnergyDemand__2_1[[#This Row],[Date]],)</f>
        <v>36</v>
      </c>
      <c r="E88" t="str">
        <f>TEXT(EnergyDemand__2_1[[#This Row],[Date]],"dddd")</f>
        <v>Thursday</v>
      </c>
      <c r="F88" s="49">
        <f>YEAR(EnergyDemand__2_1[[#This Row],[Date]])</f>
        <v>2018</v>
      </c>
      <c r="G88">
        <v>13.8</v>
      </c>
      <c r="H88">
        <v>20.6</v>
      </c>
      <c r="I88">
        <v>9.5</v>
      </c>
      <c r="J88">
        <v>0</v>
      </c>
      <c r="K88" t="str">
        <f>VLOOKUP(EnergyDemand__2_1[[#This Row],[Date]],_holidays!$A$1:$C$2107,2,0)</f>
        <v>Y</v>
      </c>
      <c r="L88" t="str">
        <f>VLOOKUP(EnergyDemand__2_1[[#This Row],[Date]],_holidays!$A$1:$C$2107,3,0)</f>
        <v>N</v>
      </c>
      <c r="M88" s="2">
        <v>116467.37</v>
      </c>
      <c r="N88" s="4">
        <v>138.90753839999999</v>
      </c>
      <c r="O88" s="54">
        <f>EnergyDemand__2_1[[#This Row],[Demand]]*EnergyDemand__2_1[[#This Row],[RRP AUD$]]</f>
        <v>16178195.670622006</v>
      </c>
    </row>
    <row r="89" spans="1:15" x14ac:dyDescent="0.3">
      <c r="A89" s="3">
        <v>42819</v>
      </c>
      <c r="B89" s="3" t="str">
        <f>"Q" &amp;INT((MONTH(A89)+2)/3) &amp; "-" &amp; YEAR(A89)</f>
        <v>Q1-2017</v>
      </c>
      <c r="C89" t="str">
        <f>TEXT(EnergyDemand__2_1[[#This Row],[Date]],"mmmm")</f>
        <v>March</v>
      </c>
      <c r="D89">
        <f>WEEKNUM(EnergyDemand__2_1[[#This Row],[Date]],)</f>
        <v>12</v>
      </c>
      <c r="E89" t="str">
        <f>TEXT(EnergyDemand__2_1[[#This Row],[Date]],"dddd")</f>
        <v>Saturday</v>
      </c>
      <c r="F89" s="49">
        <f>YEAR(EnergyDemand__2_1[[#This Row],[Date]])</f>
        <v>2017</v>
      </c>
      <c r="G89">
        <v>15.3</v>
      </c>
      <c r="H89">
        <v>29.7</v>
      </c>
      <c r="I89">
        <v>13.5</v>
      </c>
      <c r="J89">
        <v>0</v>
      </c>
      <c r="K89" t="str">
        <f>VLOOKUP(EnergyDemand__2_1[[#This Row],[Date]],_holidays!$A$1:$C$2107,2,0)</f>
        <v>Y</v>
      </c>
      <c r="L89" t="str">
        <f>VLOOKUP(EnergyDemand__2_1[[#This Row],[Date]],_holidays!$A$1:$C$2107,3,0)</f>
        <v>N</v>
      </c>
      <c r="M89" s="2">
        <v>107465.98</v>
      </c>
      <c r="N89" s="4">
        <v>138.79475579999999</v>
      </c>
      <c r="O89" s="54">
        <f>EnergyDemand__2_1[[#This Row],[Demand]]*EnergyDemand__2_1[[#This Row],[RRP AUD$]]</f>
        <v>14915714.450907683</v>
      </c>
    </row>
    <row r="90" spans="1:15" x14ac:dyDescent="0.3">
      <c r="A90" s="3">
        <v>42948</v>
      </c>
      <c r="B90" s="3" t="str">
        <f>"Q" &amp;INT((MONTH(A90)+2)/3) &amp; "-" &amp; YEAR(A90)</f>
        <v>Q3-2017</v>
      </c>
      <c r="C90" t="str">
        <f>TEXT(EnergyDemand__2_1[[#This Row],[Date]],"mmmm")</f>
        <v>August</v>
      </c>
      <c r="D90">
        <f>WEEKNUM(EnergyDemand__2_1[[#This Row],[Date]],)</f>
        <v>31</v>
      </c>
      <c r="E90" t="str">
        <f>TEXT(EnergyDemand__2_1[[#This Row],[Date]],"dddd")</f>
        <v>Tuesday</v>
      </c>
      <c r="F90" s="49">
        <f>YEAR(EnergyDemand__2_1[[#This Row],[Date]])</f>
        <v>2017</v>
      </c>
      <c r="G90">
        <v>3.5</v>
      </c>
      <c r="H90">
        <v>15.5</v>
      </c>
      <c r="I90">
        <v>11.5</v>
      </c>
      <c r="J90">
        <v>0</v>
      </c>
      <c r="K90" t="str">
        <f>VLOOKUP(EnergyDemand__2_1[[#This Row],[Date]],_holidays!$A$1:$C$2107,2,0)</f>
        <v>Y</v>
      </c>
      <c r="L90" t="str">
        <f>VLOOKUP(EnergyDemand__2_1[[#This Row],[Date]],_holidays!$A$1:$C$2107,3,0)</f>
        <v>N</v>
      </c>
      <c r="M90" s="2">
        <v>137617.88</v>
      </c>
      <c r="N90" s="4">
        <v>137.9754246</v>
      </c>
      <c r="O90" s="54">
        <f>EnergyDemand__2_1[[#This Row],[Demand]]*EnergyDemand__2_1[[#This Row],[RRP AUD$]]</f>
        <v>18987885.425551847</v>
      </c>
    </row>
    <row r="91" spans="1:15" x14ac:dyDescent="0.3">
      <c r="A91" s="3">
        <v>43483</v>
      </c>
      <c r="B91" s="3" t="str">
        <f>"Q" &amp;INT((MONTH(A91)+2)/3) &amp; "-" &amp; YEAR(A91)</f>
        <v>Q1-2019</v>
      </c>
      <c r="C91" t="str">
        <f>TEXT(EnergyDemand__2_1[[#This Row],[Date]],"mmmm")</f>
        <v>January</v>
      </c>
      <c r="D91">
        <f>WEEKNUM(EnergyDemand__2_1[[#This Row],[Date]],)</f>
        <v>3</v>
      </c>
      <c r="E91" t="str">
        <f>TEXT(EnergyDemand__2_1[[#This Row],[Date]],"dddd")</f>
        <v>Friday</v>
      </c>
      <c r="F91" s="49">
        <f>YEAR(EnergyDemand__2_1[[#This Row],[Date]])</f>
        <v>2019</v>
      </c>
      <c r="G91">
        <v>22.3</v>
      </c>
      <c r="H91">
        <v>28.7</v>
      </c>
      <c r="I91">
        <v>2.6</v>
      </c>
      <c r="J91">
        <v>0.2</v>
      </c>
      <c r="K91" t="str">
        <f>VLOOKUP(EnergyDemand__2_1[[#This Row],[Date]],_holidays!$A$1:$C$2107,2,0)</f>
        <v>N</v>
      </c>
      <c r="L91" t="str">
        <f>VLOOKUP(EnergyDemand__2_1[[#This Row],[Date]],_holidays!$A$1:$C$2107,3,0)</f>
        <v>N</v>
      </c>
      <c r="M91" s="2">
        <v>134898.21</v>
      </c>
      <c r="N91" s="4">
        <v>137.8500262</v>
      </c>
      <c r="O91" s="54">
        <f>EnergyDemand__2_1[[#This Row],[Demand]]*EnergyDemand__2_1[[#This Row],[RRP AUD$]]</f>
        <v>18595721.782833099</v>
      </c>
    </row>
    <row r="92" spans="1:15" x14ac:dyDescent="0.3">
      <c r="A92" s="3">
        <v>42947</v>
      </c>
      <c r="B92" s="3" t="str">
        <f>"Q" &amp;INT((MONTH(A92)+2)/3) &amp; "-" &amp; YEAR(A92)</f>
        <v>Q3-2017</v>
      </c>
      <c r="C92" t="str">
        <f>TEXT(EnergyDemand__2_1[[#This Row],[Date]],"mmmm")</f>
        <v>July</v>
      </c>
      <c r="D92">
        <f>WEEKNUM(EnergyDemand__2_1[[#This Row],[Date]],)</f>
        <v>31</v>
      </c>
      <c r="E92" t="str">
        <f>TEXT(EnergyDemand__2_1[[#This Row],[Date]],"dddd")</f>
        <v>Monday</v>
      </c>
      <c r="F92" s="49">
        <f>YEAR(EnergyDemand__2_1[[#This Row],[Date]])</f>
        <v>2017</v>
      </c>
      <c r="G92">
        <v>6.7</v>
      </c>
      <c r="H92">
        <v>14.8</v>
      </c>
      <c r="I92">
        <v>11.5</v>
      </c>
      <c r="J92">
        <v>0</v>
      </c>
      <c r="K92" t="str">
        <f>VLOOKUP(EnergyDemand__2_1[[#This Row],[Date]],_holidays!$A$1:$C$2107,2,0)</f>
        <v>Y</v>
      </c>
      <c r="L92" t="str">
        <f>VLOOKUP(EnergyDemand__2_1[[#This Row],[Date]],_holidays!$A$1:$C$2107,3,0)</f>
        <v>N</v>
      </c>
      <c r="M92" s="2">
        <v>132276.88</v>
      </c>
      <c r="N92" s="4">
        <v>137.47669010000001</v>
      </c>
      <c r="O92" s="54">
        <f>EnergyDemand__2_1[[#This Row],[Demand]]*EnergyDemand__2_1[[#This Row],[RRP AUD$]]</f>
        <v>18184987.639154889</v>
      </c>
    </row>
    <row r="93" spans="1:15" x14ac:dyDescent="0.3">
      <c r="A93" s="3">
        <v>43724</v>
      </c>
      <c r="B93" s="3" t="str">
        <f>"Q" &amp;INT((MONTH(A93)+2)/3) &amp; "-" &amp; YEAR(A93)</f>
        <v>Q3-2019</v>
      </c>
      <c r="C93" t="str">
        <f>TEXT(EnergyDemand__2_1[[#This Row],[Date]],"mmmm")</f>
        <v>September</v>
      </c>
      <c r="D93">
        <f>WEEKNUM(EnergyDemand__2_1[[#This Row],[Date]],)</f>
        <v>38</v>
      </c>
      <c r="E93" t="str">
        <f>TEXT(EnergyDemand__2_1[[#This Row],[Date]],"dddd")</f>
        <v>Monday</v>
      </c>
      <c r="F93" s="49">
        <f>YEAR(EnergyDemand__2_1[[#This Row],[Date]])</f>
        <v>2019</v>
      </c>
      <c r="G93">
        <v>9.6999999999999993</v>
      </c>
      <c r="H93">
        <v>12.8</v>
      </c>
      <c r="I93">
        <v>17.7</v>
      </c>
      <c r="J93">
        <v>13</v>
      </c>
      <c r="K93" t="str">
        <f>VLOOKUP(EnergyDemand__2_1[[#This Row],[Date]],_holidays!$A$1:$C$2107,2,0)</f>
        <v>Y</v>
      </c>
      <c r="L93" t="str">
        <f>VLOOKUP(EnergyDemand__2_1[[#This Row],[Date]],_holidays!$A$1:$C$2107,3,0)</f>
        <v>N</v>
      </c>
      <c r="M93" s="2">
        <v>119362.235</v>
      </c>
      <c r="N93" s="4">
        <v>137.46735670000001</v>
      </c>
      <c r="O93" s="54">
        <f>EnergyDemand__2_1[[#This Row],[Demand]]*EnergyDemand__2_1[[#This Row],[RRP AUD$]]</f>
        <v>16408410.935254226</v>
      </c>
    </row>
    <row r="94" spans="1:15" x14ac:dyDescent="0.3">
      <c r="A94" s="3">
        <v>43345</v>
      </c>
      <c r="B94" s="3" t="str">
        <f>"Q" &amp;INT((MONTH(A94)+2)/3) &amp; "-" &amp; YEAR(A94)</f>
        <v>Q3-2018</v>
      </c>
      <c r="C94" t="str">
        <f>TEXT(EnergyDemand__2_1[[#This Row],[Date]],"mmmm")</f>
        <v>September</v>
      </c>
      <c r="D94">
        <f>WEEKNUM(EnergyDemand__2_1[[#This Row],[Date]],)</f>
        <v>36</v>
      </c>
      <c r="E94" t="str">
        <f>TEXT(EnergyDemand__2_1[[#This Row],[Date]],"dddd")</f>
        <v>Sunday</v>
      </c>
      <c r="F94" s="49">
        <f>YEAR(EnergyDemand__2_1[[#This Row],[Date]])</f>
        <v>2018</v>
      </c>
      <c r="G94">
        <v>5</v>
      </c>
      <c r="H94">
        <v>12.3</v>
      </c>
      <c r="I94">
        <v>11.2</v>
      </c>
      <c r="J94">
        <v>3</v>
      </c>
      <c r="K94" t="str">
        <f>VLOOKUP(EnergyDemand__2_1[[#This Row],[Date]],_holidays!$A$1:$C$2107,2,0)</f>
        <v>Y</v>
      </c>
      <c r="L94" t="str">
        <f>VLOOKUP(EnergyDemand__2_1[[#This Row],[Date]],_holidays!$A$1:$C$2107,3,0)</f>
        <v>N</v>
      </c>
      <c r="M94" s="2">
        <v>118402.905</v>
      </c>
      <c r="N94" s="4">
        <v>137.1315117</v>
      </c>
      <c r="O94" s="54">
        <f>EnergyDemand__2_1[[#This Row],[Demand]]*EnergyDemand__2_1[[#This Row],[RRP AUD$]]</f>
        <v>16236769.352321489</v>
      </c>
    </row>
    <row r="95" spans="1:15" x14ac:dyDescent="0.3">
      <c r="A95" s="3">
        <v>43742</v>
      </c>
      <c r="B95" s="3" t="str">
        <f>"Q" &amp;INT((MONTH(A95)+2)/3) &amp; "-" &amp; YEAR(A95)</f>
        <v>Q4-2019</v>
      </c>
      <c r="C95" t="str">
        <f>TEXT(EnergyDemand__2_1[[#This Row],[Date]],"mmmm")</f>
        <v>October</v>
      </c>
      <c r="D95">
        <f>WEEKNUM(EnergyDemand__2_1[[#This Row],[Date]],)</f>
        <v>40</v>
      </c>
      <c r="E95" t="str">
        <f>TEXT(EnergyDemand__2_1[[#This Row],[Date]],"dddd")</f>
        <v>Friday</v>
      </c>
      <c r="F95" s="49">
        <f>YEAR(EnergyDemand__2_1[[#This Row],[Date]])</f>
        <v>2019</v>
      </c>
      <c r="G95">
        <v>12.5</v>
      </c>
      <c r="H95">
        <v>15.2</v>
      </c>
      <c r="I95">
        <v>11</v>
      </c>
      <c r="J95">
        <v>0</v>
      </c>
      <c r="K95" t="str">
        <f>VLOOKUP(EnergyDemand__2_1[[#This Row],[Date]],_holidays!$A$1:$C$2107,2,0)</f>
        <v>N</v>
      </c>
      <c r="L95" t="str">
        <f>VLOOKUP(EnergyDemand__2_1[[#This Row],[Date]],_holidays!$A$1:$C$2107,3,0)</f>
        <v>N</v>
      </c>
      <c r="M95" s="2">
        <v>117512.56</v>
      </c>
      <c r="N95" s="4">
        <v>136.3619947</v>
      </c>
      <c r="O95" s="54">
        <f>EnergyDemand__2_1[[#This Row],[Demand]]*EnergyDemand__2_1[[#This Row],[RRP AUD$]]</f>
        <v>16024247.083903432</v>
      </c>
    </row>
    <row r="96" spans="1:15" x14ac:dyDescent="0.3">
      <c r="A96" s="3">
        <v>42931</v>
      </c>
      <c r="B96" s="3" t="str">
        <f>"Q" &amp;INT((MONTH(A96)+2)/3) &amp; "-" &amp; YEAR(A96)</f>
        <v>Q3-2017</v>
      </c>
      <c r="C96" t="str">
        <f>TEXT(EnergyDemand__2_1[[#This Row],[Date]],"mmmm")</f>
        <v>July</v>
      </c>
      <c r="D96">
        <f>WEEKNUM(EnergyDemand__2_1[[#This Row],[Date]],)</f>
        <v>28</v>
      </c>
      <c r="E96" t="str">
        <f>TEXT(EnergyDemand__2_1[[#This Row],[Date]],"dddd")</f>
        <v>Saturday</v>
      </c>
      <c r="F96" s="49">
        <f>YEAR(EnergyDemand__2_1[[#This Row],[Date]])</f>
        <v>2017</v>
      </c>
      <c r="G96">
        <v>4.5</v>
      </c>
      <c r="H96">
        <v>12</v>
      </c>
      <c r="I96">
        <v>9.4</v>
      </c>
      <c r="J96">
        <v>0</v>
      </c>
      <c r="K96" t="str">
        <f>VLOOKUP(EnergyDemand__2_1[[#This Row],[Date]],_holidays!$A$1:$C$2107,2,0)</f>
        <v>N</v>
      </c>
      <c r="L96" t="str">
        <f>VLOOKUP(EnergyDemand__2_1[[#This Row],[Date]],_holidays!$A$1:$C$2107,3,0)</f>
        <v>N</v>
      </c>
      <c r="M96" s="2">
        <v>124486.69500000001</v>
      </c>
      <c r="N96" s="4">
        <v>136.10655170000001</v>
      </c>
      <c r="O96" s="54">
        <f>EnergyDemand__2_1[[#This Row],[Demand]]*EnergyDemand__2_1[[#This Row],[RRP AUD$]]</f>
        <v>16943454.788979635</v>
      </c>
    </row>
    <row r="97" spans="1:15" x14ac:dyDescent="0.3">
      <c r="A97" s="3">
        <v>43706</v>
      </c>
      <c r="B97" s="3" t="str">
        <f>"Q" &amp;INT((MONTH(A97)+2)/3) &amp; "-" &amp; YEAR(A97)</f>
        <v>Q3-2019</v>
      </c>
      <c r="C97" t="str">
        <f>TEXT(EnergyDemand__2_1[[#This Row],[Date]],"mmmm")</f>
        <v>August</v>
      </c>
      <c r="D97">
        <f>WEEKNUM(EnergyDemand__2_1[[#This Row],[Date]],)</f>
        <v>35</v>
      </c>
      <c r="E97" t="str">
        <f>TEXT(EnergyDemand__2_1[[#This Row],[Date]],"dddd")</f>
        <v>Thursday</v>
      </c>
      <c r="F97" s="49">
        <f>YEAR(EnergyDemand__2_1[[#This Row],[Date]])</f>
        <v>2019</v>
      </c>
      <c r="G97">
        <v>6.1</v>
      </c>
      <c r="H97">
        <v>13</v>
      </c>
      <c r="I97">
        <v>13.2</v>
      </c>
      <c r="J97">
        <v>6.2</v>
      </c>
      <c r="K97" t="str">
        <f>VLOOKUP(EnergyDemand__2_1[[#This Row],[Date]],_holidays!$A$1:$C$2107,2,0)</f>
        <v>Y</v>
      </c>
      <c r="L97" t="str">
        <f>VLOOKUP(EnergyDemand__2_1[[#This Row],[Date]],_holidays!$A$1:$C$2107,3,0)</f>
        <v>N</v>
      </c>
      <c r="M97" s="2">
        <v>134233.345</v>
      </c>
      <c r="N97" s="4">
        <v>135.2468604</v>
      </c>
      <c r="O97" s="54">
        <f>EnergyDemand__2_1[[#This Row],[Demand]]*EnergyDemand__2_1[[#This Row],[RRP AUD$]]</f>
        <v>18154638.472240038</v>
      </c>
    </row>
    <row r="98" spans="1:15" x14ac:dyDescent="0.3">
      <c r="A98" s="3">
        <v>43528</v>
      </c>
      <c r="B98" s="3" t="str">
        <f>"Q" &amp;INT((MONTH(A98)+2)/3) &amp; "-" &amp; YEAR(A98)</f>
        <v>Q1-2019</v>
      </c>
      <c r="C98" t="str">
        <f>TEXT(EnergyDemand__2_1[[#This Row],[Date]],"mmmm")</f>
        <v>March</v>
      </c>
      <c r="D98">
        <f>WEEKNUM(EnergyDemand__2_1[[#This Row],[Date]],)</f>
        <v>10</v>
      </c>
      <c r="E98" t="str">
        <f>TEXT(EnergyDemand__2_1[[#This Row],[Date]],"dddd")</f>
        <v>Monday</v>
      </c>
      <c r="F98" s="49">
        <f>YEAR(EnergyDemand__2_1[[#This Row],[Date]])</f>
        <v>2019</v>
      </c>
      <c r="G98">
        <v>19</v>
      </c>
      <c r="H98">
        <v>24.6</v>
      </c>
      <c r="I98">
        <v>21.8</v>
      </c>
      <c r="J98">
        <v>0</v>
      </c>
      <c r="K98" t="str">
        <f>VLOOKUP(EnergyDemand__2_1[[#This Row],[Date]],_holidays!$A$1:$C$2107,2,0)</f>
        <v>Y</v>
      </c>
      <c r="L98" t="str">
        <f>VLOOKUP(EnergyDemand__2_1[[#This Row],[Date]],_holidays!$A$1:$C$2107,3,0)</f>
        <v>N</v>
      </c>
      <c r="M98" s="2">
        <v>136528.81</v>
      </c>
      <c r="N98" s="4">
        <v>135.2064474</v>
      </c>
      <c r="O98" s="54">
        <f>EnergyDemand__2_1[[#This Row],[Demand]]*EnergyDemand__2_1[[#This Row],[RRP AUD$]]</f>
        <v>18459575.367849592</v>
      </c>
    </row>
    <row r="99" spans="1:15" x14ac:dyDescent="0.3">
      <c r="A99" s="3">
        <v>42774</v>
      </c>
      <c r="B99" s="3" t="str">
        <f>"Q" &amp;INT((MONTH(A99)+2)/3) &amp; "-" &amp; YEAR(A99)</f>
        <v>Q1-2017</v>
      </c>
      <c r="C99" t="str">
        <f>TEXT(EnergyDemand__2_1[[#This Row],[Date]],"mmmm")</f>
        <v>February</v>
      </c>
      <c r="D99">
        <f>WEEKNUM(EnergyDemand__2_1[[#This Row],[Date]],)</f>
        <v>6</v>
      </c>
      <c r="E99" t="str">
        <f>TEXT(EnergyDemand__2_1[[#This Row],[Date]],"dddd")</f>
        <v>Wednesday</v>
      </c>
      <c r="F99" s="49">
        <f>YEAR(EnergyDemand__2_1[[#This Row],[Date]])</f>
        <v>2017</v>
      </c>
      <c r="G99">
        <v>16.5</v>
      </c>
      <c r="H99">
        <v>36</v>
      </c>
      <c r="I99">
        <v>27.7</v>
      </c>
      <c r="J99">
        <v>0</v>
      </c>
      <c r="K99" t="str">
        <f>VLOOKUP(EnergyDemand__2_1[[#This Row],[Date]],_holidays!$A$1:$C$2107,2,0)</f>
        <v>Y</v>
      </c>
      <c r="L99" t="str">
        <f>VLOOKUP(EnergyDemand__2_1[[#This Row],[Date]],_holidays!$A$1:$C$2107,3,0)</f>
        <v>N</v>
      </c>
      <c r="M99" s="2">
        <v>142213.66</v>
      </c>
      <c r="N99" s="4">
        <v>135.0612793</v>
      </c>
      <c r="O99" s="54">
        <f>EnergyDemand__2_1[[#This Row],[Demand]]*EnergyDemand__2_1[[#This Row],[RRP AUD$]]</f>
        <v>19207558.853535239</v>
      </c>
    </row>
    <row r="100" spans="1:15" x14ac:dyDescent="0.3">
      <c r="A100" s="3">
        <v>43991</v>
      </c>
      <c r="B100" s="3" t="str">
        <f>"Q" &amp;INT((MONTH(A100)+2)/3) &amp; "-" &amp; YEAR(A100)</f>
        <v>Q2-2020</v>
      </c>
      <c r="C100" t="str">
        <f>TEXT(EnergyDemand__2_1[[#This Row],[Date]],"mmmm")</f>
        <v>June</v>
      </c>
      <c r="D100">
        <f>WEEKNUM(EnergyDemand__2_1[[#This Row],[Date]],)</f>
        <v>24</v>
      </c>
      <c r="E100" t="str">
        <f>TEXT(EnergyDemand__2_1[[#This Row],[Date]],"dddd")</f>
        <v>Tuesday</v>
      </c>
      <c r="F100" s="49">
        <f>YEAR(EnergyDemand__2_1[[#This Row],[Date]])</f>
        <v>2020</v>
      </c>
      <c r="G100">
        <v>2</v>
      </c>
      <c r="H100">
        <v>15.3</v>
      </c>
      <c r="I100">
        <v>9.3000000000000007</v>
      </c>
      <c r="J100">
        <v>0.2</v>
      </c>
      <c r="K100" t="str">
        <f>VLOOKUP(EnergyDemand__2_1[[#This Row],[Date]],_holidays!$A$1:$C$2107,2,0)</f>
        <v>Y</v>
      </c>
      <c r="L100" t="str">
        <f>VLOOKUP(EnergyDemand__2_1[[#This Row],[Date]],_holidays!$A$1:$C$2107,3,0)</f>
        <v>N</v>
      </c>
      <c r="M100" s="2">
        <v>141571.29500000001</v>
      </c>
      <c r="N100" s="4">
        <v>134.74761480000001</v>
      </c>
      <c r="O100" s="54">
        <f>EnergyDemand__2_1[[#This Row],[Demand]]*EnergyDemand__2_1[[#This Row],[RRP AUD$]]</f>
        <v>19076394.325397167</v>
      </c>
    </row>
    <row r="101" spans="1:15" x14ac:dyDescent="0.3">
      <c r="A101" s="3">
        <v>42870</v>
      </c>
      <c r="B101" s="3" t="str">
        <f>"Q" &amp;INT((MONTH(A101)+2)/3) &amp; "-" &amp; YEAR(A101)</f>
        <v>Q2-2017</v>
      </c>
      <c r="C101" t="str">
        <f>TEXT(EnergyDemand__2_1[[#This Row],[Date]],"mmmm")</f>
        <v>May</v>
      </c>
      <c r="D101">
        <f>WEEKNUM(EnergyDemand__2_1[[#This Row],[Date]],)</f>
        <v>20</v>
      </c>
      <c r="E101" t="str">
        <f>TEXT(EnergyDemand__2_1[[#This Row],[Date]],"dddd")</f>
        <v>Monday</v>
      </c>
      <c r="F101" s="49">
        <f>YEAR(EnergyDemand__2_1[[#This Row],[Date]])</f>
        <v>2017</v>
      </c>
      <c r="G101">
        <v>6.3</v>
      </c>
      <c r="H101">
        <v>16.899999999999999</v>
      </c>
      <c r="I101">
        <v>8.1999999999999993</v>
      </c>
      <c r="J101">
        <v>0</v>
      </c>
      <c r="K101" t="str">
        <f>VLOOKUP(EnergyDemand__2_1[[#This Row],[Date]],_holidays!$A$1:$C$2107,2,0)</f>
        <v>Y</v>
      </c>
      <c r="L101" t="str">
        <f>VLOOKUP(EnergyDemand__2_1[[#This Row],[Date]],_holidays!$A$1:$C$2107,3,0)</f>
        <v>N</v>
      </c>
      <c r="M101" s="2">
        <v>125871.91499999999</v>
      </c>
      <c r="N101" s="4">
        <v>134.64203240000001</v>
      </c>
      <c r="O101" s="54">
        <f>EnergyDemand__2_1[[#This Row],[Demand]]*EnergyDemand__2_1[[#This Row],[RRP AUD$]]</f>
        <v>16947650.457680047</v>
      </c>
    </row>
    <row r="102" spans="1:15" x14ac:dyDescent="0.3">
      <c r="A102" s="3">
        <v>44067</v>
      </c>
      <c r="B102" s="3" t="str">
        <f>"Q" &amp;INT((MONTH(A102)+2)/3) &amp; "-" &amp; YEAR(A102)</f>
        <v>Q3-2020</v>
      </c>
      <c r="C102" t="str">
        <f>TEXT(EnergyDemand__2_1[[#This Row],[Date]],"mmmm")</f>
        <v>August</v>
      </c>
      <c r="D102">
        <f>WEEKNUM(EnergyDemand__2_1[[#This Row],[Date]],)</f>
        <v>35</v>
      </c>
      <c r="E102" t="str">
        <f>TEXT(EnergyDemand__2_1[[#This Row],[Date]],"dddd")</f>
        <v>Monday</v>
      </c>
      <c r="F102" s="49">
        <f>YEAR(EnergyDemand__2_1[[#This Row],[Date]])</f>
        <v>2020</v>
      </c>
      <c r="G102">
        <v>6.3</v>
      </c>
      <c r="H102">
        <v>12.4</v>
      </c>
      <c r="I102">
        <v>12.8</v>
      </c>
      <c r="J102">
        <v>2.8</v>
      </c>
      <c r="K102" t="str">
        <f>VLOOKUP(EnergyDemand__2_1[[#This Row],[Date]],_holidays!$A$1:$C$2107,2,0)</f>
        <v>N</v>
      </c>
      <c r="L102" t="str">
        <f>VLOOKUP(EnergyDemand__2_1[[#This Row],[Date]],_holidays!$A$1:$C$2107,3,0)</f>
        <v>N</v>
      </c>
      <c r="M102" s="2">
        <v>134984.79</v>
      </c>
      <c r="N102" s="4">
        <v>134.48842210000001</v>
      </c>
      <c r="O102" s="54">
        <f>EnergyDemand__2_1[[#This Row],[Demand]]*EnergyDemand__2_1[[#This Row],[RRP AUD$]]</f>
        <v>18153891.414599862</v>
      </c>
    </row>
    <row r="103" spans="1:15" x14ac:dyDescent="0.3">
      <c r="A103" s="3">
        <v>42823</v>
      </c>
      <c r="B103" s="3" t="str">
        <f>"Q" &amp;INT((MONTH(A103)+2)/3) &amp; "-" &amp; YEAR(A103)</f>
        <v>Q1-2017</v>
      </c>
      <c r="C103" t="str">
        <f>TEXT(EnergyDemand__2_1[[#This Row],[Date]],"mmmm")</f>
        <v>March</v>
      </c>
      <c r="D103">
        <f>WEEKNUM(EnergyDemand__2_1[[#This Row],[Date]],)</f>
        <v>13</v>
      </c>
      <c r="E103" t="str">
        <f>TEXT(EnergyDemand__2_1[[#This Row],[Date]],"dddd")</f>
        <v>Wednesday</v>
      </c>
      <c r="F103" s="49">
        <f>YEAR(EnergyDemand__2_1[[#This Row],[Date]])</f>
        <v>2017</v>
      </c>
      <c r="G103">
        <v>13.9</v>
      </c>
      <c r="H103">
        <v>27.2</v>
      </c>
      <c r="I103">
        <v>14.7</v>
      </c>
      <c r="J103">
        <v>0.2</v>
      </c>
      <c r="K103" t="str">
        <f>VLOOKUP(EnergyDemand__2_1[[#This Row],[Date]],_holidays!$A$1:$C$2107,2,0)</f>
        <v>Y</v>
      </c>
      <c r="L103" t="str">
        <f>VLOOKUP(EnergyDemand__2_1[[#This Row],[Date]],_holidays!$A$1:$C$2107,3,0)</f>
        <v>N</v>
      </c>
      <c r="M103" s="2">
        <v>109640.33</v>
      </c>
      <c r="N103" s="4">
        <v>133.7982653</v>
      </c>
      <c r="O103" s="54">
        <f>EnergyDemand__2_1[[#This Row],[Demand]]*EnergyDemand__2_1[[#This Row],[RRP AUD$]]</f>
        <v>14669685.96091955</v>
      </c>
    </row>
    <row r="104" spans="1:15" x14ac:dyDescent="0.3">
      <c r="A104" s="3">
        <v>42936</v>
      </c>
      <c r="B104" s="3" t="str">
        <f>"Q" &amp;INT((MONTH(A104)+2)/3) &amp; "-" &amp; YEAR(A104)</f>
        <v>Q3-2017</v>
      </c>
      <c r="C104" t="str">
        <f>TEXT(EnergyDemand__2_1[[#This Row],[Date]],"mmmm")</f>
        <v>July</v>
      </c>
      <c r="D104">
        <f>WEEKNUM(EnergyDemand__2_1[[#This Row],[Date]],)</f>
        <v>29</v>
      </c>
      <c r="E104" t="str">
        <f>TEXT(EnergyDemand__2_1[[#This Row],[Date]],"dddd")</f>
        <v>Thursday</v>
      </c>
      <c r="F104" s="49">
        <f>YEAR(EnergyDemand__2_1[[#This Row],[Date]])</f>
        <v>2017</v>
      </c>
      <c r="G104">
        <v>7.9</v>
      </c>
      <c r="H104">
        <v>10.7</v>
      </c>
      <c r="I104">
        <v>5.9</v>
      </c>
      <c r="J104">
        <v>0.6</v>
      </c>
      <c r="K104" t="str">
        <f>VLOOKUP(EnergyDemand__2_1[[#This Row],[Date]],_holidays!$A$1:$C$2107,2,0)</f>
        <v>Y</v>
      </c>
      <c r="L104" t="str">
        <f>VLOOKUP(EnergyDemand__2_1[[#This Row],[Date]],_holidays!$A$1:$C$2107,3,0)</f>
        <v>N</v>
      </c>
      <c r="M104" s="2">
        <v>139316.29</v>
      </c>
      <c r="N104" s="4">
        <v>133.736501</v>
      </c>
      <c r="O104" s="54">
        <f>EnergyDemand__2_1[[#This Row],[Demand]]*EnergyDemand__2_1[[#This Row],[RRP AUD$]]</f>
        <v>18631673.156901293</v>
      </c>
    </row>
    <row r="105" spans="1:15" x14ac:dyDescent="0.3">
      <c r="A105" s="3">
        <v>42846</v>
      </c>
      <c r="B105" s="3" t="str">
        <f>"Q" &amp;INT((MONTH(A105)+2)/3) &amp; "-" &amp; YEAR(A105)</f>
        <v>Q2-2017</v>
      </c>
      <c r="C105" t="str">
        <f>TEXT(EnergyDemand__2_1[[#This Row],[Date]],"mmmm")</f>
        <v>April</v>
      </c>
      <c r="D105">
        <f>WEEKNUM(EnergyDemand__2_1[[#This Row],[Date]],)</f>
        <v>16</v>
      </c>
      <c r="E105" t="str">
        <f>TEXT(EnergyDemand__2_1[[#This Row],[Date]],"dddd")</f>
        <v>Friday</v>
      </c>
      <c r="F105" s="49">
        <f>YEAR(EnergyDemand__2_1[[#This Row],[Date]])</f>
        <v>2017</v>
      </c>
      <c r="G105">
        <v>16.5</v>
      </c>
      <c r="H105">
        <v>20.9</v>
      </c>
      <c r="I105">
        <v>3.6</v>
      </c>
      <c r="J105">
        <v>9.4</v>
      </c>
      <c r="K105" t="str">
        <f>VLOOKUP(EnergyDemand__2_1[[#This Row],[Date]],_holidays!$A$1:$C$2107,2,0)</f>
        <v>Y</v>
      </c>
      <c r="L105" t="str">
        <f>VLOOKUP(EnergyDemand__2_1[[#This Row],[Date]],_holidays!$A$1:$C$2107,3,0)</f>
        <v>N</v>
      </c>
      <c r="M105" s="2">
        <v>114522.44</v>
      </c>
      <c r="N105" s="4">
        <v>133.2265993</v>
      </c>
      <c r="O105" s="54">
        <f>EnergyDemand__2_1[[#This Row],[Demand]]*EnergyDemand__2_1[[#This Row],[RRP AUD$]]</f>
        <v>15257435.224738292</v>
      </c>
    </row>
    <row r="106" spans="1:15" x14ac:dyDescent="0.3">
      <c r="A106" s="3">
        <v>42863</v>
      </c>
      <c r="B106" s="3" t="str">
        <f>"Q" &amp;INT((MONTH(A106)+2)/3) &amp; "-" &amp; YEAR(A106)</f>
        <v>Q2-2017</v>
      </c>
      <c r="C106" t="str">
        <f>TEXT(EnergyDemand__2_1[[#This Row],[Date]],"mmmm")</f>
        <v>May</v>
      </c>
      <c r="D106">
        <f>WEEKNUM(EnergyDemand__2_1[[#This Row],[Date]],)</f>
        <v>19</v>
      </c>
      <c r="E106" t="str">
        <f>TEXT(EnergyDemand__2_1[[#This Row],[Date]],"dddd")</f>
        <v>Monday</v>
      </c>
      <c r="F106" s="49">
        <f>YEAR(EnergyDemand__2_1[[#This Row],[Date]])</f>
        <v>2017</v>
      </c>
      <c r="G106">
        <v>10.1</v>
      </c>
      <c r="H106">
        <v>15.8</v>
      </c>
      <c r="I106">
        <v>7.2</v>
      </c>
      <c r="J106">
        <v>1.8</v>
      </c>
      <c r="K106" t="str">
        <f>VLOOKUP(EnergyDemand__2_1[[#This Row],[Date]],_holidays!$A$1:$C$2107,2,0)</f>
        <v>Y</v>
      </c>
      <c r="L106" t="str">
        <f>VLOOKUP(EnergyDemand__2_1[[#This Row],[Date]],_holidays!$A$1:$C$2107,3,0)</f>
        <v>N</v>
      </c>
      <c r="M106" s="2">
        <v>125858.27</v>
      </c>
      <c r="N106" s="4">
        <v>132.9735336</v>
      </c>
      <c r="O106" s="54">
        <f>EnergyDemand__2_1[[#This Row],[Demand]]*EnergyDemand__2_1[[#This Row],[RRP AUD$]]</f>
        <v>16735818.894682871</v>
      </c>
    </row>
    <row r="107" spans="1:15" x14ac:dyDescent="0.3">
      <c r="A107" s="3">
        <v>42920</v>
      </c>
      <c r="B107" s="3" t="str">
        <f>"Q" &amp;INT((MONTH(A107)+2)/3) &amp; "-" &amp; YEAR(A107)</f>
        <v>Q3-2017</v>
      </c>
      <c r="C107" t="str">
        <f>TEXT(EnergyDemand__2_1[[#This Row],[Date]],"mmmm")</f>
        <v>July</v>
      </c>
      <c r="D107">
        <f>WEEKNUM(EnergyDemand__2_1[[#This Row],[Date]],)</f>
        <v>27</v>
      </c>
      <c r="E107" t="str">
        <f>TEXT(EnergyDemand__2_1[[#This Row],[Date]],"dddd")</f>
        <v>Tuesday</v>
      </c>
      <c r="F107" s="49">
        <f>YEAR(EnergyDemand__2_1[[#This Row],[Date]])</f>
        <v>2017</v>
      </c>
      <c r="G107">
        <v>9</v>
      </c>
      <c r="H107">
        <v>16.2</v>
      </c>
      <c r="I107">
        <v>6.4</v>
      </c>
      <c r="J107">
        <v>3</v>
      </c>
      <c r="K107" t="str">
        <f>VLOOKUP(EnergyDemand__2_1[[#This Row],[Date]],_holidays!$A$1:$C$2107,2,0)</f>
        <v>N</v>
      </c>
      <c r="L107" t="str">
        <f>VLOOKUP(EnergyDemand__2_1[[#This Row],[Date]],_holidays!$A$1:$C$2107,3,0)</f>
        <v>N</v>
      </c>
      <c r="M107" s="2">
        <v>134029.80499999999</v>
      </c>
      <c r="N107" s="4">
        <v>132.54551810000001</v>
      </c>
      <c r="O107" s="54">
        <f>EnergyDemand__2_1[[#This Row],[Demand]]*EnergyDemand__2_1[[#This Row],[RRP AUD$]]</f>
        <v>17765049.944566973</v>
      </c>
    </row>
    <row r="108" spans="1:15" x14ac:dyDescent="0.3">
      <c r="A108" s="3">
        <v>43526</v>
      </c>
      <c r="B108" s="3" t="str">
        <f>"Q" &amp;INT((MONTH(A108)+2)/3) &amp; "-" &amp; YEAR(A108)</f>
        <v>Q1-2019</v>
      </c>
      <c r="C108" t="str">
        <f>TEXT(EnergyDemand__2_1[[#This Row],[Date]],"mmmm")</f>
        <v>March</v>
      </c>
      <c r="D108">
        <f>WEEKNUM(EnergyDemand__2_1[[#This Row],[Date]],)</f>
        <v>9</v>
      </c>
      <c r="E108" t="str">
        <f>TEXT(EnergyDemand__2_1[[#This Row],[Date]],"dddd")</f>
        <v>Saturday</v>
      </c>
      <c r="F108" s="49">
        <f>YEAR(EnergyDemand__2_1[[#This Row],[Date]])</f>
        <v>2019</v>
      </c>
      <c r="G108">
        <v>22.3</v>
      </c>
      <c r="H108">
        <v>36.299999999999997</v>
      </c>
      <c r="I108">
        <v>23.4</v>
      </c>
      <c r="J108">
        <v>0</v>
      </c>
      <c r="K108" t="str">
        <f>VLOOKUP(EnergyDemand__2_1[[#This Row],[Date]],_holidays!$A$1:$C$2107,2,0)</f>
        <v>Y</v>
      </c>
      <c r="L108" t="str">
        <f>VLOOKUP(EnergyDemand__2_1[[#This Row],[Date]],_holidays!$A$1:$C$2107,3,0)</f>
        <v>N</v>
      </c>
      <c r="M108" s="2">
        <v>146265.11499999999</v>
      </c>
      <c r="N108" s="4">
        <v>132.49259040000001</v>
      </c>
      <c r="O108" s="54">
        <f>EnergyDemand__2_1[[#This Row],[Demand]]*EnergyDemand__2_1[[#This Row],[RRP AUD$]]</f>
        <v>19379043.971503895</v>
      </c>
    </row>
    <row r="109" spans="1:15" x14ac:dyDescent="0.3">
      <c r="A109" s="3">
        <v>43736</v>
      </c>
      <c r="B109" s="3" t="str">
        <f>"Q" &amp;INT((MONTH(A109)+2)/3) &amp; "-" &amp; YEAR(A109)</f>
        <v>Q3-2019</v>
      </c>
      <c r="C109" t="str">
        <f>TEXT(EnergyDemand__2_1[[#This Row],[Date]],"mmmm")</f>
        <v>September</v>
      </c>
      <c r="D109">
        <f>WEEKNUM(EnergyDemand__2_1[[#This Row],[Date]],)</f>
        <v>39</v>
      </c>
      <c r="E109" t="str">
        <f>TEXT(EnergyDemand__2_1[[#This Row],[Date]],"dddd")</f>
        <v>Saturday</v>
      </c>
      <c r="F109" s="49">
        <f>YEAR(EnergyDemand__2_1[[#This Row],[Date]])</f>
        <v>2019</v>
      </c>
      <c r="G109">
        <v>7.2</v>
      </c>
      <c r="H109">
        <v>14.9</v>
      </c>
      <c r="I109">
        <v>17.7</v>
      </c>
      <c r="J109">
        <v>0.2</v>
      </c>
      <c r="K109" t="str">
        <f>VLOOKUP(EnergyDemand__2_1[[#This Row],[Date]],_holidays!$A$1:$C$2107,2,0)</f>
        <v>N</v>
      </c>
      <c r="L109" t="str">
        <f>VLOOKUP(EnergyDemand__2_1[[#This Row],[Date]],_holidays!$A$1:$C$2107,3,0)</f>
        <v>N</v>
      </c>
      <c r="M109" s="2">
        <v>108762.31</v>
      </c>
      <c r="N109" s="4">
        <v>132.2621226</v>
      </c>
      <c r="O109" s="54">
        <f>EnergyDemand__2_1[[#This Row],[Demand]]*EnergyDemand__2_1[[#This Row],[RRP AUD$]]</f>
        <v>14385133.979479205</v>
      </c>
    </row>
    <row r="110" spans="1:15" x14ac:dyDescent="0.3">
      <c r="A110" s="3">
        <v>43747</v>
      </c>
      <c r="B110" s="3" t="str">
        <f>"Q" &amp;INT((MONTH(A110)+2)/3) &amp; "-" &amp; YEAR(A110)</f>
        <v>Q4-2019</v>
      </c>
      <c r="C110" t="str">
        <f>TEXT(EnergyDemand__2_1[[#This Row],[Date]],"mmmm")</f>
        <v>October</v>
      </c>
      <c r="D110">
        <f>WEEKNUM(EnergyDemand__2_1[[#This Row],[Date]],)</f>
        <v>41</v>
      </c>
      <c r="E110" t="str">
        <f>TEXT(EnergyDemand__2_1[[#This Row],[Date]],"dddd")</f>
        <v>Wednesday</v>
      </c>
      <c r="F110" s="49">
        <f>YEAR(EnergyDemand__2_1[[#This Row],[Date]])</f>
        <v>2019</v>
      </c>
      <c r="G110">
        <v>8.5</v>
      </c>
      <c r="H110">
        <v>15</v>
      </c>
      <c r="I110">
        <v>19.3</v>
      </c>
      <c r="J110">
        <v>5.8</v>
      </c>
      <c r="K110" t="str">
        <f>VLOOKUP(EnergyDemand__2_1[[#This Row],[Date]],_holidays!$A$1:$C$2107,2,0)</f>
        <v>Y</v>
      </c>
      <c r="L110" t="str">
        <f>VLOOKUP(EnergyDemand__2_1[[#This Row],[Date]],_holidays!$A$1:$C$2107,3,0)</f>
        <v>N</v>
      </c>
      <c r="M110" s="2">
        <v>122771.82</v>
      </c>
      <c r="N110" s="4">
        <v>131.5850422</v>
      </c>
      <c r="O110" s="54">
        <f>EnergyDemand__2_1[[#This Row],[Demand]]*EnergyDemand__2_1[[#This Row],[RRP AUD$]]</f>
        <v>16154935.115670806</v>
      </c>
    </row>
    <row r="111" spans="1:15" x14ac:dyDescent="0.3">
      <c r="A111" s="3">
        <v>43273</v>
      </c>
      <c r="B111" s="3" t="str">
        <f>"Q" &amp;INT((MONTH(A111)+2)/3) &amp; "-" &amp; YEAR(A111)</f>
        <v>Q2-2018</v>
      </c>
      <c r="C111" t="str">
        <f>TEXT(EnergyDemand__2_1[[#This Row],[Date]],"mmmm")</f>
        <v>June</v>
      </c>
      <c r="D111">
        <f>WEEKNUM(EnergyDemand__2_1[[#This Row],[Date]],)</f>
        <v>25</v>
      </c>
      <c r="E111" t="str">
        <f>TEXT(EnergyDemand__2_1[[#This Row],[Date]],"dddd")</f>
        <v>Friday</v>
      </c>
      <c r="F111" s="49">
        <f>YEAR(EnergyDemand__2_1[[#This Row],[Date]])</f>
        <v>2018</v>
      </c>
      <c r="G111">
        <v>4.3</v>
      </c>
      <c r="H111">
        <v>15</v>
      </c>
      <c r="I111">
        <v>8.5</v>
      </c>
      <c r="J111">
        <v>0</v>
      </c>
      <c r="K111" t="str">
        <f>VLOOKUP(EnergyDemand__2_1[[#This Row],[Date]],_holidays!$A$1:$C$2107,2,0)</f>
        <v>Y</v>
      </c>
      <c r="L111" t="str">
        <f>VLOOKUP(EnergyDemand__2_1[[#This Row],[Date]],_holidays!$A$1:$C$2107,3,0)</f>
        <v>N</v>
      </c>
      <c r="M111" s="2">
        <v>140296.4</v>
      </c>
      <c r="N111" s="4">
        <v>131.5621328</v>
      </c>
      <c r="O111" s="54">
        <f>EnergyDemand__2_1[[#This Row],[Demand]]*EnergyDemand__2_1[[#This Row],[RRP AUD$]]</f>
        <v>18457693.608161919</v>
      </c>
    </row>
    <row r="112" spans="1:15" x14ac:dyDescent="0.3">
      <c r="A112" s="3">
        <v>43069</v>
      </c>
      <c r="B112" s="3" t="str">
        <f>"Q" &amp;INT((MONTH(A112)+2)/3) &amp; "-" &amp; YEAR(A112)</f>
        <v>Q4-2017</v>
      </c>
      <c r="C112" t="str">
        <f>TEXT(EnergyDemand__2_1[[#This Row],[Date]],"mmmm")</f>
        <v>November</v>
      </c>
      <c r="D112">
        <f>WEEKNUM(EnergyDemand__2_1[[#This Row],[Date]],)</f>
        <v>48</v>
      </c>
      <c r="E112" t="str">
        <f>TEXT(EnergyDemand__2_1[[#This Row],[Date]],"dddd")</f>
        <v>Thursday</v>
      </c>
      <c r="F112" s="49">
        <f>YEAR(EnergyDemand__2_1[[#This Row],[Date]])</f>
        <v>2017</v>
      </c>
      <c r="G112">
        <v>22.5</v>
      </c>
      <c r="H112">
        <v>34.9</v>
      </c>
      <c r="I112">
        <v>23.1</v>
      </c>
      <c r="J112">
        <v>0</v>
      </c>
      <c r="K112" t="str">
        <f>VLOOKUP(EnergyDemand__2_1[[#This Row],[Date]],_holidays!$A$1:$C$2107,2,0)</f>
        <v>Y</v>
      </c>
      <c r="L112" t="str">
        <f>VLOOKUP(EnergyDemand__2_1[[#This Row],[Date]],_holidays!$A$1:$C$2107,3,0)</f>
        <v>N</v>
      </c>
      <c r="M112" s="2">
        <v>154632.33499999999</v>
      </c>
      <c r="N112" s="4">
        <v>131.4914339</v>
      </c>
      <c r="O112" s="54">
        <f>EnergyDemand__2_1[[#This Row],[Demand]]*EnergyDemand__2_1[[#This Row],[RRP AUD$]]</f>
        <v>20332827.456455156</v>
      </c>
    </row>
    <row r="113" spans="1:15" x14ac:dyDescent="0.3">
      <c r="A113" s="3">
        <v>43556</v>
      </c>
      <c r="B113" s="3" t="str">
        <f>"Q" &amp;INT((MONTH(A113)+2)/3) &amp; "-" &amp; YEAR(A113)</f>
        <v>Q2-2019</v>
      </c>
      <c r="C113" t="str">
        <f>TEXT(EnergyDemand__2_1[[#This Row],[Date]],"mmmm")</f>
        <v>April</v>
      </c>
      <c r="D113">
        <f>WEEKNUM(EnergyDemand__2_1[[#This Row],[Date]],)</f>
        <v>14</v>
      </c>
      <c r="E113" t="str">
        <f>TEXT(EnergyDemand__2_1[[#This Row],[Date]],"dddd")</f>
        <v>Monday</v>
      </c>
      <c r="F113" s="49">
        <f>YEAR(EnergyDemand__2_1[[#This Row],[Date]])</f>
        <v>2019</v>
      </c>
      <c r="G113">
        <v>13</v>
      </c>
      <c r="H113">
        <v>17.100000000000001</v>
      </c>
      <c r="I113">
        <v>6.6</v>
      </c>
      <c r="J113">
        <v>0.2</v>
      </c>
      <c r="K113" t="str">
        <f>VLOOKUP(EnergyDemand__2_1[[#This Row],[Date]],_holidays!$A$1:$C$2107,2,0)</f>
        <v>Y</v>
      </c>
      <c r="L113" t="str">
        <f>VLOOKUP(EnergyDemand__2_1[[#This Row],[Date]],_holidays!$A$1:$C$2107,3,0)</f>
        <v>N</v>
      </c>
      <c r="M113" s="2">
        <v>116817.43</v>
      </c>
      <c r="N113" s="4">
        <v>131.3335309</v>
      </c>
      <c r="O113" s="54">
        <f>EnergyDemand__2_1[[#This Row],[Demand]]*EnergyDemand__2_1[[#This Row],[RRP AUD$]]</f>
        <v>15342045.552563585</v>
      </c>
    </row>
    <row r="114" spans="1:15" x14ac:dyDescent="0.3">
      <c r="A114" s="3">
        <v>43059</v>
      </c>
      <c r="B114" s="3" t="str">
        <f>"Q" &amp;INT((MONTH(A114)+2)/3) &amp; "-" &amp; YEAR(A114)</f>
        <v>Q4-2017</v>
      </c>
      <c r="C114" t="str">
        <f>TEXT(EnergyDemand__2_1[[#This Row],[Date]],"mmmm")</f>
        <v>November</v>
      </c>
      <c r="D114">
        <f>WEEKNUM(EnergyDemand__2_1[[#This Row],[Date]],)</f>
        <v>47</v>
      </c>
      <c r="E114" t="str">
        <f>TEXT(EnergyDemand__2_1[[#This Row],[Date]],"dddd")</f>
        <v>Monday</v>
      </c>
      <c r="F114" s="49">
        <f>YEAR(EnergyDemand__2_1[[#This Row],[Date]])</f>
        <v>2017</v>
      </c>
      <c r="G114">
        <v>16.600000000000001</v>
      </c>
      <c r="H114">
        <v>30.8</v>
      </c>
      <c r="I114">
        <v>28.6</v>
      </c>
      <c r="J114">
        <v>0</v>
      </c>
      <c r="K114" t="str">
        <f>VLOOKUP(EnergyDemand__2_1[[#This Row],[Date]],_holidays!$A$1:$C$2107,2,0)</f>
        <v>Y</v>
      </c>
      <c r="L114" t="str">
        <f>VLOOKUP(EnergyDemand__2_1[[#This Row],[Date]],_holidays!$A$1:$C$2107,3,0)</f>
        <v>N</v>
      </c>
      <c r="M114" s="2">
        <v>128658.27</v>
      </c>
      <c r="N114" s="4">
        <v>131.30094130000001</v>
      </c>
      <c r="O114" s="54">
        <f>EnergyDemand__2_1[[#This Row],[Demand]]*EnergyDemand__2_1[[#This Row],[RRP AUD$]]</f>
        <v>16892951.957029551</v>
      </c>
    </row>
    <row r="115" spans="1:15" x14ac:dyDescent="0.3">
      <c r="A115" s="3">
        <v>42923</v>
      </c>
      <c r="B115" s="3" t="str">
        <f>"Q" &amp;INT((MONTH(A115)+2)/3) &amp; "-" &amp; YEAR(A115)</f>
        <v>Q3-2017</v>
      </c>
      <c r="C115" t="str">
        <f>TEXT(EnergyDemand__2_1[[#This Row],[Date]],"mmmm")</f>
        <v>July</v>
      </c>
      <c r="D115">
        <f>WEEKNUM(EnergyDemand__2_1[[#This Row],[Date]],)</f>
        <v>27</v>
      </c>
      <c r="E115" t="str">
        <f>TEXT(EnergyDemand__2_1[[#This Row],[Date]],"dddd")</f>
        <v>Friday</v>
      </c>
      <c r="F115" s="49">
        <f>YEAR(EnergyDemand__2_1[[#This Row],[Date]])</f>
        <v>2017</v>
      </c>
      <c r="G115">
        <v>8</v>
      </c>
      <c r="H115">
        <v>14.2</v>
      </c>
      <c r="I115">
        <v>9.4</v>
      </c>
      <c r="J115">
        <v>0</v>
      </c>
      <c r="K115" t="str">
        <f>VLOOKUP(EnergyDemand__2_1[[#This Row],[Date]],_holidays!$A$1:$C$2107,2,0)</f>
        <v>N</v>
      </c>
      <c r="L115" t="str">
        <f>VLOOKUP(EnergyDemand__2_1[[#This Row],[Date]],_holidays!$A$1:$C$2107,3,0)</f>
        <v>N</v>
      </c>
      <c r="M115" s="2">
        <v>134078.07</v>
      </c>
      <c r="N115" s="4">
        <v>131.26538149999999</v>
      </c>
      <c r="O115" s="54">
        <f>EnergyDemand__2_1[[#This Row],[Demand]]*EnergyDemand__2_1[[#This Row],[RRP AUD$]]</f>
        <v>17599809.009333704</v>
      </c>
    </row>
    <row r="116" spans="1:15" x14ac:dyDescent="0.3">
      <c r="A116" s="3">
        <v>43704</v>
      </c>
      <c r="B116" s="3" t="str">
        <f>"Q" &amp;INT((MONTH(A116)+2)/3) &amp; "-" &amp; YEAR(A116)</f>
        <v>Q3-2019</v>
      </c>
      <c r="C116" t="str">
        <f>TEXT(EnergyDemand__2_1[[#This Row],[Date]],"mmmm")</f>
        <v>August</v>
      </c>
      <c r="D116">
        <f>WEEKNUM(EnergyDemand__2_1[[#This Row],[Date]],)</f>
        <v>35</v>
      </c>
      <c r="E116" t="str">
        <f>TEXT(EnergyDemand__2_1[[#This Row],[Date]],"dddd")</f>
        <v>Tuesday</v>
      </c>
      <c r="F116" s="49">
        <f>YEAR(EnergyDemand__2_1[[#This Row],[Date]])</f>
        <v>2019</v>
      </c>
      <c r="G116">
        <v>4.2</v>
      </c>
      <c r="H116">
        <v>15.3</v>
      </c>
      <c r="I116">
        <v>12.9</v>
      </c>
      <c r="J116">
        <v>0</v>
      </c>
      <c r="K116" t="str">
        <f>VLOOKUP(EnergyDemand__2_1[[#This Row],[Date]],_holidays!$A$1:$C$2107,2,0)</f>
        <v>Y</v>
      </c>
      <c r="L116" t="str">
        <f>VLOOKUP(EnergyDemand__2_1[[#This Row],[Date]],_holidays!$A$1:$C$2107,3,0)</f>
        <v>N</v>
      </c>
      <c r="M116" s="2">
        <v>130964.88499999999</v>
      </c>
      <c r="N116" s="4">
        <v>131.1074194</v>
      </c>
      <c r="O116" s="54">
        <f>EnergyDemand__2_1[[#This Row],[Demand]]*EnergyDemand__2_1[[#This Row],[RRP AUD$]]</f>
        <v>17170468.104367767</v>
      </c>
    </row>
    <row r="117" spans="1:15" x14ac:dyDescent="0.3">
      <c r="A117" s="3">
        <v>43746</v>
      </c>
      <c r="B117" s="3" t="str">
        <f>"Q" &amp;INT((MONTH(A117)+2)/3) &amp; "-" &amp; YEAR(A117)</f>
        <v>Q4-2019</v>
      </c>
      <c r="C117" t="str">
        <f>TEXT(EnergyDemand__2_1[[#This Row],[Date]],"mmmm")</f>
        <v>October</v>
      </c>
      <c r="D117">
        <f>WEEKNUM(EnergyDemand__2_1[[#This Row],[Date]],)</f>
        <v>41</v>
      </c>
      <c r="E117" t="str">
        <f>TEXT(EnergyDemand__2_1[[#This Row],[Date]],"dddd")</f>
        <v>Tuesday</v>
      </c>
      <c r="F117" s="49">
        <f>YEAR(EnergyDemand__2_1[[#This Row],[Date]])</f>
        <v>2019</v>
      </c>
      <c r="G117">
        <v>9.5</v>
      </c>
      <c r="H117">
        <v>14.2</v>
      </c>
      <c r="I117">
        <v>17</v>
      </c>
      <c r="J117">
        <v>2.6</v>
      </c>
      <c r="K117" t="str">
        <f>VLOOKUP(EnergyDemand__2_1[[#This Row],[Date]],_holidays!$A$1:$C$2107,2,0)</f>
        <v>Y</v>
      </c>
      <c r="L117" t="str">
        <f>VLOOKUP(EnergyDemand__2_1[[#This Row],[Date]],_holidays!$A$1:$C$2107,3,0)</f>
        <v>N</v>
      </c>
      <c r="M117" s="2">
        <v>117504.77499999999</v>
      </c>
      <c r="N117" s="4">
        <v>130.67182529999999</v>
      </c>
      <c r="O117" s="54">
        <f>EnergyDemand__2_1[[#This Row],[Demand]]*EnergyDemand__2_1[[#This Row],[RRP AUD$]]</f>
        <v>15354563.430715807</v>
      </c>
    </row>
    <row r="118" spans="1:15" x14ac:dyDescent="0.3">
      <c r="A118" s="3">
        <v>43067</v>
      </c>
      <c r="B118" s="3" t="str">
        <f>"Q" &amp;INT((MONTH(A118)+2)/3) &amp; "-" &amp; YEAR(A118)</f>
        <v>Q4-2017</v>
      </c>
      <c r="C118" t="str">
        <f>TEXT(EnergyDemand__2_1[[#This Row],[Date]],"mmmm")</f>
        <v>November</v>
      </c>
      <c r="D118">
        <f>WEEKNUM(EnergyDemand__2_1[[#This Row],[Date]],)</f>
        <v>48</v>
      </c>
      <c r="E118" t="str">
        <f>TEXT(EnergyDemand__2_1[[#This Row],[Date]],"dddd")</f>
        <v>Tuesday</v>
      </c>
      <c r="F118" s="49">
        <f>YEAR(EnergyDemand__2_1[[#This Row],[Date]])</f>
        <v>2017</v>
      </c>
      <c r="G118">
        <v>13.7</v>
      </c>
      <c r="H118">
        <v>31</v>
      </c>
      <c r="I118">
        <v>31.1</v>
      </c>
      <c r="J118">
        <v>0.2</v>
      </c>
      <c r="K118" t="str">
        <f>VLOOKUP(EnergyDemand__2_1[[#This Row],[Date]],_holidays!$A$1:$C$2107,2,0)</f>
        <v>Y</v>
      </c>
      <c r="L118" t="str">
        <f>VLOOKUP(EnergyDemand__2_1[[#This Row],[Date]],_holidays!$A$1:$C$2107,3,0)</f>
        <v>N</v>
      </c>
      <c r="M118" s="2">
        <v>129798.47</v>
      </c>
      <c r="N118" s="4">
        <v>130.50196869999999</v>
      </c>
      <c r="O118" s="54">
        <f>EnergyDemand__2_1[[#This Row],[Demand]]*EnergyDemand__2_1[[#This Row],[RRP AUD$]]</f>
        <v>16938955.869247887</v>
      </c>
    </row>
    <row r="119" spans="1:15" x14ac:dyDescent="0.3">
      <c r="A119" s="3">
        <v>43768</v>
      </c>
      <c r="B119" s="3" t="str">
        <f>"Q" &amp;INT((MONTH(A119)+2)/3) &amp; "-" &amp; YEAR(A119)</f>
        <v>Q4-2019</v>
      </c>
      <c r="C119" t="str">
        <f>TEXT(EnergyDemand__2_1[[#This Row],[Date]],"mmmm")</f>
        <v>October</v>
      </c>
      <c r="D119">
        <f>WEEKNUM(EnergyDemand__2_1[[#This Row],[Date]],)</f>
        <v>44</v>
      </c>
      <c r="E119" t="str">
        <f>TEXT(EnergyDemand__2_1[[#This Row],[Date]],"dddd")</f>
        <v>Wednesday</v>
      </c>
      <c r="F119" s="49">
        <f>YEAR(EnergyDemand__2_1[[#This Row],[Date]])</f>
        <v>2019</v>
      </c>
      <c r="G119">
        <v>13.8</v>
      </c>
      <c r="H119">
        <v>25.1</v>
      </c>
      <c r="I119">
        <v>27.2</v>
      </c>
      <c r="J119">
        <v>0</v>
      </c>
      <c r="K119" t="str">
        <f>VLOOKUP(EnergyDemand__2_1[[#This Row],[Date]],_holidays!$A$1:$C$2107,2,0)</f>
        <v>Y</v>
      </c>
      <c r="L119" t="str">
        <f>VLOOKUP(EnergyDemand__2_1[[#This Row],[Date]],_holidays!$A$1:$C$2107,3,0)</f>
        <v>N</v>
      </c>
      <c r="M119" s="2">
        <v>117375.73</v>
      </c>
      <c r="N119" s="4">
        <v>130.31831199999999</v>
      </c>
      <c r="O119" s="54">
        <f>EnergyDemand__2_1[[#This Row],[Demand]]*EnergyDemand__2_1[[#This Row],[RRP AUD$]]</f>
        <v>15296207.003367759</v>
      </c>
    </row>
    <row r="120" spans="1:15" x14ac:dyDescent="0.3">
      <c r="A120" s="3">
        <v>42868</v>
      </c>
      <c r="B120" s="3" t="str">
        <f>"Q" &amp;INT((MONTH(A120)+2)/3) &amp; "-" &amp; YEAR(A120)</f>
        <v>Q2-2017</v>
      </c>
      <c r="C120" t="str">
        <f>TEXT(EnergyDemand__2_1[[#This Row],[Date]],"mmmm")</f>
        <v>May</v>
      </c>
      <c r="D120">
        <f>WEEKNUM(EnergyDemand__2_1[[#This Row],[Date]],)</f>
        <v>19</v>
      </c>
      <c r="E120" t="str">
        <f>TEXT(EnergyDemand__2_1[[#This Row],[Date]],"dddd")</f>
        <v>Saturday</v>
      </c>
      <c r="F120" s="49">
        <f>YEAR(EnergyDemand__2_1[[#This Row],[Date]])</f>
        <v>2017</v>
      </c>
      <c r="G120">
        <v>8.4</v>
      </c>
      <c r="H120">
        <v>15.6</v>
      </c>
      <c r="I120">
        <v>10.1</v>
      </c>
      <c r="J120">
        <v>0.2</v>
      </c>
      <c r="K120" t="str">
        <f>VLOOKUP(EnergyDemand__2_1[[#This Row],[Date]],_holidays!$A$1:$C$2107,2,0)</f>
        <v>Y</v>
      </c>
      <c r="L120" t="str">
        <f>VLOOKUP(EnergyDemand__2_1[[#This Row],[Date]],_holidays!$A$1:$C$2107,3,0)</f>
        <v>N</v>
      </c>
      <c r="M120" s="2">
        <v>109477.42</v>
      </c>
      <c r="N120" s="4">
        <v>130.31682979999999</v>
      </c>
      <c r="O120" s="54">
        <f>EnergyDemand__2_1[[#This Row],[Demand]]*EnergyDemand__2_1[[#This Row],[RRP AUD$]]</f>
        <v>14266750.309083115</v>
      </c>
    </row>
    <row r="121" spans="1:15" x14ac:dyDescent="0.3">
      <c r="A121" s="3">
        <v>43767</v>
      </c>
      <c r="B121" s="3" t="str">
        <f>"Q" &amp;INT((MONTH(A121)+2)/3) &amp; "-" &amp; YEAR(A121)</f>
        <v>Q4-2019</v>
      </c>
      <c r="C121" t="str">
        <f>TEXT(EnergyDemand__2_1[[#This Row],[Date]],"mmmm")</f>
        <v>October</v>
      </c>
      <c r="D121">
        <f>WEEKNUM(EnergyDemand__2_1[[#This Row],[Date]],)</f>
        <v>44</v>
      </c>
      <c r="E121" t="str">
        <f>TEXT(EnergyDemand__2_1[[#This Row],[Date]],"dddd")</f>
        <v>Tuesday</v>
      </c>
      <c r="F121" s="49">
        <f>YEAR(EnergyDemand__2_1[[#This Row],[Date]])</f>
        <v>2019</v>
      </c>
      <c r="G121">
        <v>9.6999999999999993</v>
      </c>
      <c r="H121">
        <v>30.5</v>
      </c>
      <c r="I121">
        <v>27</v>
      </c>
      <c r="J121">
        <v>0</v>
      </c>
      <c r="K121" t="str">
        <f>VLOOKUP(EnergyDemand__2_1[[#This Row],[Date]],_holidays!$A$1:$C$2107,2,0)</f>
        <v>Y</v>
      </c>
      <c r="L121" t="str">
        <f>VLOOKUP(EnergyDemand__2_1[[#This Row],[Date]],_holidays!$A$1:$C$2107,3,0)</f>
        <v>N</v>
      </c>
      <c r="M121" s="2">
        <v>111887.405</v>
      </c>
      <c r="N121" s="4">
        <v>130.19868170000001</v>
      </c>
      <c r="O121" s="54">
        <f>EnergyDemand__2_1[[#This Row],[Demand]]*EnergyDemand__2_1[[#This Row],[RRP AUD$]]</f>
        <v>14567592.629833989</v>
      </c>
    </row>
    <row r="122" spans="1:15" x14ac:dyDescent="0.3">
      <c r="A122" s="3">
        <v>42937</v>
      </c>
      <c r="B122" s="3" t="str">
        <f>"Q" &amp;INT((MONTH(A122)+2)/3) &amp; "-" &amp; YEAR(A122)</f>
        <v>Q3-2017</v>
      </c>
      <c r="C122" t="str">
        <f>TEXT(EnergyDemand__2_1[[#This Row],[Date]],"mmmm")</f>
        <v>July</v>
      </c>
      <c r="D122">
        <f>WEEKNUM(EnergyDemand__2_1[[#This Row],[Date]],)</f>
        <v>29</v>
      </c>
      <c r="E122" t="str">
        <f>TEXT(EnergyDemand__2_1[[#This Row],[Date]],"dddd")</f>
        <v>Friday</v>
      </c>
      <c r="F122" s="49">
        <f>YEAR(EnergyDemand__2_1[[#This Row],[Date]])</f>
        <v>2017</v>
      </c>
      <c r="G122">
        <v>3.3</v>
      </c>
      <c r="H122">
        <v>13.8</v>
      </c>
      <c r="I122">
        <v>10.3</v>
      </c>
      <c r="J122">
        <v>4.2</v>
      </c>
      <c r="K122" t="str">
        <f>VLOOKUP(EnergyDemand__2_1[[#This Row],[Date]],_holidays!$A$1:$C$2107,2,0)</f>
        <v>Y</v>
      </c>
      <c r="L122" t="str">
        <f>VLOOKUP(EnergyDemand__2_1[[#This Row],[Date]],_holidays!$A$1:$C$2107,3,0)</f>
        <v>N</v>
      </c>
      <c r="M122" s="2">
        <v>140073.89499999999</v>
      </c>
      <c r="N122" s="4">
        <v>130.19271090000001</v>
      </c>
      <c r="O122" s="54">
        <f>EnergyDemand__2_1[[#This Row],[Demand]]*EnergyDemand__2_1[[#This Row],[RRP AUD$]]</f>
        <v>18236600.116371956</v>
      </c>
    </row>
    <row r="123" spans="1:15" x14ac:dyDescent="0.3">
      <c r="A123" s="3">
        <v>43259</v>
      </c>
      <c r="B123" s="3" t="str">
        <f>"Q" &amp;INT((MONTH(A123)+2)/3) &amp; "-" &amp; YEAR(A123)</f>
        <v>Q2-2018</v>
      </c>
      <c r="C123" t="str">
        <f>TEXT(EnergyDemand__2_1[[#This Row],[Date]],"mmmm")</f>
        <v>June</v>
      </c>
      <c r="D123">
        <f>WEEKNUM(EnergyDemand__2_1[[#This Row],[Date]],)</f>
        <v>23</v>
      </c>
      <c r="E123" t="str">
        <f>TEXT(EnergyDemand__2_1[[#This Row],[Date]],"dddd")</f>
        <v>Friday</v>
      </c>
      <c r="F123" s="49">
        <f>YEAR(EnergyDemand__2_1[[#This Row],[Date]])</f>
        <v>2018</v>
      </c>
      <c r="G123">
        <v>12.4</v>
      </c>
      <c r="H123">
        <v>13.6</v>
      </c>
      <c r="I123">
        <v>3.3</v>
      </c>
      <c r="J123">
        <v>0.6</v>
      </c>
      <c r="K123" t="str">
        <f>VLOOKUP(EnergyDemand__2_1[[#This Row],[Date]],_holidays!$A$1:$C$2107,2,0)</f>
        <v>Y</v>
      </c>
      <c r="L123" t="str">
        <f>VLOOKUP(EnergyDemand__2_1[[#This Row],[Date]],_holidays!$A$1:$C$2107,3,0)</f>
        <v>N</v>
      </c>
      <c r="M123" s="2">
        <v>129910.015</v>
      </c>
      <c r="N123" s="4">
        <v>130.0827333</v>
      </c>
      <c r="O123" s="54">
        <f>EnergyDemand__2_1[[#This Row],[Demand]]*EnergyDemand__2_1[[#This Row],[RRP AUD$]]</f>
        <v>16899049.834243998</v>
      </c>
    </row>
    <row r="124" spans="1:15" x14ac:dyDescent="0.3">
      <c r="A124" s="3">
        <v>42836</v>
      </c>
      <c r="B124" s="3" t="str">
        <f>"Q" &amp;INT((MONTH(A124)+2)/3) &amp; "-" &amp; YEAR(A124)</f>
        <v>Q2-2017</v>
      </c>
      <c r="C124" t="str">
        <f>TEXT(EnergyDemand__2_1[[#This Row],[Date]],"mmmm")</f>
        <v>April</v>
      </c>
      <c r="D124">
        <f>WEEKNUM(EnergyDemand__2_1[[#This Row],[Date]],)</f>
        <v>15</v>
      </c>
      <c r="E124" t="str">
        <f>TEXT(EnergyDemand__2_1[[#This Row],[Date]],"dddd")</f>
        <v>Tuesday</v>
      </c>
      <c r="F124" s="49">
        <f>YEAR(EnergyDemand__2_1[[#This Row],[Date]])</f>
        <v>2017</v>
      </c>
      <c r="G124">
        <v>12.3</v>
      </c>
      <c r="H124">
        <v>18.5</v>
      </c>
      <c r="I124">
        <v>13.5</v>
      </c>
      <c r="J124">
        <v>15.4</v>
      </c>
      <c r="K124" t="str">
        <f>VLOOKUP(EnergyDemand__2_1[[#This Row],[Date]],_holidays!$A$1:$C$2107,2,0)</f>
        <v>N</v>
      </c>
      <c r="L124" t="str">
        <f>VLOOKUP(EnergyDemand__2_1[[#This Row],[Date]],_holidays!$A$1:$C$2107,3,0)</f>
        <v>N</v>
      </c>
      <c r="M124" s="2">
        <v>114159.965</v>
      </c>
      <c r="N124" s="4">
        <v>130.03687339999999</v>
      </c>
      <c r="O124" s="54">
        <f>EnergyDemand__2_1[[#This Row],[Demand]]*EnergyDemand__2_1[[#This Row],[RRP AUD$]]</f>
        <v>14845004.916053429</v>
      </c>
    </row>
    <row r="125" spans="1:15" x14ac:dyDescent="0.3">
      <c r="A125" s="3">
        <v>42867</v>
      </c>
      <c r="B125" s="3" t="str">
        <f>"Q" &amp;INT((MONTH(A125)+2)/3) &amp; "-" &amp; YEAR(A125)</f>
        <v>Q2-2017</v>
      </c>
      <c r="C125" t="str">
        <f>TEXT(EnergyDemand__2_1[[#This Row],[Date]],"mmmm")</f>
        <v>May</v>
      </c>
      <c r="D125">
        <f>WEEKNUM(EnergyDemand__2_1[[#This Row],[Date]],)</f>
        <v>19</v>
      </c>
      <c r="E125" t="str">
        <f>TEXT(EnergyDemand__2_1[[#This Row],[Date]],"dddd")</f>
        <v>Friday</v>
      </c>
      <c r="F125" s="49">
        <f>YEAR(EnergyDemand__2_1[[#This Row],[Date]])</f>
        <v>2017</v>
      </c>
      <c r="G125">
        <v>5.9</v>
      </c>
      <c r="H125">
        <v>19.5</v>
      </c>
      <c r="I125">
        <v>9.9</v>
      </c>
      <c r="J125">
        <v>0</v>
      </c>
      <c r="K125" t="str">
        <f>VLOOKUP(EnergyDemand__2_1[[#This Row],[Date]],_holidays!$A$1:$C$2107,2,0)</f>
        <v>Y</v>
      </c>
      <c r="L125" t="str">
        <f>VLOOKUP(EnergyDemand__2_1[[#This Row],[Date]],_holidays!$A$1:$C$2107,3,0)</f>
        <v>N</v>
      </c>
      <c r="M125" s="2">
        <v>123523</v>
      </c>
      <c r="N125" s="4">
        <v>129.30937700000001</v>
      </c>
      <c r="O125" s="54">
        <f>EnergyDemand__2_1[[#This Row],[Demand]]*EnergyDemand__2_1[[#This Row],[RRP AUD$]]</f>
        <v>15972682.175171001</v>
      </c>
    </row>
    <row r="126" spans="1:15" x14ac:dyDescent="0.3">
      <c r="A126" s="3">
        <v>43684</v>
      </c>
      <c r="B126" s="3" t="str">
        <f>"Q" &amp;INT((MONTH(A126)+2)/3) &amp; "-" &amp; YEAR(A126)</f>
        <v>Q3-2019</v>
      </c>
      <c r="C126" t="str">
        <f>TEXT(EnergyDemand__2_1[[#This Row],[Date]],"mmmm")</f>
        <v>August</v>
      </c>
      <c r="D126">
        <f>WEEKNUM(EnergyDemand__2_1[[#This Row],[Date]],)</f>
        <v>32</v>
      </c>
      <c r="E126" t="str">
        <f>TEXT(EnergyDemand__2_1[[#This Row],[Date]],"dddd")</f>
        <v>Wednesday</v>
      </c>
      <c r="F126" s="49">
        <f>YEAR(EnergyDemand__2_1[[#This Row],[Date]])</f>
        <v>2019</v>
      </c>
      <c r="G126">
        <v>9.3000000000000007</v>
      </c>
      <c r="H126">
        <v>14.1</v>
      </c>
      <c r="I126">
        <v>7.5</v>
      </c>
      <c r="J126">
        <v>0</v>
      </c>
      <c r="K126" t="str">
        <f>VLOOKUP(EnergyDemand__2_1[[#This Row],[Date]],_holidays!$A$1:$C$2107,2,0)</f>
        <v>Y</v>
      </c>
      <c r="L126" t="str">
        <f>VLOOKUP(EnergyDemand__2_1[[#This Row],[Date]],_holidays!$A$1:$C$2107,3,0)</f>
        <v>N</v>
      </c>
      <c r="M126" s="2">
        <v>136315.38</v>
      </c>
      <c r="N126" s="4">
        <v>129.26252919999999</v>
      </c>
      <c r="O126" s="54">
        <f>EnergyDemand__2_1[[#This Row],[Demand]]*EnergyDemand__2_1[[#This Row],[RRP AUD$]]</f>
        <v>17620470.787659094</v>
      </c>
    </row>
    <row r="127" spans="1:15" x14ac:dyDescent="0.3">
      <c r="A127" s="3">
        <v>42752</v>
      </c>
      <c r="B127" s="3" t="str">
        <f>"Q" &amp;INT((MONTH(A127)+2)/3) &amp; "-" &amp; YEAR(A127)</f>
        <v>Q1-2017</v>
      </c>
      <c r="C127" t="str">
        <f>TEXT(EnergyDemand__2_1[[#This Row],[Date]],"mmmm")</f>
        <v>January</v>
      </c>
      <c r="D127">
        <f>WEEKNUM(EnergyDemand__2_1[[#This Row],[Date]],)</f>
        <v>3</v>
      </c>
      <c r="E127" t="str">
        <f>TEXT(EnergyDemand__2_1[[#This Row],[Date]],"dddd")</f>
        <v>Tuesday</v>
      </c>
      <c r="F127" s="49">
        <f>YEAR(EnergyDemand__2_1[[#This Row],[Date]])</f>
        <v>2017</v>
      </c>
      <c r="G127">
        <v>16.399999999999999</v>
      </c>
      <c r="H127">
        <v>37.799999999999997</v>
      </c>
      <c r="I127">
        <v>25.5</v>
      </c>
      <c r="J127">
        <v>0</v>
      </c>
      <c r="K127" t="str">
        <f>VLOOKUP(EnergyDemand__2_1[[#This Row],[Date]],_holidays!$A$1:$C$2107,2,0)</f>
        <v>N</v>
      </c>
      <c r="L127" t="str">
        <f>VLOOKUP(EnergyDemand__2_1[[#This Row],[Date]],_holidays!$A$1:$C$2107,3,0)</f>
        <v>N</v>
      </c>
      <c r="M127" s="2">
        <v>140517.65</v>
      </c>
      <c r="N127" s="4">
        <v>129.23765750000001</v>
      </c>
      <c r="O127" s="54">
        <f>EnergyDemand__2_1[[#This Row],[Demand]]*EnergyDemand__2_1[[#This Row],[RRP AUD$]]</f>
        <v>18160171.923404876</v>
      </c>
    </row>
    <row r="128" spans="1:15" x14ac:dyDescent="0.3">
      <c r="A128" s="3">
        <v>42924</v>
      </c>
      <c r="B128" s="3" t="str">
        <f>"Q" &amp;INT((MONTH(A128)+2)/3) &amp; "-" &amp; YEAR(A128)</f>
        <v>Q3-2017</v>
      </c>
      <c r="C128" t="str">
        <f>TEXT(EnergyDemand__2_1[[#This Row],[Date]],"mmmm")</f>
        <v>July</v>
      </c>
      <c r="D128">
        <f>WEEKNUM(EnergyDemand__2_1[[#This Row],[Date]],)</f>
        <v>27</v>
      </c>
      <c r="E128" t="str">
        <f>TEXT(EnergyDemand__2_1[[#This Row],[Date]],"dddd")</f>
        <v>Saturday</v>
      </c>
      <c r="F128" s="49">
        <f>YEAR(EnergyDemand__2_1[[#This Row],[Date]])</f>
        <v>2017</v>
      </c>
      <c r="G128">
        <v>5.3</v>
      </c>
      <c r="H128">
        <v>13.5</v>
      </c>
      <c r="I128">
        <v>5.0999999999999996</v>
      </c>
      <c r="J128">
        <v>0</v>
      </c>
      <c r="K128" t="str">
        <f>VLOOKUP(EnergyDemand__2_1[[#This Row],[Date]],_holidays!$A$1:$C$2107,2,0)</f>
        <v>N</v>
      </c>
      <c r="L128" t="str">
        <f>VLOOKUP(EnergyDemand__2_1[[#This Row],[Date]],_holidays!$A$1:$C$2107,3,0)</f>
        <v>N</v>
      </c>
      <c r="M128" s="2">
        <v>123687.97</v>
      </c>
      <c r="N128" s="4">
        <v>129.135411</v>
      </c>
      <c r="O128" s="54">
        <f>EnergyDemand__2_1[[#This Row],[Demand]]*EnergyDemand__2_1[[#This Row],[RRP AUD$]]</f>
        <v>15972496.841705671</v>
      </c>
    </row>
    <row r="129" spans="1:15" x14ac:dyDescent="0.3">
      <c r="A129" s="3">
        <v>43567</v>
      </c>
      <c r="B129" s="3" t="str">
        <f>"Q" &amp;INT((MONTH(A129)+2)/3) &amp; "-" &amp; YEAR(A129)</f>
        <v>Q2-2019</v>
      </c>
      <c r="C129" t="str">
        <f>TEXT(EnergyDemand__2_1[[#This Row],[Date]],"mmmm")</f>
        <v>April</v>
      </c>
      <c r="D129">
        <f>WEEKNUM(EnergyDemand__2_1[[#This Row],[Date]],)</f>
        <v>15</v>
      </c>
      <c r="E129" t="str">
        <f>TEXT(EnergyDemand__2_1[[#This Row],[Date]],"dddd")</f>
        <v>Friday</v>
      </c>
      <c r="F129" s="49">
        <f>YEAR(EnergyDemand__2_1[[#This Row],[Date]])</f>
        <v>2019</v>
      </c>
      <c r="G129">
        <v>6.7</v>
      </c>
      <c r="H129">
        <v>24.9</v>
      </c>
      <c r="I129">
        <v>15.3</v>
      </c>
      <c r="J129">
        <v>0.2</v>
      </c>
      <c r="K129" t="str">
        <f>VLOOKUP(EnergyDemand__2_1[[#This Row],[Date]],_holidays!$A$1:$C$2107,2,0)</f>
        <v>N</v>
      </c>
      <c r="L129" t="str">
        <f>VLOOKUP(EnergyDemand__2_1[[#This Row],[Date]],_holidays!$A$1:$C$2107,3,0)</f>
        <v>N</v>
      </c>
      <c r="M129" s="2">
        <v>114848.77</v>
      </c>
      <c r="N129" s="4">
        <v>128.7232047</v>
      </c>
      <c r="O129" s="54">
        <f>EnergyDemand__2_1[[#This Row],[Demand]]*EnergyDemand__2_1[[#This Row],[RRP AUD$]]</f>
        <v>14783701.73025322</v>
      </c>
    </row>
    <row r="130" spans="1:15" x14ac:dyDescent="0.3">
      <c r="A130" s="3">
        <v>42858</v>
      </c>
      <c r="B130" s="3" t="str">
        <f>"Q" &amp;INT((MONTH(A130)+2)/3) &amp; "-" &amp; YEAR(A130)</f>
        <v>Q2-2017</v>
      </c>
      <c r="C130" t="str">
        <f>TEXT(EnergyDemand__2_1[[#This Row],[Date]],"mmmm")</f>
        <v>May</v>
      </c>
      <c r="D130">
        <f>WEEKNUM(EnergyDemand__2_1[[#This Row],[Date]],)</f>
        <v>18</v>
      </c>
      <c r="E130" t="str">
        <f>TEXT(EnergyDemand__2_1[[#This Row],[Date]],"dddd")</f>
        <v>Wednesday</v>
      </c>
      <c r="F130" s="49">
        <f>YEAR(EnergyDemand__2_1[[#This Row],[Date]])</f>
        <v>2017</v>
      </c>
      <c r="G130">
        <v>7.4</v>
      </c>
      <c r="H130">
        <v>15.3</v>
      </c>
      <c r="I130">
        <v>10.8</v>
      </c>
      <c r="J130">
        <v>0.8</v>
      </c>
      <c r="K130" t="str">
        <f>VLOOKUP(EnergyDemand__2_1[[#This Row],[Date]],_holidays!$A$1:$C$2107,2,0)</f>
        <v>Y</v>
      </c>
      <c r="L130" t="str">
        <f>VLOOKUP(EnergyDemand__2_1[[#This Row],[Date]],_holidays!$A$1:$C$2107,3,0)</f>
        <v>N</v>
      </c>
      <c r="M130" s="2">
        <v>129196.44500000001</v>
      </c>
      <c r="N130" s="4">
        <v>128.63995560000001</v>
      </c>
      <c r="O130" s="54">
        <f>EnergyDemand__2_1[[#This Row],[Demand]]*EnergyDemand__2_1[[#This Row],[RRP AUD$]]</f>
        <v>16619824.948477844</v>
      </c>
    </row>
    <row r="131" spans="1:15" x14ac:dyDescent="0.3">
      <c r="A131" s="3">
        <v>42871</v>
      </c>
      <c r="B131" s="3" t="str">
        <f>"Q" &amp;INT((MONTH(A131)+2)/3) &amp; "-" &amp; YEAR(A131)</f>
        <v>Q2-2017</v>
      </c>
      <c r="C131" t="str">
        <f>TEXT(EnergyDemand__2_1[[#This Row],[Date]],"mmmm")</f>
        <v>May</v>
      </c>
      <c r="D131">
        <f>WEEKNUM(EnergyDemand__2_1[[#This Row],[Date]],)</f>
        <v>20</v>
      </c>
      <c r="E131" t="str">
        <f>TEXT(EnergyDemand__2_1[[#This Row],[Date]],"dddd")</f>
        <v>Tuesday</v>
      </c>
      <c r="F131" s="49">
        <f>YEAR(EnergyDemand__2_1[[#This Row],[Date]])</f>
        <v>2017</v>
      </c>
      <c r="G131">
        <v>5.6</v>
      </c>
      <c r="H131">
        <v>18.2</v>
      </c>
      <c r="I131">
        <v>9</v>
      </c>
      <c r="J131">
        <v>0</v>
      </c>
      <c r="K131" t="str">
        <f>VLOOKUP(EnergyDemand__2_1[[#This Row],[Date]],_holidays!$A$1:$C$2107,2,0)</f>
        <v>Y</v>
      </c>
      <c r="L131" t="str">
        <f>VLOOKUP(EnergyDemand__2_1[[#This Row],[Date]],_holidays!$A$1:$C$2107,3,0)</f>
        <v>N</v>
      </c>
      <c r="M131" s="2">
        <v>127820.715</v>
      </c>
      <c r="N131" s="4">
        <v>128.3149076</v>
      </c>
      <c r="O131" s="54">
        <f>EnergyDemand__2_1[[#This Row],[Demand]]*EnergyDemand__2_1[[#This Row],[RRP AUD$]]</f>
        <v>16401303.234590933</v>
      </c>
    </row>
    <row r="132" spans="1:15" x14ac:dyDescent="0.3">
      <c r="A132" s="3">
        <v>43681</v>
      </c>
      <c r="B132" s="3" t="str">
        <f>"Q" &amp;INT((MONTH(A132)+2)/3) &amp; "-" &amp; YEAR(A132)</f>
        <v>Q3-2019</v>
      </c>
      <c r="C132" t="str">
        <f>TEXT(EnergyDemand__2_1[[#This Row],[Date]],"mmmm")</f>
        <v>August</v>
      </c>
      <c r="D132">
        <f>WEEKNUM(EnergyDemand__2_1[[#This Row],[Date]],)</f>
        <v>32</v>
      </c>
      <c r="E132" t="str">
        <f>TEXT(EnergyDemand__2_1[[#This Row],[Date]],"dddd")</f>
        <v>Sunday</v>
      </c>
      <c r="F132" s="49">
        <f>YEAR(EnergyDemand__2_1[[#This Row],[Date]])</f>
        <v>2019</v>
      </c>
      <c r="G132">
        <v>9.1999999999999993</v>
      </c>
      <c r="H132">
        <v>13.1</v>
      </c>
      <c r="I132">
        <v>7.2</v>
      </c>
      <c r="J132">
        <v>1</v>
      </c>
      <c r="K132" t="str">
        <f>VLOOKUP(EnergyDemand__2_1[[#This Row],[Date]],_holidays!$A$1:$C$2107,2,0)</f>
        <v>Y</v>
      </c>
      <c r="L132" t="str">
        <f>VLOOKUP(EnergyDemand__2_1[[#This Row],[Date]],_holidays!$A$1:$C$2107,3,0)</f>
        <v>N</v>
      </c>
      <c r="M132" s="2">
        <v>120350.215</v>
      </c>
      <c r="N132" s="4">
        <v>127.8811699</v>
      </c>
      <c r="O132" s="54">
        <f>EnergyDemand__2_1[[#This Row],[Demand]]*EnergyDemand__2_1[[#This Row],[RRP AUD$]]</f>
        <v>15390526.291916529</v>
      </c>
    </row>
    <row r="133" spans="1:15" x14ac:dyDescent="0.3">
      <c r="A133" s="3">
        <v>43639</v>
      </c>
      <c r="B133" s="3" t="str">
        <f>"Q" &amp;INT((MONTH(A133)+2)/3) &amp; "-" &amp; YEAR(A133)</f>
        <v>Q2-2019</v>
      </c>
      <c r="C133" t="str">
        <f>TEXT(EnergyDemand__2_1[[#This Row],[Date]],"mmmm")</f>
        <v>June</v>
      </c>
      <c r="D133">
        <f>WEEKNUM(EnergyDemand__2_1[[#This Row],[Date]],)</f>
        <v>26</v>
      </c>
      <c r="E133" t="str">
        <f>TEXT(EnergyDemand__2_1[[#This Row],[Date]],"dddd")</f>
        <v>Sunday</v>
      </c>
      <c r="F133" s="49">
        <f>YEAR(EnergyDemand__2_1[[#This Row],[Date]])</f>
        <v>2019</v>
      </c>
      <c r="G133">
        <v>3.6</v>
      </c>
      <c r="H133">
        <v>9.6</v>
      </c>
      <c r="I133">
        <v>5.9</v>
      </c>
      <c r="J133">
        <v>1.2</v>
      </c>
      <c r="K133" t="str">
        <f>VLOOKUP(EnergyDemand__2_1[[#This Row],[Date]],_holidays!$A$1:$C$2107,2,0)</f>
        <v>Y</v>
      </c>
      <c r="L133" t="str">
        <f>VLOOKUP(EnergyDemand__2_1[[#This Row],[Date]],_holidays!$A$1:$C$2107,3,0)</f>
        <v>N</v>
      </c>
      <c r="M133" s="2">
        <v>133525.32</v>
      </c>
      <c r="N133" s="4">
        <v>127.6019028</v>
      </c>
      <c r="O133" s="54">
        <f>EnergyDemand__2_1[[#This Row],[Demand]]*EnergyDemand__2_1[[#This Row],[RRP AUD$]]</f>
        <v>17038084.903978899</v>
      </c>
    </row>
    <row r="134" spans="1:15" x14ac:dyDescent="0.3">
      <c r="A134" s="3">
        <v>43229</v>
      </c>
      <c r="B134" s="3" t="str">
        <f>"Q" &amp;INT((MONTH(A134)+2)/3) &amp; "-" &amp; YEAR(A134)</f>
        <v>Q2-2018</v>
      </c>
      <c r="C134" t="str">
        <f>TEXT(EnergyDemand__2_1[[#This Row],[Date]],"mmmm")</f>
        <v>May</v>
      </c>
      <c r="D134">
        <f>WEEKNUM(EnergyDemand__2_1[[#This Row],[Date]],)</f>
        <v>19</v>
      </c>
      <c r="E134" t="str">
        <f>TEXT(EnergyDemand__2_1[[#This Row],[Date]],"dddd")</f>
        <v>Wednesday</v>
      </c>
      <c r="F134" s="49">
        <f>YEAR(EnergyDemand__2_1[[#This Row],[Date]])</f>
        <v>2018</v>
      </c>
      <c r="G134">
        <v>8</v>
      </c>
      <c r="H134">
        <v>18.399999999999999</v>
      </c>
      <c r="I134">
        <v>7.5</v>
      </c>
      <c r="J134">
        <v>0</v>
      </c>
      <c r="K134" t="str">
        <f>VLOOKUP(EnergyDemand__2_1[[#This Row],[Date]],_holidays!$A$1:$C$2107,2,0)</f>
        <v>Y</v>
      </c>
      <c r="L134" t="str">
        <f>VLOOKUP(EnergyDemand__2_1[[#This Row],[Date]],_holidays!$A$1:$C$2107,3,0)</f>
        <v>N</v>
      </c>
      <c r="M134" s="2">
        <v>122721.46</v>
      </c>
      <c r="N134" s="4">
        <v>127.59078030000001</v>
      </c>
      <c r="O134" s="54">
        <f>EnergyDemand__2_1[[#This Row],[Demand]]*EnergyDemand__2_1[[#This Row],[RRP AUD$]]</f>
        <v>15658126.840955239</v>
      </c>
    </row>
    <row r="135" spans="1:15" x14ac:dyDescent="0.3">
      <c r="A135" s="3">
        <v>43512</v>
      </c>
      <c r="B135" s="3" t="str">
        <f>"Q" &amp;INT((MONTH(A135)+2)/3) &amp; "-" &amp; YEAR(A135)</f>
        <v>Q1-2019</v>
      </c>
      <c r="C135" t="str">
        <f>TEXT(EnergyDemand__2_1[[#This Row],[Date]],"mmmm")</f>
        <v>February</v>
      </c>
      <c r="D135">
        <f>WEEKNUM(EnergyDemand__2_1[[#This Row],[Date]],)</f>
        <v>7</v>
      </c>
      <c r="E135" t="str">
        <f>TEXT(EnergyDemand__2_1[[#This Row],[Date]],"dddd")</f>
        <v>Saturday</v>
      </c>
      <c r="F135" s="49">
        <f>YEAR(EnergyDemand__2_1[[#This Row],[Date]])</f>
        <v>2019</v>
      </c>
      <c r="G135">
        <v>16.100000000000001</v>
      </c>
      <c r="H135">
        <v>23.2</v>
      </c>
      <c r="I135">
        <v>24.2</v>
      </c>
      <c r="J135">
        <v>0</v>
      </c>
      <c r="K135" t="str">
        <f>VLOOKUP(EnergyDemand__2_1[[#This Row],[Date]],_holidays!$A$1:$C$2107,2,0)</f>
        <v>Y</v>
      </c>
      <c r="L135" t="str">
        <f>VLOOKUP(EnergyDemand__2_1[[#This Row],[Date]],_holidays!$A$1:$C$2107,3,0)</f>
        <v>N</v>
      </c>
      <c r="M135" s="2">
        <v>106467.235</v>
      </c>
      <c r="N135" s="4">
        <v>127.4802754</v>
      </c>
      <c r="O135" s="54">
        <f>EnergyDemand__2_1[[#This Row],[Demand]]*EnergyDemand__2_1[[#This Row],[RRP AUD$]]</f>
        <v>13572472.438876519</v>
      </c>
    </row>
    <row r="136" spans="1:15" x14ac:dyDescent="0.3">
      <c r="A136" s="3">
        <v>43468</v>
      </c>
      <c r="B136" s="3" t="str">
        <f>"Q" &amp;INT((MONTH(A136)+2)/3) &amp; "-" &amp; YEAR(A136)</f>
        <v>Q1-2019</v>
      </c>
      <c r="C136" t="str">
        <f>TEXT(EnergyDemand__2_1[[#This Row],[Date]],"mmmm")</f>
        <v>January</v>
      </c>
      <c r="D136">
        <f>WEEKNUM(EnergyDemand__2_1[[#This Row],[Date]],)</f>
        <v>1</v>
      </c>
      <c r="E136" t="str">
        <f>TEXT(EnergyDemand__2_1[[#This Row],[Date]],"dddd")</f>
        <v>Thursday</v>
      </c>
      <c r="F136" s="49">
        <f>YEAR(EnergyDemand__2_1[[#This Row],[Date]])</f>
        <v>2019</v>
      </c>
      <c r="G136">
        <v>15.9</v>
      </c>
      <c r="H136">
        <v>29.5</v>
      </c>
      <c r="I136">
        <v>27.6</v>
      </c>
      <c r="J136">
        <v>0</v>
      </c>
      <c r="K136" t="str">
        <f>VLOOKUP(EnergyDemand__2_1[[#This Row],[Date]],_holidays!$A$1:$C$2107,2,0)</f>
        <v>N</v>
      </c>
      <c r="L136" t="str">
        <f>VLOOKUP(EnergyDemand__2_1[[#This Row],[Date]],_holidays!$A$1:$C$2107,3,0)</f>
        <v>N</v>
      </c>
      <c r="M136" s="2">
        <v>118789.605</v>
      </c>
      <c r="N136" s="4">
        <v>127.38030259999999</v>
      </c>
      <c r="O136" s="54">
        <f>EnergyDemand__2_1[[#This Row],[Demand]]*EnergyDemand__2_1[[#This Row],[RRP AUD$]]</f>
        <v>15131455.830634471</v>
      </c>
    </row>
    <row r="137" spans="1:15" x14ac:dyDescent="0.3">
      <c r="A137" s="3">
        <v>42548</v>
      </c>
      <c r="B137" s="3" t="str">
        <f>"Q" &amp;INT((MONTH(A137)+2)/3) &amp; "-" &amp; YEAR(A137)</f>
        <v>Q2-2016</v>
      </c>
      <c r="C137" t="str">
        <f>TEXT(EnergyDemand__2_1[[#This Row],[Date]],"mmmm")</f>
        <v>June</v>
      </c>
      <c r="D137">
        <f>WEEKNUM(EnergyDemand__2_1[[#This Row],[Date]],)</f>
        <v>27</v>
      </c>
      <c r="E137" t="str">
        <f>TEXT(EnergyDemand__2_1[[#This Row],[Date]],"dddd")</f>
        <v>Monday</v>
      </c>
      <c r="F137" s="49">
        <f>YEAR(EnergyDemand__2_1[[#This Row],[Date]])</f>
        <v>2016</v>
      </c>
      <c r="G137">
        <v>4.8</v>
      </c>
      <c r="H137">
        <v>10.6</v>
      </c>
      <c r="I137">
        <v>4.7</v>
      </c>
      <c r="J137">
        <v>0.2</v>
      </c>
      <c r="K137" t="str">
        <f>VLOOKUP(EnergyDemand__2_1[[#This Row],[Date]],_holidays!$A$1:$C$2107,2,0)</f>
        <v>N</v>
      </c>
      <c r="L137" t="str">
        <f>VLOOKUP(EnergyDemand__2_1[[#This Row],[Date]],_holidays!$A$1:$C$2107,3,0)</f>
        <v>N</v>
      </c>
      <c r="M137" s="2">
        <v>148639.995</v>
      </c>
      <c r="N137" s="4">
        <v>127.3466076</v>
      </c>
      <c r="O137" s="54">
        <f>EnergyDemand__2_1[[#This Row],[Demand]]*EnergyDemand__2_1[[#This Row],[RRP AUD$]]</f>
        <v>18928799.116930962</v>
      </c>
    </row>
    <row r="138" spans="1:15" x14ac:dyDescent="0.3">
      <c r="A138" s="3">
        <v>43544</v>
      </c>
      <c r="B138" s="3" t="str">
        <f>"Q" &amp;INT((MONTH(A138)+2)/3) &amp; "-" &amp; YEAR(A138)</f>
        <v>Q1-2019</v>
      </c>
      <c r="C138" t="str">
        <f>TEXT(EnergyDemand__2_1[[#This Row],[Date]],"mmmm")</f>
        <v>March</v>
      </c>
      <c r="D138">
        <f>WEEKNUM(EnergyDemand__2_1[[#This Row],[Date]],)</f>
        <v>12</v>
      </c>
      <c r="E138" t="str">
        <f>TEXT(EnergyDemand__2_1[[#This Row],[Date]],"dddd")</f>
        <v>Wednesday</v>
      </c>
      <c r="F138" s="49">
        <f>YEAR(EnergyDemand__2_1[[#This Row],[Date]])</f>
        <v>2019</v>
      </c>
      <c r="G138">
        <v>19.3</v>
      </c>
      <c r="H138">
        <v>23.4</v>
      </c>
      <c r="I138">
        <v>11.1</v>
      </c>
      <c r="J138">
        <v>0</v>
      </c>
      <c r="K138" t="str">
        <f>VLOOKUP(EnergyDemand__2_1[[#This Row],[Date]],_holidays!$A$1:$C$2107,2,0)</f>
        <v>Y</v>
      </c>
      <c r="L138" t="str">
        <f>VLOOKUP(EnergyDemand__2_1[[#This Row],[Date]],_holidays!$A$1:$C$2107,3,0)</f>
        <v>N</v>
      </c>
      <c r="M138" s="2">
        <v>123994.3</v>
      </c>
      <c r="N138" s="4">
        <v>127.27659920000001</v>
      </c>
      <c r="O138" s="54">
        <f>EnergyDemand__2_1[[#This Row],[Demand]]*EnergyDemand__2_1[[#This Row],[RRP AUD$]]</f>
        <v>15781572.824184561</v>
      </c>
    </row>
    <row r="139" spans="1:15" x14ac:dyDescent="0.3">
      <c r="A139" s="3">
        <v>42869</v>
      </c>
      <c r="B139" s="3" t="str">
        <f>"Q" &amp;INT((MONTH(A139)+2)/3) &amp; "-" &amp; YEAR(A139)</f>
        <v>Q2-2017</v>
      </c>
      <c r="C139" t="str">
        <f>TEXT(EnergyDemand__2_1[[#This Row],[Date]],"mmmm")</f>
        <v>May</v>
      </c>
      <c r="D139">
        <f>WEEKNUM(EnergyDemand__2_1[[#This Row],[Date]],)</f>
        <v>20</v>
      </c>
      <c r="E139" t="str">
        <f>TEXT(EnergyDemand__2_1[[#This Row],[Date]],"dddd")</f>
        <v>Sunday</v>
      </c>
      <c r="F139" s="49">
        <f>YEAR(EnergyDemand__2_1[[#This Row],[Date]])</f>
        <v>2017</v>
      </c>
      <c r="G139">
        <v>6.4</v>
      </c>
      <c r="H139">
        <v>15.1</v>
      </c>
      <c r="I139">
        <v>7.7</v>
      </c>
      <c r="J139">
        <v>0</v>
      </c>
      <c r="K139" t="str">
        <f>VLOOKUP(EnergyDemand__2_1[[#This Row],[Date]],_holidays!$A$1:$C$2107,2,0)</f>
        <v>Y</v>
      </c>
      <c r="L139" t="str">
        <f>VLOOKUP(EnergyDemand__2_1[[#This Row],[Date]],_holidays!$A$1:$C$2107,3,0)</f>
        <v>N</v>
      </c>
      <c r="M139" s="2">
        <v>107497.03</v>
      </c>
      <c r="N139" s="4">
        <v>126.9174946</v>
      </c>
      <c r="O139" s="54">
        <f>EnergyDemand__2_1[[#This Row],[Demand]]*EnergyDemand__2_1[[#This Row],[RRP AUD$]]</f>
        <v>13643253.724541038</v>
      </c>
    </row>
    <row r="140" spans="1:15" x14ac:dyDescent="0.3">
      <c r="A140" s="3">
        <v>43566</v>
      </c>
      <c r="B140" s="3" t="str">
        <f>"Q" &amp;INT((MONTH(A140)+2)/3) &amp; "-" &amp; YEAR(A140)</f>
        <v>Q2-2019</v>
      </c>
      <c r="C140" t="str">
        <f>TEXT(EnergyDemand__2_1[[#This Row],[Date]],"mmmm")</f>
        <v>April</v>
      </c>
      <c r="D140">
        <f>WEEKNUM(EnergyDemand__2_1[[#This Row],[Date]],)</f>
        <v>15</v>
      </c>
      <c r="E140" t="str">
        <f>TEXT(EnergyDemand__2_1[[#This Row],[Date]],"dddd")</f>
        <v>Thursday</v>
      </c>
      <c r="F140" s="49">
        <f>YEAR(EnergyDemand__2_1[[#This Row],[Date]])</f>
        <v>2019</v>
      </c>
      <c r="G140">
        <v>11.3</v>
      </c>
      <c r="H140">
        <v>17.3</v>
      </c>
      <c r="I140">
        <v>14.4</v>
      </c>
      <c r="J140">
        <v>0</v>
      </c>
      <c r="K140" t="str">
        <f>VLOOKUP(EnergyDemand__2_1[[#This Row],[Date]],_holidays!$A$1:$C$2107,2,0)</f>
        <v>N</v>
      </c>
      <c r="L140" t="str">
        <f>VLOOKUP(EnergyDemand__2_1[[#This Row],[Date]],_holidays!$A$1:$C$2107,3,0)</f>
        <v>N</v>
      </c>
      <c r="M140" s="2">
        <v>116890.61</v>
      </c>
      <c r="N140" s="4">
        <v>126.8896051</v>
      </c>
      <c r="O140" s="54">
        <f>EnergyDemand__2_1[[#This Row],[Demand]]*EnergyDemand__2_1[[#This Row],[RRP AUD$]]</f>
        <v>14832203.34279811</v>
      </c>
    </row>
    <row r="141" spans="1:15" x14ac:dyDescent="0.3">
      <c r="A141" s="3">
        <v>43538</v>
      </c>
      <c r="B141" s="3" t="str">
        <f>"Q" &amp;INT((MONTH(A141)+2)/3) &amp; "-" &amp; YEAR(A141)</f>
        <v>Q1-2019</v>
      </c>
      <c r="C141" t="str">
        <f>TEXT(EnergyDemand__2_1[[#This Row],[Date]],"mmmm")</f>
        <v>March</v>
      </c>
      <c r="D141">
        <f>WEEKNUM(EnergyDemand__2_1[[#This Row],[Date]],)</f>
        <v>11</v>
      </c>
      <c r="E141" t="str">
        <f>TEXT(EnergyDemand__2_1[[#This Row],[Date]],"dddd")</f>
        <v>Thursday</v>
      </c>
      <c r="F141" s="49">
        <f>YEAR(EnergyDemand__2_1[[#This Row],[Date]])</f>
        <v>2019</v>
      </c>
      <c r="G141">
        <v>12.1</v>
      </c>
      <c r="H141">
        <v>20.8</v>
      </c>
      <c r="I141">
        <v>20.6</v>
      </c>
      <c r="J141">
        <v>0.2</v>
      </c>
      <c r="K141" t="str">
        <f>VLOOKUP(EnergyDemand__2_1[[#This Row],[Date]],_holidays!$A$1:$C$2107,2,0)</f>
        <v>Y</v>
      </c>
      <c r="L141" t="str">
        <f>VLOOKUP(EnergyDemand__2_1[[#This Row],[Date]],_holidays!$A$1:$C$2107,3,0)</f>
        <v>N</v>
      </c>
      <c r="M141" s="2">
        <v>112785.78</v>
      </c>
      <c r="N141" s="4">
        <v>126.7859571</v>
      </c>
      <c r="O141" s="54">
        <f>EnergyDemand__2_1[[#This Row],[Demand]]*EnergyDemand__2_1[[#This Row],[RRP AUD$]]</f>
        <v>14299653.064570038</v>
      </c>
    </row>
    <row r="142" spans="1:15" x14ac:dyDescent="0.3">
      <c r="A142" s="3">
        <v>42525</v>
      </c>
      <c r="B142" s="3" t="str">
        <f>"Q" &amp;INT((MONTH(A142)+2)/3) &amp; "-" &amp; YEAR(A142)</f>
        <v>Q2-2016</v>
      </c>
      <c r="C142" t="str">
        <f>TEXT(EnergyDemand__2_1[[#This Row],[Date]],"mmmm")</f>
        <v>June</v>
      </c>
      <c r="D142">
        <f>WEEKNUM(EnergyDemand__2_1[[#This Row],[Date]],)</f>
        <v>23</v>
      </c>
      <c r="E142" t="str">
        <f>TEXT(EnergyDemand__2_1[[#This Row],[Date]],"dddd")</f>
        <v>Saturday</v>
      </c>
      <c r="F142" s="49">
        <f>YEAR(EnergyDemand__2_1[[#This Row],[Date]])</f>
        <v>2016</v>
      </c>
      <c r="G142">
        <v>9.8000000000000007</v>
      </c>
      <c r="H142">
        <v>13.4</v>
      </c>
      <c r="I142">
        <v>3.7</v>
      </c>
      <c r="J142">
        <v>6.2</v>
      </c>
      <c r="K142" t="str">
        <f>VLOOKUP(EnergyDemand__2_1[[#This Row],[Date]],_holidays!$A$1:$C$2107,2,0)</f>
        <v>Y</v>
      </c>
      <c r="L142" t="str">
        <f>VLOOKUP(EnergyDemand__2_1[[#This Row],[Date]],_holidays!$A$1:$C$2107,3,0)</f>
        <v>N</v>
      </c>
      <c r="M142" s="2">
        <v>122764.33</v>
      </c>
      <c r="N142" s="4">
        <v>126.74997190000001</v>
      </c>
      <c r="O142" s="54">
        <f>EnergyDemand__2_1[[#This Row],[Demand]]*EnergyDemand__2_1[[#This Row],[RRP AUD$]]</f>
        <v>15560375.377822328</v>
      </c>
    </row>
    <row r="143" spans="1:15" x14ac:dyDescent="0.3">
      <c r="A143" s="3">
        <v>42837</v>
      </c>
      <c r="B143" s="3" t="str">
        <f>"Q" &amp;INT((MONTH(A143)+2)/3) &amp; "-" &amp; YEAR(A143)</f>
        <v>Q2-2017</v>
      </c>
      <c r="C143" t="str">
        <f>TEXT(EnergyDemand__2_1[[#This Row],[Date]],"mmmm")</f>
        <v>April</v>
      </c>
      <c r="D143">
        <f>WEEKNUM(EnergyDemand__2_1[[#This Row],[Date]],)</f>
        <v>15</v>
      </c>
      <c r="E143" t="str">
        <f>TEXT(EnergyDemand__2_1[[#This Row],[Date]],"dddd")</f>
        <v>Wednesday</v>
      </c>
      <c r="F143" s="49">
        <f>YEAR(EnergyDemand__2_1[[#This Row],[Date]])</f>
        <v>2017</v>
      </c>
      <c r="G143">
        <v>10.8</v>
      </c>
      <c r="H143">
        <v>19.3</v>
      </c>
      <c r="I143">
        <v>14</v>
      </c>
      <c r="J143">
        <v>0</v>
      </c>
      <c r="K143" t="str">
        <f>VLOOKUP(EnergyDemand__2_1[[#This Row],[Date]],_holidays!$A$1:$C$2107,2,0)</f>
        <v>N</v>
      </c>
      <c r="L143" t="str">
        <f>VLOOKUP(EnergyDemand__2_1[[#This Row],[Date]],_holidays!$A$1:$C$2107,3,0)</f>
        <v>N</v>
      </c>
      <c r="M143" s="2">
        <v>114335.995</v>
      </c>
      <c r="N143" s="4">
        <v>126.572879</v>
      </c>
      <c r="O143" s="54">
        <f>EnergyDemand__2_1[[#This Row],[Demand]]*EnergyDemand__2_1[[#This Row],[RRP AUD$]]</f>
        <v>14471836.060479604</v>
      </c>
    </row>
    <row r="144" spans="1:15" x14ac:dyDescent="0.3">
      <c r="A144" s="3">
        <v>42831</v>
      </c>
      <c r="B144" s="3" t="str">
        <f>"Q" &amp;INT((MONTH(A144)+2)/3) &amp; "-" &amp; YEAR(A144)</f>
        <v>Q2-2017</v>
      </c>
      <c r="C144" t="str">
        <f>TEXT(EnergyDemand__2_1[[#This Row],[Date]],"mmmm")</f>
        <v>April</v>
      </c>
      <c r="D144">
        <f>WEEKNUM(EnergyDemand__2_1[[#This Row],[Date]],)</f>
        <v>14</v>
      </c>
      <c r="E144" t="str">
        <f>TEXT(EnergyDemand__2_1[[#This Row],[Date]],"dddd")</f>
        <v>Thursday</v>
      </c>
      <c r="F144" s="49">
        <f>YEAR(EnergyDemand__2_1[[#This Row],[Date]])</f>
        <v>2017</v>
      </c>
      <c r="G144">
        <v>12</v>
      </c>
      <c r="H144">
        <v>26.6</v>
      </c>
      <c r="I144">
        <v>13.5</v>
      </c>
      <c r="J144">
        <v>0</v>
      </c>
      <c r="K144" t="str">
        <f>VLOOKUP(EnergyDemand__2_1[[#This Row],[Date]],_holidays!$A$1:$C$2107,2,0)</f>
        <v>N</v>
      </c>
      <c r="L144" t="str">
        <f>VLOOKUP(EnergyDemand__2_1[[#This Row],[Date]],_holidays!$A$1:$C$2107,3,0)</f>
        <v>N</v>
      </c>
      <c r="M144" s="2">
        <v>114817.30499999999</v>
      </c>
      <c r="N144" s="4">
        <v>126.18198750000001</v>
      </c>
      <c r="O144" s="54">
        <f>EnergyDemand__2_1[[#This Row],[Demand]]*EnergyDemand__2_1[[#This Row],[RRP AUD$]]</f>
        <v>14487875.744293688</v>
      </c>
    </row>
    <row r="145" spans="1:15" x14ac:dyDescent="0.3">
      <c r="A145" s="3">
        <v>43440</v>
      </c>
      <c r="B145" s="3" t="str">
        <f>"Q" &amp;INT((MONTH(A145)+2)/3) &amp; "-" &amp; YEAR(A145)</f>
        <v>Q4-2018</v>
      </c>
      <c r="C145" t="str">
        <f>TEXT(EnergyDemand__2_1[[#This Row],[Date]],"mmmm")</f>
        <v>December</v>
      </c>
      <c r="D145">
        <f>WEEKNUM(EnergyDemand__2_1[[#This Row],[Date]],)</f>
        <v>49</v>
      </c>
      <c r="E145" t="str">
        <f>TEXT(EnergyDemand__2_1[[#This Row],[Date]],"dddd")</f>
        <v>Thursday</v>
      </c>
      <c r="F145" s="49">
        <f>YEAR(EnergyDemand__2_1[[#This Row],[Date]])</f>
        <v>2018</v>
      </c>
      <c r="G145">
        <v>14.5</v>
      </c>
      <c r="H145">
        <v>35.5</v>
      </c>
      <c r="I145">
        <v>31.3</v>
      </c>
      <c r="J145">
        <v>0</v>
      </c>
      <c r="K145" t="str">
        <f>VLOOKUP(EnergyDemand__2_1[[#This Row],[Date]],_holidays!$A$1:$C$2107,2,0)</f>
        <v>Y</v>
      </c>
      <c r="L145" t="str">
        <f>VLOOKUP(EnergyDemand__2_1[[#This Row],[Date]],_holidays!$A$1:$C$2107,3,0)</f>
        <v>N</v>
      </c>
      <c r="M145" s="2">
        <v>135452.26</v>
      </c>
      <c r="N145" s="4">
        <v>125.30810839999999</v>
      </c>
      <c r="O145" s="54">
        <f>EnergyDemand__2_1[[#This Row],[Demand]]*EnergyDemand__2_1[[#This Row],[RRP AUD$]]</f>
        <v>16973266.479104985</v>
      </c>
    </row>
    <row r="146" spans="1:15" x14ac:dyDescent="0.3">
      <c r="A146" s="3">
        <v>43655</v>
      </c>
      <c r="B146" s="3" t="str">
        <f>"Q" &amp;INT((MONTH(A146)+2)/3) &amp; "-" &amp; YEAR(A146)</f>
        <v>Q3-2019</v>
      </c>
      <c r="C146" t="str">
        <f>TEXT(EnergyDemand__2_1[[#This Row],[Date]],"mmmm")</f>
        <v>July</v>
      </c>
      <c r="D146">
        <f>WEEKNUM(EnergyDemand__2_1[[#This Row],[Date]],)</f>
        <v>28</v>
      </c>
      <c r="E146" t="str">
        <f>TEXT(EnergyDemand__2_1[[#This Row],[Date]],"dddd")</f>
        <v>Tuesday</v>
      </c>
      <c r="F146" s="49">
        <f>YEAR(EnergyDemand__2_1[[#This Row],[Date]])</f>
        <v>2019</v>
      </c>
      <c r="G146">
        <v>6.8</v>
      </c>
      <c r="H146">
        <v>15</v>
      </c>
      <c r="I146">
        <v>7.2</v>
      </c>
      <c r="J146">
        <v>0.2</v>
      </c>
      <c r="K146" t="str">
        <f>VLOOKUP(EnergyDemand__2_1[[#This Row],[Date]],_holidays!$A$1:$C$2107,2,0)</f>
        <v>N</v>
      </c>
      <c r="L146" t="str">
        <f>VLOOKUP(EnergyDemand__2_1[[#This Row],[Date]],_holidays!$A$1:$C$2107,3,0)</f>
        <v>N</v>
      </c>
      <c r="M146" s="2">
        <v>133803.98499999999</v>
      </c>
      <c r="N146" s="4">
        <v>125.0990315</v>
      </c>
      <c r="O146" s="54">
        <f>EnergyDemand__2_1[[#This Row],[Demand]]*EnergyDemand__2_1[[#This Row],[RRP AUD$]]</f>
        <v>16738748.934340525</v>
      </c>
    </row>
    <row r="147" spans="1:15" x14ac:dyDescent="0.3">
      <c r="A147" s="3">
        <v>42916</v>
      </c>
      <c r="B147" s="3" t="str">
        <f>"Q" &amp;INT((MONTH(A147)+2)/3) &amp; "-" &amp; YEAR(A147)</f>
        <v>Q2-2017</v>
      </c>
      <c r="C147" t="str">
        <f>TEXT(EnergyDemand__2_1[[#This Row],[Date]],"mmmm")</f>
        <v>June</v>
      </c>
      <c r="D147">
        <f>WEEKNUM(EnergyDemand__2_1[[#This Row],[Date]],)</f>
        <v>26</v>
      </c>
      <c r="E147" t="str">
        <f>TEXT(EnergyDemand__2_1[[#This Row],[Date]],"dddd")</f>
        <v>Friday</v>
      </c>
      <c r="F147" s="49">
        <f>YEAR(EnergyDemand__2_1[[#This Row],[Date]])</f>
        <v>2017</v>
      </c>
      <c r="G147">
        <v>7.1</v>
      </c>
      <c r="H147">
        <v>12.3</v>
      </c>
      <c r="I147">
        <v>8.4</v>
      </c>
      <c r="J147">
        <v>4.4000000000000004</v>
      </c>
      <c r="K147" t="str">
        <f>VLOOKUP(EnergyDemand__2_1[[#This Row],[Date]],_holidays!$A$1:$C$2107,2,0)</f>
        <v>N</v>
      </c>
      <c r="L147" t="str">
        <f>VLOOKUP(EnergyDemand__2_1[[#This Row],[Date]],_holidays!$A$1:$C$2107,3,0)</f>
        <v>N</v>
      </c>
      <c r="M147" s="2">
        <v>139275.77499999999</v>
      </c>
      <c r="N147" s="4">
        <v>124.6840444</v>
      </c>
      <c r="O147" s="54">
        <f>EnergyDemand__2_1[[#This Row],[Demand]]*EnergyDemand__2_1[[#This Row],[RRP AUD$]]</f>
        <v>17365466.913944408</v>
      </c>
    </row>
    <row r="148" spans="1:15" x14ac:dyDescent="0.3">
      <c r="A148" s="3">
        <v>42555</v>
      </c>
      <c r="B148" s="3" t="str">
        <f>"Q" &amp;INT((MONTH(A148)+2)/3) &amp; "-" &amp; YEAR(A148)</f>
        <v>Q3-2016</v>
      </c>
      <c r="C148" t="str">
        <f>TEXT(EnergyDemand__2_1[[#This Row],[Date]],"mmmm")</f>
        <v>July</v>
      </c>
      <c r="D148">
        <f>WEEKNUM(EnergyDemand__2_1[[#This Row],[Date]],)</f>
        <v>28</v>
      </c>
      <c r="E148" t="str">
        <f>TEXT(EnergyDemand__2_1[[#This Row],[Date]],"dddd")</f>
        <v>Monday</v>
      </c>
      <c r="F148" s="49">
        <f>YEAR(EnergyDemand__2_1[[#This Row],[Date]])</f>
        <v>2016</v>
      </c>
      <c r="G148">
        <v>10.4</v>
      </c>
      <c r="H148">
        <v>12.7</v>
      </c>
      <c r="I148">
        <v>3.6</v>
      </c>
      <c r="J148">
        <v>0</v>
      </c>
      <c r="K148" t="str">
        <f>VLOOKUP(EnergyDemand__2_1[[#This Row],[Date]],_holidays!$A$1:$C$2107,2,0)</f>
        <v>N</v>
      </c>
      <c r="L148" t="str">
        <f>VLOOKUP(EnergyDemand__2_1[[#This Row],[Date]],_holidays!$A$1:$C$2107,3,0)</f>
        <v>N</v>
      </c>
      <c r="M148" s="2">
        <v>135712.245</v>
      </c>
      <c r="N148" s="4">
        <v>124.1368856</v>
      </c>
      <c r="O148" s="54">
        <f>EnergyDemand__2_1[[#This Row],[Demand]]*EnergyDemand__2_1[[#This Row],[RRP AUD$]]</f>
        <v>16846895.432084173</v>
      </c>
    </row>
    <row r="149" spans="1:15" x14ac:dyDescent="0.3">
      <c r="A149" s="3">
        <v>43236</v>
      </c>
      <c r="B149" s="3" t="str">
        <f>"Q" &amp;INT((MONTH(A149)+2)/3) &amp; "-" &amp; YEAR(A149)</f>
        <v>Q2-2018</v>
      </c>
      <c r="C149" t="str">
        <f>TEXT(EnergyDemand__2_1[[#This Row],[Date]],"mmmm")</f>
        <v>May</v>
      </c>
      <c r="D149">
        <f>WEEKNUM(EnergyDemand__2_1[[#This Row],[Date]],)</f>
        <v>20</v>
      </c>
      <c r="E149" t="str">
        <f>TEXT(EnergyDemand__2_1[[#This Row],[Date]],"dddd")</f>
        <v>Wednesday</v>
      </c>
      <c r="F149" s="49">
        <f>YEAR(EnergyDemand__2_1[[#This Row],[Date]])</f>
        <v>2018</v>
      </c>
      <c r="G149">
        <v>9.4</v>
      </c>
      <c r="H149">
        <v>14.3</v>
      </c>
      <c r="I149">
        <v>7.6</v>
      </c>
      <c r="J149">
        <v>2</v>
      </c>
      <c r="K149" t="str">
        <f>VLOOKUP(EnergyDemand__2_1[[#This Row],[Date]],_holidays!$A$1:$C$2107,2,0)</f>
        <v>Y</v>
      </c>
      <c r="L149" t="str">
        <f>VLOOKUP(EnergyDemand__2_1[[#This Row],[Date]],_holidays!$A$1:$C$2107,3,0)</f>
        <v>N</v>
      </c>
      <c r="M149" s="2">
        <v>133399.23000000001</v>
      </c>
      <c r="N149" s="4">
        <v>124.0856314</v>
      </c>
      <c r="O149" s="54">
        <f>EnergyDemand__2_1[[#This Row],[Demand]]*EnergyDemand__2_1[[#This Row],[RRP AUD$]]</f>
        <v>16552927.682823824</v>
      </c>
    </row>
    <row r="150" spans="1:15" x14ac:dyDescent="0.3">
      <c r="A150" s="3">
        <v>43641</v>
      </c>
      <c r="B150" s="3" t="str">
        <f>"Q" &amp;INT((MONTH(A150)+2)/3) &amp; "-" &amp; YEAR(A150)</f>
        <v>Q2-2019</v>
      </c>
      <c r="C150" t="str">
        <f>TEXT(EnergyDemand__2_1[[#This Row],[Date]],"mmmm")</f>
        <v>June</v>
      </c>
      <c r="D150">
        <f>WEEKNUM(EnergyDemand__2_1[[#This Row],[Date]],)</f>
        <v>26</v>
      </c>
      <c r="E150" t="str">
        <f>TEXT(EnergyDemand__2_1[[#This Row],[Date]],"dddd")</f>
        <v>Tuesday</v>
      </c>
      <c r="F150" s="49">
        <f>YEAR(EnergyDemand__2_1[[#This Row],[Date]])</f>
        <v>2019</v>
      </c>
      <c r="G150">
        <v>3.5</v>
      </c>
      <c r="H150">
        <v>17</v>
      </c>
      <c r="I150">
        <v>8.9</v>
      </c>
      <c r="J150">
        <v>0</v>
      </c>
      <c r="K150" t="str">
        <f>VLOOKUP(EnergyDemand__2_1[[#This Row],[Date]],_holidays!$A$1:$C$2107,2,0)</f>
        <v>Y</v>
      </c>
      <c r="L150" t="str">
        <f>VLOOKUP(EnergyDemand__2_1[[#This Row],[Date]],_holidays!$A$1:$C$2107,3,0)</f>
        <v>N</v>
      </c>
      <c r="M150" s="2">
        <v>145807.25</v>
      </c>
      <c r="N150" s="4">
        <v>124.05127779999999</v>
      </c>
      <c r="O150" s="54">
        <f>EnergyDemand__2_1[[#This Row],[Demand]]*EnergyDemand__2_1[[#This Row],[RRP AUD$]]</f>
        <v>18087575.67500405</v>
      </c>
    </row>
    <row r="151" spans="1:15" x14ac:dyDescent="0.3">
      <c r="A151" s="3">
        <v>42926</v>
      </c>
      <c r="B151" s="3" t="str">
        <f>"Q" &amp;INT((MONTH(A151)+2)/3) &amp; "-" &amp; YEAR(A151)</f>
        <v>Q3-2017</v>
      </c>
      <c r="C151" t="str">
        <f>TEXT(EnergyDemand__2_1[[#This Row],[Date]],"mmmm")</f>
        <v>July</v>
      </c>
      <c r="D151">
        <f>WEEKNUM(EnergyDemand__2_1[[#This Row],[Date]],)</f>
        <v>28</v>
      </c>
      <c r="E151" t="str">
        <f>TEXT(EnergyDemand__2_1[[#This Row],[Date]],"dddd")</f>
        <v>Monday</v>
      </c>
      <c r="F151" s="49">
        <f>YEAR(EnergyDemand__2_1[[#This Row],[Date]])</f>
        <v>2017</v>
      </c>
      <c r="G151">
        <v>7</v>
      </c>
      <c r="H151">
        <v>16</v>
      </c>
      <c r="I151">
        <v>5.7</v>
      </c>
      <c r="J151">
        <v>0</v>
      </c>
      <c r="K151" t="str">
        <f>VLOOKUP(EnergyDemand__2_1[[#This Row],[Date]],_holidays!$A$1:$C$2107,2,0)</f>
        <v>N</v>
      </c>
      <c r="L151" t="str">
        <f>VLOOKUP(EnergyDemand__2_1[[#This Row],[Date]],_holidays!$A$1:$C$2107,3,0)</f>
        <v>N</v>
      </c>
      <c r="M151" s="2">
        <v>133132.32500000001</v>
      </c>
      <c r="N151" s="4">
        <v>123.9739271</v>
      </c>
      <c r="O151" s="54">
        <f>EnergyDemand__2_1[[#This Row],[Demand]]*EnergyDemand__2_1[[#This Row],[RRP AUD$]]</f>
        <v>16504937.154203508</v>
      </c>
    </row>
    <row r="152" spans="1:15" x14ac:dyDescent="0.3">
      <c r="A152" s="3">
        <v>43691</v>
      </c>
      <c r="B152" s="3" t="str">
        <f>"Q" &amp;INT((MONTH(A152)+2)/3) &amp; "-" &amp; YEAR(A152)</f>
        <v>Q3-2019</v>
      </c>
      <c r="C152" t="str">
        <f>TEXT(EnergyDemand__2_1[[#This Row],[Date]],"mmmm")</f>
        <v>August</v>
      </c>
      <c r="D152">
        <f>WEEKNUM(EnergyDemand__2_1[[#This Row],[Date]],)</f>
        <v>33</v>
      </c>
      <c r="E152" t="str">
        <f>TEXT(EnergyDemand__2_1[[#This Row],[Date]],"dddd")</f>
        <v>Wednesday</v>
      </c>
      <c r="F152" s="49">
        <f>YEAR(EnergyDemand__2_1[[#This Row],[Date]])</f>
        <v>2019</v>
      </c>
      <c r="G152">
        <v>9.1</v>
      </c>
      <c r="H152">
        <v>13.8</v>
      </c>
      <c r="I152">
        <v>6.7</v>
      </c>
      <c r="J152">
        <v>0.2</v>
      </c>
      <c r="K152" t="str">
        <f>VLOOKUP(EnergyDemand__2_1[[#This Row],[Date]],_holidays!$A$1:$C$2107,2,0)</f>
        <v>Y</v>
      </c>
      <c r="L152" t="str">
        <f>VLOOKUP(EnergyDemand__2_1[[#This Row],[Date]],_holidays!$A$1:$C$2107,3,0)</f>
        <v>N</v>
      </c>
      <c r="M152" s="2">
        <v>134681.435</v>
      </c>
      <c r="N152" s="4">
        <v>123.8521422</v>
      </c>
      <c r="O152" s="54">
        <f>EnergyDemand__2_1[[#This Row],[Demand]]*EnergyDemand__2_1[[#This Row],[RRP AUD$]]</f>
        <v>16680584.239320057</v>
      </c>
    </row>
    <row r="153" spans="1:15" x14ac:dyDescent="0.3">
      <c r="A153" s="3">
        <v>42872</v>
      </c>
      <c r="B153" s="3" t="str">
        <f>"Q" &amp;INT((MONTH(A153)+2)/3) &amp; "-" &amp; YEAR(A153)</f>
        <v>Q2-2017</v>
      </c>
      <c r="C153" t="str">
        <f>TEXT(EnergyDemand__2_1[[#This Row],[Date]],"mmmm")</f>
        <v>May</v>
      </c>
      <c r="D153">
        <f>WEEKNUM(EnergyDemand__2_1[[#This Row],[Date]],)</f>
        <v>20</v>
      </c>
      <c r="E153" t="str">
        <f>TEXT(EnergyDemand__2_1[[#This Row],[Date]],"dddd")</f>
        <v>Wednesday</v>
      </c>
      <c r="F153" s="49">
        <f>YEAR(EnergyDemand__2_1[[#This Row],[Date]])</f>
        <v>2017</v>
      </c>
      <c r="G153">
        <v>7.6</v>
      </c>
      <c r="H153">
        <v>17</v>
      </c>
      <c r="I153">
        <v>3.8</v>
      </c>
      <c r="J153">
        <v>0</v>
      </c>
      <c r="K153" t="str">
        <f>VLOOKUP(EnergyDemand__2_1[[#This Row],[Date]],_holidays!$A$1:$C$2107,2,0)</f>
        <v>Y</v>
      </c>
      <c r="L153" t="str">
        <f>VLOOKUP(EnergyDemand__2_1[[#This Row],[Date]],_holidays!$A$1:$C$2107,3,0)</f>
        <v>N</v>
      </c>
      <c r="M153" s="2">
        <v>125072.675</v>
      </c>
      <c r="N153" s="4">
        <v>123.8345994</v>
      </c>
      <c r="O153" s="54">
        <f>EnergyDemand__2_1[[#This Row],[Demand]]*EnergyDemand__2_1[[#This Row],[RRP AUD$]]</f>
        <v>15488324.604511395</v>
      </c>
    </row>
    <row r="154" spans="1:15" x14ac:dyDescent="0.3">
      <c r="A154" s="3">
        <v>43637</v>
      </c>
      <c r="B154" s="3" t="str">
        <f>"Q" &amp;INT((MONTH(A154)+2)/3) &amp; "-" &amp; YEAR(A154)</f>
        <v>Q2-2019</v>
      </c>
      <c r="C154" t="str">
        <f>TEXT(EnergyDemand__2_1[[#This Row],[Date]],"mmmm")</f>
        <v>June</v>
      </c>
      <c r="D154">
        <f>WEEKNUM(EnergyDemand__2_1[[#This Row],[Date]],)</f>
        <v>25</v>
      </c>
      <c r="E154" t="str">
        <f>TEXT(EnergyDemand__2_1[[#This Row],[Date]],"dddd")</f>
        <v>Friday</v>
      </c>
      <c r="F154" s="49">
        <f>YEAR(EnergyDemand__2_1[[#This Row],[Date]])</f>
        <v>2019</v>
      </c>
      <c r="G154">
        <v>6.5</v>
      </c>
      <c r="H154">
        <v>12.6</v>
      </c>
      <c r="I154">
        <v>8.5</v>
      </c>
      <c r="J154">
        <v>3</v>
      </c>
      <c r="K154" t="str">
        <f>VLOOKUP(EnergyDemand__2_1[[#This Row],[Date]],_holidays!$A$1:$C$2107,2,0)</f>
        <v>Y</v>
      </c>
      <c r="L154" t="str">
        <f>VLOOKUP(EnergyDemand__2_1[[#This Row],[Date]],_holidays!$A$1:$C$2107,3,0)</f>
        <v>N</v>
      </c>
      <c r="M154" s="2">
        <v>144504.32999999999</v>
      </c>
      <c r="N154" s="4">
        <v>123.80971169999999</v>
      </c>
      <c r="O154" s="54">
        <f>EnergyDemand__2_1[[#This Row],[Demand]]*EnergyDemand__2_1[[#This Row],[RRP AUD$]]</f>
        <v>17891039.436701659</v>
      </c>
    </row>
    <row r="155" spans="1:15" x14ac:dyDescent="0.3">
      <c r="A155" s="3">
        <v>43523</v>
      </c>
      <c r="B155" s="3" t="str">
        <f>"Q" &amp;INT((MONTH(A155)+2)/3) &amp; "-" &amp; YEAR(A155)</f>
        <v>Q1-2019</v>
      </c>
      <c r="C155" t="str">
        <f>TEXT(EnergyDemand__2_1[[#This Row],[Date]],"mmmm")</f>
        <v>February</v>
      </c>
      <c r="D155">
        <f>WEEKNUM(EnergyDemand__2_1[[#This Row],[Date]],)</f>
        <v>9</v>
      </c>
      <c r="E155" t="str">
        <f>TEXT(EnergyDemand__2_1[[#This Row],[Date]],"dddd")</f>
        <v>Wednesday</v>
      </c>
      <c r="F155" s="49">
        <f>YEAR(EnergyDemand__2_1[[#This Row],[Date]])</f>
        <v>2019</v>
      </c>
      <c r="G155">
        <v>12.9</v>
      </c>
      <c r="H155">
        <v>25.7</v>
      </c>
      <c r="I155">
        <v>24</v>
      </c>
      <c r="J155">
        <v>0</v>
      </c>
      <c r="K155" t="str">
        <f>VLOOKUP(EnergyDemand__2_1[[#This Row],[Date]],_holidays!$A$1:$C$2107,2,0)</f>
        <v>Y</v>
      </c>
      <c r="L155" t="str">
        <f>VLOOKUP(EnergyDemand__2_1[[#This Row],[Date]],_holidays!$A$1:$C$2107,3,0)</f>
        <v>N</v>
      </c>
      <c r="M155" s="2">
        <v>125272.27</v>
      </c>
      <c r="N155" s="4">
        <v>123.7875391</v>
      </c>
      <c r="O155" s="54">
        <f>EnergyDemand__2_1[[#This Row],[Demand]]*EnergyDemand__2_1[[#This Row],[RRP AUD$]]</f>
        <v>15507146.020770758</v>
      </c>
    </row>
    <row r="156" spans="1:15" x14ac:dyDescent="0.3">
      <c r="A156" s="3">
        <v>42859</v>
      </c>
      <c r="B156" s="3" t="str">
        <f>"Q" &amp;INT((MONTH(A156)+2)/3) &amp; "-" &amp; YEAR(A156)</f>
        <v>Q2-2017</v>
      </c>
      <c r="C156" t="str">
        <f>TEXT(EnergyDemand__2_1[[#This Row],[Date]],"mmmm")</f>
        <v>May</v>
      </c>
      <c r="D156">
        <f>WEEKNUM(EnergyDemand__2_1[[#This Row],[Date]],)</f>
        <v>18</v>
      </c>
      <c r="E156" t="str">
        <f>TEXT(EnergyDemand__2_1[[#This Row],[Date]],"dddd")</f>
        <v>Thursday</v>
      </c>
      <c r="F156" s="49">
        <f>YEAR(EnergyDemand__2_1[[#This Row],[Date]])</f>
        <v>2017</v>
      </c>
      <c r="G156">
        <v>5.8</v>
      </c>
      <c r="H156">
        <v>16.899999999999999</v>
      </c>
      <c r="I156">
        <v>12</v>
      </c>
      <c r="J156">
        <v>0</v>
      </c>
      <c r="K156" t="str">
        <f>VLOOKUP(EnergyDemand__2_1[[#This Row],[Date]],_holidays!$A$1:$C$2107,2,0)</f>
        <v>Y</v>
      </c>
      <c r="L156" t="str">
        <f>VLOOKUP(EnergyDemand__2_1[[#This Row],[Date]],_holidays!$A$1:$C$2107,3,0)</f>
        <v>N</v>
      </c>
      <c r="M156" s="2">
        <v>127260.05</v>
      </c>
      <c r="N156" s="4">
        <v>123.4720662</v>
      </c>
      <c r="O156" s="54">
        <f>EnergyDemand__2_1[[#This Row],[Demand]]*EnergyDemand__2_1[[#This Row],[RRP AUD$]]</f>
        <v>15713061.318215311</v>
      </c>
    </row>
    <row r="157" spans="1:15" x14ac:dyDescent="0.3">
      <c r="A157" s="3">
        <v>43753</v>
      </c>
      <c r="B157" s="3" t="str">
        <f>"Q" &amp;INT((MONTH(A157)+2)/3) &amp; "-" &amp; YEAR(A157)</f>
        <v>Q4-2019</v>
      </c>
      <c r="C157" t="str">
        <f>TEXT(EnergyDemand__2_1[[#This Row],[Date]],"mmmm")</f>
        <v>October</v>
      </c>
      <c r="D157">
        <f>WEEKNUM(EnergyDemand__2_1[[#This Row],[Date]],)</f>
        <v>42</v>
      </c>
      <c r="E157" t="str">
        <f>TEXT(EnergyDemand__2_1[[#This Row],[Date]],"dddd")</f>
        <v>Tuesday</v>
      </c>
      <c r="F157" s="49">
        <f>YEAR(EnergyDemand__2_1[[#This Row],[Date]])</f>
        <v>2019</v>
      </c>
      <c r="G157">
        <v>13</v>
      </c>
      <c r="H157">
        <v>18</v>
      </c>
      <c r="I157">
        <v>20.6</v>
      </c>
      <c r="J157">
        <v>0</v>
      </c>
      <c r="K157" t="str">
        <f>VLOOKUP(EnergyDemand__2_1[[#This Row],[Date]],_holidays!$A$1:$C$2107,2,0)</f>
        <v>Y</v>
      </c>
      <c r="L157" t="str">
        <f>VLOOKUP(EnergyDemand__2_1[[#This Row],[Date]],_holidays!$A$1:$C$2107,3,0)</f>
        <v>N</v>
      </c>
      <c r="M157" s="2">
        <v>112052.12</v>
      </c>
      <c r="N157" s="4">
        <v>123.2613285</v>
      </c>
      <c r="O157" s="54">
        <f>EnergyDemand__2_1[[#This Row],[Demand]]*EnergyDemand__2_1[[#This Row],[RRP AUD$]]</f>
        <v>13811693.172441419</v>
      </c>
    </row>
    <row r="158" spans="1:15" x14ac:dyDescent="0.3">
      <c r="A158" s="3">
        <v>42526</v>
      </c>
      <c r="B158" s="3" t="str">
        <f>"Q" &amp;INT((MONTH(A158)+2)/3) &amp; "-" &amp; YEAR(A158)</f>
        <v>Q2-2016</v>
      </c>
      <c r="C158" t="str">
        <f>TEXT(EnergyDemand__2_1[[#This Row],[Date]],"mmmm")</f>
        <v>June</v>
      </c>
      <c r="D158">
        <f>WEEKNUM(EnergyDemand__2_1[[#This Row],[Date]],)</f>
        <v>24</v>
      </c>
      <c r="E158" t="str">
        <f>TEXT(EnergyDemand__2_1[[#This Row],[Date]],"dddd")</f>
        <v>Sunday</v>
      </c>
      <c r="F158" s="49">
        <f>YEAR(EnergyDemand__2_1[[#This Row],[Date]])</f>
        <v>2016</v>
      </c>
      <c r="G158">
        <v>10.5</v>
      </c>
      <c r="H158">
        <v>14.1</v>
      </c>
      <c r="I158">
        <v>3.3</v>
      </c>
      <c r="J158">
        <v>3.4</v>
      </c>
      <c r="K158" t="str">
        <f>VLOOKUP(EnergyDemand__2_1[[#This Row],[Date]],_holidays!$A$1:$C$2107,2,0)</f>
        <v>Y</v>
      </c>
      <c r="L158" t="str">
        <f>VLOOKUP(EnergyDemand__2_1[[#This Row],[Date]],_holidays!$A$1:$C$2107,3,0)</f>
        <v>N</v>
      </c>
      <c r="M158" s="2">
        <v>116052.80499999999</v>
      </c>
      <c r="N158" s="4">
        <v>122.7887776</v>
      </c>
      <c r="O158" s="54">
        <f>EnergyDemand__2_1[[#This Row],[Demand]]*EnergyDemand__2_1[[#This Row],[RRP AUD$]]</f>
        <v>14249982.063001167</v>
      </c>
    </row>
    <row r="159" spans="1:15" x14ac:dyDescent="0.3">
      <c r="A159" s="3">
        <v>42829</v>
      </c>
      <c r="B159" s="3" t="str">
        <f>"Q" &amp;INT((MONTH(A159)+2)/3) &amp; "-" &amp; YEAR(A159)</f>
        <v>Q2-2017</v>
      </c>
      <c r="C159" t="str">
        <f>TEXT(EnergyDemand__2_1[[#This Row],[Date]],"mmmm")</f>
        <v>April</v>
      </c>
      <c r="D159">
        <f>WEEKNUM(EnergyDemand__2_1[[#This Row],[Date]],)</f>
        <v>14</v>
      </c>
      <c r="E159" t="str">
        <f>TEXT(EnergyDemand__2_1[[#This Row],[Date]],"dddd")</f>
        <v>Tuesday</v>
      </c>
      <c r="F159" s="49">
        <f>YEAR(EnergyDemand__2_1[[#This Row],[Date]])</f>
        <v>2017</v>
      </c>
      <c r="G159">
        <v>10</v>
      </c>
      <c r="H159">
        <v>24.4</v>
      </c>
      <c r="I159">
        <v>16.399999999999999</v>
      </c>
      <c r="J159">
        <v>0</v>
      </c>
      <c r="K159" t="str">
        <f>VLOOKUP(EnergyDemand__2_1[[#This Row],[Date]],_holidays!$A$1:$C$2107,2,0)</f>
        <v>N</v>
      </c>
      <c r="L159" t="str">
        <f>VLOOKUP(EnergyDemand__2_1[[#This Row],[Date]],_holidays!$A$1:$C$2107,3,0)</f>
        <v>N</v>
      </c>
      <c r="M159" s="2">
        <v>113138.67</v>
      </c>
      <c r="N159" s="4">
        <v>122.6614787</v>
      </c>
      <c r="O159" s="54">
        <f>EnergyDemand__2_1[[#This Row],[Demand]]*EnergyDemand__2_1[[#This Row],[RRP AUD$]]</f>
        <v>13877756.560351329</v>
      </c>
    </row>
    <row r="160" spans="1:15" x14ac:dyDescent="0.3">
      <c r="A160" s="3">
        <v>42940</v>
      </c>
      <c r="B160" s="3" t="str">
        <f>"Q" &amp;INT((MONTH(A160)+2)/3) &amp; "-" &amp; YEAR(A160)</f>
        <v>Q3-2017</v>
      </c>
      <c r="C160" t="str">
        <f>TEXT(EnergyDemand__2_1[[#This Row],[Date]],"mmmm")</f>
        <v>July</v>
      </c>
      <c r="D160">
        <f>WEEKNUM(EnergyDemand__2_1[[#This Row],[Date]],)</f>
        <v>30</v>
      </c>
      <c r="E160" t="str">
        <f>TEXT(EnergyDemand__2_1[[#This Row],[Date]],"dddd")</f>
        <v>Monday</v>
      </c>
      <c r="F160" s="49">
        <f>YEAR(EnergyDemand__2_1[[#This Row],[Date]])</f>
        <v>2017</v>
      </c>
      <c r="G160">
        <v>8.1</v>
      </c>
      <c r="H160">
        <v>16.100000000000001</v>
      </c>
      <c r="I160">
        <v>8.3000000000000007</v>
      </c>
      <c r="J160">
        <v>7</v>
      </c>
      <c r="K160" t="str">
        <f>VLOOKUP(EnergyDemand__2_1[[#This Row],[Date]],_holidays!$A$1:$C$2107,2,0)</f>
        <v>Y</v>
      </c>
      <c r="L160" t="str">
        <f>VLOOKUP(EnergyDemand__2_1[[#This Row],[Date]],_holidays!$A$1:$C$2107,3,0)</f>
        <v>N</v>
      </c>
      <c r="M160" s="2">
        <v>136330.59</v>
      </c>
      <c r="N160" s="4">
        <v>122.6544774</v>
      </c>
      <c r="O160" s="54">
        <f>EnergyDemand__2_1[[#This Row],[Demand]]*EnergyDemand__2_1[[#This Row],[RRP AUD$]]</f>
        <v>16721557.270083666</v>
      </c>
    </row>
    <row r="161" spans="1:15" x14ac:dyDescent="0.3">
      <c r="A161" s="3">
        <v>43568</v>
      </c>
      <c r="B161" s="3" t="str">
        <f>"Q" &amp;INT((MONTH(A161)+2)/3) &amp; "-" &amp; YEAR(A161)</f>
        <v>Q2-2019</v>
      </c>
      <c r="C161" t="str">
        <f>TEXT(EnergyDemand__2_1[[#This Row],[Date]],"mmmm")</f>
        <v>April</v>
      </c>
      <c r="D161">
        <f>WEEKNUM(EnergyDemand__2_1[[#This Row],[Date]],)</f>
        <v>15</v>
      </c>
      <c r="E161" t="str">
        <f>TEXT(EnergyDemand__2_1[[#This Row],[Date]],"dddd")</f>
        <v>Saturday</v>
      </c>
      <c r="F161" s="49">
        <f>YEAR(EnergyDemand__2_1[[#This Row],[Date]])</f>
        <v>2019</v>
      </c>
      <c r="G161">
        <v>10.5</v>
      </c>
      <c r="H161">
        <v>20.7</v>
      </c>
      <c r="I161">
        <v>10</v>
      </c>
      <c r="J161">
        <v>0</v>
      </c>
      <c r="K161" t="str">
        <f>VLOOKUP(EnergyDemand__2_1[[#This Row],[Date]],_holidays!$A$1:$C$2107,2,0)</f>
        <v>N</v>
      </c>
      <c r="L161" t="str">
        <f>VLOOKUP(EnergyDemand__2_1[[#This Row],[Date]],_holidays!$A$1:$C$2107,3,0)</f>
        <v>N</v>
      </c>
      <c r="M161" s="2">
        <v>105963.55499999999</v>
      </c>
      <c r="N161" s="4">
        <v>122.44216059999999</v>
      </c>
      <c r="O161" s="54">
        <f>EnergyDemand__2_1[[#This Row],[Demand]]*EnergyDemand__2_1[[#This Row],[RRP AUD$]]</f>
        <v>12974406.619056931</v>
      </c>
    </row>
    <row r="162" spans="1:15" x14ac:dyDescent="0.3">
      <c r="A162" s="3">
        <v>43343</v>
      </c>
      <c r="B162" s="3" t="str">
        <f>"Q" &amp;INT((MONTH(A162)+2)/3) &amp; "-" &amp; YEAR(A162)</f>
        <v>Q3-2018</v>
      </c>
      <c r="C162" t="str">
        <f>TEXT(EnergyDemand__2_1[[#This Row],[Date]],"mmmm")</f>
        <v>August</v>
      </c>
      <c r="D162">
        <f>WEEKNUM(EnergyDemand__2_1[[#This Row],[Date]],)</f>
        <v>35</v>
      </c>
      <c r="E162" t="str">
        <f>TEXT(EnergyDemand__2_1[[#This Row],[Date]],"dddd")</f>
        <v>Friday</v>
      </c>
      <c r="F162" s="49">
        <f>YEAR(EnergyDemand__2_1[[#This Row],[Date]])</f>
        <v>2018</v>
      </c>
      <c r="G162">
        <v>8.9</v>
      </c>
      <c r="H162">
        <v>16</v>
      </c>
      <c r="I162">
        <v>6.8</v>
      </c>
      <c r="J162">
        <v>1.6</v>
      </c>
      <c r="K162" t="str">
        <f>VLOOKUP(EnergyDemand__2_1[[#This Row],[Date]],_holidays!$A$1:$C$2107,2,0)</f>
        <v>Y</v>
      </c>
      <c r="L162" t="str">
        <f>VLOOKUP(EnergyDemand__2_1[[#This Row],[Date]],_holidays!$A$1:$C$2107,3,0)</f>
        <v>N</v>
      </c>
      <c r="M162" s="2">
        <v>130466.91499999999</v>
      </c>
      <c r="N162" s="4">
        <v>122.4259917</v>
      </c>
      <c r="O162" s="54">
        <f>EnergyDemand__2_1[[#This Row],[Demand]]*EnergyDemand__2_1[[#This Row],[RRP AUD$]]</f>
        <v>15972541.452914605</v>
      </c>
    </row>
    <row r="163" spans="1:15" x14ac:dyDescent="0.3">
      <c r="A163" s="3">
        <v>43537</v>
      </c>
      <c r="B163" s="3" t="str">
        <f>"Q" &amp;INT((MONTH(A163)+2)/3) &amp; "-" &amp; YEAR(A163)</f>
        <v>Q1-2019</v>
      </c>
      <c r="C163" t="str">
        <f>TEXT(EnergyDemand__2_1[[#This Row],[Date]],"mmmm")</f>
        <v>March</v>
      </c>
      <c r="D163">
        <f>WEEKNUM(EnergyDemand__2_1[[#This Row],[Date]],)</f>
        <v>11</v>
      </c>
      <c r="E163" t="str">
        <f>TEXT(EnergyDemand__2_1[[#This Row],[Date]],"dddd")</f>
        <v>Wednesday</v>
      </c>
      <c r="F163" s="49">
        <f>YEAR(EnergyDemand__2_1[[#This Row],[Date]])</f>
        <v>2019</v>
      </c>
      <c r="G163">
        <v>11.9</v>
      </c>
      <c r="H163">
        <v>18.600000000000001</v>
      </c>
      <c r="I163">
        <v>15.1</v>
      </c>
      <c r="J163">
        <v>0</v>
      </c>
      <c r="K163" t="str">
        <f>VLOOKUP(EnergyDemand__2_1[[#This Row],[Date]],_holidays!$A$1:$C$2107,2,0)</f>
        <v>Y</v>
      </c>
      <c r="L163" t="str">
        <f>VLOOKUP(EnergyDemand__2_1[[#This Row],[Date]],_holidays!$A$1:$C$2107,3,0)</f>
        <v>N</v>
      </c>
      <c r="M163" s="2">
        <v>114740.52</v>
      </c>
      <c r="N163" s="4">
        <v>122.2385811</v>
      </c>
      <c r="O163" s="54">
        <f>EnergyDemand__2_1[[#This Row],[Demand]]*EnergyDemand__2_1[[#This Row],[RRP AUD$]]</f>
        <v>14025718.359476173</v>
      </c>
    </row>
    <row r="164" spans="1:15" x14ac:dyDescent="0.3">
      <c r="A164" s="3">
        <v>43390</v>
      </c>
      <c r="B164" s="3" t="str">
        <f>"Q" &amp;INT((MONTH(A164)+2)/3) &amp; "-" &amp; YEAR(A164)</f>
        <v>Q4-2018</v>
      </c>
      <c r="C164" t="str">
        <f>TEXT(EnergyDemand__2_1[[#This Row],[Date]],"mmmm")</f>
        <v>October</v>
      </c>
      <c r="D164">
        <f>WEEKNUM(EnergyDemand__2_1[[#This Row],[Date]],)</f>
        <v>42</v>
      </c>
      <c r="E164" t="str">
        <f>TEXT(EnergyDemand__2_1[[#This Row],[Date]],"dddd")</f>
        <v>Wednesday</v>
      </c>
      <c r="F164" s="49">
        <f>YEAR(EnergyDemand__2_1[[#This Row],[Date]])</f>
        <v>2018</v>
      </c>
      <c r="G164">
        <v>16.100000000000001</v>
      </c>
      <c r="H164">
        <v>22.6</v>
      </c>
      <c r="I164">
        <v>15.1</v>
      </c>
      <c r="J164">
        <v>5.2</v>
      </c>
      <c r="K164" t="str">
        <f>VLOOKUP(EnergyDemand__2_1[[#This Row],[Date]],_holidays!$A$1:$C$2107,2,0)</f>
        <v>Y</v>
      </c>
      <c r="L164" t="str">
        <f>VLOOKUP(EnergyDemand__2_1[[#This Row],[Date]],_holidays!$A$1:$C$2107,3,0)</f>
        <v>N</v>
      </c>
      <c r="M164" s="2">
        <v>112592.26</v>
      </c>
      <c r="N164" s="4">
        <v>122.20067</v>
      </c>
      <c r="O164" s="54">
        <f>EnergyDemand__2_1[[#This Row],[Demand]]*EnergyDemand__2_1[[#This Row],[RRP AUD$]]</f>
        <v>13758849.6088142</v>
      </c>
    </row>
    <row r="165" spans="1:15" x14ac:dyDescent="0.3">
      <c r="A165" s="3">
        <v>43376</v>
      </c>
      <c r="B165" s="3" t="str">
        <f>"Q" &amp;INT((MONTH(A165)+2)/3) &amp; "-" &amp; YEAR(A165)</f>
        <v>Q4-2018</v>
      </c>
      <c r="C165" t="str">
        <f>TEXT(EnergyDemand__2_1[[#This Row],[Date]],"mmmm")</f>
        <v>October</v>
      </c>
      <c r="D165">
        <f>WEEKNUM(EnergyDemand__2_1[[#This Row],[Date]],)</f>
        <v>40</v>
      </c>
      <c r="E165" t="str">
        <f>TEXT(EnergyDemand__2_1[[#This Row],[Date]],"dddd")</f>
        <v>Wednesday</v>
      </c>
      <c r="F165" s="49">
        <f>YEAR(EnergyDemand__2_1[[#This Row],[Date]])</f>
        <v>2018</v>
      </c>
      <c r="G165">
        <v>14.7</v>
      </c>
      <c r="H165">
        <v>18.100000000000001</v>
      </c>
      <c r="I165">
        <v>10.9</v>
      </c>
      <c r="J165">
        <v>0</v>
      </c>
      <c r="K165" t="str">
        <f>VLOOKUP(EnergyDemand__2_1[[#This Row],[Date]],_holidays!$A$1:$C$2107,2,0)</f>
        <v>N</v>
      </c>
      <c r="L165" t="str">
        <f>VLOOKUP(EnergyDemand__2_1[[#This Row],[Date]],_holidays!$A$1:$C$2107,3,0)</f>
        <v>N</v>
      </c>
      <c r="M165" s="2">
        <v>115490.83500000001</v>
      </c>
      <c r="N165" s="4">
        <v>122.0868375</v>
      </c>
      <c r="O165" s="54">
        <f>EnergyDemand__2_1[[#This Row],[Demand]]*EnergyDemand__2_1[[#This Row],[RRP AUD$]]</f>
        <v>14099910.805384314</v>
      </c>
    </row>
    <row r="166" spans="1:15" x14ac:dyDescent="0.3">
      <c r="A166" s="3">
        <v>42822</v>
      </c>
      <c r="B166" s="3" t="str">
        <f>"Q" &amp;INT((MONTH(A166)+2)/3) &amp; "-" &amp; YEAR(A166)</f>
        <v>Q1-2017</v>
      </c>
      <c r="C166" t="str">
        <f>TEXT(EnergyDemand__2_1[[#This Row],[Date]],"mmmm")</f>
        <v>March</v>
      </c>
      <c r="D166">
        <f>WEEKNUM(EnergyDemand__2_1[[#This Row],[Date]],)</f>
        <v>13</v>
      </c>
      <c r="E166" t="str">
        <f>TEXT(EnergyDemand__2_1[[#This Row],[Date]],"dddd")</f>
        <v>Tuesday</v>
      </c>
      <c r="F166" s="49">
        <f>YEAR(EnergyDemand__2_1[[#This Row],[Date]])</f>
        <v>2017</v>
      </c>
      <c r="G166">
        <v>11.9</v>
      </c>
      <c r="H166">
        <v>24.3</v>
      </c>
      <c r="I166">
        <v>17.8</v>
      </c>
      <c r="J166">
        <v>4.2</v>
      </c>
      <c r="K166" t="str">
        <f>VLOOKUP(EnergyDemand__2_1[[#This Row],[Date]],_holidays!$A$1:$C$2107,2,0)</f>
        <v>Y</v>
      </c>
      <c r="L166" t="str">
        <f>VLOOKUP(EnergyDemand__2_1[[#This Row],[Date]],_holidays!$A$1:$C$2107,3,0)</f>
        <v>N</v>
      </c>
      <c r="M166" s="2">
        <v>111032.97500000001</v>
      </c>
      <c r="N166" s="4">
        <v>121.90563229999999</v>
      </c>
      <c r="O166" s="54">
        <f>EnergyDemand__2_1[[#This Row],[Demand]]*EnergyDemand__2_1[[#This Row],[RRP AUD$]]</f>
        <v>13535545.023525093</v>
      </c>
    </row>
    <row r="167" spans="1:15" x14ac:dyDescent="0.3">
      <c r="A167" s="3">
        <v>43565</v>
      </c>
      <c r="B167" s="3" t="str">
        <f>"Q" &amp;INT((MONTH(A167)+2)/3) &amp; "-" &amp; YEAR(A167)</f>
        <v>Q2-2019</v>
      </c>
      <c r="C167" t="str">
        <f>TEXT(EnergyDemand__2_1[[#This Row],[Date]],"mmmm")</f>
        <v>April</v>
      </c>
      <c r="D167">
        <f>WEEKNUM(EnergyDemand__2_1[[#This Row],[Date]],)</f>
        <v>15</v>
      </c>
      <c r="E167" t="str">
        <f>TEXT(EnergyDemand__2_1[[#This Row],[Date]],"dddd")</f>
        <v>Wednesday</v>
      </c>
      <c r="F167" s="49">
        <f>YEAR(EnergyDemand__2_1[[#This Row],[Date]])</f>
        <v>2019</v>
      </c>
      <c r="G167">
        <v>10.7</v>
      </c>
      <c r="H167">
        <v>15.8</v>
      </c>
      <c r="I167">
        <v>4.8</v>
      </c>
      <c r="J167">
        <v>1.4</v>
      </c>
      <c r="K167" t="str">
        <f>VLOOKUP(EnergyDemand__2_1[[#This Row],[Date]],_holidays!$A$1:$C$2107,2,0)</f>
        <v>N</v>
      </c>
      <c r="L167" t="str">
        <f>VLOOKUP(EnergyDemand__2_1[[#This Row],[Date]],_holidays!$A$1:$C$2107,3,0)</f>
        <v>N</v>
      </c>
      <c r="M167" s="2">
        <v>120858.98</v>
      </c>
      <c r="N167" s="4">
        <v>121.87513629999999</v>
      </c>
      <c r="O167" s="54">
        <f>EnergyDemand__2_1[[#This Row],[Demand]]*EnergyDemand__2_1[[#This Row],[RRP AUD$]]</f>
        <v>14729704.660578974</v>
      </c>
    </row>
    <row r="168" spans="1:15" x14ac:dyDescent="0.3">
      <c r="A168" s="3">
        <v>43121</v>
      </c>
      <c r="B168" s="3" t="str">
        <f>"Q" &amp;INT((MONTH(A168)+2)/3) &amp; "-" &amp; YEAR(A168)</f>
        <v>Q1-2018</v>
      </c>
      <c r="C168" t="str">
        <f>TEXT(EnergyDemand__2_1[[#This Row],[Date]],"mmmm")</f>
        <v>January</v>
      </c>
      <c r="D168">
        <f>WEEKNUM(EnergyDemand__2_1[[#This Row],[Date]],)</f>
        <v>4</v>
      </c>
      <c r="E168" t="str">
        <f>TEXT(EnergyDemand__2_1[[#This Row],[Date]],"dddd")</f>
        <v>Sunday</v>
      </c>
      <c r="F168" s="49">
        <f>YEAR(EnergyDemand__2_1[[#This Row],[Date]])</f>
        <v>2018</v>
      </c>
      <c r="G168">
        <v>21</v>
      </c>
      <c r="H168">
        <v>28.2</v>
      </c>
      <c r="I168">
        <v>14.9</v>
      </c>
      <c r="J168">
        <v>0</v>
      </c>
      <c r="K168" t="str">
        <f>VLOOKUP(EnergyDemand__2_1[[#This Row],[Date]],_holidays!$A$1:$C$2107,2,0)</f>
        <v>N</v>
      </c>
      <c r="L168" t="str">
        <f>VLOOKUP(EnergyDemand__2_1[[#This Row],[Date]],_holidays!$A$1:$C$2107,3,0)</f>
        <v>N</v>
      </c>
      <c r="M168" s="2">
        <v>127305.2</v>
      </c>
      <c r="N168" s="4">
        <v>121.7119723</v>
      </c>
      <c r="O168" s="54">
        <f>EnergyDemand__2_1[[#This Row],[Demand]]*EnergyDemand__2_1[[#This Row],[RRP AUD$]]</f>
        <v>15494566.976045959</v>
      </c>
    </row>
    <row r="169" spans="1:15" x14ac:dyDescent="0.3">
      <c r="A169" s="3">
        <v>43404</v>
      </c>
      <c r="B169" s="3" t="str">
        <f>"Q" &amp;INT((MONTH(A169)+2)/3) &amp; "-" &amp; YEAR(A169)</f>
        <v>Q4-2018</v>
      </c>
      <c r="C169" t="str">
        <f>TEXT(EnergyDemand__2_1[[#This Row],[Date]],"mmmm")</f>
        <v>October</v>
      </c>
      <c r="D169">
        <f>WEEKNUM(EnergyDemand__2_1[[#This Row],[Date]],)</f>
        <v>44</v>
      </c>
      <c r="E169" t="str">
        <f>TEXT(EnergyDemand__2_1[[#This Row],[Date]],"dddd")</f>
        <v>Wednesday</v>
      </c>
      <c r="F169" s="49">
        <f>YEAR(EnergyDemand__2_1[[#This Row],[Date]])</f>
        <v>2018</v>
      </c>
      <c r="G169">
        <v>13</v>
      </c>
      <c r="H169">
        <v>19.5</v>
      </c>
      <c r="I169">
        <v>16.7</v>
      </c>
      <c r="J169">
        <v>0</v>
      </c>
      <c r="K169" t="str">
        <f>VLOOKUP(EnergyDemand__2_1[[#This Row],[Date]],_holidays!$A$1:$C$2107,2,0)</f>
        <v>Y</v>
      </c>
      <c r="L169" t="str">
        <f>VLOOKUP(EnergyDemand__2_1[[#This Row],[Date]],_holidays!$A$1:$C$2107,3,0)</f>
        <v>N</v>
      </c>
      <c r="M169" s="2">
        <v>114402.745</v>
      </c>
      <c r="N169" s="4">
        <v>121.6154276</v>
      </c>
      <c r="O169" s="54">
        <f>EnergyDemand__2_1[[#This Row],[Demand]]*EnergyDemand__2_1[[#This Row],[RRP AUD$]]</f>
        <v>13913138.751788761</v>
      </c>
    </row>
    <row r="170" spans="1:15" x14ac:dyDescent="0.3">
      <c r="A170" s="3">
        <v>43680</v>
      </c>
      <c r="B170" s="3" t="str">
        <f>"Q" &amp;INT((MONTH(A170)+2)/3) &amp; "-" &amp; YEAR(A170)</f>
        <v>Q3-2019</v>
      </c>
      <c r="C170" t="str">
        <f>TEXT(EnergyDemand__2_1[[#This Row],[Date]],"mmmm")</f>
        <v>August</v>
      </c>
      <c r="D170">
        <f>WEEKNUM(EnergyDemand__2_1[[#This Row],[Date]],)</f>
        <v>31</v>
      </c>
      <c r="E170" t="str">
        <f>TEXT(EnergyDemand__2_1[[#This Row],[Date]],"dddd")</f>
        <v>Saturday</v>
      </c>
      <c r="F170" s="49">
        <f>YEAR(EnergyDemand__2_1[[#This Row],[Date]])</f>
        <v>2019</v>
      </c>
      <c r="G170">
        <v>10</v>
      </c>
      <c r="H170">
        <v>13.9</v>
      </c>
      <c r="I170">
        <v>6.2</v>
      </c>
      <c r="J170">
        <v>0</v>
      </c>
      <c r="K170" t="str">
        <f>VLOOKUP(EnergyDemand__2_1[[#This Row],[Date]],_holidays!$A$1:$C$2107,2,0)</f>
        <v>Y</v>
      </c>
      <c r="L170" t="str">
        <f>VLOOKUP(EnergyDemand__2_1[[#This Row],[Date]],_holidays!$A$1:$C$2107,3,0)</f>
        <v>N</v>
      </c>
      <c r="M170" s="2">
        <v>119933.7</v>
      </c>
      <c r="N170" s="4">
        <v>121.53235650000001</v>
      </c>
      <c r="O170" s="54">
        <f>EnergyDemand__2_1[[#This Row],[Demand]]*EnergyDemand__2_1[[#This Row],[RRP AUD$]]</f>
        <v>14575825.18476405</v>
      </c>
    </row>
    <row r="171" spans="1:15" x14ac:dyDescent="0.3">
      <c r="A171" s="3">
        <v>43462</v>
      </c>
      <c r="B171" s="3" t="str">
        <f>"Q" &amp;INT((MONTH(A171)+2)/3) &amp; "-" &amp; YEAR(A171)</f>
        <v>Q4-2018</v>
      </c>
      <c r="C171" t="str">
        <f>TEXT(EnergyDemand__2_1[[#This Row],[Date]],"mmmm")</f>
        <v>December</v>
      </c>
      <c r="D171">
        <f>WEEKNUM(EnergyDemand__2_1[[#This Row],[Date]],)</f>
        <v>52</v>
      </c>
      <c r="E171" t="str">
        <f>TEXT(EnergyDemand__2_1[[#This Row],[Date]],"dddd")</f>
        <v>Friday</v>
      </c>
      <c r="F171" s="49">
        <f>YEAR(EnergyDemand__2_1[[#This Row],[Date]])</f>
        <v>2018</v>
      </c>
      <c r="G171">
        <v>21.9</v>
      </c>
      <c r="H171">
        <v>36.4</v>
      </c>
      <c r="I171">
        <v>19.100000000000001</v>
      </c>
      <c r="J171">
        <v>0</v>
      </c>
      <c r="K171" t="str">
        <f>VLOOKUP(EnergyDemand__2_1[[#This Row],[Date]],_holidays!$A$1:$C$2107,2,0)</f>
        <v>N</v>
      </c>
      <c r="L171" t="str">
        <f>VLOOKUP(EnergyDemand__2_1[[#This Row],[Date]],_holidays!$A$1:$C$2107,3,0)</f>
        <v>N</v>
      </c>
      <c r="M171" s="2">
        <v>133831.375</v>
      </c>
      <c r="N171" s="4">
        <v>121.46071910000001</v>
      </c>
      <c r="O171" s="54">
        <f>EnergyDemand__2_1[[#This Row],[Demand]]*EnergyDemand__2_1[[#This Row],[RRP AUD$]]</f>
        <v>16255255.045641763</v>
      </c>
    </row>
    <row r="172" spans="1:15" x14ac:dyDescent="0.3">
      <c r="A172" s="3">
        <v>43739</v>
      </c>
      <c r="B172" s="3" t="str">
        <f>"Q" &amp;INT((MONTH(A172)+2)/3) &amp; "-" &amp; YEAR(A172)</f>
        <v>Q4-2019</v>
      </c>
      <c r="C172" t="str">
        <f>TEXT(EnergyDemand__2_1[[#This Row],[Date]],"mmmm")</f>
        <v>October</v>
      </c>
      <c r="D172">
        <f>WEEKNUM(EnergyDemand__2_1[[#This Row],[Date]],)</f>
        <v>40</v>
      </c>
      <c r="E172" t="str">
        <f>TEXT(EnergyDemand__2_1[[#This Row],[Date]],"dddd")</f>
        <v>Tuesday</v>
      </c>
      <c r="F172" s="49">
        <f>YEAR(EnergyDemand__2_1[[#This Row],[Date]])</f>
        <v>2019</v>
      </c>
      <c r="G172">
        <v>4.2</v>
      </c>
      <c r="H172">
        <v>20.5</v>
      </c>
      <c r="I172">
        <v>21.7</v>
      </c>
      <c r="J172">
        <v>0</v>
      </c>
      <c r="K172" t="str">
        <f>VLOOKUP(EnergyDemand__2_1[[#This Row],[Date]],_holidays!$A$1:$C$2107,2,0)</f>
        <v>N</v>
      </c>
      <c r="L172" t="str">
        <f>VLOOKUP(EnergyDemand__2_1[[#This Row],[Date]],_holidays!$A$1:$C$2107,3,0)</f>
        <v>N</v>
      </c>
      <c r="M172" s="2">
        <v>117265.27499999999</v>
      </c>
      <c r="N172" s="4">
        <v>121.3908912</v>
      </c>
      <c r="O172" s="54">
        <f>EnergyDemand__2_1[[#This Row],[Demand]]*EnergyDemand__2_1[[#This Row],[RRP AUD$]]</f>
        <v>14234936.239063079</v>
      </c>
    </row>
    <row r="173" spans="1:15" x14ac:dyDescent="0.3">
      <c r="A173" s="3">
        <v>43992</v>
      </c>
      <c r="B173" s="3" t="str">
        <f>"Q" &amp;INT((MONTH(A173)+2)/3) &amp; "-" &amp; YEAR(A173)</f>
        <v>Q2-2020</v>
      </c>
      <c r="C173" t="str">
        <f>TEXT(EnergyDemand__2_1[[#This Row],[Date]],"mmmm")</f>
        <v>June</v>
      </c>
      <c r="D173">
        <f>WEEKNUM(EnergyDemand__2_1[[#This Row],[Date]],)</f>
        <v>24</v>
      </c>
      <c r="E173" t="str">
        <f>TEXT(EnergyDemand__2_1[[#This Row],[Date]],"dddd")</f>
        <v>Wednesday</v>
      </c>
      <c r="F173" s="49">
        <f>YEAR(EnergyDemand__2_1[[#This Row],[Date]])</f>
        <v>2020</v>
      </c>
      <c r="G173">
        <v>3.9</v>
      </c>
      <c r="H173">
        <v>16.7</v>
      </c>
      <c r="I173">
        <v>8.8000000000000007</v>
      </c>
      <c r="J173">
        <v>0</v>
      </c>
      <c r="K173" t="str">
        <f>VLOOKUP(EnergyDemand__2_1[[#This Row],[Date]],_holidays!$A$1:$C$2107,2,0)</f>
        <v>Y</v>
      </c>
      <c r="L173" t="str">
        <f>VLOOKUP(EnergyDemand__2_1[[#This Row],[Date]],_holidays!$A$1:$C$2107,3,0)</f>
        <v>N</v>
      </c>
      <c r="M173" s="2">
        <v>137795.79500000001</v>
      </c>
      <c r="N173" s="4">
        <v>121.1776674</v>
      </c>
      <c r="O173" s="54">
        <f>EnergyDemand__2_1[[#This Row],[Demand]]*EnergyDemand__2_1[[#This Row],[RRP AUD$]]</f>
        <v>16697773.015628586</v>
      </c>
    </row>
    <row r="174" spans="1:15" x14ac:dyDescent="0.3">
      <c r="A174" s="3">
        <v>42813</v>
      </c>
      <c r="B174" s="3" t="str">
        <f>"Q" &amp;INT((MONTH(A174)+2)/3) &amp; "-" &amp; YEAR(A174)</f>
        <v>Q1-2017</v>
      </c>
      <c r="C174" t="str">
        <f>TEXT(EnergyDemand__2_1[[#This Row],[Date]],"mmmm")</f>
        <v>March</v>
      </c>
      <c r="D174">
        <f>WEEKNUM(EnergyDemand__2_1[[#This Row],[Date]],)</f>
        <v>12</v>
      </c>
      <c r="E174" t="str">
        <f>TEXT(EnergyDemand__2_1[[#This Row],[Date]],"dddd")</f>
        <v>Sunday</v>
      </c>
      <c r="F174" s="49">
        <f>YEAR(EnergyDemand__2_1[[#This Row],[Date]])</f>
        <v>2017</v>
      </c>
      <c r="G174">
        <v>14.5</v>
      </c>
      <c r="H174">
        <v>33.5</v>
      </c>
      <c r="I174">
        <v>19.7</v>
      </c>
      <c r="J174">
        <v>0</v>
      </c>
      <c r="K174" t="str">
        <f>VLOOKUP(EnergyDemand__2_1[[#This Row],[Date]],_holidays!$A$1:$C$2107,2,0)</f>
        <v>Y</v>
      </c>
      <c r="L174" t="str">
        <f>VLOOKUP(EnergyDemand__2_1[[#This Row],[Date]],_holidays!$A$1:$C$2107,3,0)</f>
        <v>N</v>
      </c>
      <c r="M174" s="2">
        <v>113593.82</v>
      </c>
      <c r="N174" s="4">
        <v>121.12201020000001</v>
      </c>
      <c r="O174" s="54">
        <f>EnergyDemand__2_1[[#This Row],[Demand]]*EnergyDemand__2_1[[#This Row],[RRP AUD$]]</f>
        <v>13758711.824696966</v>
      </c>
    </row>
    <row r="175" spans="1:15" x14ac:dyDescent="0.3">
      <c r="A175" s="3">
        <v>43584</v>
      </c>
      <c r="B175" s="3" t="str">
        <f>"Q" &amp;INT((MONTH(A175)+2)/3) &amp; "-" &amp; YEAR(A175)</f>
        <v>Q2-2019</v>
      </c>
      <c r="C175" t="str">
        <f>TEXT(EnergyDemand__2_1[[#This Row],[Date]],"mmmm")</f>
        <v>April</v>
      </c>
      <c r="D175">
        <f>WEEKNUM(EnergyDemand__2_1[[#This Row],[Date]],)</f>
        <v>18</v>
      </c>
      <c r="E175" t="str">
        <f>TEXT(EnergyDemand__2_1[[#This Row],[Date]],"dddd")</f>
        <v>Monday</v>
      </c>
      <c r="F175" s="49">
        <f>YEAR(EnergyDemand__2_1[[#This Row],[Date]])</f>
        <v>2019</v>
      </c>
      <c r="G175">
        <v>11.5</v>
      </c>
      <c r="H175">
        <v>18.100000000000001</v>
      </c>
      <c r="I175">
        <v>8.4</v>
      </c>
      <c r="J175">
        <v>0</v>
      </c>
      <c r="K175" t="str">
        <f>VLOOKUP(EnergyDemand__2_1[[#This Row],[Date]],_holidays!$A$1:$C$2107,2,0)</f>
        <v>Y</v>
      </c>
      <c r="L175" t="str">
        <f>VLOOKUP(EnergyDemand__2_1[[#This Row],[Date]],_holidays!$A$1:$C$2107,3,0)</f>
        <v>N</v>
      </c>
      <c r="M175" s="2">
        <v>118307.52499999999</v>
      </c>
      <c r="N175" s="4">
        <v>121.0296417</v>
      </c>
      <c r="O175" s="54">
        <f>EnergyDemand__2_1[[#This Row],[Demand]]*EnergyDemand__2_1[[#This Row],[RRP AUD$]]</f>
        <v>14318717.361163791</v>
      </c>
    </row>
    <row r="176" spans="1:15" x14ac:dyDescent="0.3">
      <c r="A176" s="3">
        <v>43469</v>
      </c>
      <c r="B176" s="3" t="str">
        <f>"Q" &amp;INT((MONTH(A176)+2)/3) &amp; "-" &amp; YEAR(A176)</f>
        <v>Q1-2019</v>
      </c>
      <c r="C176" t="str">
        <f>TEXT(EnergyDemand__2_1[[#This Row],[Date]],"mmmm")</f>
        <v>January</v>
      </c>
      <c r="D176">
        <f>WEEKNUM(EnergyDemand__2_1[[#This Row],[Date]],)</f>
        <v>1</v>
      </c>
      <c r="E176" t="str">
        <f>TEXT(EnergyDemand__2_1[[#This Row],[Date]],"dddd")</f>
        <v>Friday</v>
      </c>
      <c r="F176" s="49">
        <f>YEAR(EnergyDemand__2_1[[#This Row],[Date]])</f>
        <v>2019</v>
      </c>
      <c r="G176">
        <v>18</v>
      </c>
      <c r="H176">
        <v>42.6</v>
      </c>
      <c r="I176">
        <v>27.4</v>
      </c>
      <c r="J176">
        <v>0</v>
      </c>
      <c r="K176" t="str">
        <f>VLOOKUP(EnergyDemand__2_1[[#This Row],[Date]],_holidays!$A$1:$C$2107,2,0)</f>
        <v>N</v>
      </c>
      <c r="L176" t="str">
        <f>VLOOKUP(EnergyDemand__2_1[[#This Row],[Date]],_holidays!$A$1:$C$2107,3,0)</f>
        <v>N</v>
      </c>
      <c r="M176" s="2">
        <v>133288.46</v>
      </c>
      <c r="N176" s="4">
        <v>121.0209967</v>
      </c>
      <c r="O176" s="54">
        <f>EnergyDemand__2_1[[#This Row],[Demand]]*EnergyDemand__2_1[[#This Row],[RRP AUD$]]</f>
        <v>16130702.277808081</v>
      </c>
    </row>
    <row r="177" spans="1:15" x14ac:dyDescent="0.3">
      <c r="A177" s="3">
        <v>43369</v>
      </c>
      <c r="B177" s="3" t="str">
        <f>"Q" &amp;INT((MONTH(A177)+2)/3) &amp; "-" &amp; YEAR(A177)</f>
        <v>Q3-2018</v>
      </c>
      <c r="C177" t="str">
        <f>TEXT(EnergyDemand__2_1[[#This Row],[Date]],"mmmm")</f>
        <v>September</v>
      </c>
      <c r="D177">
        <f>WEEKNUM(EnergyDemand__2_1[[#This Row],[Date]],)</f>
        <v>39</v>
      </c>
      <c r="E177" t="str">
        <f>TEXT(EnergyDemand__2_1[[#This Row],[Date]],"dddd")</f>
        <v>Wednesday</v>
      </c>
      <c r="F177" s="49">
        <f>YEAR(EnergyDemand__2_1[[#This Row],[Date]])</f>
        <v>2018</v>
      </c>
      <c r="G177">
        <v>6.4</v>
      </c>
      <c r="H177">
        <v>17.600000000000001</v>
      </c>
      <c r="I177">
        <v>20.8</v>
      </c>
      <c r="J177">
        <v>0</v>
      </c>
      <c r="K177" t="str">
        <f>VLOOKUP(EnergyDemand__2_1[[#This Row],[Date]],_holidays!$A$1:$C$2107,2,0)</f>
        <v>N</v>
      </c>
      <c r="L177" t="str">
        <f>VLOOKUP(EnergyDemand__2_1[[#This Row],[Date]],_holidays!$A$1:$C$2107,3,0)</f>
        <v>N</v>
      </c>
      <c r="M177" s="2">
        <v>119238.345</v>
      </c>
      <c r="N177" s="4">
        <v>120.8612104</v>
      </c>
      <c r="O177" s="54">
        <f>EnergyDemand__2_1[[#This Row],[Demand]]*EnergyDemand__2_1[[#This Row],[RRP AUD$]]</f>
        <v>14411290.702792788</v>
      </c>
    </row>
    <row r="178" spans="1:15" x14ac:dyDescent="0.3">
      <c r="A178" s="3">
        <v>42853</v>
      </c>
      <c r="B178" s="3" t="str">
        <f>"Q" &amp;INT((MONTH(A178)+2)/3) &amp; "-" &amp; YEAR(A178)</f>
        <v>Q2-2017</v>
      </c>
      <c r="C178" t="str">
        <f>TEXT(EnergyDemand__2_1[[#This Row],[Date]],"mmmm")</f>
        <v>April</v>
      </c>
      <c r="D178">
        <f>WEEKNUM(EnergyDemand__2_1[[#This Row],[Date]],)</f>
        <v>17</v>
      </c>
      <c r="E178" t="str">
        <f>TEXT(EnergyDemand__2_1[[#This Row],[Date]],"dddd")</f>
        <v>Friday</v>
      </c>
      <c r="F178" s="49">
        <f>YEAR(EnergyDemand__2_1[[#This Row],[Date]])</f>
        <v>2017</v>
      </c>
      <c r="G178">
        <v>9.4</v>
      </c>
      <c r="H178">
        <v>19.8</v>
      </c>
      <c r="I178">
        <v>6</v>
      </c>
      <c r="J178">
        <v>0.4</v>
      </c>
      <c r="K178" t="str">
        <f>VLOOKUP(EnergyDemand__2_1[[#This Row],[Date]],_holidays!$A$1:$C$2107,2,0)</f>
        <v>Y</v>
      </c>
      <c r="L178" t="str">
        <f>VLOOKUP(EnergyDemand__2_1[[#This Row],[Date]],_holidays!$A$1:$C$2107,3,0)</f>
        <v>N</v>
      </c>
      <c r="M178" s="2">
        <v>120144.19</v>
      </c>
      <c r="N178" s="4">
        <v>120.8095221</v>
      </c>
      <c r="O178" s="54">
        <f>EnergyDemand__2_1[[#This Row],[Demand]]*EnergyDemand__2_1[[#This Row],[RRP AUD$]]</f>
        <v>14514562.176991599</v>
      </c>
    </row>
    <row r="179" spans="1:15" x14ac:dyDescent="0.3">
      <c r="A179" s="3">
        <v>42886</v>
      </c>
      <c r="B179" s="3" t="str">
        <f>"Q" &amp;INT((MONTH(A179)+2)/3) &amp; "-" &amp; YEAR(A179)</f>
        <v>Q2-2017</v>
      </c>
      <c r="C179" t="str">
        <f>TEXT(EnergyDemand__2_1[[#This Row],[Date]],"mmmm")</f>
        <v>May</v>
      </c>
      <c r="D179">
        <f>WEEKNUM(EnergyDemand__2_1[[#This Row],[Date]],)</f>
        <v>22</v>
      </c>
      <c r="E179" t="str">
        <f>TEXT(EnergyDemand__2_1[[#This Row],[Date]],"dddd")</f>
        <v>Wednesday</v>
      </c>
      <c r="F179" s="49">
        <f>YEAR(EnergyDemand__2_1[[#This Row],[Date]])</f>
        <v>2017</v>
      </c>
      <c r="G179">
        <v>6.7</v>
      </c>
      <c r="H179">
        <v>13</v>
      </c>
      <c r="I179">
        <v>8.5</v>
      </c>
      <c r="J179">
        <v>5.4</v>
      </c>
      <c r="K179" t="str">
        <f>VLOOKUP(EnergyDemand__2_1[[#This Row],[Date]],_holidays!$A$1:$C$2107,2,0)</f>
        <v>Y</v>
      </c>
      <c r="L179" t="str">
        <f>VLOOKUP(EnergyDemand__2_1[[#This Row],[Date]],_holidays!$A$1:$C$2107,3,0)</f>
        <v>N</v>
      </c>
      <c r="M179" s="2">
        <v>139030.79500000001</v>
      </c>
      <c r="N179" s="4">
        <v>120.64923159999999</v>
      </c>
      <c r="O179" s="54">
        <f>EnergyDemand__2_1[[#This Row],[Demand]]*EnergyDemand__2_1[[#This Row],[RRP AUD$]]</f>
        <v>16773958.585487122</v>
      </c>
    </row>
    <row r="180" spans="1:15" x14ac:dyDescent="0.3">
      <c r="A180" s="3">
        <v>42547</v>
      </c>
      <c r="B180" s="3" t="str">
        <f>"Q" &amp;INT((MONTH(A180)+2)/3) &amp; "-" &amp; YEAR(A180)</f>
        <v>Q2-2016</v>
      </c>
      <c r="C180" t="str">
        <f>TEXT(EnergyDemand__2_1[[#This Row],[Date]],"mmmm")</f>
        <v>June</v>
      </c>
      <c r="D180">
        <f>WEEKNUM(EnergyDemand__2_1[[#This Row],[Date]],)</f>
        <v>27</v>
      </c>
      <c r="E180" t="str">
        <f>TEXT(EnergyDemand__2_1[[#This Row],[Date]],"dddd")</f>
        <v>Sunday</v>
      </c>
      <c r="F180" s="49">
        <f>YEAR(EnergyDemand__2_1[[#This Row],[Date]])</f>
        <v>2016</v>
      </c>
      <c r="G180">
        <v>3</v>
      </c>
      <c r="H180">
        <v>11.1</v>
      </c>
      <c r="I180">
        <v>7.7</v>
      </c>
      <c r="J180">
        <v>0.2</v>
      </c>
      <c r="K180" t="str">
        <f>VLOOKUP(EnergyDemand__2_1[[#This Row],[Date]],_holidays!$A$1:$C$2107,2,0)</f>
        <v>N</v>
      </c>
      <c r="L180" t="str">
        <f>VLOOKUP(EnergyDemand__2_1[[#This Row],[Date]],_holidays!$A$1:$C$2107,3,0)</f>
        <v>N</v>
      </c>
      <c r="M180" s="2">
        <v>126455.935</v>
      </c>
      <c r="N180" s="4">
        <v>120.4411006</v>
      </c>
      <c r="O180" s="54">
        <f>EnergyDemand__2_1[[#This Row],[Demand]]*EnergyDemand__2_1[[#This Row],[RRP AUD$]]</f>
        <v>15230491.98880206</v>
      </c>
    </row>
    <row r="181" spans="1:15" x14ac:dyDescent="0.3">
      <c r="A181" s="3">
        <v>43276</v>
      </c>
      <c r="B181" s="3" t="str">
        <f>"Q" &amp;INT((MONTH(A181)+2)/3) &amp; "-" &amp; YEAR(A181)</f>
        <v>Q2-2018</v>
      </c>
      <c r="C181" t="str">
        <f>TEXT(EnergyDemand__2_1[[#This Row],[Date]],"mmmm")</f>
        <v>June</v>
      </c>
      <c r="D181">
        <f>WEEKNUM(EnergyDemand__2_1[[#This Row],[Date]],)</f>
        <v>26</v>
      </c>
      <c r="E181" t="str">
        <f>TEXT(EnergyDemand__2_1[[#This Row],[Date]],"dddd")</f>
        <v>Monday</v>
      </c>
      <c r="F181" s="49">
        <f>YEAR(EnergyDemand__2_1[[#This Row],[Date]])</f>
        <v>2018</v>
      </c>
      <c r="G181">
        <v>8.4</v>
      </c>
      <c r="H181">
        <v>12.6</v>
      </c>
      <c r="I181">
        <v>7.8</v>
      </c>
      <c r="J181">
        <v>0</v>
      </c>
      <c r="K181" t="str">
        <f>VLOOKUP(EnergyDemand__2_1[[#This Row],[Date]],_holidays!$A$1:$C$2107,2,0)</f>
        <v>Y</v>
      </c>
      <c r="L181" t="str">
        <f>VLOOKUP(EnergyDemand__2_1[[#This Row],[Date]],_holidays!$A$1:$C$2107,3,0)</f>
        <v>N</v>
      </c>
      <c r="M181" s="2">
        <v>141972.715</v>
      </c>
      <c r="N181" s="4">
        <v>120.2781698</v>
      </c>
      <c r="O181" s="54">
        <f>EnergyDemand__2_1[[#This Row],[Demand]]*EnergyDemand__2_1[[#This Row],[RRP AUD$]]</f>
        <v>17076218.321737006</v>
      </c>
    </row>
    <row r="182" spans="1:15" x14ac:dyDescent="0.3">
      <c r="A182" s="3">
        <v>43255</v>
      </c>
      <c r="B182" s="3" t="str">
        <f>"Q" &amp;INT((MONTH(A182)+2)/3) &amp; "-" &amp; YEAR(A182)</f>
        <v>Q2-2018</v>
      </c>
      <c r="C182" t="str">
        <f>TEXT(EnergyDemand__2_1[[#This Row],[Date]],"mmmm")</f>
        <v>June</v>
      </c>
      <c r="D182">
        <f>WEEKNUM(EnergyDemand__2_1[[#This Row],[Date]],)</f>
        <v>23</v>
      </c>
      <c r="E182" t="str">
        <f>TEXT(EnergyDemand__2_1[[#This Row],[Date]],"dddd")</f>
        <v>Monday</v>
      </c>
      <c r="F182" s="49">
        <f>YEAR(EnergyDemand__2_1[[#This Row],[Date]])</f>
        <v>2018</v>
      </c>
      <c r="G182">
        <v>4.5</v>
      </c>
      <c r="H182">
        <v>14.4</v>
      </c>
      <c r="I182">
        <v>9.3000000000000007</v>
      </c>
      <c r="J182">
        <v>0</v>
      </c>
      <c r="K182" t="str">
        <f>VLOOKUP(EnergyDemand__2_1[[#This Row],[Date]],_holidays!$A$1:$C$2107,2,0)</f>
        <v>Y</v>
      </c>
      <c r="L182" t="str">
        <f>VLOOKUP(EnergyDemand__2_1[[#This Row],[Date]],_holidays!$A$1:$C$2107,3,0)</f>
        <v>N</v>
      </c>
      <c r="M182" s="2">
        <v>135385.41</v>
      </c>
      <c r="N182" s="4">
        <v>120.25203740000001</v>
      </c>
      <c r="O182" s="54">
        <f>EnergyDemand__2_1[[#This Row],[Demand]]*EnergyDemand__2_1[[#This Row],[RRP AUD$]]</f>
        <v>16280371.386734335</v>
      </c>
    </row>
    <row r="183" spans="1:15" x14ac:dyDescent="0.3">
      <c r="A183" s="3">
        <v>42972</v>
      </c>
      <c r="B183" s="3" t="str">
        <f>"Q" &amp;INT((MONTH(A183)+2)/3) &amp; "-" &amp; YEAR(A183)</f>
        <v>Q3-2017</v>
      </c>
      <c r="C183" t="str">
        <f>TEXT(EnergyDemand__2_1[[#This Row],[Date]],"mmmm")</f>
        <v>August</v>
      </c>
      <c r="D183">
        <f>WEEKNUM(EnergyDemand__2_1[[#This Row],[Date]],)</f>
        <v>34</v>
      </c>
      <c r="E183" t="str">
        <f>TEXT(EnergyDemand__2_1[[#This Row],[Date]],"dddd")</f>
        <v>Friday</v>
      </c>
      <c r="F183" s="49">
        <f>YEAR(EnergyDemand__2_1[[#This Row],[Date]])</f>
        <v>2017</v>
      </c>
      <c r="G183">
        <v>4.9000000000000004</v>
      </c>
      <c r="H183">
        <v>15</v>
      </c>
      <c r="I183">
        <v>13.3</v>
      </c>
      <c r="J183">
        <v>0.6</v>
      </c>
      <c r="K183" t="str">
        <f>VLOOKUP(EnergyDemand__2_1[[#This Row],[Date]],_holidays!$A$1:$C$2107,2,0)</f>
        <v>Y</v>
      </c>
      <c r="L183" t="str">
        <f>VLOOKUP(EnergyDemand__2_1[[#This Row],[Date]],_holidays!$A$1:$C$2107,3,0)</f>
        <v>N</v>
      </c>
      <c r="M183" s="2">
        <v>133666.57500000001</v>
      </c>
      <c r="N183" s="4">
        <v>120.1723289</v>
      </c>
      <c r="O183" s="54">
        <f>EnergyDemand__2_1[[#This Row],[Demand]]*EnergyDemand__2_1[[#This Row],[RRP AUD$]]</f>
        <v>16063023.613836518</v>
      </c>
    </row>
    <row r="184" spans="1:15" x14ac:dyDescent="0.3">
      <c r="A184" s="3">
        <v>43686</v>
      </c>
      <c r="B184" s="3" t="str">
        <f>"Q" &amp;INT((MONTH(A184)+2)/3) &amp; "-" &amp; YEAR(A184)</f>
        <v>Q3-2019</v>
      </c>
      <c r="C184" t="str">
        <f>TEXT(EnergyDemand__2_1[[#This Row],[Date]],"mmmm")</f>
        <v>August</v>
      </c>
      <c r="D184">
        <f>WEEKNUM(EnergyDemand__2_1[[#This Row],[Date]],)</f>
        <v>32</v>
      </c>
      <c r="E184" t="str">
        <f>TEXT(EnergyDemand__2_1[[#This Row],[Date]],"dddd")</f>
        <v>Friday</v>
      </c>
      <c r="F184" s="49">
        <f>YEAR(EnergyDemand__2_1[[#This Row],[Date]])</f>
        <v>2019</v>
      </c>
      <c r="G184">
        <v>7.8</v>
      </c>
      <c r="H184">
        <v>10.1</v>
      </c>
      <c r="I184">
        <v>7.3</v>
      </c>
      <c r="J184">
        <v>2</v>
      </c>
      <c r="K184" t="str">
        <f>VLOOKUP(EnergyDemand__2_1[[#This Row],[Date]],_holidays!$A$1:$C$2107,2,0)</f>
        <v>Y</v>
      </c>
      <c r="L184" t="str">
        <f>VLOOKUP(EnergyDemand__2_1[[#This Row],[Date]],_holidays!$A$1:$C$2107,3,0)</f>
        <v>N</v>
      </c>
      <c r="M184" s="2">
        <v>142555.10500000001</v>
      </c>
      <c r="N184" s="4">
        <v>119.9574815</v>
      </c>
      <c r="O184" s="54">
        <f>EnergyDemand__2_1[[#This Row],[Demand]]*EnergyDemand__2_1[[#This Row],[RRP AUD$]]</f>
        <v>17100551.370768059</v>
      </c>
    </row>
    <row r="185" spans="1:15" x14ac:dyDescent="0.3">
      <c r="A185" s="3">
        <v>43340</v>
      </c>
      <c r="B185" s="3" t="str">
        <f>"Q" &amp;INT((MONTH(A185)+2)/3) &amp; "-" &amp; YEAR(A185)</f>
        <v>Q3-2018</v>
      </c>
      <c r="C185" t="str">
        <f>TEXT(EnergyDemand__2_1[[#This Row],[Date]],"mmmm")</f>
        <v>August</v>
      </c>
      <c r="D185">
        <f>WEEKNUM(EnergyDemand__2_1[[#This Row],[Date]],)</f>
        <v>35</v>
      </c>
      <c r="E185" t="str">
        <f>TEXT(EnergyDemand__2_1[[#This Row],[Date]],"dddd")</f>
        <v>Tuesday</v>
      </c>
      <c r="F185" s="49">
        <f>YEAR(EnergyDemand__2_1[[#This Row],[Date]])</f>
        <v>2018</v>
      </c>
      <c r="G185">
        <v>1.9</v>
      </c>
      <c r="H185">
        <v>11.2</v>
      </c>
      <c r="I185">
        <v>11.7</v>
      </c>
      <c r="J185">
        <v>0.2</v>
      </c>
      <c r="K185" t="str">
        <f>VLOOKUP(EnergyDemand__2_1[[#This Row],[Date]],_holidays!$A$1:$C$2107,2,0)</f>
        <v>Y</v>
      </c>
      <c r="L185" t="str">
        <f>VLOOKUP(EnergyDemand__2_1[[#This Row],[Date]],_holidays!$A$1:$C$2107,3,0)</f>
        <v>N</v>
      </c>
      <c r="M185" s="2">
        <v>139563.095</v>
      </c>
      <c r="N185" s="4">
        <v>119.82307369999999</v>
      </c>
      <c r="O185" s="54">
        <f>EnergyDemand__2_1[[#This Row],[Demand]]*EnergyDemand__2_1[[#This Row],[RRP AUD$]]</f>
        <v>16722879.017985102</v>
      </c>
    </row>
    <row r="186" spans="1:15" x14ac:dyDescent="0.3">
      <c r="A186" s="3">
        <v>43418</v>
      </c>
      <c r="B186" s="3" t="str">
        <f>"Q" &amp;INT((MONTH(A186)+2)/3) &amp; "-" &amp; YEAR(A186)</f>
        <v>Q4-2018</v>
      </c>
      <c r="C186" t="str">
        <f>TEXT(EnergyDemand__2_1[[#This Row],[Date]],"mmmm")</f>
        <v>November</v>
      </c>
      <c r="D186">
        <f>WEEKNUM(EnergyDemand__2_1[[#This Row],[Date]],)</f>
        <v>46</v>
      </c>
      <c r="E186" t="str">
        <f>TEXT(EnergyDemand__2_1[[#This Row],[Date]],"dddd")</f>
        <v>Wednesday</v>
      </c>
      <c r="F186" s="49">
        <f>YEAR(EnergyDemand__2_1[[#This Row],[Date]])</f>
        <v>2018</v>
      </c>
      <c r="G186">
        <v>14.8</v>
      </c>
      <c r="H186">
        <v>17.3</v>
      </c>
      <c r="I186">
        <v>7.2</v>
      </c>
      <c r="J186">
        <v>6.2</v>
      </c>
      <c r="K186" t="str">
        <f>VLOOKUP(EnergyDemand__2_1[[#This Row],[Date]],_holidays!$A$1:$C$2107,2,0)</f>
        <v>Y</v>
      </c>
      <c r="L186" t="str">
        <f>VLOOKUP(EnergyDemand__2_1[[#This Row],[Date]],_holidays!$A$1:$C$2107,3,0)</f>
        <v>N</v>
      </c>
      <c r="M186" s="2">
        <v>116487.58</v>
      </c>
      <c r="N186" s="4">
        <v>119.62472270000001</v>
      </c>
      <c r="O186" s="54">
        <f>EnergyDemand__2_1[[#This Row],[Demand]]*EnergyDemand__2_1[[#This Row],[RRP AUD$]]</f>
        <v>13934794.455494067</v>
      </c>
    </row>
    <row r="187" spans="1:15" x14ac:dyDescent="0.3">
      <c r="A187" s="3">
        <v>43347</v>
      </c>
      <c r="B187" s="3" t="str">
        <f>"Q" &amp;INT((MONTH(A187)+2)/3) &amp; "-" &amp; YEAR(A187)</f>
        <v>Q3-2018</v>
      </c>
      <c r="C187" t="str">
        <f>TEXT(EnergyDemand__2_1[[#This Row],[Date]],"mmmm")</f>
        <v>September</v>
      </c>
      <c r="D187">
        <f>WEEKNUM(EnergyDemand__2_1[[#This Row],[Date]],)</f>
        <v>36</v>
      </c>
      <c r="E187" t="str">
        <f>TEXT(EnergyDemand__2_1[[#This Row],[Date]],"dddd")</f>
        <v>Tuesday</v>
      </c>
      <c r="F187" s="49">
        <f>YEAR(EnergyDemand__2_1[[#This Row],[Date]])</f>
        <v>2018</v>
      </c>
      <c r="G187">
        <v>3.4</v>
      </c>
      <c r="H187">
        <v>19.5</v>
      </c>
      <c r="I187">
        <v>14.7</v>
      </c>
      <c r="J187">
        <v>0</v>
      </c>
      <c r="K187" t="str">
        <f>VLOOKUP(EnergyDemand__2_1[[#This Row],[Date]],_holidays!$A$1:$C$2107,2,0)</f>
        <v>Y</v>
      </c>
      <c r="L187" t="str">
        <f>VLOOKUP(EnergyDemand__2_1[[#This Row],[Date]],_holidays!$A$1:$C$2107,3,0)</f>
        <v>N</v>
      </c>
      <c r="M187" s="2">
        <v>128192.08500000001</v>
      </c>
      <c r="N187" s="4">
        <v>119.57434360000001</v>
      </c>
      <c r="O187" s="54">
        <f>EnergyDemand__2_1[[#This Row],[Demand]]*EnergyDemand__2_1[[#This Row],[RRP AUD$]]</f>
        <v>15328484.418590408</v>
      </c>
    </row>
    <row r="188" spans="1:15" x14ac:dyDescent="0.3">
      <c r="A188" s="3">
        <v>43557</v>
      </c>
      <c r="B188" s="3" t="str">
        <f>"Q" &amp;INT((MONTH(A188)+2)/3) &amp; "-" &amp; YEAR(A188)</f>
        <v>Q2-2019</v>
      </c>
      <c r="C188" t="str">
        <f>TEXT(EnergyDemand__2_1[[#This Row],[Date]],"mmmm")</f>
        <v>April</v>
      </c>
      <c r="D188">
        <f>WEEKNUM(EnergyDemand__2_1[[#This Row],[Date]],)</f>
        <v>14</v>
      </c>
      <c r="E188" t="str">
        <f>TEXT(EnergyDemand__2_1[[#This Row],[Date]],"dddd")</f>
        <v>Tuesday</v>
      </c>
      <c r="F188" s="49">
        <f>YEAR(EnergyDemand__2_1[[#This Row],[Date]])</f>
        <v>2019</v>
      </c>
      <c r="G188">
        <v>7.4</v>
      </c>
      <c r="H188">
        <v>25.9</v>
      </c>
      <c r="I188">
        <v>16.600000000000001</v>
      </c>
      <c r="J188">
        <v>0</v>
      </c>
      <c r="K188" t="str">
        <f>VLOOKUP(EnergyDemand__2_1[[#This Row],[Date]],_holidays!$A$1:$C$2107,2,0)</f>
        <v>Y</v>
      </c>
      <c r="L188" t="str">
        <f>VLOOKUP(EnergyDemand__2_1[[#This Row],[Date]],_holidays!$A$1:$C$2107,3,0)</f>
        <v>N</v>
      </c>
      <c r="M188" s="2">
        <v>114927.205</v>
      </c>
      <c r="N188" s="4">
        <v>119.3975507</v>
      </c>
      <c r="O188" s="54">
        <f>EnergyDemand__2_1[[#This Row],[Demand]]*EnergyDemand__2_1[[#This Row],[RRP AUD$]]</f>
        <v>13722026.785796793</v>
      </c>
    </row>
    <row r="189" spans="1:15" x14ac:dyDescent="0.3">
      <c r="A189" s="3">
        <v>43702</v>
      </c>
      <c r="B189" s="3" t="str">
        <f>"Q" &amp;INT((MONTH(A189)+2)/3) &amp; "-" &amp; YEAR(A189)</f>
        <v>Q3-2019</v>
      </c>
      <c r="C189" t="str">
        <f>TEXT(EnergyDemand__2_1[[#This Row],[Date]],"mmmm")</f>
        <v>August</v>
      </c>
      <c r="D189">
        <f>WEEKNUM(EnergyDemand__2_1[[#This Row],[Date]],)</f>
        <v>35</v>
      </c>
      <c r="E189" t="str">
        <f>TEXT(EnergyDemand__2_1[[#This Row],[Date]],"dddd")</f>
        <v>Sunday</v>
      </c>
      <c r="F189" s="49">
        <f>YEAR(EnergyDemand__2_1[[#This Row],[Date]])</f>
        <v>2019</v>
      </c>
      <c r="G189">
        <v>6.5</v>
      </c>
      <c r="H189">
        <v>12.9</v>
      </c>
      <c r="I189">
        <v>13.9</v>
      </c>
      <c r="J189">
        <v>1.2</v>
      </c>
      <c r="K189" t="str">
        <f>VLOOKUP(EnergyDemand__2_1[[#This Row],[Date]],_holidays!$A$1:$C$2107,2,0)</f>
        <v>Y</v>
      </c>
      <c r="L189" t="str">
        <f>VLOOKUP(EnergyDemand__2_1[[#This Row],[Date]],_holidays!$A$1:$C$2107,3,0)</f>
        <v>N</v>
      </c>
      <c r="M189" s="2">
        <v>113980.3</v>
      </c>
      <c r="N189" s="4">
        <v>119.3055933</v>
      </c>
      <c r="O189" s="54">
        <f>EnergyDemand__2_1[[#This Row],[Demand]]*EnergyDemand__2_1[[#This Row],[RRP AUD$]]</f>
        <v>13598487.316011989</v>
      </c>
    </row>
    <row r="190" spans="1:15" x14ac:dyDescent="0.3">
      <c r="A190" s="3">
        <v>43333</v>
      </c>
      <c r="B190" s="3" t="str">
        <f>"Q" &amp;INT((MONTH(A190)+2)/3) &amp; "-" &amp; YEAR(A190)</f>
        <v>Q3-2018</v>
      </c>
      <c r="C190" t="str">
        <f>TEXT(EnergyDemand__2_1[[#This Row],[Date]],"mmmm")</f>
        <v>August</v>
      </c>
      <c r="D190">
        <f>WEEKNUM(EnergyDemand__2_1[[#This Row],[Date]],)</f>
        <v>34</v>
      </c>
      <c r="E190" t="str">
        <f>TEXT(EnergyDemand__2_1[[#This Row],[Date]],"dddd")</f>
        <v>Tuesday</v>
      </c>
      <c r="F190" s="49">
        <f>YEAR(EnergyDemand__2_1[[#This Row],[Date]])</f>
        <v>2018</v>
      </c>
      <c r="G190">
        <v>8.6</v>
      </c>
      <c r="H190">
        <v>12.4</v>
      </c>
      <c r="I190">
        <v>7.7</v>
      </c>
      <c r="J190">
        <v>1.2</v>
      </c>
      <c r="K190" t="str">
        <f>VLOOKUP(EnergyDemand__2_1[[#This Row],[Date]],_holidays!$A$1:$C$2107,2,0)</f>
        <v>Y</v>
      </c>
      <c r="L190" t="str">
        <f>VLOOKUP(EnergyDemand__2_1[[#This Row],[Date]],_holidays!$A$1:$C$2107,3,0)</f>
        <v>N</v>
      </c>
      <c r="M190" s="2">
        <v>138424.25</v>
      </c>
      <c r="N190" s="4">
        <v>119.2284324</v>
      </c>
      <c r="O190" s="54">
        <f>EnergyDemand__2_1[[#This Row],[Demand]]*EnergyDemand__2_1[[#This Row],[RRP AUD$]]</f>
        <v>16504106.3336457</v>
      </c>
    </row>
    <row r="191" spans="1:15" x14ac:dyDescent="0.3">
      <c r="A191" s="3">
        <v>43752</v>
      </c>
      <c r="B191" s="3" t="str">
        <f>"Q" &amp;INT((MONTH(A191)+2)/3) &amp; "-" &amp; YEAR(A191)</f>
        <v>Q4-2019</v>
      </c>
      <c r="C191" t="str">
        <f>TEXT(EnergyDemand__2_1[[#This Row],[Date]],"mmmm")</f>
        <v>October</v>
      </c>
      <c r="D191">
        <f>WEEKNUM(EnergyDemand__2_1[[#This Row],[Date]],)</f>
        <v>42</v>
      </c>
      <c r="E191" t="str">
        <f>TEXT(EnergyDemand__2_1[[#This Row],[Date]],"dddd")</f>
        <v>Monday</v>
      </c>
      <c r="F191" s="49">
        <f>YEAR(EnergyDemand__2_1[[#This Row],[Date]])</f>
        <v>2019</v>
      </c>
      <c r="G191">
        <v>13.6</v>
      </c>
      <c r="H191">
        <v>26.7</v>
      </c>
      <c r="I191">
        <v>20.2</v>
      </c>
      <c r="J191">
        <v>0.2</v>
      </c>
      <c r="K191" t="str">
        <f>VLOOKUP(EnergyDemand__2_1[[#This Row],[Date]],_holidays!$A$1:$C$2107,2,0)</f>
        <v>Y</v>
      </c>
      <c r="L191" t="str">
        <f>VLOOKUP(EnergyDemand__2_1[[#This Row],[Date]],_holidays!$A$1:$C$2107,3,0)</f>
        <v>N</v>
      </c>
      <c r="M191" s="2">
        <v>110290.12</v>
      </c>
      <c r="N191" s="4">
        <v>119.0137926</v>
      </c>
      <c r="O191" s="54">
        <f>EnergyDemand__2_1[[#This Row],[Demand]]*EnergyDemand__2_1[[#This Row],[RRP AUD$]]</f>
        <v>13126045.467509111</v>
      </c>
    </row>
    <row r="192" spans="1:15" x14ac:dyDescent="0.3">
      <c r="A192" s="3">
        <v>42971</v>
      </c>
      <c r="B192" s="3" t="str">
        <f>"Q" &amp;INT((MONTH(A192)+2)/3) &amp; "-" &amp; YEAR(A192)</f>
        <v>Q3-2017</v>
      </c>
      <c r="C192" t="str">
        <f>TEXT(EnergyDemand__2_1[[#This Row],[Date]],"mmmm")</f>
        <v>August</v>
      </c>
      <c r="D192">
        <f>WEEKNUM(EnergyDemand__2_1[[#This Row],[Date]],)</f>
        <v>34</v>
      </c>
      <c r="E192" t="str">
        <f>TEXT(EnergyDemand__2_1[[#This Row],[Date]],"dddd")</f>
        <v>Thursday</v>
      </c>
      <c r="F192" s="49">
        <f>YEAR(EnergyDemand__2_1[[#This Row],[Date]])</f>
        <v>2017</v>
      </c>
      <c r="G192">
        <v>5.2</v>
      </c>
      <c r="H192">
        <v>13.3</v>
      </c>
      <c r="I192">
        <v>13</v>
      </c>
      <c r="J192">
        <v>9.1999999999999993</v>
      </c>
      <c r="K192" t="str">
        <f>VLOOKUP(EnergyDemand__2_1[[#This Row],[Date]],_holidays!$A$1:$C$2107,2,0)</f>
        <v>Y</v>
      </c>
      <c r="L192" t="str">
        <f>VLOOKUP(EnergyDemand__2_1[[#This Row],[Date]],_holidays!$A$1:$C$2107,3,0)</f>
        <v>N</v>
      </c>
      <c r="M192" s="2">
        <v>135619.94</v>
      </c>
      <c r="N192" s="4">
        <v>118.9186938</v>
      </c>
      <c r="O192" s="54">
        <f>EnergyDemand__2_1[[#This Row],[Demand]]*EnergyDemand__2_1[[#This Row],[RRP AUD$]]</f>
        <v>16127746.118034372</v>
      </c>
    </row>
    <row r="193" spans="1:15" x14ac:dyDescent="0.3">
      <c r="A193" s="3">
        <v>43243</v>
      </c>
      <c r="B193" s="3" t="str">
        <f>"Q" &amp;INT((MONTH(A193)+2)/3) &amp; "-" &amp; YEAR(A193)</f>
        <v>Q2-2018</v>
      </c>
      <c r="C193" t="str">
        <f>TEXT(EnergyDemand__2_1[[#This Row],[Date]],"mmmm")</f>
        <v>May</v>
      </c>
      <c r="D193">
        <f>WEEKNUM(EnergyDemand__2_1[[#This Row],[Date]],)</f>
        <v>21</v>
      </c>
      <c r="E193" t="str">
        <f>TEXT(EnergyDemand__2_1[[#This Row],[Date]],"dddd")</f>
        <v>Wednesday</v>
      </c>
      <c r="F193" s="49">
        <f>YEAR(EnergyDemand__2_1[[#This Row],[Date]])</f>
        <v>2018</v>
      </c>
      <c r="G193">
        <v>11.8</v>
      </c>
      <c r="H193">
        <v>15.3</v>
      </c>
      <c r="I193">
        <v>6.5</v>
      </c>
      <c r="J193">
        <v>4.5999999999999996</v>
      </c>
      <c r="K193" t="str">
        <f>VLOOKUP(EnergyDemand__2_1[[#This Row],[Date]],_holidays!$A$1:$C$2107,2,0)</f>
        <v>Y</v>
      </c>
      <c r="L193" t="str">
        <f>VLOOKUP(EnergyDemand__2_1[[#This Row],[Date]],_holidays!$A$1:$C$2107,3,0)</f>
        <v>N</v>
      </c>
      <c r="M193" s="2">
        <v>129352.83</v>
      </c>
      <c r="N193" s="4">
        <v>118.6907459</v>
      </c>
      <c r="O193" s="54">
        <f>EnergyDemand__2_1[[#This Row],[Demand]]*EnergyDemand__2_1[[#This Row],[RRP AUD$]]</f>
        <v>15352983.876975896</v>
      </c>
    </row>
    <row r="194" spans="1:15" x14ac:dyDescent="0.3">
      <c r="A194" s="3">
        <v>43368</v>
      </c>
      <c r="B194" s="3" t="str">
        <f>"Q" &amp;INT((MONTH(A194)+2)/3) &amp; "-" &amp; YEAR(A194)</f>
        <v>Q3-2018</v>
      </c>
      <c r="C194" t="str">
        <f>TEXT(EnergyDemand__2_1[[#This Row],[Date]],"mmmm")</f>
        <v>September</v>
      </c>
      <c r="D194">
        <f>WEEKNUM(EnergyDemand__2_1[[#This Row],[Date]],)</f>
        <v>39</v>
      </c>
      <c r="E194" t="str">
        <f>TEXT(EnergyDemand__2_1[[#This Row],[Date]],"dddd")</f>
        <v>Tuesday</v>
      </c>
      <c r="F194" s="49">
        <f>YEAR(EnergyDemand__2_1[[#This Row],[Date]])</f>
        <v>2018</v>
      </c>
      <c r="G194">
        <v>8.6</v>
      </c>
      <c r="H194">
        <v>13.6</v>
      </c>
      <c r="I194">
        <v>12.2</v>
      </c>
      <c r="J194">
        <v>0</v>
      </c>
      <c r="K194" t="str">
        <f>VLOOKUP(EnergyDemand__2_1[[#This Row],[Date]],_holidays!$A$1:$C$2107,2,0)</f>
        <v>N</v>
      </c>
      <c r="L194" t="str">
        <f>VLOOKUP(EnergyDemand__2_1[[#This Row],[Date]],_holidays!$A$1:$C$2107,3,0)</f>
        <v>N</v>
      </c>
      <c r="M194" s="2">
        <v>124797.08500000001</v>
      </c>
      <c r="N194" s="4">
        <v>118.656356</v>
      </c>
      <c r="O194" s="54">
        <f>EnergyDemand__2_1[[#This Row],[Demand]]*EnergyDemand__2_1[[#This Row],[RRP AUD$]]</f>
        <v>14807967.34552226</v>
      </c>
    </row>
    <row r="195" spans="1:15" x14ac:dyDescent="0.3">
      <c r="A195" s="3">
        <v>43445</v>
      </c>
      <c r="B195" s="3" t="str">
        <f>"Q" &amp;INT((MONTH(A195)+2)/3) &amp; "-" &amp; YEAR(A195)</f>
        <v>Q4-2018</v>
      </c>
      <c r="C195" t="str">
        <f>TEXT(EnergyDemand__2_1[[#This Row],[Date]],"mmmm")</f>
        <v>December</v>
      </c>
      <c r="D195">
        <f>WEEKNUM(EnergyDemand__2_1[[#This Row],[Date]],)</f>
        <v>50</v>
      </c>
      <c r="E195" t="str">
        <f>TEXT(EnergyDemand__2_1[[#This Row],[Date]],"dddd")</f>
        <v>Tuesday</v>
      </c>
      <c r="F195" s="49">
        <f>YEAR(EnergyDemand__2_1[[#This Row],[Date]])</f>
        <v>2018</v>
      </c>
      <c r="G195">
        <v>13</v>
      </c>
      <c r="H195">
        <v>23.6</v>
      </c>
      <c r="I195">
        <v>31.6</v>
      </c>
      <c r="J195">
        <v>0</v>
      </c>
      <c r="K195" t="str">
        <f>VLOOKUP(EnergyDemand__2_1[[#This Row],[Date]],_holidays!$A$1:$C$2107,2,0)</f>
        <v>Y</v>
      </c>
      <c r="L195" t="str">
        <f>VLOOKUP(EnergyDemand__2_1[[#This Row],[Date]],_holidays!$A$1:$C$2107,3,0)</f>
        <v>N</v>
      </c>
      <c r="M195" s="2">
        <v>114413.785</v>
      </c>
      <c r="N195" s="4">
        <v>118.6444142</v>
      </c>
      <c r="O195" s="54">
        <f>EnergyDemand__2_1[[#This Row],[Demand]]*EnergyDemand__2_1[[#This Row],[RRP AUD$]]</f>
        <v>13574556.497729747</v>
      </c>
    </row>
    <row r="196" spans="1:15" x14ac:dyDescent="0.3">
      <c r="A196" s="3">
        <v>42821</v>
      </c>
      <c r="B196" s="3" t="str">
        <f>"Q" &amp;INT((MONTH(A196)+2)/3) &amp; "-" &amp; YEAR(A196)</f>
        <v>Q1-2017</v>
      </c>
      <c r="C196" t="str">
        <f>TEXT(EnergyDemand__2_1[[#This Row],[Date]],"mmmm")</f>
        <v>March</v>
      </c>
      <c r="D196">
        <f>WEEKNUM(EnergyDemand__2_1[[#This Row],[Date]],)</f>
        <v>13</v>
      </c>
      <c r="E196" t="str">
        <f>TEXT(EnergyDemand__2_1[[#This Row],[Date]],"dddd")</f>
        <v>Monday</v>
      </c>
      <c r="F196" s="49">
        <f>YEAR(EnergyDemand__2_1[[#This Row],[Date]])</f>
        <v>2017</v>
      </c>
      <c r="G196">
        <v>19.3</v>
      </c>
      <c r="H196">
        <v>31.9</v>
      </c>
      <c r="I196">
        <v>7.6</v>
      </c>
      <c r="J196">
        <v>0</v>
      </c>
      <c r="K196" t="str">
        <f>VLOOKUP(EnergyDemand__2_1[[#This Row],[Date]],_holidays!$A$1:$C$2107,2,0)</f>
        <v>Y</v>
      </c>
      <c r="L196" t="str">
        <f>VLOOKUP(EnergyDemand__2_1[[#This Row],[Date]],_holidays!$A$1:$C$2107,3,0)</f>
        <v>N</v>
      </c>
      <c r="M196" s="2">
        <v>116237.22</v>
      </c>
      <c r="N196" s="4">
        <v>118.5621993</v>
      </c>
      <c r="O196" s="54">
        <f>EnergyDemand__2_1[[#This Row],[Demand]]*EnergyDemand__2_1[[#This Row],[RRP AUD$]]</f>
        <v>13781340.443717947</v>
      </c>
    </row>
    <row r="197" spans="1:15" x14ac:dyDescent="0.3">
      <c r="A197" s="3">
        <v>43337</v>
      </c>
      <c r="B197" s="3" t="str">
        <f>"Q" &amp;INT((MONTH(A197)+2)/3) &amp; "-" &amp; YEAR(A197)</f>
        <v>Q3-2018</v>
      </c>
      <c r="C197" t="str">
        <f>TEXT(EnergyDemand__2_1[[#This Row],[Date]],"mmmm")</f>
        <v>August</v>
      </c>
      <c r="D197">
        <f>WEEKNUM(EnergyDemand__2_1[[#This Row],[Date]],)</f>
        <v>34</v>
      </c>
      <c r="E197" t="str">
        <f>TEXT(EnergyDemand__2_1[[#This Row],[Date]],"dddd")</f>
        <v>Saturday</v>
      </c>
      <c r="F197" s="49">
        <f>YEAR(EnergyDemand__2_1[[#This Row],[Date]])</f>
        <v>2018</v>
      </c>
      <c r="G197">
        <v>3.9</v>
      </c>
      <c r="H197">
        <v>15.2</v>
      </c>
      <c r="I197">
        <v>14.9</v>
      </c>
      <c r="J197">
        <v>0</v>
      </c>
      <c r="K197" t="str">
        <f>VLOOKUP(EnergyDemand__2_1[[#This Row],[Date]],_holidays!$A$1:$C$2107,2,0)</f>
        <v>Y</v>
      </c>
      <c r="L197" t="str">
        <f>VLOOKUP(EnergyDemand__2_1[[#This Row],[Date]],_holidays!$A$1:$C$2107,3,0)</f>
        <v>N</v>
      </c>
      <c r="M197" s="2">
        <v>116471.77499999999</v>
      </c>
      <c r="N197" s="4">
        <v>118.4878363</v>
      </c>
      <c r="O197" s="54">
        <f>EnergyDemand__2_1[[#This Row],[Demand]]*EnergyDemand__2_1[[#This Row],[RRP AUD$]]</f>
        <v>13800488.609770432</v>
      </c>
    </row>
    <row r="198" spans="1:15" x14ac:dyDescent="0.3">
      <c r="A198" s="3">
        <v>42818</v>
      </c>
      <c r="B198" s="3" t="str">
        <f>"Q" &amp;INT((MONTH(A198)+2)/3) &amp; "-" &amp; YEAR(A198)</f>
        <v>Q1-2017</v>
      </c>
      <c r="C198" t="str">
        <f>TEXT(EnergyDemand__2_1[[#This Row],[Date]],"mmmm")</f>
        <v>March</v>
      </c>
      <c r="D198">
        <f>WEEKNUM(EnergyDemand__2_1[[#This Row],[Date]],)</f>
        <v>12</v>
      </c>
      <c r="E198" t="str">
        <f>TEXT(EnergyDemand__2_1[[#This Row],[Date]],"dddd")</f>
        <v>Friday</v>
      </c>
      <c r="F198" s="49">
        <f>YEAR(EnergyDemand__2_1[[#This Row],[Date]])</f>
        <v>2017</v>
      </c>
      <c r="G198">
        <v>13.9</v>
      </c>
      <c r="H198">
        <v>24.7</v>
      </c>
      <c r="I198">
        <v>16.100000000000001</v>
      </c>
      <c r="J198">
        <v>0</v>
      </c>
      <c r="K198" t="str">
        <f>VLOOKUP(EnergyDemand__2_1[[#This Row],[Date]],_holidays!$A$1:$C$2107,2,0)</f>
        <v>Y</v>
      </c>
      <c r="L198" t="str">
        <f>VLOOKUP(EnergyDemand__2_1[[#This Row],[Date]],_holidays!$A$1:$C$2107,3,0)</f>
        <v>N</v>
      </c>
      <c r="M198" s="2">
        <v>115411.41</v>
      </c>
      <c r="N198" s="4">
        <v>118.4496111</v>
      </c>
      <c r="O198" s="54">
        <f>EnergyDemand__2_1[[#This Row],[Demand]]*EnergyDemand__2_1[[#This Row],[RRP AUD$]]</f>
        <v>13670436.631002652</v>
      </c>
    </row>
    <row r="199" spans="1:15" x14ac:dyDescent="0.3">
      <c r="A199" s="3">
        <v>43341</v>
      </c>
      <c r="B199" s="3" t="str">
        <f>"Q" &amp;INT((MONTH(A199)+2)/3) &amp; "-" &amp; YEAR(A199)</f>
        <v>Q3-2018</v>
      </c>
      <c r="C199" t="str">
        <f>TEXT(EnergyDemand__2_1[[#This Row],[Date]],"mmmm")</f>
        <v>August</v>
      </c>
      <c r="D199">
        <f>WEEKNUM(EnergyDemand__2_1[[#This Row],[Date]],)</f>
        <v>35</v>
      </c>
      <c r="E199" t="str">
        <f>TEXT(EnergyDemand__2_1[[#This Row],[Date]],"dddd")</f>
        <v>Wednesday</v>
      </c>
      <c r="F199" s="49">
        <f>YEAR(EnergyDemand__2_1[[#This Row],[Date]])</f>
        <v>2018</v>
      </c>
      <c r="G199">
        <v>0.8</v>
      </c>
      <c r="H199">
        <v>12.5</v>
      </c>
      <c r="I199">
        <v>15.5</v>
      </c>
      <c r="J199">
        <v>0</v>
      </c>
      <c r="K199" t="str">
        <f>VLOOKUP(EnergyDemand__2_1[[#This Row],[Date]],_holidays!$A$1:$C$2107,2,0)</f>
        <v>Y</v>
      </c>
      <c r="L199" t="str">
        <f>VLOOKUP(EnergyDemand__2_1[[#This Row],[Date]],_holidays!$A$1:$C$2107,3,0)</f>
        <v>N</v>
      </c>
      <c r="M199" s="2">
        <v>136032.16</v>
      </c>
      <c r="N199" s="4">
        <v>118.3790102</v>
      </c>
      <c r="O199" s="54">
        <f>EnergyDemand__2_1[[#This Row],[Demand]]*EnergyDemand__2_1[[#This Row],[RRP AUD$]]</f>
        <v>16103352.456168031</v>
      </c>
    </row>
    <row r="200" spans="1:15" x14ac:dyDescent="0.3">
      <c r="A200" s="3">
        <v>42977</v>
      </c>
      <c r="B200" s="3" t="str">
        <f>"Q" &amp;INT((MONTH(A200)+2)/3) &amp; "-" &amp; YEAR(A200)</f>
        <v>Q3-2017</v>
      </c>
      <c r="C200" t="str">
        <f>TEXT(EnergyDemand__2_1[[#This Row],[Date]],"mmmm")</f>
        <v>August</v>
      </c>
      <c r="D200">
        <f>WEEKNUM(EnergyDemand__2_1[[#This Row],[Date]],)</f>
        <v>35</v>
      </c>
      <c r="E200" t="str">
        <f>TEXT(EnergyDemand__2_1[[#This Row],[Date]],"dddd")</f>
        <v>Wednesday</v>
      </c>
      <c r="F200" s="49">
        <f>YEAR(EnergyDemand__2_1[[#This Row],[Date]])</f>
        <v>2017</v>
      </c>
      <c r="G200">
        <v>7.7</v>
      </c>
      <c r="H200">
        <v>13.8</v>
      </c>
      <c r="I200">
        <v>12.3</v>
      </c>
      <c r="J200">
        <v>0.6</v>
      </c>
      <c r="K200" t="str">
        <f>VLOOKUP(EnergyDemand__2_1[[#This Row],[Date]],_holidays!$A$1:$C$2107,2,0)</f>
        <v>Y</v>
      </c>
      <c r="L200" t="str">
        <f>VLOOKUP(EnergyDemand__2_1[[#This Row],[Date]],_holidays!$A$1:$C$2107,3,0)</f>
        <v>N</v>
      </c>
      <c r="M200" s="2">
        <v>137513.465</v>
      </c>
      <c r="N200" s="4">
        <v>118.29507649999999</v>
      </c>
      <c r="O200" s="54">
        <f>EnergyDemand__2_1[[#This Row],[Demand]]*EnergyDemand__2_1[[#This Row],[RRP AUD$]]</f>
        <v>16267165.861955071</v>
      </c>
    </row>
    <row r="201" spans="1:15" x14ac:dyDescent="0.3">
      <c r="A201" s="3">
        <v>43529</v>
      </c>
      <c r="B201" s="3" t="str">
        <f>"Q" &amp;INT((MONTH(A201)+2)/3) &amp; "-" &amp; YEAR(A201)</f>
        <v>Q1-2019</v>
      </c>
      <c r="C201" t="str">
        <f>TEXT(EnergyDemand__2_1[[#This Row],[Date]],"mmmm")</f>
        <v>March</v>
      </c>
      <c r="D201">
        <f>WEEKNUM(EnergyDemand__2_1[[#This Row],[Date]],)</f>
        <v>10</v>
      </c>
      <c r="E201" t="str">
        <f>TEXT(EnergyDemand__2_1[[#This Row],[Date]],"dddd")</f>
        <v>Tuesday</v>
      </c>
      <c r="F201" s="49">
        <f>YEAR(EnergyDemand__2_1[[#This Row],[Date]])</f>
        <v>2019</v>
      </c>
      <c r="G201">
        <v>18</v>
      </c>
      <c r="H201">
        <v>24.3</v>
      </c>
      <c r="I201">
        <v>15.5</v>
      </c>
      <c r="J201">
        <v>0</v>
      </c>
      <c r="K201" t="str">
        <f>VLOOKUP(EnergyDemand__2_1[[#This Row],[Date]],_holidays!$A$1:$C$2107,2,0)</f>
        <v>Y</v>
      </c>
      <c r="L201" t="str">
        <f>VLOOKUP(EnergyDemand__2_1[[#This Row],[Date]],_holidays!$A$1:$C$2107,3,0)</f>
        <v>N</v>
      </c>
      <c r="M201" s="2">
        <v>126073.53</v>
      </c>
      <c r="N201" s="4">
        <v>118.26194460000001</v>
      </c>
      <c r="O201" s="54">
        <f>EnergyDemand__2_1[[#This Row],[Demand]]*EnergyDemand__2_1[[#This Row],[RRP AUD$]]</f>
        <v>14909700.82038644</v>
      </c>
    </row>
    <row r="202" spans="1:15" x14ac:dyDescent="0.3">
      <c r="A202" s="3">
        <v>42928</v>
      </c>
      <c r="B202" s="3" t="str">
        <f>"Q" &amp;INT((MONTH(A202)+2)/3) &amp; "-" &amp; YEAR(A202)</f>
        <v>Q3-2017</v>
      </c>
      <c r="C202" t="str">
        <f>TEXT(EnergyDemand__2_1[[#This Row],[Date]],"mmmm")</f>
        <v>July</v>
      </c>
      <c r="D202">
        <f>WEEKNUM(EnergyDemand__2_1[[#This Row],[Date]],)</f>
        <v>28</v>
      </c>
      <c r="E202" t="str">
        <f>TEXT(EnergyDemand__2_1[[#This Row],[Date]],"dddd")</f>
        <v>Wednesday</v>
      </c>
      <c r="F202" s="49">
        <f>YEAR(EnergyDemand__2_1[[#This Row],[Date]])</f>
        <v>2017</v>
      </c>
      <c r="G202">
        <v>3.2</v>
      </c>
      <c r="H202">
        <v>15.1</v>
      </c>
      <c r="I202">
        <v>9.8000000000000007</v>
      </c>
      <c r="J202">
        <v>0</v>
      </c>
      <c r="K202" t="str">
        <f>VLOOKUP(EnergyDemand__2_1[[#This Row],[Date]],_holidays!$A$1:$C$2107,2,0)</f>
        <v>N</v>
      </c>
      <c r="L202" t="str">
        <f>VLOOKUP(EnergyDemand__2_1[[#This Row],[Date]],_holidays!$A$1:$C$2107,3,0)</f>
        <v>N</v>
      </c>
      <c r="M202" s="2">
        <v>138152.10500000001</v>
      </c>
      <c r="N202" s="4">
        <v>117.9532423</v>
      </c>
      <c r="O202" s="54">
        <f>EnergyDemand__2_1[[#This Row],[Demand]]*EnergyDemand__2_1[[#This Row],[RRP AUD$]]</f>
        <v>16295488.715320043</v>
      </c>
    </row>
    <row r="203" spans="1:15" x14ac:dyDescent="0.3">
      <c r="A203" s="3">
        <v>42552</v>
      </c>
      <c r="B203" s="3" t="str">
        <f>"Q" &amp;INT((MONTH(A203)+2)/3) &amp; "-" &amp; YEAR(A203)</f>
        <v>Q3-2016</v>
      </c>
      <c r="C203" t="str">
        <f>TEXT(EnergyDemand__2_1[[#This Row],[Date]],"mmmm")</f>
        <v>July</v>
      </c>
      <c r="D203">
        <f>WEEKNUM(EnergyDemand__2_1[[#This Row],[Date]],)</f>
        <v>27</v>
      </c>
      <c r="E203" t="str">
        <f>TEXT(EnergyDemand__2_1[[#This Row],[Date]],"dddd")</f>
        <v>Friday</v>
      </c>
      <c r="F203" s="49">
        <f>YEAR(EnergyDemand__2_1[[#This Row],[Date]])</f>
        <v>2016</v>
      </c>
      <c r="G203">
        <v>7.3</v>
      </c>
      <c r="H203">
        <v>14.1</v>
      </c>
      <c r="I203">
        <v>7.1</v>
      </c>
      <c r="J203">
        <v>6.4</v>
      </c>
      <c r="K203" t="str">
        <f>VLOOKUP(EnergyDemand__2_1[[#This Row],[Date]],_holidays!$A$1:$C$2107,2,0)</f>
        <v>N</v>
      </c>
      <c r="L203" t="str">
        <f>VLOOKUP(EnergyDemand__2_1[[#This Row],[Date]],_holidays!$A$1:$C$2107,3,0)</f>
        <v>N</v>
      </c>
      <c r="M203" s="2">
        <v>136676.715</v>
      </c>
      <c r="N203" s="4">
        <v>117.7120479</v>
      </c>
      <c r="O203" s="54">
        <f>EnergyDemand__2_1[[#This Row],[Demand]]*EnergyDemand__2_1[[#This Row],[RRP AUD$]]</f>
        <v>16088496.022894649</v>
      </c>
    </row>
    <row r="204" spans="1:15" x14ac:dyDescent="0.3">
      <c r="A204" s="3">
        <v>43453</v>
      </c>
      <c r="B204" s="3" t="str">
        <f>"Q" &amp;INT((MONTH(A204)+2)/3) &amp; "-" &amp; YEAR(A204)</f>
        <v>Q4-2018</v>
      </c>
      <c r="C204" t="str">
        <f>TEXT(EnergyDemand__2_1[[#This Row],[Date]],"mmmm")</f>
        <v>December</v>
      </c>
      <c r="D204">
        <f>WEEKNUM(EnergyDemand__2_1[[#This Row],[Date]],)</f>
        <v>51</v>
      </c>
      <c r="E204" t="str">
        <f>TEXT(EnergyDemand__2_1[[#This Row],[Date]],"dddd")</f>
        <v>Wednesday</v>
      </c>
      <c r="F204" s="49">
        <f>YEAR(EnergyDemand__2_1[[#This Row],[Date]])</f>
        <v>2018</v>
      </c>
      <c r="G204">
        <v>16.8</v>
      </c>
      <c r="H204">
        <v>26.9</v>
      </c>
      <c r="I204">
        <v>16.600000000000001</v>
      </c>
      <c r="J204">
        <v>0</v>
      </c>
      <c r="K204" t="str">
        <f>VLOOKUP(EnergyDemand__2_1[[#This Row],[Date]],_holidays!$A$1:$C$2107,2,0)</f>
        <v>Y</v>
      </c>
      <c r="L204" t="str">
        <f>VLOOKUP(EnergyDemand__2_1[[#This Row],[Date]],_holidays!$A$1:$C$2107,3,0)</f>
        <v>N</v>
      </c>
      <c r="M204" s="2">
        <v>119907.245</v>
      </c>
      <c r="N204" s="4">
        <v>117.70772239999999</v>
      </c>
      <c r="O204" s="54">
        <f>EnergyDemand__2_1[[#This Row],[Demand]]*EnergyDemand__2_1[[#This Row],[RRP AUD$]]</f>
        <v>14114008.708208786</v>
      </c>
    </row>
    <row r="205" spans="1:15" x14ac:dyDescent="0.3">
      <c r="A205" s="3">
        <v>43497</v>
      </c>
      <c r="B205" s="3" t="str">
        <f>"Q" &amp;INT((MONTH(A205)+2)/3) &amp; "-" &amp; YEAR(A205)</f>
        <v>Q1-2019</v>
      </c>
      <c r="C205" t="str">
        <f>TEXT(EnergyDemand__2_1[[#This Row],[Date]],"mmmm")</f>
        <v>February</v>
      </c>
      <c r="D205">
        <f>WEEKNUM(EnergyDemand__2_1[[#This Row],[Date]],)</f>
        <v>5</v>
      </c>
      <c r="E205" t="str">
        <f>TEXT(EnergyDemand__2_1[[#This Row],[Date]],"dddd")</f>
        <v>Friday</v>
      </c>
      <c r="F205" s="49">
        <f>YEAR(EnergyDemand__2_1[[#This Row],[Date]])</f>
        <v>2019</v>
      </c>
      <c r="G205">
        <v>12.6</v>
      </c>
      <c r="H205">
        <v>24.2</v>
      </c>
      <c r="I205">
        <v>28.8</v>
      </c>
      <c r="J205">
        <v>0</v>
      </c>
      <c r="K205" t="str">
        <f>VLOOKUP(EnergyDemand__2_1[[#This Row],[Date]],_holidays!$A$1:$C$2107,2,0)</f>
        <v>Y</v>
      </c>
      <c r="L205" t="str">
        <f>VLOOKUP(EnergyDemand__2_1[[#This Row],[Date]],_holidays!$A$1:$C$2107,3,0)</f>
        <v>N</v>
      </c>
      <c r="M205" s="2">
        <v>104422.79</v>
      </c>
      <c r="N205" s="4">
        <v>117.68273910000001</v>
      </c>
      <c r="O205" s="54">
        <f>EnergyDemand__2_1[[#This Row],[Demand]]*EnergyDemand__2_1[[#This Row],[RRP AUD$]]</f>
        <v>12288759.951664088</v>
      </c>
    </row>
    <row r="206" spans="1:15" x14ac:dyDescent="0.3">
      <c r="A206" s="3">
        <v>42838</v>
      </c>
      <c r="B206" s="3" t="str">
        <f>"Q" &amp;INT((MONTH(A206)+2)/3) &amp; "-" &amp; YEAR(A206)</f>
        <v>Q2-2017</v>
      </c>
      <c r="C206" t="str">
        <f>TEXT(EnergyDemand__2_1[[#This Row],[Date]],"mmmm")</f>
        <v>April</v>
      </c>
      <c r="D206">
        <f>WEEKNUM(EnergyDemand__2_1[[#This Row],[Date]],)</f>
        <v>15</v>
      </c>
      <c r="E206" t="str">
        <f>TEXT(EnergyDemand__2_1[[#This Row],[Date]],"dddd")</f>
        <v>Thursday</v>
      </c>
      <c r="F206" s="49">
        <f>YEAR(EnergyDemand__2_1[[#This Row],[Date]])</f>
        <v>2017</v>
      </c>
      <c r="G206">
        <v>10.9</v>
      </c>
      <c r="H206">
        <v>22.2</v>
      </c>
      <c r="I206">
        <v>13.9</v>
      </c>
      <c r="J206">
        <v>0</v>
      </c>
      <c r="K206" t="str">
        <f>VLOOKUP(EnergyDemand__2_1[[#This Row],[Date]],_holidays!$A$1:$C$2107,2,0)</f>
        <v>N</v>
      </c>
      <c r="L206" t="str">
        <f>VLOOKUP(EnergyDemand__2_1[[#This Row],[Date]],_holidays!$A$1:$C$2107,3,0)</f>
        <v>N</v>
      </c>
      <c r="M206" s="2">
        <v>112704.045</v>
      </c>
      <c r="N206" s="4">
        <v>117.53565020000001</v>
      </c>
      <c r="O206" s="54">
        <f>EnergyDemand__2_1[[#This Row],[Demand]]*EnergyDemand__2_1[[#This Row],[RRP AUD$]]</f>
        <v>13246743.20924506</v>
      </c>
    </row>
    <row r="207" spans="1:15" x14ac:dyDescent="0.3">
      <c r="A207" s="3">
        <v>43640</v>
      </c>
      <c r="B207" s="3" t="str">
        <f>"Q" &amp;INT((MONTH(A207)+2)/3) &amp; "-" &amp; YEAR(A207)</f>
        <v>Q2-2019</v>
      </c>
      <c r="C207" t="str">
        <f>TEXT(EnergyDemand__2_1[[#This Row],[Date]],"mmmm")</f>
        <v>June</v>
      </c>
      <c r="D207">
        <f>WEEKNUM(EnergyDemand__2_1[[#This Row],[Date]],)</f>
        <v>26</v>
      </c>
      <c r="E207" t="str">
        <f>TEXT(EnergyDemand__2_1[[#This Row],[Date]],"dddd")</f>
        <v>Monday</v>
      </c>
      <c r="F207" s="49">
        <f>YEAR(EnergyDemand__2_1[[#This Row],[Date]])</f>
        <v>2019</v>
      </c>
      <c r="G207">
        <v>4.2</v>
      </c>
      <c r="H207">
        <v>16</v>
      </c>
      <c r="I207">
        <v>9</v>
      </c>
      <c r="J207">
        <v>0</v>
      </c>
      <c r="K207" t="str">
        <f>VLOOKUP(EnergyDemand__2_1[[#This Row],[Date]],_holidays!$A$1:$C$2107,2,0)</f>
        <v>Y</v>
      </c>
      <c r="L207" t="str">
        <f>VLOOKUP(EnergyDemand__2_1[[#This Row],[Date]],_holidays!$A$1:$C$2107,3,0)</f>
        <v>N</v>
      </c>
      <c r="M207" s="2">
        <v>146856.79999999999</v>
      </c>
      <c r="N207" s="4">
        <v>117.51896069999999</v>
      </c>
      <c r="O207" s="54">
        <f>EnergyDemand__2_1[[#This Row],[Demand]]*EnergyDemand__2_1[[#This Row],[RRP AUD$]]</f>
        <v>17258458.507727757</v>
      </c>
    </row>
    <row r="208" spans="1:15" x14ac:dyDescent="0.3">
      <c r="A208" s="3">
        <v>42943</v>
      </c>
      <c r="B208" s="3" t="str">
        <f>"Q" &amp;INT((MONTH(A208)+2)/3) &amp; "-" &amp; YEAR(A208)</f>
        <v>Q3-2017</v>
      </c>
      <c r="C208" t="str">
        <f>TEXT(EnergyDemand__2_1[[#This Row],[Date]],"mmmm")</f>
        <v>July</v>
      </c>
      <c r="D208">
        <f>WEEKNUM(EnergyDemand__2_1[[#This Row],[Date]],)</f>
        <v>30</v>
      </c>
      <c r="E208" t="str">
        <f>TEXT(EnergyDemand__2_1[[#This Row],[Date]],"dddd")</f>
        <v>Thursday</v>
      </c>
      <c r="F208" s="49">
        <f>YEAR(EnergyDemand__2_1[[#This Row],[Date]])</f>
        <v>2017</v>
      </c>
      <c r="G208">
        <v>4.4000000000000004</v>
      </c>
      <c r="H208">
        <v>14.2</v>
      </c>
      <c r="I208">
        <v>8.6999999999999993</v>
      </c>
      <c r="J208">
        <v>2</v>
      </c>
      <c r="K208" t="str">
        <f>VLOOKUP(EnergyDemand__2_1[[#This Row],[Date]],_holidays!$A$1:$C$2107,2,0)</f>
        <v>Y</v>
      </c>
      <c r="L208" t="str">
        <f>VLOOKUP(EnergyDemand__2_1[[#This Row],[Date]],_holidays!$A$1:$C$2107,3,0)</f>
        <v>N</v>
      </c>
      <c r="M208" s="2">
        <v>136003.91500000001</v>
      </c>
      <c r="N208" s="4">
        <v>117.31547380000001</v>
      </c>
      <c r="O208" s="54">
        <f>EnergyDemand__2_1[[#This Row],[Demand]]*EnergyDemand__2_1[[#This Row],[RRP AUD$]]</f>
        <v>15955363.726879928</v>
      </c>
    </row>
    <row r="209" spans="1:15" x14ac:dyDescent="0.3">
      <c r="A209" s="3">
        <v>42942</v>
      </c>
      <c r="B209" s="3" t="str">
        <f>"Q" &amp;INT((MONTH(A209)+2)/3) &amp; "-" &amp; YEAR(A209)</f>
        <v>Q3-2017</v>
      </c>
      <c r="C209" t="str">
        <f>TEXT(EnergyDemand__2_1[[#This Row],[Date]],"mmmm")</f>
        <v>July</v>
      </c>
      <c r="D209">
        <f>WEEKNUM(EnergyDemand__2_1[[#This Row],[Date]],)</f>
        <v>30</v>
      </c>
      <c r="E209" t="str">
        <f>TEXT(EnergyDemand__2_1[[#This Row],[Date]],"dddd")</f>
        <v>Wednesday</v>
      </c>
      <c r="F209" s="49">
        <f>YEAR(EnergyDemand__2_1[[#This Row],[Date]])</f>
        <v>2017</v>
      </c>
      <c r="G209">
        <v>10.9</v>
      </c>
      <c r="H209">
        <v>15</v>
      </c>
      <c r="I209">
        <v>8.6999999999999993</v>
      </c>
      <c r="J209">
        <v>2.4</v>
      </c>
      <c r="K209" t="str">
        <f>VLOOKUP(EnergyDemand__2_1[[#This Row],[Date]],_holidays!$A$1:$C$2107,2,0)</f>
        <v>Y</v>
      </c>
      <c r="L209" t="str">
        <f>VLOOKUP(EnergyDemand__2_1[[#This Row],[Date]],_holidays!$A$1:$C$2107,3,0)</f>
        <v>N</v>
      </c>
      <c r="M209" s="2">
        <v>133198.34</v>
      </c>
      <c r="N209" s="4">
        <v>117.2808433</v>
      </c>
      <c r="O209" s="54">
        <f>EnergyDemand__2_1[[#This Row],[Demand]]*EnergyDemand__2_1[[#This Row],[RRP AUD$]]</f>
        <v>15621613.641360121</v>
      </c>
    </row>
    <row r="210" spans="1:15" x14ac:dyDescent="0.3">
      <c r="A210" s="3">
        <v>43087</v>
      </c>
      <c r="B210" s="3" t="str">
        <f>"Q" &amp;INT((MONTH(A210)+2)/3) &amp; "-" &amp; YEAR(A210)</f>
        <v>Q4-2017</v>
      </c>
      <c r="C210" t="str">
        <f>TEXT(EnergyDemand__2_1[[#This Row],[Date]],"mmmm")</f>
        <v>December</v>
      </c>
      <c r="D210">
        <f>WEEKNUM(EnergyDemand__2_1[[#This Row],[Date]],)</f>
        <v>51</v>
      </c>
      <c r="E210" t="str">
        <f>TEXT(EnergyDemand__2_1[[#This Row],[Date]],"dddd")</f>
        <v>Monday</v>
      </c>
      <c r="F210" s="49">
        <f>YEAR(EnergyDemand__2_1[[#This Row],[Date]])</f>
        <v>2017</v>
      </c>
      <c r="G210">
        <v>17.100000000000001</v>
      </c>
      <c r="H210">
        <v>33</v>
      </c>
      <c r="I210">
        <v>22.1</v>
      </c>
      <c r="J210">
        <v>0</v>
      </c>
      <c r="K210" t="str">
        <f>VLOOKUP(EnergyDemand__2_1[[#This Row],[Date]],_holidays!$A$1:$C$2107,2,0)</f>
        <v>Y</v>
      </c>
      <c r="L210" t="str">
        <f>VLOOKUP(EnergyDemand__2_1[[#This Row],[Date]],_holidays!$A$1:$C$2107,3,0)</f>
        <v>N</v>
      </c>
      <c r="M210" s="2">
        <v>138949.67499999999</v>
      </c>
      <c r="N210" s="4">
        <v>117.26538429999999</v>
      </c>
      <c r="O210" s="54">
        <f>EnergyDemand__2_1[[#This Row],[Demand]]*EnergyDemand__2_1[[#This Row],[RRP AUD$]]</f>
        <v>16293987.0372351</v>
      </c>
    </row>
    <row r="211" spans="1:15" x14ac:dyDescent="0.3">
      <c r="A211" s="3">
        <v>43061</v>
      </c>
      <c r="B211" s="3" t="str">
        <f>"Q" &amp;INT((MONTH(A211)+2)/3) &amp; "-" &amp; YEAR(A211)</f>
        <v>Q4-2017</v>
      </c>
      <c r="C211" t="str">
        <f>TEXT(EnergyDemand__2_1[[#This Row],[Date]],"mmmm")</f>
        <v>November</v>
      </c>
      <c r="D211">
        <f>WEEKNUM(EnergyDemand__2_1[[#This Row],[Date]],)</f>
        <v>47</v>
      </c>
      <c r="E211" t="str">
        <f>TEXT(EnergyDemand__2_1[[#This Row],[Date]],"dddd")</f>
        <v>Wednesday</v>
      </c>
      <c r="F211" s="49">
        <f>YEAR(EnergyDemand__2_1[[#This Row],[Date]])</f>
        <v>2017</v>
      </c>
      <c r="G211">
        <v>18.7</v>
      </c>
      <c r="H211">
        <v>32.6</v>
      </c>
      <c r="I211">
        <v>30.6</v>
      </c>
      <c r="J211">
        <v>0</v>
      </c>
      <c r="K211" t="str">
        <f>VLOOKUP(EnergyDemand__2_1[[#This Row],[Date]],_holidays!$A$1:$C$2107,2,0)</f>
        <v>Y</v>
      </c>
      <c r="L211" t="str">
        <f>VLOOKUP(EnergyDemand__2_1[[#This Row],[Date]],_holidays!$A$1:$C$2107,3,0)</f>
        <v>N</v>
      </c>
      <c r="M211" s="2">
        <v>138882.25</v>
      </c>
      <c r="N211" s="4">
        <v>116.8798367</v>
      </c>
      <c r="O211" s="54">
        <f>EnergyDemand__2_1[[#This Row],[Demand]]*EnergyDemand__2_1[[#This Row],[RRP AUD$]]</f>
        <v>16232534.700528575</v>
      </c>
    </row>
    <row r="212" spans="1:15" x14ac:dyDescent="0.3">
      <c r="A212" s="3">
        <v>42840</v>
      </c>
      <c r="B212" s="3" t="str">
        <f>"Q" &amp;INT((MONTH(A212)+2)/3) &amp; "-" &amp; YEAR(A212)</f>
        <v>Q2-2017</v>
      </c>
      <c r="C212" t="str">
        <f>TEXT(EnergyDemand__2_1[[#This Row],[Date]],"mmmm")</f>
        <v>April</v>
      </c>
      <c r="D212">
        <f>WEEKNUM(EnergyDemand__2_1[[#This Row],[Date]],)</f>
        <v>15</v>
      </c>
      <c r="E212" t="str">
        <f>TEXT(EnergyDemand__2_1[[#This Row],[Date]],"dddd")</f>
        <v>Saturday</v>
      </c>
      <c r="F212" s="49">
        <f>YEAR(EnergyDemand__2_1[[#This Row],[Date]])</f>
        <v>2017</v>
      </c>
      <c r="G212">
        <v>11.8</v>
      </c>
      <c r="H212">
        <v>17.3</v>
      </c>
      <c r="I212">
        <v>9.6999999999999993</v>
      </c>
      <c r="J212">
        <v>0</v>
      </c>
      <c r="K212" t="str">
        <f>VLOOKUP(EnergyDemand__2_1[[#This Row],[Date]],_holidays!$A$1:$C$2107,2,0)</f>
        <v>N</v>
      </c>
      <c r="L212" t="str">
        <f>VLOOKUP(EnergyDemand__2_1[[#This Row],[Date]],_holidays!$A$1:$C$2107,3,0)</f>
        <v>Y</v>
      </c>
      <c r="M212" s="2">
        <v>99608.57</v>
      </c>
      <c r="N212" s="4">
        <v>116.78284910000001</v>
      </c>
      <c r="O212" s="54">
        <f>EnergyDemand__2_1[[#This Row],[Demand]]*EnergyDemand__2_1[[#This Row],[RRP AUD$]]</f>
        <v>11632572.599376788</v>
      </c>
    </row>
    <row r="213" spans="1:15" x14ac:dyDescent="0.3">
      <c r="A213" s="3">
        <v>43559</v>
      </c>
      <c r="B213" s="3" t="str">
        <f>"Q" &amp;INT((MONTH(A213)+2)/3) &amp; "-" &amp; YEAR(A213)</f>
        <v>Q2-2019</v>
      </c>
      <c r="C213" t="str">
        <f>TEXT(EnergyDemand__2_1[[#This Row],[Date]],"mmmm")</f>
        <v>April</v>
      </c>
      <c r="D213">
        <f>WEEKNUM(EnergyDemand__2_1[[#This Row],[Date]],)</f>
        <v>14</v>
      </c>
      <c r="E213" t="str">
        <f>TEXT(EnergyDemand__2_1[[#This Row],[Date]],"dddd")</f>
        <v>Thursday</v>
      </c>
      <c r="F213" s="49">
        <f>YEAR(EnergyDemand__2_1[[#This Row],[Date]])</f>
        <v>2019</v>
      </c>
      <c r="G213">
        <v>13.3</v>
      </c>
      <c r="H213">
        <v>21.9</v>
      </c>
      <c r="I213">
        <v>13.9</v>
      </c>
      <c r="J213">
        <v>0</v>
      </c>
      <c r="K213" t="str">
        <f>VLOOKUP(EnergyDemand__2_1[[#This Row],[Date]],_holidays!$A$1:$C$2107,2,0)</f>
        <v>Y</v>
      </c>
      <c r="L213" t="str">
        <f>VLOOKUP(EnergyDemand__2_1[[#This Row],[Date]],_holidays!$A$1:$C$2107,3,0)</f>
        <v>N</v>
      </c>
      <c r="M213" s="2">
        <v>113763.83500000001</v>
      </c>
      <c r="N213" s="4">
        <v>116.75648839999999</v>
      </c>
      <c r="O213" s="54">
        <f>EnergyDemand__2_1[[#This Row],[Demand]]*EnergyDemand__2_1[[#This Row],[RRP AUD$]]</f>
        <v>13282665.881517014</v>
      </c>
    </row>
    <row r="214" spans="1:15" x14ac:dyDescent="0.3">
      <c r="A214" s="3">
        <v>42557</v>
      </c>
      <c r="B214" s="3" t="str">
        <f>"Q" &amp;INT((MONTH(A214)+2)/3) &amp; "-" &amp; YEAR(A214)</f>
        <v>Q3-2016</v>
      </c>
      <c r="C214" t="str">
        <f>TEXT(EnergyDemand__2_1[[#This Row],[Date]],"mmmm")</f>
        <v>July</v>
      </c>
      <c r="D214">
        <f>WEEKNUM(EnergyDemand__2_1[[#This Row],[Date]],)</f>
        <v>28</v>
      </c>
      <c r="E214" t="str">
        <f>TEXT(EnergyDemand__2_1[[#This Row],[Date]],"dddd")</f>
        <v>Wednesday</v>
      </c>
      <c r="F214" s="49">
        <f>YEAR(EnergyDemand__2_1[[#This Row],[Date]])</f>
        <v>2016</v>
      </c>
      <c r="G214">
        <v>9.8000000000000007</v>
      </c>
      <c r="H214">
        <v>13</v>
      </c>
      <c r="I214">
        <v>4.5999999999999996</v>
      </c>
      <c r="J214">
        <v>22.6</v>
      </c>
      <c r="K214" t="str">
        <f>VLOOKUP(EnergyDemand__2_1[[#This Row],[Date]],_holidays!$A$1:$C$2107,2,0)</f>
        <v>N</v>
      </c>
      <c r="L214" t="str">
        <f>VLOOKUP(EnergyDemand__2_1[[#This Row],[Date]],_holidays!$A$1:$C$2107,3,0)</f>
        <v>N</v>
      </c>
      <c r="M214" s="2">
        <v>134056.095</v>
      </c>
      <c r="N214" s="4">
        <v>116.6821116</v>
      </c>
      <c r="O214" s="54">
        <f>EnergyDemand__2_1[[#This Row],[Demand]]*EnergyDemand__2_1[[#This Row],[RRP AUD$]]</f>
        <v>15641948.237450201</v>
      </c>
    </row>
    <row r="215" spans="1:15" x14ac:dyDescent="0.3">
      <c r="A215" s="3">
        <v>43063</v>
      </c>
      <c r="B215" s="3" t="str">
        <f>"Q" &amp;INT((MONTH(A215)+2)/3) &amp; "-" &amp; YEAR(A215)</f>
        <v>Q4-2017</v>
      </c>
      <c r="C215" t="str">
        <f>TEXT(EnergyDemand__2_1[[#This Row],[Date]],"mmmm")</f>
        <v>November</v>
      </c>
      <c r="D215">
        <f>WEEKNUM(EnergyDemand__2_1[[#This Row],[Date]],)</f>
        <v>47</v>
      </c>
      <c r="E215" t="str">
        <f>TEXT(EnergyDemand__2_1[[#This Row],[Date]],"dddd")</f>
        <v>Friday</v>
      </c>
      <c r="F215" s="49">
        <f>YEAR(EnergyDemand__2_1[[#This Row],[Date]])</f>
        <v>2017</v>
      </c>
      <c r="G215">
        <v>18.600000000000001</v>
      </c>
      <c r="H215">
        <v>30.7</v>
      </c>
      <c r="I215">
        <v>13.8</v>
      </c>
      <c r="J215">
        <v>1</v>
      </c>
      <c r="K215" t="str">
        <f>VLOOKUP(EnergyDemand__2_1[[#This Row],[Date]],_holidays!$A$1:$C$2107,2,0)</f>
        <v>Y</v>
      </c>
      <c r="L215" t="str">
        <f>VLOOKUP(EnergyDemand__2_1[[#This Row],[Date]],_holidays!$A$1:$C$2107,3,0)</f>
        <v>N</v>
      </c>
      <c r="M215" s="2">
        <v>133951.29</v>
      </c>
      <c r="N215" s="4">
        <v>116.56179090000001</v>
      </c>
      <c r="O215" s="54">
        <f>EnergyDemand__2_1[[#This Row],[Demand]]*EnergyDemand__2_1[[#This Row],[RRP AUD$]]</f>
        <v>15613602.255765263</v>
      </c>
    </row>
    <row r="216" spans="1:15" x14ac:dyDescent="0.3">
      <c r="A216" s="3">
        <v>43429</v>
      </c>
      <c r="B216" s="3" t="str">
        <f>"Q" &amp;INT((MONTH(A216)+2)/3) &amp; "-" &amp; YEAR(A216)</f>
        <v>Q4-2018</v>
      </c>
      <c r="C216" t="str">
        <f>TEXT(EnergyDemand__2_1[[#This Row],[Date]],"mmmm")</f>
        <v>November</v>
      </c>
      <c r="D216">
        <f>WEEKNUM(EnergyDemand__2_1[[#This Row],[Date]],)</f>
        <v>48</v>
      </c>
      <c r="E216" t="str">
        <f>TEXT(EnergyDemand__2_1[[#This Row],[Date]],"dddd")</f>
        <v>Sunday</v>
      </c>
      <c r="F216" s="49">
        <f>YEAR(EnergyDemand__2_1[[#This Row],[Date]])</f>
        <v>2018</v>
      </c>
      <c r="G216">
        <v>12.7</v>
      </c>
      <c r="H216">
        <v>18.8</v>
      </c>
      <c r="I216">
        <v>20.5</v>
      </c>
      <c r="J216">
        <v>0.8</v>
      </c>
      <c r="K216" t="str">
        <f>VLOOKUP(EnergyDemand__2_1[[#This Row],[Date]],_holidays!$A$1:$C$2107,2,0)</f>
        <v>Y</v>
      </c>
      <c r="L216" t="str">
        <f>VLOOKUP(EnergyDemand__2_1[[#This Row],[Date]],_holidays!$A$1:$C$2107,3,0)</f>
        <v>N</v>
      </c>
      <c r="M216" s="2">
        <v>96240.41</v>
      </c>
      <c r="N216" s="4">
        <v>116.4628124</v>
      </c>
      <c r="O216" s="54">
        <f>EnergyDemand__2_1[[#This Row],[Demand]]*EnergyDemand__2_1[[#This Row],[RRP AUD$]]</f>
        <v>11208428.815129085</v>
      </c>
    </row>
    <row r="217" spans="1:15" x14ac:dyDescent="0.3">
      <c r="A217" s="3">
        <v>43754</v>
      </c>
      <c r="B217" s="3" t="str">
        <f>"Q" &amp;INT((MONTH(A217)+2)/3) &amp; "-" &amp; YEAR(A217)</f>
        <v>Q4-2019</v>
      </c>
      <c r="C217" t="str">
        <f>TEXT(EnergyDemand__2_1[[#This Row],[Date]],"mmmm")</f>
        <v>October</v>
      </c>
      <c r="D217">
        <f>WEEKNUM(EnergyDemand__2_1[[#This Row],[Date]],)</f>
        <v>42</v>
      </c>
      <c r="E217" t="str">
        <f>TEXT(EnergyDemand__2_1[[#This Row],[Date]],"dddd")</f>
        <v>Wednesday</v>
      </c>
      <c r="F217" s="49">
        <f>YEAR(EnergyDemand__2_1[[#This Row],[Date]])</f>
        <v>2019</v>
      </c>
      <c r="G217">
        <v>13.3</v>
      </c>
      <c r="H217">
        <v>20.399999999999999</v>
      </c>
      <c r="I217">
        <v>11.4</v>
      </c>
      <c r="J217">
        <v>0</v>
      </c>
      <c r="K217" t="str">
        <f>VLOOKUP(EnergyDemand__2_1[[#This Row],[Date]],_holidays!$A$1:$C$2107,2,0)</f>
        <v>Y</v>
      </c>
      <c r="L217" t="str">
        <f>VLOOKUP(EnergyDemand__2_1[[#This Row],[Date]],_holidays!$A$1:$C$2107,3,0)</f>
        <v>N</v>
      </c>
      <c r="M217" s="2">
        <v>117533.72</v>
      </c>
      <c r="N217" s="4">
        <v>116.34066919999999</v>
      </c>
      <c r="O217" s="54">
        <f>EnergyDemand__2_1[[#This Row],[Demand]]*EnergyDemand__2_1[[#This Row],[RRP AUD$]]</f>
        <v>13673951.638365423</v>
      </c>
    </row>
    <row r="218" spans="1:15" x14ac:dyDescent="0.3">
      <c r="A218" s="3">
        <v>43433</v>
      </c>
      <c r="B218" s="3" t="str">
        <f>"Q" &amp;INT((MONTH(A218)+2)/3) &amp; "-" &amp; YEAR(A218)</f>
        <v>Q4-2018</v>
      </c>
      <c r="C218" t="str">
        <f>TEXT(EnergyDemand__2_1[[#This Row],[Date]],"mmmm")</f>
        <v>November</v>
      </c>
      <c r="D218">
        <f>WEEKNUM(EnergyDemand__2_1[[#This Row],[Date]],)</f>
        <v>48</v>
      </c>
      <c r="E218" t="str">
        <f>TEXT(EnergyDemand__2_1[[#This Row],[Date]],"dddd")</f>
        <v>Thursday</v>
      </c>
      <c r="F218" s="49">
        <f>YEAR(EnergyDemand__2_1[[#This Row],[Date]])</f>
        <v>2018</v>
      </c>
      <c r="G218">
        <v>13.9</v>
      </c>
      <c r="H218">
        <v>18.7</v>
      </c>
      <c r="I218">
        <v>21.1</v>
      </c>
      <c r="J218">
        <v>0.6</v>
      </c>
      <c r="K218" t="str">
        <f>VLOOKUP(EnergyDemand__2_1[[#This Row],[Date]],_holidays!$A$1:$C$2107,2,0)</f>
        <v>Y</v>
      </c>
      <c r="L218" t="str">
        <f>VLOOKUP(EnergyDemand__2_1[[#This Row],[Date]],_holidays!$A$1:$C$2107,3,0)</f>
        <v>N</v>
      </c>
      <c r="M218" s="2">
        <v>112586.74</v>
      </c>
      <c r="N218" s="4">
        <v>116.3293321</v>
      </c>
      <c r="O218" s="54">
        <f>EnergyDemand__2_1[[#This Row],[Demand]]*EnergyDemand__2_1[[#This Row],[RRP AUD$]]</f>
        <v>13097140.267516354</v>
      </c>
    </row>
    <row r="219" spans="1:15" x14ac:dyDescent="0.3">
      <c r="A219" s="3">
        <v>43476</v>
      </c>
      <c r="B219" s="3" t="str">
        <f>"Q" &amp;INT((MONTH(A219)+2)/3) &amp; "-" &amp; YEAR(A219)</f>
        <v>Q1-2019</v>
      </c>
      <c r="C219" t="str">
        <f>TEXT(EnergyDemand__2_1[[#This Row],[Date]],"mmmm")</f>
        <v>January</v>
      </c>
      <c r="D219">
        <f>WEEKNUM(EnergyDemand__2_1[[#This Row],[Date]],)</f>
        <v>2</v>
      </c>
      <c r="E219" t="str">
        <f>TEXT(EnergyDemand__2_1[[#This Row],[Date]],"dddd")</f>
        <v>Friday</v>
      </c>
      <c r="F219" s="49">
        <f>YEAR(EnergyDemand__2_1[[#This Row],[Date]])</f>
        <v>2019</v>
      </c>
      <c r="G219">
        <v>12.9</v>
      </c>
      <c r="H219">
        <v>30.4</v>
      </c>
      <c r="I219">
        <v>31.5</v>
      </c>
      <c r="J219">
        <v>0</v>
      </c>
      <c r="K219" t="str">
        <f>VLOOKUP(EnergyDemand__2_1[[#This Row],[Date]],_holidays!$A$1:$C$2107,2,0)</f>
        <v>N</v>
      </c>
      <c r="L219" t="str">
        <f>VLOOKUP(EnergyDemand__2_1[[#This Row],[Date]],_holidays!$A$1:$C$2107,3,0)</f>
        <v>N</v>
      </c>
      <c r="M219" s="2">
        <v>119728.63499999999</v>
      </c>
      <c r="N219" s="4">
        <v>116.3056708</v>
      </c>
      <c r="O219" s="54">
        <f>EnergyDemand__2_1[[#This Row],[Demand]]*EnergyDemand__2_1[[#This Row],[RRP AUD$]]</f>
        <v>13925119.207643358</v>
      </c>
    </row>
    <row r="220" spans="1:15" x14ac:dyDescent="0.3">
      <c r="A220" s="3">
        <v>43522</v>
      </c>
      <c r="B220" s="3" t="str">
        <f>"Q" &amp;INT((MONTH(A220)+2)/3) &amp; "-" &amp; YEAR(A220)</f>
        <v>Q1-2019</v>
      </c>
      <c r="C220" t="str">
        <f>TEXT(EnergyDemand__2_1[[#This Row],[Date]],"mmmm")</f>
        <v>February</v>
      </c>
      <c r="D220">
        <f>WEEKNUM(EnergyDemand__2_1[[#This Row],[Date]],)</f>
        <v>9</v>
      </c>
      <c r="E220" t="str">
        <f>TEXT(EnergyDemand__2_1[[#This Row],[Date]],"dddd")</f>
        <v>Tuesday</v>
      </c>
      <c r="F220" s="49">
        <f>YEAR(EnergyDemand__2_1[[#This Row],[Date]])</f>
        <v>2019</v>
      </c>
      <c r="G220">
        <v>17.899999999999999</v>
      </c>
      <c r="H220">
        <v>22.3</v>
      </c>
      <c r="I220">
        <v>21</v>
      </c>
      <c r="J220">
        <v>0</v>
      </c>
      <c r="K220" t="str">
        <f>VLOOKUP(EnergyDemand__2_1[[#This Row],[Date]],_holidays!$A$1:$C$2107,2,0)</f>
        <v>Y</v>
      </c>
      <c r="L220" t="str">
        <f>VLOOKUP(EnergyDemand__2_1[[#This Row],[Date]],_holidays!$A$1:$C$2107,3,0)</f>
        <v>N</v>
      </c>
      <c r="M220" s="2">
        <v>123114.11500000001</v>
      </c>
      <c r="N220" s="4">
        <v>115.9396033</v>
      </c>
      <c r="O220" s="54">
        <f>EnergyDemand__2_1[[#This Row],[Demand]]*EnergyDemand__2_1[[#This Row],[RRP AUD$]]</f>
        <v>14273801.653730581</v>
      </c>
    </row>
    <row r="221" spans="1:15" x14ac:dyDescent="0.3">
      <c r="A221" s="3">
        <v>43607</v>
      </c>
      <c r="B221" s="3" t="str">
        <f>"Q" &amp;INT((MONTH(A221)+2)/3) &amp; "-" &amp; YEAR(A221)</f>
        <v>Q2-2019</v>
      </c>
      <c r="C221" t="str">
        <f>TEXT(EnergyDemand__2_1[[#This Row],[Date]],"mmmm")</f>
        <v>May</v>
      </c>
      <c r="D221">
        <f>WEEKNUM(EnergyDemand__2_1[[#This Row],[Date]],)</f>
        <v>21</v>
      </c>
      <c r="E221" t="str">
        <f>TEXT(EnergyDemand__2_1[[#This Row],[Date]],"dddd")</f>
        <v>Wednesday</v>
      </c>
      <c r="F221" s="49">
        <f>YEAR(EnergyDemand__2_1[[#This Row],[Date]])</f>
        <v>2019</v>
      </c>
      <c r="G221">
        <v>10.7</v>
      </c>
      <c r="H221">
        <v>22.3</v>
      </c>
      <c r="I221">
        <v>10.3</v>
      </c>
      <c r="J221">
        <v>0</v>
      </c>
      <c r="K221" t="str">
        <f>VLOOKUP(EnergyDemand__2_1[[#This Row],[Date]],_holidays!$A$1:$C$2107,2,0)</f>
        <v>Y</v>
      </c>
      <c r="L221" t="str">
        <f>VLOOKUP(EnergyDemand__2_1[[#This Row],[Date]],_holidays!$A$1:$C$2107,3,0)</f>
        <v>N</v>
      </c>
      <c r="M221" s="2">
        <v>122015.59</v>
      </c>
      <c r="N221" s="4">
        <v>115.8944559</v>
      </c>
      <c r="O221" s="54">
        <f>EnergyDemand__2_1[[#This Row],[Demand]]*EnergyDemand__2_1[[#This Row],[RRP AUD$]]</f>
        <v>14140930.41436748</v>
      </c>
    </row>
    <row r="222" spans="1:15" x14ac:dyDescent="0.3">
      <c r="A222" s="3">
        <v>42520</v>
      </c>
      <c r="B222" s="3" t="str">
        <f>"Q" &amp;INT((MONTH(A222)+2)/3) &amp; "-" &amp; YEAR(A222)</f>
        <v>Q2-2016</v>
      </c>
      <c r="C222" t="str">
        <f>TEXT(EnergyDemand__2_1[[#This Row],[Date]],"mmmm")</f>
        <v>May</v>
      </c>
      <c r="D222">
        <f>WEEKNUM(EnergyDemand__2_1[[#This Row],[Date]],)</f>
        <v>23</v>
      </c>
      <c r="E222" t="str">
        <f>TEXT(EnergyDemand__2_1[[#This Row],[Date]],"dddd")</f>
        <v>Monday</v>
      </c>
      <c r="F222" s="49">
        <f>YEAR(EnergyDemand__2_1[[#This Row],[Date]])</f>
        <v>2016</v>
      </c>
      <c r="G222">
        <v>7.2</v>
      </c>
      <c r="H222">
        <v>15.4</v>
      </c>
      <c r="I222">
        <v>9.5</v>
      </c>
      <c r="J222">
        <v>0</v>
      </c>
      <c r="K222" t="str">
        <f>VLOOKUP(EnergyDemand__2_1[[#This Row],[Date]],_holidays!$A$1:$C$2107,2,0)</f>
        <v>Y</v>
      </c>
      <c r="L222" t="str">
        <f>VLOOKUP(EnergyDemand__2_1[[#This Row],[Date]],_holidays!$A$1:$C$2107,3,0)</f>
        <v>N</v>
      </c>
      <c r="M222" s="2">
        <v>134983.95499999999</v>
      </c>
      <c r="N222" s="4">
        <v>115.7846736</v>
      </c>
      <c r="O222" s="54">
        <f>EnergyDemand__2_1[[#This Row],[Demand]]*EnergyDemand__2_1[[#This Row],[RRP AUD$]]</f>
        <v>15629073.170912087</v>
      </c>
    </row>
    <row r="223" spans="1:15" x14ac:dyDescent="0.3">
      <c r="A223" s="3">
        <v>43410</v>
      </c>
      <c r="B223" s="3" t="str">
        <f>"Q" &amp;INT((MONTH(A223)+2)/3) &amp; "-" &amp; YEAR(A223)</f>
        <v>Q4-2018</v>
      </c>
      <c r="C223" t="str">
        <f>TEXT(EnergyDemand__2_1[[#This Row],[Date]],"mmmm")</f>
        <v>November</v>
      </c>
      <c r="D223">
        <f>WEEKNUM(EnergyDemand__2_1[[#This Row],[Date]],)</f>
        <v>45</v>
      </c>
      <c r="E223" t="str">
        <f>TEXT(EnergyDemand__2_1[[#This Row],[Date]],"dddd")</f>
        <v>Tuesday</v>
      </c>
      <c r="F223" s="49">
        <f>YEAR(EnergyDemand__2_1[[#This Row],[Date]])</f>
        <v>2018</v>
      </c>
      <c r="G223">
        <v>16.3</v>
      </c>
      <c r="H223">
        <v>21.4</v>
      </c>
      <c r="I223">
        <v>7.8</v>
      </c>
      <c r="J223">
        <v>4.4000000000000004</v>
      </c>
      <c r="K223" t="str">
        <f>VLOOKUP(EnergyDemand__2_1[[#This Row],[Date]],_holidays!$A$1:$C$2107,2,0)</f>
        <v>Y</v>
      </c>
      <c r="L223" t="str">
        <f>VLOOKUP(EnergyDemand__2_1[[#This Row],[Date]],_holidays!$A$1:$C$2107,3,0)</f>
        <v>Y</v>
      </c>
      <c r="M223" s="2">
        <v>100696.565</v>
      </c>
      <c r="N223" s="4">
        <v>115.778035</v>
      </c>
      <c r="O223" s="54">
        <f>EnergyDemand__2_1[[#This Row],[Demand]]*EnergyDemand__2_1[[#This Row],[RRP AUD$]]</f>
        <v>11658450.426949775</v>
      </c>
    </row>
    <row r="224" spans="1:15" x14ac:dyDescent="0.3">
      <c r="A224" s="3">
        <v>43619</v>
      </c>
      <c r="B224" s="3" t="str">
        <f>"Q" &amp;INT((MONTH(A224)+2)/3) &amp; "-" &amp; YEAR(A224)</f>
        <v>Q2-2019</v>
      </c>
      <c r="C224" t="str">
        <f>TEXT(EnergyDemand__2_1[[#This Row],[Date]],"mmmm")</f>
        <v>June</v>
      </c>
      <c r="D224">
        <f>WEEKNUM(EnergyDemand__2_1[[#This Row],[Date]],)</f>
        <v>23</v>
      </c>
      <c r="E224" t="str">
        <f>TEXT(EnergyDemand__2_1[[#This Row],[Date]],"dddd")</f>
        <v>Monday</v>
      </c>
      <c r="F224" s="49">
        <f>YEAR(EnergyDemand__2_1[[#This Row],[Date]])</f>
        <v>2019</v>
      </c>
      <c r="G224">
        <v>8.1999999999999993</v>
      </c>
      <c r="H224">
        <v>12</v>
      </c>
      <c r="I224">
        <v>3.8</v>
      </c>
      <c r="J224">
        <v>15.4</v>
      </c>
      <c r="K224" t="str">
        <f>VLOOKUP(EnergyDemand__2_1[[#This Row],[Date]],_holidays!$A$1:$C$2107,2,0)</f>
        <v>Y</v>
      </c>
      <c r="L224" t="str">
        <f>VLOOKUP(EnergyDemand__2_1[[#This Row],[Date]],_holidays!$A$1:$C$2107,3,0)</f>
        <v>N</v>
      </c>
      <c r="M224" s="2">
        <v>135437.85</v>
      </c>
      <c r="N224" s="4">
        <v>115.7252699</v>
      </c>
      <c r="O224" s="54">
        <f>EnergyDemand__2_1[[#This Row],[Demand]]*EnergyDemand__2_1[[#This Row],[RRP AUD$]]</f>
        <v>15673581.745925715</v>
      </c>
    </row>
    <row r="225" spans="1:15" x14ac:dyDescent="0.3">
      <c r="A225" s="3">
        <v>43545</v>
      </c>
      <c r="B225" s="3" t="str">
        <f>"Q" &amp;INT((MONTH(A225)+2)/3) &amp; "-" &amp; YEAR(A225)</f>
        <v>Q1-2019</v>
      </c>
      <c r="C225" t="str">
        <f>TEXT(EnergyDemand__2_1[[#This Row],[Date]],"mmmm")</f>
        <v>March</v>
      </c>
      <c r="D225">
        <f>WEEKNUM(EnergyDemand__2_1[[#This Row],[Date]],)</f>
        <v>12</v>
      </c>
      <c r="E225" t="str">
        <f>TEXT(EnergyDemand__2_1[[#This Row],[Date]],"dddd")</f>
        <v>Thursday</v>
      </c>
      <c r="F225" s="49">
        <f>YEAR(EnergyDemand__2_1[[#This Row],[Date]])</f>
        <v>2019</v>
      </c>
      <c r="G225">
        <v>18.2</v>
      </c>
      <c r="H225">
        <v>24.3</v>
      </c>
      <c r="I225">
        <v>12.5</v>
      </c>
      <c r="J225">
        <v>0</v>
      </c>
      <c r="K225" t="str">
        <f>VLOOKUP(EnergyDemand__2_1[[#This Row],[Date]],_holidays!$A$1:$C$2107,2,0)</f>
        <v>Y</v>
      </c>
      <c r="L225" t="str">
        <f>VLOOKUP(EnergyDemand__2_1[[#This Row],[Date]],_holidays!$A$1:$C$2107,3,0)</f>
        <v>N</v>
      </c>
      <c r="M225" s="2">
        <v>124181.405</v>
      </c>
      <c r="N225" s="4">
        <v>115.460165</v>
      </c>
      <c r="O225" s="54">
        <f>EnergyDemand__2_1[[#This Row],[Demand]]*EnergyDemand__2_1[[#This Row],[RRP AUD$]]</f>
        <v>14338005.511231825</v>
      </c>
    </row>
    <row r="226" spans="1:15" x14ac:dyDescent="0.3">
      <c r="A226" s="3">
        <v>43363</v>
      </c>
      <c r="B226" s="3" t="str">
        <f>"Q" &amp;INT((MONTH(A226)+2)/3) &amp; "-" &amp; YEAR(A226)</f>
        <v>Q3-2018</v>
      </c>
      <c r="C226" t="str">
        <f>TEXT(EnergyDemand__2_1[[#This Row],[Date]],"mmmm")</f>
        <v>September</v>
      </c>
      <c r="D226">
        <f>WEEKNUM(EnergyDemand__2_1[[#This Row],[Date]],)</f>
        <v>38</v>
      </c>
      <c r="E226" t="str">
        <f>TEXT(EnergyDemand__2_1[[#This Row],[Date]],"dddd")</f>
        <v>Thursday</v>
      </c>
      <c r="F226" s="49">
        <f>YEAR(EnergyDemand__2_1[[#This Row],[Date]])</f>
        <v>2018</v>
      </c>
      <c r="G226">
        <v>3.8</v>
      </c>
      <c r="H226">
        <v>17.399999999999999</v>
      </c>
      <c r="I226">
        <v>18.5</v>
      </c>
      <c r="J226">
        <v>0.8</v>
      </c>
      <c r="K226" t="str">
        <f>VLOOKUP(EnergyDemand__2_1[[#This Row],[Date]],_holidays!$A$1:$C$2107,2,0)</f>
        <v>Y</v>
      </c>
      <c r="L226" t="str">
        <f>VLOOKUP(EnergyDemand__2_1[[#This Row],[Date]],_holidays!$A$1:$C$2107,3,0)</f>
        <v>N</v>
      </c>
      <c r="M226" s="2">
        <v>125335.57</v>
      </c>
      <c r="N226" s="4">
        <v>115.429534</v>
      </c>
      <c r="O226" s="54">
        <f>EnergyDemand__2_1[[#This Row],[Demand]]*EnergyDemand__2_1[[#This Row],[RRP AUD$]]</f>
        <v>14467426.438724382</v>
      </c>
    </row>
    <row r="227" spans="1:15" x14ac:dyDescent="0.3">
      <c r="A227" s="3">
        <v>43398</v>
      </c>
      <c r="B227" s="3" t="str">
        <f>"Q" &amp;INT((MONTH(A227)+2)/3) &amp; "-" &amp; YEAR(A227)</f>
        <v>Q4-2018</v>
      </c>
      <c r="C227" t="str">
        <f>TEXT(EnergyDemand__2_1[[#This Row],[Date]],"mmmm")</f>
        <v>October</v>
      </c>
      <c r="D227">
        <f>WEEKNUM(EnergyDemand__2_1[[#This Row],[Date]],)</f>
        <v>43</v>
      </c>
      <c r="E227" t="str">
        <f>TEXT(EnergyDemand__2_1[[#This Row],[Date]],"dddd")</f>
        <v>Thursday</v>
      </c>
      <c r="F227" s="49">
        <f>YEAR(EnergyDemand__2_1[[#This Row],[Date]])</f>
        <v>2018</v>
      </c>
      <c r="G227">
        <v>6.4</v>
      </c>
      <c r="H227">
        <v>19.5</v>
      </c>
      <c r="I227">
        <v>25</v>
      </c>
      <c r="J227">
        <v>0</v>
      </c>
      <c r="K227" t="str">
        <f>VLOOKUP(EnergyDemand__2_1[[#This Row],[Date]],_holidays!$A$1:$C$2107,2,0)</f>
        <v>Y</v>
      </c>
      <c r="L227" t="str">
        <f>VLOOKUP(EnergyDemand__2_1[[#This Row],[Date]],_holidays!$A$1:$C$2107,3,0)</f>
        <v>N</v>
      </c>
      <c r="M227" s="2">
        <v>112414.39</v>
      </c>
      <c r="N227" s="4">
        <v>115.427252</v>
      </c>
      <c r="O227" s="54">
        <f>EnergyDemand__2_1[[#This Row],[Demand]]*EnergyDemand__2_1[[#This Row],[RRP AUD$]]</f>
        <v>12975684.12295628</v>
      </c>
    </row>
    <row r="228" spans="1:15" x14ac:dyDescent="0.3">
      <c r="A228" s="3">
        <v>42978</v>
      </c>
      <c r="B228" s="3" t="str">
        <f>"Q" &amp;INT((MONTH(A228)+2)/3) &amp; "-" &amp; YEAR(A228)</f>
        <v>Q3-2017</v>
      </c>
      <c r="C228" t="str">
        <f>TEXT(EnergyDemand__2_1[[#This Row],[Date]],"mmmm")</f>
        <v>August</v>
      </c>
      <c r="D228">
        <f>WEEKNUM(EnergyDemand__2_1[[#This Row],[Date]],)</f>
        <v>35</v>
      </c>
      <c r="E228" t="str">
        <f>TEXT(EnergyDemand__2_1[[#This Row],[Date]],"dddd")</f>
        <v>Thursday</v>
      </c>
      <c r="F228" s="49">
        <f>YEAR(EnergyDemand__2_1[[#This Row],[Date]])</f>
        <v>2017</v>
      </c>
      <c r="G228">
        <v>4</v>
      </c>
      <c r="H228">
        <v>16.7</v>
      </c>
      <c r="I228">
        <v>15.9</v>
      </c>
      <c r="J228">
        <v>0.2</v>
      </c>
      <c r="K228" t="str">
        <f>VLOOKUP(EnergyDemand__2_1[[#This Row],[Date]],_holidays!$A$1:$C$2107,2,0)</f>
        <v>Y</v>
      </c>
      <c r="L228" t="str">
        <f>VLOOKUP(EnergyDemand__2_1[[#This Row],[Date]],_holidays!$A$1:$C$2107,3,0)</f>
        <v>N</v>
      </c>
      <c r="M228" s="2">
        <v>133982.255</v>
      </c>
      <c r="N228" s="4">
        <v>115.4257008</v>
      </c>
      <c r="O228" s="54">
        <f>EnergyDemand__2_1[[#This Row],[Demand]]*EnergyDemand__2_1[[#This Row],[RRP AUD$]]</f>
        <v>15464995.678139305</v>
      </c>
    </row>
    <row r="229" spans="1:15" x14ac:dyDescent="0.3">
      <c r="A229" s="3">
        <v>42824</v>
      </c>
      <c r="B229" s="3" t="str">
        <f>"Q" &amp;INT((MONTH(A229)+2)/3) &amp; "-" &amp; YEAR(A229)</f>
        <v>Q1-2017</v>
      </c>
      <c r="C229" t="str">
        <f>TEXT(EnergyDemand__2_1[[#This Row],[Date]],"mmmm")</f>
        <v>March</v>
      </c>
      <c r="D229">
        <f>WEEKNUM(EnergyDemand__2_1[[#This Row],[Date]],)</f>
        <v>13</v>
      </c>
      <c r="E229" t="str">
        <f>TEXT(EnergyDemand__2_1[[#This Row],[Date]],"dddd")</f>
        <v>Thursday</v>
      </c>
      <c r="F229" s="49">
        <f>YEAR(EnergyDemand__2_1[[#This Row],[Date]])</f>
        <v>2017</v>
      </c>
      <c r="G229">
        <v>10.199999999999999</v>
      </c>
      <c r="H229">
        <v>17.899999999999999</v>
      </c>
      <c r="I229">
        <v>13</v>
      </c>
      <c r="J229">
        <v>3.4</v>
      </c>
      <c r="K229" t="str">
        <f>VLOOKUP(EnergyDemand__2_1[[#This Row],[Date]],_holidays!$A$1:$C$2107,2,0)</f>
        <v>Y</v>
      </c>
      <c r="L229" t="str">
        <f>VLOOKUP(EnergyDemand__2_1[[#This Row],[Date]],_holidays!$A$1:$C$2107,3,0)</f>
        <v>N</v>
      </c>
      <c r="M229" s="2">
        <v>107491.87</v>
      </c>
      <c r="N229" s="4">
        <v>115.1902122</v>
      </c>
      <c r="O229" s="54">
        <f>EnergyDemand__2_1[[#This Row],[Demand]]*EnergyDemand__2_1[[#This Row],[RRP AUD$]]</f>
        <v>12382011.315074814</v>
      </c>
    </row>
    <row r="230" spans="1:15" x14ac:dyDescent="0.3">
      <c r="A230" s="3">
        <v>42925</v>
      </c>
      <c r="B230" s="3" t="str">
        <f>"Q" &amp;INT((MONTH(A230)+2)/3) &amp; "-" &amp; YEAR(A230)</f>
        <v>Q3-2017</v>
      </c>
      <c r="C230" t="str">
        <f>TEXT(EnergyDemand__2_1[[#This Row],[Date]],"mmmm")</f>
        <v>July</v>
      </c>
      <c r="D230">
        <f>WEEKNUM(EnergyDemand__2_1[[#This Row],[Date]],)</f>
        <v>28</v>
      </c>
      <c r="E230" t="str">
        <f>TEXT(EnergyDemand__2_1[[#This Row],[Date]],"dddd")</f>
        <v>Sunday</v>
      </c>
      <c r="F230" s="49">
        <f>YEAR(EnergyDemand__2_1[[#This Row],[Date]])</f>
        <v>2017</v>
      </c>
      <c r="G230">
        <v>7.3</v>
      </c>
      <c r="H230">
        <v>14.6</v>
      </c>
      <c r="I230">
        <v>7.3</v>
      </c>
      <c r="J230">
        <v>0.8</v>
      </c>
      <c r="K230" t="str">
        <f>VLOOKUP(EnergyDemand__2_1[[#This Row],[Date]],_holidays!$A$1:$C$2107,2,0)</f>
        <v>N</v>
      </c>
      <c r="L230" t="str">
        <f>VLOOKUP(EnergyDemand__2_1[[#This Row],[Date]],_holidays!$A$1:$C$2107,3,0)</f>
        <v>N</v>
      </c>
      <c r="M230" s="2">
        <v>116064.03</v>
      </c>
      <c r="N230" s="4">
        <v>115.1296024</v>
      </c>
      <c r="O230" s="54">
        <f>EnergyDemand__2_1[[#This Row],[Demand]]*EnergyDemand__2_1[[#This Row],[RRP AUD$]]</f>
        <v>13362405.626841672</v>
      </c>
    </row>
    <row r="231" spans="1:15" x14ac:dyDescent="0.3">
      <c r="A231" s="3">
        <v>43122</v>
      </c>
      <c r="B231" s="3" t="str">
        <f>"Q" &amp;INT((MONTH(A231)+2)/3) &amp; "-" &amp; YEAR(A231)</f>
        <v>Q1-2018</v>
      </c>
      <c r="C231" t="str">
        <f>TEXT(EnergyDemand__2_1[[#This Row],[Date]],"mmmm")</f>
        <v>January</v>
      </c>
      <c r="D231">
        <f>WEEKNUM(EnergyDemand__2_1[[#This Row],[Date]],)</f>
        <v>4</v>
      </c>
      <c r="E231" t="str">
        <f>TEXT(EnergyDemand__2_1[[#This Row],[Date]],"dddd")</f>
        <v>Monday</v>
      </c>
      <c r="F231" s="49">
        <f>YEAR(EnergyDemand__2_1[[#This Row],[Date]])</f>
        <v>2018</v>
      </c>
      <c r="G231">
        <v>20.5</v>
      </c>
      <c r="H231">
        <v>23.9</v>
      </c>
      <c r="I231">
        <v>27.3</v>
      </c>
      <c r="J231">
        <v>0</v>
      </c>
      <c r="K231" t="str">
        <f>VLOOKUP(EnergyDemand__2_1[[#This Row],[Date]],_holidays!$A$1:$C$2107,2,0)</f>
        <v>N</v>
      </c>
      <c r="L231" t="str">
        <f>VLOOKUP(EnergyDemand__2_1[[#This Row],[Date]],_holidays!$A$1:$C$2107,3,0)</f>
        <v>N</v>
      </c>
      <c r="M231" s="2">
        <v>137955.42499999999</v>
      </c>
      <c r="N231" s="4">
        <v>115.1294838</v>
      </c>
      <c r="O231" s="54">
        <f>EnergyDemand__2_1[[#This Row],[Demand]]*EnergyDemand__2_1[[#This Row],[RRP AUD$]]</f>
        <v>15882736.867659613</v>
      </c>
    </row>
    <row r="232" spans="1:15" x14ac:dyDescent="0.3">
      <c r="A232" s="3">
        <v>42551</v>
      </c>
      <c r="B232" s="3" t="str">
        <f>"Q" &amp;INT((MONTH(A232)+2)/3) &amp; "-" &amp; YEAR(A232)</f>
        <v>Q2-2016</v>
      </c>
      <c r="C232" t="str">
        <f>TEXT(EnergyDemand__2_1[[#This Row],[Date]],"mmmm")</f>
        <v>June</v>
      </c>
      <c r="D232">
        <f>WEEKNUM(EnergyDemand__2_1[[#This Row],[Date]],)</f>
        <v>27</v>
      </c>
      <c r="E232" t="str">
        <f>TEXT(EnergyDemand__2_1[[#This Row],[Date]],"dddd")</f>
        <v>Thursday</v>
      </c>
      <c r="F232" s="49">
        <f>YEAR(EnergyDemand__2_1[[#This Row],[Date]])</f>
        <v>2016</v>
      </c>
      <c r="G232">
        <v>10.3</v>
      </c>
      <c r="H232">
        <v>11.7</v>
      </c>
      <c r="I232">
        <v>5.6</v>
      </c>
      <c r="J232">
        <v>0</v>
      </c>
      <c r="K232" t="str">
        <f>VLOOKUP(EnergyDemand__2_1[[#This Row],[Date]],_holidays!$A$1:$C$2107,2,0)</f>
        <v>N</v>
      </c>
      <c r="L232" t="str">
        <f>VLOOKUP(EnergyDemand__2_1[[#This Row],[Date]],_holidays!$A$1:$C$2107,3,0)</f>
        <v>N</v>
      </c>
      <c r="M232" s="2">
        <v>141078.46</v>
      </c>
      <c r="N232" s="4">
        <v>115.1178955</v>
      </c>
      <c r="O232" s="54">
        <f>EnergyDemand__2_1[[#This Row],[Demand]]*EnergyDemand__2_1[[#This Row],[RRP AUD$]]</f>
        <v>16240655.41558093</v>
      </c>
    </row>
    <row r="233" spans="1:15" x14ac:dyDescent="0.3">
      <c r="A233" s="3">
        <v>43711</v>
      </c>
      <c r="B233" s="3" t="str">
        <f>"Q" &amp;INT((MONTH(A233)+2)/3) &amp; "-" &amp; YEAR(A233)</f>
        <v>Q3-2019</v>
      </c>
      <c r="C233" t="str">
        <f>TEXT(EnergyDemand__2_1[[#This Row],[Date]],"mmmm")</f>
        <v>September</v>
      </c>
      <c r="D233">
        <f>WEEKNUM(EnergyDemand__2_1[[#This Row],[Date]],)</f>
        <v>36</v>
      </c>
      <c r="E233" t="str">
        <f>TEXT(EnergyDemand__2_1[[#This Row],[Date]],"dddd")</f>
        <v>Tuesday</v>
      </c>
      <c r="F233" s="49">
        <f>YEAR(EnergyDemand__2_1[[#This Row],[Date]])</f>
        <v>2019</v>
      </c>
      <c r="G233">
        <v>9.1999999999999993</v>
      </c>
      <c r="H233">
        <v>19.600000000000001</v>
      </c>
      <c r="I233">
        <v>16.399999999999999</v>
      </c>
      <c r="J233">
        <v>0.6</v>
      </c>
      <c r="K233" t="str">
        <f>VLOOKUP(EnergyDemand__2_1[[#This Row],[Date]],_holidays!$A$1:$C$2107,2,0)</f>
        <v>Y</v>
      </c>
      <c r="L233" t="str">
        <f>VLOOKUP(EnergyDemand__2_1[[#This Row],[Date]],_holidays!$A$1:$C$2107,3,0)</f>
        <v>N</v>
      </c>
      <c r="M233" s="2">
        <v>118871.215</v>
      </c>
      <c r="N233" s="4">
        <v>114.88625949999999</v>
      </c>
      <c r="O233" s="54">
        <f>EnergyDemand__2_1[[#This Row],[Demand]]*EnergyDemand__2_1[[#This Row],[RRP AUD$]]</f>
        <v>13656669.253570292</v>
      </c>
    </row>
    <row r="234" spans="1:15" x14ac:dyDescent="0.3">
      <c r="A234" s="3">
        <v>42541</v>
      </c>
      <c r="B234" s="3" t="str">
        <f>"Q" &amp;INT((MONTH(A234)+2)/3) &amp; "-" &amp; YEAR(A234)</f>
        <v>Q2-2016</v>
      </c>
      <c r="C234" t="str">
        <f>TEXT(EnergyDemand__2_1[[#This Row],[Date]],"mmmm")</f>
        <v>June</v>
      </c>
      <c r="D234">
        <f>WEEKNUM(EnergyDemand__2_1[[#This Row],[Date]],)</f>
        <v>26</v>
      </c>
      <c r="E234" t="str">
        <f>TEXT(EnergyDemand__2_1[[#This Row],[Date]],"dddd")</f>
        <v>Monday</v>
      </c>
      <c r="F234" s="49">
        <f>YEAR(EnergyDemand__2_1[[#This Row],[Date]])</f>
        <v>2016</v>
      </c>
      <c r="G234">
        <v>9.1</v>
      </c>
      <c r="H234">
        <v>13.2</v>
      </c>
      <c r="I234">
        <v>3.4</v>
      </c>
      <c r="J234">
        <v>3.6</v>
      </c>
      <c r="K234" t="str">
        <f>VLOOKUP(EnergyDemand__2_1[[#This Row],[Date]],_holidays!$A$1:$C$2107,2,0)</f>
        <v>Y</v>
      </c>
      <c r="L234" t="str">
        <f>VLOOKUP(EnergyDemand__2_1[[#This Row],[Date]],_holidays!$A$1:$C$2107,3,0)</f>
        <v>N</v>
      </c>
      <c r="M234" s="2">
        <v>134435.11499999999</v>
      </c>
      <c r="N234" s="4">
        <v>114.875078</v>
      </c>
      <c r="O234" s="54">
        <f>EnergyDemand__2_1[[#This Row],[Demand]]*EnergyDemand__2_1[[#This Row],[RRP AUD$]]</f>
        <v>15443244.321563968</v>
      </c>
    </row>
    <row r="235" spans="1:15" x14ac:dyDescent="0.3">
      <c r="A235" s="3">
        <v>42559</v>
      </c>
      <c r="B235" s="3" t="str">
        <f>"Q" &amp;INT((MONTH(A235)+2)/3) &amp; "-" &amp; YEAR(A235)</f>
        <v>Q3-2016</v>
      </c>
      <c r="C235" t="str">
        <f>TEXT(EnergyDemand__2_1[[#This Row],[Date]],"mmmm")</f>
        <v>July</v>
      </c>
      <c r="D235">
        <f>WEEKNUM(EnergyDemand__2_1[[#This Row],[Date]],)</f>
        <v>28</v>
      </c>
      <c r="E235" t="str">
        <f>TEXT(EnergyDemand__2_1[[#This Row],[Date]],"dddd")</f>
        <v>Friday</v>
      </c>
      <c r="F235" s="49">
        <f>YEAR(EnergyDemand__2_1[[#This Row],[Date]])</f>
        <v>2016</v>
      </c>
      <c r="G235">
        <v>9.6999999999999993</v>
      </c>
      <c r="H235">
        <v>15.3</v>
      </c>
      <c r="I235">
        <v>7.4</v>
      </c>
      <c r="J235">
        <v>0.8</v>
      </c>
      <c r="K235" t="str">
        <f>VLOOKUP(EnergyDemand__2_1[[#This Row],[Date]],_holidays!$A$1:$C$2107,2,0)</f>
        <v>N</v>
      </c>
      <c r="L235" t="str">
        <f>VLOOKUP(EnergyDemand__2_1[[#This Row],[Date]],_holidays!$A$1:$C$2107,3,0)</f>
        <v>N</v>
      </c>
      <c r="M235" s="2">
        <v>136690.04999999999</v>
      </c>
      <c r="N235" s="4">
        <v>114.84420299999999</v>
      </c>
      <c r="O235" s="54">
        <f>EnergyDemand__2_1[[#This Row],[Demand]]*EnergyDemand__2_1[[#This Row],[RRP AUD$]]</f>
        <v>15698059.850280147</v>
      </c>
    </row>
    <row r="236" spans="1:15" x14ac:dyDescent="0.3">
      <c r="A236" s="3">
        <v>43511</v>
      </c>
      <c r="B236" s="3" t="str">
        <f>"Q" &amp;INT((MONTH(A236)+2)/3) &amp; "-" &amp; YEAR(A236)</f>
        <v>Q1-2019</v>
      </c>
      <c r="C236" t="str">
        <f>TEXT(EnergyDemand__2_1[[#This Row],[Date]],"mmmm")</f>
        <v>February</v>
      </c>
      <c r="D236">
        <f>WEEKNUM(EnergyDemand__2_1[[#This Row],[Date]],)</f>
        <v>7</v>
      </c>
      <c r="E236" t="str">
        <f>TEXT(EnergyDemand__2_1[[#This Row],[Date]],"dddd")</f>
        <v>Friday</v>
      </c>
      <c r="F236" s="49">
        <f>YEAR(EnergyDemand__2_1[[#This Row],[Date]])</f>
        <v>2019</v>
      </c>
      <c r="G236">
        <v>14.8</v>
      </c>
      <c r="H236">
        <v>22.8</v>
      </c>
      <c r="I236">
        <v>23.1</v>
      </c>
      <c r="J236">
        <v>0</v>
      </c>
      <c r="K236" t="str">
        <f>VLOOKUP(EnergyDemand__2_1[[#This Row],[Date]],_holidays!$A$1:$C$2107,2,0)</f>
        <v>Y</v>
      </c>
      <c r="L236" t="str">
        <f>VLOOKUP(EnergyDemand__2_1[[#This Row],[Date]],_holidays!$A$1:$C$2107,3,0)</f>
        <v>N</v>
      </c>
      <c r="M236" s="2">
        <v>113910.46</v>
      </c>
      <c r="N236" s="4">
        <v>114.7685038</v>
      </c>
      <c r="O236" s="54">
        <f>EnergyDemand__2_1[[#This Row],[Demand]]*EnergyDemand__2_1[[#This Row],[RRP AUD$]]</f>
        <v>13073333.061369749</v>
      </c>
    </row>
    <row r="237" spans="1:15" x14ac:dyDescent="0.3">
      <c r="A237" s="3">
        <v>42917</v>
      </c>
      <c r="B237" s="3" t="str">
        <f>"Q" &amp;INT((MONTH(A237)+2)/3) &amp; "-" &amp; YEAR(A237)</f>
        <v>Q3-2017</v>
      </c>
      <c r="C237" t="str">
        <f>TEXT(EnergyDemand__2_1[[#This Row],[Date]],"mmmm")</f>
        <v>July</v>
      </c>
      <c r="D237">
        <f>WEEKNUM(EnergyDemand__2_1[[#This Row],[Date]],)</f>
        <v>26</v>
      </c>
      <c r="E237" t="str">
        <f>TEXT(EnergyDemand__2_1[[#This Row],[Date]],"dddd")</f>
        <v>Saturday</v>
      </c>
      <c r="F237" s="49">
        <f>YEAR(EnergyDemand__2_1[[#This Row],[Date]])</f>
        <v>2017</v>
      </c>
      <c r="G237">
        <v>1.1000000000000001</v>
      </c>
      <c r="H237">
        <v>12.7</v>
      </c>
      <c r="I237">
        <v>9.3000000000000007</v>
      </c>
      <c r="J237">
        <v>0</v>
      </c>
      <c r="K237" t="str">
        <f>VLOOKUP(EnergyDemand__2_1[[#This Row],[Date]],_holidays!$A$1:$C$2107,2,0)</f>
        <v>N</v>
      </c>
      <c r="L237" t="str">
        <f>VLOOKUP(EnergyDemand__2_1[[#This Row],[Date]],_holidays!$A$1:$C$2107,3,0)</f>
        <v>N</v>
      </c>
      <c r="M237" s="2">
        <v>125949.5</v>
      </c>
      <c r="N237" s="4">
        <v>114.7570772</v>
      </c>
      <c r="O237" s="54">
        <f>EnergyDemand__2_1[[#This Row],[Demand]]*EnergyDemand__2_1[[#This Row],[RRP AUD$]]</f>
        <v>14453596.4948014</v>
      </c>
    </row>
    <row r="238" spans="1:15" x14ac:dyDescent="0.3">
      <c r="A238" s="3">
        <v>43749</v>
      </c>
      <c r="B238" s="3" t="str">
        <f>"Q" &amp;INT((MONTH(A238)+2)/3) &amp; "-" &amp; YEAR(A238)</f>
        <v>Q4-2019</v>
      </c>
      <c r="C238" t="str">
        <f>TEXT(EnergyDemand__2_1[[#This Row],[Date]],"mmmm")</f>
        <v>October</v>
      </c>
      <c r="D238">
        <f>WEEKNUM(EnergyDemand__2_1[[#This Row],[Date]],)</f>
        <v>41</v>
      </c>
      <c r="E238" t="str">
        <f>TEXT(EnergyDemand__2_1[[#This Row],[Date]],"dddd")</f>
        <v>Friday</v>
      </c>
      <c r="F238" s="49">
        <f>YEAR(EnergyDemand__2_1[[#This Row],[Date]])</f>
        <v>2019</v>
      </c>
      <c r="G238">
        <v>9.5</v>
      </c>
      <c r="H238">
        <v>18.899999999999999</v>
      </c>
      <c r="I238">
        <v>17.5</v>
      </c>
      <c r="J238">
        <v>0</v>
      </c>
      <c r="K238" t="str">
        <f>VLOOKUP(EnergyDemand__2_1[[#This Row],[Date]],_holidays!$A$1:$C$2107,2,0)</f>
        <v>Y</v>
      </c>
      <c r="L238" t="str">
        <f>VLOOKUP(EnergyDemand__2_1[[#This Row],[Date]],_holidays!$A$1:$C$2107,3,0)</f>
        <v>N</v>
      </c>
      <c r="M238" s="2">
        <v>115250.505</v>
      </c>
      <c r="N238" s="4">
        <v>114.6969754</v>
      </c>
      <c r="O238" s="54">
        <f>EnergyDemand__2_1[[#This Row],[Demand]]*EnergyDemand__2_1[[#This Row],[RRP AUD$]]</f>
        <v>13218884.336822577</v>
      </c>
    </row>
    <row r="239" spans="1:15" x14ac:dyDescent="0.3">
      <c r="A239" s="3">
        <v>43662</v>
      </c>
      <c r="B239" s="3" t="str">
        <f>"Q" &amp;INT((MONTH(A239)+2)/3) &amp; "-" &amp; YEAR(A239)</f>
        <v>Q3-2019</v>
      </c>
      <c r="C239" t="str">
        <f>TEXT(EnergyDemand__2_1[[#This Row],[Date]],"mmmm")</f>
        <v>July</v>
      </c>
      <c r="D239">
        <f>WEEKNUM(EnergyDemand__2_1[[#This Row],[Date]],)</f>
        <v>29</v>
      </c>
      <c r="E239" t="str">
        <f>TEXT(EnergyDemand__2_1[[#This Row],[Date]],"dddd")</f>
        <v>Tuesday</v>
      </c>
      <c r="F239" s="49">
        <f>YEAR(EnergyDemand__2_1[[#This Row],[Date]])</f>
        <v>2019</v>
      </c>
      <c r="G239">
        <v>9.9</v>
      </c>
      <c r="H239">
        <v>13.9</v>
      </c>
      <c r="I239">
        <v>6.4</v>
      </c>
      <c r="J239">
        <v>1.8</v>
      </c>
      <c r="K239" t="str">
        <f>VLOOKUP(EnergyDemand__2_1[[#This Row],[Date]],_holidays!$A$1:$C$2107,2,0)</f>
        <v>Y</v>
      </c>
      <c r="L239" t="str">
        <f>VLOOKUP(EnergyDemand__2_1[[#This Row],[Date]],_holidays!$A$1:$C$2107,3,0)</f>
        <v>N</v>
      </c>
      <c r="M239" s="2">
        <v>132941.76999999999</v>
      </c>
      <c r="N239" s="4">
        <v>114.6004499</v>
      </c>
      <c r="O239" s="54">
        <f>EnergyDemand__2_1[[#This Row],[Demand]]*EnergyDemand__2_1[[#This Row],[RRP AUD$]]</f>
        <v>15235186.652502323</v>
      </c>
    </row>
    <row r="240" spans="1:15" x14ac:dyDescent="0.3">
      <c r="A240" s="3">
        <v>43593</v>
      </c>
      <c r="B240" s="3" t="str">
        <f>"Q" &amp;INT((MONTH(A240)+2)/3) &amp; "-" &amp; YEAR(A240)</f>
        <v>Q2-2019</v>
      </c>
      <c r="C240" t="str">
        <f>TEXT(EnergyDemand__2_1[[#This Row],[Date]],"mmmm")</f>
        <v>May</v>
      </c>
      <c r="D240">
        <f>WEEKNUM(EnergyDemand__2_1[[#This Row],[Date]],)</f>
        <v>19</v>
      </c>
      <c r="E240" t="str">
        <f>TEXT(EnergyDemand__2_1[[#This Row],[Date]],"dddd")</f>
        <v>Wednesday</v>
      </c>
      <c r="F240" s="49">
        <f>YEAR(EnergyDemand__2_1[[#This Row],[Date]])</f>
        <v>2019</v>
      </c>
      <c r="G240">
        <v>10.3</v>
      </c>
      <c r="H240">
        <v>17.399999999999999</v>
      </c>
      <c r="I240">
        <v>7.3</v>
      </c>
      <c r="J240">
        <v>5.2</v>
      </c>
      <c r="K240" t="str">
        <f>VLOOKUP(EnergyDemand__2_1[[#This Row],[Date]],_holidays!$A$1:$C$2107,2,0)</f>
        <v>Y</v>
      </c>
      <c r="L240" t="str">
        <f>VLOOKUP(EnergyDemand__2_1[[#This Row],[Date]],_holidays!$A$1:$C$2107,3,0)</f>
        <v>N</v>
      </c>
      <c r="M240" s="2">
        <v>118801.84</v>
      </c>
      <c r="N240" s="4">
        <v>114.5284513</v>
      </c>
      <c r="O240" s="54">
        <f>EnergyDemand__2_1[[#This Row],[Demand]]*EnergyDemand__2_1[[#This Row],[RRP AUD$]]</f>
        <v>13606190.746790392</v>
      </c>
    </row>
    <row r="241" spans="1:15" x14ac:dyDescent="0.3">
      <c r="A241" s="3">
        <v>43517</v>
      </c>
      <c r="B241" s="3" t="str">
        <f>"Q" &amp;INT((MONTH(A241)+2)/3) &amp; "-" &amp; YEAR(A241)</f>
        <v>Q1-2019</v>
      </c>
      <c r="C241" t="str">
        <f>TEXT(EnergyDemand__2_1[[#This Row],[Date]],"mmmm")</f>
        <v>February</v>
      </c>
      <c r="D241">
        <f>WEEKNUM(EnergyDemand__2_1[[#This Row],[Date]],)</f>
        <v>8</v>
      </c>
      <c r="E241" t="str">
        <f>TEXT(EnergyDemand__2_1[[#This Row],[Date]],"dddd")</f>
        <v>Thursday</v>
      </c>
      <c r="F241" s="49">
        <f>YEAR(EnergyDemand__2_1[[#This Row],[Date]])</f>
        <v>2019</v>
      </c>
      <c r="G241">
        <v>14</v>
      </c>
      <c r="H241">
        <v>20.399999999999999</v>
      </c>
      <c r="I241">
        <v>16.2</v>
      </c>
      <c r="J241">
        <v>0</v>
      </c>
      <c r="K241" t="str">
        <f>VLOOKUP(EnergyDemand__2_1[[#This Row],[Date]],_holidays!$A$1:$C$2107,2,0)</f>
        <v>Y</v>
      </c>
      <c r="L241" t="str">
        <f>VLOOKUP(EnergyDemand__2_1[[#This Row],[Date]],_holidays!$A$1:$C$2107,3,0)</f>
        <v>N</v>
      </c>
      <c r="M241" s="2">
        <v>110235.33500000001</v>
      </c>
      <c r="N241" s="4">
        <v>114.360572</v>
      </c>
      <c r="O241" s="54">
        <f>EnergyDemand__2_1[[#This Row],[Demand]]*EnergyDemand__2_1[[#This Row],[RRP AUD$]]</f>
        <v>12606575.965211621</v>
      </c>
    </row>
    <row r="242" spans="1:15" x14ac:dyDescent="0.3">
      <c r="A242" s="3">
        <v>43551</v>
      </c>
      <c r="B242" s="3" t="str">
        <f>"Q" &amp;INT((MONTH(A242)+2)/3) &amp; "-" &amp; YEAR(A242)</f>
        <v>Q1-2019</v>
      </c>
      <c r="C242" t="str">
        <f>TEXT(EnergyDemand__2_1[[#This Row],[Date]],"mmmm")</f>
        <v>March</v>
      </c>
      <c r="D242">
        <f>WEEKNUM(EnergyDemand__2_1[[#This Row],[Date]],)</f>
        <v>13</v>
      </c>
      <c r="E242" t="str">
        <f>TEXT(EnergyDemand__2_1[[#This Row],[Date]],"dddd")</f>
        <v>Wednesday</v>
      </c>
      <c r="F242" s="49">
        <f>YEAR(EnergyDemand__2_1[[#This Row],[Date]])</f>
        <v>2019</v>
      </c>
      <c r="G242">
        <v>11.1</v>
      </c>
      <c r="H242">
        <v>21.7</v>
      </c>
      <c r="I242">
        <v>17.8</v>
      </c>
      <c r="J242">
        <v>0</v>
      </c>
      <c r="K242" t="str">
        <f>VLOOKUP(EnergyDemand__2_1[[#This Row],[Date]],_holidays!$A$1:$C$2107,2,0)</f>
        <v>Y</v>
      </c>
      <c r="L242" t="str">
        <f>VLOOKUP(EnergyDemand__2_1[[#This Row],[Date]],_holidays!$A$1:$C$2107,3,0)</f>
        <v>N</v>
      </c>
      <c r="M242" s="2">
        <v>113307.595</v>
      </c>
      <c r="N242" s="4">
        <v>114.1613715</v>
      </c>
      <c r="O242" s="54">
        <f>EnergyDemand__2_1[[#This Row],[Demand]]*EnergyDemand__2_1[[#This Row],[RRP AUD$]]</f>
        <v>12935350.446566543</v>
      </c>
    </row>
    <row r="243" spans="1:15" x14ac:dyDescent="0.3">
      <c r="A243" s="3">
        <v>42606</v>
      </c>
      <c r="B243" s="3" t="str">
        <f>"Q" &amp;INT((MONTH(A243)+2)/3) &amp; "-" &amp; YEAR(A243)</f>
        <v>Q3-2016</v>
      </c>
      <c r="C243" t="str">
        <f>TEXT(EnergyDemand__2_1[[#This Row],[Date]],"mmmm")</f>
        <v>August</v>
      </c>
      <c r="D243">
        <f>WEEKNUM(EnergyDemand__2_1[[#This Row],[Date]],)</f>
        <v>35</v>
      </c>
      <c r="E243" t="str">
        <f>TEXT(EnergyDemand__2_1[[#This Row],[Date]],"dddd")</f>
        <v>Wednesday</v>
      </c>
      <c r="F243" s="49">
        <f>YEAR(EnergyDemand__2_1[[#This Row],[Date]])</f>
        <v>2016</v>
      </c>
      <c r="G243">
        <v>3.7</v>
      </c>
      <c r="H243">
        <v>12.7</v>
      </c>
      <c r="I243">
        <v>14</v>
      </c>
      <c r="J243">
        <v>0</v>
      </c>
      <c r="K243" t="str">
        <f>VLOOKUP(EnergyDemand__2_1[[#This Row],[Date]],_holidays!$A$1:$C$2107,2,0)</f>
        <v>Y</v>
      </c>
      <c r="L243" t="str">
        <f>VLOOKUP(EnergyDemand__2_1[[#This Row],[Date]],_holidays!$A$1:$C$2107,3,0)</f>
        <v>N</v>
      </c>
      <c r="M243" s="2">
        <v>141122.79500000001</v>
      </c>
      <c r="N243" s="4">
        <v>114.0039598</v>
      </c>
      <c r="O243" s="54">
        <f>EnergyDemand__2_1[[#This Row],[Demand]]*EnergyDemand__2_1[[#This Row],[RRP AUD$]]</f>
        <v>16088557.448043643</v>
      </c>
    </row>
    <row r="244" spans="1:15" x14ac:dyDescent="0.3">
      <c r="A244" s="3">
        <v>42771</v>
      </c>
      <c r="B244" s="3" t="str">
        <f>"Q" &amp;INT((MONTH(A244)+2)/3) &amp; "-" &amp; YEAR(A244)</f>
        <v>Q1-2017</v>
      </c>
      <c r="C244" t="str">
        <f>TEXT(EnergyDemand__2_1[[#This Row],[Date]],"mmmm")</f>
        <v>February</v>
      </c>
      <c r="D244">
        <f>WEEKNUM(EnergyDemand__2_1[[#This Row],[Date]],)</f>
        <v>6</v>
      </c>
      <c r="E244" t="str">
        <f>TEXT(EnergyDemand__2_1[[#This Row],[Date]],"dddd")</f>
        <v>Sunday</v>
      </c>
      <c r="F244" s="49">
        <f>YEAR(EnergyDemand__2_1[[#This Row],[Date]])</f>
        <v>2017</v>
      </c>
      <c r="G244">
        <v>18.5</v>
      </c>
      <c r="H244">
        <v>30.7</v>
      </c>
      <c r="I244">
        <v>9.3000000000000007</v>
      </c>
      <c r="J244">
        <v>0</v>
      </c>
      <c r="K244" t="str">
        <f>VLOOKUP(EnergyDemand__2_1[[#This Row],[Date]],_holidays!$A$1:$C$2107,2,0)</f>
        <v>Y</v>
      </c>
      <c r="L244" t="str">
        <f>VLOOKUP(EnergyDemand__2_1[[#This Row],[Date]],_holidays!$A$1:$C$2107,3,0)</f>
        <v>N</v>
      </c>
      <c r="M244" s="2">
        <v>110384.27499999999</v>
      </c>
      <c r="N244" s="4">
        <v>113.87036519999999</v>
      </c>
      <c r="O244" s="54">
        <f>EnergyDemand__2_1[[#This Row],[Demand]]*EnergyDemand__2_1[[#This Row],[RRP AUD$]]</f>
        <v>12569497.706587229</v>
      </c>
    </row>
    <row r="245" spans="1:15" x14ac:dyDescent="0.3">
      <c r="A245" s="3">
        <v>43140</v>
      </c>
      <c r="B245" s="3" t="str">
        <f>"Q" &amp;INT((MONTH(A245)+2)/3) &amp; "-" &amp; YEAR(A245)</f>
        <v>Q1-2018</v>
      </c>
      <c r="C245" t="str">
        <f>TEXT(EnergyDemand__2_1[[#This Row],[Date]],"mmmm")</f>
        <v>February</v>
      </c>
      <c r="D245">
        <f>WEEKNUM(EnergyDemand__2_1[[#This Row],[Date]],)</f>
        <v>6</v>
      </c>
      <c r="E245" t="str">
        <f>TEXT(EnergyDemand__2_1[[#This Row],[Date]],"dddd")</f>
        <v>Friday</v>
      </c>
      <c r="F245" s="49">
        <f>YEAR(EnergyDemand__2_1[[#This Row],[Date]])</f>
        <v>2018</v>
      </c>
      <c r="G245">
        <v>20.399999999999999</v>
      </c>
      <c r="H245">
        <v>24.9</v>
      </c>
      <c r="I245">
        <v>17.2</v>
      </c>
      <c r="J245">
        <v>0</v>
      </c>
      <c r="K245" t="str">
        <f>VLOOKUP(EnergyDemand__2_1[[#This Row],[Date]],_holidays!$A$1:$C$2107,2,0)</f>
        <v>Y</v>
      </c>
      <c r="L245" t="str">
        <f>VLOOKUP(EnergyDemand__2_1[[#This Row],[Date]],_holidays!$A$1:$C$2107,3,0)</f>
        <v>N</v>
      </c>
      <c r="M245" s="2">
        <v>137101.87</v>
      </c>
      <c r="N245" s="4">
        <v>113.7060807</v>
      </c>
      <c r="O245" s="54">
        <f>EnergyDemand__2_1[[#This Row],[Demand]]*EnergyDemand__2_1[[#This Row],[RRP AUD$]]</f>
        <v>15589316.294340909</v>
      </c>
    </row>
    <row r="246" spans="1:15" x14ac:dyDescent="0.3">
      <c r="A246" s="3">
        <v>43096</v>
      </c>
      <c r="B246" s="3" t="str">
        <f>"Q" &amp;INT((MONTH(A246)+2)/3) &amp; "-" &amp; YEAR(A246)</f>
        <v>Q4-2017</v>
      </c>
      <c r="C246" t="str">
        <f>TEXT(EnergyDemand__2_1[[#This Row],[Date]],"mmmm")</f>
        <v>December</v>
      </c>
      <c r="D246">
        <f>WEEKNUM(EnergyDemand__2_1[[#This Row],[Date]],)</f>
        <v>52</v>
      </c>
      <c r="E246" t="str">
        <f>TEXT(EnergyDemand__2_1[[#This Row],[Date]],"dddd")</f>
        <v>Wednesday</v>
      </c>
      <c r="F246" s="49">
        <f>YEAR(EnergyDemand__2_1[[#This Row],[Date]])</f>
        <v>2017</v>
      </c>
      <c r="G246">
        <v>17.3</v>
      </c>
      <c r="H246">
        <v>34.5</v>
      </c>
      <c r="I246">
        <v>30.6</v>
      </c>
      <c r="J246">
        <v>0</v>
      </c>
      <c r="K246" t="str">
        <f>VLOOKUP(EnergyDemand__2_1[[#This Row],[Date]],_holidays!$A$1:$C$2107,2,0)</f>
        <v>N</v>
      </c>
      <c r="L246" t="str">
        <f>VLOOKUP(EnergyDemand__2_1[[#This Row],[Date]],_holidays!$A$1:$C$2107,3,0)</f>
        <v>N</v>
      </c>
      <c r="M246" s="2">
        <v>128753.755</v>
      </c>
      <c r="N246" s="4">
        <v>113.6548037</v>
      </c>
      <c r="O246" s="54">
        <f>EnergyDemand__2_1[[#This Row],[Demand]]*EnergyDemand__2_1[[#This Row],[RRP AUD$]]</f>
        <v>14633482.750162894</v>
      </c>
    </row>
    <row r="247" spans="1:15" x14ac:dyDescent="0.3">
      <c r="A247" s="3">
        <v>43543</v>
      </c>
      <c r="B247" s="3" t="str">
        <f>"Q" &amp;INT((MONTH(A247)+2)/3) &amp; "-" &amp; YEAR(A247)</f>
        <v>Q1-2019</v>
      </c>
      <c r="C247" t="str">
        <f>TEXT(EnergyDemand__2_1[[#This Row],[Date]],"mmmm")</f>
        <v>March</v>
      </c>
      <c r="D247">
        <f>WEEKNUM(EnergyDemand__2_1[[#This Row],[Date]],)</f>
        <v>12</v>
      </c>
      <c r="E247" t="str">
        <f>TEXT(EnergyDemand__2_1[[#This Row],[Date]],"dddd")</f>
        <v>Tuesday</v>
      </c>
      <c r="F247" s="49">
        <f>YEAR(EnergyDemand__2_1[[#This Row],[Date]])</f>
        <v>2019</v>
      </c>
      <c r="G247">
        <v>16.899999999999999</v>
      </c>
      <c r="H247">
        <v>23.4</v>
      </c>
      <c r="I247">
        <v>12.7</v>
      </c>
      <c r="J247">
        <v>0</v>
      </c>
      <c r="K247" t="str">
        <f>VLOOKUP(EnergyDemand__2_1[[#This Row],[Date]],_holidays!$A$1:$C$2107,2,0)</f>
        <v>Y</v>
      </c>
      <c r="L247" t="str">
        <f>VLOOKUP(EnergyDemand__2_1[[#This Row],[Date]],_holidays!$A$1:$C$2107,3,0)</f>
        <v>N</v>
      </c>
      <c r="M247" s="2">
        <v>123290.83500000001</v>
      </c>
      <c r="N247" s="4">
        <v>113.64477429999999</v>
      </c>
      <c r="O247" s="54">
        <f>EnergyDemand__2_1[[#This Row],[Demand]]*EnergyDemand__2_1[[#This Row],[RRP AUD$]]</f>
        <v>14011359.11683354</v>
      </c>
    </row>
    <row r="248" spans="1:15" x14ac:dyDescent="0.3">
      <c r="A248" s="3">
        <v>43594</v>
      </c>
      <c r="B248" s="3" t="str">
        <f>"Q" &amp;INT((MONTH(A248)+2)/3) &amp; "-" &amp; YEAR(A248)</f>
        <v>Q2-2019</v>
      </c>
      <c r="C248" t="str">
        <f>TEXT(EnergyDemand__2_1[[#This Row],[Date]],"mmmm")</f>
        <v>May</v>
      </c>
      <c r="D248">
        <f>WEEKNUM(EnergyDemand__2_1[[#This Row],[Date]],)</f>
        <v>19</v>
      </c>
      <c r="E248" t="str">
        <f>TEXT(EnergyDemand__2_1[[#This Row],[Date]],"dddd")</f>
        <v>Thursday</v>
      </c>
      <c r="F248" s="49">
        <f>YEAR(EnergyDemand__2_1[[#This Row],[Date]])</f>
        <v>2019</v>
      </c>
      <c r="G248">
        <v>9.6999999999999993</v>
      </c>
      <c r="H248">
        <v>16.2</v>
      </c>
      <c r="I248">
        <v>5.3</v>
      </c>
      <c r="J248">
        <v>0.6</v>
      </c>
      <c r="K248" t="str">
        <f>VLOOKUP(EnergyDemand__2_1[[#This Row],[Date]],_holidays!$A$1:$C$2107,2,0)</f>
        <v>Y</v>
      </c>
      <c r="L248" t="str">
        <f>VLOOKUP(EnergyDemand__2_1[[#This Row],[Date]],_holidays!$A$1:$C$2107,3,0)</f>
        <v>N</v>
      </c>
      <c r="M248" s="2">
        <v>122003.33500000001</v>
      </c>
      <c r="N248" s="4">
        <v>113.6303305</v>
      </c>
      <c r="O248" s="54">
        <f>EnergyDemand__2_1[[#This Row],[Demand]]*EnergyDemand__2_1[[#This Row],[RRP AUD$]]</f>
        <v>13863279.278152218</v>
      </c>
    </row>
    <row r="249" spans="1:15" x14ac:dyDescent="0.3">
      <c r="A249" s="3">
        <v>42949</v>
      </c>
      <c r="B249" s="3" t="str">
        <f>"Q" &amp;INT((MONTH(A249)+2)/3) &amp; "-" &amp; YEAR(A249)</f>
        <v>Q3-2017</v>
      </c>
      <c r="C249" t="str">
        <f>TEXT(EnergyDemand__2_1[[#This Row],[Date]],"mmmm")</f>
        <v>August</v>
      </c>
      <c r="D249">
        <f>WEEKNUM(EnergyDemand__2_1[[#This Row],[Date]],)</f>
        <v>31</v>
      </c>
      <c r="E249" t="str">
        <f>TEXT(EnergyDemand__2_1[[#This Row],[Date]],"dddd")</f>
        <v>Wednesday</v>
      </c>
      <c r="F249" s="49">
        <f>YEAR(EnergyDemand__2_1[[#This Row],[Date]])</f>
        <v>2017</v>
      </c>
      <c r="G249">
        <v>3.4</v>
      </c>
      <c r="H249">
        <v>12.9</v>
      </c>
      <c r="I249">
        <v>7.5</v>
      </c>
      <c r="J249">
        <v>0</v>
      </c>
      <c r="K249" t="str">
        <f>VLOOKUP(EnergyDemand__2_1[[#This Row],[Date]],_holidays!$A$1:$C$2107,2,0)</f>
        <v>Y</v>
      </c>
      <c r="L249" t="str">
        <f>VLOOKUP(EnergyDemand__2_1[[#This Row],[Date]],_holidays!$A$1:$C$2107,3,0)</f>
        <v>N</v>
      </c>
      <c r="M249" s="2">
        <v>140729.185</v>
      </c>
      <c r="N249" s="4">
        <v>113.4923335</v>
      </c>
      <c r="O249" s="54">
        <f>EnergyDemand__2_1[[#This Row],[Demand]]*EnergyDemand__2_1[[#This Row],[RRP AUD$]]</f>
        <v>15971683.597203197</v>
      </c>
    </row>
    <row r="250" spans="1:15" x14ac:dyDescent="0.3">
      <c r="A250" s="3">
        <v>43442</v>
      </c>
      <c r="B250" s="3" t="str">
        <f>"Q" &amp;INT((MONTH(A250)+2)/3) &amp; "-" &amp; YEAR(A250)</f>
        <v>Q4-2018</v>
      </c>
      <c r="C250" t="str">
        <f>TEXT(EnergyDemand__2_1[[#This Row],[Date]],"mmmm")</f>
        <v>December</v>
      </c>
      <c r="D250">
        <f>WEEKNUM(EnergyDemand__2_1[[#This Row],[Date]],)</f>
        <v>49</v>
      </c>
      <c r="E250" t="str">
        <f>TEXT(EnergyDemand__2_1[[#This Row],[Date]],"dddd")</f>
        <v>Saturday</v>
      </c>
      <c r="F250" s="49">
        <f>YEAR(EnergyDemand__2_1[[#This Row],[Date]])</f>
        <v>2018</v>
      </c>
      <c r="G250">
        <v>22.7</v>
      </c>
      <c r="H250">
        <v>30.3</v>
      </c>
      <c r="I250">
        <v>11</v>
      </c>
      <c r="J250">
        <v>0</v>
      </c>
      <c r="K250" t="str">
        <f>VLOOKUP(EnergyDemand__2_1[[#This Row],[Date]],_holidays!$A$1:$C$2107,2,0)</f>
        <v>Y</v>
      </c>
      <c r="L250" t="str">
        <f>VLOOKUP(EnergyDemand__2_1[[#This Row],[Date]],_holidays!$A$1:$C$2107,3,0)</f>
        <v>N</v>
      </c>
      <c r="M250" s="2">
        <v>121237.47</v>
      </c>
      <c r="N250" s="4">
        <v>113.36703300000001</v>
      </c>
      <c r="O250" s="54">
        <f>EnergyDemand__2_1[[#This Row],[Demand]]*EnergyDemand__2_1[[#This Row],[RRP AUD$]]</f>
        <v>13744332.262326511</v>
      </c>
    </row>
    <row r="251" spans="1:15" x14ac:dyDescent="0.3">
      <c r="A251" s="3">
        <v>42887</v>
      </c>
      <c r="B251" s="3" t="str">
        <f>"Q" &amp;INT((MONTH(A251)+2)/3) &amp; "-" &amp; YEAR(A251)</f>
        <v>Q2-2017</v>
      </c>
      <c r="C251" t="str">
        <f>TEXT(EnergyDemand__2_1[[#This Row],[Date]],"mmmm")</f>
        <v>June</v>
      </c>
      <c r="D251">
        <f>WEEKNUM(EnergyDemand__2_1[[#This Row],[Date]],)</f>
        <v>22</v>
      </c>
      <c r="E251" t="str">
        <f>TEXT(EnergyDemand__2_1[[#This Row],[Date]],"dddd")</f>
        <v>Thursday</v>
      </c>
      <c r="F251" s="49">
        <f>YEAR(EnergyDemand__2_1[[#This Row],[Date]])</f>
        <v>2017</v>
      </c>
      <c r="G251">
        <v>7.9</v>
      </c>
      <c r="H251">
        <v>13.9</v>
      </c>
      <c r="I251">
        <v>4.7</v>
      </c>
      <c r="J251">
        <v>0.4</v>
      </c>
      <c r="K251" t="str">
        <f>VLOOKUP(EnergyDemand__2_1[[#This Row],[Date]],_holidays!$A$1:$C$2107,2,0)</f>
        <v>Y</v>
      </c>
      <c r="L251" t="str">
        <f>VLOOKUP(EnergyDemand__2_1[[#This Row],[Date]],_holidays!$A$1:$C$2107,3,0)</f>
        <v>N</v>
      </c>
      <c r="M251" s="2">
        <v>140202.73499999999</v>
      </c>
      <c r="N251" s="4">
        <v>113.3116143</v>
      </c>
      <c r="O251" s="54">
        <f>EnergyDemand__2_1[[#This Row],[Demand]]*EnergyDemand__2_1[[#This Row],[RRP AUD$]]</f>
        <v>15886598.232125109</v>
      </c>
    </row>
    <row r="252" spans="1:15" x14ac:dyDescent="0.3">
      <c r="A252" s="3">
        <v>42849</v>
      </c>
      <c r="B252" s="3" t="str">
        <f>"Q" &amp;INT((MONTH(A252)+2)/3) &amp; "-" &amp; YEAR(A252)</f>
        <v>Q2-2017</v>
      </c>
      <c r="C252" t="str">
        <f>TEXT(EnergyDemand__2_1[[#This Row],[Date]],"mmmm")</f>
        <v>April</v>
      </c>
      <c r="D252">
        <f>WEEKNUM(EnergyDemand__2_1[[#This Row],[Date]],)</f>
        <v>17</v>
      </c>
      <c r="E252" t="str">
        <f>TEXT(EnergyDemand__2_1[[#This Row],[Date]],"dddd")</f>
        <v>Monday</v>
      </c>
      <c r="F252" s="49">
        <f>YEAR(EnergyDemand__2_1[[#This Row],[Date]])</f>
        <v>2017</v>
      </c>
      <c r="G252">
        <v>15.9</v>
      </c>
      <c r="H252">
        <v>24.7</v>
      </c>
      <c r="I252">
        <v>9.9</v>
      </c>
      <c r="J252">
        <v>0</v>
      </c>
      <c r="K252" t="str">
        <f>VLOOKUP(EnergyDemand__2_1[[#This Row],[Date]],_holidays!$A$1:$C$2107,2,0)</f>
        <v>Y</v>
      </c>
      <c r="L252" t="str">
        <f>VLOOKUP(EnergyDemand__2_1[[#This Row],[Date]],_holidays!$A$1:$C$2107,3,0)</f>
        <v>N</v>
      </c>
      <c r="M252" s="2">
        <v>109421.815</v>
      </c>
      <c r="N252" s="4">
        <v>113.2589368</v>
      </c>
      <c r="O252" s="54">
        <f>EnergyDemand__2_1[[#This Row],[Demand]]*EnergyDemand__2_1[[#This Row],[RRP AUD$]]</f>
        <v>12392998.429626292</v>
      </c>
    </row>
    <row r="253" spans="1:15" x14ac:dyDescent="0.3">
      <c r="A253" s="3">
        <v>43617</v>
      </c>
      <c r="B253" s="3" t="str">
        <f>"Q" &amp;INT((MONTH(A253)+2)/3) &amp; "-" &amp; YEAR(A253)</f>
        <v>Q2-2019</v>
      </c>
      <c r="C253" t="str">
        <f>TEXT(EnergyDemand__2_1[[#This Row],[Date]],"mmmm")</f>
        <v>June</v>
      </c>
      <c r="D253">
        <f>WEEKNUM(EnergyDemand__2_1[[#This Row],[Date]],)</f>
        <v>22</v>
      </c>
      <c r="E253" t="str">
        <f>TEXT(EnergyDemand__2_1[[#This Row],[Date]],"dddd")</f>
        <v>Saturday</v>
      </c>
      <c r="F253" s="49">
        <f>YEAR(EnergyDemand__2_1[[#This Row],[Date]])</f>
        <v>2019</v>
      </c>
      <c r="G253">
        <v>11.7</v>
      </c>
      <c r="H253">
        <v>14.6</v>
      </c>
      <c r="I253">
        <v>5.8</v>
      </c>
      <c r="J253">
        <v>2.4</v>
      </c>
      <c r="K253" t="str">
        <f>VLOOKUP(EnergyDemand__2_1[[#This Row],[Date]],_holidays!$A$1:$C$2107,2,0)</f>
        <v>Y</v>
      </c>
      <c r="L253" t="str">
        <f>VLOOKUP(EnergyDemand__2_1[[#This Row],[Date]],_holidays!$A$1:$C$2107,3,0)</f>
        <v>N</v>
      </c>
      <c r="M253" s="2">
        <v>120653.435</v>
      </c>
      <c r="N253" s="4">
        <v>113.2446372</v>
      </c>
      <c r="O253" s="54">
        <f>EnergyDemand__2_1[[#This Row],[Demand]]*EnergyDemand__2_1[[#This Row],[RRP AUD$]]</f>
        <v>13663354.473508781</v>
      </c>
    </row>
    <row r="254" spans="1:15" x14ac:dyDescent="0.3">
      <c r="A254" s="3">
        <v>43563</v>
      </c>
      <c r="B254" s="3" t="str">
        <f>"Q" &amp;INT((MONTH(A254)+2)/3) &amp; "-" &amp; YEAR(A254)</f>
        <v>Q2-2019</v>
      </c>
      <c r="C254" t="str">
        <f>TEXT(EnergyDemand__2_1[[#This Row],[Date]],"mmmm")</f>
        <v>April</v>
      </c>
      <c r="D254">
        <f>WEEKNUM(EnergyDemand__2_1[[#This Row],[Date]],)</f>
        <v>15</v>
      </c>
      <c r="E254" t="str">
        <f>TEXT(EnergyDemand__2_1[[#This Row],[Date]],"dddd")</f>
        <v>Monday</v>
      </c>
      <c r="F254" s="49">
        <f>YEAR(EnergyDemand__2_1[[#This Row],[Date]])</f>
        <v>2019</v>
      </c>
      <c r="G254">
        <v>12.5</v>
      </c>
      <c r="H254">
        <v>23.1</v>
      </c>
      <c r="I254">
        <v>9</v>
      </c>
      <c r="J254">
        <v>0</v>
      </c>
      <c r="K254" t="str">
        <f>VLOOKUP(EnergyDemand__2_1[[#This Row],[Date]],_holidays!$A$1:$C$2107,2,0)</f>
        <v>N</v>
      </c>
      <c r="L254" t="str">
        <f>VLOOKUP(EnergyDemand__2_1[[#This Row],[Date]],_holidays!$A$1:$C$2107,3,0)</f>
        <v>N</v>
      </c>
      <c r="M254" s="2">
        <v>108543.63499999999</v>
      </c>
      <c r="N254" s="4">
        <v>113.1340539</v>
      </c>
      <c r="O254" s="54">
        <f>EnergyDemand__2_1[[#This Row],[Demand]]*EnergyDemand__2_1[[#This Row],[RRP AUD$]]</f>
        <v>12279981.452591926</v>
      </c>
    </row>
    <row r="255" spans="1:15" x14ac:dyDescent="0.3">
      <c r="A255" s="3">
        <v>43570</v>
      </c>
      <c r="B255" s="3" t="str">
        <f>"Q" &amp;INT((MONTH(A255)+2)/3) &amp; "-" &amp; YEAR(A255)</f>
        <v>Q2-2019</v>
      </c>
      <c r="C255" t="str">
        <f>TEXT(EnergyDemand__2_1[[#This Row],[Date]],"mmmm")</f>
        <v>April</v>
      </c>
      <c r="D255">
        <f>WEEKNUM(EnergyDemand__2_1[[#This Row],[Date]],)</f>
        <v>16</v>
      </c>
      <c r="E255" t="str">
        <f>TEXT(EnergyDemand__2_1[[#This Row],[Date]],"dddd")</f>
        <v>Monday</v>
      </c>
      <c r="F255" s="49">
        <f>YEAR(EnergyDemand__2_1[[#This Row],[Date]])</f>
        <v>2019</v>
      </c>
      <c r="G255">
        <v>12.9</v>
      </c>
      <c r="H255">
        <v>27.4</v>
      </c>
      <c r="I255">
        <v>10.9</v>
      </c>
      <c r="J255">
        <v>0</v>
      </c>
      <c r="K255" t="str">
        <f>VLOOKUP(EnergyDemand__2_1[[#This Row],[Date]],_holidays!$A$1:$C$2107,2,0)</f>
        <v>N</v>
      </c>
      <c r="L255" t="str">
        <f>VLOOKUP(EnergyDemand__2_1[[#This Row],[Date]],_holidays!$A$1:$C$2107,3,0)</f>
        <v>N</v>
      </c>
      <c r="M255" s="2">
        <v>114194.955</v>
      </c>
      <c r="N255" s="4">
        <v>113.1121728</v>
      </c>
      <c r="O255" s="54">
        <f>EnergyDemand__2_1[[#This Row],[Demand]]*EnergyDemand__2_1[[#This Row],[RRP AUD$]]</f>
        <v>12916839.482848223</v>
      </c>
    </row>
    <row r="256" spans="1:15" x14ac:dyDescent="0.3">
      <c r="A256" s="3">
        <v>42941</v>
      </c>
      <c r="B256" s="3" t="str">
        <f>"Q" &amp;INT((MONTH(A256)+2)/3) &amp; "-" &amp; YEAR(A256)</f>
        <v>Q3-2017</v>
      </c>
      <c r="C256" t="str">
        <f>TEXT(EnergyDemand__2_1[[#This Row],[Date]],"mmmm")</f>
        <v>July</v>
      </c>
      <c r="D256">
        <f>WEEKNUM(EnergyDemand__2_1[[#This Row],[Date]],)</f>
        <v>30</v>
      </c>
      <c r="E256" t="str">
        <f>TEXT(EnergyDemand__2_1[[#This Row],[Date]],"dddd")</f>
        <v>Tuesday</v>
      </c>
      <c r="F256" s="49">
        <f>YEAR(EnergyDemand__2_1[[#This Row],[Date]])</f>
        <v>2017</v>
      </c>
      <c r="G256">
        <v>9.8000000000000007</v>
      </c>
      <c r="H256">
        <v>17.2</v>
      </c>
      <c r="I256">
        <v>9</v>
      </c>
      <c r="J256">
        <v>0</v>
      </c>
      <c r="K256" t="str">
        <f>VLOOKUP(EnergyDemand__2_1[[#This Row],[Date]],_holidays!$A$1:$C$2107,2,0)</f>
        <v>Y</v>
      </c>
      <c r="L256" t="str">
        <f>VLOOKUP(EnergyDemand__2_1[[#This Row],[Date]],_holidays!$A$1:$C$2107,3,0)</f>
        <v>N</v>
      </c>
      <c r="M256" s="2">
        <v>129699.265</v>
      </c>
      <c r="N256" s="4">
        <v>113.0336114</v>
      </c>
      <c r="O256" s="54">
        <f>EnergyDemand__2_1[[#This Row],[Demand]]*EnergyDemand__2_1[[#This Row],[RRP AUD$]]</f>
        <v>14660376.31887562</v>
      </c>
    </row>
    <row r="257" spans="1:15" x14ac:dyDescent="0.3">
      <c r="A257" s="3">
        <v>43558</v>
      </c>
      <c r="B257" s="3" t="str">
        <f>"Q" &amp;INT((MONTH(A257)+2)/3) &amp; "-" &amp; YEAR(A257)</f>
        <v>Q2-2019</v>
      </c>
      <c r="C257" t="str">
        <f>TEXT(EnergyDemand__2_1[[#This Row],[Date]],"mmmm")</f>
        <v>April</v>
      </c>
      <c r="D257">
        <f>WEEKNUM(EnergyDemand__2_1[[#This Row],[Date]],)</f>
        <v>14</v>
      </c>
      <c r="E257" t="str">
        <f>TEXT(EnergyDemand__2_1[[#This Row],[Date]],"dddd")</f>
        <v>Wednesday</v>
      </c>
      <c r="F257" s="49">
        <f>YEAR(EnergyDemand__2_1[[#This Row],[Date]])</f>
        <v>2019</v>
      </c>
      <c r="G257">
        <v>9.4</v>
      </c>
      <c r="H257">
        <v>24.7</v>
      </c>
      <c r="I257">
        <v>10.9</v>
      </c>
      <c r="J257">
        <v>0</v>
      </c>
      <c r="K257" t="str">
        <f>VLOOKUP(EnergyDemand__2_1[[#This Row],[Date]],_holidays!$A$1:$C$2107,2,0)</f>
        <v>Y</v>
      </c>
      <c r="L257" t="str">
        <f>VLOOKUP(EnergyDemand__2_1[[#This Row],[Date]],_holidays!$A$1:$C$2107,3,0)</f>
        <v>N</v>
      </c>
      <c r="M257" s="2">
        <v>115188.76</v>
      </c>
      <c r="N257" s="4">
        <v>112.9080676</v>
      </c>
      <c r="O257" s="54">
        <f>EnergyDemand__2_1[[#This Row],[Demand]]*EnergyDemand__2_1[[#This Row],[RRP AUD$]]</f>
        <v>13005740.300840175</v>
      </c>
    </row>
    <row r="258" spans="1:15" x14ac:dyDescent="0.3">
      <c r="A258" s="3">
        <v>42815</v>
      </c>
      <c r="B258" s="3" t="str">
        <f>"Q" &amp;INT((MONTH(A258)+2)/3) &amp; "-" &amp; YEAR(A258)</f>
        <v>Q1-2017</v>
      </c>
      <c r="C258" t="str">
        <f>TEXT(EnergyDemand__2_1[[#This Row],[Date]],"mmmm")</f>
        <v>March</v>
      </c>
      <c r="D258">
        <f>WEEKNUM(EnergyDemand__2_1[[#This Row],[Date]],)</f>
        <v>12</v>
      </c>
      <c r="E258" t="str">
        <f>TEXT(EnergyDemand__2_1[[#This Row],[Date]],"dddd")</f>
        <v>Tuesday</v>
      </c>
      <c r="F258" s="49">
        <f>YEAR(EnergyDemand__2_1[[#This Row],[Date]])</f>
        <v>2017</v>
      </c>
      <c r="G258">
        <v>19.899999999999999</v>
      </c>
      <c r="H258">
        <v>26.1</v>
      </c>
      <c r="I258">
        <v>6.1</v>
      </c>
      <c r="J258">
        <v>4.4000000000000004</v>
      </c>
      <c r="K258" t="str">
        <f>VLOOKUP(EnergyDemand__2_1[[#This Row],[Date]],_holidays!$A$1:$C$2107,2,0)</f>
        <v>Y</v>
      </c>
      <c r="L258" t="str">
        <f>VLOOKUP(EnergyDemand__2_1[[#This Row],[Date]],_holidays!$A$1:$C$2107,3,0)</f>
        <v>N</v>
      </c>
      <c r="M258" s="2">
        <v>127625.36500000001</v>
      </c>
      <c r="N258" s="4">
        <v>112.9036926</v>
      </c>
      <c r="O258" s="54">
        <f>EnergyDemand__2_1[[#This Row],[Demand]]*EnergyDemand__2_1[[#This Row],[RRP AUD$]]</f>
        <v>14409374.977922799</v>
      </c>
    </row>
    <row r="259" spans="1:15" x14ac:dyDescent="0.3">
      <c r="A259" s="3">
        <v>42782</v>
      </c>
      <c r="B259" s="3" t="str">
        <f>"Q" &amp;INT((MONTH(A259)+2)/3) &amp; "-" &amp; YEAR(A259)</f>
        <v>Q1-2017</v>
      </c>
      <c r="C259" t="str">
        <f>TEXT(EnergyDemand__2_1[[#This Row],[Date]],"mmmm")</f>
        <v>February</v>
      </c>
      <c r="D259">
        <f>WEEKNUM(EnergyDemand__2_1[[#This Row],[Date]],)</f>
        <v>7</v>
      </c>
      <c r="E259" t="str">
        <f>TEXT(EnergyDemand__2_1[[#This Row],[Date]],"dddd")</f>
        <v>Thursday</v>
      </c>
      <c r="F259" s="49">
        <f>YEAR(EnergyDemand__2_1[[#This Row],[Date]])</f>
        <v>2017</v>
      </c>
      <c r="G259">
        <v>14.9</v>
      </c>
      <c r="H259">
        <v>23.6</v>
      </c>
      <c r="I259">
        <v>23.2</v>
      </c>
      <c r="J259">
        <v>0</v>
      </c>
      <c r="K259" t="str">
        <f>VLOOKUP(EnergyDemand__2_1[[#This Row],[Date]],_holidays!$A$1:$C$2107,2,0)</f>
        <v>Y</v>
      </c>
      <c r="L259" t="str">
        <f>VLOOKUP(EnergyDemand__2_1[[#This Row],[Date]],_holidays!$A$1:$C$2107,3,0)</f>
        <v>N</v>
      </c>
      <c r="M259" s="2">
        <v>119947.59</v>
      </c>
      <c r="N259" s="4">
        <v>112.88703289999999</v>
      </c>
      <c r="O259" s="54">
        <f>EnergyDemand__2_1[[#This Row],[Demand]]*EnergyDemand__2_1[[#This Row],[RRP AUD$]]</f>
        <v>13540527.53860571</v>
      </c>
    </row>
    <row r="260" spans="1:15" x14ac:dyDescent="0.3">
      <c r="A260" s="3">
        <v>42843</v>
      </c>
      <c r="B260" s="3" t="str">
        <f>"Q" &amp;INT((MONTH(A260)+2)/3) &amp; "-" &amp; YEAR(A260)</f>
        <v>Q2-2017</v>
      </c>
      <c r="C260" t="str">
        <f>TEXT(EnergyDemand__2_1[[#This Row],[Date]],"mmmm")</f>
        <v>April</v>
      </c>
      <c r="D260">
        <f>WEEKNUM(EnergyDemand__2_1[[#This Row],[Date]],)</f>
        <v>16</v>
      </c>
      <c r="E260" t="str">
        <f>TEXT(EnergyDemand__2_1[[#This Row],[Date]],"dddd")</f>
        <v>Tuesday</v>
      </c>
      <c r="F260" s="49">
        <f>YEAR(EnergyDemand__2_1[[#This Row],[Date]])</f>
        <v>2017</v>
      </c>
      <c r="G260">
        <v>9.5</v>
      </c>
      <c r="H260">
        <v>20.399999999999999</v>
      </c>
      <c r="I260">
        <v>13.7</v>
      </c>
      <c r="J260">
        <v>0</v>
      </c>
      <c r="K260" t="str">
        <f>VLOOKUP(EnergyDemand__2_1[[#This Row],[Date]],_holidays!$A$1:$C$2107,2,0)</f>
        <v>N</v>
      </c>
      <c r="L260" t="str">
        <f>VLOOKUP(EnergyDemand__2_1[[#This Row],[Date]],_holidays!$A$1:$C$2107,3,0)</f>
        <v>N</v>
      </c>
      <c r="M260" s="2">
        <v>111955.175</v>
      </c>
      <c r="N260" s="4">
        <v>112.8247059</v>
      </c>
      <c r="O260" s="54">
        <f>EnergyDemand__2_1[[#This Row],[Demand]]*EnergyDemand__2_1[[#This Row],[RRP AUD$]]</f>
        <v>12631309.693358032</v>
      </c>
    </row>
    <row r="261" spans="1:15" x14ac:dyDescent="0.3">
      <c r="A261" s="3">
        <v>43279</v>
      </c>
      <c r="B261" s="3" t="str">
        <f>"Q" &amp;INT((MONTH(A261)+2)/3) &amp; "-" &amp; YEAR(A261)</f>
        <v>Q2-2018</v>
      </c>
      <c r="C261" t="str">
        <f>TEXT(EnergyDemand__2_1[[#This Row],[Date]],"mmmm")</f>
        <v>June</v>
      </c>
      <c r="D261">
        <f>WEEKNUM(EnergyDemand__2_1[[#This Row],[Date]],)</f>
        <v>26</v>
      </c>
      <c r="E261" t="str">
        <f>TEXT(EnergyDemand__2_1[[#This Row],[Date]],"dddd")</f>
        <v>Thursday</v>
      </c>
      <c r="F261" s="49">
        <f>YEAR(EnergyDemand__2_1[[#This Row],[Date]])</f>
        <v>2018</v>
      </c>
      <c r="G261">
        <v>5.3</v>
      </c>
      <c r="H261">
        <v>10.6</v>
      </c>
      <c r="I261">
        <v>5.2</v>
      </c>
      <c r="J261">
        <v>0</v>
      </c>
      <c r="K261" t="str">
        <f>VLOOKUP(EnergyDemand__2_1[[#This Row],[Date]],_holidays!$A$1:$C$2107,2,0)</f>
        <v>Y</v>
      </c>
      <c r="L261" t="str">
        <f>VLOOKUP(EnergyDemand__2_1[[#This Row],[Date]],_holidays!$A$1:$C$2107,3,0)</f>
        <v>N</v>
      </c>
      <c r="M261" s="2">
        <v>150445.47</v>
      </c>
      <c r="N261" s="4">
        <v>112.8005434</v>
      </c>
      <c r="O261" s="54">
        <f>EnergyDemand__2_1[[#This Row],[Demand]]*EnergyDemand__2_1[[#This Row],[RRP AUD$]]</f>
        <v>16970330.768068396</v>
      </c>
    </row>
    <row r="262" spans="1:15" x14ac:dyDescent="0.3">
      <c r="A262" s="3">
        <v>43591</v>
      </c>
      <c r="B262" s="3" t="str">
        <f>"Q" &amp;INT((MONTH(A262)+2)/3) &amp; "-" &amp; YEAR(A262)</f>
        <v>Q2-2019</v>
      </c>
      <c r="C262" t="str">
        <f>TEXT(EnergyDemand__2_1[[#This Row],[Date]],"mmmm")</f>
        <v>May</v>
      </c>
      <c r="D262">
        <f>WEEKNUM(EnergyDemand__2_1[[#This Row],[Date]],)</f>
        <v>19</v>
      </c>
      <c r="E262" t="str">
        <f>TEXT(EnergyDemand__2_1[[#This Row],[Date]],"dddd")</f>
        <v>Monday</v>
      </c>
      <c r="F262" s="49">
        <f>YEAR(EnergyDemand__2_1[[#This Row],[Date]])</f>
        <v>2019</v>
      </c>
      <c r="G262">
        <v>11.7</v>
      </c>
      <c r="H262">
        <v>16.7</v>
      </c>
      <c r="I262">
        <v>8.5</v>
      </c>
      <c r="J262">
        <v>0.2</v>
      </c>
      <c r="K262" t="str">
        <f>VLOOKUP(EnergyDemand__2_1[[#This Row],[Date]],_holidays!$A$1:$C$2107,2,0)</f>
        <v>Y</v>
      </c>
      <c r="L262" t="str">
        <f>VLOOKUP(EnergyDemand__2_1[[#This Row],[Date]],_holidays!$A$1:$C$2107,3,0)</f>
        <v>N</v>
      </c>
      <c r="M262" s="2">
        <v>121535.485</v>
      </c>
      <c r="N262" s="4">
        <v>112.50558460000001</v>
      </c>
      <c r="O262" s="54">
        <f>EnergyDemand__2_1[[#This Row],[Demand]]*EnergyDemand__2_1[[#This Row],[RRP AUD$]]</f>
        <v>13673420.789569532</v>
      </c>
    </row>
    <row r="263" spans="1:15" x14ac:dyDescent="0.3">
      <c r="A263" s="3">
        <v>43269</v>
      </c>
      <c r="B263" s="3" t="str">
        <f>"Q" &amp;INT((MONTH(A263)+2)/3) &amp; "-" &amp; YEAR(A263)</f>
        <v>Q2-2018</v>
      </c>
      <c r="C263" t="str">
        <f>TEXT(EnergyDemand__2_1[[#This Row],[Date]],"mmmm")</f>
        <v>June</v>
      </c>
      <c r="D263">
        <f>WEEKNUM(EnergyDemand__2_1[[#This Row],[Date]],)</f>
        <v>25</v>
      </c>
      <c r="E263" t="str">
        <f>TEXT(EnergyDemand__2_1[[#This Row],[Date]],"dddd")</f>
        <v>Monday</v>
      </c>
      <c r="F263" s="49">
        <f>YEAR(EnergyDemand__2_1[[#This Row],[Date]])</f>
        <v>2018</v>
      </c>
      <c r="G263">
        <v>9.5</v>
      </c>
      <c r="H263">
        <v>12</v>
      </c>
      <c r="I263">
        <v>5.9</v>
      </c>
      <c r="J263">
        <v>7.2</v>
      </c>
      <c r="K263" t="str">
        <f>VLOOKUP(EnergyDemand__2_1[[#This Row],[Date]],_holidays!$A$1:$C$2107,2,0)</f>
        <v>Y</v>
      </c>
      <c r="L263" t="str">
        <f>VLOOKUP(EnergyDemand__2_1[[#This Row],[Date]],_holidays!$A$1:$C$2107,3,0)</f>
        <v>N</v>
      </c>
      <c r="M263" s="2">
        <v>138518.73499999999</v>
      </c>
      <c r="N263" s="4">
        <v>112.5014975</v>
      </c>
      <c r="O263" s="54">
        <f>EnergyDemand__2_1[[#This Row],[Demand]]*EnergyDemand__2_1[[#This Row],[RRP AUD$]]</f>
        <v>15583565.119305661</v>
      </c>
    </row>
    <row r="264" spans="1:15" x14ac:dyDescent="0.3">
      <c r="A264" s="3">
        <v>43729</v>
      </c>
      <c r="B264" s="3" t="str">
        <f>"Q" &amp;INT((MONTH(A264)+2)/3) &amp; "-" &amp; YEAR(A264)</f>
        <v>Q3-2019</v>
      </c>
      <c r="C264" t="str">
        <f>TEXT(EnergyDemand__2_1[[#This Row],[Date]],"mmmm")</f>
        <v>September</v>
      </c>
      <c r="D264">
        <f>WEEKNUM(EnergyDemand__2_1[[#This Row],[Date]],)</f>
        <v>38</v>
      </c>
      <c r="E264" t="str">
        <f>TEXT(EnergyDemand__2_1[[#This Row],[Date]],"dddd")</f>
        <v>Saturday</v>
      </c>
      <c r="F264" s="49">
        <f>YEAR(EnergyDemand__2_1[[#This Row],[Date]])</f>
        <v>2019</v>
      </c>
      <c r="G264">
        <v>14.5</v>
      </c>
      <c r="H264">
        <v>19.399999999999999</v>
      </c>
      <c r="I264">
        <v>10.5</v>
      </c>
      <c r="J264">
        <v>0</v>
      </c>
      <c r="K264" t="str">
        <f>VLOOKUP(EnergyDemand__2_1[[#This Row],[Date]],_holidays!$A$1:$C$2107,2,0)</f>
        <v>N</v>
      </c>
      <c r="L264" t="str">
        <f>VLOOKUP(EnergyDemand__2_1[[#This Row],[Date]],_holidays!$A$1:$C$2107,3,0)</f>
        <v>N</v>
      </c>
      <c r="M264" s="2">
        <v>101348.35</v>
      </c>
      <c r="N264" s="4">
        <v>112.25774509999999</v>
      </c>
      <c r="O264" s="54">
        <f>EnergyDemand__2_1[[#This Row],[Demand]]*EnergyDemand__2_1[[#This Row],[RRP AUD$]]</f>
        <v>11377137.240605585</v>
      </c>
    </row>
    <row r="265" spans="1:15" x14ac:dyDescent="0.3">
      <c r="A265" s="3">
        <v>43430</v>
      </c>
      <c r="B265" s="3" t="str">
        <f>"Q" &amp;INT((MONTH(A265)+2)/3) &amp; "-" &amp; YEAR(A265)</f>
        <v>Q4-2018</v>
      </c>
      <c r="C265" t="str">
        <f>TEXT(EnergyDemand__2_1[[#This Row],[Date]],"mmmm")</f>
        <v>November</v>
      </c>
      <c r="D265">
        <f>WEEKNUM(EnergyDemand__2_1[[#This Row],[Date]],)</f>
        <v>48</v>
      </c>
      <c r="E265" t="str">
        <f>TEXT(EnergyDemand__2_1[[#This Row],[Date]],"dddd")</f>
        <v>Monday</v>
      </c>
      <c r="F265" s="49">
        <f>YEAR(EnergyDemand__2_1[[#This Row],[Date]])</f>
        <v>2018</v>
      </c>
      <c r="G265">
        <v>11.9</v>
      </c>
      <c r="H265">
        <v>18.600000000000001</v>
      </c>
      <c r="I265">
        <v>25.5</v>
      </c>
      <c r="J265">
        <v>0</v>
      </c>
      <c r="K265" t="str">
        <f>VLOOKUP(EnergyDemand__2_1[[#This Row],[Date]],_holidays!$A$1:$C$2107,2,0)</f>
        <v>Y</v>
      </c>
      <c r="L265" t="str">
        <f>VLOOKUP(EnergyDemand__2_1[[#This Row],[Date]],_holidays!$A$1:$C$2107,3,0)</f>
        <v>N</v>
      </c>
      <c r="M265" s="2">
        <v>110547.605</v>
      </c>
      <c r="N265" s="4">
        <v>112.20926300000001</v>
      </c>
      <c r="O265" s="54">
        <f>EnergyDemand__2_1[[#This Row],[Demand]]*EnergyDemand__2_1[[#This Row],[RRP AUD$]]</f>
        <v>12404465.283465115</v>
      </c>
    </row>
    <row r="266" spans="1:15" x14ac:dyDescent="0.3">
      <c r="A266" s="3">
        <v>43745</v>
      </c>
      <c r="B266" s="3" t="str">
        <f>"Q" &amp;INT((MONTH(A266)+2)/3) &amp; "-" &amp; YEAR(A266)</f>
        <v>Q4-2019</v>
      </c>
      <c r="C266" t="str">
        <f>TEXT(EnergyDemand__2_1[[#This Row],[Date]],"mmmm")</f>
        <v>October</v>
      </c>
      <c r="D266">
        <f>WEEKNUM(EnergyDemand__2_1[[#This Row],[Date]],)</f>
        <v>41</v>
      </c>
      <c r="E266" t="str">
        <f>TEXT(EnergyDemand__2_1[[#This Row],[Date]],"dddd")</f>
        <v>Monday</v>
      </c>
      <c r="F266" s="49">
        <f>YEAR(EnergyDemand__2_1[[#This Row],[Date]])</f>
        <v>2019</v>
      </c>
      <c r="G266">
        <v>11.6</v>
      </c>
      <c r="H266">
        <v>16.399999999999999</v>
      </c>
      <c r="I266">
        <v>15.1</v>
      </c>
      <c r="J266">
        <v>0</v>
      </c>
      <c r="K266" t="str">
        <f>VLOOKUP(EnergyDemand__2_1[[#This Row],[Date]],_holidays!$A$1:$C$2107,2,0)</f>
        <v>N</v>
      </c>
      <c r="L266" t="str">
        <f>VLOOKUP(EnergyDemand__2_1[[#This Row],[Date]],_holidays!$A$1:$C$2107,3,0)</f>
        <v>N</v>
      </c>
      <c r="M266" s="2">
        <v>113296.31</v>
      </c>
      <c r="N266" s="4">
        <v>112.07559550000001</v>
      </c>
      <c r="O266" s="54">
        <f>EnergyDemand__2_1[[#This Row],[Demand]]*EnergyDemand__2_1[[#This Row],[RRP AUD$]]</f>
        <v>12697751.411202606</v>
      </c>
    </row>
    <row r="267" spans="1:15" x14ac:dyDescent="0.3">
      <c r="A267" s="3">
        <v>43293</v>
      </c>
      <c r="B267" s="3" t="str">
        <f>"Q" &amp;INT((MONTH(A267)+2)/3) &amp; "-" &amp; YEAR(A267)</f>
        <v>Q3-2018</v>
      </c>
      <c r="C267" t="str">
        <f>TEXT(EnergyDemand__2_1[[#This Row],[Date]],"mmmm")</f>
        <v>July</v>
      </c>
      <c r="D267">
        <f>WEEKNUM(EnergyDemand__2_1[[#This Row],[Date]],)</f>
        <v>28</v>
      </c>
      <c r="E267" t="str">
        <f>TEXT(EnergyDemand__2_1[[#This Row],[Date]],"dddd")</f>
        <v>Thursday</v>
      </c>
      <c r="F267" s="49">
        <f>YEAR(EnergyDemand__2_1[[#This Row],[Date]])</f>
        <v>2018</v>
      </c>
      <c r="G267">
        <v>4.3</v>
      </c>
      <c r="H267">
        <v>11.3</v>
      </c>
      <c r="I267">
        <v>7.5</v>
      </c>
      <c r="J267">
        <v>0</v>
      </c>
      <c r="K267" t="str">
        <f>VLOOKUP(EnergyDemand__2_1[[#This Row],[Date]],_holidays!$A$1:$C$2107,2,0)</f>
        <v>N</v>
      </c>
      <c r="L267" t="str">
        <f>VLOOKUP(EnergyDemand__2_1[[#This Row],[Date]],_holidays!$A$1:$C$2107,3,0)</f>
        <v>N</v>
      </c>
      <c r="M267" s="2">
        <v>145767.1</v>
      </c>
      <c r="N267" s="4">
        <v>111.82051679999999</v>
      </c>
      <c r="O267" s="54">
        <f>EnergyDemand__2_1[[#This Row],[Demand]]*EnergyDemand__2_1[[#This Row],[RRP AUD$]]</f>
        <v>16299752.45443728</v>
      </c>
    </row>
    <row r="268" spans="1:15" x14ac:dyDescent="0.3">
      <c r="A268" s="3">
        <v>42835</v>
      </c>
      <c r="B268" s="3" t="str">
        <f>"Q" &amp;INT((MONTH(A268)+2)/3) &amp; "-" &amp; YEAR(A268)</f>
        <v>Q2-2017</v>
      </c>
      <c r="C268" t="str">
        <f>TEXT(EnergyDemand__2_1[[#This Row],[Date]],"mmmm")</f>
        <v>April</v>
      </c>
      <c r="D268">
        <f>WEEKNUM(EnergyDemand__2_1[[#This Row],[Date]],)</f>
        <v>15</v>
      </c>
      <c r="E268" t="str">
        <f>TEXT(EnergyDemand__2_1[[#This Row],[Date]],"dddd")</f>
        <v>Monday</v>
      </c>
      <c r="F268" s="49">
        <f>YEAR(EnergyDemand__2_1[[#This Row],[Date]])</f>
        <v>2017</v>
      </c>
      <c r="G268">
        <v>9</v>
      </c>
      <c r="H268">
        <v>17</v>
      </c>
      <c r="I268">
        <v>3</v>
      </c>
      <c r="J268">
        <v>25.4</v>
      </c>
      <c r="K268" t="str">
        <f>VLOOKUP(EnergyDemand__2_1[[#This Row],[Date]],_holidays!$A$1:$C$2107,2,0)</f>
        <v>N</v>
      </c>
      <c r="L268" t="str">
        <f>VLOOKUP(EnergyDemand__2_1[[#This Row],[Date]],_holidays!$A$1:$C$2107,3,0)</f>
        <v>N</v>
      </c>
      <c r="M268" s="2">
        <v>113287.05499999999</v>
      </c>
      <c r="N268" s="4">
        <v>111.8004887</v>
      </c>
      <c r="O268" s="54">
        <f>EnergyDemand__2_1[[#This Row],[Demand]]*EnergyDemand__2_1[[#This Row],[RRP AUD$]]</f>
        <v>12665548.112383777</v>
      </c>
    </row>
    <row r="269" spans="1:15" x14ac:dyDescent="0.3">
      <c r="A269" s="3">
        <v>43569</v>
      </c>
      <c r="B269" s="3" t="str">
        <f>"Q" &amp;INT((MONTH(A269)+2)/3) &amp; "-" &amp; YEAR(A269)</f>
        <v>Q2-2019</v>
      </c>
      <c r="C269" t="str">
        <f>TEXT(EnergyDemand__2_1[[#This Row],[Date]],"mmmm")</f>
        <v>April</v>
      </c>
      <c r="D269">
        <f>WEEKNUM(EnergyDemand__2_1[[#This Row],[Date]],)</f>
        <v>16</v>
      </c>
      <c r="E269" t="str">
        <f>TEXT(EnergyDemand__2_1[[#This Row],[Date]],"dddd")</f>
        <v>Sunday</v>
      </c>
      <c r="F269" s="49">
        <f>YEAR(EnergyDemand__2_1[[#This Row],[Date]])</f>
        <v>2019</v>
      </c>
      <c r="G269">
        <v>11.8</v>
      </c>
      <c r="H269">
        <v>22.5</v>
      </c>
      <c r="I269">
        <v>14.4</v>
      </c>
      <c r="J269">
        <v>0</v>
      </c>
      <c r="K269" t="str">
        <f>VLOOKUP(EnergyDemand__2_1[[#This Row],[Date]],_holidays!$A$1:$C$2107,2,0)</f>
        <v>N</v>
      </c>
      <c r="L269" t="str">
        <f>VLOOKUP(EnergyDemand__2_1[[#This Row],[Date]],_holidays!$A$1:$C$2107,3,0)</f>
        <v>N</v>
      </c>
      <c r="M269" s="2">
        <v>98680</v>
      </c>
      <c r="N269" s="4">
        <v>111.731646</v>
      </c>
      <c r="O269" s="54">
        <f>EnergyDemand__2_1[[#This Row],[Demand]]*EnergyDemand__2_1[[#This Row],[RRP AUD$]]</f>
        <v>11025678.82728</v>
      </c>
    </row>
    <row r="270" spans="1:15" x14ac:dyDescent="0.3">
      <c r="A270" s="3">
        <v>42847</v>
      </c>
      <c r="B270" s="3" t="str">
        <f>"Q" &amp;INT((MONTH(A270)+2)/3) &amp; "-" &amp; YEAR(A270)</f>
        <v>Q2-2017</v>
      </c>
      <c r="C270" t="str">
        <f>TEXT(EnergyDemand__2_1[[#This Row],[Date]],"mmmm")</f>
        <v>April</v>
      </c>
      <c r="D270">
        <f>WEEKNUM(EnergyDemand__2_1[[#This Row],[Date]],)</f>
        <v>16</v>
      </c>
      <c r="E270" t="str">
        <f>TEXT(EnergyDemand__2_1[[#This Row],[Date]],"dddd")</f>
        <v>Saturday</v>
      </c>
      <c r="F270" s="49">
        <f>YEAR(EnergyDemand__2_1[[#This Row],[Date]])</f>
        <v>2017</v>
      </c>
      <c r="G270">
        <v>16.899999999999999</v>
      </c>
      <c r="H270">
        <v>22.5</v>
      </c>
      <c r="I270">
        <v>11.8</v>
      </c>
      <c r="J270">
        <v>4.5999999999999996</v>
      </c>
      <c r="K270" t="str">
        <f>VLOOKUP(EnergyDemand__2_1[[#This Row],[Date]],_holidays!$A$1:$C$2107,2,0)</f>
        <v>Y</v>
      </c>
      <c r="L270" t="str">
        <f>VLOOKUP(EnergyDemand__2_1[[#This Row],[Date]],_holidays!$A$1:$C$2107,3,0)</f>
        <v>N</v>
      </c>
      <c r="M270" s="2">
        <v>102528.4</v>
      </c>
      <c r="N270" s="4">
        <v>111.6671228</v>
      </c>
      <c r="O270" s="54">
        <f>EnergyDemand__2_1[[#This Row],[Demand]]*EnergyDemand__2_1[[#This Row],[RRP AUD$]]</f>
        <v>11449051.43328752</v>
      </c>
    </row>
    <row r="271" spans="1:15" x14ac:dyDescent="0.3">
      <c r="A271" s="3">
        <v>43759</v>
      </c>
      <c r="B271" s="3" t="str">
        <f>"Q" &amp;INT((MONTH(A271)+2)/3) &amp; "-" &amp; YEAR(A271)</f>
        <v>Q4-2019</v>
      </c>
      <c r="C271" t="str">
        <f>TEXT(EnergyDemand__2_1[[#This Row],[Date]],"mmmm")</f>
        <v>October</v>
      </c>
      <c r="D271">
        <f>WEEKNUM(EnergyDemand__2_1[[#This Row],[Date]],)</f>
        <v>43</v>
      </c>
      <c r="E271" t="str">
        <f>TEXT(EnergyDemand__2_1[[#This Row],[Date]],"dddd")</f>
        <v>Monday</v>
      </c>
      <c r="F271" s="49">
        <f>YEAR(EnergyDemand__2_1[[#This Row],[Date]])</f>
        <v>2019</v>
      </c>
      <c r="G271">
        <v>11.5</v>
      </c>
      <c r="H271">
        <v>17</v>
      </c>
      <c r="I271">
        <v>19.600000000000001</v>
      </c>
      <c r="J271">
        <v>0</v>
      </c>
      <c r="K271" t="str">
        <f>VLOOKUP(EnergyDemand__2_1[[#This Row],[Date]],_holidays!$A$1:$C$2107,2,0)</f>
        <v>Y</v>
      </c>
      <c r="L271" t="str">
        <f>VLOOKUP(EnergyDemand__2_1[[#This Row],[Date]],_holidays!$A$1:$C$2107,3,0)</f>
        <v>N</v>
      </c>
      <c r="M271" s="2">
        <v>114502.07</v>
      </c>
      <c r="N271" s="4">
        <v>111.6668677</v>
      </c>
      <c r="O271" s="54">
        <f>EnergyDemand__2_1[[#This Row],[Demand]]*EnergyDemand__2_1[[#This Row],[RRP AUD$]]</f>
        <v>12786087.502066139</v>
      </c>
    </row>
    <row r="272" spans="1:15" x14ac:dyDescent="0.3">
      <c r="A272" s="3">
        <v>43234</v>
      </c>
      <c r="B272" s="3" t="str">
        <f>"Q" &amp;INT((MONTH(A272)+2)/3) &amp; "-" &amp; YEAR(A272)</f>
        <v>Q2-2018</v>
      </c>
      <c r="C272" t="str">
        <f>TEXT(EnergyDemand__2_1[[#This Row],[Date]],"mmmm")</f>
        <v>May</v>
      </c>
      <c r="D272">
        <f>WEEKNUM(EnergyDemand__2_1[[#This Row],[Date]],)</f>
        <v>20</v>
      </c>
      <c r="E272" t="str">
        <f>TEXT(EnergyDemand__2_1[[#This Row],[Date]],"dddd")</f>
        <v>Monday</v>
      </c>
      <c r="F272" s="49">
        <f>YEAR(EnergyDemand__2_1[[#This Row],[Date]])</f>
        <v>2018</v>
      </c>
      <c r="G272">
        <v>6.8</v>
      </c>
      <c r="H272">
        <v>15.9</v>
      </c>
      <c r="I272">
        <v>8.1999999999999993</v>
      </c>
      <c r="J272">
        <v>0</v>
      </c>
      <c r="K272" t="str">
        <f>VLOOKUP(EnergyDemand__2_1[[#This Row],[Date]],_holidays!$A$1:$C$2107,2,0)</f>
        <v>Y</v>
      </c>
      <c r="L272" t="str">
        <f>VLOOKUP(EnergyDemand__2_1[[#This Row],[Date]],_holidays!$A$1:$C$2107,3,0)</f>
        <v>N</v>
      </c>
      <c r="M272" s="2">
        <v>129885.955</v>
      </c>
      <c r="N272" s="4">
        <v>111.6666324</v>
      </c>
      <c r="O272" s="54">
        <f>EnergyDemand__2_1[[#This Row],[Demand]]*EnergyDemand__2_1[[#This Row],[RRP AUD$]]</f>
        <v>14503927.190907942</v>
      </c>
    </row>
    <row r="273" spans="1:15" x14ac:dyDescent="0.3">
      <c r="A273" s="3">
        <v>43638</v>
      </c>
      <c r="B273" s="3" t="str">
        <f>"Q" &amp;INT((MONTH(A273)+2)/3) &amp; "-" &amp; YEAR(A273)</f>
        <v>Q2-2019</v>
      </c>
      <c r="C273" t="str">
        <f>TEXT(EnergyDemand__2_1[[#This Row],[Date]],"mmmm")</f>
        <v>June</v>
      </c>
      <c r="D273">
        <f>WEEKNUM(EnergyDemand__2_1[[#This Row],[Date]],)</f>
        <v>25</v>
      </c>
      <c r="E273" t="str">
        <f>TEXT(EnergyDemand__2_1[[#This Row],[Date]],"dddd")</f>
        <v>Saturday</v>
      </c>
      <c r="F273" s="49">
        <f>YEAR(EnergyDemand__2_1[[#This Row],[Date]])</f>
        <v>2019</v>
      </c>
      <c r="G273">
        <v>6.8</v>
      </c>
      <c r="H273">
        <v>11.8</v>
      </c>
      <c r="I273">
        <v>7.3</v>
      </c>
      <c r="J273">
        <v>0.4</v>
      </c>
      <c r="K273" t="str">
        <f>VLOOKUP(EnergyDemand__2_1[[#This Row],[Date]],_holidays!$A$1:$C$2107,2,0)</f>
        <v>Y</v>
      </c>
      <c r="L273" t="str">
        <f>VLOOKUP(EnergyDemand__2_1[[#This Row],[Date]],_holidays!$A$1:$C$2107,3,0)</f>
        <v>N</v>
      </c>
      <c r="M273" s="2">
        <v>132829.29</v>
      </c>
      <c r="N273" s="4">
        <v>111.60986149999999</v>
      </c>
      <c r="O273" s="54">
        <f>EnergyDemand__2_1[[#This Row],[Demand]]*EnergyDemand__2_1[[#This Row],[RRP AUD$]]</f>
        <v>14825058.660043335</v>
      </c>
    </row>
    <row r="274" spans="1:15" x14ac:dyDescent="0.3">
      <c r="A274" s="3">
        <v>43417</v>
      </c>
      <c r="B274" s="3" t="str">
        <f>"Q" &amp;INT((MONTH(A274)+2)/3) &amp; "-" &amp; YEAR(A274)</f>
        <v>Q4-2018</v>
      </c>
      <c r="C274" t="str">
        <f>TEXT(EnergyDemand__2_1[[#This Row],[Date]],"mmmm")</f>
        <v>November</v>
      </c>
      <c r="D274">
        <f>WEEKNUM(EnergyDemand__2_1[[#This Row],[Date]],)</f>
        <v>46</v>
      </c>
      <c r="E274" t="str">
        <f>TEXT(EnergyDemand__2_1[[#This Row],[Date]],"dddd")</f>
        <v>Tuesday</v>
      </c>
      <c r="F274" s="49">
        <f>YEAR(EnergyDemand__2_1[[#This Row],[Date]])</f>
        <v>2018</v>
      </c>
      <c r="G274">
        <v>16.899999999999999</v>
      </c>
      <c r="H274">
        <v>30.5</v>
      </c>
      <c r="I274">
        <v>18.399999999999999</v>
      </c>
      <c r="J274">
        <v>0</v>
      </c>
      <c r="K274" t="str">
        <f>VLOOKUP(EnergyDemand__2_1[[#This Row],[Date]],_holidays!$A$1:$C$2107,2,0)</f>
        <v>Y</v>
      </c>
      <c r="L274" t="str">
        <f>VLOOKUP(EnergyDemand__2_1[[#This Row],[Date]],_holidays!$A$1:$C$2107,3,0)</f>
        <v>N</v>
      </c>
      <c r="M274" s="2">
        <v>120185.265</v>
      </c>
      <c r="N274" s="4">
        <v>111.5733647</v>
      </c>
      <c r="O274" s="54">
        <f>EnergyDemand__2_1[[#This Row],[Demand]]*EnergyDemand__2_1[[#This Row],[RRP AUD$]]</f>
        <v>13409474.403411146</v>
      </c>
    </row>
    <row r="275" spans="1:15" x14ac:dyDescent="0.3">
      <c r="A275" s="3">
        <v>42955</v>
      </c>
      <c r="B275" s="3" t="str">
        <f>"Q" &amp;INT((MONTH(A275)+2)/3) &amp; "-" &amp; YEAR(A275)</f>
        <v>Q3-2017</v>
      </c>
      <c r="C275" t="str">
        <f>TEXT(EnergyDemand__2_1[[#This Row],[Date]],"mmmm")</f>
        <v>August</v>
      </c>
      <c r="D275">
        <f>WEEKNUM(EnergyDemand__2_1[[#This Row],[Date]],)</f>
        <v>32</v>
      </c>
      <c r="E275" t="str">
        <f>TEXT(EnergyDemand__2_1[[#This Row],[Date]],"dddd")</f>
        <v>Tuesday</v>
      </c>
      <c r="F275" s="49">
        <f>YEAR(EnergyDemand__2_1[[#This Row],[Date]])</f>
        <v>2017</v>
      </c>
      <c r="G275">
        <v>7.9</v>
      </c>
      <c r="H275">
        <v>15</v>
      </c>
      <c r="I275">
        <v>7.5</v>
      </c>
      <c r="J275">
        <v>2.2000000000000002</v>
      </c>
      <c r="K275" t="str">
        <f>VLOOKUP(EnergyDemand__2_1[[#This Row],[Date]],_holidays!$A$1:$C$2107,2,0)</f>
        <v>Y</v>
      </c>
      <c r="L275" t="str">
        <f>VLOOKUP(EnergyDemand__2_1[[#This Row],[Date]],_holidays!$A$1:$C$2107,3,0)</f>
        <v>N</v>
      </c>
      <c r="M275" s="2">
        <v>139108.435</v>
      </c>
      <c r="N275" s="4">
        <v>111.5513751</v>
      </c>
      <c r="O275" s="54">
        <f>EnergyDemand__2_1[[#This Row],[Demand]]*EnergyDemand__2_1[[#This Row],[RRP AUD$]]</f>
        <v>15517737.212258969</v>
      </c>
    </row>
    <row r="276" spans="1:15" x14ac:dyDescent="0.3">
      <c r="A276" s="3">
        <v>43348</v>
      </c>
      <c r="B276" s="3" t="str">
        <f>"Q" &amp;INT((MONTH(A276)+2)/3) &amp; "-" &amp; YEAR(A276)</f>
        <v>Q3-2018</v>
      </c>
      <c r="C276" t="str">
        <f>TEXT(EnergyDemand__2_1[[#This Row],[Date]],"mmmm")</f>
        <v>September</v>
      </c>
      <c r="D276">
        <f>WEEKNUM(EnergyDemand__2_1[[#This Row],[Date]],)</f>
        <v>36</v>
      </c>
      <c r="E276" t="str">
        <f>TEXT(EnergyDemand__2_1[[#This Row],[Date]],"dddd")</f>
        <v>Wednesday</v>
      </c>
      <c r="F276" s="49">
        <f>YEAR(EnergyDemand__2_1[[#This Row],[Date]])</f>
        <v>2018</v>
      </c>
      <c r="G276">
        <v>8.1</v>
      </c>
      <c r="H276">
        <v>20.2</v>
      </c>
      <c r="I276">
        <v>14.5</v>
      </c>
      <c r="J276">
        <v>0</v>
      </c>
      <c r="K276" t="str">
        <f>VLOOKUP(EnergyDemand__2_1[[#This Row],[Date]],_holidays!$A$1:$C$2107,2,0)</f>
        <v>Y</v>
      </c>
      <c r="L276" t="str">
        <f>VLOOKUP(EnergyDemand__2_1[[#This Row],[Date]],_holidays!$A$1:$C$2107,3,0)</f>
        <v>N</v>
      </c>
      <c r="M276" s="2">
        <v>118307.155</v>
      </c>
      <c r="N276" s="4">
        <v>111.54075349999999</v>
      </c>
      <c r="O276" s="54">
        <f>EnergyDemand__2_1[[#This Row],[Demand]]*EnergyDemand__2_1[[#This Row],[RRP AUD$]]</f>
        <v>13196069.213141292</v>
      </c>
    </row>
    <row r="277" spans="1:15" x14ac:dyDescent="0.3">
      <c r="A277" s="3">
        <v>42954</v>
      </c>
      <c r="B277" s="3" t="str">
        <f>"Q" &amp;INT((MONTH(A277)+2)/3) &amp; "-" &amp; YEAR(A277)</f>
        <v>Q3-2017</v>
      </c>
      <c r="C277" t="str">
        <f>TEXT(EnergyDemand__2_1[[#This Row],[Date]],"mmmm")</f>
        <v>August</v>
      </c>
      <c r="D277">
        <f>WEEKNUM(EnergyDemand__2_1[[#This Row],[Date]],)</f>
        <v>32</v>
      </c>
      <c r="E277" t="str">
        <f>TEXT(EnergyDemand__2_1[[#This Row],[Date]],"dddd")</f>
        <v>Monday</v>
      </c>
      <c r="F277" s="49">
        <f>YEAR(EnergyDemand__2_1[[#This Row],[Date]])</f>
        <v>2017</v>
      </c>
      <c r="G277">
        <v>7.7</v>
      </c>
      <c r="H277">
        <v>12.3</v>
      </c>
      <c r="I277">
        <v>7.3</v>
      </c>
      <c r="J277">
        <v>4.2</v>
      </c>
      <c r="K277" t="str">
        <f>VLOOKUP(EnergyDemand__2_1[[#This Row],[Date]],_holidays!$A$1:$C$2107,2,0)</f>
        <v>Y</v>
      </c>
      <c r="L277" t="str">
        <f>VLOOKUP(EnergyDemand__2_1[[#This Row],[Date]],_holidays!$A$1:$C$2107,3,0)</f>
        <v>N</v>
      </c>
      <c r="M277" s="2">
        <v>138963.17499999999</v>
      </c>
      <c r="N277" s="4">
        <v>111.4890145</v>
      </c>
      <c r="O277" s="54">
        <f>EnergyDemand__2_1[[#This Row],[Demand]]*EnergyDemand__2_1[[#This Row],[RRP AUD$]]</f>
        <v>15492867.432541035</v>
      </c>
    </row>
    <row r="278" spans="1:15" x14ac:dyDescent="0.3">
      <c r="A278" s="3">
        <v>43760</v>
      </c>
      <c r="B278" s="3" t="str">
        <f>"Q" &amp;INT((MONTH(A278)+2)/3) &amp; "-" &amp; YEAR(A278)</f>
        <v>Q4-2019</v>
      </c>
      <c r="C278" t="str">
        <f>TEXT(EnergyDemand__2_1[[#This Row],[Date]],"mmmm")</f>
        <v>October</v>
      </c>
      <c r="D278">
        <f>WEEKNUM(EnergyDemand__2_1[[#This Row],[Date]],)</f>
        <v>43</v>
      </c>
      <c r="E278" t="str">
        <f>TEXT(EnergyDemand__2_1[[#This Row],[Date]],"dddd")</f>
        <v>Tuesday</v>
      </c>
      <c r="F278" s="49">
        <f>YEAR(EnergyDemand__2_1[[#This Row],[Date]])</f>
        <v>2019</v>
      </c>
      <c r="G278">
        <v>11.9</v>
      </c>
      <c r="H278">
        <v>19.600000000000001</v>
      </c>
      <c r="I278">
        <v>23.7</v>
      </c>
      <c r="J278">
        <v>0</v>
      </c>
      <c r="K278" t="str">
        <f>VLOOKUP(EnergyDemand__2_1[[#This Row],[Date]],_holidays!$A$1:$C$2107,2,0)</f>
        <v>Y</v>
      </c>
      <c r="L278" t="str">
        <f>VLOOKUP(EnergyDemand__2_1[[#This Row],[Date]],_holidays!$A$1:$C$2107,3,0)</f>
        <v>N</v>
      </c>
      <c r="M278" s="2">
        <v>114108.545</v>
      </c>
      <c r="N278" s="4">
        <v>111.449844</v>
      </c>
      <c r="O278" s="54">
        <f>EnergyDemand__2_1[[#This Row],[Demand]]*EnergyDemand__2_1[[#This Row],[RRP AUD$]]</f>
        <v>12717379.53931698</v>
      </c>
    </row>
    <row r="279" spans="1:15" x14ac:dyDescent="0.3">
      <c r="A279" s="3">
        <v>42930</v>
      </c>
      <c r="B279" s="3" t="str">
        <f>"Q" &amp;INT((MONTH(A279)+2)/3) &amp; "-" &amp; YEAR(A279)</f>
        <v>Q3-2017</v>
      </c>
      <c r="C279" t="str">
        <f>TEXT(EnergyDemand__2_1[[#This Row],[Date]],"mmmm")</f>
        <v>July</v>
      </c>
      <c r="D279">
        <f>WEEKNUM(EnergyDemand__2_1[[#This Row],[Date]],)</f>
        <v>28</v>
      </c>
      <c r="E279" t="str">
        <f>TEXT(EnergyDemand__2_1[[#This Row],[Date]],"dddd")</f>
        <v>Friday</v>
      </c>
      <c r="F279" s="49">
        <f>YEAR(EnergyDemand__2_1[[#This Row],[Date]])</f>
        <v>2017</v>
      </c>
      <c r="G279">
        <v>9.9</v>
      </c>
      <c r="H279">
        <v>15.9</v>
      </c>
      <c r="I279">
        <v>8.6</v>
      </c>
      <c r="J279">
        <v>2</v>
      </c>
      <c r="K279" t="str">
        <f>VLOOKUP(EnergyDemand__2_1[[#This Row],[Date]],_holidays!$A$1:$C$2107,2,0)</f>
        <v>N</v>
      </c>
      <c r="L279" t="str">
        <f>VLOOKUP(EnergyDemand__2_1[[#This Row],[Date]],_holidays!$A$1:$C$2107,3,0)</f>
        <v>N</v>
      </c>
      <c r="M279" s="2">
        <v>131387.745</v>
      </c>
      <c r="N279" s="4">
        <v>111.39498260000001</v>
      </c>
      <c r="O279" s="54">
        <f>EnergyDemand__2_1[[#This Row],[Demand]]*EnergyDemand__2_1[[#This Row],[RRP AUD$]]</f>
        <v>14635935.568128238</v>
      </c>
    </row>
    <row r="280" spans="1:15" x14ac:dyDescent="0.3">
      <c r="A280" s="3">
        <v>42944</v>
      </c>
      <c r="B280" s="3" t="str">
        <f>"Q" &amp;INT((MONTH(A280)+2)/3) &amp; "-" &amp; YEAR(A280)</f>
        <v>Q3-2017</v>
      </c>
      <c r="C280" t="str">
        <f>TEXT(EnergyDemand__2_1[[#This Row],[Date]],"mmmm")</f>
        <v>July</v>
      </c>
      <c r="D280">
        <f>WEEKNUM(EnergyDemand__2_1[[#This Row],[Date]],)</f>
        <v>30</v>
      </c>
      <c r="E280" t="str">
        <f>TEXT(EnergyDemand__2_1[[#This Row],[Date]],"dddd")</f>
        <v>Friday</v>
      </c>
      <c r="F280" s="49">
        <f>YEAR(EnergyDemand__2_1[[#This Row],[Date]])</f>
        <v>2017</v>
      </c>
      <c r="G280">
        <v>6.2</v>
      </c>
      <c r="H280">
        <v>14.3</v>
      </c>
      <c r="I280">
        <v>9.8000000000000007</v>
      </c>
      <c r="J280">
        <v>2.8</v>
      </c>
      <c r="K280" t="str">
        <f>VLOOKUP(EnergyDemand__2_1[[#This Row],[Date]],_holidays!$A$1:$C$2107,2,0)</f>
        <v>Y</v>
      </c>
      <c r="L280" t="str">
        <f>VLOOKUP(EnergyDemand__2_1[[#This Row],[Date]],_holidays!$A$1:$C$2107,3,0)</f>
        <v>N</v>
      </c>
      <c r="M280" s="2">
        <v>130432.05</v>
      </c>
      <c r="N280" s="4">
        <v>111.3069682</v>
      </c>
      <c r="O280" s="54">
        <f>EnergyDemand__2_1[[#This Row],[Demand]]*EnergyDemand__2_1[[#This Row],[RRP AUD$]]</f>
        <v>14517996.041610811</v>
      </c>
    </row>
    <row r="281" spans="1:15" x14ac:dyDescent="0.3">
      <c r="A281" s="3">
        <v>43632</v>
      </c>
      <c r="B281" s="3" t="str">
        <f>"Q" &amp;INT((MONTH(A281)+2)/3) &amp; "-" &amp; YEAR(A281)</f>
        <v>Q2-2019</v>
      </c>
      <c r="C281" t="str">
        <f>TEXT(EnergyDemand__2_1[[#This Row],[Date]],"mmmm")</f>
        <v>June</v>
      </c>
      <c r="D281">
        <f>WEEKNUM(EnergyDemand__2_1[[#This Row],[Date]],)</f>
        <v>25</v>
      </c>
      <c r="E281" t="str">
        <f>TEXT(EnergyDemand__2_1[[#This Row],[Date]],"dddd")</f>
        <v>Sunday</v>
      </c>
      <c r="F281" s="49">
        <f>YEAR(EnergyDemand__2_1[[#This Row],[Date]])</f>
        <v>2019</v>
      </c>
      <c r="G281">
        <v>8.6</v>
      </c>
      <c r="H281">
        <v>16.7</v>
      </c>
      <c r="I281">
        <v>7.5</v>
      </c>
      <c r="J281">
        <v>0</v>
      </c>
      <c r="K281" t="str">
        <f>VLOOKUP(EnergyDemand__2_1[[#This Row],[Date]],_holidays!$A$1:$C$2107,2,0)</f>
        <v>Y</v>
      </c>
      <c r="L281" t="str">
        <f>VLOOKUP(EnergyDemand__2_1[[#This Row],[Date]],_holidays!$A$1:$C$2107,3,0)</f>
        <v>N</v>
      </c>
      <c r="M281" s="2">
        <v>116811.39</v>
      </c>
      <c r="N281" s="4">
        <v>111.2767338</v>
      </c>
      <c r="O281" s="54">
        <f>EnergyDemand__2_1[[#This Row],[Demand]]*EnergyDemand__2_1[[#This Row],[RRP AUD$]]</f>
        <v>12998389.949837983</v>
      </c>
    </row>
    <row r="282" spans="1:15" x14ac:dyDescent="0.3">
      <c r="A282" s="3">
        <v>43546</v>
      </c>
      <c r="B282" s="3" t="str">
        <f>"Q" &amp;INT((MONTH(A282)+2)/3) &amp; "-" &amp; YEAR(A282)</f>
        <v>Q1-2019</v>
      </c>
      <c r="C282" t="str">
        <f>TEXT(EnergyDemand__2_1[[#This Row],[Date]],"mmmm")</f>
        <v>March</v>
      </c>
      <c r="D282">
        <f>WEEKNUM(EnergyDemand__2_1[[#This Row],[Date]],)</f>
        <v>12</v>
      </c>
      <c r="E282" t="str">
        <f>TEXT(EnergyDemand__2_1[[#This Row],[Date]],"dddd")</f>
        <v>Friday</v>
      </c>
      <c r="F282" s="49">
        <f>YEAR(EnergyDemand__2_1[[#This Row],[Date]])</f>
        <v>2019</v>
      </c>
      <c r="G282">
        <v>18.7</v>
      </c>
      <c r="H282">
        <v>28.6</v>
      </c>
      <c r="I282">
        <v>15.3</v>
      </c>
      <c r="J282">
        <v>0</v>
      </c>
      <c r="K282" t="str">
        <f>VLOOKUP(EnergyDemand__2_1[[#This Row],[Date]],_holidays!$A$1:$C$2107,2,0)</f>
        <v>Y</v>
      </c>
      <c r="L282" t="str">
        <f>VLOOKUP(EnergyDemand__2_1[[#This Row],[Date]],_holidays!$A$1:$C$2107,3,0)</f>
        <v>N</v>
      </c>
      <c r="M282" s="2">
        <v>128305.64</v>
      </c>
      <c r="N282" s="4">
        <v>111.2407066</v>
      </c>
      <c r="O282" s="54">
        <f>EnergyDemand__2_1[[#This Row],[Demand]]*EnergyDemand__2_1[[#This Row],[RRP AUD$]]</f>
        <v>14272810.054365223</v>
      </c>
    </row>
    <row r="283" spans="1:15" x14ac:dyDescent="0.3">
      <c r="A283" s="3">
        <v>43399</v>
      </c>
      <c r="B283" s="3" t="str">
        <f>"Q" &amp;INT((MONTH(A283)+2)/3) &amp; "-" &amp; YEAR(A283)</f>
        <v>Q4-2018</v>
      </c>
      <c r="C283" t="str">
        <f>TEXT(EnergyDemand__2_1[[#This Row],[Date]],"mmmm")</f>
        <v>October</v>
      </c>
      <c r="D283">
        <f>WEEKNUM(EnergyDemand__2_1[[#This Row],[Date]],)</f>
        <v>43</v>
      </c>
      <c r="E283" t="str">
        <f>TEXT(EnergyDemand__2_1[[#This Row],[Date]],"dddd")</f>
        <v>Friday</v>
      </c>
      <c r="F283" s="49">
        <f>YEAR(EnergyDemand__2_1[[#This Row],[Date]])</f>
        <v>2018</v>
      </c>
      <c r="G283">
        <v>9.6</v>
      </c>
      <c r="H283">
        <v>18.3</v>
      </c>
      <c r="I283">
        <v>23.7</v>
      </c>
      <c r="J283">
        <v>0</v>
      </c>
      <c r="K283" t="str">
        <f>VLOOKUP(EnergyDemand__2_1[[#This Row],[Date]],_holidays!$A$1:$C$2107,2,0)</f>
        <v>Y</v>
      </c>
      <c r="L283" t="str">
        <f>VLOOKUP(EnergyDemand__2_1[[#This Row],[Date]],_holidays!$A$1:$C$2107,3,0)</f>
        <v>N</v>
      </c>
      <c r="M283" s="2">
        <v>111145.12</v>
      </c>
      <c r="N283" s="4">
        <v>111.2042443</v>
      </c>
      <c r="O283" s="54">
        <f>EnergyDemand__2_1[[#This Row],[Demand]]*EnergyDemand__2_1[[#This Row],[RRP AUD$]]</f>
        <v>12359809.077232815</v>
      </c>
    </row>
    <row r="284" spans="1:15" x14ac:dyDescent="0.3">
      <c r="A284" s="3">
        <v>43542</v>
      </c>
      <c r="B284" s="3" t="str">
        <f>"Q" &amp;INT((MONTH(A284)+2)/3) &amp; "-" &amp; YEAR(A284)</f>
        <v>Q1-2019</v>
      </c>
      <c r="C284" t="str">
        <f>TEXT(EnergyDemand__2_1[[#This Row],[Date]],"mmmm")</f>
        <v>March</v>
      </c>
      <c r="D284">
        <f>WEEKNUM(EnergyDemand__2_1[[#This Row],[Date]],)</f>
        <v>12</v>
      </c>
      <c r="E284" t="str">
        <f>TEXT(EnergyDemand__2_1[[#This Row],[Date]],"dddd")</f>
        <v>Monday</v>
      </c>
      <c r="F284" s="49">
        <f>YEAR(EnergyDemand__2_1[[#This Row],[Date]])</f>
        <v>2019</v>
      </c>
      <c r="G284">
        <v>16.5</v>
      </c>
      <c r="H284">
        <v>28.2</v>
      </c>
      <c r="I284">
        <v>18.899999999999999</v>
      </c>
      <c r="J284">
        <v>0</v>
      </c>
      <c r="K284" t="str">
        <f>VLOOKUP(EnergyDemand__2_1[[#This Row],[Date]],_holidays!$A$1:$C$2107,2,0)</f>
        <v>Y</v>
      </c>
      <c r="L284" t="str">
        <f>VLOOKUP(EnergyDemand__2_1[[#This Row],[Date]],_holidays!$A$1:$C$2107,3,0)</f>
        <v>N</v>
      </c>
      <c r="M284" s="2">
        <v>121954.38499999999</v>
      </c>
      <c r="N284" s="4">
        <v>111.14979460000001</v>
      </c>
      <c r="O284" s="54">
        <f>EnergyDemand__2_1[[#This Row],[Demand]]*EnergyDemand__2_1[[#This Row],[RRP AUD$]]</f>
        <v>13555204.843319321</v>
      </c>
    </row>
    <row r="285" spans="1:15" x14ac:dyDescent="0.3">
      <c r="A285" s="3">
        <v>43374</v>
      </c>
      <c r="B285" s="3" t="str">
        <f>"Q" &amp;INT((MONTH(A285)+2)/3) &amp; "-" &amp; YEAR(A285)</f>
        <v>Q4-2018</v>
      </c>
      <c r="C285" t="str">
        <f>TEXT(EnergyDemand__2_1[[#This Row],[Date]],"mmmm")</f>
        <v>October</v>
      </c>
      <c r="D285">
        <f>WEEKNUM(EnergyDemand__2_1[[#This Row],[Date]],)</f>
        <v>40</v>
      </c>
      <c r="E285" t="str">
        <f>TEXT(EnergyDemand__2_1[[#This Row],[Date]],"dddd")</f>
        <v>Monday</v>
      </c>
      <c r="F285" s="49">
        <f>YEAR(EnergyDemand__2_1[[#This Row],[Date]])</f>
        <v>2018</v>
      </c>
      <c r="G285">
        <v>4.7</v>
      </c>
      <c r="H285">
        <v>23.3</v>
      </c>
      <c r="I285">
        <v>21.4</v>
      </c>
      <c r="J285">
        <v>0</v>
      </c>
      <c r="K285" t="str">
        <f>VLOOKUP(EnergyDemand__2_1[[#This Row],[Date]],_holidays!$A$1:$C$2107,2,0)</f>
        <v>N</v>
      </c>
      <c r="L285" t="str">
        <f>VLOOKUP(EnergyDemand__2_1[[#This Row],[Date]],_holidays!$A$1:$C$2107,3,0)</f>
        <v>N</v>
      </c>
      <c r="M285" s="2">
        <v>114466.64</v>
      </c>
      <c r="N285" s="4">
        <v>111.1212712</v>
      </c>
      <c r="O285" s="54">
        <f>EnergyDemand__2_1[[#This Row],[Demand]]*EnergyDemand__2_1[[#This Row],[RRP AUD$]]</f>
        <v>12719678.546792768</v>
      </c>
    </row>
    <row r="286" spans="1:15" x14ac:dyDescent="0.3">
      <c r="A286" s="3">
        <v>43516</v>
      </c>
      <c r="B286" s="3" t="str">
        <f>"Q" &amp;INT((MONTH(A286)+2)/3) &amp; "-" &amp; YEAR(A286)</f>
        <v>Q1-2019</v>
      </c>
      <c r="C286" t="str">
        <f>TEXT(EnergyDemand__2_1[[#This Row],[Date]],"mmmm")</f>
        <v>February</v>
      </c>
      <c r="D286">
        <f>WEEKNUM(EnergyDemand__2_1[[#This Row],[Date]],)</f>
        <v>8</v>
      </c>
      <c r="E286" t="str">
        <f>TEXT(EnergyDemand__2_1[[#This Row],[Date]],"dddd")</f>
        <v>Wednesday</v>
      </c>
      <c r="F286" s="49">
        <f>YEAR(EnergyDemand__2_1[[#This Row],[Date]])</f>
        <v>2019</v>
      </c>
      <c r="G286">
        <v>13.5</v>
      </c>
      <c r="H286">
        <v>23.2</v>
      </c>
      <c r="I286">
        <v>20.8</v>
      </c>
      <c r="J286">
        <v>0</v>
      </c>
      <c r="K286" t="str">
        <f>VLOOKUP(EnergyDemand__2_1[[#This Row],[Date]],_holidays!$A$1:$C$2107,2,0)</f>
        <v>Y</v>
      </c>
      <c r="L286" t="str">
        <f>VLOOKUP(EnergyDemand__2_1[[#This Row],[Date]],_holidays!$A$1:$C$2107,3,0)</f>
        <v>N</v>
      </c>
      <c r="M286" s="2">
        <v>108972.30499999999</v>
      </c>
      <c r="N286" s="4">
        <v>111.0460243</v>
      </c>
      <c r="O286" s="54">
        <f>EnergyDemand__2_1[[#This Row],[Demand]]*EnergyDemand__2_1[[#This Row],[RRP AUD$]]</f>
        <v>12100941.22905701</v>
      </c>
    </row>
    <row r="287" spans="1:15" x14ac:dyDescent="0.3">
      <c r="A287" s="3">
        <v>43364</v>
      </c>
      <c r="B287" s="3" t="str">
        <f>"Q" &amp;INT((MONTH(A287)+2)/3) &amp; "-" &amp; YEAR(A287)</f>
        <v>Q3-2018</v>
      </c>
      <c r="C287" t="str">
        <f>TEXT(EnergyDemand__2_1[[#This Row],[Date]],"mmmm")</f>
        <v>September</v>
      </c>
      <c r="D287">
        <f>WEEKNUM(EnergyDemand__2_1[[#This Row],[Date]],)</f>
        <v>38</v>
      </c>
      <c r="E287" t="str">
        <f>TEXT(EnergyDemand__2_1[[#This Row],[Date]],"dddd")</f>
        <v>Friday</v>
      </c>
      <c r="F287" s="49">
        <f>YEAR(EnergyDemand__2_1[[#This Row],[Date]])</f>
        <v>2018</v>
      </c>
      <c r="G287">
        <v>8.3000000000000007</v>
      </c>
      <c r="H287">
        <v>18.899999999999999</v>
      </c>
      <c r="I287">
        <v>16.600000000000001</v>
      </c>
      <c r="J287">
        <v>0</v>
      </c>
      <c r="K287" t="str">
        <f>VLOOKUP(EnergyDemand__2_1[[#This Row],[Date]],_holidays!$A$1:$C$2107,2,0)</f>
        <v>N</v>
      </c>
      <c r="L287" t="str">
        <f>VLOOKUP(EnergyDemand__2_1[[#This Row],[Date]],_holidays!$A$1:$C$2107,3,0)</f>
        <v>N</v>
      </c>
      <c r="M287" s="2">
        <v>120372.48</v>
      </c>
      <c r="N287" s="4">
        <v>110.8134668</v>
      </c>
      <c r="O287" s="54">
        <f>EnergyDemand__2_1[[#This Row],[Demand]]*EnergyDemand__2_1[[#This Row],[RRP AUD$]]</f>
        <v>13338891.816113664</v>
      </c>
    </row>
    <row r="288" spans="1:15" x14ac:dyDescent="0.3">
      <c r="A288" s="3">
        <v>43424</v>
      </c>
      <c r="B288" s="3" t="str">
        <f>"Q" &amp;INT((MONTH(A288)+2)/3) &amp; "-" &amp; YEAR(A288)</f>
        <v>Q4-2018</v>
      </c>
      <c r="C288" t="str">
        <f>TEXT(EnergyDemand__2_1[[#This Row],[Date]],"mmmm")</f>
        <v>November</v>
      </c>
      <c r="D288">
        <f>WEEKNUM(EnergyDemand__2_1[[#This Row],[Date]],)</f>
        <v>47</v>
      </c>
      <c r="E288" t="str">
        <f>TEXT(EnergyDemand__2_1[[#This Row],[Date]],"dddd")</f>
        <v>Tuesday</v>
      </c>
      <c r="F288" s="49">
        <f>YEAR(EnergyDemand__2_1[[#This Row],[Date]])</f>
        <v>2018</v>
      </c>
      <c r="G288">
        <v>22.5</v>
      </c>
      <c r="H288">
        <v>27.6</v>
      </c>
      <c r="I288">
        <v>5.5</v>
      </c>
      <c r="J288">
        <v>0</v>
      </c>
      <c r="K288" t="str">
        <f>VLOOKUP(EnergyDemand__2_1[[#This Row],[Date]],_holidays!$A$1:$C$2107,2,0)</f>
        <v>Y</v>
      </c>
      <c r="L288" t="str">
        <f>VLOOKUP(EnergyDemand__2_1[[#This Row],[Date]],_holidays!$A$1:$C$2107,3,0)</f>
        <v>N</v>
      </c>
      <c r="M288" s="2">
        <v>118330.625</v>
      </c>
      <c r="N288" s="4">
        <v>110.715976</v>
      </c>
      <c r="O288" s="54">
        <f>EnergyDemand__2_1[[#This Row],[Demand]]*EnergyDemand__2_1[[#This Row],[RRP AUD$]]</f>
        <v>13101090.637565</v>
      </c>
    </row>
    <row r="289" spans="1:15" x14ac:dyDescent="0.3">
      <c r="A289" s="3">
        <v>43260</v>
      </c>
      <c r="B289" s="3" t="str">
        <f>"Q" &amp;INT((MONTH(A289)+2)/3) &amp; "-" &amp; YEAR(A289)</f>
        <v>Q2-2018</v>
      </c>
      <c r="C289" t="str">
        <f>TEXT(EnergyDemand__2_1[[#This Row],[Date]],"mmmm")</f>
        <v>June</v>
      </c>
      <c r="D289">
        <f>WEEKNUM(EnergyDemand__2_1[[#This Row],[Date]],)</f>
        <v>23</v>
      </c>
      <c r="E289" t="str">
        <f>TEXT(EnergyDemand__2_1[[#This Row],[Date]],"dddd")</f>
        <v>Saturday</v>
      </c>
      <c r="F289" s="49">
        <f>YEAR(EnergyDemand__2_1[[#This Row],[Date]])</f>
        <v>2018</v>
      </c>
      <c r="G289">
        <v>11.3</v>
      </c>
      <c r="H289">
        <v>15.6</v>
      </c>
      <c r="I289">
        <v>8</v>
      </c>
      <c r="J289">
        <v>3</v>
      </c>
      <c r="K289" t="str">
        <f>VLOOKUP(EnergyDemand__2_1[[#This Row],[Date]],_holidays!$A$1:$C$2107,2,0)</f>
        <v>Y</v>
      </c>
      <c r="L289" t="str">
        <f>VLOOKUP(EnergyDemand__2_1[[#This Row],[Date]],_holidays!$A$1:$C$2107,3,0)</f>
        <v>N</v>
      </c>
      <c r="M289" s="2">
        <v>120232.19500000001</v>
      </c>
      <c r="N289" s="4">
        <v>110.6732404</v>
      </c>
      <c r="O289" s="54">
        <f>EnergyDemand__2_1[[#This Row],[Demand]]*EnergyDemand__2_1[[#This Row],[RRP AUD$]]</f>
        <v>13306486.621054679</v>
      </c>
    </row>
    <row r="290" spans="1:15" x14ac:dyDescent="0.3">
      <c r="A290" s="3">
        <v>43428</v>
      </c>
      <c r="B290" s="3" t="str">
        <f>"Q" &amp;INT((MONTH(A290)+2)/3) &amp; "-" &amp; YEAR(A290)</f>
        <v>Q4-2018</v>
      </c>
      <c r="C290" t="str">
        <f>TEXT(EnergyDemand__2_1[[#This Row],[Date]],"mmmm")</f>
        <v>November</v>
      </c>
      <c r="D290">
        <f>WEEKNUM(EnergyDemand__2_1[[#This Row],[Date]],)</f>
        <v>47</v>
      </c>
      <c r="E290" t="str">
        <f>TEXT(EnergyDemand__2_1[[#This Row],[Date]],"dddd")</f>
        <v>Saturday</v>
      </c>
      <c r="F290" s="49">
        <f>YEAR(EnergyDemand__2_1[[#This Row],[Date]])</f>
        <v>2018</v>
      </c>
      <c r="G290">
        <v>11.1</v>
      </c>
      <c r="H290">
        <v>16.899999999999999</v>
      </c>
      <c r="I290">
        <v>15.8</v>
      </c>
      <c r="J290">
        <v>7</v>
      </c>
      <c r="K290" t="str">
        <f>VLOOKUP(EnergyDemand__2_1[[#This Row],[Date]],_holidays!$A$1:$C$2107,2,0)</f>
        <v>Y</v>
      </c>
      <c r="L290" t="str">
        <f>VLOOKUP(EnergyDemand__2_1[[#This Row],[Date]],_holidays!$A$1:$C$2107,3,0)</f>
        <v>N</v>
      </c>
      <c r="M290" s="2">
        <v>101352.12</v>
      </c>
      <c r="N290" s="4">
        <v>110.5056773</v>
      </c>
      <c r="O290" s="54">
        <f>EnergyDemand__2_1[[#This Row],[Demand]]*EnergyDemand__2_1[[#This Row],[RRP AUD$]]</f>
        <v>11199984.666390875</v>
      </c>
    </row>
    <row r="291" spans="1:15" x14ac:dyDescent="0.3">
      <c r="A291" s="3">
        <v>43513</v>
      </c>
      <c r="B291" s="3" t="str">
        <f>"Q" &amp;INT((MONTH(A291)+2)/3) &amp; "-" &amp; YEAR(A291)</f>
        <v>Q1-2019</v>
      </c>
      <c r="C291" t="str">
        <f>TEXT(EnergyDemand__2_1[[#This Row],[Date]],"mmmm")</f>
        <v>February</v>
      </c>
      <c r="D291">
        <f>WEEKNUM(EnergyDemand__2_1[[#This Row],[Date]],)</f>
        <v>8</v>
      </c>
      <c r="E291" t="str">
        <f>TEXT(EnergyDemand__2_1[[#This Row],[Date]],"dddd")</f>
        <v>Sunday</v>
      </c>
      <c r="F291" s="49">
        <f>YEAR(EnergyDemand__2_1[[#This Row],[Date]])</f>
        <v>2019</v>
      </c>
      <c r="G291">
        <v>15</v>
      </c>
      <c r="H291">
        <v>29</v>
      </c>
      <c r="I291">
        <v>20</v>
      </c>
      <c r="J291">
        <v>0</v>
      </c>
      <c r="K291" t="str">
        <f>VLOOKUP(EnergyDemand__2_1[[#This Row],[Date]],_holidays!$A$1:$C$2107,2,0)</f>
        <v>Y</v>
      </c>
      <c r="L291" t="str">
        <f>VLOOKUP(EnergyDemand__2_1[[#This Row],[Date]],_holidays!$A$1:$C$2107,3,0)</f>
        <v>N</v>
      </c>
      <c r="M291" s="2">
        <v>108470.925</v>
      </c>
      <c r="N291" s="4">
        <v>110.4895928</v>
      </c>
      <c r="O291" s="54">
        <f>EnergyDemand__2_1[[#This Row],[Demand]]*EnergyDemand__2_1[[#This Row],[RRP AUD$]]</f>
        <v>11984908.333889339</v>
      </c>
    </row>
    <row r="292" spans="1:15" x14ac:dyDescent="0.3">
      <c r="A292" s="3">
        <v>43676</v>
      </c>
      <c r="B292" s="3" t="str">
        <f>"Q" &amp;INT((MONTH(A292)+2)/3) &amp; "-" &amp; YEAR(A292)</f>
        <v>Q3-2019</v>
      </c>
      <c r="C292" t="str">
        <f>TEXT(EnergyDemand__2_1[[#This Row],[Date]],"mmmm")</f>
        <v>July</v>
      </c>
      <c r="D292">
        <f>WEEKNUM(EnergyDemand__2_1[[#This Row],[Date]],)</f>
        <v>31</v>
      </c>
      <c r="E292" t="str">
        <f>TEXT(EnergyDemand__2_1[[#This Row],[Date]],"dddd")</f>
        <v>Tuesday</v>
      </c>
      <c r="F292" s="49">
        <f>YEAR(EnergyDemand__2_1[[#This Row],[Date]])</f>
        <v>2019</v>
      </c>
      <c r="G292">
        <v>7.9</v>
      </c>
      <c r="H292">
        <v>12.5</v>
      </c>
      <c r="I292">
        <v>8.6999999999999993</v>
      </c>
      <c r="J292">
        <v>0.8</v>
      </c>
      <c r="K292" t="str">
        <f>VLOOKUP(EnergyDemand__2_1[[#This Row],[Date]],_holidays!$A$1:$C$2107,2,0)</f>
        <v>Y</v>
      </c>
      <c r="L292" t="str">
        <f>VLOOKUP(EnergyDemand__2_1[[#This Row],[Date]],_holidays!$A$1:$C$2107,3,0)</f>
        <v>N</v>
      </c>
      <c r="M292" s="2">
        <v>138858.04500000001</v>
      </c>
      <c r="N292" s="4">
        <v>110.4700594</v>
      </c>
      <c r="O292" s="54">
        <f>EnergyDemand__2_1[[#This Row],[Demand]]*EnergyDemand__2_1[[#This Row],[RRP AUD$]]</f>
        <v>15339656.479317874</v>
      </c>
    </row>
    <row r="293" spans="1:15" x14ac:dyDescent="0.3">
      <c r="A293" s="3">
        <v>42951</v>
      </c>
      <c r="B293" s="3" t="str">
        <f>"Q" &amp;INT((MONTH(A293)+2)/3) &amp; "-" &amp; YEAR(A293)</f>
        <v>Q3-2017</v>
      </c>
      <c r="C293" t="str">
        <f>TEXT(EnergyDemand__2_1[[#This Row],[Date]],"mmmm")</f>
        <v>August</v>
      </c>
      <c r="D293">
        <f>WEEKNUM(EnergyDemand__2_1[[#This Row],[Date]],)</f>
        <v>31</v>
      </c>
      <c r="E293" t="str">
        <f>TEXT(EnergyDemand__2_1[[#This Row],[Date]],"dddd")</f>
        <v>Friday</v>
      </c>
      <c r="F293" s="49">
        <f>YEAR(EnergyDemand__2_1[[#This Row],[Date]])</f>
        <v>2017</v>
      </c>
      <c r="G293">
        <v>4.3</v>
      </c>
      <c r="H293">
        <v>12.1</v>
      </c>
      <c r="I293">
        <v>7.2</v>
      </c>
      <c r="J293">
        <v>6.6</v>
      </c>
      <c r="K293" t="str">
        <f>VLOOKUP(EnergyDemand__2_1[[#This Row],[Date]],_holidays!$A$1:$C$2107,2,0)</f>
        <v>Y</v>
      </c>
      <c r="L293" t="str">
        <f>VLOOKUP(EnergyDemand__2_1[[#This Row],[Date]],_holidays!$A$1:$C$2107,3,0)</f>
        <v>N</v>
      </c>
      <c r="M293" s="2">
        <v>141647.89499999999</v>
      </c>
      <c r="N293" s="4">
        <v>110.3517269</v>
      </c>
      <c r="O293" s="54">
        <f>EnergyDemand__2_1[[#This Row],[Demand]]*EnergyDemand__2_1[[#This Row],[RRP AUD$]]</f>
        <v>15631089.824999874</v>
      </c>
    </row>
    <row r="294" spans="1:15" x14ac:dyDescent="0.3">
      <c r="A294" s="3">
        <v>42549</v>
      </c>
      <c r="B294" s="3" t="str">
        <f>"Q" &amp;INT((MONTH(A294)+2)/3) &amp; "-" &amp; YEAR(A294)</f>
        <v>Q2-2016</v>
      </c>
      <c r="C294" t="str">
        <f>TEXT(EnergyDemand__2_1[[#This Row],[Date]],"mmmm")</f>
        <v>June</v>
      </c>
      <c r="D294">
        <f>WEEKNUM(EnergyDemand__2_1[[#This Row],[Date]],)</f>
        <v>27</v>
      </c>
      <c r="E294" t="str">
        <f>TEXT(EnergyDemand__2_1[[#This Row],[Date]],"dddd")</f>
        <v>Tuesday</v>
      </c>
      <c r="F294" s="49">
        <f>YEAR(EnergyDemand__2_1[[#This Row],[Date]])</f>
        <v>2016</v>
      </c>
      <c r="G294">
        <v>5</v>
      </c>
      <c r="H294">
        <v>17</v>
      </c>
      <c r="I294">
        <v>7.8</v>
      </c>
      <c r="J294">
        <v>0.2</v>
      </c>
      <c r="K294" t="str">
        <f>VLOOKUP(EnergyDemand__2_1[[#This Row],[Date]],_holidays!$A$1:$C$2107,2,0)</f>
        <v>N</v>
      </c>
      <c r="L294" t="str">
        <f>VLOOKUP(EnergyDemand__2_1[[#This Row],[Date]],_holidays!$A$1:$C$2107,3,0)</f>
        <v>N</v>
      </c>
      <c r="M294" s="2">
        <v>142146.31</v>
      </c>
      <c r="N294" s="4">
        <v>110.28039029999999</v>
      </c>
      <c r="O294" s="54">
        <f>EnergyDemand__2_1[[#This Row],[Demand]]*EnergyDemand__2_1[[#This Row],[RRP AUD$]]</f>
        <v>15675950.546504792</v>
      </c>
    </row>
    <row r="295" spans="1:15" x14ac:dyDescent="0.3">
      <c r="A295" s="3">
        <v>43401</v>
      </c>
      <c r="B295" s="3" t="str">
        <f>"Q" &amp;INT((MONTH(A295)+2)/3) &amp; "-" &amp; YEAR(A295)</f>
        <v>Q4-2018</v>
      </c>
      <c r="C295" t="str">
        <f>TEXT(EnergyDemand__2_1[[#This Row],[Date]],"mmmm")</f>
        <v>October</v>
      </c>
      <c r="D295">
        <f>WEEKNUM(EnergyDemand__2_1[[#This Row],[Date]],)</f>
        <v>44</v>
      </c>
      <c r="E295" t="str">
        <f>TEXT(EnergyDemand__2_1[[#This Row],[Date]],"dddd")</f>
        <v>Sunday</v>
      </c>
      <c r="F295" s="49">
        <f>YEAR(EnergyDemand__2_1[[#This Row],[Date]])</f>
        <v>2018</v>
      </c>
      <c r="G295">
        <v>9.3000000000000007</v>
      </c>
      <c r="H295">
        <v>15.9</v>
      </c>
      <c r="I295">
        <v>22.8</v>
      </c>
      <c r="J295">
        <v>0</v>
      </c>
      <c r="K295" t="str">
        <f>VLOOKUP(EnergyDemand__2_1[[#This Row],[Date]],_holidays!$A$1:$C$2107,2,0)</f>
        <v>Y</v>
      </c>
      <c r="L295" t="str">
        <f>VLOOKUP(EnergyDemand__2_1[[#This Row],[Date]],_holidays!$A$1:$C$2107,3,0)</f>
        <v>N</v>
      </c>
      <c r="M295" s="2">
        <v>95624.014999999999</v>
      </c>
      <c r="N295" s="4">
        <v>110.2151781</v>
      </c>
      <c r="O295" s="54">
        <f>EnergyDemand__2_1[[#This Row],[Demand]]*EnergyDemand__2_1[[#This Row],[RRP AUD$]]</f>
        <v>10539217.843862072</v>
      </c>
    </row>
    <row r="296" spans="1:15" x14ac:dyDescent="0.3">
      <c r="A296" s="3">
        <v>43500</v>
      </c>
      <c r="B296" s="3" t="str">
        <f>"Q" &amp;INT((MONTH(A296)+2)/3) &amp; "-" &amp; YEAR(A296)</f>
        <v>Q1-2019</v>
      </c>
      <c r="C296" t="str">
        <f>TEXT(EnergyDemand__2_1[[#This Row],[Date]],"mmmm")</f>
        <v>February</v>
      </c>
      <c r="D296">
        <f>WEEKNUM(EnergyDemand__2_1[[#This Row],[Date]],)</f>
        <v>6</v>
      </c>
      <c r="E296" t="str">
        <f>TEXT(EnergyDemand__2_1[[#This Row],[Date]],"dddd")</f>
        <v>Monday</v>
      </c>
      <c r="F296" s="49">
        <f>YEAR(EnergyDemand__2_1[[#This Row],[Date]])</f>
        <v>2019</v>
      </c>
      <c r="G296">
        <v>20</v>
      </c>
      <c r="H296">
        <v>22.7</v>
      </c>
      <c r="I296">
        <v>9.3000000000000007</v>
      </c>
      <c r="J296">
        <v>0</v>
      </c>
      <c r="K296" t="str">
        <f>VLOOKUP(EnergyDemand__2_1[[#This Row],[Date]],_holidays!$A$1:$C$2107,2,0)</f>
        <v>Y</v>
      </c>
      <c r="L296" t="str">
        <f>VLOOKUP(EnergyDemand__2_1[[#This Row],[Date]],_holidays!$A$1:$C$2107,3,0)</f>
        <v>N</v>
      </c>
      <c r="M296" s="2">
        <v>119168.96000000001</v>
      </c>
      <c r="N296" s="4">
        <v>110.1512267</v>
      </c>
      <c r="O296" s="54">
        <f>EnergyDemand__2_1[[#This Row],[Demand]]*EnergyDemand__2_1[[#This Row],[RRP AUD$]]</f>
        <v>13126607.128563233</v>
      </c>
    </row>
    <row r="297" spans="1:15" x14ac:dyDescent="0.3">
      <c r="A297" s="3">
        <v>42894</v>
      </c>
      <c r="B297" s="3" t="str">
        <f>"Q" &amp;INT((MONTH(A297)+2)/3) &amp; "-" &amp; YEAR(A297)</f>
        <v>Q2-2017</v>
      </c>
      <c r="C297" t="str">
        <f>TEXT(EnergyDemand__2_1[[#This Row],[Date]],"mmmm")</f>
        <v>June</v>
      </c>
      <c r="D297">
        <f>WEEKNUM(EnergyDemand__2_1[[#This Row],[Date]],)</f>
        <v>23</v>
      </c>
      <c r="E297" t="str">
        <f>TEXT(EnergyDemand__2_1[[#This Row],[Date]],"dddd")</f>
        <v>Thursday</v>
      </c>
      <c r="F297" s="49">
        <f>YEAR(EnergyDemand__2_1[[#This Row],[Date]])</f>
        <v>2017</v>
      </c>
      <c r="G297">
        <v>3.6</v>
      </c>
      <c r="H297">
        <v>15</v>
      </c>
      <c r="I297">
        <v>7.2</v>
      </c>
      <c r="J297">
        <v>0</v>
      </c>
      <c r="K297" t="str">
        <f>VLOOKUP(EnergyDemand__2_1[[#This Row],[Date]],_holidays!$A$1:$C$2107,2,0)</f>
        <v>Y</v>
      </c>
      <c r="L297" t="str">
        <f>VLOOKUP(EnergyDemand__2_1[[#This Row],[Date]],_holidays!$A$1:$C$2107,3,0)</f>
        <v>N</v>
      </c>
      <c r="M297" s="2">
        <v>139511.78</v>
      </c>
      <c r="N297" s="4">
        <v>110.1268719</v>
      </c>
      <c r="O297" s="54">
        <f>EnergyDemand__2_1[[#This Row],[Demand]]*EnergyDemand__2_1[[#This Row],[RRP AUD$]]</f>
        <v>15363995.924600981</v>
      </c>
    </row>
    <row r="298" spans="1:15" x14ac:dyDescent="0.3">
      <c r="A298" s="3">
        <v>42918</v>
      </c>
      <c r="B298" s="3" t="str">
        <f>"Q" &amp;INT((MONTH(A298)+2)/3) &amp; "-" &amp; YEAR(A298)</f>
        <v>Q3-2017</v>
      </c>
      <c r="C298" t="str">
        <f>TEXT(EnergyDemand__2_1[[#This Row],[Date]],"mmmm")</f>
        <v>July</v>
      </c>
      <c r="D298">
        <f>WEEKNUM(EnergyDemand__2_1[[#This Row],[Date]],)</f>
        <v>27</v>
      </c>
      <c r="E298" t="str">
        <f>TEXT(EnergyDemand__2_1[[#This Row],[Date]],"dddd")</f>
        <v>Sunday</v>
      </c>
      <c r="F298" s="49">
        <f>YEAR(EnergyDemand__2_1[[#This Row],[Date]])</f>
        <v>2017</v>
      </c>
      <c r="G298">
        <v>0.8</v>
      </c>
      <c r="H298">
        <v>14.3</v>
      </c>
      <c r="I298">
        <v>9.1999999999999993</v>
      </c>
      <c r="J298">
        <v>0</v>
      </c>
      <c r="K298" t="str">
        <f>VLOOKUP(EnergyDemand__2_1[[#This Row],[Date]],_holidays!$A$1:$C$2107,2,0)</f>
        <v>N</v>
      </c>
      <c r="L298" t="str">
        <f>VLOOKUP(EnergyDemand__2_1[[#This Row],[Date]],_holidays!$A$1:$C$2107,3,0)</f>
        <v>N</v>
      </c>
      <c r="M298" s="2">
        <v>120137.45</v>
      </c>
      <c r="N298" s="4">
        <v>110.1092823</v>
      </c>
      <c r="O298" s="54">
        <f>EnergyDemand__2_1[[#This Row],[Demand]]*EnergyDemand__2_1[[#This Row],[RRP AUD$]]</f>
        <v>13228248.396852136</v>
      </c>
    </row>
    <row r="299" spans="1:15" x14ac:dyDescent="0.3">
      <c r="A299" s="3">
        <v>43270</v>
      </c>
      <c r="B299" s="3" t="str">
        <f>"Q" &amp;INT((MONTH(A299)+2)/3) &amp; "-" &amp; YEAR(A299)</f>
        <v>Q2-2018</v>
      </c>
      <c r="C299" t="str">
        <f>TEXT(EnergyDemand__2_1[[#This Row],[Date]],"mmmm")</f>
        <v>June</v>
      </c>
      <c r="D299">
        <f>WEEKNUM(EnergyDemand__2_1[[#This Row],[Date]],)</f>
        <v>25</v>
      </c>
      <c r="E299" t="str">
        <f>TEXT(EnergyDemand__2_1[[#This Row],[Date]],"dddd")</f>
        <v>Tuesday</v>
      </c>
      <c r="F299" s="49">
        <f>YEAR(EnergyDemand__2_1[[#This Row],[Date]])</f>
        <v>2018</v>
      </c>
      <c r="G299">
        <v>3</v>
      </c>
      <c r="H299">
        <v>14.5</v>
      </c>
      <c r="I299">
        <v>9</v>
      </c>
      <c r="J299">
        <v>0.4</v>
      </c>
      <c r="K299" t="str">
        <f>VLOOKUP(EnergyDemand__2_1[[#This Row],[Date]],_holidays!$A$1:$C$2107,2,0)</f>
        <v>Y</v>
      </c>
      <c r="L299" t="str">
        <f>VLOOKUP(EnergyDemand__2_1[[#This Row],[Date]],_holidays!$A$1:$C$2107,3,0)</f>
        <v>N</v>
      </c>
      <c r="M299" s="2">
        <v>143830.12</v>
      </c>
      <c r="N299" s="4">
        <v>110.05619040000001</v>
      </c>
      <c r="O299" s="54">
        <f>EnergyDemand__2_1[[#This Row],[Demand]]*EnergyDemand__2_1[[#This Row],[RRP AUD$]]</f>
        <v>15829395.071974847</v>
      </c>
    </row>
    <row r="300" spans="1:15" x14ac:dyDescent="0.3">
      <c r="A300" s="3">
        <v>42934</v>
      </c>
      <c r="B300" s="3" t="str">
        <f>"Q" &amp;INT((MONTH(A300)+2)/3) &amp; "-" &amp; YEAR(A300)</f>
        <v>Q3-2017</v>
      </c>
      <c r="C300" t="str">
        <f>TEXT(EnergyDemand__2_1[[#This Row],[Date]],"mmmm")</f>
        <v>July</v>
      </c>
      <c r="D300">
        <f>WEEKNUM(EnergyDemand__2_1[[#This Row],[Date]],)</f>
        <v>29</v>
      </c>
      <c r="E300" t="str">
        <f>TEXT(EnergyDemand__2_1[[#This Row],[Date]],"dddd")</f>
        <v>Tuesday</v>
      </c>
      <c r="F300" s="49">
        <f>YEAR(EnergyDemand__2_1[[#This Row],[Date]])</f>
        <v>2017</v>
      </c>
      <c r="G300">
        <v>9.6999999999999993</v>
      </c>
      <c r="H300">
        <v>14.5</v>
      </c>
      <c r="I300">
        <v>5.8</v>
      </c>
      <c r="J300">
        <v>0.2</v>
      </c>
      <c r="K300" t="str">
        <f>VLOOKUP(EnergyDemand__2_1[[#This Row],[Date]],_holidays!$A$1:$C$2107,2,0)</f>
        <v>Y</v>
      </c>
      <c r="L300" t="str">
        <f>VLOOKUP(EnergyDemand__2_1[[#This Row],[Date]],_holidays!$A$1:$C$2107,3,0)</f>
        <v>N</v>
      </c>
      <c r="M300" s="2">
        <v>136121.83499999999</v>
      </c>
      <c r="N300" s="4">
        <v>109.9969729</v>
      </c>
      <c r="O300" s="54">
        <f>EnergyDemand__2_1[[#This Row],[Demand]]*EnergyDemand__2_1[[#This Row],[RRP AUD$]]</f>
        <v>14972989.795593271</v>
      </c>
    </row>
    <row r="301" spans="1:15" x14ac:dyDescent="0.3">
      <c r="A301" s="3">
        <v>42899</v>
      </c>
      <c r="B301" s="3" t="str">
        <f>"Q" &amp;INT((MONTH(A301)+2)/3) &amp; "-" &amp; YEAR(A301)</f>
        <v>Q2-2017</v>
      </c>
      <c r="C301" t="str">
        <f>TEXT(EnergyDemand__2_1[[#This Row],[Date]],"mmmm")</f>
        <v>June</v>
      </c>
      <c r="D301">
        <f>WEEKNUM(EnergyDemand__2_1[[#This Row],[Date]],)</f>
        <v>24</v>
      </c>
      <c r="E301" t="str">
        <f>TEXT(EnergyDemand__2_1[[#This Row],[Date]],"dddd")</f>
        <v>Tuesday</v>
      </c>
      <c r="F301" s="49">
        <f>YEAR(EnergyDemand__2_1[[#This Row],[Date]])</f>
        <v>2017</v>
      </c>
      <c r="G301">
        <v>8.8000000000000007</v>
      </c>
      <c r="H301">
        <v>15.1</v>
      </c>
      <c r="I301">
        <v>6.6</v>
      </c>
      <c r="J301">
        <v>0</v>
      </c>
      <c r="K301" t="str">
        <f>VLOOKUP(EnergyDemand__2_1[[#This Row],[Date]],_holidays!$A$1:$C$2107,2,0)</f>
        <v>Y</v>
      </c>
      <c r="L301" t="str">
        <f>VLOOKUP(EnergyDemand__2_1[[#This Row],[Date]],_holidays!$A$1:$C$2107,3,0)</f>
        <v>N</v>
      </c>
      <c r="M301" s="2">
        <v>135184.95000000001</v>
      </c>
      <c r="N301" s="4">
        <v>109.9512443</v>
      </c>
      <c r="O301" s="54">
        <f>EnergyDemand__2_1[[#This Row],[Demand]]*EnergyDemand__2_1[[#This Row],[RRP AUD$]]</f>
        <v>14863753.463133287</v>
      </c>
    </row>
    <row r="302" spans="1:15" x14ac:dyDescent="0.3">
      <c r="A302" s="3">
        <v>42857</v>
      </c>
      <c r="B302" s="3" t="str">
        <f>"Q" &amp;INT((MONTH(A302)+2)/3) &amp; "-" &amp; YEAR(A302)</f>
        <v>Q2-2017</v>
      </c>
      <c r="C302" t="str">
        <f>TEXT(EnergyDemand__2_1[[#This Row],[Date]],"mmmm")</f>
        <v>May</v>
      </c>
      <c r="D302">
        <f>WEEKNUM(EnergyDemand__2_1[[#This Row],[Date]],)</f>
        <v>18</v>
      </c>
      <c r="E302" t="str">
        <f>TEXT(EnergyDemand__2_1[[#This Row],[Date]],"dddd")</f>
        <v>Tuesday</v>
      </c>
      <c r="F302" s="49">
        <f>YEAR(EnergyDemand__2_1[[#This Row],[Date]])</f>
        <v>2017</v>
      </c>
      <c r="G302">
        <v>10.4</v>
      </c>
      <c r="H302">
        <v>15.2</v>
      </c>
      <c r="I302">
        <v>9.4</v>
      </c>
      <c r="J302">
        <v>2.4</v>
      </c>
      <c r="K302" t="str">
        <f>VLOOKUP(EnergyDemand__2_1[[#This Row],[Date]],_holidays!$A$1:$C$2107,2,0)</f>
        <v>Y</v>
      </c>
      <c r="L302" t="str">
        <f>VLOOKUP(EnergyDemand__2_1[[#This Row],[Date]],_holidays!$A$1:$C$2107,3,0)</f>
        <v>N</v>
      </c>
      <c r="M302" s="2">
        <v>120718.64</v>
      </c>
      <c r="N302" s="4">
        <v>109.9227693</v>
      </c>
      <c r="O302" s="54">
        <f>EnergyDemand__2_1[[#This Row],[Demand]]*EnergyDemand__2_1[[#This Row],[RRP AUD$]]</f>
        <v>13269727.214929752</v>
      </c>
    </row>
    <row r="303" spans="1:15" x14ac:dyDescent="0.3">
      <c r="A303" s="3">
        <v>42839</v>
      </c>
      <c r="B303" s="3" t="str">
        <f>"Q" &amp;INT((MONTH(A303)+2)/3) &amp; "-" &amp; YEAR(A303)</f>
        <v>Q2-2017</v>
      </c>
      <c r="C303" t="str">
        <f>TEXT(EnergyDemand__2_1[[#This Row],[Date]],"mmmm")</f>
        <v>April</v>
      </c>
      <c r="D303">
        <f>WEEKNUM(EnergyDemand__2_1[[#This Row],[Date]],)</f>
        <v>15</v>
      </c>
      <c r="E303" t="str">
        <f>TEXT(EnergyDemand__2_1[[#This Row],[Date]],"dddd")</f>
        <v>Friday</v>
      </c>
      <c r="F303" s="49">
        <f>YEAR(EnergyDemand__2_1[[#This Row],[Date]])</f>
        <v>2017</v>
      </c>
      <c r="G303">
        <v>13</v>
      </c>
      <c r="H303">
        <v>17.899999999999999</v>
      </c>
      <c r="I303">
        <v>8.9</v>
      </c>
      <c r="J303">
        <v>0</v>
      </c>
      <c r="K303" t="str">
        <f>VLOOKUP(EnergyDemand__2_1[[#This Row],[Date]],_holidays!$A$1:$C$2107,2,0)</f>
        <v>N</v>
      </c>
      <c r="L303" t="str">
        <f>VLOOKUP(EnergyDemand__2_1[[#This Row],[Date]],_holidays!$A$1:$C$2107,3,0)</f>
        <v>Y</v>
      </c>
      <c r="M303" s="2">
        <v>97436.41</v>
      </c>
      <c r="N303" s="4">
        <v>109.7650221</v>
      </c>
      <c r="O303" s="54">
        <f>EnergyDemand__2_1[[#This Row],[Demand]]*EnergyDemand__2_1[[#This Row],[RRP AUD$]]</f>
        <v>10695109.69699466</v>
      </c>
    </row>
    <row r="304" spans="1:15" x14ac:dyDescent="0.3">
      <c r="A304" s="3">
        <v>43431</v>
      </c>
      <c r="B304" s="3" t="str">
        <f>"Q" &amp;INT((MONTH(A304)+2)/3) &amp; "-" &amp; YEAR(A304)</f>
        <v>Q4-2018</v>
      </c>
      <c r="C304" t="str">
        <f>TEXT(EnergyDemand__2_1[[#This Row],[Date]],"mmmm")</f>
        <v>November</v>
      </c>
      <c r="D304">
        <f>WEEKNUM(EnergyDemand__2_1[[#This Row],[Date]],)</f>
        <v>48</v>
      </c>
      <c r="E304" t="str">
        <f>TEXT(EnergyDemand__2_1[[#This Row],[Date]],"dddd")</f>
        <v>Tuesday</v>
      </c>
      <c r="F304" s="49">
        <f>YEAR(EnergyDemand__2_1[[#This Row],[Date]])</f>
        <v>2018</v>
      </c>
      <c r="G304">
        <v>14.4</v>
      </c>
      <c r="H304">
        <v>20</v>
      </c>
      <c r="I304">
        <v>23.3</v>
      </c>
      <c r="J304">
        <v>0.2</v>
      </c>
      <c r="K304" t="str">
        <f>VLOOKUP(EnergyDemand__2_1[[#This Row],[Date]],_holidays!$A$1:$C$2107,2,0)</f>
        <v>Y</v>
      </c>
      <c r="L304" t="str">
        <f>VLOOKUP(EnergyDemand__2_1[[#This Row],[Date]],_holidays!$A$1:$C$2107,3,0)</f>
        <v>N</v>
      </c>
      <c r="M304" s="2">
        <v>109706.42</v>
      </c>
      <c r="N304" s="4">
        <v>109.76169760000001</v>
      </c>
      <c r="O304" s="54">
        <f>EnergyDemand__2_1[[#This Row],[Demand]]*EnergyDemand__2_1[[#This Row],[RRP AUD$]]</f>
        <v>12041562.896818593</v>
      </c>
    </row>
    <row r="305" spans="1:15" x14ac:dyDescent="0.3">
      <c r="A305" s="3">
        <v>42890</v>
      </c>
      <c r="B305" s="3" t="str">
        <f>"Q" &amp;INT((MONTH(A305)+2)/3) &amp; "-" &amp; YEAR(A305)</f>
        <v>Q2-2017</v>
      </c>
      <c r="C305" t="str">
        <f>TEXT(EnergyDemand__2_1[[#This Row],[Date]],"mmmm")</f>
        <v>June</v>
      </c>
      <c r="D305">
        <f>WEEKNUM(EnergyDemand__2_1[[#This Row],[Date]],)</f>
        <v>23</v>
      </c>
      <c r="E305" t="str">
        <f>TEXT(EnergyDemand__2_1[[#This Row],[Date]],"dddd")</f>
        <v>Sunday</v>
      </c>
      <c r="F305" s="49">
        <f>YEAR(EnergyDemand__2_1[[#This Row],[Date]])</f>
        <v>2017</v>
      </c>
      <c r="G305">
        <v>4.4000000000000004</v>
      </c>
      <c r="H305">
        <v>15.8</v>
      </c>
      <c r="I305">
        <v>9.3000000000000007</v>
      </c>
      <c r="J305">
        <v>0</v>
      </c>
      <c r="K305" t="str">
        <f>VLOOKUP(EnergyDemand__2_1[[#This Row],[Date]],_holidays!$A$1:$C$2107,2,0)</f>
        <v>Y</v>
      </c>
      <c r="L305" t="str">
        <f>VLOOKUP(EnergyDemand__2_1[[#This Row],[Date]],_holidays!$A$1:$C$2107,3,0)</f>
        <v>N</v>
      </c>
      <c r="M305" s="2">
        <v>118953.95</v>
      </c>
      <c r="N305" s="4">
        <v>109.7429759</v>
      </c>
      <c r="O305" s="54">
        <f>EnergyDemand__2_1[[#This Row],[Demand]]*EnergyDemand__2_1[[#This Row],[RRP AUD$]]</f>
        <v>13054360.468059806</v>
      </c>
    </row>
    <row r="306" spans="1:15" x14ac:dyDescent="0.3">
      <c r="A306" s="3">
        <v>43731</v>
      </c>
      <c r="B306" s="3" t="str">
        <f>"Q" &amp;INT((MONTH(A306)+2)/3) &amp; "-" &amp; YEAR(A306)</f>
        <v>Q3-2019</v>
      </c>
      <c r="C306" t="str">
        <f>TEXT(EnergyDemand__2_1[[#This Row],[Date]],"mmmm")</f>
        <v>September</v>
      </c>
      <c r="D306">
        <f>WEEKNUM(EnergyDemand__2_1[[#This Row],[Date]],)</f>
        <v>39</v>
      </c>
      <c r="E306" t="str">
        <f>TEXT(EnergyDemand__2_1[[#This Row],[Date]],"dddd")</f>
        <v>Monday</v>
      </c>
      <c r="F306" s="49">
        <f>YEAR(EnergyDemand__2_1[[#This Row],[Date]])</f>
        <v>2019</v>
      </c>
      <c r="G306">
        <v>8.9</v>
      </c>
      <c r="H306">
        <v>15.2</v>
      </c>
      <c r="I306">
        <v>13.9</v>
      </c>
      <c r="J306">
        <v>2</v>
      </c>
      <c r="K306" t="str">
        <f>VLOOKUP(EnergyDemand__2_1[[#This Row],[Date]],_holidays!$A$1:$C$2107,2,0)</f>
        <v>N</v>
      </c>
      <c r="L306" t="str">
        <f>VLOOKUP(EnergyDemand__2_1[[#This Row],[Date]],_holidays!$A$1:$C$2107,3,0)</f>
        <v>N</v>
      </c>
      <c r="M306" s="2">
        <v>121862.88499999999</v>
      </c>
      <c r="N306" s="4">
        <v>109.7326738</v>
      </c>
      <c r="O306" s="54">
        <f>EnergyDemand__2_1[[#This Row],[Demand]]*EnergyDemand__2_1[[#This Row],[RRP AUD$]]</f>
        <v>13372340.208031913</v>
      </c>
    </row>
    <row r="307" spans="1:15" x14ac:dyDescent="0.3">
      <c r="A307" s="3">
        <v>42855</v>
      </c>
      <c r="B307" s="3" t="str">
        <f>"Q" &amp;INT((MONTH(A307)+2)/3) &amp; "-" &amp; YEAR(A307)</f>
        <v>Q2-2017</v>
      </c>
      <c r="C307" t="str">
        <f>TEXT(EnergyDemand__2_1[[#This Row],[Date]],"mmmm")</f>
        <v>April</v>
      </c>
      <c r="D307">
        <f>WEEKNUM(EnergyDemand__2_1[[#This Row],[Date]],)</f>
        <v>18</v>
      </c>
      <c r="E307" t="str">
        <f>TEXT(EnergyDemand__2_1[[#This Row],[Date]],"dddd")</f>
        <v>Sunday</v>
      </c>
      <c r="F307" s="49">
        <f>YEAR(EnergyDemand__2_1[[#This Row],[Date]])</f>
        <v>2017</v>
      </c>
      <c r="G307">
        <v>13.6</v>
      </c>
      <c r="H307">
        <v>17.8</v>
      </c>
      <c r="I307">
        <v>7.3</v>
      </c>
      <c r="J307">
        <v>0</v>
      </c>
      <c r="K307" t="str">
        <f>VLOOKUP(EnergyDemand__2_1[[#This Row],[Date]],_holidays!$A$1:$C$2107,2,0)</f>
        <v>Y</v>
      </c>
      <c r="L307" t="str">
        <f>VLOOKUP(EnergyDemand__2_1[[#This Row],[Date]],_holidays!$A$1:$C$2107,3,0)</f>
        <v>N</v>
      </c>
      <c r="M307" s="2">
        <v>103756.535</v>
      </c>
      <c r="N307" s="4">
        <v>109.5772954</v>
      </c>
      <c r="O307" s="54">
        <f>EnergyDemand__2_1[[#This Row],[Demand]]*EnergyDemand__2_1[[#This Row],[RRP AUD$]]</f>
        <v>11369360.48537544</v>
      </c>
    </row>
    <row r="308" spans="1:15" x14ac:dyDescent="0.3">
      <c r="A308" s="3">
        <v>42935</v>
      </c>
      <c r="B308" s="3" t="str">
        <f>"Q" &amp;INT((MONTH(A308)+2)/3) &amp; "-" &amp; YEAR(A308)</f>
        <v>Q3-2017</v>
      </c>
      <c r="C308" t="str">
        <f>TEXT(EnergyDemand__2_1[[#This Row],[Date]],"mmmm")</f>
        <v>July</v>
      </c>
      <c r="D308">
        <f>WEEKNUM(EnergyDemand__2_1[[#This Row],[Date]],)</f>
        <v>29</v>
      </c>
      <c r="E308" t="str">
        <f>TEXT(EnergyDemand__2_1[[#This Row],[Date]],"dddd")</f>
        <v>Wednesday</v>
      </c>
      <c r="F308" s="49">
        <f>YEAR(EnergyDemand__2_1[[#This Row],[Date]])</f>
        <v>2017</v>
      </c>
      <c r="G308">
        <v>8.9</v>
      </c>
      <c r="H308">
        <v>13.2</v>
      </c>
      <c r="I308">
        <v>7.7</v>
      </c>
      <c r="J308">
        <v>5</v>
      </c>
      <c r="K308" t="str">
        <f>VLOOKUP(EnergyDemand__2_1[[#This Row],[Date]],_holidays!$A$1:$C$2107,2,0)</f>
        <v>Y</v>
      </c>
      <c r="L308" t="str">
        <f>VLOOKUP(EnergyDemand__2_1[[#This Row],[Date]],_holidays!$A$1:$C$2107,3,0)</f>
        <v>N</v>
      </c>
      <c r="M308" s="2">
        <v>133906.26</v>
      </c>
      <c r="N308" s="4">
        <v>109.5605504</v>
      </c>
      <c r="O308" s="54">
        <f>EnergyDemand__2_1[[#This Row],[Demand]]*EnergyDemand__2_1[[#This Row],[RRP AUD$]]</f>
        <v>14670843.547605505</v>
      </c>
    </row>
    <row r="309" spans="1:15" x14ac:dyDescent="0.3">
      <c r="A309" s="3">
        <v>43097</v>
      </c>
      <c r="B309" s="3" t="str">
        <f>"Q" &amp;INT((MONTH(A309)+2)/3) &amp; "-" &amp; YEAR(A309)</f>
        <v>Q4-2017</v>
      </c>
      <c r="C309" t="str">
        <f>TEXT(EnergyDemand__2_1[[#This Row],[Date]],"mmmm")</f>
        <v>December</v>
      </c>
      <c r="D309">
        <f>WEEKNUM(EnergyDemand__2_1[[#This Row],[Date]],)</f>
        <v>52</v>
      </c>
      <c r="E309" t="str">
        <f>TEXT(EnergyDemand__2_1[[#This Row],[Date]],"dddd")</f>
        <v>Thursday</v>
      </c>
      <c r="F309" s="49">
        <f>YEAR(EnergyDemand__2_1[[#This Row],[Date]])</f>
        <v>2017</v>
      </c>
      <c r="G309">
        <v>24</v>
      </c>
      <c r="H309">
        <v>32.799999999999997</v>
      </c>
      <c r="I309">
        <v>13.5</v>
      </c>
      <c r="J309">
        <v>0</v>
      </c>
      <c r="K309" t="str">
        <f>VLOOKUP(EnergyDemand__2_1[[#This Row],[Date]],_holidays!$A$1:$C$2107,2,0)</f>
        <v>N</v>
      </c>
      <c r="L309" t="str">
        <f>VLOOKUP(EnergyDemand__2_1[[#This Row],[Date]],_holidays!$A$1:$C$2107,3,0)</f>
        <v>N</v>
      </c>
      <c r="M309" s="2">
        <v>130699.155</v>
      </c>
      <c r="N309" s="4">
        <v>109.4926892</v>
      </c>
      <c r="O309" s="54">
        <f>EnergyDemand__2_1[[#This Row],[Demand]]*EnergyDemand__2_1[[#This Row],[RRP AUD$]]</f>
        <v>14310601.957117626</v>
      </c>
    </row>
    <row r="310" spans="1:15" x14ac:dyDescent="0.3">
      <c r="A310" s="3">
        <v>43351</v>
      </c>
      <c r="B310" s="3" t="str">
        <f>"Q" &amp;INT((MONTH(A310)+2)/3) &amp; "-" &amp; YEAR(A310)</f>
        <v>Q3-2018</v>
      </c>
      <c r="C310" t="str">
        <f>TEXT(EnergyDemand__2_1[[#This Row],[Date]],"mmmm")</f>
        <v>September</v>
      </c>
      <c r="D310">
        <f>WEEKNUM(EnergyDemand__2_1[[#This Row],[Date]],)</f>
        <v>36</v>
      </c>
      <c r="E310" t="str">
        <f>TEXT(EnergyDemand__2_1[[#This Row],[Date]],"dddd")</f>
        <v>Saturday</v>
      </c>
      <c r="F310" s="49">
        <f>YEAR(EnergyDemand__2_1[[#This Row],[Date]])</f>
        <v>2018</v>
      </c>
      <c r="G310">
        <v>4.2</v>
      </c>
      <c r="H310">
        <v>17.5</v>
      </c>
      <c r="I310">
        <v>16.2</v>
      </c>
      <c r="J310">
        <v>0.2</v>
      </c>
      <c r="K310" t="str">
        <f>VLOOKUP(EnergyDemand__2_1[[#This Row],[Date]],_holidays!$A$1:$C$2107,2,0)</f>
        <v>Y</v>
      </c>
      <c r="L310" t="str">
        <f>VLOOKUP(EnergyDemand__2_1[[#This Row],[Date]],_holidays!$A$1:$C$2107,3,0)</f>
        <v>N</v>
      </c>
      <c r="M310" s="2">
        <v>109948.61500000001</v>
      </c>
      <c r="N310" s="4">
        <v>109.29377119999999</v>
      </c>
      <c r="O310" s="54">
        <f>EnergyDemand__2_1[[#This Row],[Demand]]*EnergyDemand__2_1[[#This Row],[RRP AUD$]]</f>
        <v>12016698.771566888</v>
      </c>
    </row>
    <row r="311" spans="1:15" x14ac:dyDescent="0.3">
      <c r="A311" s="3">
        <v>43237</v>
      </c>
      <c r="B311" s="3" t="str">
        <f>"Q" &amp;INT((MONTH(A311)+2)/3) &amp; "-" &amp; YEAR(A311)</f>
        <v>Q2-2018</v>
      </c>
      <c r="C311" t="str">
        <f>TEXT(EnergyDemand__2_1[[#This Row],[Date]],"mmmm")</f>
        <v>May</v>
      </c>
      <c r="D311">
        <f>WEEKNUM(EnergyDemand__2_1[[#This Row],[Date]],)</f>
        <v>20</v>
      </c>
      <c r="E311" t="str">
        <f>TEXT(EnergyDemand__2_1[[#This Row],[Date]],"dddd")</f>
        <v>Thursday</v>
      </c>
      <c r="F311" s="49">
        <f>YEAR(EnergyDemand__2_1[[#This Row],[Date]])</f>
        <v>2018</v>
      </c>
      <c r="G311">
        <v>11.7</v>
      </c>
      <c r="H311">
        <v>15</v>
      </c>
      <c r="I311">
        <v>6.9</v>
      </c>
      <c r="J311">
        <v>0</v>
      </c>
      <c r="K311" t="str">
        <f>VLOOKUP(EnergyDemand__2_1[[#This Row],[Date]],_holidays!$A$1:$C$2107,2,0)</f>
        <v>Y</v>
      </c>
      <c r="L311" t="str">
        <f>VLOOKUP(EnergyDemand__2_1[[#This Row],[Date]],_holidays!$A$1:$C$2107,3,0)</f>
        <v>N</v>
      </c>
      <c r="M311" s="2">
        <v>131757.155</v>
      </c>
      <c r="N311" s="4">
        <v>108.95155010000001</v>
      </c>
      <c r="O311" s="54">
        <f>EnergyDemand__2_1[[#This Row],[Demand]]*EnergyDemand__2_1[[#This Row],[RRP AUD$]]</f>
        <v>14355146.274015967</v>
      </c>
    </row>
    <row r="312" spans="1:15" x14ac:dyDescent="0.3">
      <c r="A312" s="3">
        <v>43618</v>
      </c>
      <c r="B312" s="3" t="str">
        <f>"Q" &amp;INT((MONTH(A312)+2)/3) &amp; "-" &amp; YEAR(A312)</f>
        <v>Q2-2019</v>
      </c>
      <c r="C312" t="str">
        <f>TEXT(EnergyDemand__2_1[[#This Row],[Date]],"mmmm")</f>
        <v>June</v>
      </c>
      <c r="D312">
        <f>WEEKNUM(EnergyDemand__2_1[[#This Row],[Date]],)</f>
        <v>23</v>
      </c>
      <c r="E312" t="str">
        <f>TEXT(EnergyDemand__2_1[[#This Row],[Date]],"dddd")</f>
        <v>Sunday</v>
      </c>
      <c r="F312" s="49">
        <f>YEAR(EnergyDemand__2_1[[#This Row],[Date]])</f>
        <v>2019</v>
      </c>
      <c r="G312">
        <v>11</v>
      </c>
      <c r="H312">
        <v>14.5</v>
      </c>
      <c r="I312">
        <v>6.7</v>
      </c>
      <c r="J312">
        <v>0</v>
      </c>
      <c r="K312" t="str">
        <f>VLOOKUP(EnergyDemand__2_1[[#This Row],[Date]],_holidays!$A$1:$C$2107,2,0)</f>
        <v>Y</v>
      </c>
      <c r="L312" t="str">
        <f>VLOOKUP(EnergyDemand__2_1[[#This Row],[Date]],_holidays!$A$1:$C$2107,3,0)</f>
        <v>N</v>
      </c>
      <c r="M312" s="2">
        <v>118086.93</v>
      </c>
      <c r="N312" s="4">
        <v>108.9225857</v>
      </c>
      <c r="O312" s="54">
        <f>EnergyDemand__2_1[[#This Row],[Demand]]*EnergyDemand__2_1[[#This Row],[RRP AUD$]]</f>
        <v>12862333.752974899</v>
      </c>
    </row>
    <row r="313" spans="1:15" x14ac:dyDescent="0.3">
      <c r="A313" s="3">
        <v>42968</v>
      </c>
      <c r="B313" s="3" t="str">
        <f>"Q" &amp;INT((MONTH(A313)+2)/3) &amp; "-" &amp; YEAR(A313)</f>
        <v>Q3-2017</v>
      </c>
      <c r="C313" t="str">
        <f>TEXT(EnergyDemand__2_1[[#This Row],[Date]],"mmmm")</f>
        <v>August</v>
      </c>
      <c r="D313">
        <f>WEEKNUM(EnergyDemand__2_1[[#This Row],[Date]],)</f>
        <v>34</v>
      </c>
      <c r="E313" t="str">
        <f>TEXT(EnergyDemand__2_1[[#This Row],[Date]],"dddd")</f>
        <v>Monday</v>
      </c>
      <c r="F313" s="49">
        <f>YEAR(EnergyDemand__2_1[[#This Row],[Date]])</f>
        <v>2017</v>
      </c>
      <c r="G313">
        <v>6.8</v>
      </c>
      <c r="H313">
        <v>12.7</v>
      </c>
      <c r="I313">
        <v>7.9</v>
      </c>
      <c r="J313">
        <v>0.6</v>
      </c>
      <c r="K313" t="str">
        <f>VLOOKUP(EnergyDemand__2_1[[#This Row],[Date]],_holidays!$A$1:$C$2107,2,0)</f>
        <v>Y</v>
      </c>
      <c r="L313" t="str">
        <f>VLOOKUP(EnergyDemand__2_1[[#This Row],[Date]],_holidays!$A$1:$C$2107,3,0)</f>
        <v>N</v>
      </c>
      <c r="M313" s="2">
        <v>140410.29500000001</v>
      </c>
      <c r="N313" s="4">
        <v>108.906684</v>
      </c>
      <c r="O313" s="54">
        <f>EnergyDemand__2_1[[#This Row],[Demand]]*EnergyDemand__2_1[[#This Row],[RRP AUD$]]</f>
        <v>15291619.627911782</v>
      </c>
    </row>
    <row r="314" spans="1:15" x14ac:dyDescent="0.3">
      <c r="A314" s="3">
        <v>43741</v>
      </c>
      <c r="B314" s="3" t="str">
        <f>"Q" &amp;INT((MONTH(A314)+2)/3) &amp; "-" &amp; YEAR(A314)</f>
        <v>Q4-2019</v>
      </c>
      <c r="C314" t="str">
        <f>TEXT(EnergyDemand__2_1[[#This Row],[Date]],"mmmm")</f>
        <v>October</v>
      </c>
      <c r="D314">
        <f>WEEKNUM(EnergyDemand__2_1[[#This Row],[Date]],)</f>
        <v>40</v>
      </c>
      <c r="E314" t="str">
        <f>TEXT(EnergyDemand__2_1[[#This Row],[Date]],"dddd")</f>
        <v>Thursday</v>
      </c>
      <c r="F314" s="49">
        <f>YEAR(EnergyDemand__2_1[[#This Row],[Date]])</f>
        <v>2019</v>
      </c>
      <c r="G314">
        <v>15.1</v>
      </c>
      <c r="H314">
        <v>29.7</v>
      </c>
      <c r="I314">
        <v>22</v>
      </c>
      <c r="J314">
        <v>0</v>
      </c>
      <c r="K314" t="str">
        <f>VLOOKUP(EnergyDemand__2_1[[#This Row],[Date]],_holidays!$A$1:$C$2107,2,0)</f>
        <v>N</v>
      </c>
      <c r="L314" t="str">
        <f>VLOOKUP(EnergyDemand__2_1[[#This Row],[Date]],_holidays!$A$1:$C$2107,3,0)</f>
        <v>N</v>
      </c>
      <c r="M314" s="2">
        <v>109312.85</v>
      </c>
      <c r="N314" s="4">
        <v>108.8439126</v>
      </c>
      <c r="O314" s="54">
        <f>EnergyDemand__2_1[[#This Row],[Demand]]*EnergyDemand__2_1[[#This Row],[RRP AUD$]]</f>
        <v>11898038.29145691</v>
      </c>
    </row>
    <row r="315" spans="1:15" x14ac:dyDescent="0.3">
      <c r="A315" s="3">
        <v>43633</v>
      </c>
      <c r="B315" s="3" t="str">
        <f>"Q" &amp;INT((MONTH(A315)+2)/3) &amp; "-" &amp; YEAR(A315)</f>
        <v>Q2-2019</v>
      </c>
      <c r="C315" t="str">
        <f>TEXT(EnergyDemand__2_1[[#This Row],[Date]],"mmmm")</f>
        <v>June</v>
      </c>
      <c r="D315">
        <f>WEEKNUM(EnergyDemand__2_1[[#This Row],[Date]],)</f>
        <v>25</v>
      </c>
      <c r="E315" t="str">
        <f>TEXT(EnergyDemand__2_1[[#This Row],[Date]],"dddd")</f>
        <v>Monday</v>
      </c>
      <c r="F315" s="49">
        <f>YEAR(EnergyDemand__2_1[[#This Row],[Date]])</f>
        <v>2019</v>
      </c>
      <c r="G315">
        <v>6.3</v>
      </c>
      <c r="H315">
        <v>17.899999999999999</v>
      </c>
      <c r="I315">
        <v>8.6</v>
      </c>
      <c r="J315">
        <v>3.4</v>
      </c>
      <c r="K315" t="str">
        <f>VLOOKUP(EnergyDemand__2_1[[#This Row],[Date]],_holidays!$A$1:$C$2107,2,0)</f>
        <v>Y</v>
      </c>
      <c r="L315" t="str">
        <f>VLOOKUP(EnergyDemand__2_1[[#This Row],[Date]],_holidays!$A$1:$C$2107,3,0)</f>
        <v>N</v>
      </c>
      <c r="M315" s="2">
        <v>129972.91499999999</v>
      </c>
      <c r="N315" s="4">
        <v>108.7466958</v>
      </c>
      <c r="O315" s="54">
        <f>EnergyDemand__2_1[[#This Row],[Demand]]*EnergyDemand__2_1[[#This Row],[RRP AUD$]]</f>
        <v>14134125.049744256</v>
      </c>
    </row>
    <row r="316" spans="1:15" x14ac:dyDescent="0.3">
      <c r="A316" s="3">
        <v>43740</v>
      </c>
      <c r="B316" s="3" t="str">
        <f>"Q" &amp;INT((MONTH(A316)+2)/3) &amp; "-" &amp; YEAR(A316)</f>
        <v>Q4-2019</v>
      </c>
      <c r="C316" t="str">
        <f>TEXT(EnergyDemand__2_1[[#This Row],[Date]],"mmmm")</f>
        <v>October</v>
      </c>
      <c r="D316">
        <f>WEEKNUM(EnergyDemand__2_1[[#This Row],[Date]],)</f>
        <v>40</v>
      </c>
      <c r="E316" t="str">
        <f>TEXT(EnergyDemand__2_1[[#This Row],[Date]],"dddd")</f>
        <v>Wednesday</v>
      </c>
      <c r="F316" s="49">
        <f>YEAR(EnergyDemand__2_1[[#This Row],[Date]])</f>
        <v>2019</v>
      </c>
      <c r="G316">
        <v>9.3000000000000007</v>
      </c>
      <c r="H316">
        <v>26.5</v>
      </c>
      <c r="I316">
        <v>18.5</v>
      </c>
      <c r="J316">
        <v>0</v>
      </c>
      <c r="K316" t="str">
        <f>VLOOKUP(EnergyDemand__2_1[[#This Row],[Date]],_holidays!$A$1:$C$2107,2,0)</f>
        <v>N</v>
      </c>
      <c r="L316" t="str">
        <f>VLOOKUP(EnergyDemand__2_1[[#This Row],[Date]],_holidays!$A$1:$C$2107,3,0)</f>
        <v>N</v>
      </c>
      <c r="M316" s="2">
        <v>110760.825</v>
      </c>
      <c r="N316" s="4">
        <v>108.66167660000001</v>
      </c>
      <c r="O316" s="54">
        <f>EnergyDemand__2_1[[#This Row],[Demand]]*EnergyDemand__2_1[[#This Row],[RRP AUD$]]</f>
        <v>12035456.946099196</v>
      </c>
    </row>
    <row r="317" spans="1:15" x14ac:dyDescent="0.3">
      <c r="A317" s="3">
        <v>42880</v>
      </c>
      <c r="B317" s="3" t="str">
        <f>"Q" &amp;INT((MONTH(A317)+2)/3) &amp; "-" &amp; YEAR(A317)</f>
        <v>Q2-2017</v>
      </c>
      <c r="C317" t="str">
        <f>TEXT(EnergyDemand__2_1[[#This Row],[Date]],"mmmm")</f>
        <v>May</v>
      </c>
      <c r="D317">
        <f>WEEKNUM(EnergyDemand__2_1[[#This Row],[Date]],)</f>
        <v>21</v>
      </c>
      <c r="E317" t="str">
        <f>TEXT(EnergyDemand__2_1[[#This Row],[Date]],"dddd")</f>
        <v>Thursday</v>
      </c>
      <c r="F317" s="49">
        <f>YEAR(EnergyDemand__2_1[[#This Row],[Date]])</f>
        <v>2017</v>
      </c>
      <c r="G317">
        <v>13.7</v>
      </c>
      <c r="H317">
        <v>18.5</v>
      </c>
      <c r="I317">
        <v>5.7</v>
      </c>
      <c r="J317">
        <v>0</v>
      </c>
      <c r="K317" t="str">
        <f>VLOOKUP(EnergyDemand__2_1[[#This Row],[Date]],_holidays!$A$1:$C$2107,2,0)</f>
        <v>Y</v>
      </c>
      <c r="L317" t="str">
        <f>VLOOKUP(EnergyDemand__2_1[[#This Row],[Date]],_holidays!$A$1:$C$2107,3,0)</f>
        <v>N</v>
      </c>
      <c r="M317" s="2">
        <v>124010.03</v>
      </c>
      <c r="N317" s="4">
        <v>108.51901340000001</v>
      </c>
      <c r="O317" s="54">
        <f>EnergyDemand__2_1[[#This Row],[Demand]]*EnergyDemand__2_1[[#This Row],[RRP AUD$]]</f>
        <v>13457446.107304402</v>
      </c>
    </row>
    <row r="318" spans="1:15" x14ac:dyDescent="0.3">
      <c r="A318" s="3">
        <v>43682</v>
      </c>
      <c r="B318" s="3" t="str">
        <f>"Q" &amp;INT((MONTH(A318)+2)/3) &amp; "-" &amp; YEAR(A318)</f>
        <v>Q3-2019</v>
      </c>
      <c r="C318" t="str">
        <f>TEXT(EnergyDemand__2_1[[#This Row],[Date]],"mmmm")</f>
        <v>August</v>
      </c>
      <c r="D318">
        <f>WEEKNUM(EnergyDemand__2_1[[#This Row],[Date]],)</f>
        <v>32</v>
      </c>
      <c r="E318" t="str">
        <f>TEXT(EnergyDemand__2_1[[#This Row],[Date]],"dddd")</f>
        <v>Monday</v>
      </c>
      <c r="F318" s="49">
        <f>YEAR(EnergyDemand__2_1[[#This Row],[Date]])</f>
        <v>2019</v>
      </c>
      <c r="G318">
        <v>10</v>
      </c>
      <c r="H318">
        <v>15.8</v>
      </c>
      <c r="I318">
        <v>10.7</v>
      </c>
      <c r="J318">
        <v>0</v>
      </c>
      <c r="K318" t="str">
        <f>VLOOKUP(EnergyDemand__2_1[[#This Row],[Date]],_holidays!$A$1:$C$2107,2,0)</f>
        <v>Y</v>
      </c>
      <c r="L318" t="str">
        <f>VLOOKUP(EnergyDemand__2_1[[#This Row],[Date]],_holidays!$A$1:$C$2107,3,0)</f>
        <v>N</v>
      </c>
      <c r="M318" s="2">
        <v>125652.05499999999</v>
      </c>
      <c r="N318" s="4">
        <v>108.4969239</v>
      </c>
      <c r="O318" s="54">
        <f>EnergyDemand__2_1[[#This Row],[Demand]]*EnergyDemand__2_1[[#This Row],[RRP AUD$]]</f>
        <v>13632861.449213613</v>
      </c>
    </row>
    <row r="319" spans="1:15" x14ac:dyDescent="0.3">
      <c r="A319" s="3">
        <v>43552</v>
      </c>
      <c r="B319" s="3" t="str">
        <f>"Q" &amp;INT((MONTH(A319)+2)/3) &amp; "-" &amp; YEAR(A319)</f>
        <v>Q1-2019</v>
      </c>
      <c r="C319" t="str">
        <f>TEXT(EnergyDemand__2_1[[#This Row],[Date]],"mmmm")</f>
        <v>March</v>
      </c>
      <c r="D319">
        <f>WEEKNUM(EnergyDemand__2_1[[#This Row],[Date]],)</f>
        <v>13</v>
      </c>
      <c r="E319" t="str">
        <f>TEXT(EnergyDemand__2_1[[#This Row],[Date]],"dddd")</f>
        <v>Thursday</v>
      </c>
      <c r="F319" s="49">
        <f>YEAR(EnergyDemand__2_1[[#This Row],[Date]])</f>
        <v>2019</v>
      </c>
      <c r="G319">
        <v>11.6</v>
      </c>
      <c r="H319">
        <v>27.9</v>
      </c>
      <c r="I319">
        <v>17.8</v>
      </c>
      <c r="J319">
        <v>0</v>
      </c>
      <c r="K319" t="str">
        <f>VLOOKUP(EnergyDemand__2_1[[#This Row],[Date]],_holidays!$A$1:$C$2107,2,0)</f>
        <v>Y</v>
      </c>
      <c r="L319" t="str">
        <f>VLOOKUP(EnergyDemand__2_1[[#This Row],[Date]],_holidays!$A$1:$C$2107,3,0)</f>
        <v>N</v>
      </c>
      <c r="M319" s="2">
        <v>113923.16</v>
      </c>
      <c r="N319" s="4">
        <v>108.460275</v>
      </c>
      <c r="O319" s="54">
        <f>EnergyDemand__2_1[[#This Row],[Demand]]*EnergyDemand__2_1[[#This Row],[RRP AUD$]]</f>
        <v>12356137.262468999</v>
      </c>
    </row>
    <row r="320" spans="1:15" x14ac:dyDescent="0.3">
      <c r="A320" s="3">
        <v>43510</v>
      </c>
      <c r="B320" s="3" t="str">
        <f>"Q" &amp;INT((MONTH(A320)+2)/3) &amp; "-" &amp; YEAR(A320)</f>
        <v>Q1-2019</v>
      </c>
      <c r="C320" t="str">
        <f>TEXT(EnergyDemand__2_1[[#This Row],[Date]],"mmmm")</f>
        <v>February</v>
      </c>
      <c r="D320">
        <f>WEEKNUM(EnergyDemand__2_1[[#This Row],[Date]],)</f>
        <v>7</v>
      </c>
      <c r="E320" t="str">
        <f>TEXT(EnergyDemand__2_1[[#This Row],[Date]],"dddd")</f>
        <v>Thursday</v>
      </c>
      <c r="F320" s="49">
        <f>YEAR(EnergyDemand__2_1[[#This Row],[Date]])</f>
        <v>2019</v>
      </c>
      <c r="G320">
        <v>12.3</v>
      </c>
      <c r="H320">
        <v>23.2</v>
      </c>
      <c r="I320">
        <v>24.2</v>
      </c>
      <c r="J320">
        <v>0</v>
      </c>
      <c r="K320" t="str">
        <f>VLOOKUP(EnergyDemand__2_1[[#This Row],[Date]],_holidays!$A$1:$C$2107,2,0)</f>
        <v>Y</v>
      </c>
      <c r="L320" t="str">
        <f>VLOOKUP(EnergyDemand__2_1[[#This Row],[Date]],_holidays!$A$1:$C$2107,3,0)</f>
        <v>N</v>
      </c>
      <c r="M320" s="2">
        <v>107655.08</v>
      </c>
      <c r="N320" s="4">
        <v>108.29071519999999</v>
      </c>
      <c r="O320" s="54">
        <f>EnergyDemand__2_1[[#This Row],[Demand]]*EnergyDemand__2_1[[#This Row],[RRP AUD$]]</f>
        <v>11658045.608113216</v>
      </c>
    </row>
    <row r="321" spans="1:15" x14ac:dyDescent="0.3">
      <c r="A321" s="3">
        <v>42860</v>
      </c>
      <c r="B321" s="3" t="str">
        <f>"Q" &amp;INT((MONTH(A321)+2)/3) &amp; "-" &amp; YEAR(A321)</f>
        <v>Q2-2017</v>
      </c>
      <c r="C321" t="str">
        <f>TEXT(EnergyDemand__2_1[[#This Row],[Date]],"mmmm")</f>
        <v>May</v>
      </c>
      <c r="D321">
        <f>WEEKNUM(EnergyDemand__2_1[[#This Row],[Date]],)</f>
        <v>18</v>
      </c>
      <c r="E321" t="str">
        <f>TEXT(EnergyDemand__2_1[[#This Row],[Date]],"dddd")</f>
        <v>Friday</v>
      </c>
      <c r="F321" s="49">
        <f>YEAR(EnergyDemand__2_1[[#This Row],[Date]])</f>
        <v>2017</v>
      </c>
      <c r="G321">
        <v>6.2</v>
      </c>
      <c r="H321">
        <v>20.5</v>
      </c>
      <c r="I321">
        <v>10.6</v>
      </c>
      <c r="J321">
        <v>0</v>
      </c>
      <c r="K321" t="str">
        <f>VLOOKUP(EnergyDemand__2_1[[#This Row],[Date]],_holidays!$A$1:$C$2107,2,0)</f>
        <v>Y</v>
      </c>
      <c r="L321" t="str">
        <f>VLOOKUP(EnergyDemand__2_1[[#This Row],[Date]],_holidays!$A$1:$C$2107,3,0)</f>
        <v>N</v>
      </c>
      <c r="M321" s="2">
        <v>123150.38499999999</v>
      </c>
      <c r="N321" s="4">
        <v>108.2886014</v>
      </c>
      <c r="O321" s="54">
        <f>EnergyDemand__2_1[[#This Row],[Demand]]*EnergyDemand__2_1[[#This Row],[RRP AUD$]]</f>
        <v>13335782.953521539</v>
      </c>
    </row>
    <row r="322" spans="1:15" x14ac:dyDescent="0.3">
      <c r="A322" s="3">
        <v>43721</v>
      </c>
      <c r="B322" s="3" t="str">
        <f>"Q" &amp;INT((MONTH(A322)+2)/3) &amp; "-" &amp; YEAR(A322)</f>
        <v>Q3-2019</v>
      </c>
      <c r="C322" t="str">
        <f>TEXT(EnergyDemand__2_1[[#This Row],[Date]],"mmmm")</f>
        <v>September</v>
      </c>
      <c r="D322">
        <f>WEEKNUM(EnergyDemand__2_1[[#This Row],[Date]],)</f>
        <v>37</v>
      </c>
      <c r="E322" t="str">
        <f>TEXT(EnergyDemand__2_1[[#This Row],[Date]],"dddd")</f>
        <v>Friday</v>
      </c>
      <c r="F322" s="49">
        <f>YEAR(EnergyDemand__2_1[[#This Row],[Date]])</f>
        <v>2019</v>
      </c>
      <c r="G322">
        <v>7.7</v>
      </c>
      <c r="H322">
        <v>18.600000000000001</v>
      </c>
      <c r="I322">
        <v>14</v>
      </c>
      <c r="J322">
        <v>0</v>
      </c>
      <c r="K322" t="str">
        <f>VLOOKUP(EnergyDemand__2_1[[#This Row],[Date]],_holidays!$A$1:$C$2107,2,0)</f>
        <v>Y</v>
      </c>
      <c r="L322" t="str">
        <f>VLOOKUP(EnergyDemand__2_1[[#This Row],[Date]],_holidays!$A$1:$C$2107,3,0)</f>
        <v>N</v>
      </c>
      <c r="M322" s="2">
        <v>120349.015</v>
      </c>
      <c r="N322" s="4">
        <v>108.21402329999999</v>
      </c>
      <c r="O322" s="54">
        <f>EnergyDemand__2_1[[#This Row],[Demand]]*EnergyDemand__2_1[[#This Row],[RRP AUD$]]</f>
        <v>13023451.113342049</v>
      </c>
    </row>
    <row r="323" spans="1:15" x14ac:dyDescent="0.3">
      <c r="A323" s="3">
        <v>42751</v>
      </c>
      <c r="B323" s="3" t="str">
        <f>"Q" &amp;INT((MONTH(A323)+2)/3) &amp; "-" &amp; YEAR(A323)</f>
        <v>Q1-2017</v>
      </c>
      <c r="C323" t="str">
        <f>TEXT(EnergyDemand__2_1[[#This Row],[Date]],"mmmm")</f>
        <v>January</v>
      </c>
      <c r="D323">
        <f>WEEKNUM(EnergyDemand__2_1[[#This Row],[Date]],)</f>
        <v>3</v>
      </c>
      <c r="E323" t="str">
        <f>TEXT(EnergyDemand__2_1[[#This Row],[Date]],"dddd")</f>
        <v>Monday</v>
      </c>
      <c r="F323" s="49">
        <f>YEAR(EnergyDemand__2_1[[#This Row],[Date]])</f>
        <v>2017</v>
      </c>
      <c r="G323">
        <v>12.2</v>
      </c>
      <c r="H323">
        <v>32.700000000000003</v>
      </c>
      <c r="I323">
        <v>30.5</v>
      </c>
      <c r="J323">
        <v>0</v>
      </c>
      <c r="K323" t="str">
        <f>VLOOKUP(EnergyDemand__2_1[[#This Row],[Date]],_holidays!$A$1:$C$2107,2,0)</f>
        <v>N</v>
      </c>
      <c r="L323" t="str">
        <f>VLOOKUP(EnergyDemand__2_1[[#This Row],[Date]],_holidays!$A$1:$C$2107,3,0)</f>
        <v>N</v>
      </c>
      <c r="M323" s="2">
        <v>120928.705</v>
      </c>
      <c r="N323" s="4">
        <v>108.1670628</v>
      </c>
      <c r="O323" s="54">
        <f>EnergyDemand__2_1[[#This Row],[Demand]]*EnergyDemand__2_1[[#This Row],[RRP AUD$]]</f>
        <v>13080502.828057675</v>
      </c>
    </row>
    <row r="324" spans="1:15" x14ac:dyDescent="0.3">
      <c r="A324" s="3">
        <v>43590</v>
      </c>
      <c r="B324" s="3" t="str">
        <f>"Q" &amp;INT((MONTH(A324)+2)/3) &amp; "-" &amp; YEAR(A324)</f>
        <v>Q2-2019</v>
      </c>
      <c r="C324" t="str">
        <f>TEXT(EnergyDemand__2_1[[#This Row],[Date]],"mmmm")</f>
        <v>May</v>
      </c>
      <c r="D324">
        <f>WEEKNUM(EnergyDemand__2_1[[#This Row],[Date]],)</f>
        <v>19</v>
      </c>
      <c r="E324" t="str">
        <f>TEXT(EnergyDemand__2_1[[#This Row],[Date]],"dddd")</f>
        <v>Sunday</v>
      </c>
      <c r="F324" s="49">
        <f>YEAR(EnergyDemand__2_1[[#This Row],[Date]])</f>
        <v>2019</v>
      </c>
      <c r="G324">
        <v>11.3</v>
      </c>
      <c r="H324">
        <v>16.3</v>
      </c>
      <c r="I324">
        <v>6.5</v>
      </c>
      <c r="J324">
        <v>2</v>
      </c>
      <c r="K324" t="str">
        <f>VLOOKUP(EnergyDemand__2_1[[#This Row],[Date]],_holidays!$A$1:$C$2107,2,0)</f>
        <v>Y</v>
      </c>
      <c r="L324" t="str">
        <f>VLOOKUP(EnergyDemand__2_1[[#This Row],[Date]],_holidays!$A$1:$C$2107,3,0)</f>
        <v>N</v>
      </c>
      <c r="M324" s="2">
        <v>104770.705</v>
      </c>
      <c r="N324" s="4">
        <v>108.09555589999999</v>
      </c>
      <c r="O324" s="54">
        <f>EnergyDemand__2_1[[#This Row],[Demand]]*EnergyDemand__2_1[[#This Row],[RRP AUD$]]</f>
        <v>11325247.599009909</v>
      </c>
    </row>
    <row r="325" spans="1:15" x14ac:dyDescent="0.3">
      <c r="A325" s="3">
        <v>42969</v>
      </c>
      <c r="B325" s="3" t="str">
        <f>"Q" &amp;INT((MONTH(A325)+2)/3) &amp; "-" &amp; YEAR(A325)</f>
        <v>Q3-2017</v>
      </c>
      <c r="C325" t="str">
        <f>TEXT(EnergyDemand__2_1[[#This Row],[Date]],"mmmm")</f>
        <v>August</v>
      </c>
      <c r="D325">
        <f>WEEKNUM(EnergyDemand__2_1[[#This Row],[Date]],)</f>
        <v>34</v>
      </c>
      <c r="E325" t="str">
        <f>TEXT(EnergyDemand__2_1[[#This Row],[Date]],"dddd")</f>
        <v>Tuesday</v>
      </c>
      <c r="F325" s="49">
        <f>YEAR(EnergyDemand__2_1[[#This Row],[Date]])</f>
        <v>2017</v>
      </c>
      <c r="G325">
        <v>5.7</v>
      </c>
      <c r="H325">
        <v>16.8</v>
      </c>
      <c r="I325">
        <v>11.1</v>
      </c>
      <c r="J325">
        <v>1.6</v>
      </c>
      <c r="K325" t="str">
        <f>VLOOKUP(EnergyDemand__2_1[[#This Row],[Date]],_holidays!$A$1:$C$2107,2,0)</f>
        <v>Y</v>
      </c>
      <c r="L325" t="str">
        <f>VLOOKUP(EnergyDemand__2_1[[#This Row],[Date]],_holidays!$A$1:$C$2107,3,0)</f>
        <v>N</v>
      </c>
      <c r="M325" s="2">
        <v>133809.45499999999</v>
      </c>
      <c r="N325" s="4">
        <v>107.9380963</v>
      </c>
      <c r="O325" s="54">
        <f>EnergyDemand__2_1[[#This Row],[Demand]]*EnergyDemand__2_1[[#This Row],[RRP AUD$]]</f>
        <v>14443137.839640515</v>
      </c>
    </row>
    <row r="326" spans="1:15" x14ac:dyDescent="0.3">
      <c r="A326" s="3">
        <v>42939</v>
      </c>
      <c r="B326" s="3" t="str">
        <f>"Q" &amp;INT((MONTH(A326)+2)/3) &amp; "-" &amp; YEAR(A326)</f>
        <v>Q3-2017</v>
      </c>
      <c r="C326" t="str">
        <f>TEXT(EnergyDemand__2_1[[#This Row],[Date]],"mmmm")</f>
        <v>July</v>
      </c>
      <c r="D326">
        <f>WEEKNUM(EnergyDemand__2_1[[#This Row],[Date]],)</f>
        <v>30</v>
      </c>
      <c r="E326" t="str">
        <f>TEXT(EnergyDemand__2_1[[#This Row],[Date]],"dddd")</f>
        <v>Sunday</v>
      </c>
      <c r="F326" s="49">
        <f>YEAR(EnergyDemand__2_1[[#This Row],[Date]])</f>
        <v>2017</v>
      </c>
      <c r="G326">
        <v>8.4</v>
      </c>
      <c r="H326">
        <v>14.1</v>
      </c>
      <c r="I326">
        <v>5.4</v>
      </c>
      <c r="J326">
        <v>0</v>
      </c>
      <c r="K326" t="str">
        <f>VLOOKUP(EnergyDemand__2_1[[#This Row],[Date]],_holidays!$A$1:$C$2107,2,0)</f>
        <v>Y</v>
      </c>
      <c r="L326" t="str">
        <f>VLOOKUP(EnergyDemand__2_1[[#This Row],[Date]],_holidays!$A$1:$C$2107,3,0)</f>
        <v>N</v>
      </c>
      <c r="M326" s="2">
        <v>118007.66499999999</v>
      </c>
      <c r="N326" s="4">
        <v>107.89233230000001</v>
      </c>
      <c r="O326" s="54">
        <f>EnergyDemand__2_1[[#This Row],[Demand]]*EnergyDemand__2_1[[#This Row],[RRP AUD$]]</f>
        <v>12732122.206127079</v>
      </c>
    </row>
    <row r="327" spans="1:15" x14ac:dyDescent="0.3">
      <c r="A327" s="3">
        <v>43504</v>
      </c>
      <c r="B327" s="3" t="str">
        <f>"Q" &amp;INT((MONTH(A327)+2)/3) &amp; "-" &amp; YEAR(A327)</f>
        <v>Q1-2019</v>
      </c>
      <c r="C327" t="str">
        <f>TEXT(EnergyDemand__2_1[[#This Row],[Date]],"mmmm")</f>
        <v>February</v>
      </c>
      <c r="D327">
        <f>WEEKNUM(EnergyDemand__2_1[[#This Row],[Date]],)</f>
        <v>6</v>
      </c>
      <c r="E327" t="str">
        <f>TEXT(EnergyDemand__2_1[[#This Row],[Date]],"dddd")</f>
        <v>Friday</v>
      </c>
      <c r="F327" s="49">
        <f>YEAR(EnergyDemand__2_1[[#This Row],[Date]])</f>
        <v>2019</v>
      </c>
      <c r="G327">
        <v>18.100000000000001</v>
      </c>
      <c r="H327">
        <v>23.1</v>
      </c>
      <c r="I327">
        <v>21.1</v>
      </c>
      <c r="J327">
        <v>0</v>
      </c>
      <c r="K327" t="str">
        <f>VLOOKUP(EnergyDemand__2_1[[#This Row],[Date]],_holidays!$A$1:$C$2107,2,0)</f>
        <v>Y</v>
      </c>
      <c r="L327" t="str">
        <f>VLOOKUP(EnergyDemand__2_1[[#This Row],[Date]],_holidays!$A$1:$C$2107,3,0)</f>
        <v>N</v>
      </c>
      <c r="M327" s="2">
        <v>117327.495</v>
      </c>
      <c r="N327" s="4">
        <v>107.8491587</v>
      </c>
      <c r="O327" s="54">
        <f>EnergyDemand__2_1[[#This Row],[Demand]]*EnergyDemand__2_1[[#This Row],[RRP AUD$]]</f>
        <v>12653671.628128456</v>
      </c>
    </row>
    <row r="328" spans="1:15" x14ac:dyDescent="0.3">
      <c r="A328" s="3">
        <v>42873</v>
      </c>
      <c r="B328" s="3" t="str">
        <f>"Q" &amp;INT((MONTH(A328)+2)/3) &amp; "-" &amp; YEAR(A328)</f>
        <v>Q2-2017</v>
      </c>
      <c r="C328" t="str">
        <f>TEXT(EnergyDemand__2_1[[#This Row],[Date]],"mmmm")</f>
        <v>May</v>
      </c>
      <c r="D328">
        <f>WEEKNUM(EnergyDemand__2_1[[#This Row],[Date]],)</f>
        <v>20</v>
      </c>
      <c r="E328" t="str">
        <f>TEXT(EnergyDemand__2_1[[#This Row],[Date]],"dddd")</f>
        <v>Thursday</v>
      </c>
      <c r="F328" s="49">
        <f>YEAR(EnergyDemand__2_1[[#This Row],[Date]])</f>
        <v>2017</v>
      </c>
      <c r="G328">
        <v>10.7</v>
      </c>
      <c r="H328">
        <v>20.2</v>
      </c>
      <c r="I328">
        <v>9.8000000000000007</v>
      </c>
      <c r="J328">
        <v>0.8</v>
      </c>
      <c r="K328" t="str">
        <f>VLOOKUP(EnergyDemand__2_1[[#This Row],[Date]],_holidays!$A$1:$C$2107,2,0)</f>
        <v>Y</v>
      </c>
      <c r="L328" t="str">
        <f>VLOOKUP(EnergyDemand__2_1[[#This Row],[Date]],_holidays!$A$1:$C$2107,3,0)</f>
        <v>N</v>
      </c>
      <c r="M328" s="2">
        <v>122910.48</v>
      </c>
      <c r="N328" s="4">
        <v>107.8423351</v>
      </c>
      <c r="O328" s="54">
        <f>EnergyDemand__2_1[[#This Row],[Demand]]*EnergyDemand__2_1[[#This Row],[RRP AUD$]]</f>
        <v>13254953.171461847</v>
      </c>
    </row>
    <row r="329" spans="1:15" x14ac:dyDescent="0.3">
      <c r="A329" s="3">
        <v>43738</v>
      </c>
      <c r="B329" s="3" t="str">
        <f>"Q" &amp;INT((MONTH(A329)+2)/3) &amp; "-" &amp; YEAR(A329)</f>
        <v>Q3-2019</v>
      </c>
      <c r="C329" t="str">
        <f>TEXT(EnergyDemand__2_1[[#This Row],[Date]],"mmmm")</f>
        <v>September</v>
      </c>
      <c r="D329">
        <f>WEEKNUM(EnergyDemand__2_1[[#This Row],[Date]],)</f>
        <v>40</v>
      </c>
      <c r="E329" t="str">
        <f>TEXT(EnergyDemand__2_1[[#This Row],[Date]],"dddd")</f>
        <v>Monday</v>
      </c>
      <c r="F329" s="49">
        <f>YEAR(EnergyDemand__2_1[[#This Row],[Date]])</f>
        <v>2019</v>
      </c>
      <c r="G329">
        <v>10.1</v>
      </c>
      <c r="H329">
        <v>14.1</v>
      </c>
      <c r="I329">
        <v>14.4</v>
      </c>
      <c r="J329">
        <v>0</v>
      </c>
      <c r="K329" t="str">
        <f>VLOOKUP(EnergyDemand__2_1[[#This Row],[Date]],_holidays!$A$1:$C$2107,2,0)</f>
        <v>N</v>
      </c>
      <c r="L329" t="str">
        <f>VLOOKUP(EnergyDemand__2_1[[#This Row],[Date]],_holidays!$A$1:$C$2107,3,0)</f>
        <v>N</v>
      </c>
      <c r="M329" s="2">
        <v>121770.82</v>
      </c>
      <c r="N329" s="4">
        <v>107.8227368</v>
      </c>
      <c r="O329" s="54">
        <f>EnergyDemand__2_1[[#This Row],[Demand]]*EnergyDemand__2_1[[#This Row],[RRP AUD$]]</f>
        <v>13129663.074780177</v>
      </c>
    </row>
    <row r="330" spans="1:15" x14ac:dyDescent="0.3">
      <c r="A330" s="3">
        <v>43129</v>
      </c>
      <c r="B330" s="3" t="str">
        <f>"Q" &amp;INT((MONTH(A330)+2)/3) &amp; "-" &amp; YEAR(A330)</f>
        <v>Q1-2018</v>
      </c>
      <c r="C330" t="str">
        <f>TEXT(EnergyDemand__2_1[[#This Row],[Date]],"mmmm")</f>
        <v>January</v>
      </c>
      <c r="D330">
        <f>WEEKNUM(EnergyDemand__2_1[[#This Row],[Date]],)</f>
        <v>5</v>
      </c>
      <c r="E330" t="str">
        <f>TEXT(EnergyDemand__2_1[[#This Row],[Date]],"dddd")</f>
        <v>Monday</v>
      </c>
      <c r="F330" s="49">
        <f>YEAR(EnergyDemand__2_1[[#This Row],[Date]])</f>
        <v>2018</v>
      </c>
      <c r="G330">
        <v>27.8</v>
      </c>
      <c r="H330">
        <v>33.5</v>
      </c>
      <c r="I330">
        <v>7.3</v>
      </c>
      <c r="J330">
        <v>0</v>
      </c>
      <c r="K330" t="str">
        <f>VLOOKUP(EnergyDemand__2_1[[#This Row],[Date]],_holidays!$A$1:$C$2107,2,0)</f>
        <v>N</v>
      </c>
      <c r="L330" t="str">
        <f>VLOOKUP(EnergyDemand__2_1[[#This Row],[Date]],_holidays!$A$1:$C$2107,3,0)</f>
        <v>N</v>
      </c>
      <c r="M330" s="2">
        <v>160437.565</v>
      </c>
      <c r="N330" s="4">
        <v>107.6574249</v>
      </c>
      <c r="O330" s="54">
        <f>EnergyDemand__2_1[[#This Row],[Demand]]*EnergyDemand__2_1[[#This Row],[RRP AUD$]]</f>
        <v>17272295.10512637</v>
      </c>
    </row>
    <row r="331" spans="1:15" x14ac:dyDescent="0.3">
      <c r="A331" s="3">
        <v>43496</v>
      </c>
      <c r="B331" s="3" t="str">
        <f>"Q" &amp;INT((MONTH(A331)+2)/3) &amp; "-" &amp; YEAR(A331)</f>
        <v>Q1-2019</v>
      </c>
      <c r="C331" t="str">
        <f>TEXT(EnergyDemand__2_1[[#This Row],[Date]],"mmmm")</f>
        <v>January</v>
      </c>
      <c r="D331">
        <f>WEEKNUM(EnergyDemand__2_1[[#This Row],[Date]],)</f>
        <v>5</v>
      </c>
      <c r="E331" t="str">
        <f>TEXT(EnergyDemand__2_1[[#This Row],[Date]],"dddd")</f>
        <v>Thursday</v>
      </c>
      <c r="F331" s="49">
        <f>YEAR(EnergyDemand__2_1[[#This Row],[Date]])</f>
        <v>2019</v>
      </c>
      <c r="G331">
        <v>17.2</v>
      </c>
      <c r="H331">
        <v>21.5</v>
      </c>
      <c r="I331">
        <v>27.8</v>
      </c>
      <c r="J331">
        <v>6.6</v>
      </c>
      <c r="K331" t="str">
        <f>VLOOKUP(EnergyDemand__2_1[[#This Row],[Date]],_holidays!$A$1:$C$2107,2,0)</f>
        <v>Y</v>
      </c>
      <c r="L331" t="str">
        <f>VLOOKUP(EnergyDemand__2_1[[#This Row],[Date]],_holidays!$A$1:$C$2107,3,0)</f>
        <v>N</v>
      </c>
      <c r="M331" s="2">
        <v>110277.21</v>
      </c>
      <c r="N331" s="4">
        <v>107.5212334</v>
      </c>
      <c r="O331" s="54">
        <f>EnergyDemand__2_1[[#This Row],[Demand]]*EnergyDemand__2_1[[#This Row],[RRP AUD$]]</f>
        <v>11857141.635110814</v>
      </c>
    </row>
    <row r="332" spans="1:15" x14ac:dyDescent="0.3">
      <c r="A332" s="3">
        <v>42527</v>
      </c>
      <c r="B332" s="3" t="str">
        <f>"Q" &amp;INT((MONTH(A332)+2)/3) &amp; "-" &amp; YEAR(A332)</f>
        <v>Q2-2016</v>
      </c>
      <c r="C332" t="str">
        <f>TEXT(EnergyDemand__2_1[[#This Row],[Date]],"mmmm")</f>
        <v>June</v>
      </c>
      <c r="D332">
        <f>WEEKNUM(EnergyDemand__2_1[[#This Row],[Date]],)</f>
        <v>24</v>
      </c>
      <c r="E332" t="str">
        <f>TEXT(EnergyDemand__2_1[[#This Row],[Date]],"dddd")</f>
        <v>Monday</v>
      </c>
      <c r="F332" s="49">
        <f>YEAR(EnergyDemand__2_1[[#This Row],[Date]])</f>
        <v>2016</v>
      </c>
      <c r="G332">
        <v>8.9</v>
      </c>
      <c r="H332">
        <v>14.5</v>
      </c>
      <c r="I332">
        <v>7.1</v>
      </c>
      <c r="J332">
        <v>1.4</v>
      </c>
      <c r="K332" t="str">
        <f>VLOOKUP(EnergyDemand__2_1[[#This Row],[Date]],_holidays!$A$1:$C$2107,2,0)</f>
        <v>Y</v>
      </c>
      <c r="L332" t="str">
        <f>VLOOKUP(EnergyDemand__2_1[[#This Row],[Date]],_holidays!$A$1:$C$2107,3,0)</f>
        <v>N</v>
      </c>
      <c r="M332" s="2">
        <v>134829.755</v>
      </c>
      <c r="N332" s="4">
        <v>107.44561210000001</v>
      </c>
      <c r="O332" s="54">
        <f>EnergyDemand__2_1[[#This Row],[Demand]]*EnergyDemand__2_1[[#This Row],[RRP AUD$]]</f>
        <v>14486865.555268036</v>
      </c>
    </row>
    <row r="333" spans="1:15" x14ac:dyDescent="0.3">
      <c r="A333" s="3">
        <v>42902</v>
      </c>
      <c r="B333" s="3" t="str">
        <f>"Q" &amp;INT((MONTH(A333)+2)/3) &amp; "-" &amp; YEAR(A333)</f>
        <v>Q2-2017</v>
      </c>
      <c r="C333" t="str">
        <f>TEXT(EnergyDemand__2_1[[#This Row],[Date]],"mmmm")</f>
        <v>June</v>
      </c>
      <c r="D333">
        <f>WEEKNUM(EnergyDemand__2_1[[#This Row],[Date]],)</f>
        <v>24</v>
      </c>
      <c r="E333" t="str">
        <f>TEXT(EnergyDemand__2_1[[#This Row],[Date]],"dddd")</f>
        <v>Friday</v>
      </c>
      <c r="F333" s="49">
        <f>YEAR(EnergyDemand__2_1[[#This Row],[Date]])</f>
        <v>2017</v>
      </c>
      <c r="G333">
        <v>6.6</v>
      </c>
      <c r="H333">
        <v>17.100000000000001</v>
      </c>
      <c r="I333">
        <v>8.9</v>
      </c>
      <c r="J333">
        <v>0</v>
      </c>
      <c r="K333" t="str">
        <f>VLOOKUP(EnergyDemand__2_1[[#This Row],[Date]],_holidays!$A$1:$C$2107,2,0)</f>
        <v>Y</v>
      </c>
      <c r="L333" t="str">
        <f>VLOOKUP(EnergyDemand__2_1[[#This Row],[Date]],_holidays!$A$1:$C$2107,3,0)</f>
        <v>N</v>
      </c>
      <c r="M333" s="2">
        <v>135269.63500000001</v>
      </c>
      <c r="N333" s="4">
        <v>107.362224</v>
      </c>
      <c r="O333" s="54">
        <f>EnergyDemand__2_1[[#This Row],[Demand]]*EnergyDemand__2_1[[#This Row],[RRP AUD$]]</f>
        <v>14522848.853268242</v>
      </c>
    </row>
    <row r="334" spans="1:15" x14ac:dyDescent="0.3">
      <c r="A334" s="3">
        <v>42889</v>
      </c>
      <c r="B334" s="3" t="str">
        <f>"Q" &amp;INT((MONTH(A334)+2)/3) &amp; "-" &amp; YEAR(A334)</f>
        <v>Q2-2017</v>
      </c>
      <c r="C334" t="str">
        <f>TEXT(EnergyDemand__2_1[[#This Row],[Date]],"mmmm")</f>
        <v>June</v>
      </c>
      <c r="D334">
        <f>WEEKNUM(EnergyDemand__2_1[[#This Row],[Date]],)</f>
        <v>22</v>
      </c>
      <c r="E334" t="str">
        <f>TEXT(EnergyDemand__2_1[[#This Row],[Date]],"dddd")</f>
        <v>Saturday</v>
      </c>
      <c r="F334" s="49">
        <f>YEAR(EnergyDemand__2_1[[#This Row],[Date]])</f>
        <v>2017</v>
      </c>
      <c r="G334">
        <v>9.9</v>
      </c>
      <c r="H334">
        <v>14.3</v>
      </c>
      <c r="I334">
        <v>8.3000000000000007</v>
      </c>
      <c r="J334">
        <v>0</v>
      </c>
      <c r="K334" t="str">
        <f>VLOOKUP(EnergyDemand__2_1[[#This Row],[Date]],_holidays!$A$1:$C$2107,2,0)</f>
        <v>Y</v>
      </c>
      <c r="L334" t="str">
        <f>VLOOKUP(EnergyDemand__2_1[[#This Row],[Date]],_holidays!$A$1:$C$2107,3,0)</f>
        <v>N</v>
      </c>
      <c r="M334" s="2">
        <v>122161.405</v>
      </c>
      <c r="N334" s="4">
        <v>107.24572980000001</v>
      </c>
      <c r="O334" s="54">
        <f>EnergyDemand__2_1[[#This Row],[Demand]]*EnergyDemand__2_1[[#This Row],[RRP AUD$]]</f>
        <v>13101289.03261837</v>
      </c>
    </row>
    <row r="335" spans="1:15" x14ac:dyDescent="0.3">
      <c r="A335" s="3">
        <v>42907</v>
      </c>
      <c r="B335" s="3" t="str">
        <f>"Q" &amp;INT((MONTH(A335)+2)/3) &amp; "-" &amp; YEAR(A335)</f>
        <v>Q2-2017</v>
      </c>
      <c r="C335" t="str">
        <f>TEXT(EnergyDemand__2_1[[#This Row],[Date]],"mmmm")</f>
        <v>June</v>
      </c>
      <c r="D335">
        <f>WEEKNUM(EnergyDemand__2_1[[#This Row],[Date]],)</f>
        <v>25</v>
      </c>
      <c r="E335" t="str">
        <f>TEXT(EnergyDemand__2_1[[#This Row],[Date]],"dddd")</f>
        <v>Wednesday</v>
      </c>
      <c r="F335" s="49">
        <f>YEAR(EnergyDemand__2_1[[#This Row],[Date]])</f>
        <v>2017</v>
      </c>
      <c r="G335">
        <v>7.8</v>
      </c>
      <c r="H335">
        <v>13.5</v>
      </c>
      <c r="I335">
        <v>5</v>
      </c>
      <c r="J335">
        <v>0.6</v>
      </c>
      <c r="K335" t="str">
        <f>VLOOKUP(EnergyDemand__2_1[[#This Row],[Date]],_holidays!$A$1:$C$2107,2,0)</f>
        <v>Y</v>
      </c>
      <c r="L335" t="str">
        <f>VLOOKUP(EnergyDemand__2_1[[#This Row],[Date]],_holidays!$A$1:$C$2107,3,0)</f>
        <v>N</v>
      </c>
      <c r="M335" s="2">
        <v>139814.29999999999</v>
      </c>
      <c r="N335" s="4">
        <v>106.9667247</v>
      </c>
      <c r="O335" s="54">
        <f>EnergyDemand__2_1[[#This Row],[Demand]]*EnergyDemand__2_1[[#This Row],[RRP AUD$]]</f>
        <v>14955477.737223208</v>
      </c>
    </row>
    <row r="336" spans="1:15" x14ac:dyDescent="0.3">
      <c r="A336" s="3">
        <v>43532</v>
      </c>
      <c r="B336" s="3" t="str">
        <f>"Q" &amp;INT((MONTH(A336)+2)/3) &amp; "-" &amp; YEAR(A336)</f>
        <v>Q1-2019</v>
      </c>
      <c r="C336" t="str">
        <f>TEXT(EnergyDemand__2_1[[#This Row],[Date]],"mmmm")</f>
        <v>March</v>
      </c>
      <c r="D336">
        <f>WEEKNUM(EnergyDemand__2_1[[#This Row],[Date]],)</f>
        <v>10</v>
      </c>
      <c r="E336" t="str">
        <f>TEXT(EnergyDemand__2_1[[#This Row],[Date]],"dddd")</f>
        <v>Friday</v>
      </c>
      <c r="F336" s="49">
        <f>YEAR(EnergyDemand__2_1[[#This Row],[Date]])</f>
        <v>2019</v>
      </c>
      <c r="G336">
        <v>11.3</v>
      </c>
      <c r="H336">
        <v>26.8</v>
      </c>
      <c r="I336">
        <v>10.199999999999999</v>
      </c>
      <c r="J336">
        <v>0</v>
      </c>
      <c r="K336" t="str">
        <f>VLOOKUP(EnergyDemand__2_1[[#This Row],[Date]],_holidays!$A$1:$C$2107,2,0)</f>
        <v>Y</v>
      </c>
      <c r="L336" t="str">
        <f>VLOOKUP(EnergyDemand__2_1[[#This Row],[Date]],_holidays!$A$1:$C$2107,3,0)</f>
        <v>N</v>
      </c>
      <c r="M336" s="2">
        <v>117281.2</v>
      </c>
      <c r="N336" s="4">
        <v>106.9388027</v>
      </c>
      <c r="O336" s="54">
        <f>EnergyDemand__2_1[[#This Row],[Demand]]*EnergyDemand__2_1[[#This Row],[RRP AUD$]]</f>
        <v>12541911.10721924</v>
      </c>
    </row>
    <row r="337" spans="1:15" x14ac:dyDescent="0.3">
      <c r="A337" s="3">
        <v>43139</v>
      </c>
      <c r="B337" s="3" t="str">
        <f>"Q" &amp;INT((MONTH(A337)+2)/3) &amp; "-" &amp; YEAR(A337)</f>
        <v>Q1-2018</v>
      </c>
      <c r="C337" t="str">
        <f>TEXT(EnergyDemand__2_1[[#This Row],[Date]],"mmmm")</f>
        <v>February</v>
      </c>
      <c r="D337">
        <f>WEEKNUM(EnergyDemand__2_1[[#This Row],[Date]],)</f>
        <v>6</v>
      </c>
      <c r="E337" t="str">
        <f>TEXT(EnergyDemand__2_1[[#This Row],[Date]],"dddd")</f>
        <v>Thursday</v>
      </c>
      <c r="F337" s="49">
        <f>YEAR(EnergyDemand__2_1[[#This Row],[Date]])</f>
        <v>2018</v>
      </c>
      <c r="G337">
        <v>20.6</v>
      </c>
      <c r="H337">
        <v>27.5</v>
      </c>
      <c r="I337">
        <v>15.8</v>
      </c>
      <c r="J337">
        <v>0</v>
      </c>
      <c r="K337" t="str">
        <f>VLOOKUP(EnergyDemand__2_1[[#This Row],[Date]],_holidays!$A$1:$C$2107,2,0)</f>
        <v>Y</v>
      </c>
      <c r="L337" t="str">
        <f>VLOOKUP(EnergyDemand__2_1[[#This Row],[Date]],_holidays!$A$1:$C$2107,3,0)</f>
        <v>N</v>
      </c>
      <c r="M337" s="2">
        <v>149473.01</v>
      </c>
      <c r="N337" s="4">
        <v>106.6526349</v>
      </c>
      <c r="O337" s="54">
        <f>EnergyDemand__2_1[[#This Row],[Demand]]*EnergyDemand__2_1[[#This Row],[RRP AUD$]]</f>
        <v>15941690.362934049</v>
      </c>
    </row>
    <row r="338" spans="1:15" x14ac:dyDescent="0.3">
      <c r="A338" s="3">
        <v>42970</v>
      </c>
      <c r="B338" s="3" t="str">
        <f>"Q" &amp;INT((MONTH(A338)+2)/3) &amp; "-" &amp; YEAR(A338)</f>
        <v>Q3-2017</v>
      </c>
      <c r="C338" t="str">
        <f>TEXT(EnergyDemand__2_1[[#This Row],[Date]],"mmmm")</f>
        <v>August</v>
      </c>
      <c r="D338">
        <f>WEEKNUM(EnergyDemand__2_1[[#This Row],[Date]],)</f>
        <v>34</v>
      </c>
      <c r="E338" t="str">
        <f>TEXT(EnergyDemand__2_1[[#This Row],[Date]],"dddd")</f>
        <v>Wednesday</v>
      </c>
      <c r="F338" s="49">
        <f>YEAR(EnergyDemand__2_1[[#This Row],[Date]])</f>
        <v>2017</v>
      </c>
      <c r="G338">
        <v>8.3000000000000007</v>
      </c>
      <c r="H338">
        <v>18.100000000000001</v>
      </c>
      <c r="I338">
        <v>9.6999999999999993</v>
      </c>
      <c r="J338">
        <v>0</v>
      </c>
      <c r="K338" t="str">
        <f>VLOOKUP(EnergyDemand__2_1[[#This Row],[Date]],_holidays!$A$1:$C$2107,2,0)</f>
        <v>Y</v>
      </c>
      <c r="L338" t="str">
        <f>VLOOKUP(EnergyDemand__2_1[[#This Row],[Date]],_holidays!$A$1:$C$2107,3,0)</f>
        <v>N</v>
      </c>
      <c r="M338" s="2">
        <v>133056.82</v>
      </c>
      <c r="N338" s="4">
        <v>106.6475104</v>
      </c>
      <c r="O338" s="54">
        <f>EnergyDemand__2_1[[#This Row],[Demand]]*EnergyDemand__2_1[[#This Row],[RRP AUD$]]</f>
        <v>14190178.594740929</v>
      </c>
    </row>
    <row r="339" spans="1:15" x14ac:dyDescent="0.3">
      <c r="A339" s="3">
        <v>43679</v>
      </c>
      <c r="B339" s="3" t="str">
        <f>"Q" &amp;INT((MONTH(A339)+2)/3) &amp; "-" &amp; YEAR(A339)</f>
        <v>Q3-2019</v>
      </c>
      <c r="C339" t="str">
        <f>TEXT(EnergyDemand__2_1[[#This Row],[Date]],"mmmm")</f>
        <v>August</v>
      </c>
      <c r="D339">
        <f>WEEKNUM(EnergyDemand__2_1[[#This Row],[Date]],)</f>
        <v>31</v>
      </c>
      <c r="E339" t="str">
        <f>TEXT(EnergyDemand__2_1[[#This Row],[Date]],"dddd")</f>
        <v>Friday</v>
      </c>
      <c r="F339" s="49">
        <f>YEAR(EnergyDemand__2_1[[#This Row],[Date]])</f>
        <v>2019</v>
      </c>
      <c r="G339">
        <v>9.6999999999999993</v>
      </c>
      <c r="H339">
        <v>12.7</v>
      </c>
      <c r="I339">
        <v>7.4</v>
      </c>
      <c r="J339">
        <v>0.4</v>
      </c>
      <c r="K339" t="str">
        <f>VLOOKUP(EnergyDemand__2_1[[#This Row],[Date]],_holidays!$A$1:$C$2107,2,0)</f>
        <v>Y</v>
      </c>
      <c r="L339" t="str">
        <f>VLOOKUP(EnergyDemand__2_1[[#This Row],[Date]],_holidays!$A$1:$C$2107,3,0)</f>
        <v>N</v>
      </c>
      <c r="M339" s="2">
        <v>135633.89000000001</v>
      </c>
      <c r="N339" s="4">
        <v>106.56821669999999</v>
      </c>
      <c r="O339" s="54">
        <f>EnergyDemand__2_1[[#This Row],[Demand]]*EnergyDemand__2_1[[#This Row],[RRP AUD$]]</f>
        <v>14454261.781383963</v>
      </c>
    </row>
    <row r="340" spans="1:15" x14ac:dyDescent="0.3">
      <c r="A340" s="3">
        <v>43088</v>
      </c>
      <c r="B340" s="3" t="str">
        <f>"Q" &amp;INT((MONTH(A340)+2)/3) &amp; "-" &amp; YEAR(A340)</f>
        <v>Q4-2017</v>
      </c>
      <c r="C340" t="str">
        <f>TEXT(EnergyDemand__2_1[[#This Row],[Date]],"mmmm")</f>
        <v>December</v>
      </c>
      <c r="D340">
        <f>WEEKNUM(EnergyDemand__2_1[[#This Row],[Date]],)</f>
        <v>51</v>
      </c>
      <c r="E340" t="str">
        <f>TEXT(EnergyDemand__2_1[[#This Row],[Date]],"dddd")</f>
        <v>Tuesday</v>
      </c>
      <c r="F340" s="49">
        <f>YEAR(EnergyDemand__2_1[[#This Row],[Date]])</f>
        <v>2017</v>
      </c>
      <c r="G340">
        <v>19.7</v>
      </c>
      <c r="H340">
        <v>37.4</v>
      </c>
      <c r="I340">
        <v>12.1</v>
      </c>
      <c r="J340">
        <v>0</v>
      </c>
      <c r="K340" t="str">
        <f>VLOOKUP(EnergyDemand__2_1[[#This Row],[Date]],_holidays!$A$1:$C$2107,2,0)</f>
        <v>Y</v>
      </c>
      <c r="L340" t="str">
        <f>VLOOKUP(EnergyDemand__2_1[[#This Row],[Date]],_holidays!$A$1:$C$2107,3,0)</f>
        <v>N</v>
      </c>
      <c r="M340" s="2">
        <v>142870.39499999999</v>
      </c>
      <c r="N340" s="4">
        <v>106.4977263</v>
      </c>
      <c r="O340" s="54">
        <f>EnergyDemand__2_1[[#This Row],[Demand]]*EnergyDemand__2_1[[#This Row],[RRP AUD$]]</f>
        <v>15215372.223082887</v>
      </c>
    </row>
    <row r="341" spans="1:15" x14ac:dyDescent="0.3">
      <c r="A341" s="3">
        <v>43722</v>
      </c>
      <c r="B341" s="3" t="str">
        <f>"Q" &amp;INT((MONTH(A341)+2)/3) &amp; "-" &amp; YEAR(A341)</f>
        <v>Q3-2019</v>
      </c>
      <c r="C341" t="str">
        <f>TEXT(EnergyDemand__2_1[[#This Row],[Date]],"mmmm")</f>
        <v>September</v>
      </c>
      <c r="D341">
        <f>WEEKNUM(EnergyDemand__2_1[[#This Row],[Date]],)</f>
        <v>37</v>
      </c>
      <c r="E341" t="str">
        <f>TEXT(EnergyDemand__2_1[[#This Row],[Date]],"dddd")</f>
        <v>Saturday</v>
      </c>
      <c r="F341" s="49">
        <f>YEAR(EnergyDemand__2_1[[#This Row],[Date]])</f>
        <v>2019</v>
      </c>
      <c r="G341">
        <v>9.3000000000000007</v>
      </c>
      <c r="H341">
        <v>20</v>
      </c>
      <c r="I341">
        <v>18.3</v>
      </c>
      <c r="J341">
        <v>0</v>
      </c>
      <c r="K341" t="str">
        <f>VLOOKUP(EnergyDemand__2_1[[#This Row],[Date]],_holidays!$A$1:$C$2107,2,0)</f>
        <v>Y</v>
      </c>
      <c r="L341" t="str">
        <f>VLOOKUP(EnergyDemand__2_1[[#This Row],[Date]],_holidays!$A$1:$C$2107,3,0)</f>
        <v>N</v>
      </c>
      <c r="M341" s="2">
        <v>103500.955</v>
      </c>
      <c r="N341" s="4">
        <v>106.46105230000001</v>
      </c>
      <c r="O341" s="54">
        <f>EnergyDemand__2_1[[#This Row],[Demand]]*EnergyDemand__2_1[[#This Row],[RRP AUD$]]</f>
        <v>11018820.583354948</v>
      </c>
    </row>
    <row r="342" spans="1:15" x14ac:dyDescent="0.3">
      <c r="A342" s="3">
        <v>42828</v>
      </c>
      <c r="B342" s="3" t="str">
        <f>"Q" &amp;INT((MONTH(A342)+2)/3) &amp; "-" &amp; YEAR(A342)</f>
        <v>Q2-2017</v>
      </c>
      <c r="C342" t="str">
        <f>TEXT(EnergyDemand__2_1[[#This Row],[Date]],"mmmm")</f>
        <v>April</v>
      </c>
      <c r="D342">
        <f>WEEKNUM(EnergyDemand__2_1[[#This Row],[Date]],)</f>
        <v>14</v>
      </c>
      <c r="E342" t="str">
        <f>TEXT(EnergyDemand__2_1[[#This Row],[Date]],"dddd")</f>
        <v>Monday</v>
      </c>
      <c r="F342" s="49">
        <f>YEAR(EnergyDemand__2_1[[#This Row],[Date]])</f>
        <v>2017</v>
      </c>
      <c r="G342">
        <v>8.1999999999999993</v>
      </c>
      <c r="H342">
        <v>21.5</v>
      </c>
      <c r="I342">
        <v>16.8</v>
      </c>
      <c r="J342">
        <v>0</v>
      </c>
      <c r="K342" t="str">
        <f>VLOOKUP(EnergyDemand__2_1[[#This Row],[Date]],_holidays!$A$1:$C$2107,2,0)</f>
        <v>N</v>
      </c>
      <c r="L342" t="str">
        <f>VLOOKUP(EnergyDemand__2_1[[#This Row],[Date]],_holidays!$A$1:$C$2107,3,0)</f>
        <v>N</v>
      </c>
      <c r="M342" s="2">
        <v>107895.52499999999</v>
      </c>
      <c r="N342" s="4">
        <v>106.4521598</v>
      </c>
      <c r="O342" s="54">
        <f>EnergyDemand__2_1[[#This Row],[Demand]]*EnergyDemand__2_1[[#This Row],[RRP AUD$]]</f>
        <v>11485711.669004895</v>
      </c>
    </row>
    <row r="343" spans="1:15" x14ac:dyDescent="0.3">
      <c r="A343" s="3">
        <v>43564</v>
      </c>
      <c r="B343" s="3" t="str">
        <f>"Q" &amp;INT((MONTH(A343)+2)/3) &amp; "-" &amp; YEAR(A343)</f>
        <v>Q2-2019</v>
      </c>
      <c r="C343" t="str">
        <f>TEXT(EnergyDemand__2_1[[#This Row],[Date]],"mmmm")</f>
        <v>April</v>
      </c>
      <c r="D343">
        <f>WEEKNUM(EnergyDemand__2_1[[#This Row],[Date]],)</f>
        <v>15</v>
      </c>
      <c r="E343" t="str">
        <f>TEXT(EnergyDemand__2_1[[#This Row],[Date]],"dddd")</f>
        <v>Tuesday</v>
      </c>
      <c r="F343" s="49">
        <f>YEAR(EnergyDemand__2_1[[#This Row],[Date]])</f>
        <v>2019</v>
      </c>
      <c r="G343">
        <v>11.1</v>
      </c>
      <c r="H343">
        <v>16.3</v>
      </c>
      <c r="I343">
        <v>13.9</v>
      </c>
      <c r="J343">
        <v>1.6</v>
      </c>
      <c r="K343" t="str">
        <f>VLOOKUP(EnergyDemand__2_1[[#This Row],[Date]],_holidays!$A$1:$C$2107,2,0)</f>
        <v>N</v>
      </c>
      <c r="L343" t="str">
        <f>VLOOKUP(EnergyDemand__2_1[[#This Row],[Date]],_holidays!$A$1:$C$2107,3,0)</f>
        <v>N</v>
      </c>
      <c r="M343" s="2">
        <v>111999.03999999999</v>
      </c>
      <c r="N343" s="4">
        <v>106.3359468</v>
      </c>
      <c r="O343" s="54">
        <f>EnergyDemand__2_1[[#This Row],[Demand]]*EnergyDemand__2_1[[#This Row],[RRP AUD$]]</f>
        <v>11909523.959091071</v>
      </c>
    </row>
    <row r="344" spans="1:15" x14ac:dyDescent="0.3">
      <c r="A344" s="3">
        <v>43434</v>
      </c>
      <c r="B344" s="3" t="str">
        <f>"Q" &amp;INT((MONTH(A344)+2)/3) &amp; "-" &amp; YEAR(A344)</f>
        <v>Q4-2018</v>
      </c>
      <c r="C344" t="str">
        <f>TEXT(EnergyDemand__2_1[[#This Row],[Date]],"mmmm")</f>
        <v>November</v>
      </c>
      <c r="D344">
        <f>WEEKNUM(EnergyDemand__2_1[[#This Row],[Date]],)</f>
        <v>48</v>
      </c>
      <c r="E344" t="str">
        <f>TEXT(EnergyDemand__2_1[[#This Row],[Date]],"dddd")</f>
        <v>Friday</v>
      </c>
      <c r="F344" s="49">
        <f>YEAR(EnergyDemand__2_1[[#This Row],[Date]])</f>
        <v>2018</v>
      </c>
      <c r="G344">
        <v>14.7</v>
      </c>
      <c r="H344">
        <v>20.8</v>
      </c>
      <c r="I344">
        <v>28</v>
      </c>
      <c r="J344">
        <v>0</v>
      </c>
      <c r="K344" t="str">
        <f>VLOOKUP(EnergyDemand__2_1[[#This Row],[Date]],_holidays!$A$1:$C$2107,2,0)</f>
        <v>Y</v>
      </c>
      <c r="L344" t="str">
        <f>VLOOKUP(EnergyDemand__2_1[[#This Row],[Date]],_holidays!$A$1:$C$2107,3,0)</f>
        <v>N</v>
      </c>
      <c r="M344" s="2">
        <v>110031.82</v>
      </c>
      <c r="N344" s="4">
        <v>106.2941526</v>
      </c>
      <c r="O344" s="54">
        <f>EnergyDemand__2_1[[#This Row],[Demand]]*EnergyDemand__2_1[[#This Row],[RRP AUD$]]</f>
        <v>11695739.065935733</v>
      </c>
    </row>
    <row r="345" spans="1:15" x14ac:dyDescent="0.3">
      <c r="A345" s="3">
        <v>43728</v>
      </c>
      <c r="B345" s="3" t="str">
        <f>"Q" &amp;INT((MONTH(A345)+2)/3) &amp; "-" &amp; YEAR(A345)</f>
        <v>Q3-2019</v>
      </c>
      <c r="C345" t="str">
        <f>TEXT(EnergyDemand__2_1[[#This Row],[Date]],"mmmm")</f>
        <v>September</v>
      </c>
      <c r="D345">
        <f>WEEKNUM(EnergyDemand__2_1[[#This Row],[Date]],)</f>
        <v>38</v>
      </c>
      <c r="E345" t="str">
        <f>TEXT(EnergyDemand__2_1[[#This Row],[Date]],"dddd")</f>
        <v>Friday</v>
      </c>
      <c r="F345" s="49">
        <f>YEAR(EnergyDemand__2_1[[#This Row],[Date]])</f>
        <v>2019</v>
      </c>
      <c r="G345">
        <v>15.7</v>
      </c>
      <c r="H345">
        <v>26.2</v>
      </c>
      <c r="I345">
        <v>14.4</v>
      </c>
      <c r="J345">
        <v>0</v>
      </c>
      <c r="K345" t="str">
        <f>VLOOKUP(EnergyDemand__2_1[[#This Row],[Date]],_holidays!$A$1:$C$2107,2,0)</f>
        <v>N</v>
      </c>
      <c r="L345" t="str">
        <f>VLOOKUP(EnergyDemand__2_1[[#This Row],[Date]],_holidays!$A$1:$C$2107,3,0)</f>
        <v>N</v>
      </c>
      <c r="M345" s="2">
        <v>107222.345</v>
      </c>
      <c r="N345" s="4">
        <v>106.2793137</v>
      </c>
      <c r="O345" s="54">
        <f>EnergyDemand__2_1[[#This Row],[Demand]]*EnergyDemand__2_1[[#This Row],[RRP AUD$]]</f>
        <v>11395517.239904627</v>
      </c>
    </row>
    <row r="346" spans="1:15" x14ac:dyDescent="0.3">
      <c r="A346" s="3">
        <v>43257</v>
      </c>
      <c r="B346" s="3" t="str">
        <f>"Q" &amp;INT((MONTH(A346)+2)/3) &amp; "-" &amp; YEAR(A346)</f>
        <v>Q2-2018</v>
      </c>
      <c r="C346" t="str">
        <f>TEXT(EnergyDemand__2_1[[#This Row],[Date]],"mmmm")</f>
        <v>June</v>
      </c>
      <c r="D346">
        <f>WEEKNUM(EnergyDemand__2_1[[#This Row],[Date]],)</f>
        <v>23</v>
      </c>
      <c r="E346" t="str">
        <f>TEXT(EnergyDemand__2_1[[#This Row],[Date]],"dddd")</f>
        <v>Wednesday</v>
      </c>
      <c r="F346" s="49">
        <f>YEAR(EnergyDemand__2_1[[#This Row],[Date]])</f>
        <v>2018</v>
      </c>
      <c r="G346">
        <v>5.6</v>
      </c>
      <c r="H346">
        <v>19.100000000000001</v>
      </c>
      <c r="I346">
        <v>9.4</v>
      </c>
      <c r="J346">
        <v>0.4</v>
      </c>
      <c r="K346" t="str">
        <f>VLOOKUP(EnergyDemand__2_1[[#This Row],[Date]],_holidays!$A$1:$C$2107,2,0)</f>
        <v>Y</v>
      </c>
      <c r="L346" t="str">
        <f>VLOOKUP(EnergyDemand__2_1[[#This Row],[Date]],_holidays!$A$1:$C$2107,3,0)</f>
        <v>N</v>
      </c>
      <c r="M346" s="2">
        <v>132038.42499999999</v>
      </c>
      <c r="N346" s="4">
        <v>106.2306746</v>
      </c>
      <c r="O346" s="54">
        <f>EnergyDemand__2_1[[#This Row],[Demand]]*EnergyDemand__2_1[[#This Row],[RRP AUD$]]</f>
        <v>14026530.960871505</v>
      </c>
    </row>
    <row r="347" spans="1:15" x14ac:dyDescent="0.3">
      <c r="A347" s="3">
        <v>43642</v>
      </c>
      <c r="B347" s="3" t="str">
        <f>"Q" &amp;INT((MONTH(A347)+2)/3) &amp; "-" &amp; YEAR(A347)</f>
        <v>Q2-2019</v>
      </c>
      <c r="C347" t="str">
        <f>TEXT(EnergyDemand__2_1[[#This Row],[Date]],"mmmm")</f>
        <v>June</v>
      </c>
      <c r="D347">
        <f>WEEKNUM(EnergyDemand__2_1[[#This Row],[Date]],)</f>
        <v>26</v>
      </c>
      <c r="E347" t="str">
        <f>TEXT(EnergyDemand__2_1[[#This Row],[Date]],"dddd")</f>
        <v>Wednesday</v>
      </c>
      <c r="F347" s="49">
        <f>YEAR(EnergyDemand__2_1[[#This Row],[Date]])</f>
        <v>2019</v>
      </c>
      <c r="G347">
        <v>4.5999999999999996</v>
      </c>
      <c r="H347">
        <v>18</v>
      </c>
      <c r="I347">
        <v>9.1999999999999993</v>
      </c>
      <c r="J347">
        <v>0.2</v>
      </c>
      <c r="K347" t="str">
        <f>VLOOKUP(EnergyDemand__2_1[[#This Row],[Date]],_holidays!$A$1:$C$2107,2,0)</f>
        <v>Y</v>
      </c>
      <c r="L347" t="str">
        <f>VLOOKUP(EnergyDemand__2_1[[#This Row],[Date]],_holidays!$A$1:$C$2107,3,0)</f>
        <v>N</v>
      </c>
      <c r="M347" s="2">
        <v>139351.56</v>
      </c>
      <c r="N347" s="4">
        <v>106.19914</v>
      </c>
      <c r="O347" s="54">
        <f>EnergyDemand__2_1[[#This Row],[Demand]]*EnergyDemand__2_1[[#This Row],[RRP AUD$]]</f>
        <v>14799015.8296584</v>
      </c>
    </row>
    <row r="348" spans="1:15" x14ac:dyDescent="0.3">
      <c r="A348" s="3">
        <v>42929</v>
      </c>
      <c r="B348" s="3" t="str">
        <f>"Q" &amp;INT((MONTH(A348)+2)/3) &amp; "-" &amp; YEAR(A348)</f>
        <v>Q3-2017</v>
      </c>
      <c r="C348" t="str">
        <f>TEXT(EnergyDemand__2_1[[#This Row],[Date]],"mmmm")</f>
        <v>July</v>
      </c>
      <c r="D348">
        <f>WEEKNUM(EnergyDemand__2_1[[#This Row],[Date]],)</f>
        <v>28</v>
      </c>
      <c r="E348" t="str">
        <f>TEXT(EnergyDemand__2_1[[#This Row],[Date]],"dddd")</f>
        <v>Thursday</v>
      </c>
      <c r="F348" s="49">
        <f>YEAR(EnergyDemand__2_1[[#This Row],[Date]])</f>
        <v>2017</v>
      </c>
      <c r="G348">
        <v>4.8</v>
      </c>
      <c r="H348">
        <v>13.3</v>
      </c>
      <c r="I348">
        <v>5.5</v>
      </c>
      <c r="J348">
        <v>0</v>
      </c>
      <c r="K348" t="str">
        <f>VLOOKUP(EnergyDemand__2_1[[#This Row],[Date]],_holidays!$A$1:$C$2107,2,0)</f>
        <v>N</v>
      </c>
      <c r="L348" t="str">
        <f>VLOOKUP(EnergyDemand__2_1[[#This Row],[Date]],_holidays!$A$1:$C$2107,3,0)</f>
        <v>N</v>
      </c>
      <c r="M348" s="2">
        <v>134622.39000000001</v>
      </c>
      <c r="N348" s="4">
        <v>106.14876340000001</v>
      </c>
      <c r="O348" s="54">
        <f>EnergyDemand__2_1[[#This Row],[Demand]]*EnergyDemand__2_1[[#This Row],[RRP AUD$]]</f>
        <v>14290000.224452529</v>
      </c>
    </row>
    <row r="349" spans="1:15" x14ac:dyDescent="0.3">
      <c r="A349" s="3">
        <v>43256</v>
      </c>
      <c r="B349" s="3" t="str">
        <f>"Q" &amp;INT((MONTH(A349)+2)/3) &amp; "-" &amp; YEAR(A349)</f>
        <v>Q2-2018</v>
      </c>
      <c r="C349" t="str">
        <f>TEXT(EnergyDemand__2_1[[#This Row],[Date]],"mmmm")</f>
        <v>June</v>
      </c>
      <c r="D349">
        <f>WEEKNUM(EnergyDemand__2_1[[#This Row],[Date]],)</f>
        <v>23</v>
      </c>
      <c r="E349" t="str">
        <f>TEXT(EnergyDemand__2_1[[#This Row],[Date]],"dddd")</f>
        <v>Tuesday</v>
      </c>
      <c r="F349" s="49">
        <f>YEAR(EnergyDemand__2_1[[#This Row],[Date]])</f>
        <v>2018</v>
      </c>
      <c r="G349">
        <v>7.5</v>
      </c>
      <c r="H349">
        <v>15</v>
      </c>
      <c r="I349">
        <v>8.8000000000000007</v>
      </c>
      <c r="J349">
        <v>1.6</v>
      </c>
      <c r="K349" t="str">
        <f>VLOOKUP(EnergyDemand__2_1[[#This Row],[Date]],_holidays!$A$1:$C$2107,2,0)</f>
        <v>Y</v>
      </c>
      <c r="L349" t="str">
        <f>VLOOKUP(EnergyDemand__2_1[[#This Row],[Date]],_holidays!$A$1:$C$2107,3,0)</f>
        <v>N</v>
      </c>
      <c r="M349" s="2">
        <v>132975.13</v>
      </c>
      <c r="N349" s="4">
        <v>105.8039052</v>
      </c>
      <c r="O349" s="54">
        <f>EnergyDemand__2_1[[#This Row],[Demand]]*EnergyDemand__2_1[[#This Row],[RRP AUD$]]</f>
        <v>14069288.048477678</v>
      </c>
    </row>
    <row r="350" spans="1:15" x14ac:dyDescent="0.3">
      <c r="A350" s="3">
        <v>42893</v>
      </c>
      <c r="B350" s="3" t="str">
        <f>"Q" &amp;INT((MONTH(A350)+2)/3) &amp; "-" &amp; YEAR(A350)</f>
        <v>Q2-2017</v>
      </c>
      <c r="C350" t="str">
        <f>TEXT(EnergyDemand__2_1[[#This Row],[Date]],"mmmm")</f>
        <v>June</v>
      </c>
      <c r="D350">
        <f>WEEKNUM(EnergyDemand__2_1[[#This Row],[Date]],)</f>
        <v>23</v>
      </c>
      <c r="E350" t="str">
        <f>TEXT(EnergyDemand__2_1[[#This Row],[Date]],"dddd")</f>
        <v>Wednesday</v>
      </c>
      <c r="F350" s="49">
        <f>YEAR(EnergyDemand__2_1[[#This Row],[Date]])</f>
        <v>2017</v>
      </c>
      <c r="G350">
        <v>5.9</v>
      </c>
      <c r="H350">
        <v>14.3</v>
      </c>
      <c r="I350">
        <v>9.1999999999999993</v>
      </c>
      <c r="J350">
        <v>0</v>
      </c>
      <c r="K350" t="str">
        <f>VLOOKUP(EnergyDemand__2_1[[#This Row],[Date]],_holidays!$A$1:$C$2107,2,0)</f>
        <v>Y</v>
      </c>
      <c r="L350" t="str">
        <f>VLOOKUP(EnergyDemand__2_1[[#This Row],[Date]],_holidays!$A$1:$C$2107,3,0)</f>
        <v>N</v>
      </c>
      <c r="M350" s="2">
        <v>136116.12</v>
      </c>
      <c r="N350" s="4">
        <v>105.69616809999999</v>
      </c>
      <c r="O350" s="54">
        <f>EnergyDemand__2_1[[#This Row],[Demand]]*EnergyDemand__2_1[[#This Row],[RRP AUD$]]</f>
        <v>14386952.300639771</v>
      </c>
    </row>
    <row r="351" spans="1:15" x14ac:dyDescent="0.3">
      <c r="A351" s="3">
        <v>42560</v>
      </c>
      <c r="B351" s="3" t="str">
        <f>"Q" &amp;INT((MONTH(A351)+2)/3) &amp; "-" &amp; YEAR(A351)</f>
        <v>Q3-2016</v>
      </c>
      <c r="C351" t="str">
        <f>TEXT(EnergyDemand__2_1[[#This Row],[Date]],"mmmm")</f>
        <v>July</v>
      </c>
      <c r="D351">
        <f>WEEKNUM(EnergyDemand__2_1[[#This Row],[Date]],)</f>
        <v>28</v>
      </c>
      <c r="E351" t="str">
        <f>TEXT(EnergyDemand__2_1[[#This Row],[Date]],"dddd")</f>
        <v>Saturday</v>
      </c>
      <c r="F351" s="49">
        <f>YEAR(EnergyDemand__2_1[[#This Row],[Date]])</f>
        <v>2016</v>
      </c>
      <c r="G351">
        <v>5.3</v>
      </c>
      <c r="H351">
        <v>15.2</v>
      </c>
      <c r="I351">
        <v>9.5</v>
      </c>
      <c r="J351">
        <v>0.2</v>
      </c>
      <c r="K351" t="str">
        <f>VLOOKUP(EnergyDemand__2_1[[#This Row],[Date]],_holidays!$A$1:$C$2107,2,0)</f>
        <v>N</v>
      </c>
      <c r="L351" t="str">
        <f>VLOOKUP(EnergyDemand__2_1[[#This Row],[Date]],_holidays!$A$1:$C$2107,3,0)</f>
        <v>N</v>
      </c>
      <c r="M351" s="2">
        <v>122369.535</v>
      </c>
      <c r="N351" s="4">
        <v>105.54857610000001</v>
      </c>
      <c r="O351" s="54">
        <f>EnergyDemand__2_1[[#This Row],[Demand]]*EnergyDemand__2_1[[#This Row],[RRP AUD$]]</f>
        <v>12915930.177269114</v>
      </c>
    </row>
    <row r="352" spans="1:15" x14ac:dyDescent="0.3">
      <c r="A352" s="3">
        <v>43338</v>
      </c>
      <c r="B352" s="3" t="str">
        <f>"Q" &amp;INT((MONTH(A352)+2)/3) &amp; "-" &amp; YEAR(A352)</f>
        <v>Q3-2018</v>
      </c>
      <c r="C352" t="str">
        <f>TEXT(EnergyDemand__2_1[[#This Row],[Date]],"mmmm")</f>
        <v>August</v>
      </c>
      <c r="D352">
        <f>WEEKNUM(EnergyDemand__2_1[[#This Row],[Date]],)</f>
        <v>35</v>
      </c>
      <c r="E352" t="str">
        <f>TEXT(EnergyDemand__2_1[[#This Row],[Date]],"dddd")</f>
        <v>Sunday</v>
      </c>
      <c r="F352" s="49">
        <f>YEAR(EnergyDemand__2_1[[#This Row],[Date]])</f>
        <v>2018</v>
      </c>
      <c r="G352">
        <v>4.9000000000000004</v>
      </c>
      <c r="H352">
        <v>14.7</v>
      </c>
      <c r="I352">
        <v>12.3</v>
      </c>
      <c r="J352">
        <v>0</v>
      </c>
      <c r="K352" t="str">
        <f>VLOOKUP(EnergyDemand__2_1[[#This Row],[Date]],_holidays!$A$1:$C$2107,2,0)</f>
        <v>Y</v>
      </c>
      <c r="L352" t="str">
        <f>VLOOKUP(EnergyDemand__2_1[[#This Row],[Date]],_holidays!$A$1:$C$2107,3,0)</f>
        <v>N</v>
      </c>
      <c r="M352" s="2">
        <v>111436.265</v>
      </c>
      <c r="N352" s="4">
        <v>105.4622088</v>
      </c>
      <c r="O352" s="54">
        <f>EnergyDemand__2_1[[#This Row],[Demand]]*EnergyDemand__2_1[[#This Row],[RRP AUD$]]</f>
        <v>11752314.647322131</v>
      </c>
    </row>
    <row r="353" spans="1:15" x14ac:dyDescent="0.3">
      <c r="A353" s="3">
        <v>43416</v>
      </c>
      <c r="B353" s="3" t="str">
        <f>"Q" &amp;INT((MONTH(A353)+2)/3) &amp; "-" &amp; YEAR(A353)</f>
        <v>Q4-2018</v>
      </c>
      <c r="C353" t="str">
        <f>TEXT(EnergyDemand__2_1[[#This Row],[Date]],"mmmm")</f>
        <v>November</v>
      </c>
      <c r="D353">
        <f>WEEKNUM(EnergyDemand__2_1[[#This Row],[Date]],)</f>
        <v>46</v>
      </c>
      <c r="E353" t="str">
        <f>TEXT(EnergyDemand__2_1[[#This Row],[Date]],"dddd")</f>
        <v>Monday</v>
      </c>
      <c r="F353" s="49">
        <f>YEAR(EnergyDemand__2_1[[#This Row],[Date]])</f>
        <v>2018</v>
      </c>
      <c r="G353">
        <v>10.9</v>
      </c>
      <c r="H353">
        <v>30.2</v>
      </c>
      <c r="I353">
        <v>17.5</v>
      </c>
      <c r="J353">
        <v>0</v>
      </c>
      <c r="K353" t="str">
        <f>VLOOKUP(EnergyDemand__2_1[[#This Row],[Date]],_holidays!$A$1:$C$2107,2,0)</f>
        <v>Y</v>
      </c>
      <c r="L353" t="str">
        <f>VLOOKUP(EnergyDemand__2_1[[#This Row],[Date]],_holidays!$A$1:$C$2107,3,0)</f>
        <v>N</v>
      </c>
      <c r="M353" s="2">
        <v>114159.595</v>
      </c>
      <c r="N353" s="4">
        <v>105.4518321</v>
      </c>
      <c r="O353" s="54">
        <f>EnergyDemand__2_1[[#This Row],[Demand]]*EnergyDemand__2_1[[#This Row],[RRP AUD$]]</f>
        <v>12038338.444544001</v>
      </c>
    </row>
    <row r="354" spans="1:15" x14ac:dyDescent="0.3">
      <c r="A354" s="3">
        <v>43084</v>
      </c>
      <c r="B354" s="3" t="str">
        <f>"Q" &amp;INT((MONTH(A354)+2)/3) &amp; "-" &amp; YEAR(A354)</f>
        <v>Q4-2017</v>
      </c>
      <c r="C354" t="str">
        <f>TEXT(EnergyDemand__2_1[[#This Row],[Date]],"mmmm")</f>
        <v>December</v>
      </c>
      <c r="D354">
        <f>WEEKNUM(EnergyDemand__2_1[[#This Row],[Date]],)</f>
        <v>50</v>
      </c>
      <c r="E354" t="str">
        <f>TEXT(EnergyDemand__2_1[[#This Row],[Date]],"dddd")</f>
        <v>Friday</v>
      </c>
      <c r="F354" s="49">
        <f>YEAR(EnergyDemand__2_1[[#This Row],[Date]])</f>
        <v>2017</v>
      </c>
      <c r="G354">
        <v>14.1</v>
      </c>
      <c r="H354">
        <v>26.4</v>
      </c>
      <c r="I354">
        <v>32.1</v>
      </c>
      <c r="J354">
        <v>0</v>
      </c>
      <c r="K354" t="str">
        <f>VLOOKUP(EnergyDemand__2_1[[#This Row],[Date]],_holidays!$A$1:$C$2107,2,0)</f>
        <v>Y</v>
      </c>
      <c r="L354" t="str">
        <f>VLOOKUP(EnergyDemand__2_1[[#This Row],[Date]],_holidays!$A$1:$C$2107,3,0)</f>
        <v>N</v>
      </c>
      <c r="M354" s="2">
        <v>120821.05499999999</v>
      </c>
      <c r="N354" s="4">
        <v>105.4358596</v>
      </c>
      <c r="O354" s="54">
        <f>EnergyDemand__2_1[[#This Row],[Demand]]*EnergyDemand__2_1[[#This Row],[RRP AUD$]]</f>
        <v>12738871.791703878</v>
      </c>
    </row>
    <row r="355" spans="1:15" x14ac:dyDescent="0.3">
      <c r="A355" s="3">
        <v>43378</v>
      </c>
      <c r="B355" s="3" t="str">
        <f>"Q" &amp;INT((MONTH(A355)+2)/3) &amp; "-" &amp; YEAR(A355)</f>
        <v>Q4-2018</v>
      </c>
      <c r="C355" t="str">
        <f>TEXT(EnergyDemand__2_1[[#This Row],[Date]],"mmmm")</f>
        <v>October</v>
      </c>
      <c r="D355">
        <f>WEEKNUM(EnergyDemand__2_1[[#This Row],[Date]],)</f>
        <v>40</v>
      </c>
      <c r="E355" t="str">
        <f>TEXT(EnergyDemand__2_1[[#This Row],[Date]],"dddd")</f>
        <v>Friday</v>
      </c>
      <c r="F355" s="49">
        <f>YEAR(EnergyDemand__2_1[[#This Row],[Date]])</f>
        <v>2018</v>
      </c>
      <c r="G355">
        <v>9.1</v>
      </c>
      <c r="H355">
        <v>20.5</v>
      </c>
      <c r="I355">
        <v>22.5</v>
      </c>
      <c r="J355">
        <v>0</v>
      </c>
      <c r="K355" t="str">
        <f>VLOOKUP(EnergyDemand__2_1[[#This Row],[Date]],_holidays!$A$1:$C$2107,2,0)</f>
        <v>N</v>
      </c>
      <c r="L355" t="str">
        <f>VLOOKUP(EnergyDemand__2_1[[#This Row],[Date]],_holidays!$A$1:$C$2107,3,0)</f>
        <v>N</v>
      </c>
      <c r="M355" s="2">
        <v>112576.545</v>
      </c>
      <c r="N355" s="4">
        <v>105.2909812</v>
      </c>
      <c r="O355" s="54">
        <f>EnergyDemand__2_1[[#This Row],[Demand]]*EnergyDemand__2_1[[#This Row],[RRP AUD$]]</f>
        <v>11853294.883155955</v>
      </c>
    </row>
    <row r="356" spans="1:15" x14ac:dyDescent="0.3">
      <c r="A356" s="3">
        <v>42956</v>
      </c>
      <c r="B356" s="3" t="str">
        <f>"Q" &amp;INT((MONTH(A356)+2)/3) &amp; "-" &amp; YEAR(A356)</f>
        <v>Q3-2017</v>
      </c>
      <c r="C356" t="str">
        <f>TEXT(EnergyDemand__2_1[[#This Row],[Date]],"mmmm")</f>
        <v>August</v>
      </c>
      <c r="D356">
        <f>WEEKNUM(EnergyDemand__2_1[[#This Row],[Date]],)</f>
        <v>32</v>
      </c>
      <c r="E356" t="str">
        <f>TEXT(EnergyDemand__2_1[[#This Row],[Date]],"dddd")</f>
        <v>Wednesday</v>
      </c>
      <c r="F356" s="49">
        <f>YEAR(EnergyDemand__2_1[[#This Row],[Date]])</f>
        <v>2017</v>
      </c>
      <c r="G356">
        <v>8.9</v>
      </c>
      <c r="H356">
        <v>16.8</v>
      </c>
      <c r="I356">
        <v>11.5</v>
      </c>
      <c r="J356">
        <v>0</v>
      </c>
      <c r="K356" t="str">
        <f>VLOOKUP(EnergyDemand__2_1[[#This Row],[Date]],_holidays!$A$1:$C$2107,2,0)</f>
        <v>Y</v>
      </c>
      <c r="L356" t="str">
        <f>VLOOKUP(EnergyDemand__2_1[[#This Row],[Date]],_holidays!$A$1:$C$2107,3,0)</f>
        <v>N</v>
      </c>
      <c r="M356" s="2">
        <v>130044.375</v>
      </c>
      <c r="N356" s="4">
        <v>105.283102</v>
      </c>
      <c r="O356" s="54">
        <f>EnergyDemand__2_1[[#This Row],[Demand]]*EnergyDemand__2_1[[#This Row],[RRP AUD$]]</f>
        <v>13691475.19765125</v>
      </c>
    </row>
    <row r="357" spans="1:15" x14ac:dyDescent="0.3">
      <c r="A357" s="3">
        <v>43062</v>
      </c>
      <c r="B357" s="3" t="str">
        <f>"Q" &amp;INT((MONTH(A357)+2)/3) &amp; "-" &amp; YEAR(A357)</f>
        <v>Q4-2017</v>
      </c>
      <c r="C357" t="str">
        <f>TEXT(EnergyDemand__2_1[[#This Row],[Date]],"mmmm")</f>
        <v>November</v>
      </c>
      <c r="D357">
        <f>WEEKNUM(EnergyDemand__2_1[[#This Row],[Date]],)</f>
        <v>47</v>
      </c>
      <c r="E357" t="str">
        <f>TEXT(EnergyDemand__2_1[[#This Row],[Date]],"dddd")</f>
        <v>Thursday</v>
      </c>
      <c r="F357" s="49">
        <f>YEAR(EnergyDemand__2_1[[#This Row],[Date]])</f>
        <v>2017</v>
      </c>
      <c r="G357">
        <v>16.2</v>
      </c>
      <c r="H357">
        <v>31.9</v>
      </c>
      <c r="I357">
        <v>18.899999999999999</v>
      </c>
      <c r="J357">
        <v>0</v>
      </c>
      <c r="K357" t="str">
        <f>VLOOKUP(EnergyDemand__2_1[[#This Row],[Date]],_holidays!$A$1:$C$2107,2,0)</f>
        <v>Y</v>
      </c>
      <c r="L357" t="str">
        <f>VLOOKUP(EnergyDemand__2_1[[#This Row],[Date]],_holidays!$A$1:$C$2107,3,0)</f>
        <v>N</v>
      </c>
      <c r="M357" s="2">
        <v>135162.11499999999</v>
      </c>
      <c r="N357" s="4">
        <v>105.2716657</v>
      </c>
      <c r="O357" s="54">
        <f>EnergyDemand__2_1[[#This Row],[Demand]]*EnergyDemand__2_1[[#This Row],[RRP AUD$]]</f>
        <v>14228740.985584954</v>
      </c>
    </row>
    <row r="358" spans="1:15" x14ac:dyDescent="0.3">
      <c r="A358" s="3">
        <v>43515</v>
      </c>
      <c r="B358" s="3" t="str">
        <f>"Q" &amp;INT((MONTH(A358)+2)/3) &amp; "-" &amp; YEAR(A358)</f>
        <v>Q1-2019</v>
      </c>
      <c r="C358" t="str">
        <f>TEXT(EnergyDemand__2_1[[#This Row],[Date]],"mmmm")</f>
        <v>February</v>
      </c>
      <c r="D358">
        <f>WEEKNUM(EnergyDemand__2_1[[#This Row],[Date]],)</f>
        <v>8</v>
      </c>
      <c r="E358" t="str">
        <f>TEXT(EnergyDemand__2_1[[#This Row],[Date]],"dddd")</f>
        <v>Tuesday</v>
      </c>
      <c r="F358" s="49">
        <f>YEAR(EnergyDemand__2_1[[#This Row],[Date]])</f>
        <v>2019</v>
      </c>
      <c r="G358">
        <v>13.7</v>
      </c>
      <c r="H358">
        <v>20.2</v>
      </c>
      <c r="I358">
        <v>21.4</v>
      </c>
      <c r="J358">
        <v>0</v>
      </c>
      <c r="K358" t="str">
        <f>VLOOKUP(EnergyDemand__2_1[[#This Row],[Date]],_holidays!$A$1:$C$2107,2,0)</f>
        <v>Y</v>
      </c>
      <c r="L358" t="str">
        <f>VLOOKUP(EnergyDemand__2_1[[#This Row],[Date]],_holidays!$A$1:$C$2107,3,0)</f>
        <v>N</v>
      </c>
      <c r="M358" s="2">
        <v>110531.6</v>
      </c>
      <c r="N358" s="4">
        <v>105.09817820000001</v>
      </c>
      <c r="O358" s="54">
        <f>EnergyDemand__2_1[[#This Row],[Demand]]*EnergyDemand__2_1[[#This Row],[RRP AUD$]]</f>
        <v>11616669.793531122</v>
      </c>
    </row>
    <row r="359" spans="1:15" x14ac:dyDescent="0.3">
      <c r="A359" s="3">
        <v>43339</v>
      </c>
      <c r="B359" s="3" t="str">
        <f>"Q" &amp;INT((MONTH(A359)+2)/3) &amp; "-" &amp; YEAR(A359)</f>
        <v>Q3-2018</v>
      </c>
      <c r="C359" t="str">
        <f>TEXT(EnergyDemand__2_1[[#This Row],[Date]],"mmmm")</f>
        <v>August</v>
      </c>
      <c r="D359">
        <f>WEEKNUM(EnergyDemand__2_1[[#This Row],[Date]],)</f>
        <v>35</v>
      </c>
      <c r="E359" t="str">
        <f>TEXT(EnergyDemand__2_1[[#This Row],[Date]],"dddd")</f>
        <v>Monday</v>
      </c>
      <c r="F359" s="49">
        <f>YEAR(EnergyDemand__2_1[[#This Row],[Date]])</f>
        <v>2018</v>
      </c>
      <c r="G359">
        <v>6.8</v>
      </c>
      <c r="H359">
        <v>12.9</v>
      </c>
      <c r="I359">
        <v>12.4</v>
      </c>
      <c r="J359">
        <v>3.6</v>
      </c>
      <c r="K359" t="str">
        <f>VLOOKUP(EnergyDemand__2_1[[#This Row],[Date]],_holidays!$A$1:$C$2107,2,0)</f>
        <v>Y</v>
      </c>
      <c r="L359" t="str">
        <f>VLOOKUP(EnergyDemand__2_1[[#This Row],[Date]],_holidays!$A$1:$C$2107,3,0)</f>
        <v>N</v>
      </c>
      <c r="M359" s="2">
        <v>131280.85</v>
      </c>
      <c r="N359" s="4">
        <v>105.01180309999999</v>
      </c>
      <c r="O359" s="54">
        <f>EnergyDemand__2_1[[#This Row],[Demand]]*EnergyDemand__2_1[[#This Row],[RRP AUD$]]</f>
        <v>13786038.771000635</v>
      </c>
    </row>
    <row r="360" spans="1:15" x14ac:dyDescent="0.3">
      <c r="A360" s="3">
        <v>43081</v>
      </c>
      <c r="B360" s="3" t="str">
        <f>"Q" &amp;INT((MONTH(A360)+2)/3) &amp; "-" &amp; YEAR(A360)</f>
        <v>Q4-2017</v>
      </c>
      <c r="C360" t="str">
        <f>TEXT(EnergyDemand__2_1[[#This Row],[Date]],"mmmm")</f>
        <v>December</v>
      </c>
      <c r="D360">
        <f>WEEKNUM(EnergyDemand__2_1[[#This Row],[Date]],)</f>
        <v>50</v>
      </c>
      <c r="E360" t="str">
        <f>TEXT(EnergyDemand__2_1[[#This Row],[Date]],"dddd")</f>
        <v>Tuesday</v>
      </c>
      <c r="F360" s="49">
        <f>YEAR(EnergyDemand__2_1[[#This Row],[Date]])</f>
        <v>2017</v>
      </c>
      <c r="G360">
        <v>15.8</v>
      </c>
      <c r="H360">
        <v>26.4</v>
      </c>
      <c r="I360">
        <v>31.3</v>
      </c>
      <c r="J360">
        <v>0</v>
      </c>
      <c r="K360" t="str">
        <f>VLOOKUP(EnergyDemand__2_1[[#This Row],[Date]],_holidays!$A$1:$C$2107,2,0)</f>
        <v>Y</v>
      </c>
      <c r="L360" t="str">
        <f>VLOOKUP(EnergyDemand__2_1[[#This Row],[Date]],_holidays!$A$1:$C$2107,3,0)</f>
        <v>N</v>
      </c>
      <c r="M360" s="2">
        <v>121945.175</v>
      </c>
      <c r="N360" s="4">
        <v>104.9958379</v>
      </c>
      <c r="O360" s="54">
        <f>EnergyDemand__2_1[[#This Row],[Demand]]*EnergyDemand__2_1[[#This Row],[RRP AUD$]]</f>
        <v>12803735.826987132</v>
      </c>
    </row>
    <row r="361" spans="1:15" x14ac:dyDescent="0.3">
      <c r="A361" s="3">
        <v>43375</v>
      </c>
      <c r="B361" s="3" t="str">
        <f>"Q" &amp;INT((MONTH(A361)+2)/3) &amp; "-" &amp; YEAR(A361)</f>
        <v>Q4-2018</v>
      </c>
      <c r="C361" t="str">
        <f>TEXT(EnergyDemand__2_1[[#This Row],[Date]],"mmmm")</f>
        <v>October</v>
      </c>
      <c r="D361">
        <f>WEEKNUM(EnergyDemand__2_1[[#This Row],[Date]],)</f>
        <v>40</v>
      </c>
      <c r="E361" t="str">
        <f>TEXT(EnergyDemand__2_1[[#This Row],[Date]],"dddd")</f>
        <v>Tuesday</v>
      </c>
      <c r="F361" s="49">
        <f>YEAR(EnergyDemand__2_1[[#This Row],[Date]])</f>
        <v>2018</v>
      </c>
      <c r="G361">
        <v>11.4</v>
      </c>
      <c r="H361">
        <v>25.8</v>
      </c>
      <c r="I361">
        <v>13.4</v>
      </c>
      <c r="J361">
        <v>0</v>
      </c>
      <c r="K361" t="str">
        <f>VLOOKUP(EnergyDemand__2_1[[#This Row],[Date]],_holidays!$A$1:$C$2107,2,0)</f>
        <v>N</v>
      </c>
      <c r="L361" t="str">
        <f>VLOOKUP(EnergyDemand__2_1[[#This Row],[Date]],_holidays!$A$1:$C$2107,3,0)</f>
        <v>N</v>
      </c>
      <c r="M361" s="2">
        <v>114458.205</v>
      </c>
      <c r="N361" s="4">
        <v>104.9424003</v>
      </c>
      <c r="O361" s="54">
        <f>EnergyDemand__2_1[[#This Row],[Demand]]*EnergyDemand__2_1[[#This Row],[RRP AUD$]]</f>
        <v>12011518.766729463</v>
      </c>
    </row>
    <row r="362" spans="1:15" x14ac:dyDescent="0.3">
      <c r="A362" s="3">
        <v>42862</v>
      </c>
      <c r="B362" s="3" t="str">
        <f>"Q" &amp;INT((MONTH(A362)+2)/3) &amp; "-" &amp; YEAR(A362)</f>
        <v>Q2-2017</v>
      </c>
      <c r="C362" t="str">
        <f>TEXT(EnergyDemand__2_1[[#This Row],[Date]],"mmmm")</f>
        <v>May</v>
      </c>
      <c r="D362">
        <f>WEEKNUM(EnergyDemand__2_1[[#This Row],[Date]],)</f>
        <v>19</v>
      </c>
      <c r="E362" t="str">
        <f>TEXT(EnergyDemand__2_1[[#This Row],[Date]],"dddd")</f>
        <v>Sunday</v>
      </c>
      <c r="F362" s="49">
        <f>YEAR(EnergyDemand__2_1[[#This Row],[Date]])</f>
        <v>2017</v>
      </c>
      <c r="G362">
        <v>8.9</v>
      </c>
      <c r="H362">
        <v>14.8</v>
      </c>
      <c r="I362">
        <v>9.4</v>
      </c>
      <c r="J362">
        <v>1.4</v>
      </c>
      <c r="K362" t="str">
        <f>VLOOKUP(EnergyDemand__2_1[[#This Row],[Date]],_holidays!$A$1:$C$2107,2,0)</f>
        <v>Y</v>
      </c>
      <c r="L362" t="str">
        <f>VLOOKUP(EnergyDemand__2_1[[#This Row],[Date]],_holidays!$A$1:$C$2107,3,0)</f>
        <v>N</v>
      </c>
      <c r="M362" s="2">
        <v>107424.07</v>
      </c>
      <c r="N362" s="4">
        <v>104.9084029</v>
      </c>
      <c r="O362" s="54">
        <f>EnergyDemand__2_1[[#This Row],[Demand]]*EnergyDemand__2_1[[#This Row],[RRP AUD$]]</f>
        <v>11269687.616717804</v>
      </c>
    </row>
    <row r="363" spans="1:15" x14ac:dyDescent="0.3">
      <c r="A363" s="3">
        <v>43473</v>
      </c>
      <c r="B363" s="3" t="str">
        <f>"Q" &amp;INT((MONTH(A363)+2)/3) &amp; "-" &amp; YEAR(A363)</f>
        <v>Q1-2019</v>
      </c>
      <c r="C363" t="str">
        <f>TEXT(EnergyDemand__2_1[[#This Row],[Date]],"mmmm")</f>
        <v>January</v>
      </c>
      <c r="D363">
        <f>WEEKNUM(EnergyDemand__2_1[[#This Row],[Date]],)</f>
        <v>2</v>
      </c>
      <c r="E363" t="str">
        <f>TEXT(EnergyDemand__2_1[[#This Row],[Date]],"dddd")</f>
        <v>Tuesday</v>
      </c>
      <c r="F363" s="49">
        <f>YEAR(EnergyDemand__2_1[[#This Row],[Date]])</f>
        <v>2019</v>
      </c>
      <c r="G363">
        <v>16.7</v>
      </c>
      <c r="H363">
        <v>24.1</v>
      </c>
      <c r="I363">
        <v>28.9</v>
      </c>
      <c r="J363">
        <v>0</v>
      </c>
      <c r="K363" t="str">
        <f>VLOOKUP(EnergyDemand__2_1[[#This Row],[Date]],_holidays!$A$1:$C$2107,2,0)</f>
        <v>N</v>
      </c>
      <c r="L363" t="str">
        <f>VLOOKUP(EnergyDemand__2_1[[#This Row],[Date]],_holidays!$A$1:$C$2107,3,0)</f>
        <v>N</v>
      </c>
      <c r="M363" s="2">
        <v>113446.1</v>
      </c>
      <c r="N363" s="4">
        <v>104.9077815</v>
      </c>
      <c r="O363" s="54">
        <f>EnergyDemand__2_1[[#This Row],[Demand]]*EnergyDemand__2_1[[#This Row],[RRP AUD$]]</f>
        <v>11901378.67082715</v>
      </c>
    </row>
    <row r="364" spans="1:15" x14ac:dyDescent="0.3">
      <c r="A364" s="3">
        <v>43127</v>
      </c>
      <c r="B364" s="3" t="str">
        <f>"Q" &amp;INT((MONTH(A364)+2)/3) &amp; "-" &amp; YEAR(A364)</f>
        <v>Q1-2018</v>
      </c>
      <c r="C364" t="str">
        <f>TEXT(EnergyDemand__2_1[[#This Row],[Date]],"mmmm")</f>
        <v>January</v>
      </c>
      <c r="D364">
        <f>WEEKNUM(EnergyDemand__2_1[[#This Row],[Date]],)</f>
        <v>4</v>
      </c>
      <c r="E364" t="str">
        <f>TEXT(EnergyDemand__2_1[[#This Row],[Date]],"dddd")</f>
        <v>Saturday</v>
      </c>
      <c r="F364" s="49">
        <f>YEAR(EnergyDemand__2_1[[#This Row],[Date]])</f>
        <v>2018</v>
      </c>
      <c r="G364">
        <v>21.2</v>
      </c>
      <c r="H364">
        <v>33.200000000000003</v>
      </c>
      <c r="I364">
        <v>27.5</v>
      </c>
      <c r="J364">
        <v>3.4</v>
      </c>
      <c r="K364" t="str">
        <f>VLOOKUP(EnergyDemand__2_1[[#This Row],[Date]],_holidays!$A$1:$C$2107,2,0)</f>
        <v>N</v>
      </c>
      <c r="L364" t="str">
        <f>VLOOKUP(EnergyDemand__2_1[[#This Row],[Date]],_holidays!$A$1:$C$2107,3,0)</f>
        <v>N</v>
      </c>
      <c r="M364" s="2">
        <v>139114.58499999999</v>
      </c>
      <c r="N364" s="4">
        <v>104.878878</v>
      </c>
      <c r="O364" s="54">
        <f>EnergyDemand__2_1[[#This Row],[Demand]]*EnergyDemand__2_1[[#This Row],[RRP AUD$]]</f>
        <v>14590181.58823563</v>
      </c>
    </row>
    <row r="365" spans="1:15" x14ac:dyDescent="0.3">
      <c r="A365" s="3">
        <v>43334</v>
      </c>
      <c r="B365" s="3" t="str">
        <f>"Q" &amp;INT((MONTH(A365)+2)/3) &amp; "-" &amp; YEAR(A365)</f>
        <v>Q3-2018</v>
      </c>
      <c r="C365" t="str">
        <f>TEXT(EnergyDemand__2_1[[#This Row],[Date]],"mmmm")</f>
        <v>August</v>
      </c>
      <c r="D365">
        <f>WEEKNUM(EnergyDemand__2_1[[#This Row],[Date]],)</f>
        <v>34</v>
      </c>
      <c r="E365" t="str">
        <f>TEXT(EnergyDemand__2_1[[#This Row],[Date]],"dddd")</f>
        <v>Wednesday</v>
      </c>
      <c r="F365" s="49">
        <f>YEAR(EnergyDemand__2_1[[#This Row],[Date]])</f>
        <v>2018</v>
      </c>
      <c r="G365">
        <v>8.6999999999999993</v>
      </c>
      <c r="H365">
        <v>14</v>
      </c>
      <c r="I365">
        <v>8.5</v>
      </c>
      <c r="J365">
        <v>1</v>
      </c>
      <c r="K365" t="str">
        <f>VLOOKUP(EnergyDemand__2_1[[#This Row],[Date]],_holidays!$A$1:$C$2107,2,0)</f>
        <v>Y</v>
      </c>
      <c r="L365" t="str">
        <f>VLOOKUP(EnergyDemand__2_1[[#This Row],[Date]],_holidays!$A$1:$C$2107,3,0)</f>
        <v>N</v>
      </c>
      <c r="M365" s="2">
        <v>136240.845</v>
      </c>
      <c r="N365" s="4">
        <v>104.8161592</v>
      </c>
      <c r="O365" s="54">
        <f>EnergyDemand__2_1[[#This Row],[Demand]]*EnergyDemand__2_1[[#This Row],[RRP AUD$]]</f>
        <v>14280242.099062525</v>
      </c>
    </row>
    <row r="366" spans="1:15" x14ac:dyDescent="0.3">
      <c r="A366" s="3">
        <v>43452</v>
      </c>
      <c r="B366" s="3" t="str">
        <f>"Q" &amp;INT((MONTH(A366)+2)/3) &amp; "-" &amp; YEAR(A366)</f>
        <v>Q4-2018</v>
      </c>
      <c r="C366" t="str">
        <f>TEXT(EnergyDemand__2_1[[#This Row],[Date]],"mmmm")</f>
        <v>December</v>
      </c>
      <c r="D366">
        <f>WEEKNUM(EnergyDemand__2_1[[#This Row],[Date]],)</f>
        <v>51</v>
      </c>
      <c r="E366" t="str">
        <f>TEXT(EnergyDemand__2_1[[#This Row],[Date]],"dddd")</f>
        <v>Tuesday</v>
      </c>
      <c r="F366" s="49">
        <f>YEAR(EnergyDemand__2_1[[#This Row],[Date]])</f>
        <v>2018</v>
      </c>
      <c r="G366">
        <v>16.7</v>
      </c>
      <c r="H366">
        <v>20.8</v>
      </c>
      <c r="I366">
        <v>21.1</v>
      </c>
      <c r="J366">
        <v>0</v>
      </c>
      <c r="K366" t="str">
        <f>VLOOKUP(EnergyDemand__2_1[[#This Row],[Date]],_holidays!$A$1:$C$2107,2,0)</f>
        <v>Y</v>
      </c>
      <c r="L366" t="str">
        <f>VLOOKUP(EnergyDemand__2_1[[#This Row],[Date]],_holidays!$A$1:$C$2107,3,0)</f>
        <v>N</v>
      </c>
      <c r="M366" s="2">
        <v>113485.105</v>
      </c>
      <c r="N366" s="4">
        <v>104.7225562</v>
      </c>
      <c r="O366" s="54">
        <f>EnergyDemand__2_1[[#This Row],[Demand]]*EnergyDemand__2_1[[#This Row],[RRP AUD$]]</f>
        <v>11884450.286225401</v>
      </c>
    </row>
    <row r="367" spans="1:15" x14ac:dyDescent="0.3">
      <c r="A367" s="3">
        <v>43294</v>
      </c>
      <c r="B367" s="3" t="str">
        <f>"Q" &amp;INT((MONTH(A367)+2)/3) &amp; "-" &amp; YEAR(A367)</f>
        <v>Q3-2018</v>
      </c>
      <c r="C367" t="str">
        <f>TEXT(EnergyDemand__2_1[[#This Row],[Date]],"mmmm")</f>
        <v>July</v>
      </c>
      <c r="D367">
        <f>WEEKNUM(EnergyDemand__2_1[[#This Row],[Date]],)</f>
        <v>28</v>
      </c>
      <c r="E367" t="str">
        <f>TEXT(EnergyDemand__2_1[[#This Row],[Date]],"dddd")</f>
        <v>Friday</v>
      </c>
      <c r="F367" s="49">
        <f>YEAR(EnergyDemand__2_1[[#This Row],[Date]])</f>
        <v>2018</v>
      </c>
      <c r="G367">
        <v>5.8</v>
      </c>
      <c r="H367">
        <v>13.9</v>
      </c>
      <c r="I367">
        <v>9.3000000000000007</v>
      </c>
      <c r="J367">
        <v>0.2</v>
      </c>
      <c r="K367" t="str">
        <f>VLOOKUP(EnergyDemand__2_1[[#This Row],[Date]],_holidays!$A$1:$C$2107,2,0)</f>
        <v>N</v>
      </c>
      <c r="L367" t="str">
        <f>VLOOKUP(EnergyDemand__2_1[[#This Row],[Date]],_holidays!$A$1:$C$2107,3,0)</f>
        <v>N</v>
      </c>
      <c r="M367" s="2">
        <v>140542.95000000001</v>
      </c>
      <c r="N367" s="4">
        <v>104.6546578</v>
      </c>
      <c r="O367" s="54">
        <f>EnergyDemand__2_1[[#This Row],[Demand]]*EnergyDemand__2_1[[#This Row],[RRP AUD$]]</f>
        <v>14708474.338452511</v>
      </c>
    </row>
    <row r="368" spans="1:15" x14ac:dyDescent="0.3">
      <c r="A368" s="3">
        <v>43409</v>
      </c>
      <c r="B368" s="3" t="str">
        <f>"Q" &amp;INT((MONTH(A368)+2)/3) &amp; "-" &amp; YEAR(A368)</f>
        <v>Q4-2018</v>
      </c>
      <c r="C368" t="str">
        <f>TEXT(EnergyDemand__2_1[[#This Row],[Date]],"mmmm")</f>
        <v>November</v>
      </c>
      <c r="D368">
        <f>WEEKNUM(EnergyDemand__2_1[[#This Row],[Date]],)</f>
        <v>45</v>
      </c>
      <c r="E368" t="str">
        <f>TEXT(EnergyDemand__2_1[[#This Row],[Date]],"dddd")</f>
        <v>Monday</v>
      </c>
      <c r="F368" s="49">
        <f>YEAR(EnergyDemand__2_1[[#This Row],[Date]])</f>
        <v>2018</v>
      </c>
      <c r="G368">
        <v>14.5</v>
      </c>
      <c r="H368">
        <v>28.6</v>
      </c>
      <c r="I368">
        <v>15.8</v>
      </c>
      <c r="J368">
        <v>2.8</v>
      </c>
      <c r="K368" t="str">
        <f>VLOOKUP(EnergyDemand__2_1[[#This Row],[Date]],_holidays!$A$1:$C$2107,2,0)</f>
        <v>Y</v>
      </c>
      <c r="L368" t="str">
        <f>VLOOKUP(EnergyDemand__2_1[[#This Row],[Date]],_holidays!$A$1:$C$2107,3,0)</f>
        <v>N</v>
      </c>
      <c r="M368" s="2">
        <v>107014.075</v>
      </c>
      <c r="N368" s="4">
        <v>104.6322227</v>
      </c>
      <c r="O368" s="54">
        <f>EnergyDemand__2_1[[#This Row],[Demand]]*EnergyDemand__2_1[[#This Row],[RRP AUD$]]</f>
        <v>11197120.527434502</v>
      </c>
    </row>
    <row r="369" spans="1:15" x14ac:dyDescent="0.3">
      <c r="A369" s="3">
        <v>42842</v>
      </c>
      <c r="B369" s="3" t="str">
        <f>"Q" &amp;INT((MONTH(A369)+2)/3) &amp; "-" &amp; YEAR(A369)</f>
        <v>Q2-2017</v>
      </c>
      <c r="C369" t="str">
        <f>TEXT(EnergyDemand__2_1[[#This Row],[Date]],"mmmm")</f>
        <v>April</v>
      </c>
      <c r="D369">
        <f>WEEKNUM(EnergyDemand__2_1[[#This Row],[Date]],)</f>
        <v>16</v>
      </c>
      <c r="E369" t="str">
        <f>TEXT(EnergyDemand__2_1[[#This Row],[Date]],"dddd")</f>
        <v>Monday</v>
      </c>
      <c r="F369" s="49">
        <f>YEAR(EnergyDemand__2_1[[#This Row],[Date]])</f>
        <v>2017</v>
      </c>
      <c r="G369">
        <v>11.1</v>
      </c>
      <c r="H369">
        <v>18.3</v>
      </c>
      <c r="I369">
        <v>10.9</v>
      </c>
      <c r="J369">
        <v>0</v>
      </c>
      <c r="K369" t="str">
        <f>VLOOKUP(EnergyDemand__2_1[[#This Row],[Date]],_holidays!$A$1:$C$2107,2,0)</f>
        <v>N</v>
      </c>
      <c r="L369" t="str">
        <f>VLOOKUP(EnergyDemand__2_1[[#This Row],[Date]],_holidays!$A$1:$C$2107,3,0)</f>
        <v>Y</v>
      </c>
      <c r="M369" s="2">
        <v>99945.494999999995</v>
      </c>
      <c r="N369" s="4">
        <v>104.57818949999999</v>
      </c>
      <c r="O369" s="54">
        <f>EnergyDemand__2_1[[#This Row],[Demand]]*EnergyDemand__2_1[[#This Row],[RRP AUD$]]</f>
        <v>10452118.915781301</v>
      </c>
    </row>
    <row r="370" spans="1:15" x14ac:dyDescent="0.3">
      <c r="A370" s="3">
        <v>43606</v>
      </c>
      <c r="B370" s="3" t="str">
        <f>"Q" &amp;INT((MONTH(A370)+2)/3) &amp; "-" &amp; YEAR(A370)</f>
        <v>Q2-2019</v>
      </c>
      <c r="C370" t="str">
        <f>TEXT(EnergyDemand__2_1[[#This Row],[Date]],"mmmm")</f>
        <v>May</v>
      </c>
      <c r="D370">
        <f>WEEKNUM(EnergyDemand__2_1[[#This Row],[Date]],)</f>
        <v>21</v>
      </c>
      <c r="E370" t="str">
        <f>TEXT(EnergyDemand__2_1[[#This Row],[Date]],"dddd")</f>
        <v>Tuesday</v>
      </c>
      <c r="F370" s="49">
        <f>YEAR(EnergyDemand__2_1[[#This Row],[Date]])</f>
        <v>2019</v>
      </c>
      <c r="G370">
        <v>11.1</v>
      </c>
      <c r="H370">
        <v>20.399999999999999</v>
      </c>
      <c r="I370">
        <v>6.9</v>
      </c>
      <c r="J370">
        <v>0.4</v>
      </c>
      <c r="K370" t="str">
        <f>VLOOKUP(EnergyDemand__2_1[[#This Row],[Date]],_holidays!$A$1:$C$2107,2,0)</f>
        <v>Y</v>
      </c>
      <c r="L370" t="str">
        <f>VLOOKUP(EnergyDemand__2_1[[#This Row],[Date]],_holidays!$A$1:$C$2107,3,0)</f>
        <v>N</v>
      </c>
      <c r="M370" s="2">
        <v>121766.77</v>
      </c>
      <c r="N370" s="4">
        <v>104.5578083</v>
      </c>
      <c r="O370" s="54">
        <f>EnergyDemand__2_1[[#This Row],[Demand]]*EnergyDemand__2_1[[#This Row],[RRP AUD$]]</f>
        <v>12731666.594970193</v>
      </c>
    </row>
    <row r="371" spans="1:15" x14ac:dyDescent="0.3">
      <c r="A371" s="3">
        <v>43423</v>
      </c>
      <c r="B371" s="3" t="str">
        <f>"Q" &amp;INT((MONTH(A371)+2)/3) &amp; "-" &amp; YEAR(A371)</f>
        <v>Q4-2018</v>
      </c>
      <c r="C371" t="str">
        <f>TEXT(EnergyDemand__2_1[[#This Row],[Date]],"mmmm")</f>
        <v>November</v>
      </c>
      <c r="D371">
        <f>WEEKNUM(EnergyDemand__2_1[[#This Row],[Date]],)</f>
        <v>47</v>
      </c>
      <c r="E371" t="str">
        <f>TEXT(EnergyDemand__2_1[[#This Row],[Date]],"dddd")</f>
        <v>Monday</v>
      </c>
      <c r="F371" s="49">
        <f>YEAR(EnergyDemand__2_1[[#This Row],[Date]])</f>
        <v>2018</v>
      </c>
      <c r="G371">
        <v>15.4</v>
      </c>
      <c r="H371">
        <v>30.9</v>
      </c>
      <c r="I371">
        <v>27.5</v>
      </c>
      <c r="J371">
        <v>0</v>
      </c>
      <c r="K371" t="str">
        <f>VLOOKUP(EnergyDemand__2_1[[#This Row],[Date]],_holidays!$A$1:$C$2107,2,0)</f>
        <v>Y</v>
      </c>
      <c r="L371" t="str">
        <f>VLOOKUP(EnergyDemand__2_1[[#This Row],[Date]],_holidays!$A$1:$C$2107,3,0)</f>
        <v>N</v>
      </c>
      <c r="M371" s="2">
        <v>113978.535</v>
      </c>
      <c r="N371" s="4">
        <v>104.47126299999999</v>
      </c>
      <c r="O371" s="54">
        <f>EnergyDemand__2_1[[#This Row],[Demand]]*EnergyDemand__2_1[[#This Row],[RRP AUD$]]</f>
        <v>11907481.506339705</v>
      </c>
    </row>
    <row r="372" spans="1:15" x14ac:dyDescent="0.3">
      <c r="A372" s="3">
        <v>43514</v>
      </c>
      <c r="B372" s="3" t="str">
        <f>"Q" &amp;INT((MONTH(A372)+2)/3) &amp; "-" &amp; YEAR(A372)</f>
        <v>Q1-2019</v>
      </c>
      <c r="C372" t="str">
        <f>TEXT(EnergyDemand__2_1[[#This Row],[Date]],"mmmm")</f>
        <v>February</v>
      </c>
      <c r="D372">
        <f>WEEKNUM(EnergyDemand__2_1[[#This Row],[Date]],)</f>
        <v>8</v>
      </c>
      <c r="E372" t="str">
        <f>TEXT(EnergyDemand__2_1[[#This Row],[Date]],"dddd")</f>
        <v>Monday</v>
      </c>
      <c r="F372" s="49">
        <f>YEAR(EnergyDemand__2_1[[#This Row],[Date]])</f>
        <v>2019</v>
      </c>
      <c r="G372">
        <v>18</v>
      </c>
      <c r="H372">
        <v>23.6</v>
      </c>
      <c r="I372">
        <v>16.899999999999999</v>
      </c>
      <c r="J372">
        <v>0</v>
      </c>
      <c r="K372" t="str">
        <f>VLOOKUP(EnergyDemand__2_1[[#This Row],[Date]],_holidays!$A$1:$C$2107,2,0)</f>
        <v>Y</v>
      </c>
      <c r="L372" t="str">
        <f>VLOOKUP(EnergyDemand__2_1[[#This Row],[Date]],_holidays!$A$1:$C$2107,3,0)</f>
        <v>N</v>
      </c>
      <c r="M372" s="2">
        <v>116995.065</v>
      </c>
      <c r="N372" s="4">
        <v>104.4634554</v>
      </c>
      <c r="O372" s="54">
        <f>EnergyDemand__2_1[[#This Row],[Demand]]*EnergyDemand__2_1[[#This Row],[RRP AUD$]]</f>
        <v>12221708.754647601</v>
      </c>
    </row>
    <row r="373" spans="1:15" x14ac:dyDescent="0.3">
      <c r="A373" s="3">
        <v>43631</v>
      </c>
      <c r="B373" s="3" t="str">
        <f>"Q" &amp;INT((MONTH(A373)+2)/3) &amp; "-" &amp; YEAR(A373)</f>
        <v>Q2-2019</v>
      </c>
      <c r="C373" t="str">
        <f>TEXT(EnergyDemand__2_1[[#This Row],[Date]],"mmmm")</f>
        <v>June</v>
      </c>
      <c r="D373">
        <f>WEEKNUM(EnergyDemand__2_1[[#This Row],[Date]],)</f>
        <v>24</v>
      </c>
      <c r="E373" t="str">
        <f>TEXT(EnergyDemand__2_1[[#This Row],[Date]],"dddd")</f>
        <v>Saturday</v>
      </c>
      <c r="F373" s="49">
        <f>YEAR(EnergyDemand__2_1[[#This Row],[Date]])</f>
        <v>2019</v>
      </c>
      <c r="G373">
        <v>9</v>
      </c>
      <c r="H373">
        <v>15.2</v>
      </c>
      <c r="I373">
        <v>6.4</v>
      </c>
      <c r="J373">
        <v>2.6</v>
      </c>
      <c r="K373" t="str">
        <f>VLOOKUP(EnergyDemand__2_1[[#This Row],[Date]],_holidays!$A$1:$C$2107,2,0)</f>
        <v>Y</v>
      </c>
      <c r="L373" t="str">
        <f>VLOOKUP(EnergyDemand__2_1[[#This Row],[Date]],_holidays!$A$1:$C$2107,3,0)</f>
        <v>N</v>
      </c>
      <c r="M373" s="2">
        <v>121097.845</v>
      </c>
      <c r="N373" s="4">
        <v>104.43185029999999</v>
      </c>
      <c r="O373" s="54">
        <f>EnergyDemand__2_1[[#This Row],[Demand]]*EnergyDemand__2_1[[#This Row],[RRP AUD$]]</f>
        <v>12646472.020692604</v>
      </c>
    </row>
    <row r="374" spans="1:15" x14ac:dyDescent="0.3">
      <c r="A374" s="3">
        <v>42912</v>
      </c>
      <c r="B374" s="3" t="str">
        <f>"Q" &amp;INT((MONTH(A374)+2)/3) &amp; "-" &amp; YEAR(A374)</f>
        <v>Q2-2017</v>
      </c>
      <c r="C374" t="str">
        <f>TEXT(EnergyDemand__2_1[[#This Row],[Date]],"mmmm")</f>
        <v>June</v>
      </c>
      <c r="D374">
        <f>WEEKNUM(EnergyDemand__2_1[[#This Row],[Date]],)</f>
        <v>26</v>
      </c>
      <c r="E374" t="str">
        <f>TEXT(EnergyDemand__2_1[[#This Row],[Date]],"dddd")</f>
        <v>Monday</v>
      </c>
      <c r="F374" s="49">
        <f>YEAR(EnergyDemand__2_1[[#This Row],[Date]])</f>
        <v>2017</v>
      </c>
      <c r="G374">
        <v>8.8000000000000007</v>
      </c>
      <c r="H374">
        <v>12.6</v>
      </c>
      <c r="I374">
        <v>7.8</v>
      </c>
      <c r="J374">
        <v>1.4</v>
      </c>
      <c r="K374" t="str">
        <f>VLOOKUP(EnergyDemand__2_1[[#This Row],[Date]],_holidays!$A$1:$C$2107,2,0)</f>
        <v>Y</v>
      </c>
      <c r="L374" t="str">
        <f>VLOOKUP(EnergyDemand__2_1[[#This Row],[Date]],_holidays!$A$1:$C$2107,3,0)</f>
        <v>N</v>
      </c>
      <c r="M374" s="2">
        <v>138040.38</v>
      </c>
      <c r="N374" s="4">
        <v>104.3154945</v>
      </c>
      <c r="O374" s="54">
        <f>EnergyDemand__2_1[[#This Row],[Demand]]*EnergyDemand__2_1[[#This Row],[RRP AUD$]]</f>
        <v>14399750.500667911</v>
      </c>
    </row>
    <row r="375" spans="1:15" x14ac:dyDescent="0.3">
      <c r="A375" s="3">
        <v>42903</v>
      </c>
      <c r="B375" s="3" t="str">
        <f>"Q" &amp;INT((MONTH(A375)+2)/3) &amp; "-" &amp; YEAR(A375)</f>
        <v>Q2-2017</v>
      </c>
      <c r="C375" t="str">
        <f>TEXT(EnergyDemand__2_1[[#This Row],[Date]],"mmmm")</f>
        <v>June</v>
      </c>
      <c r="D375">
        <f>WEEKNUM(EnergyDemand__2_1[[#This Row],[Date]],)</f>
        <v>24</v>
      </c>
      <c r="E375" t="str">
        <f>TEXT(EnergyDemand__2_1[[#This Row],[Date]],"dddd")</f>
        <v>Saturday</v>
      </c>
      <c r="F375" s="49">
        <f>YEAR(EnergyDemand__2_1[[#This Row],[Date]])</f>
        <v>2017</v>
      </c>
      <c r="G375">
        <v>4.2</v>
      </c>
      <c r="H375">
        <v>15.5</v>
      </c>
      <c r="I375">
        <v>9.1999999999999993</v>
      </c>
      <c r="J375">
        <v>0</v>
      </c>
      <c r="K375" t="str">
        <f>VLOOKUP(EnergyDemand__2_1[[#This Row],[Date]],_holidays!$A$1:$C$2107,2,0)</f>
        <v>Y</v>
      </c>
      <c r="L375" t="str">
        <f>VLOOKUP(EnergyDemand__2_1[[#This Row],[Date]],_holidays!$A$1:$C$2107,3,0)</f>
        <v>N</v>
      </c>
      <c r="M375" s="2">
        <v>121178.68</v>
      </c>
      <c r="N375" s="4">
        <v>104.2875868</v>
      </c>
      <c r="O375" s="54">
        <f>EnergyDemand__2_1[[#This Row],[Demand]]*EnergyDemand__2_1[[#This Row],[RRP AUD$]]</f>
        <v>12637432.108809423</v>
      </c>
    </row>
    <row r="376" spans="1:15" x14ac:dyDescent="0.3">
      <c r="A376" s="3">
        <v>43137</v>
      </c>
      <c r="B376" s="3" t="str">
        <f>"Q" &amp;INT((MONTH(A376)+2)/3) &amp; "-" &amp; YEAR(A376)</f>
        <v>Q1-2018</v>
      </c>
      <c r="C376" t="str">
        <f>TEXT(EnergyDemand__2_1[[#This Row],[Date]],"mmmm")</f>
        <v>February</v>
      </c>
      <c r="D376">
        <f>WEEKNUM(EnergyDemand__2_1[[#This Row],[Date]],)</f>
        <v>6</v>
      </c>
      <c r="E376" t="str">
        <f>TEXT(EnergyDemand__2_1[[#This Row],[Date]],"dddd")</f>
        <v>Tuesday</v>
      </c>
      <c r="F376" s="49">
        <f>YEAR(EnergyDemand__2_1[[#This Row],[Date]])</f>
        <v>2018</v>
      </c>
      <c r="G376">
        <v>17.7</v>
      </c>
      <c r="H376">
        <v>29.9</v>
      </c>
      <c r="I376">
        <v>27.6</v>
      </c>
      <c r="J376">
        <v>0</v>
      </c>
      <c r="K376" t="str">
        <f>VLOOKUP(EnergyDemand__2_1[[#This Row],[Date]],_holidays!$A$1:$C$2107,2,0)</f>
        <v>Y</v>
      </c>
      <c r="L376" t="str">
        <f>VLOOKUP(EnergyDemand__2_1[[#This Row],[Date]],_holidays!$A$1:$C$2107,3,0)</f>
        <v>N</v>
      </c>
      <c r="M376" s="2">
        <v>137539.72500000001</v>
      </c>
      <c r="N376" s="4">
        <v>104.2296312</v>
      </c>
      <c r="O376" s="54">
        <f>EnergyDemand__2_1[[#This Row],[Demand]]*EnergyDemand__2_1[[#This Row],[RRP AUD$]]</f>
        <v>14335714.812099421</v>
      </c>
    </row>
    <row r="377" spans="1:15" x14ac:dyDescent="0.3">
      <c r="A377" s="3">
        <v>43766</v>
      </c>
      <c r="B377" s="3" t="str">
        <f>"Q" &amp;INT((MONTH(A377)+2)/3) &amp; "-" &amp; YEAR(A377)</f>
        <v>Q4-2019</v>
      </c>
      <c r="C377" t="str">
        <f>TEXT(EnergyDemand__2_1[[#This Row],[Date]],"mmmm")</f>
        <v>October</v>
      </c>
      <c r="D377">
        <f>WEEKNUM(EnergyDemand__2_1[[#This Row],[Date]],)</f>
        <v>44</v>
      </c>
      <c r="E377" t="str">
        <f>TEXT(EnergyDemand__2_1[[#This Row],[Date]],"dddd")</f>
        <v>Monday</v>
      </c>
      <c r="F377" s="49">
        <f>YEAR(EnergyDemand__2_1[[#This Row],[Date]])</f>
        <v>2019</v>
      </c>
      <c r="G377">
        <v>8.6999999999999993</v>
      </c>
      <c r="H377">
        <v>21.6</v>
      </c>
      <c r="I377">
        <v>26.3</v>
      </c>
      <c r="J377">
        <v>1.4</v>
      </c>
      <c r="K377" t="str">
        <f>VLOOKUP(EnergyDemand__2_1[[#This Row],[Date]],_holidays!$A$1:$C$2107,2,0)</f>
        <v>Y</v>
      </c>
      <c r="L377" t="str">
        <f>VLOOKUP(EnergyDemand__2_1[[#This Row],[Date]],_holidays!$A$1:$C$2107,3,0)</f>
        <v>N</v>
      </c>
      <c r="M377" s="2">
        <v>112634.63499999999</v>
      </c>
      <c r="N377" s="4">
        <v>104.09160749999999</v>
      </c>
      <c r="O377" s="54">
        <f>EnergyDemand__2_1[[#This Row],[Demand]]*EnergyDemand__2_1[[#This Row],[RRP AUD$]]</f>
        <v>11724320.217325762</v>
      </c>
    </row>
    <row r="378" spans="1:15" x14ac:dyDescent="0.3">
      <c r="A378" s="3">
        <v>42845</v>
      </c>
      <c r="B378" s="3" t="str">
        <f>"Q" &amp;INT((MONTH(A378)+2)/3) &amp; "-" &amp; YEAR(A378)</f>
        <v>Q2-2017</v>
      </c>
      <c r="C378" t="str">
        <f>TEXT(EnergyDemand__2_1[[#This Row],[Date]],"mmmm")</f>
        <v>April</v>
      </c>
      <c r="D378">
        <f>WEEKNUM(EnergyDemand__2_1[[#This Row],[Date]],)</f>
        <v>16</v>
      </c>
      <c r="E378" t="str">
        <f>TEXT(EnergyDemand__2_1[[#This Row],[Date]],"dddd")</f>
        <v>Thursday</v>
      </c>
      <c r="F378" s="49">
        <f>YEAR(EnergyDemand__2_1[[#This Row],[Date]])</f>
        <v>2017</v>
      </c>
      <c r="G378">
        <v>14.6</v>
      </c>
      <c r="H378">
        <v>26.5</v>
      </c>
      <c r="I378">
        <v>12.4</v>
      </c>
      <c r="J378">
        <v>0</v>
      </c>
      <c r="K378" t="str">
        <f>VLOOKUP(EnergyDemand__2_1[[#This Row],[Date]],_holidays!$A$1:$C$2107,2,0)</f>
        <v>Y</v>
      </c>
      <c r="L378" t="str">
        <f>VLOOKUP(EnergyDemand__2_1[[#This Row],[Date]],_holidays!$A$1:$C$2107,3,0)</f>
        <v>N</v>
      </c>
      <c r="M378" s="2">
        <v>112816.68</v>
      </c>
      <c r="N378" s="4">
        <v>104.07810310000001</v>
      </c>
      <c r="O378" s="54">
        <f>EnergyDemand__2_1[[#This Row],[Demand]]*EnergyDemand__2_1[[#This Row],[RRP AUD$]]</f>
        <v>11741746.052439708</v>
      </c>
    </row>
    <row r="379" spans="1:15" x14ac:dyDescent="0.3">
      <c r="A379" s="3">
        <v>43344</v>
      </c>
      <c r="B379" s="3" t="str">
        <f>"Q" &amp;INT((MONTH(A379)+2)/3) &amp; "-" &amp; YEAR(A379)</f>
        <v>Q3-2018</v>
      </c>
      <c r="C379" t="str">
        <f>TEXT(EnergyDemand__2_1[[#This Row],[Date]],"mmmm")</f>
        <v>September</v>
      </c>
      <c r="D379">
        <f>WEEKNUM(EnergyDemand__2_1[[#This Row],[Date]],)</f>
        <v>35</v>
      </c>
      <c r="E379" t="str">
        <f>TEXT(EnergyDemand__2_1[[#This Row],[Date]],"dddd")</f>
        <v>Saturday</v>
      </c>
      <c r="F379" s="49">
        <f>YEAR(EnergyDemand__2_1[[#This Row],[Date]])</f>
        <v>2018</v>
      </c>
      <c r="G379">
        <v>10.5</v>
      </c>
      <c r="H379">
        <v>13.4</v>
      </c>
      <c r="I379">
        <v>7.4</v>
      </c>
      <c r="J379">
        <v>2.2000000000000002</v>
      </c>
      <c r="K379" t="str">
        <f>VLOOKUP(EnergyDemand__2_1[[#This Row],[Date]],_holidays!$A$1:$C$2107,2,0)</f>
        <v>Y</v>
      </c>
      <c r="L379" t="str">
        <f>VLOOKUP(EnergyDemand__2_1[[#This Row],[Date]],_holidays!$A$1:$C$2107,3,0)</f>
        <v>N</v>
      </c>
      <c r="M379" s="2">
        <v>116344.565</v>
      </c>
      <c r="N379" s="4">
        <v>104.0260614</v>
      </c>
      <c r="O379" s="54">
        <f>EnergyDemand__2_1[[#This Row],[Demand]]*EnergyDemand__2_1[[#This Row],[RRP AUD$]]</f>
        <v>12102866.862246292</v>
      </c>
    </row>
    <row r="380" spans="1:15" x14ac:dyDescent="0.3">
      <c r="A380" s="3">
        <v>43541</v>
      </c>
      <c r="B380" s="3" t="str">
        <f>"Q" &amp;INT((MONTH(A380)+2)/3) &amp; "-" &amp; YEAR(A380)</f>
        <v>Q1-2019</v>
      </c>
      <c r="C380" t="str">
        <f>TEXT(EnergyDemand__2_1[[#This Row],[Date]],"mmmm")</f>
        <v>March</v>
      </c>
      <c r="D380">
        <f>WEEKNUM(EnergyDemand__2_1[[#This Row],[Date]],)</f>
        <v>12</v>
      </c>
      <c r="E380" t="str">
        <f>TEXT(EnergyDemand__2_1[[#This Row],[Date]],"dddd")</f>
        <v>Sunday</v>
      </c>
      <c r="F380" s="49">
        <f>YEAR(EnergyDemand__2_1[[#This Row],[Date]])</f>
        <v>2019</v>
      </c>
      <c r="G380">
        <v>14.2</v>
      </c>
      <c r="H380">
        <v>25.6</v>
      </c>
      <c r="I380">
        <v>19.2</v>
      </c>
      <c r="J380">
        <v>0</v>
      </c>
      <c r="K380" t="str">
        <f>VLOOKUP(EnergyDemand__2_1[[#This Row],[Date]],_holidays!$A$1:$C$2107,2,0)</f>
        <v>Y</v>
      </c>
      <c r="L380" t="str">
        <f>VLOOKUP(EnergyDemand__2_1[[#This Row],[Date]],_holidays!$A$1:$C$2107,3,0)</f>
        <v>N</v>
      </c>
      <c r="M380" s="2">
        <v>105669.045</v>
      </c>
      <c r="N380" s="4">
        <v>103.9571924</v>
      </c>
      <c r="O380" s="54">
        <f>EnergyDemand__2_1[[#This Row],[Demand]]*EnergyDemand__2_1[[#This Row],[RRP AUD$]]</f>
        <v>10985057.241789257</v>
      </c>
    </row>
    <row r="381" spans="1:15" x14ac:dyDescent="0.3">
      <c r="A381" s="3">
        <v>44035</v>
      </c>
      <c r="B381" s="3" t="str">
        <f>"Q" &amp;INT((MONTH(A381)+2)/3) &amp; "-" &amp; YEAR(A381)</f>
        <v>Q3-2020</v>
      </c>
      <c r="C381" t="str">
        <f>TEXT(EnergyDemand__2_1[[#This Row],[Date]],"mmmm")</f>
        <v>July</v>
      </c>
      <c r="D381">
        <f>WEEKNUM(EnergyDemand__2_1[[#This Row],[Date]],)</f>
        <v>30</v>
      </c>
      <c r="E381" t="str">
        <f>TEXT(EnergyDemand__2_1[[#This Row],[Date]],"dddd")</f>
        <v>Thursday</v>
      </c>
      <c r="F381" s="49">
        <f>YEAR(EnergyDemand__2_1[[#This Row],[Date]])</f>
        <v>2020</v>
      </c>
      <c r="G381">
        <v>8.1</v>
      </c>
      <c r="H381">
        <v>12</v>
      </c>
      <c r="I381">
        <v>7.5</v>
      </c>
      <c r="J381">
        <v>2.2000000000000002</v>
      </c>
      <c r="K381" t="str">
        <f>VLOOKUP(EnergyDemand__2_1[[#This Row],[Date]],_holidays!$A$1:$C$2107,2,0)</f>
        <v>Y</v>
      </c>
      <c r="L381" t="str">
        <f>VLOOKUP(EnergyDemand__2_1[[#This Row],[Date]],_holidays!$A$1:$C$2107,3,0)</f>
        <v>N</v>
      </c>
      <c r="M381" s="2">
        <v>142476.36499999999</v>
      </c>
      <c r="N381" s="4">
        <v>103.9160215</v>
      </c>
      <c r="O381" s="54">
        <f>EnergyDemand__2_1[[#This Row],[Demand]]*EnergyDemand__2_1[[#This Row],[RRP AUD$]]</f>
        <v>14805577.008581847</v>
      </c>
    </row>
    <row r="382" spans="1:15" x14ac:dyDescent="0.3">
      <c r="A382" s="3">
        <v>43136</v>
      </c>
      <c r="B382" s="3" t="str">
        <f>"Q" &amp;INT((MONTH(A382)+2)/3) &amp; "-" &amp; YEAR(A382)</f>
        <v>Q1-2018</v>
      </c>
      <c r="C382" t="str">
        <f>TEXT(EnergyDemand__2_1[[#This Row],[Date]],"mmmm")</f>
        <v>February</v>
      </c>
      <c r="D382">
        <f>WEEKNUM(EnergyDemand__2_1[[#This Row],[Date]],)</f>
        <v>6</v>
      </c>
      <c r="E382" t="str">
        <f>TEXT(EnergyDemand__2_1[[#This Row],[Date]],"dddd")</f>
        <v>Monday</v>
      </c>
      <c r="F382" s="49">
        <f>YEAR(EnergyDemand__2_1[[#This Row],[Date]])</f>
        <v>2018</v>
      </c>
      <c r="G382">
        <v>17</v>
      </c>
      <c r="H382">
        <v>25.7</v>
      </c>
      <c r="I382">
        <v>24</v>
      </c>
      <c r="J382">
        <v>0</v>
      </c>
      <c r="K382" t="str">
        <f>VLOOKUP(EnergyDemand__2_1[[#This Row],[Date]],_holidays!$A$1:$C$2107,2,0)</f>
        <v>Y</v>
      </c>
      <c r="L382" t="str">
        <f>VLOOKUP(EnergyDemand__2_1[[#This Row],[Date]],_holidays!$A$1:$C$2107,3,0)</f>
        <v>N</v>
      </c>
      <c r="M382" s="2">
        <v>126465.96</v>
      </c>
      <c r="N382" s="4">
        <v>103.83019280000001</v>
      </c>
      <c r="O382" s="54">
        <f>EnergyDemand__2_1[[#This Row],[Demand]]*EnergyDemand__2_1[[#This Row],[RRP AUD$]]</f>
        <v>13130985.00943709</v>
      </c>
    </row>
    <row r="383" spans="1:15" x14ac:dyDescent="0.3">
      <c r="A383" s="3">
        <v>43587</v>
      </c>
      <c r="B383" s="3" t="str">
        <f>"Q" &amp;INT((MONTH(A383)+2)/3) &amp; "-" &amp; YEAR(A383)</f>
        <v>Q2-2019</v>
      </c>
      <c r="C383" t="str">
        <f>TEXT(EnergyDemand__2_1[[#This Row],[Date]],"mmmm")</f>
        <v>May</v>
      </c>
      <c r="D383">
        <f>WEEKNUM(EnergyDemand__2_1[[#This Row],[Date]],)</f>
        <v>18</v>
      </c>
      <c r="E383" t="str">
        <f>TEXT(EnergyDemand__2_1[[#This Row],[Date]],"dddd")</f>
        <v>Thursday</v>
      </c>
      <c r="F383" s="49">
        <f>YEAR(EnergyDemand__2_1[[#This Row],[Date]])</f>
        <v>2019</v>
      </c>
      <c r="G383">
        <v>17.100000000000001</v>
      </c>
      <c r="H383">
        <v>20.2</v>
      </c>
      <c r="I383">
        <v>6.2</v>
      </c>
      <c r="J383">
        <v>3.6</v>
      </c>
      <c r="K383" t="str">
        <f>VLOOKUP(EnergyDemand__2_1[[#This Row],[Date]],_holidays!$A$1:$C$2107,2,0)</f>
        <v>Y</v>
      </c>
      <c r="L383" t="str">
        <f>VLOOKUP(EnergyDemand__2_1[[#This Row],[Date]],_holidays!$A$1:$C$2107,3,0)</f>
        <v>N</v>
      </c>
      <c r="M383" s="2">
        <v>112948.4</v>
      </c>
      <c r="N383" s="4">
        <v>103.58661480000001</v>
      </c>
      <c r="O383" s="54">
        <f>EnergyDemand__2_1[[#This Row],[Demand]]*EnergyDemand__2_1[[#This Row],[RRP AUD$]]</f>
        <v>11699942.403076321</v>
      </c>
    </row>
    <row r="384" spans="1:15" x14ac:dyDescent="0.3">
      <c r="A384" s="3">
        <v>43124</v>
      </c>
      <c r="B384" s="3" t="str">
        <f>"Q" &amp;INT((MONTH(A384)+2)/3) &amp; "-" &amp; YEAR(A384)</f>
        <v>Q1-2018</v>
      </c>
      <c r="C384" t="str">
        <f>TEXT(EnergyDemand__2_1[[#This Row],[Date]],"mmmm")</f>
        <v>January</v>
      </c>
      <c r="D384">
        <f>WEEKNUM(EnergyDemand__2_1[[#This Row],[Date]],)</f>
        <v>4</v>
      </c>
      <c r="E384" t="str">
        <f>TEXT(EnergyDemand__2_1[[#This Row],[Date]],"dddd")</f>
        <v>Wednesday</v>
      </c>
      <c r="F384" s="49">
        <f>YEAR(EnergyDemand__2_1[[#This Row],[Date]])</f>
        <v>2018</v>
      </c>
      <c r="G384">
        <v>14.8</v>
      </c>
      <c r="H384">
        <v>23.3</v>
      </c>
      <c r="I384">
        <v>27.5</v>
      </c>
      <c r="J384">
        <v>0</v>
      </c>
      <c r="K384" t="str">
        <f>VLOOKUP(EnergyDemand__2_1[[#This Row],[Date]],_holidays!$A$1:$C$2107,2,0)</f>
        <v>N</v>
      </c>
      <c r="L384" t="str">
        <f>VLOOKUP(EnergyDemand__2_1[[#This Row],[Date]],_holidays!$A$1:$C$2107,3,0)</f>
        <v>N</v>
      </c>
      <c r="M384" s="2">
        <v>128899.765</v>
      </c>
      <c r="N384" s="4">
        <v>103.427874</v>
      </c>
      <c r="O384" s="54">
        <f>EnergyDemand__2_1[[#This Row],[Demand]]*EnergyDemand__2_1[[#This Row],[RRP AUD$]]</f>
        <v>13331828.653049611</v>
      </c>
    </row>
    <row r="385" spans="1:15" x14ac:dyDescent="0.3">
      <c r="A385" s="3">
        <v>43589</v>
      </c>
      <c r="B385" s="3" t="str">
        <f>"Q" &amp;INT((MONTH(A385)+2)/3) &amp; "-" &amp; YEAR(A385)</f>
        <v>Q2-2019</v>
      </c>
      <c r="C385" t="str">
        <f>TEXT(EnergyDemand__2_1[[#This Row],[Date]],"mmmm")</f>
        <v>May</v>
      </c>
      <c r="D385">
        <f>WEEKNUM(EnergyDemand__2_1[[#This Row],[Date]],)</f>
        <v>18</v>
      </c>
      <c r="E385" t="str">
        <f>TEXT(EnergyDemand__2_1[[#This Row],[Date]],"dddd")</f>
        <v>Saturday</v>
      </c>
      <c r="F385" s="49">
        <f>YEAR(EnergyDemand__2_1[[#This Row],[Date]])</f>
        <v>2019</v>
      </c>
      <c r="G385">
        <v>13</v>
      </c>
      <c r="H385">
        <v>16.399999999999999</v>
      </c>
      <c r="I385">
        <v>8.1999999999999993</v>
      </c>
      <c r="J385">
        <v>0.2</v>
      </c>
      <c r="K385" t="str">
        <f>VLOOKUP(EnergyDemand__2_1[[#This Row],[Date]],_holidays!$A$1:$C$2107,2,0)</f>
        <v>Y</v>
      </c>
      <c r="L385" t="str">
        <f>VLOOKUP(EnergyDemand__2_1[[#This Row],[Date]],_holidays!$A$1:$C$2107,3,0)</f>
        <v>N</v>
      </c>
      <c r="M385" s="2">
        <v>103616.145</v>
      </c>
      <c r="N385" s="4">
        <v>103.38349669999999</v>
      </c>
      <c r="O385" s="54">
        <f>EnergyDemand__2_1[[#This Row],[Demand]]*EnergyDemand__2_1[[#This Row],[RRP AUD$]]</f>
        <v>10712199.384674221</v>
      </c>
    </row>
    <row r="386" spans="1:15" x14ac:dyDescent="0.3">
      <c r="A386" s="3">
        <v>43561</v>
      </c>
      <c r="B386" s="3" t="str">
        <f>"Q" &amp;INT((MONTH(A386)+2)/3) &amp; "-" &amp; YEAR(A386)</f>
        <v>Q2-2019</v>
      </c>
      <c r="C386" t="str">
        <f>TEXT(EnergyDemand__2_1[[#This Row],[Date]],"mmmm")</f>
        <v>April</v>
      </c>
      <c r="D386">
        <f>WEEKNUM(EnergyDemand__2_1[[#This Row],[Date]],)</f>
        <v>14</v>
      </c>
      <c r="E386" t="str">
        <f>TEXT(EnergyDemand__2_1[[#This Row],[Date]],"dddd")</f>
        <v>Saturday</v>
      </c>
      <c r="F386" s="49">
        <f>YEAR(EnergyDemand__2_1[[#This Row],[Date]])</f>
        <v>2019</v>
      </c>
      <c r="G386">
        <v>16.5</v>
      </c>
      <c r="H386">
        <v>20.100000000000001</v>
      </c>
      <c r="I386">
        <v>12.4</v>
      </c>
      <c r="J386">
        <v>0</v>
      </c>
      <c r="K386" t="str">
        <f>VLOOKUP(EnergyDemand__2_1[[#This Row],[Date]],_holidays!$A$1:$C$2107,2,0)</f>
        <v>N</v>
      </c>
      <c r="L386" t="str">
        <f>VLOOKUP(EnergyDemand__2_1[[#This Row],[Date]],_holidays!$A$1:$C$2107,3,0)</f>
        <v>N</v>
      </c>
      <c r="M386" s="2">
        <v>102229.645</v>
      </c>
      <c r="N386" s="4">
        <v>103.2729949</v>
      </c>
      <c r="O386" s="54">
        <f>EnergyDemand__2_1[[#This Row],[Demand]]*EnergyDemand__2_1[[#This Row],[RRP AUD$]]</f>
        <v>10557561.606713811</v>
      </c>
    </row>
    <row r="387" spans="1:15" x14ac:dyDescent="0.3">
      <c r="A387" s="3">
        <v>42787</v>
      </c>
      <c r="B387" s="3" t="str">
        <f>"Q" &amp;INT((MONTH(A387)+2)/3) &amp; "-" &amp; YEAR(A387)</f>
        <v>Q1-2017</v>
      </c>
      <c r="C387" t="str">
        <f>TEXT(EnergyDemand__2_1[[#This Row],[Date]],"mmmm")</f>
        <v>February</v>
      </c>
      <c r="D387">
        <f>WEEKNUM(EnergyDemand__2_1[[#This Row],[Date]],)</f>
        <v>8</v>
      </c>
      <c r="E387" t="str">
        <f>TEXT(EnergyDemand__2_1[[#This Row],[Date]],"dddd")</f>
        <v>Tuesday</v>
      </c>
      <c r="F387" s="49">
        <f>YEAR(EnergyDemand__2_1[[#This Row],[Date]])</f>
        <v>2017</v>
      </c>
      <c r="G387">
        <v>10.1</v>
      </c>
      <c r="H387">
        <v>24</v>
      </c>
      <c r="I387">
        <v>25</v>
      </c>
      <c r="J387">
        <v>0.2</v>
      </c>
      <c r="K387" t="str">
        <f>VLOOKUP(EnergyDemand__2_1[[#This Row],[Date]],_holidays!$A$1:$C$2107,2,0)</f>
        <v>Y</v>
      </c>
      <c r="L387" t="str">
        <f>VLOOKUP(EnergyDemand__2_1[[#This Row],[Date]],_holidays!$A$1:$C$2107,3,0)</f>
        <v>N</v>
      </c>
      <c r="M387" s="2">
        <v>112351.47</v>
      </c>
      <c r="N387" s="4">
        <v>103.2484286</v>
      </c>
      <c r="O387" s="54">
        <f>EnergyDemand__2_1[[#This Row],[Demand]]*EnergyDemand__2_1[[#This Row],[RRP AUD$]]</f>
        <v>11600112.728400042</v>
      </c>
    </row>
    <row r="388" spans="1:15" x14ac:dyDescent="0.3">
      <c r="A388" s="3">
        <v>42879</v>
      </c>
      <c r="B388" s="3" t="str">
        <f>"Q" &amp;INT((MONTH(A388)+2)/3) &amp; "-" &amp; YEAR(A388)</f>
        <v>Q2-2017</v>
      </c>
      <c r="C388" t="str">
        <f>TEXT(EnergyDemand__2_1[[#This Row],[Date]],"mmmm")</f>
        <v>May</v>
      </c>
      <c r="D388">
        <f>WEEKNUM(EnergyDemand__2_1[[#This Row],[Date]],)</f>
        <v>21</v>
      </c>
      <c r="E388" t="str">
        <f>TEXT(EnergyDemand__2_1[[#This Row],[Date]],"dddd")</f>
        <v>Wednesday</v>
      </c>
      <c r="F388" s="49">
        <f>YEAR(EnergyDemand__2_1[[#This Row],[Date]])</f>
        <v>2017</v>
      </c>
      <c r="G388">
        <v>11.7</v>
      </c>
      <c r="H388">
        <v>17.100000000000001</v>
      </c>
      <c r="I388">
        <v>8</v>
      </c>
      <c r="J388">
        <v>0</v>
      </c>
      <c r="K388" t="str">
        <f>VLOOKUP(EnergyDemand__2_1[[#This Row],[Date]],_holidays!$A$1:$C$2107,2,0)</f>
        <v>Y</v>
      </c>
      <c r="L388" t="str">
        <f>VLOOKUP(EnergyDemand__2_1[[#This Row],[Date]],_holidays!$A$1:$C$2107,3,0)</f>
        <v>N</v>
      </c>
      <c r="M388" s="2">
        <v>121571.97</v>
      </c>
      <c r="N388" s="4">
        <v>103.2410383</v>
      </c>
      <c r="O388" s="54">
        <f>EnergyDemand__2_1[[#This Row],[Demand]]*EnergyDemand__2_1[[#This Row],[RRP AUD$]]</f>
        <v>12551216.410976451</v>
      </c>
    </row>
    <row r="389" spans="1:15" x14ac:dyDescent="0.3">
      <c r="A389" s="3">
        <v>43730</v>
      </c>
      <c r="B389" s="3" t="str">
        <f>"Q" &amp;INT((MONTH(A389)+2)/3) &amp; "-" &amp; YEAR(A389)</f>
        <v>Q3-2019</v>
      </c>
      <c r="C389" t="str">
        <f>TEXT(EnergyDemand__2_1[[#This Row],[Date]],"mmmm")</f>
        <v>September</v>
      </c>
      <c r="D389">
        <f>WEEKNUM(EnergyDemand__2_1[[#This Row],[Date]],)</f>
        <v>39</v>
      </c>
      <c r="E389" t="str">
        <f>TEXT(EnergyDemand__2_1[[#This Row],[Date]],"dddd")</f>
        <v>Sunday</v>
      </c>
      <c r="F389" s="49">
        <f>YEAR(EnergyDemand__2_1[[#This Row],[Date]])</f>
        <v>2019</v>
      </c>
      <c r="G389">
        <v>7.9</v>
      </c>
      <c r="H389">
        <v>15.5</v>
      </c>
      <c r="I389">
        <v>13.6</v>
      </c>
      <c r="J389">
        <v>4.5999999999999996</v>
      </c>
      <c r="K389" t="str">
        <f>VLOOKUP(EnergyDemand__2_1[[#This Row],[Date]],_holidays!$A$1:$C$2107,2,0)</f>
        <v>N</v>
      </c>
      <c r="L389" t="str">
        <f>VLOOKUP(EnergyDemand__2_1[[#This Row],[Date]],_holidays!$A$1:$C$2107,3,0)</f>
        <v>N</v>
      </c>
      <c r="M389" s="2">
        <v>102386.52499999999</v>
      </c>
      <c r="N389" s="4">
        <v>103.2310155</v>
      </c>
      <c r="O389" s="54">
        <f>EnergyDemand__2_1[[#This Row],[Demand]]*EnergyDemand__2_1[[#This Row],[RRP AUD$]]</f>
        <v>10569464.949266138</v>
      </c>
    </row>
    <row r="390" spans="1:15" x14ac:dyDescent="0.3">
      <c r="A390" s="3">
        <v>43531</v>
      </c>
      <c r="B390" s="3" t="str">
        <f>"Q" &amp;INT((MONTH(A390)+2)/3) &amp; "-" &amp; YEAR(A390)</f>
        <v>Q1-2019</v>
      </c>
      <c r="C390" t="str">
        <f>TEXT(EnergyDemand__2_1[[#This Row],[Date]],"mmmm")</f>
        <v>March</v>
      </c>
      <c r="D390">
        <f>WEEKNUM(EnergyDemand__2_1[[#This Row],[Date]],)</f>
        <v>10</v>
      </c>
      <c r="E390" t="str">
        <f>TEXT(EnergyDemand__2_1[[#This Row],[Date]],"dddd")</f>
        <v>Thursday</v>
      </c>
      <c r="F390" s="49">
        <f>YEAR(EnergyDemand__2_1[[#This Row],[Date]])</f>
        <v>2019</v>
      </c>
      <c r="G390">
        <v>9.6999999999999993</v>
      </c>
      <c r="H390">
        <v>22.1</v>
      </c>
      <c r="I390">
        <v>21.2</v>
      </c>
      <c r="J390">
        <v>2</v>
      </c>
      <c r="K390" t="str">
        <f>VLOOKUP(EnergyDemand__2_1[[#This Row],[Date]],_holidays!$A$1:$C$2107,2,0)</f>
        <v>Y</v>
      </c>
      <c r="L390" t="str">
        <f>VLOOKUP(EnergyDemand__2_1[[#This Row],[Date]],_holidays!$A$1:$C$2107,3,0)</f>
        <v>N</v>
      </c>
      <c r="M390" s="2">
        <v>114519.86500000001</v>
      </c>
      <c r="N390" s="4">
        <v>103.1975585</v>
      </c>
      <c r="O390" s="54">
        <f>EnergyDemand__2_1[[#This Row],[Demand]]*EnergyDemand__2_1[[#This Row],[RRP AUD$]]</f>
        <v>11818170.467749603</v>
      </c>
    </row>
    <row r="391" spans="1:15" x14ac:dyDescent="0.3">
      <c r="A391" s="3">
        <v>43518</v>
      </c>
      <c r="B391" s="3" t="str">
        <f>"Q" &amp;INT((MONTH(A391)+2)/3) &amp; "-" &amp; YEAR(A391)</f>
        <v>Q1-2019</v>
      </c>
      <c r="C391" t="str">
        <f>TEXT(EnergyDemand__2_1[[#This Row],[Date]],"mmmm")</f>
        <v>February</v>
      </c>
      <c r="D391">
        <f>WEEKNUM(EnergyDemand__2_1[[#This Row],[Date]],)</f>
        <v>8</v>
      </c>
      <c r="E391" t="str">
        <f>TEXT(EnergyDemand__2_1[[#This Row],[Date]],"dddd")</f>
        <v>Friday</v>
      </c>
      <c r="F391" s="49">
        <f>YEAR(EnergyDemand__2_1[[#This Row],[Date]])</f>
        <v>2019</v>
      </c>
      <c r="G391">
        <v>15.5</v>
      </c>
      <c r="H391">
        <v>21.2</v>
      </c>
      <c r="I391">
        <v>23.9</v>
      </c>
      <c r="J391">
        <v>0</v>
      </c>
      <c r="K391" t="str">
        <f>VLOOKUP(EnergyDemand__2_1[[#This Row],[Date]],_holidays!$A$1:$C$2107,2,0)</f>
        <v>Y</v>
      </c>
      <c r="L391" t="str">
        <f>VLOOKUP(EnergyDemand__2_1[[#This Row],[Date]],_holidays!$A$1:$C$2107,3,0)</f>
        <v>N</v>
      </c>
      <c r="M391" s="2">
        <v>109901.75999999999</v>
      </c>
      <c r="N391" s="4">
        <v>103.0440629</v>
      </c>
      <c r="O391" s="54">
        <f>EnergyDemand__2_1[[#This Row],[Demand]]*EnergyDemand__2_1[[#This Row],[RRP AUD$]]</f>
        <v>11324723.870260704</v>
      </c>
    </row>
    <row r="392" spans="1:15" x14ac:dyDescent="0.3">
      <c r="A392" s="3">
        <v>42901</v>
      </c>
      <c r="B392" s="3" t="str">
        <f>"Q" &amp;INT((MONTH(A392)+2)/3) &amp; "-" &amp; YEAR(A392)</f>
        <v>Q2-2017</v>
      </c>
      <c r="C392" t="str">
        <f>TEXT(EnergyDemand__2_1[[#This Row],[Date]],"mmmm")</f>
        <v>June</v>
      </c>
      <c r="D392">
        <f>WEEKNUM(EnergyDemand__2_1[[#This Row],[Date]],)</f>
        <v>24</v>
      </c>
      <c r="E392" t="str">
        <f>TEXT(EnergyDemand__2_1[[#This Row],[Date]],"dddd")</f>
        <v>Thursday</v>
      </c>
      <c r="F392" s="49">
        <f>YEAR(EnergyDemand__2_1[[#This Row],[Date]])</f>
        <v>2017</v>
      </c>
      <c r="G392">
        <v>7.7</v>
      </c>
      <c r="H392">
        <v>19</v>
      </c>
      <c r="I392">
        <v>7.4</v>
      </c>
      <c r="J392">
        <v>0</v>
      </c>
      <c r="K392" t="str">
        <f>VLOOKUP(EnergyDemand__2_1[[#This Row],[Date]],_holidays!$A$1:$C$2107,2,0)</f>
        <v>Y</v>
      </c>
      <c r="L392" t="str">
        <f>VLOOKUP(EnergyDemand__2_1[[#This Row],[Date]],_holidays!$A$1:$C$2107,3,0)</f>
        <v>N</v>
      </c>
      <c r="M392" s="2">
        <v>135303.255</v>
      </c>
      <c r="N392" s="4">
        <v>102.837272</v>
      </c>
      <c r="O392" s="54">
        <f>EnergyDemand__2_1[[#This Row],[Demand]]*EnergyDemand__2_1[[#This Row],[RRP AUD$]]</f>
        <v>13914217.636920361</v>
      </c>
    </row>
    <row r="393" spans="1:15" x14ac:dyDescent="0.3">
      <c r="A393" s="3">
        <v>43539</v>
      </c>
      <c r="B393" s="3" t="str">
        <f>"Q" &amp;INT((MONTH(A393)+2)/3) &amp; "-" &amp; YEAR(A393)</f>
        <v>Q1-2019</v>
      </c>
      <c r="C393" t="str">
        <f>TEXT(EnergyDemand__2_1[[#This Row],[Date]],"mmmm")</f>
        <v>March</v>
      </c>
      <c r="D393">
        <f>WEEKNUM(EnergyDemand__2_1[[#This Row],[Date]],)</f>
        <v>11</v>
      </c>
      <c r="E393" t="str">
        <f>TEXT(EnergyDemand__2_1[[#This Row],[Date]],"dddd")</f>
        <v>Friday</v>
      </c>
      <c r="F393" s="49">
        <f>YEAR(EnergyDemand__2_1[[#This Row],[Date]])</f>
        <v>2019</v>
      </c>
      <c r="G393">
        <v>11.7</v>
      </c>
      <c r="H393">
        <v>22.2</v>
      </c>
      <c r="I393">
        <v>18.7</v>
      </c>
      <c r="J393">
        <v>0</v>
      </c>
      <c r="K393" t="str">
        <f>VLOOKUP(EnergyDemand__2_1[[#This Row],[Date]],_holidays!$A$1:$C$2107,2,0)</f>
        <v>Y</v>
      </c>
      <c r="L393" t="str">
        <f>VLOOKUP(EnergyDemand__2_1[[#This Row],[Date]],_holidays!$A$1:$C$2107,3,0)</f>
        <v>N</v>
      </c>
      <c r="M393" s="2">
        <v>111179.125</v>
      </c>
      <c r="N393" s="4">
        <v>102.60851510000001</v>
      </c>
      <c r="O393" s="54">
        <f>EnergyDemand__2_1[[#This Row],[Demand]]*EnergyDemand__2_1[[#This Row],[RRP AUD$]]</f>
        <v>11407924.926367288</v>
      </c>
    </row>
    <row r="394" spans="1:15" x14ac:dyDescent="0.3">
      <c r="A394" s="3">
        <v>43076</v>
      </c>
      <c r="B394" s="3" t="str">
        <f>"Q" &amp;INT((MONTH(A394)+2)/3) &amp; "-" &amp; YEAR(A394)</f>
        <v>Q4-2017</v>
      </c>
      <c r="C394" t="str">
        <f>TEXT(EnergyDemand__2_1[[#This Row],[Date]],"mmmm")</f>
        <v>December</v>
      </c>
      <c r="D394">
        <f>WEEKNUM(EnergyDemand__2_1[[#This Row],[Date]],)</f>
        <v>49</v>
      </c>
      <c r="E394" t="str">
        <f>TEXT(EnergyDemand__2_1[[#This Row],[Date]],"dddd")</f>
        <v>Thursday</v>
      </c>
      <c r="F394" s="49">
        <f>YEAR(EnergyDemand__2_1[[#This Row],[Date]])</f>
        <v>2017</v>
      </c>
      <c r="G394">
        <v>11.6</v>
      </c>
      <c r="H394">
        <v>21.9</v>
      </c>
      <c r="I394">
        <v>19.8</v>
      </c>
      <c r="J394">
        <v>0</v>
      </c>
      <c r="K394" t="str">
        <f>VLOOKUP(EnergyDemand__2_1[[#This Row],[Date]],_holidays!$A$1:$C$2107,2,0)</f>
        <v>Y</v>
      </c>
      <c r="L394" t="str">
        <f>VLOOKUP(EnergyDemand__2_1[[#This Row],[Date]],_holidays!$A$1:$C$2107,3,0)</f>
        <v>N</v>
      </c>
      <c r="M394" s="2">
        <v>115736.97</v>
      </c>
      <c r="N394" s="4">
        <v>102.5919318</v>
      </c>
      <c r="O394" s="54">
        <f>EnergyDemand__2_1[[#This Row],[Demand]]*EnergyDemand__2_1[[#This Row],[RRP AUD$]]</f>
        <v>11873679.332978645</v>
      </c>
    </row>
    <row r="395" spans="1:15" x14ac:dyDescent="0.3">
      <c r="A395" s="3">
        <v>43052</v>
      </c>
      <c r="B395" s="3" t="str">
        <f>"Q" &amp;INT((MONTH(A395)+2)/3) &amp; "-" &amp; YEAR(A395)</f>
        <v>Q4-2017</v>
      </c>
      <c r="C395" t="str">
        <f>TEXT(EnergyDemand__2_1[[#This Row],[Date]],"mmmm")</f>
        <v>November</v>
      </c>
      <c r="D395">
        <f>WEEKNUM(EnergyDemand__2_1[[#This Row],[Date]],)</f>
        <v>46</v>
      </c>
      <c r="E395" t="str">
        <f>TEXT(EnergyDemand__2_1[[#This Row],[Date]],"dddd")</f>
        <v>Monday</v>
      </c>
      <c r="F395" s="49">
        <f>YEAR(EnergyDemand__2_1[[#This Row],[Date]])</f>
        <v>2017</v>
      </c>
      <c r="G395">
        <v>13.7</v>
      </c>
      <c r="H395">
        <v>33</v>
      </c>
      <c r="I395">
        <v>29.5</v>
      </c>
      <c r="J395">
        <v>0</v>
      </c>
      <c r="K395" t="str">
        <f>VLOOKUP(EnergyDemand__2_1[[#This Row],[Date]],_holidays!$A$1:$C$2107,2,0)</f>
        <v>Y</v>
      </c>
      <c r="L395" t="str">
        <f>VLOOKUP(EnergyDemand__2_1[[#This Row],[Date]],_holidays!$A$1:$C$2107,3,0)</f>
        <v>N</v>
      </c>
      <c r="M395" s="2">
        <v>125795.84</v>
      </c>
      <c r="N395" s="4">
        <v>102.5536814</v>
      </c>
      <c r="O395" s="54">
        <f>EnergyDemand__2_1[[#This Row],[Demand]]*EnergyDemand__2_1[[#This Row],[RRP AUD$]]</f>
        <v>12900826.496805375</v>
      </c>
    </row>
    <row r="396" spans="1:15" x14ac:dyDescent="0.3">
      <c r="A396" s="3">
        <v>42915</v>
      </c>
      <c r="B396" s="3" t="str">
        <f>"Q" &amp;INT((MONTH(A396)+2)/3) &amp; "-" &amp; YEAR(A396)</f>
        <v>Q2-2017</v>
      </c>
      <c r="C396" t="str">
        <f>TEXT(EnergyDemand__2_1[[#This Row],[Date]],"mmmm")</f>
        <v>June</v>
      </c>
      <c r="D396">
        <f>WEEKNUM(EnergyDemand__2_1[[#This Row],[Date]],)</f>
        <v>26</v>
      </c>
      <c r="E396" t="str">
        <f>TEXT(EnergyDemand__2_1[[#This Row],[Date]],"dddd")</f>
        <v>Thursday</v>
      </c>
      <c r="F396" s="49">
        <f>YEAR(EnergyDemand__2_1[[#This Row],[Date]])</f>
        <v>2017</v>
      </c>
      <c r="G396">
        <v>9.1999999999999993</v>
      </c>
      <c r="H396">
        <v>13.7</v>
      </c>
      <c r="I396">
        <v>5</v>
      </c>
      <c r="J396">
        <v>0</v>
      </c>
      <c r="K396" t="str">
        <f>VLOOKUP(EnergyDemand__2_1[[#This Row],[Date]],_holidays!$A$1:$C$2107,2,0)</f>
        <v>Y</v>
      </c>
      <c r="L396" t="str">
        <f>VLOOKUP(EnergyDemand__2_1[[#This Row],[Date]],_holidays!$A$1:$C$2107,3,0)</f>
        <v>N</v>
      </c>
      <c r="M396" s="2">
        <v>138124.06</v>
      </c>
      <c r="N396" s="4">
        <v>102.52503950000001</v>
      </c>
      <c r="O396" s="54">
        <f>EnergyDemand__2_1[[#This Row],[Demand]]*EnergyDemand__2_1[[#This Row],[RRP AUD$]]</f>
        <v>14161174.70740037</v>
      </c>
    </row>
    <row r="397" spans="1:15" x14ac:dyDescent="0.3">
      <c r="A397" s="3">
        <v>43278</v>
      </c>
      <c r="B397" s="3" t="str">
        <f>"Q" &amp;INT((MONTH(A397)+2)/3) &amp; "-" &amp; YEAR(A397)</f>
        <v>Q2-2018</v>
      </c>
      <c r="C397" t="str">
        <f>TEXT(EnergyDemand__2_1[[#This Row],[Date]],"mmmm")</f>
        <v>June</v>
      </c>
      <c r="D397">
        <f>WEEKNUM(EnergyDemand__2_1[[#This Row],[Date]],)</f>
        <v>26</v>
      </c>
      <c r="E397" t="str">
        <f>TEXT(EnergyDemand__2_1[[#This Row],[Date]],"dddd")</f>
        <v>Wednesday</v>
      </c>
      <c r="F397" s="49">
        <f>YEAR(EnergyDemand__2_1[[#This Row],[Date]])</f>
        <v>2018</v>
      </c>
      <c r="G397">
        <v>4.8</v>
      </c>
      <c r="H397">
        <v>11.2</v>
      </c>
      <c r="I397">
        <v>6</v>
      </c>
      <c r="J397">
        <v>0.2</v>
      </c>
      <c r="K397" t="str">
        <f>VLOOKUP(EnergyDemand__2_1[[#This Row],[Date]],_holidays!$A$1:$C$2107,2,0)</f>
        <v>Y</v>
      </c>
      <c r="L397" t="str">
        <f>VLOOKUP(EnergyDemand__2_1[[#This Row],[Date]],_holidays!$A$1:$C$2107,3,0)</f>
        <v>N</v>
      </c>
      <c r="M397" s="2">
        <v>148100.13</v>
      </c>
      <c r="N397" s="4">
        <v>102.4178146</v>
      </c>
      <c r="O397" s="54">
        <f>EnergyDemand__2_1[[#This Row],[Demand]]*EnergyDemand__2_1[[#This Row],[RRP AUD$]]</f>
        <v>15168091.656575898</v>
      </c>
    </row>
    <row r="398" spans="1:15" x14ac:dyDescent="0.3">
      <c r="A398" s="3">
        <v>43624</v>
      </c>
      <c r="B398" s="3" t="str">
        <f>"Q" &amp;INT((MONTH(A398)+2)/3) &amp; "-" &amp; YEAR(A398)</f>
        <v>Q2-2019</v>
      </c>
      <c r="C398" t="str">
        <f>TEXT(EnergyDemand__2_1[[#This Row],[Date]],"mmmm")</f>
        <v>June</v>
      </c>
      <c r="D398">
        <f>WEEKNUM(EnergyDemand__2_1[[#This Row],[Date]],)</f>
        <v>23</v>
      </c>
      <c r="E398" t="str">
        <f>TEXT(EnergyDemand__2_1[[#This Row],[Date]],"dddd")</f>
        <v>Saturday</v>
      </c>
      <c r="F398" s="49">
        <f>YEAR(EnergyDemand__2_1[[#This Row],[Date]])</f>
        <v>2019</v>
      </c>
      <c r="G398">
        <v>6.7</v>
      </c>
      <c r="H398">
        <v>18.7</v>
      </c>
      <c r="I398">
        <v>9.3000000000000007</v>
      </c>
      <c r="J398">
        <v>0</v>
      </c>
      <c r="K398" t="str">
        <f>VLOOKUP(EnergyDemand__2_1[[#This Row],[Date]],_holidays!$A$1:$C$2107,2,0)</f>
        <v>Y</v>
      </c>
      <c r="L398" t="str">
        <f>VLOOKUP(EnergyDemand__2_1[[#This Row],[Date]],_holidays!$A$1:$C$2107,3,0)</f>
        <v>N</v>
      </c>
      <c r="M398" s="2">
        <v>117243.63</v>
      </c>
      <c r="N398" s="4">
        <v>102.4160856</v>
      </c>
      <c r="O398" s="54">
        <f>EnergyDemand__2_1[[#This Row],[Demand]]*EnergyDemand__2_1[[#This Row],[RRP AUD$]]</f>
        <v>12007633.646134729</v>
      </c>
    </row>
    <row r="399" spans="1:15" x14ac:dyDescent="0.3">
      <c r="A399" s="3">
        <v>42986</v>
      </c>
      <c r="B399" s="3" t="str">
        <f>"Q" &amp;INT((MONTH(A399)+2)/3) &amp; "-" &amp; YEAR(A399)</f>
        <v>Q3-2017</v>
      </c>
      <c r="C399" t="str">
        <f>TEXT(EnergyDemand__2_1[[#This Row],[Date]],"mmmm")</f>
        <v>September</v>
      </c>
      <c r="D399">
        <f>WEEKNUM(EnergyDemand__2_1[[#This Row],[Date]],)</f>
        <v>36</v>
      </c>
      <c r="E399" t="str">
        <f>TEXT(EnergyDemand__2_1[[#This Row],[Date]],"dddd")</f>
        <v>Friday</v>
      </c>
      <c r="F399" s="49">
        <f>YEAR(EnergyDemand__2_1[[#This Row],[Date]])</f>
        <v>2017</v>
      </c>
      <c r="G399">
        <v>8</v>
      </c>
      <c r="H399">
        <v>13.5</v>
      </c>
      <c r="I399">
        <v>13.1</v>
      </c>
      <c r="J399">
        <v>3.2</v>
      </c>
      <c r="K399" t="str">
        <f>VLOOKUP(EnergyDemand__2_1[[#This Row],[Date]],_holidays!$A$1:$C$2107,2,0)</f>
        <v>Y</v>
      </c>
      <c r="L399" t="str">
        <f>VLOOKUP(EnergyDemand__2_1[[#This Row],[Date]],_holidays!$A$1:$C$2107,3,0)</f>
        <v>N</v>
      </c>
      <c r="M399" s="2">
        <v>132543.1</v>
      </c>
      <c r="N399" s="4">
        <v>102.4160808</v>
      </c>
      <c r="O399" s="54">
        <f>EnergyDemand__2_1[[#This Row],[Demand]]*EnergyDemand__2_1[[#This Row],[RRP AUD$]]</f>
        <v>13574544.839082481</v>
      </c>
    </row>
    <row r="400" spans="1:15" x14ac:dyDescent="0.3">
      <c r="A400" s="3">
        <v>43123</v>
      </c>
      <c r="B400" s="3" t="str">
        <f>"Q" &amp;INT((MONTH(A400)+2)/3) &amp; "-" &amp; YEAR(A400)</f>
        <v>Q1-2018</v>
      </c>
      <c r="C400" t="str">
        <f>TEXT(EnergyDemand__2_1[[#This Row],[Date]],"mmmm")</f>
        <v>January</v>
      </c>
      <c r="D400">
        <f>WEEKNUM(EnergyDemand__2_1[[#This Row],[Date]],)</f>
        <v>4</v>
      </c>
      <c r="E400" t="str">
        <f>TEXT(EnergyDemand__2_1[[#This Row],[Date]],"dddd")</f>
        <v>Tuesday</v>
      </c>
      <c r="F400" s="49">
        <f>YEAR(EnergyDemand__2_1[[#This Row],[Date]])</f>
        <v>2018</v>
      </c>
      <c r="G400">
        <v>18</v>
      </c>
      <c r="H400">
        <v>23.6</v>
      </c>
      <c r="I400">
        <v>28.3</v>
      </c>
      <c r="J400">
        <v>0</v>
      </c>
      <c r="K400" t="str">
        <f>VLOOKUP(EnergyDemand__2_1[[#This Row],[Date]],_holidays!$A$1:$C$2107,2,0)</f>
        <v>N</v>
      </c>
      <c r="L400" t="str">
        <f>VLOOKUP(EnergyDemand__2_1[[#This Row],[Date]],_holidays!$A$1:$C$2107,3,0)</f>
        <v>N</v>
      </c>
      <c r="M400" s="2">
        <v>128314.47</v>
      </c>
      <c r="N400" s="4">
        <v>102.3741093</v>
      </c>
      <c r="O400" s="54">
        <f>EnergyDemand__2_1[[#This Row],[Demand]]*EnergyDemand__2_1[[#This Row],[RRP AUD$]]</f>
        <v>13136079.576551571</v>
      </c>
    </row>
    <row r="401" spans="1:15" x14ac:dyDescent="0.3">
      <c r="A401" s="3">
        <v>42789</v>
      </c>
      <c r="B401" s="3" t="str">
        <f>"Q" &amp;INT((MONTH(A401)+2)/3) &amp; "-" &amp; YEAR(A401)</f>
        <v>Q1-2017</v>
      </c>
      <c r="C401" t="str">
        <f>TEXT(EnergyDemand__2_1[[#This Row],[Date]],"mmmm")</f>
        <v>February</v>
      </c>
      <c r="D401">
        <f>WEEKNUM(EnergyDemand__2_1[[#This Row],[Date]],)</f>
        <v>8</v>
      </c>
      <c r="E401" t="str">
        <f>TEXT(EnergyDemand__2_1[[#This Row],[Date]],"dddd")</f>
        <v>Thursday</v>
      </c>
      <c r="F401" s="49">
        <f>YEAR(EnergyDemand__2_1[[#This Row],[Date]])</f>
        <v>2017</v>
      </c>
      <c r="G401">
        <v>15.9</v>
      </c>
      <c r="H401">
        <v>25</v>
      </c>
      <c r="I401">
        <v>23.5</v>
      </c>
      <c r="J401">
        <v>0</v>
      </c>
      <c r="K401" t="str">
        <f>VLOOKUP(EnergyDemand__2_1[[#This Row],[Date]],_holidays!$A$1:$C$2107,2,0)</f>
        <v>Y</v>
      </c>
      <c r="L401" t="str">
        <f>VLOOKUP(EnergyDemand__2_1[[#This Row],[Date]],_holidays!$A$1:$C$2107,3,0)</f>
        <v>N</v>
      </c>
      <c r="M401" s="2">
        <v>117948.685</v>
      </c>
      <c r="N401" s="4">
        <v>102.3617733</v>
      </c>
      <c r="O401" s="54">
        <f>EnergyDemand__2_1[[#This Row],[Demand]]*EnergyDemand__2_1[[#This Row],[RRP AUD$]]</f>
        <v>12073436.55500311</v>
      </c>
    </row>
    <row r="402" spans="1:15" x14ac:dyDescent="0.3">
      <c r="A402" s="3">
        <v>43277</v>
      </c>
      <c r="B402" s="3" t="str">
        <f>"Q" &amp;INT((MONTH(A402)+2)/3) &amp; "-" &amp; YEAR(A402)</f>
        <v>Q2-2018</v>
      </c>
      <c r="C402" t="str">
        <f>TEXT(EnergyDemand__2_1[[#This Row],[Date]],"mmmm")</f>
        <v>June</v>
      </c>
      <c r="D402">
        <f>WEEKNUM(EnergyDemand__2_1[[#This Row],[Date]],)</f>
        <v>26</v>
      </c>
      <c r="E402" t="str">
        <f>TEXT(EnergyDemand__2_1[[#This Row],[Date]],"dddd")</f>
        <v>Tuesday</v>
      </c>
      <c r="F402" s="49">
        <f>YEAR(EnergyDemand__2_1[[#This Row],[Date]])</f>
        <v>2018</v>
      </c>
      <c r="G402">
        <v>8.4</v>
      </c>
      <c r="H402">
        <v>14.1</v>
      </c>
      <c r="I402">
        <v>6.6</v>
      </c>
      <c r="J402">
        <v>0</v>
      </c>
      <c r="K402" t="str">
        <f>VLOOKUP(EnergyDemand__2_1[[#This Row],[Date]],_holidays!$A$1:$C$2107,2,0)</f>
        <v>Y</v>
      </c>
      <c r="L402" t="str">
        <f>VLOOKUP(EnergyDemand__2_1[[#This Row],[Date]],_holidays!$A$1:$C$2107,3,0)</f>
        <v>N</v>
      </c>
      <c r="M402" s="2">
        <v>142842.4</v>
      </c>
      <c r="N402" s="4">
        <v>102.3492036</v>
      </c>
      <c r="O402" s="54">
        <f>EnergyDemand__2_1[[#This Row],[Demand]]*EnergyDemand__2_1[[#This Row],[RRP AUD$]]</f>
        <v>14619805.880312638</v>
      </c>
    </row>
    <row r="403" spans="1:15" x14ac:dyDescent="0.3">
      <c r="A403" s="3">
        <v>43332</v>
      </c>
      <c r="B403" s="3" t="str">
        <f>"Q" &amp;INT((MONTH(A403)+2)/3) &amp; "-" &amp; YEAR(A403)</f>
        <v>Q3-2018</v>
      </c>
      <c r="C403" t="str">
        <f>TEXT(EnergyDemand__2_1[[#This Row],[Date]],"mmmm")</f>
        <v>August</v>
      </c>
      <c r="D403">
        <f>WEEKNUM(EnergyDemand__2_1[[#This Row],[Date]],)</f>
        <v>34</v>
      </c>
      <c r="E403" t="str">
        <f>TEXT(EnergyDemand__2_1[[#This Row],[Date]],"dddd")</f>
        <v>Monday</v>
      </c>
      <c r="F403" s="49">
        <f>YEAR(EnergyDemand__2_1[[#This Row],[Date]])</f>
        <v>2018</v>
      </c>
      <c r="G403">
        <v>5.5</v>
      </c>
      <c r="H403">
        <v>12.4</v>
      </c>
      <c r="I403">
        <v>6.5</v>
      </c>
      <c r="J403">
        <v>2</v>
      </c>
      <c r="K403" t="str">
        <f>VLOOKUP(EnergyDemand__2_1[[#This Row],[Date]],_holidays!$A$1:$C$2107,2,0)</f>
        <v>Y</v>
      </c>
      <c r="L403" t="str">
        <f>VLOOKUP(EnergyDemand__2_1[[#This Row],[Date]],_holidays!$A$1:$C$2107,3,0)</f>
        <v>N</v>
      </c>
      <c r="M403" s="2">
        <v>138918.38500000001</v>
      </c>
      <c r="N403" s="4">
        <v>102.3388107</v>
      </c>
      <c r="O403" s="54">
        <f>EnergyDemand__2_1[[#This Row],[Demand]]*EnergyDemand__2_1[[#This Row],[RRP AUD$]]</f>
        <v>14216742.305264721</v>
      </c>
    </row>
    <row r="404" spans="1:15" x14ac:dyDescent="0.3">
      <c r="A404" s="3">
        <v>43461</v>
      </c>
      <c r="B404" s="3" t="str">
        <f>"Q" &amp;INT((MONTH(A404)+2)/3) &amp; "-" &amp; YEAR(A404)</f>
        <v>Q4-2018</v>
      </c>
      <c r="C404" t="str">
        <f>TEXT(EnergyDemand__2_1[[#This Row],[Date]],"mmmm")</f>
        <v>December</v>
      </c>
      <c r="D404">
        <f>WEEKNUM(EnergyDemand__2_1[[#This Row],[Date]],)</f>
        <v>52</v>
      </c>
      <c r="E404" t="str">
        <f>TEXT(EnergyDemand__2_1[[#This Row],[Date]],"dddd")</f>
        <v>Thursday</v>
      </c>
      <c r="F404" s="49">
        <f>YEAR(EnergyDemand__2_1[[#This Row],[Date]])</f>
        <v>2018</v>
      </c>
      <c r="G404">
        <v>16.2</v>
      </c>
      <c r="H404">
        <v>37.4</v>
      </c>
      <c r="I404">
        <v>29.3</v>
      </c>
      <c r="J404">
        <v>0</v>
      </c>
      <c r="K404" t="str">
        <f>VLOOKUP(EnergyDemand__2_1[[#This Row],[Date]],_holidays!$A$1:$C$2107,2,0)</f>
        <v>N</v>
      </c>
      <c r="L404" t="str">
        <f>VLOOKUP(EnergyDemand__2_1[[#This Row],[Date]],_holidays!$A$1:$C$2107,3,0)</f>
        <v>N</v>
      </c>
      <c r="M404" s="2">
        <v>129749.14</v>
      </c>
      <c r="N404" s="4">
        <v>102.3108963</v>
      </c>
      <c r="O404" s="54">
        <f>EnergyDemand__2_1[[#This Row],[Demand]]*EnergyDemand__2_1[[#This Row],[RRP AUD$]]</f>
        <v>13274750.807554182</v>
      </c>
    </row>
    <row r="405" spans="1:15" x14ac:dyDescent="0.3">
      <c r="A405" s="3">
        <v>42979</v>
      </c>
      <c r="B405" s="3" t="str">
        <f>"Q" &amp;INT((MONTH(A405)+2)/3) &amp; "-" &amp; YEAR(A405)</f>
        <v>Q3-2017</v>
      </c>
      <c r="C405" t="str">
        <f>TEXT(EnergyDemand__2_1[[#This Row],[Date]],"mmmm")</f>
        <v>September</v>
      </c>
      <c r="D405">
        <f>WEEKNUM(EnergyDemand__2_1[[#This Row],[Date]],)</f>
        <v>35</v>
      </c>
      <c r="E405" t="str">
        <f>TEXT(EnergyDemand__2_1[[#This Row],[Date]],"dddd")</f>
        <v>Friday</v>
      </c>
      <c r="F405" s="49">
        <f>YEAR(EnergyDemand__2_1[[#This Row],[Date]])</f>
        <v>2017</v>
      </c>
      <c r="G405">
        <v>3.7</v>
      </c>
      <c r="H405">
        <v>17</v>
      </c>
      <c r="I405">
        <v>14.4</v>
      </c>
      <c r="J405">
        <v>0</v>
      </c>
      <c r="K405" t="str">
        <f>VLOOKUP(EnergyDemand__2_1[[#This Row],[Date]],_holidays!$A$1:$C$2107,2,0)</f>
        <v>Y</v>
      </c>
      <c r="L405" t="str">
        <f>VLOOKUP(EnergyDemand__2_1[[#This Row],[Date]],_holidays!$A$1:$C$2107,3,0)</f>
        <v>N</v>
      </c>
      <c r="M405" s="2">
        <v>128707.425</v>
      </c>
      <c r="N405" s="4">
        <v>102.27816319999999</v>
      </c>
      <c r="O405" s="54">
        <f>EnergyDemand__2_1[[#This Row],[Demand]]*EnergyDemand__2_1[[#This Row],[RRP AUD$]]</f>
        <v>13163959.019201759</v>
      </c>
    </row>
    <row r="406" spans="1:15" x14ac:dyDescent="0.3">
      <c r="A406" s="3">
        <v>42932</v>
      </c>
      <c r="B406" s="3" t="str">
        <f>"Q" &amp;INT((MONTH(A406)+2)/3) &amp; "-" &amp; YEAR(A406)</f>
        <v>Q3-2017</v>
      </c>
      <c r="C406" t="str">
        <f>TEXT(EnergyDemand__2_1[[#This Row],[Date]],"mmmm")</f>
        <v>July</v>
      </c>
      <c r="D406">
        <f>WEEKNUM(EnergyDemand__2_1[[#This Row],[Date]],)</f>
        <v>29</v>
      </c>
      <c r="E406" t="str">
        <f>TEXT(EnergyDemand__2_1[[#This Row],[Date]],"dddd")</f>
        <v>Sunday</v>
      </c>
      <c r="F406" s="49">
        <f>YEAR(EnergyDemand__2_1[[#This Row],[Date]])</f>
        <v>2017</v>
      </c>
      <c r="G406">
        <v>3</v>
      </c>
      <c r="H406">
        <v>12.5</v>
      </c>
      <c r="I406">
        <v>7.8</v>
      </c>
      <c r="J406">
        <v>0</v>
      </c>
      <c r="K406" t="str">
        <f>VLOOKUP(EnergyDemand__2_1[[#This Row],[Date]],_holidays!$A$1:$C$2107,2,0)</f>
        <v>N</v>
      </c>
      <c r="L406" t="str">
        <f>VLOOKUP(EnergyDemand__2_1[[#This Row],[Date]],_holidays!$A$1:$C$2107,3,0)</f>
        <v>N</v>
      </c>
      <c r="M406" s="2">
        <v>119927.64</v>
      </c>
      <c r="N406" s="4">
        <v>102.14913730000001</v>
      </c>
      <c r="O406" s="54">
        <f>EnergyDemand__2_1[[#This Row],[Demand]]*EnergyDemand__2_1[[#This Row],[RRP AUD$]]</f>
        <v>12250504.964424973</v>
      </c>
    </row>
    <row r="407" spans="1:15" x14ac:dyDescent="0.3">
      <c r="A407" s="3">
        <v>42809</v>
      </c>
      <c r="B407" s="3" t="str">
        <f>"Q" &amp;INT((MONTH(A407)+2)/3) &amp; "-" &amp; YEAR(A407)</f>
        <v>Q1-2017</v>
      </c>
      <c r="C407" t="str">
        <f>TEXT(EnergyDemand__2_1[[#This Row],[Date]],"mmmm")</f>
        <v>March</v>
      </c>
      <c r="D407">
        <f>WEEKNUM(EnergyDemand__2_1[[#This Row],[Date]],)</f>
        <v>11</v>
      </c>
      <c r="E407" t="str">
        <f>TEXT(EnergyDemand__2_1[[#This Row],[Date]],"dddd")</f>
        <v>Wednesday</v>
      </c>
      <c r="F407" s="49">
        <f>YEAR(EnergyDemand__2_1[[#This Row],[Date]])</f>
        <v>2017</v>
      </c>
      <c r="G407">
        <v>20.8</v>
      </c>
      <c r="H407">
        <v>33.200000000000003</v>
      </c>
      <c r="I407">
        <v>18.899999999999999</v>
      </c>
      <c r="J407">
        <v>0</v>
      </c>
      <c r="K407" t="str">
        <f>VLOOKUP(EnergyDemand__2_1[[#This Row],[Date]],_holidays!$A$1:$C$2107,2,0)</f>
        <v>Y</v>
      </c>
      <c r="L407" t="str">
        <f>VLOOKUP(EnergyDemand__2_1[[#This Row],[Date]],_holidays!$A$1:$C$2107,3,0)</f>
        <v>N</v>
      </c>
      <c r="M407" s="2">
        <v>139672.83499999999</v>
      </c>
      <c r="N407" s="4">
        <v>102.0122176</v>
      </c>
      <c r="O407" s="54">
        <f>EnergyDemand__2_1[[#This Row],[Demand]]*EnergyDemand__2_1[[#This Row],[RRP AUD$]]</f>
        <v>14248335.636828896</v>
      </c>
    </row>
    <row r="408" spans="1:15" x14ac:dyDescent="0.3">
      <c r="A408" s="3">
        <v>42369</v>
      </c>
      <c r="B408" s="3" t="str">
        <f>"Q" &amp;INT((MONTH(A408)+2)/3) &amp; "-" &amp; YEAR(A408)</f>
        <v>Q4-2015</v>
      </c>
      <c r="C408" t="str">
        <f>TEXT(EnergyDemand__2_1[[#This Row],[Date]],"mmmm")</f>
        <v>December</v>
      </c>
      <c r="D408">
        <f>WEEKNUM(EnergyDemand__2_1[[#This Row],[Date]],)</f>
        <v>53</v>
      </c>
      <c r="E408" t="str">
        <f>TEXT(EnergyDemand__2_1[[#This Row],[Date]],"dddd")</f>
        <v>Thursday</v>
      </c>
      <c r="F408" s="49">
        <f>YEAR(EnergyDemand__2_1[[#This Row],[Date]])</f>
        <v>2015</v>
      </c>
      <c r="G408">
        <v>19.7</v>
      </c>
      <c r="H408">
        <v>39.700000000000003</v>
      </c>
      <c r="I408">
        <v>29.6</v>
      </c>
      <c r="J408">
        <v>0</v>
      </c>
      <c r="K408" t="str">
        <f>VLOOKUP(EnergyDemand__2_1[[#This Row],[Date]],_holidays!$A$1:$C$2107,2,0)</f>
        <v>N</v>
      </c>
      <c r="L408" t="str">
        <f>VLOOKUP(EnergyDemand__2_1[[#This Row],[Date]],_holidays!$A$1:$C$2107,3,0)</f>
        <v>N</v>
      </c>
      <c r="M408" s="2">
        <v>146473.83499999999</v>
      </c>
      <c r="N408" s="4">
        <v>101.99155880000001</v>
      </c>
      <c r="O408" s="54">
        <f>EnergyDemand__2_1[[#This Row],[Demand]]*EnergyDemand__2_1[[#This Row],[RRP AUD$]]</f>
        <v>14939094.755063998</v>
      </c>
    </row>
    <row r="409" spans="1:15" x14ac:dyDescent="0.3">
      <c r="A409" s="3">
        <v>43654</v>
      </c>
      <c r="B409" s="3" t="str">
        <f>"Q" &amp;INT((MONTH(A409)+2)/3) &amp; "-" &amp; YEAR(A409)</f>
        <v>Q3-2019</v>
      </c>
      <c r="C409" t="str">
        <f>TEXT(EnergyDemand__2_1[[#This Row],[Date]],"mmmm")</f>
        <v>July</v>
      </c>
      <c r="D409">
        <f>WEEKNUM(EnergyDemand__2_1[[#This Row],[Date]],)</f>
        <v>28</v>
      </c>
      <c r="E409" t="str">
        <f>TEXT(EnergyDemand__2_1[[#This Row],[Date]],"dddd")</f>
        <v>Monday</v>
      </c>
      <c r="F409" s="49">
        <f>YEAR(EnergyDemand__2_1[[#This Row],[Date]])</f>
        <v>2019</v>
      </c>
      <c r="G409">
        <v>11</v>
      </c>
      <c r="H409">
        <v>16</v>
      </c>
      <c r="I409">
        <v>8.1999999999999993</v>
      </c>
      <c r="J409">
        <v>5.2</v>
      </c>
      <c r="K409" t="str">
        <f>VLOOKUP(EnergyDemand__2_1[[#This Row],[Date]],_holidays!$A$1:$C$2107,2,0)</f>
        <v>N</v>
      </c>
      <c r="L409" t="str">
        <f>VLOOKUP(EnergyDemand__2_1[[#This Row],[Date]],_holidays!$A$1:$C$2107,3,0)</f>
        <v>N</v>
      </c>
      <c r="M409" s="2">
        <v>127307.26</v>
      </c>
      <c r="N409" s="4">
        <v>101.94417129999999</v>
      </c>
      <c r="O409" s="54">
        <f>EnergyDemand__2_1[[#This Row],[Demand]]*EnergyDemand__2_1[[#This Row],[RRP AUD$]]</f>
        <v>12978233.121173637</v>
      </c>
    </row>
    <row r="410" spans="1:15" x14ac:dyDescent="0.3">
      <c r="A410" s="3">
        <v>43083</v>
      </c>
      <c r="B410" s="3" t="str">
        <f>"Q" &amp;INT((MONTH(A410)+2)/3) &amp; "-" &amp; YEAR(A410)</f>
        <v>Q4-2017</v>
      </c>
      <c r="C410" t="str">
        <f>TEXT(EnergyDemand__2_1[[#This Row],[Date]],"mmmm")</f>
        <v>December</v>
      </c>
      <c r="D410">
        <f>WEEKNUM(EnergyDemand__2_1[[#This Row],[Date]],)</f>
        <v>50</v>
      </c>
      <c r="E410" t="str">
        <f>TEXT(EnergyDemand__2_1[[#This Row],[Date]],"dddd")</f>
        <v>Thursday</v>
      </c>
      <c r="F410" s="49">
        <f>YEAR(EnergyDemand__2_1[[#This Row],[Date]])</f>
        <v>2017</v>
      </c>
      <c r="G410">
        <v>20.5</v>
      </c>
      <c r="H410">
        <v>23.1</v>
      </c>
      <c r="I410">
        <v>21.7</v>
      </c>
      <c r="J410">
        <v>0</v>
      </c>
      <c r="K410" t="str">
        <f>VLOOKUP(EnergyDemand__2_1[[#This Row],[Date]],_holidays!$A$1:$C$2107,2,0)</f>
        <v>Y</v>
      </c>
      <c r="L410" t="str">
        <f>VLOOKUP(EnergyDemand__2_1[[#This Row],[Date]],_holidays!$A$1:$C$2107,3,0)</f>
        <v>N</v>
      </c>
      <c r="M410" s="2">
        <v>129280.81</v>
      </c>
      <c r="N410" s="4">
        <v>101.8652498</v>
      </c>
      <c r="O410" s="54">
        <f>EnergyDemand__2_1[[#This Row],[Demand]]*EnergyDemand__2_1[[#This Row],[RRP AUD$]]</f>
        <v>13169222.004996337</v>
      </c>
    </row>
    <row r="411" spans="1:15" x14ac:dyDescent="0.3">
      <c r="A411" s="3">
        <v>43447</v>
      </c>
      <c r="B411" s="3" t="str">
        <f>"Q" &amp;INT((MONTH(A411)+2)/3) &amp; "-" &amp; YEAR(A411)</f>
        <v>Q4-2018</v>
      </c>
      <c r="C411" t="str">
        <f>TEXT(EnergyDemand__2_1[[#This Row],[Date]],"mmmm")</f>
        <v>December</v>
      </c>
      <c r="D411">
        <f>WEEKNUM(EnergyDemand__2_1[[#This Row],[Date]],)</f>
        <v>50</v>
      </c>
      <c r="E411" t="str">
        <f>TEXT(EnergyDemand__2_1[[#This Row],[Date]],"dddd")</f>
        <v>Thursday</v>
      </c>
      <c r="F411" s="49">
        <f>YEAR(EnergyDemand__2_1[[#This Row],[Date]])</f>
        <v>2018</v>
      </c>
      <c r="G411">
        <v>16.899999999999999</v>
      </c>
      <c r="H411">
        <v>21.1</v>
      </c>
      <c r="I411">
        <v>6</v>
      </c>
      <c r="J411">
        <v>16.2</v>
      </c>
      <c r="K411" t="str">
        <f>VLOOKUP(EnergyDemand__2_1[[#This Row],[Date]],_holidays!$A$1:$C$2107,2,0)</f>
        <v>Y</v>
      </c>
      <c r="L411" t="str">
        <f>VLOOKUP(EnergyDemand__2_1[[#This Row],[Date]],_holidays!$A$1:$C$2107,3,0)</f>
        <v>N</v>
      </c>
      <c r="M411" s="2">
        <v>114986.33</v>
      </c>
      <c r="N411" s="4">
        <v>101.8597212</v>
      </c>
      <c r="O411" s="54">
        <f>EnergyDemand__2_1[[#This Row],[Demand]]*EnergyDemand__2_1[[#This Row],[RRP AUD$]]</f>
        <v>11712475.515611196</v>
      </c>
    </row>
    <row r="412" spans="1:15" x14ac:dyDescent="0.3">
      <c r="A412" s="3">
        <v>43405</v>
      </c>
      <c r="B412" s="3" t="str">
        <f>"Q" &amp;INT((MONTH(A412)+2)/3) &amp; "-" &amp; YEAR(A412)</f>
        <v>Q4-2018</v>
      </c>
      <c r="C412" t="str">
        <f>TEXT(EnergyDemand__2_1[[#This Row],[Date]],"mmmm")</f>
        <v>November</v>
      </c>
      <c r="D412">
        <f>WEEKNUM(EnergyDemand__2_1[[#This Row],[Date]],)</f>
        <v>44</v>
      </c>
      <c r="E412" t="str">
        <f>TEXT(EnergyDemand__2_1[[#This Row],[Date]],"dddd")</f>
        <v>Thursday</v>
      </c>
      <c r="F412" s="49">
        <f>YEAR(EnergyDemand__2_1[[#This Row],[Date]])</f>
        <v>2018</v>
      </c>
      <c r="G412">
        <v>12.8</v>
      </c>
      <c r="H412">
        <v>34.299999999999997</v>
      </c>
      <c r="I412">
        <v>14.2</v>
      </c>
      <c r="J412">
        <v>0</v>
      </c>
      <c r="K412" t="str">
        <f>VLOOKUP(EnergyDemand__2_1[[#This Row],[Date]],_holidays!$A$1:$C$2107,2,0)</f>
        <v>Y</v>
      </c>
      <c r="L412" t="str">
        <f>VLOOKUP(EnergyDemand__2_1[[#This Row],[Date]],_holidays!$A$1:$C$2107,3,0)</f>
        <v>N</v>
      </c>
      <c r="M412" s="2">
        <v>119350.66499999999</v>
      </c>
      <c r="N412" s="4">
        <v>101.7889277</v>
      </c>
      <c r="O412" s="54">
        <f>EnergyDemand__2_1[[#This Row],[Demand]]*EnergyDemand__2_1[[#This Row],[RRP AUD$]]</f>
        <v>12148576.21063192</v>
      </c>
    </row>
    <row r="413" spans="1:15" x14ac:dyDescent="0.3">
      <c r="A413" s="3">
        <v>43413</v>
      </c>
      <c r="B413" s="3" t="str">
        <f>"Q" &amp;INT((MONTH(A413)+2)/3) &amp; "-" &amp; YEAR(A413)</f>
        <v>Q4-2018</v>
      </c>
      <c r="C413" t="str">
        <f>TEXT(EnergyDemand__2_1[[#This Row],[Date]],"mmmm")</f>
        <v>November</v>
      </c>
      <c r="D413">
        <f>WEEKNUM(EnergyDemand__2_1[[#This Row],[Date]],)</f>
        <v>45</v>
      </c>
      <c r="E413" t="str">
        <f>TEXT(EnergyDemand__2_1[[#This Row],[Date]],"dddd")</f>
        <v>Friday</v>
      </c>
      <c r="F413" s="49">
        <f>YEAR(EnergyDemand__2_1[[#This Row],[Date]])</f>
        <v>2018</v>
      </c>
      <c r="G413">
        <v>8</v>
      </c>
      <c r="H413">
        <v>20</v>
      </c>
      <c r="I413">
        <v>14.8</v>
      </c>
      <c r="J413">
        <v>0</v>
      </c>
      <c r="K413" t="str">
        <f>VLOOKUP(EnergyDemand__2_1[[#This Row],[Date]],_holidays!$A$1:$C$2107,2,0)</f>
        <v>Y</v>
      </c>
      <c r="L413" t="str">
        <f>VLOOKUP(EnergyDemand__2_1[[#This Row],[Date]],_holidays!$A$1:$C$2107,3,0)</f>
        <v>N</v>
      </c>
      <c r="M413" s="2">
        <v>112506.95</v>
      </c>
      <c r="N413" s="4">
        <v>101.7347422</v>
      </c>
      <c r="O413" s="54">
        <f>EnergyDemand__2_1[[#This Row],[Demand]]*EnergyDemand__2_1[[#This Row],[RRP AUD$]]</f>
        <v>11445865.553958289</v>
      </c>
    </row>
    <row r="414" spans="1:15" x14ac:dyDescent="0.3">
      <c r="A414" s="3">
        <v>42898</v>
      </c>
      <c r="B414" s="3" t="str">
        <f>"Q" &amp;INT((MONTH(A414)+2)/3) &amp; "-" &amp; YEAR(A414)</f>
        <v>Q2-2017</v>
      </c>
      <c r="C414" t="str">
        <f>TEXT(EnergyDemand__2_1[[#This Row],[Date]],"mmmm")</f>
        <v>June</v>
      </c>
      <c r="D414">
        <f>WEEKNUM(EnergyDemand__2_1[[#This Row],[Date]],)</f>
        <v>24</v>
      </c>
      <c r="E414" t="str">
        <f>TEXT(EnergyDemand__2_1[[#This Row],[Date]],"dddd")</f>
        <v>Monday</v>
      </c>
      <c r="F414" s="49">
        <f>YEAR(EnergyDemand__2_1[[#This Row],[Date]])</f>
        <v>2017</v>
      </c>
      <c r="G414">
        <v>6</v>
      </c>
      <c r="H414">
        <v>15.9</v>
      </c>
      <c r="I414">
        <v>5.0999999999999996</v>
      </c>
      <c r="J414">
        <v>0</v>
      </c>
      <c r="K414" t="str">
        <f>VLOOKUP(EnergyDemand__2_1[[#This Row],[Date]],_holidays!$A$1:$C$2107,2,0)</f>
        <v>Y</v>
      </c>
      <c r="L414" t="str">
        <f>VLOOKUP(EnergyDemand__2_1[[#This Row],[Date]],_holidays!$A$1:$C$2107,3,0)</f>
        <v>Y</v>
      </c>
      <c r="M414" s="2">
        <v>117691.685</v>
      </c>
      <c r="N414" s="4">
        <v>101.70609880000001</v>
      </c>
      <c r="O414" s="54">
        <f>EnergyDemand__2_1[[#This Row],[Demand]]*EnergyDemand__2_1[[#This Row],[RRP AUD$]]</f>
        <v>11969962.142548479</v>
      </c>
    </row>
    <row r="415" spans="1:15" x14ac:dyDescent="0.3">
      <c r="A415" s="3">
        <v>43174</v>
      </c>
      <c r="B415" s="3" t="str">
        <f>"Q" &amp;INT((MONTH(A415)+2)/3) &amp; "-" &amp; YEAR(A415)</f>
        <v>Q1-2018</v>
      </c>
      <c r="C415" t="str">
        <f>TEXT(EnergyDemand__2_1[[#This Row],[Date]],"mmmm")</f>
        <v>March</v>
      </c>
      <c r="D415">
        <f>WEEKNUM(EnergyDemand__2_1[[#This Row],[Date]],)</f>
        <v>11</v>
      </c>
      <c r="E415" t="str">
        <f>TEXT(EnergyDemand__2_1[[#This Row],[Date]],"dddd")</f>
        <v>Thursday</v>
      </c>
      <c r="F415" s="49">
        <f>YEAR(EnergyDemand__2_1[[#This Row],[Date]])</f>
        <v>2018</v>
      </c>
      <c r="G415">
        <v>15.3</v>
      </c>
      <c r="H415">
        <v>20.8</v>
      </c>
      <c r="I415">
        <v>13.9</v>
      </c>
      <c r="J415">
        <v>0</v>
      </c>
      <c r="K415" t="str">
        <f>VLOOKUP(EnergyDemand__2_1[[#This Row],[Date]],_holidays!$A$1:$C$2107,2,0)</f>
        <v>Y</v>
      </c>
      <c r="L415" t="str">
        <f>VLOOKUP(EnergyDemand__2_1[[#This Row],[Date]],_holidays!$A$1:$C$2107,3,0)</f>
        <v>N</v>
      </c>
      <c r="M415" s="2">
        <v>116045.27</v>
      </c>
      <c r="N415" s="4">
        <v>101.6909409</v>
      </c>
      <c r="O415" s="54">
        <f>EnergyDemand__2_1[[#This Row],[Demand]]*EnergyDemand__2_1[[#This Row],[RRP AUD$]]</f>
        <v>11800752.693294544</v>
      </c>
    </row>
    <row r="416" spans="1:15" x14ac:dyDescent="0.3">
      <c r="A416" s="3">
        <v>43392</v>
      </c>
      <c r="B416" s="3" t="str">
        <f>"Q" &amp;INT((MONTH(A416)+2)/3) &amp; "-" &amp; YEAR(A416)</f>
        <v>Q4-2018</v>
      </c>
      <c r="C416" t="str">
        <f>TEXT(EnergyDemand__2_1[[#This Row],[Date]],"mmmm")</f>
        <v>October</v>
      </c>
      <c r="D416">
        <f>WEEKNUM(EnergyDemand__2_1[[#This Row],[Date]],)</f>
        <v>42</v>
      </c>
      <c r="E416" t="str">
        <f>TEXT(EnergyDemand__2_1[[#This Row],[Date]],"dddd")</f>
        <v>Friday</v>
      </c>
      <c r="F416" s="49">
        <f>YEAR(EnergyDemand__2_1[[#This Row],[Date]])</f>
        <v>2018</v>
      </c>
      <c r="G416">
        <v>12.8</v>
      </c>
      <c r="H416">
        <v>27.4</v>
      </c>
      <c r="I416">
        <v>23</v>
      </c>
      <c r="J416">
        <v>0</v>
      </c>
      <c r="K416" t="str">
        <f>VLOOKUP(EnergyDemand__2_1[[#This Row],[Date]],_holidays!$A$1:$C$2107,2,0)</f>
        <v>Y</v>
      </c>
      <c r="L416" t="str">
        <f>VLOOKUP(EnergyDemand__2_1[[#This Row],[Date]],_holidays!$A$1:$C$2107,3,0)</f>
        <v>N</v>
      </c>
      <c r="M416" s="2">
        <v>107940.16</v>
      </c>
      <c r="N416" s="4">
        <v>101.6603803</v>
      </c>
      <c r="O416" s="54">
        <f>EnergyDemand__2_1[[#This Row],[Demand]]*EnergyDemand__2_1[[#This Row],[RRP AUD$]]</f>
        <v>10973237.715242848</v>
      </c>
    </row>
    <row r="417" spans="1:15" x14ac:dyDescent="0.3">
      <c r="A417" s="3">
        <v>43449</v>
      </c>
      <c r="B417" s="3" t="str">
        <f>"Q" &amp;INT((MONTH(A417)+2)/3) &amp; "-" &amp; YEAR(A417)</f>
        <v>Q4-2018</v>
      </c>
      <c r="C417" t="str">
        <f>TEXT(EnergyDemand__2_1[[#This Row],[Date]],"mmmm")</f>
        <v>December</v>
      </c>
      <c r="D417">
        <f>WEEKNUM(EnergyDemand__2_1[[#This Row],[Date]],)</f>
        <v>50</v>
      </c>
      <c r="E417" t="str">
        <f>TEXT(EnergyDemand__2_1[[#This Row],[Date]],"dddd")</f>
        <v>Saturday</v>
      </c>
      <c r="F417" s="49">
        <f>YEAR(EnergyDemand__2_1[[#This Row],[Date]])</f>
        <v>2018</v>
      </c>
      <c r="G417">
        <v>17.2</v>
      </c>
      <c r="H417">
        <v>24.8</v>
      </c>
      <c r="I417">
        <v>17.5</v>
      </c>
      <c r="J417">
        <v>41.2</v>
      </c>
      <c r="K417" t="str">
        <f>VLOOKUP(EnergyDemand__2_1[[#This Row],[Date]],_holidays!$A$1:$C$2107,2,0)</f>
        <v>Y</v>
      </c>
      <c r="L417" t="str">
        <f>VLOOKUP(EnergyDemand__2_1[[#This Row],[Date]],_holidays!$A$1:$C$2107,3,0)</f>
        <v>N</v>
      </c>
      <c r="M417" s="2">
        <v>102577.145</v>
      </c>
      <c r="N417" s="4">
        <v>101.632949</v>
      </c>
      <c r="O417" s="54">
        <f>EnergyDemand__2_1[[#This Row],[Demand]]*EnergyDemand__2_1[[#This Row],[RRP AUD$]]</f>
        <v>10425217.746350605</v>
      </c>
    </row>
    <row r="418" spans="1:15" x14ac:dyDescent="0.3">
      <c r="A418" s="3">
        <v>43665</v>
      </c>
      <c r="B418" s="3" t="str">
        <f>"Q" &amp;INT((MONTH(A418)+2)/3) &amp; "-" &amp; YEAR(A418)</f>
        <v>Q3-2019</v>
      </c>
      <c r="C418" t="str">
        <f>TEXT(EnergyDemand__2_1[[#This Row],[Date]],"mmmm")</f>
        <v>July</v>
      </c>
      <c r="D418">
        <f>WEEKNUM(EnergyDemand__2_1[[#This Row],[Date]],)</f>
        <v>29</v>
      </c>
      <c r="E418" t="str">
        <f>TEXT(EnergyDemand__2_1[[#This Row],[Date]],"dddd")</f>
        <v>Friday</v>
      </c>
      <c r="F418" s="49">
        <f>YEAR(EnergyDemand__2_1[[#This Row],[Date]])</f>
        <v>2019</v>
      </c>
      <c r="G418">
        <v>7.5</v>
      </c>
      <c r="H418">
        <v>15.7</v>
      </c>
      <c r="I418">
        <v>9.6</v>
      </c>
      <c r="J418">
        <v>1.6</v>
      </c>
      <c r="K418" t="str">
        <f>VLOOKUP(EnergyDemand__2_1[[#This Row],[Date]],_holidays!$A$1:$C$2107,2,0)</f>
        <v>Y</v>
      </c>
      <c r="L418" t="str">
        <f>VLOOKUP(EnergyDemand__2_1[[#This Row],[Date]],_holidays!$A$1:$C$2107,3,0)</f>
        <v>N</v>
      </c>
      <c r="M418" s="2">
        <v>132101.85999999999</v>
      </c>
      <c r="N418" s="4">
        <v>101.5731984</v>
      </c>
      <c r="O418" s="54">
        <f>EnergyDemand__2_1[[#This Row],[Demand]]*EnergyDemand__2_1[[#This Row],[RRP AUD$]]</f>
        <v>13418008.434789022</v>
      </c>
    </row>
    <row r="419" spans="1:15" x14ac:dyDescent="0.3">
      <c r="A419" s="3">
        <v>43450</v>
      </c>
      <c r="B419" s="3" t="str">
        <f>"Q" &amp;INT((MONTH(A419)+2)/3) &amp; "-" &amp; YEAR(A419)</f>
        <v>Q4-2018</v>
      </c>
      <c r="C419" t="str">
        <f>TEXT(EnergyDemand__2_1[[#This Row],[Date]],"mmmm")</f>
        <v>December</v>
      </c>
      <c r="D419">
        <f>WEEKNUM(EnergyDemand__2_1[[#This Row],[Date]],)</f>
        <v>51</v>
      </c>
      <c r="E419" t="str">
        <f>TEXT(EnergyDemand__2_1[[#This Row],[Date]],"dddd")</f>
        <v>Sunday</v>
      </c>
      <c r="F419" s="49">
        <f>YEAR(EnergyDemand__2_1[[#This Row],[Date]])</f>
        <v>2018</v>
      </c>
      <c r="G419">
        <v>15.8</v>
      </c>
      <c r="H419">
        <v>23.5</v>
      </c>
      <c r="I419">
        <v>16.3</v>
      </c>
      <c r="J419">
        <v>3.8</v>
      </c>
      <c r="K419" t="str">
        <f>VLOOKUP(EnergyDemand__2_1[[#This Row],[Date]],_holidays!$A$1:$C$2107,2,0)</f>
        <v>Y</v>
      </c>
      <c r="L419" t="str">
        <f>VLOOKUP(EnergyDemand__2_1[[#This Row],[Date]],_holidays!$A$1:$C$2107,3,0)</f>
        <v>N</v>
      </c>
      <c r="M419" s="2">
        <v>99110.774999999994</v>
      </c>
      <c r="N419" s="4">
        <v>101.4492327</v>
      </c>
      <c r="O419" s="54">
        <f>EnergyDemand__2_1[[#This Row],[Demand]]*EnergyDemand__2_1[[#This Row],[RRP AUD$]]</f>
        <v>10054712.076052342</v>
      </c>
    </row>
    <row r="420" spans="1:15" x14ac:dyDescent="0.3">
      <c r="A420" s="3">
        <v>42808</v>
      </c>
      <c r="B420" s="3" t="str">
        <f>"Q" &amp;INT((MONTH(A420)+2)/3) &amp; "-" &amp; YEAR(A420)</f>
        <v>Q1-2017</v>
      </c>
      <c r="C420" t="str">
        <f>TEXT(EnergyDemand__2_1[[#This Row],[Date]],"mmmm")</f>
        <v>March</v>
      </c>
      <c r="D420">
        <f>WEEKNUM(EnergyDemand__2_1[[#This Row],[Date]],)</f>
        <v>11</v>
      </c>
      <c r="E420" t="str">
        <f>TEXT(EnergyDemand__2_1[[#This Row],[Date]],"dddd")</f>
        <v>Tuesday</v>
      </c>
      <c r="F420" s="49">
        <f>YEAR(EnergyDemand__2_1[[#This Row],[Date]])</f>
        <v>2017</v>
      </c>
      <c r="G420">
        <v>18.8</v>
      </c>
      <c r="H420">
        <v>32.700000000000003</v>
      </c>
      <c r="I420">
        <v>20.8</v>
      </c>
      <c r="J420">
        <v>0</v>
      </c>
      <c r="K420" t="str">
        <f>VLOOKUP(EnergyDemand__2_1[[#This Row],[Date]],_holidays!$A$1:$C$2107,2,0)</f>
        <v>Y</v>
      </c>
      <c r="L420" t="str">
        <f>VLOOKUP(EnergyDemand__2_1[[#This Row],[Date]],_holidays!$A$1:$C$2107,3,0)</f>
        <v>N</v>
      </c>
      <c r="M420" s="2">
        <v>133227.785</v>
      </c>
      <c r="N420" s="4">
        <v>101.4423563</v>
      </c>
      <c r="O420" s="54">
        <f>EnergyDemand__2_1[[#This Row],[Demand]]*EnergyDemand__2_1[[#This Row],[RRP AUD$]]</f>
        <v>13514940.435029795</v>
      </c>
    </row>
    <row r="421" spans="1:15" x14ac:dyDescent="0.3">
      <c r="A421" s="3">
        <v>43252</v>
      </c>
      <c r="B421" s="3" t="str">
        <f>"Q" &amp;INT((MONTH(A421)+2)/3) &amp; "-" &amp; YEAR(A421)</f>
        <v>Q2-2018</v>
      </c>
      <c r="C421" t="str">
        <f>TEXT(EnergyDemand__2_1[[#This Row],[Date]],"mmmm")</f>
        <v>June</v>
      </c>
      <c r="D421">
        <f>WEEKNUM(EnergyDemand__2_1[[#This Row],[Date]],)</f>
        <v>22</v>
      </c>
      <c r="E421" t="str">
        <f>TEXT(EnergyDemand__2_1[[#This Row],[Date]],"dddd")</f>
        <v>Friday</v>
      </c>
      <c r="F421" s="49">
        <f>YEAR(EnergyDemand__2_1[[#This Row],[Date]])</f>
        <v>2018</v>
      </c>
      <c r="G421">
        <v>4.0999999999999996</v>
      </c>
      <c r="H421">
        <v>13.3</v>
      </c>
      <c r="I421">
        <v>9.6</v>
      </c>
      <c r="J421">
        <v>0</v>
      </c>
      <c r="K421" t="str">
        <f>VLOOKUP(EnergyDemand__2_1[[#This Row],[Date]],_holidays!$A$1:$C$2107,2,0)</f>
        <v>Y</v>
      </c>
      <c r="L421" t="str">
        <f>VLOOKUP(EnergyDemand__2_1[[#This Row],[Date]],_holidays!$A$1:$C$2107,3,0)</f>
        <v>N</v>
      </c>
      <c r="M421" s="2">
        <v>135864.065</v>
      </c>
      <c r="N421" s="4">
        <v>101.4128802</v>
      </c>
      <c r="O421" s="54">
        <f>EnergyDemand__2_1[[#This Row],[Demand]]*EnergyDemand__2_1[[#This Row],[RRP AUD$]]</f>
        <v>13778366.147330014</v>
      </c>
    </row>
    <row r="422" spans="1:15" x14ac:dyDescent="0.3">
      <c r="A422" s="3">
        <v>43451</v>
      </c>
      <c r="B422" s="3" t="str">
        <f>"Q" &amp;INT((MONTH(A422)+2)/3) &amp; "-" &amp; YEAR(A422)</f>
        <v>Q4-2018</v>
      </c>
      <c r="C422" t="str">
        <f>TEXT(EnergyDemand__2_1[[#This Row],[Date]],"mmmm")</f>
        <v>December</v>
      </c>
      <c r="D422">
        <f>WEEKNUM(EnergyDemand__2_1[[#This Row],[Date]],)</f>
        <v>51</v>
      </c>
      <c r="E422" t="str">
        <f>TEXT(EnergyDemand__2_1[[#This Row],[Date]],"dddd")</f>
        <v>Monday</v>
      </c>
      <c r="F422" s="49">
        <f>YEAR(EnergyDemand__2_1[[#This Row],[Date]])</f>
        <v>2018</v>
      </c>
      <c r="G422">
        <v>15.6</v>
      </c>
      <c r="H422">
        <v>21.8</v>
      </c>
      <c r="I422">
        <v>23.2</v>
      </c>
      <c r="J422">
        <v>2</v>
      </c>
      <c r="K422" t="str">
        <f>VLOOKUP(EnergyDemand__2_1[[#This Row],[Date]],_holidays!$A$1:$C$2107,2,0)</f>
        <v>Y</v>
      </c>
      <c r="L422" t="str">
        <f>VLOOKUP(EnergyDemand__2_1[[#This Row],[Date]],_holidays!$A$1:$C$2107,3,0)</f>
        <v>N</v>
      </c>
      <c r="M422" s="2">
        <v>112804.4</v>
      </c>
      <c r="N422" s="4">
        <v>101.40388849999999</v>
      </c>
      <c r="O422" s="54">
        <f>EnergyDemand__2_1[[#This Row],[Demand]]*EnergyDemand__2_1[[#This Row],[RRP AUD$]]</f>
        <v>11438804.799909398</v>
      </c>
    </row>
    <row r="423" spans="1:15" x14ac:dyDescent="0.3">
      <c r="A423" s="3">
        <v>42961</v>
      </c>
      <c r="B423" s="3" t="str">
        <f>"Q" &amp;INT((MONTH(A423)+2)/3) &amp; "-" &amp; YEAR(A423)</f>
        <v>Q3-2017</v>
      </c>
      <c r="C423" t="str">
        <f>TEXT(EnergyDemand__2_1[[#This Row],[Date]],"mmmm")</f>
        <v>August</v>
      </c>
      <c r="D423">
        <f>WEEKNUM(EnergyDemand__2_1[[#This Row],[Date]],)</f>
        <v>33</v>
      </c>
      <c r="E423" t="str">
        <f>TEXT(EnergyDemand__2_1[[#This Row],[Date]],"dddd")</f>
        <v>Monday</v>
      </c>
      <c r="F423" s="49">
        <f>YEAR(EnergyDemand__2_1[[#This Row],[Date]])</f>
        <v>2017</v>
      </c>
      <c r="G423">
        <v>12.3</v>
      </c>
      <c r="H423">
        <v>20.100000000000001</v>
      </c>
      <c r="I423">
        <v>12.6</v>
      </c>
      <c r="J423">
        <v>0</v>
      </c>
      <c r="K423" t="str">
        <f>VLOOKUP(EnergyDemand__2_1[[#This Row],[Date]],_holidays!$A$1:$C$2107,2,0)</f>
        <v>Y</v>
      </c>
      <c r="L423" t="str">
        <f>VLOOKUP(EnergyDemand__2_1[[#This Row],[Date]],_holidays!$A$1:$C$2107,3,0)</f>
        <v>N</v>
      </c>
      <c r="M423" s="2">
        <v>121533.955</v>
      </c>
      <c r="N423" s="4">
        <v>101.399598</v>
      </c>
      <c r="O423" s="54">
        <f>EnergyDemand__2_1[[#This Row],[Demand]]*EnergyDemand__2_1[[#This Row],[RRP AUD$]]</f>
        <v>12323494.180350089</v>
      </c>
    </row>
    <row r="424" spans="1:15" x14ac:dyDescent="0.3">
      <c r="A424" s="3">
        <v>43634</v>
      </c>
      <c r="B424" s="3" t="str">
        <f>"Q" &amp;INT((MONTH(A424)+2)/3) &amp; "-" &amp; YEAR(A424)</f>
        <v>Q2-2019</v>
      </c>
      <c r="C424" t="str">
        <f>TEXT(EnergyDemand__2_1[[#This Row],[Date]],"mmmm")</f>
        <v>June</v>
      </c>
      <c r="D424">
        <f>WEEKNUM(EnergyDemand__2_1[[#This Row],[Date]],)</f>
        <v>25</v>
      </c>
      <c r="E424" t="str">
        <f>TEXT(EnergyDemand__2_1[[#This Row],[Date]],"dddd")</f>
        <v>Tuesday</v>
      </c>
      <c r="F424" s="49">
        <f>YEAR(EnergyDemand__2_1[[#This Row],[Date]])</f>
        <v>2019</v>
      </c>
      <c r="G424">
        <v>8</v>
      </c>
      <c r="H424">
        <v>13.7</v>
      </c>
      <c r="I424">
        <v>5.2</v>
      </c>
      <c r="J424">
        <v>0</v>
      </c>
      <c r="K424" t="str">
        <f>VLOOKUP(EnergyDemand__2_1[[#This Row],[Date]],_holidays!$A$1:$C$2107,2,0)</f>
        <v>Y</v>
      </c>
      <c r="L424" t="str">
        <f>VLOOKUP(EnergyDemand__2_1[[#This Row],[Date]],_holidays!$A$1:$C$2107,3,0)</f>
        <v>N</v>
      </c>
      <c r="M424" s="2">
        <v>137922.22</v>
      </c>
      <c r="N424" s="4">
        <v>101.3953781</v>
      </c>
      <c r="O424" s="54">
        <f>EnergyDemand__2_1[[#This Row],[Demand]]*EnergyDemand__2_1[[#This Row],[RRP AUD$]]</f>
        <v>13984675.645291382</v>
      </c>
    </row>
    <row r="425" spans="1:15" x14ac:dyDescent="0.3">
      <c r="A425" s="3">
        <v>42832</v>
      </c>
      <c r="B425" s="3" t="str">
        <f>"Q" &amp;INT((MONTH(A425)+2)/3) &amp; "-" &amp; YEAR(A425)</f>
        <v>Q2-2017</v>
      </c>
      <c r="C425" t="str">
        <f>TEXT(EnergyDemand__2_1[[#This Row],[Date]],"mmmm")</f>
        <v>April</v>
      </c>
      <c r="D425">
        <f>WEEKNUM(EnergyDemand__2_1[[#This Row],[Date]],)</f>
        <v>14</v>
      </c>
      <c r="E425" t="str">
        <f>TEXT(EnergyDemand__2_1[[#This Row],[Date]],"dddd")</f>
        <v>Friday</v>
      </c>
      <c r="F425" s="49">
        <f>YEAR(EnergyDemand__2_1[[#This Row],[Date]])</f>
        <v>2017</v>
      </c>
      <c r="G425">
        <v>12.7</v>
      </c>
      <c r="H425">
        <v>26.2</v>
      </c>
      <c r="I425">
        <v>15.6</v>
      </c>
      <c r="J425">
        <v>0</v>
      </c>
      <c r="K425" t="str">
        <f>VLOOKUP(EnergyDemand__2_1[[#This Row],[Date]],_holidays!$A$1:$C$2107,2,0)</f>
        <v>N</v>
      </c>
      <c r="L425" t="str">
        <f>VLOOKUP(EnergyDemand__2_1[[#This Row],[Date]],_holidays!$A$1:$C$2107,3,0)</f>
        <v>N</v>
      </c>
      <c r="M425" s="2">
        <v>110160.02499999999</v>
      </c>
      <c r="N425" s="4">
        <v>101.330421</v>
      </c>
      <c r="O425" s="54">
        <f>EnergyDemand__2_1[[#This Row],[Demand]]*EnergyDemand__2_1[[#This Row],[RRP AUD$]]</f>
        <v>11162561.710620524</v>
      </c>
    </row>
    <row r="426" spans="1:15" x14ac:dyDescent="0.3">
      <c r="A426" s="3">
        <v>42844</v>
      </c>
      <c r="B426" s="3" t="str">
        <f>"Q" &amp;INT((MONTH(A426)+2)/3) &amp; "-" &amp; YEAR(A426)</f>
        <v>Q2-2017</v>
      </c>
      <c r="C426" t="str">
        <f>TEXT(EnergyDemand__2_1[[#This Row],[Date]],"mmmm")</f>
        <v>April</v>
      </c>
      <c r="D426">
        <f>WEEKNUM(EnergyDemand__2_1[[#This Row],[Date]],)</f>
        <v>16</v>
      </c>
      <c r="E426" t="str">
        <f>TEXT(EnergyDemand__2_1[[#This Row],[Date]],"dddd")</f>
        <v>Wednesday</v>
      </c>
      <c r="F426" s="49">
        <f>YEAR(EnergyDemand__2_1[[#This Row],[Date]])</f>
        <v>2017</v>
      </c>
      <c r="G426">
        <v>13</v>
      </c>
      <c r="H426">
        <v>26.9</v>
      </c>
      <c r="I426">
        <v>12.7</v>
      </c>
      <c r="J426">
        <v>0</v>
      </c>
      <c r="K426" t="str">
        <f>VLOOKUP(EnergyDemand__2_1[[#This Row],[Date]],_holidays!$A$1:$C$2107,2,0)</f>
        <v>Y</v>
      </c>
      <c r="L426" t="str">
        <f>VLOOKUP(EnergyDemand__2_1[[#This Row],[Date]],_holidays!$A$1:$C$2107,3,0)</f>
        <v>N</v>
      </c>
      <c r="M426" s="2">
        <v>114436.97</v>
      </c>
      <c r="N426" s="4">
        <v>101.3145524</v>
      </c>
      <c r="O426" s="54">
        <f>EnergyDemand__2_1[[#This Row],[Demand]]*EnergyDemand__2_1[[#This Row],[RRP AUD$]]</f>
        <v>11594130.393562227</v>
      </c>
    </row>
    <row r="427" spans="1:15" x14ac:dyDescent="0.3">
      <c r="A427" s="3">
        <v>43228</v>
      </c>
      <c r="B427" s="3" t="str">
        <f>"Q" &amp;INT((MONTH(A427)+2)/3) &amp; "-" &amp; YEAR(A427)</f>
        <v>Q2-2018</v>
      </c>
      <c r="C427" t="str">
        <f>TEXT(EnergyDemand__2_1[[#This Row],[Date]],"mmmm")</f>
        <v>May</v>
      </c>
      <c r="D427">
        <f>WEEKNUM(EnergyDemand__2_1[[#This Row],[Date]],)</f>
        <v>19</v>
      </c>
      <c r="E427" t="str">
        <f>TEXT(EnergyDemand__2_1[[#This Row],[Date]],"dddd")</f>
        <v>Tuesday</v>
      </c>
      <c r="F427" s="49">
        <f>YEAR(EnergyDemand__2_1[[#This Row],[Date]])</f>
        <v>2018</v>
      </c>
      <c r="G427">
        <v>13.4</v>
      </c>
      <c r="H427">
        <v>17.899999999999999</v>
      </c>
      <c r="I427">
        <v>10.6</v>
      </c>
      <c r="J427">
        <v>0.2</v>
      </c>
      <c r="K427" t="str">
        <f>VLOOKUP(EnergyDemand__2_1[[#This Row],[Date]],_holidays!$A$1:$C$2107,2,0)</f>
        <v>Y</v>
      </c>
      <c r="L427" t="str">
        <f>VLOOKUP(EnergyDemand__2_1[[#This Row],[Date]],_holidays!$A$1:$C$2107,3,0)</f>
        <v>N</v>
      </c>
      <c r="M427" s="2">
        <v>122876.86500000001</v>
      </c>
      <c r="N427" s="4">
        <v>101.2917412</v>
      </c>
      <c r="O427" s="54">
        <f>EnergyDemand__2_1[[#This Row],[Demand]]*EnergyDemand__2_1[[#This Row],[RRP AUD$]]</f>
        <v>12446411.609047338</v>
      </c>
    </row>
    <row r="428" spans="1:15" x14ac:dyDescent="0.3">
      <c r="A428" s="3">
        <v>43588</v>
      </c>
      <c r="B428" s="3" t="str">
        <f>"Q" &amp;INT((MONTH(A428)+2)/3) &amp; "-" &amp; YEAR(A428)</f>
        <v>Q2-2019</v>
      </c>
      <c r="C428" t="str">
        <f>TEXT(EnergyDemand__2_1[[#This Row],[Date]],"mmmm")</f>
        <v>May</v>
      </c>
      <c r="D428">
        <f>WEEKNUM(EnergyDemand__2_1[[#This Row],[Date]],)</f>
        <v>18</v>
      </c>
      <c r="E428" t="str">
        <f>TEXT(EnergyDemand__2_1[[#This Row],[Date]],"dddd")</f>
        <v>Friday</v>
      </c>
      <c r="F428" s="49">
        <f>YEAR(EnergyDemand__2_1[[#This Row],[Date]])</f>
        <v>2019</v>
      </c>
      <c r="G428">
        <v>11.8</v>
      </c>
      <c r="H428">
        <v>20.7</v>
      </c>
      <c r="I428">
        <v>9</v>
      </c>
      <c r="J428">
        <v>0.2</v>
      </c>
      <c r="K428" t="str">
        <f>VLOOKUP(EnergyDemand__2_1[[#This Row],[Date]],_holidays!$A$1:$C$2107,2,0)</f>
        <v>Y</v>
      </c>
      <c r="L428" t="str">
        <f>VLOOKUP(EnergyDemand__2_1[[#This Row],[Date]],_holidays!$A$1:$C$2107,3,0)</f>
        <v>N</v>
      </c>
      <c r="M428" s="2">
        <v>110902.185</v>
      </c>
      <c r="N428" s="4">
        <v>101.1629982</v>
      </c>
      <c r="O428" s="54">
        <f>EnergyDemand__2_1[[#This Row],[Demand]]*EnergyDemand__2_1[[#This Row],[RRP AUD$]]</f>
        <v>11219197.541531067</v>
      </c>
    </row>
    <row r="429" spans="1:15" x14ac:dyDescent="0.3">
      <c r="A429" s="3">
        <v>42891</v>
      </c>
      <c r="B429" s="3" t="str">
        <f>"Q" &amp;INT((MONTH(A429)+2)/3) &amp; "-" &amp; YEAR(A429)</f>
        <v>Q2-2017</v>
      </c>
      <c r="C429" t="str">
        <f>TEXT(EnergyDemand__2_1[[#This Row],[Date]],"mmmm")</f>
        <v>June</v>
      </c>
      <c r="D429">
        <f>WEEKNUM(EnergyDemand__2_1[[#This Row],[Date]],)</f>
        <v>23</v>
      </c>
      <c r="E429" t="str">
        <f>TEXT(EnergyDemand__2_1[[#This Row],[Date]],"dddd")</f>
        <v>Monday</v>
      </c>
      <c r="F429" s="49">
        <f>YEAR(EnergyDemand__2_1[[#This Row],[Date]])</f>
        <v>2017</v>
      </c>
      <c r="G429">
        <v>5.6</v>
      </c>
      <c r="H429">
        <v>17.5</v>
      </c>
      <c r="I429">
        <v>5</v>
      </c>
      <c r="J429">
        <v>0</v>
      </c>
      <c r="K429" t="str">
        <f>VLOOKUP(EnergyDemand__2_1[[#This Row],[Date]],_holidays!$A$1:$C$2107,2,0)</f>
        <v>Y</v>
      </c>
      <c r="L429" t="str">
        <f>VLOOKUP(EnergyDemand__2_1[[#This Row],[Date]],_holidays!$A$1:$C$2107,3,0)</f>
        <v>N</v>
      </c>
      <c r="M429" s="2">
        <v>132877.45000000001</v>
      </c>
      <c r="N429" s="4">
        <v>101.13227740000001</v>
      </c>
      <c r="O429" s="54">
        <f>EnergyDemand__2_1[[#This Row],[Demand]]*EnergyDemand__2_1[[#This Row],[RRP AUD$]]</f>
        <v>13438199.133604633</v>
      </c>
    </row>
    <row r="430" spans="1:15" x14ac:dyDescent="0.3">
      <c r="A430" s="3">
        <v>42984</v>
      </c>
      <c r="B430" s="3" t="str">
        <f>"Q" &amp;INT((MONTH(A430)+2)/3) &amp; "-" &amp; YEAR(A430)</f>
        <v>Q3-2017</v>
      </c>
      <c r="C430" t="str">
        <f>TEXT(EnergyDemand__2_1[[#This Row],[Date]],"mmmm")</f>
        <v>September</v>
      </c>
      <c r="D430">
        <f>WEEKNUM(EnergyDemand__2_1[[#This Row],[Date]],)</f>
        <v>36</v>
      </c>
      <c r="E430" t="str">
        <f>TEXT(EnergyDemand__2_1[[#This Row],[Date]],"dddd")</f>
        <v>Wednesday</v>
      </c>
      <c r="F430" s="49">
        <f>YEAR(EnergyDemand__2_1[[#This Row],[Date]])</f>
        <v>2017</v>
      </c>
      <c r="G430">
        <v>6.7</v>
      </c>
      <c r="H430">
        <v>15.1</v>
      </c>
      <c r="I430">
        <v>11</v>
      </c>
      <c r="J430">
        <v>4.8</v>
      </c>
      <c r="K430" t="str">
        <f>VLOOKUP(EnergyDemand__2_1[[#This Row],[Date]],_holidays!$A$1:$C$2107,2,0)</f>
        <v>Y</v>
      </c>
      <c r="L430" t="str">
        <f>VLOOKUP(EnergyDemand__2_1[[#This Row],[Date]],_holidays!$A$1:$C$2107,3,0)</f>
        <v>N</v>
      </c>
      <c r="M430" s="2">
        <v>134819.94500000001</v>
      </c>
      <c r="N430" s="4">
        <v>101.0173763</v>
      </c>
      <c r="O430" s="54">
        <f>EnergyDemand__2_1[[#This Row],[Demand]]*EnergyDemand__2_1[[#This Row],[RRP AUD$]]</f>
        <v>13619157.116810303</v>
      </c>
    </row>
    <row r="431" spans="1:15" x14ac:dyDescent="0.3">
      <c r="A431" s="3">
        <v>43362</v>
      </c>
      <c r="B431" s="3" t="str">
        <f>"Q" &amp;INT((MONTH(A431)+2)/3) &amp; "-" &amp; YEAR(A431)</f>
        <v>Q3-2018</v>
      </c>
      <c r="C431" t="str">
        <f>TEXT(EnergyDemand__2_1[[#This Row],[Date]],"mmmm")</f>
        <v>September</v>
      </c>
      <c r="D431">
        <f>WEEKNUM(EnergyDemand__2_1[[#This Row],[Date]],)</f>
        <v>38</v>
      </c>
      <c r="E431" t="str">
        <f>TEXT(EnergyDemand__2_1[[#This Row],[Date]],"dddd")</f>
        <v>Wednesday</v>
      </c>
      <c r="F431" s="49">
        <f>YEAR(EnergyDemand__2_1[[#This Row],[Date]])</f>
        <v>2018</v>
      </c>
      <c r="G431">
        <v>8.5</v>
      </c>
      <c r="H431">
        <v>14.7</v>
      </c>
      <c r="I431">
        <v>16.100000000000001</v>
      </c>
      <c r="J431">
        <v>3</v>
      </c>
      <c r="K431" t="str">
        <f>VLOOKUP(EnergyDemand__2_1[[#This Row],[Date]],_holidays!$A$1:$C$2107,2,0)</f>
        <v>Y</v>
      </c>
      <c r="L431" t="str">
        <f>VLOOKUP(EnergyDemand__2_1[[#This Row],[Date]],_holidays!$A$1:$C$2107,3,0)</f>
        <v>N</v>
      </c>
      <c r="M431" s="2">
        <v>123787.77</v>
      </c>
      <c r="N431" s="4">
        <v>101.0040489</v>
      </c>
      <c r="O431" s="54">
        <f>EnergyDemand__2_1[[#This Row],[Demand]]*EnergyDemand__2_1[[#This Row],[RRP AUD$]]</f>
        <v>12503065.974301953</v>
      </c>
    </row>
    <row r="432" spans="1:15" x14ac:dyDescent="0.3">
      <c r="A432" s="3">
        <v>42854</v>
      </c>
      <c r="B432" s="3" t="str">
        <f>"Q" &amp;INT((MONTH(A432)+2)/3) &amp; "-" &amp; YEAR(A432)</f>
        <v>Q2-2017</v>
      </c>
      <c r="C432" t="str">
        <f>TEXT(EnergyDemand__2_1[[#This Row],[Date]],"mmmm")</f>
        <v>April</v>
      </c>
      <c r="D432">
        <f>WEEKNUM(EnergyDemand__2_1[[#This Row],[Date]],)</f>
        <v>17</v>
      </c>
      <c r="E432" t="str">
        <f>TEXT(EnergyDemand__2_1[[#This Row],[Date]],"dddd")</f>
        <v>Saturday</v>
      </c>
      <c r="F432" s="49">
        <f>YEAR(EnergyDemand__2_1[[#This Row],[Date]])</f>
        <v>2017</v>
      </c>
      <c r="G432">
        <v>14.9</v>
      </c>
      <c r="H432">
        <v>18.100000000000001</v>
      </c>
      <c r="I432">
        <v>7.9</v>
      </c>
      <c r="J432">
        <v>0.2</v>
      </c>
      <c r="K432" t="str">
        <f>VLOOKUP(EnergyDemand__2_1[[#This Row],[Date]],_holidays!$A$1:$C$2107,2,0)</f>
        <v>Y</v>
      </c>
      <c r="L432" t="str">
        <f>VLOOKUP(EnergyDemand__2_1[[#This Row],[Date]],_holidays!$A$1:$C$2107,3,0)</f>
        <v>N</v>
      </c>
      <c r="M432" s="2">
        <v>104864.05</v>
      </c>
      <c r="N432" s="4">
        <v>100.81967</v>
      </c>
      <c r="O432" s="54">
        <f>EnergyDemand__2_1[[#This Row],[Demand]]*EnergyDemand__2_1[[#This Row],[RRP AUD$]]</f>
        <v>10572358.915863501</v>
      </c>
    </row>
    <row r="433" spans="1:15" x14ac:dyDescent="0.3">
      <c r="A433" s="3">
        <v>42499</v>
      </c>
      <c r="B433" s="3" t="str">
        <f>"Q" &amp;INT((MONTH(A433)+2)/3) &amp; "-" &amp; YEAR(A433)</f>
        <v>Q2-2016</v>
      </c>
      <c r="C433" t="str">
        <f>TEXT(EnergyDemand__2_1[[#This Row],[Date]],"mmmm")</f>
        <v>May</v>
      </c>
      <c r="D433">
        <f>WEEKNUM(EnergyDemand__2_1[[#This Row],[Date]],)</f>
        <v>20</v>
      </c>
      <c r="E433" t="str">
        <f>TEXT(EnergyDemand__2_1[[#This Row],[Date]],"dddd")</f>
        <v>Monday</v>
      </c>
      <c r="F433" s="49">
        <f>YEAR(EnergyDemand__2_1[[#This Row],[Date]])</f>
        <v>2016</v>
      </c>
      <c r="G433">
        <v>15.4</v>
      </c>
      <c r="H433">
        <v>22.2</v>
      </c>
      <c r="I433">
        <v>6.7</v>
      </c>
      <c r="J433">
        <v>0.8</v>
      </c>
      <c r="K433" t="str">
        <f>VLOOKUP(EnergyDemand__2_1[[#This Row],[Date]],_holidays!$A$1:$C$2107,2,0)</f>
        <v>Y</v>
      </c>
      <c r="L433" t="str">
        <f>VLOOKUP(EnergyDemand__2_1[[#This Row],[Date]],_holidays!$A$1:$C$2107,3,0)</f>
        <v>N</v>
      </c>
      <c r="M433" s="2">
        <v>119781.13499999999</v>
      </c>
      <c r="N433" s="4">
        <v>100.8140427</v>
      </c>
      <c r="O433" s="54">
        <f>EnergyDemand__2_1[[#This Row],[Demand]]*EnergyDemand__2_1[[#This Row],[RRP AUD$]]</f>
        <v>12075620.458544465</v>
      </c>
    </row>
    <row r="434" spans="1:15" x14ac:dyDescent="0.3">
      <c r="A434" s="3">
        <v>43616</v>
      </c>
      <c r="B434" s="3" t="str">
        <f>"Q" &amp;INT((MONTH(A434)+2)/3) &amp; "-" &amp; YEAR(A434)</f>
        <v>Q2-2019</v>
      </c>
      <c r="C434" t="str">
        <f>TEXT(EnergyDemand__2_1[[#This Row],[Date]],"mmmm")</f>
        <v>May</v>
      </c>
      <c r="D434">
        <f>WEEKNUM(EnergyDemand__2_1[[#This Row],[Date]],)</f>
        <v>22</v>
      </c>
      <c r="E434" t="str">
        <f>TEXT(EnergyDemand__2_1[[#This Row],[Date]],"dddd")</f>
        <v>Friday</v>
      </c>
      <c r="F434" s="49">
        <f>YEAR(EnergyDemand__2_1[[#This Row],[Date]])</f>
        <v>2019</v>
      </c>
      <c r="G434">
        <v>8.5</v>
      </c>
      <c r="H434">
        <v>14.3</v>
      </c>
      <c r="I434">
        <v>5.7</v>
      </c>
      <c r="J434">
        <v>1.4</v>
      </c>
      <c r="K434" t="str">
        <f>VLOOKUP(EnergyDemand__2_1[[#This Row],[Date]],_holidays!$A$1:$C$2107,2,0)</f>
        <v>Y</v>
      </c>
      <c r="L434" t="str">
        <f>VLOOKUP(EnergyDemand__2_1[[#This Row],[Date]],_holidays!$A$1:$C$2107,3,0)</f>
        <v>N</v>
      </c>
      <c r="M434" s="2">
        <v>133869.14000000001</v>
      </c>
      <c r="N434" s="4">
        <v>100.7077503</v>
      </c>
      <c r="O434" s="54">
        <f>EnergyDemand__2_1[[#This Row],[Demand]]*EnergyDemand__2_1[[#This Row],[RRP AUD$]]</f>
        <v>13481659.923995743</v>
      </c>
    </row>
    <row r="435" spans="1:15" x14ac:dyDescent="0.3">
      <c r="A435" s="3">
        <v>42851</v>
      </c>
      <c r="B435" s="3" t="str">
        <f>"Q" &amp;INT((MONTH(A435)+2)/3) &amp; "-" &amp; YEAR(A435)</f>
        <v>Q2-2017</v>
      </c>
      <c r="C435" t="str">
        <f>TEXT(EnergyDemand__2_1[[#This Row],[Date]],"mmmm")</f>
        <v>April</v>
      </c>
      <c r="D435">
        <f>WEEKNUM(EnergyDemand__2_1[[#This Row],[Date]],)</f>
        <v>17</v>
      </c>
      <c r="E435" t="str">
        <f>TEXT(EnergyDemand__2_1[[#This Row],[Date]],"dddd")</f>
        <v>Wednesday</v>
      </c>
      <c r="F435" s="49">
        <f>YEAR(EnergyDemand__2_1[[#This Row],[Date]])</f>
        <v>2017</v>
      </c>
      <c r="G435">
        <v>10.1</v>
      </c>
      <c r="H435">
        <v>14.5</v>
      </c>
      <c r="I435">
        <v>6.4</v>
      </c>
      <c r="J435">
        <v>20</v>
      </c>
      <c r="K435" t="str">
        <f>VLOOKUP(EnergyDemand__2_1[[#This Row],[Date]],_holidays!$A$1:$C$2107,2,0)</f>
        <v>Y</v>
      </c>
      <c r="L435" t="str">
        <f>VLOOKUP(EnergyDemand__2_1[[#This Row],[Date]],_holidays!$A$1:$C$2107,3,0)</f>
        <v>N</v>
      </c>
      <c r="M435" s="2">
        <v>116795.245</v>
      </c>
      <c r="N435" s="4">
        <v>100.69868460000001</v>
      </c>
      <c r="O435" s="54">
        <f>EnergyDemand__2_1[[#This Row],[Demand]]*EnergyDemand__2_1[[#This Row],[RRP AUD$]]</f>
        <v>11761127.539034728</v>
      </c>
    </row>
    <row r="436" spans="1:15" x14ac:dyDescent="0.3">
      <c r="A436" s="3">
        <v>43600</v>
      </c>
      <c r="B436" s="3" t="str">
        <f>"Q" &amp;INT((MONTH(A436)+2)/3) &amp; "-" &amp; YEAR(A436)</f>
        <v>Q2-2019</v>
      </c>
      <c r="C436" t="str">
        <f>TEXT(EnergyDemand__2_1[[#This Row],[Date]],"mmmm")</f>
        <v>May</v>
      </c>
      <c r="D436">
        <f>WEEKNUM(EnergyDemand__2_1[[#This Row],[Date]],)</f>
        <v>20</v>
      </c>
      <c r="E436" t="str">
        <f>TEXT(EnergyDemand__2_1[[#This Row],[Date]],"dddd")</f>
        <v>Wednesday</v>
      </c>
      <c r="F436" s="49">
        <f>YEAR(EnergyDemand__2_1[[#This Row],[Date]])</f>
        <v>2019</v>
      </c>
      <c r="G436">
        <v>12</v>
      </c>
      <c r="H436">
        <v>15.8</v>
      </c>
      <c r="I436">
        <v>8</v>
      </c>
      <c r="J436">
        <v>0</v>
      </c>
      <c r="K436" t="str">
        <f>VLOOKUP(EnergyDemand__2_1[[#This Row],[Date]],_holidays!$A$1:$C$2107,2,0)</f>
        <v>Y</v>
      </c>
      <c r="L436" t="str">
        <f>VLOOKUP(EnergyDemand__2_1[[#This Row],[Date]],_holidays!$A$1:$C$2107,3,0)</f>
        <v>N</v>
      </c>
      <c r="M436" s="2">
        <v>126264.77499999999</v>
      </c>
      <c r="N436" s="4">
        <v>100.6447738</v>
      </c>
      <c r="O436" s="54">
        <f>EnergyDemand__2_1[[#This Row],[Demand]]*EnergyDemand__2_1[[#This Row],[RRP AUD$]]</f>
        <v>12707889.718782894</v>
      </c>
    </row>
    <row r="437" spans="1:15" x14ac:dyDescent="0.3">
      <c r="A437" s="3">
        <v>43425</v>
      </c>
      <c r="B437" s="3" t="str">
        <f>"Q" &amp;INT((MONTH(A437)+2)/3) &amp; "-" &amp; YEAR(A437)</f>
        <v>Q4-2018</v>
      </c>
      <c r="C437" t="str">
        <f>TEXT(EnergyDemand__2_1[[#This Row],[Date]],"mmmm")</f>
        <v>November</v>
      </c>
      <c r="D437">
        <f>WEEKNUM(EnergyDemand__2_1[[#This Row],[Date]],)</f>
        <v>47</v>
      </c>
      <c r="E437" t="str">
        <f>TEXT(EnergyDemand__2_1[[#This Row],[Date]],"dddd")</f>
        <v>Wednesday</v>
      </c>
      <c r="F437" s="49">
        <f>YEAR(EnergyDemand__2_1[[#This Row],[Date]])</f>
        <v>2018</v>
      </c>
      <c r="G437">
        <v>12.3</v>
      </c>
      <c r="H437">
        <v>23.2</v>
      </c>
      <c r="I437">
        <v>24.2</v>
      </c>
      <c r="J437">
        <v>24.2</v>
      </c>
      <c r="K437" t="str">
        <f>VLOOKUP(EnergyDemand__2_1[[#This Row],[Date]],_holidays!$A$1:$C$2107,2,0)</f>
        <v>Y</v>
      </c>
      <c r="L437" t="str">
        <f>VLOOKUP(EnergyDemand__2_1[[#This Row],[Date]],_holidays!$A$1:$C$2107,3,0)</f>
        <v>N</v>
      </c>
      <c r="M437" s="2">
        <v>106618.19500000001</v>
      </c>
      <c r="N437" s="4">
        <v>100.42825310000001</v>
      </c>
      <c r="O437" s="54">
        <f>EnergyDemand__2_1[[#This Row],[Demand]]*EnergyDemand__2_1[[#This Row],[RRP AUD$]]</f>
        <v>10707479.072525157</v>
      </c>
    </row>
    <row r="438" spans="1:15" x14ac:dyDescent="0.3">
      <c r="A438" s="3">
        <v>43117</v>
      </c>
      <c r="B438" s="3" t="str">
        <f>"Q" &amp;INT((MONTH(A438)+2)/3) &amp; "-" &amp; YEAR(A438)</f>
        <v>Q1-2018</v>
      </c>
      <c r="C438" t="str">
        <f>TEXT(EnergyDemand__2_1[[#This Row],[Date]],"mmmm")</f>
        <v>January</v>
      </c>
      <c r="D438">
        <f>WEEKNUM(EnergyDemand__2_1[[#This Row],[Date]],)</f>
        <v>3</v>
      </c>
      <c r="E438" t="str">
        <f>TEXT(EnergyDemand__2_1[[#This Row],[Date]],"dddd")</f>
        <v>Wednesday</v>
      </c>
      <c r="F438" s="49">
        <f>YEAR(EnergyDemand__2_1[[#This Row],[Date]])</f>
        <v>2018</v>
      </c>
      <c r="G438">
        <v>12.4</v>
      </c>
      <c r="H438">
        <v>30.3</v>
      </c>
      <c r="I438">
        <v>30.9</v>
      </c>
      <c r="J438">
        <v>0</v>
      </c>
      <c r="K438" t="str">
        <f>VLOOKUP(EnergyDemand__2_1[[#This Row],[Date]],_holidays!$A$1:$C$2107,2,0)</f>
        <v>N</v>
      </c>
      <c r="L438" t="str">
        <f>VLOOKUP(EnergyDemand__2_1[[#This Row],[Date]],_holidays!$A$1:$C$2107,3,0)</f>
        <v>N</v>
      </c>
      <c r="M438" s="2">
        <v>129286.36500000001</v>
      </c>
      <c r="N438" s="4">
        <v>100.2774263</v>
      </c>
      <c r="O438" s="54">
        <f>EnergyDemand__2_1[[#This Row],[Demand]]*EnergyDemand__2_1[[#This Row],[RRP AUD$]]</f>
        <v>12964503.937882401</v>
      </c>
    </row>
    <row r="439" spans="1:15" x14ac:dyDescent="0.3">
      <c r="A439" s="3">
        <v>42913</v>
      </c>
      <c r="B439" s="3" t="str">
        <f>"Q" &amp;INT((MONTH(A439)+2)/3) &amp; "-" &amp; YEAR(A439)</f>
        <v>Q2-2017</v>
      </c>
      <c r="C439" t="str">
        <f>TEXT(EnergyDemand__2_1[[#This Row],[Date]],"mmmm")</f>
        <v>June</v>
      </c>
      <c r="D439">
        <f>WEEKNUM(EnergyDemand__2_1[[#This Row],[Date]],)</f>
        <v>26</v>
      </c>
      <c r="E439" t="str">
        <f>TEXT(EnergyDemand__2_1[[#This Row],[Date]],"dddd")</f>
        <v>Tuesday</v>
      </c>
      <c r="F439" s="49">
        <f>YEAR(EnergyDemand__2_1[[#This Row],[Date]])</f>
        <v>2017</v>
      </c>
      <c r="G439">
        <v>6</v>
      </c>
      <c r="H439">
        <v>12.1</v>
      </c>
      <c r="I439">
        <v>4.4000000000000004</v>
      </c>
      <c r="J439">
        <v>0</v>
      </c>
      <c r="K439" t="str">
        <f>VLOOKUP(EnergyDemand__2_1[[#This Row],[Date]],_holidays!$A$1:$C$2107,2,0)</f>
        <v>Y</v>
      </c>
      <c r="L439" t="str">
        <f>VLOOKUP(EnergyDemand__2_1[[#This Row],[Date]],_holidays!$A$1:$C$2107,3,0)</f>
        <v>N</v>
      </c>
      <c r="M439" s="2">
        <v>144526.63</v>
      </c>
      <c r="N439" s="4">
        <v>100.1993406</v>
      </c>
      <c r="O439" s="54">
        <f>EnergyDemand__2_1[[#This Row],[Demand]]*EnergyDemand__2_1[[#This Row],[RRP AUD$]]</f>
        <v>14481473.025140177</v>
      </c>
    </row>
    <row r="440" spans="1:15" x14ac:dyDescent="0.3">
      <c r="A440" s="3">
        <v>43572</v>
      </c>
      <c r="B440" s="3" t="str">
        <f>"Q" &amp;INT((MONTH(A440)+2)/3) &amp; "-" &amp; YEAR(A440)</f>
        <v>Q2-2019</v>
      </c>
      <c r="C440" t="str">
        <f>TEXT(EnergyDemand__2_1[[#This Row],[Date]],"mmmm")</f>
        <v>April</v>
      </c>
      <c r="D440">
        <f>WEEKNUM(EnergyDemand__2_1[[#This Row],[Date]],)</f>
        <v>16</v>
      </c>
      <c r="E440" t="str">
        <f>TEXT(EnergyDemand__2_1[[#This Row],[Date]],"dddd")</f>
        <v>Wednesday</v>
      </c>
      <c r="F440" s="49">
        <f>YEAR(EnergyDemand__2_1[[#This Row],[Date]])</f>
        <v>2019</v>
      </c>
      <c r="G440">
        <v>22.1</v>
      </c>
      <c r="H440">
        <v>30</v>
      </c>
      <c r="I440">
        <v>12.8</v>
      </c>
      <c r="J440">
        <v>0</v>
      </c>
      <c r="K440" t="str">
        <f>VLOOKUP(EnergyDemand__2_1[[#This Row],[Date]],_holidays!$A$1:$C$2107,2,0)</f>
        <v>N</v>
      </c>
      <c r="L440" t="str">
        <f>VLOOKUP(EnergyDemand__2_1[[#This Row],[Date]],_holidays!$A$1:$C$2107,3,0)</f>
        <v>N</v>
      </c>
      <c r="M440" s="2">
        <v>117281.13</v>
      </c>
      <c r="N440" s="4">
        <v>100.1096387</v>
      </c>
      <c r="O440" s="54">
        <f>EnergyDemand__2_1[[#This Row],[Demand]]*EnergyDemand__2_1[[#This Row],[RRP AUD$]]</f>
        <v>11740971.550627733</v>
      </c>
    </row>
    <row r="441" spans="1:15" x14ac:dyDescent="0.3">
      <c r="A441" s="3">
        <v>43379</v>
      </c>
      <c r="B441" s="3" t="str">
        <f>"Q" &amp;INT((MONTH(A441)+2)/3) &amp; "-" &amp; YEAR(A441)</f>
        <v>Q4-2018</v>
      </c>
      <c r="C441" t="str">
        <f>TEXT(EnergyDemand__2_1[[#This Row],[Date]],"mmmm")</f>
        <v>October</v>
      </c>
      <c r="D441">
        <f>WEEKNUM(EnergyDemand__2_1[[#This Row],[Date]],)</f>
        <v>40</v>
      </c>
      <c r="E441" t="str">
        <f>TEXT(EnergyDemand__2_1[[#This Row],[Date]],"dddd")</f>
        <v>Saturday</v>
      </c>
      <c r="F441" s="49">
        <f>YEAR(EnergyDemand__2_1[[#This Row],[Date]])</f>
        <v>2018</v>
      </c>
      <c r="G441">
        <v>8.3000000000000007</v>
      </c>
      <c r="H441">
        <v>23.8</v>
      </c>
      <c r="I441">
        <v>22.7</v>
      </c>
      <c r="J441">
        <v>0</v>
      </c>
      <c r="K441" t="str">
        <f>VLOOKUP(EnergyDemand__2_1[[#This Row],[Date]],_holidays!$A$1:$C$2107,2,0)</f>
        <v>N</v>
      </c>
      <c r="L441" t="str">
        <f>VLOOKUP(EnergyDemand__2_1[[#This Row],[Date]],_holidays!$A$1:$C$2107,3,0)</f>
        <v>N</v>
      </c>
      <c r="M441" s="2">
        <v>102988.145</v>
      </c>
      <c r="N441" s="4">
        <v>100.10292629999999</v>
      </c>
      <c r="O441" s="54">
        <f>EnergyDemand__2_1[[#This Row],[Demand]]*EnergyDemand__2_1[[#This Row],[RRP AUD$]]</f>
        <v>10309414.688708713</v>
      </c>
    </row>
    <row r="442" spans="1:15" x14ac:dyDescent="0.3">
      <c r="A442" s="3">
        <v>43615</v>
      </c>
      <c r="B442" s="3" t="str">
        <f>"Q" &amp;INT((MONTH(A442)+2)/3) &amp; "-" &amp; YEAR(A442)</f>
        <v>Q2-2019</v>
      </c>
      <c r="C442" t="str">
        <f>TEXT(EnergyDemand__2_1[[#This Row],[Date]],"mmmm")</f>
        <v>May</v>
      </c>
      <c r="D442">
        <f>WEEKNUM(EnergyDemand__2_1[[#This Row],[Date]],)</f>
        <v>22</v>
      </c>
      <c r="E442" t="str">
        <f>TEXT(EnergyDemand__2_1[[#This Row],[Date]],"dddd")</f>
        <v>Thursday</v>
      </c>
      <c r="F442" s="49">
        <f>YEAR(EnergyDemand__2_1[[#This Row],[Date]])</f>
        <v>2019</v>
      </c>
      <c r="G442">
        <v>6.7</v>
      </c>
      <c r="H442">
        <v>13.3</v>
      </c>
      <c r="I442">
        <v>5.8</v>
      </c>
      <c r="J442">
        <v>5.8</v>
      </c>
      <c r="K442" t="str">
        <f>VLOOKUP(EnergyDemand__2_1[[#This Row],[Date]],_holidays!$A$1:$C$2107,2,0)</f>
        <v>Y</v>
      </c>
      <c r="L442" t="str">
        <f>VLOOKUP(EnergyDemand__2_1[[#This Row],[Date]],_holidays!$A$1:$C$2107,3,0)</f>
        <v>N</v>
      </c>
      <c r="M442" s="2">
        <v>138857.13500000001</v>
      </c>
      <c r="N442" s="4">
        <v>100.0150103</v>
      </c>
      <c r="O442" s="54">
        <f>EnergyDemand__2_1[[#This Row],[Demand]]*EnergyDemand__2_1[[#This Row],[RRP AUD$]]</f>
        <v>13887797.787253492</v>
      </c>
    </row>
    <row r="443" spans="1:15" x14ac:dyDescent="0.3">
      <c r="A443" s="3">
        <v>43693</v>
      </c>
      <c r="B443" s="3" t="str">
        <f>"Q" &amp;INT((MONTH(A443)+2)/3) &amp; "-" &amp; YEAR(A443)</f>
        <v>Q3-2019</v>
      </c>
      <c r="C443" t="str">
        <f>TEXT(EnergyDemand__2_1[[#This Row],[Date]],"mmmm")</f>
        <v>August</v>
      </c>
      <c r="D443">
        <f>WEEKNUM(EnergyDemand__2_1[[#This Row],[Date]],)</f>
        <v>33</v>
      </c>
      <c r="E443" t="str">
        <f>TEXT(EnergyDemand__2_1[[#This Row],[Date]],"dddd")</f>
        <v>Friday</v>
      </c>
      <c r="F443" s="49">
        <f>YEAR(EnergyDemand__2_1[[#This Row],[Date]])</f>
        <v>2019</v>
      </c>
      <c r="G443">
        <v>10.6</v>
      </c>
      <c r="H443">
        <v>16.899999999999999</v>
      </c>
      <c r="I443">
        <v>6.3</v>
      </c>
      <c r="J443">
        <v>0</v>
      </c>
      <c r="K443" t="str">
        <f>VLOOKUP(EnergyDemand__2_1[[#This Row],[Date]],_holidays!$A$1:$C$2107,2,0)</f>
        <v>Y</v>
      </c>
      <c r="L443" t="str">
        <f>VLOOKUP(EnergyDemand__2_1[[#This Row],[Date]],_holidays!$A$1:$C$2107,3,0)</f>
        <v>N</v>
      </c>
      <c r="M443" s="2">
        <v>129781.155</v>
      </c>
      <c r="N443" s="4">
        <v>100.0115921</v>
      </c>
      <c r="O443" s="54">
        <f>EnergyDemand__2_1[[#This Row],[Demand]]*EnergyDemand__2_1[[#This Row],[RRP AUD$]]</f>
        <v>12979619.936126875</v>
      </c>
    </row>
    <row r="444" spans="1:15" x14ac:dyDescent="0.3">
      <c r="A444" s="3">
        <v>43571</v>
      </c>
      <c r="B444" s="3" t="str">
        <f>"Q" &amp;INT((MONTH(A444)+2)/3) &amp; "-" &amp; YEAR(A444)</f>
        <v>Q2-2019</v>
      </c>
      <c r="C444" t="str">
        <f>TEXT(EnergyDemand__2_1[[#This Row],[Date]],"mmmm")</f>
        <v>April</v>
      </c>
      <c r="D444">
        <f>WEEKNUM(EnergyDemand__2_1[[#This Row],[Date]],)</f>
        <v>16</v>
      </c>
      <c r="E444" t="str">
        <f>TEXT(EnergyDemand__2_1[[#This Row],[Date]],"dddd")</f>
        <v>Tuesday</v>
      </c>
      <c r="F444" s="49">
        <f>YEAR(EnergyDemand__2_1[[#This Row],[Date]])</f>
        <v>2019</v>
      </c>
      <c r="G444">
        <v>17.100000000000001</v>
      </c>
      <c r="H444">
        <v>30.3</v>
      </c>
      <c r="I444">
        <v>14.4</v>
      </c>
      <c r="J444">
        <v>0</v>
      </c>
      <c r="K444" t="str">
        <f>VLOOKUP(EnergyDemand__2_1[[#This Row],[Date]],_holidays!$A$1:$C$2107,2,0)</f>
        <v>N</v>
      </c>
      <c r="L444" t="str">
        <f>VLOOKUP(EnergyDemand__2_1[[#This Row],[Date]],_holidays!$A$1:$C$2107,3,0)</f>
        <v>N</v>
      </c>
      <c r="M444" s="2">
        <v>115392.875</v>
      </c>
      <c r="N444" s="4">
        <v>100.00561740000001</v>
      </c>
      <c r="O444" s="54">
        <f>EnergyDemand__2_1[[#This Row],[Demand]]*EnergyDemand__2_1[[#This Row],[RRP AUD$]]</f>
        <v>11539935.707936026</v>
      </c>
    </row>
    <row r="445" spans="1:15" x14ac:dyDescent="0.3">
      <c r="A445" s="3">
        <v>42895</v>
      </c>
      <c r="B445" s="3" t="str">
        <f>"Q" &amp;INT((MONTH(A445)+2)/3) &amp; "-" &amp; YEAR(A445)</f>
        <v>Q2-2017</v>
      </c>
      <c r="C445" t="str">
        <f>TEXT(EnergyDemand__2_1[[#This Row],[Date]],"mmmm")</f>
        <v>June</v>
      </c>
      <c r="D445">
        <f>WEEKNUM(EnergyDemand__2_1[[#This Row],[Date]],)</f>
        <v>23</v>
      </c>
      <c r="E445" t="str">
        <f>TEXT(EnergyDemand__2_1[[#This Row],[Date]],"dddd")</f>
        <v>Friday</v>
      </c>
      <c r="F445" s="49">
        <f>YEAR(EnergyDemand__2_1[[#This Row],[Date]])</f>
        <v>2017</v>
      </c>
      <c r="G445">
        <v>6.6</v>
      </c>
      <c r="H445">
        <v>15</v>
      </c>
      <c r="I445">
        <v>7.8</v>
      </c>
      <c r="J445">
        <v>1.8</v>
      </c>
      <c r="K445" t="str">
        <f>VLOOKUP(EnergyDemand__2_1[[#This Row],[Date]],_holidays!$A$1:$C$2107,2,0)</f>
        <v>Y</v>
      </c>
      <c r="L445" t="str">
        <f>VLOOKUP(EnergyDemand__2_1[[#This Row],[Date]],_holidays!$A$1:$C$2107,3,0)</f>
        <v>N</v>
      </c>
      <c r="M445" s="2">
        <v>130994.54</v>
      </c>
      <c r="N445" s="4">
        <v>99.977135680000004</v>
      </c>
      <c r="O445" s="54">
        <f>EnergyDemand__2_1[[#This Row],[Demand]]*EnergyDemand__2_1[[#This Row],[RRP AUD$]]</f>
        <v>13096458.898919187</v>
      </c>
    </row>
    <row r="446" spans="1:15" x14ac:dyDescent="0.3">
      <c r="A446" s="3">
        <v>42794</v>
      </c>
      <c r="B446" s="3" t="str">
        <f>"Q" &amp;INT((MONTH(A446)+2)/3) &amp; "-" &amp; YEAR(A446)</f>
        <v>Q1-2017</v>
      </c>
      <c r="C446" t="str">
        <f>TEXT(EnergyDemand__2_1[[#This Row],[Date]],"mmmm")</f>
        <v>February</v>
      </c>
      <c r="D446">
        <f>WEEKNUM(EnergyDemand__2_1[[#This Row],[Date]],)</f>
        <v>9</v>
      </c>
      <c r="E446" t="str">
        <f>TEXT(EnergyDemand__2_1[[#This Row],[Date]],"dddd")</f>
        <v>Tuesday</v>
      </c>
      <c r="F446" s="49">
        <f>YEAR(EnergyDemand__2_1[[#This Row],[Date]])</f>
        <v>2017</v>
      </c>
      <c r="G446">
        <v>17.3</v>
      </c>
      <c r="H446">
        <v>33.6</v>
      </c>
      <c r="I446">
        <v>23.6</v>
      </c>
      <c r="J446">
        <v>0</v>
      </c>
      <c r="K446" t="str">
        <f>VLOOKUP(EnergyDemand__2_1[[#This Row],[Date]],_holidays!$A$1:$C$2107,2,0)</f>
        <v>Y</v>
      </c>
      <c r="L446" t="str">
        <f>VLOOKUP(EnergyDemand__2_1[[#This Row],[Date]],_holidays!$A$1:$C$2107,3,0)</f>
        <v>N</v>
      </c>
      <c r="M446" s="2">
        <v>140167.5</v>
      </c>
      <c r="N446" s="4">
        <v>99.945639459999995</v>
      </c>
      <c r="O446" s="54">
        <f>EnergyDemand__2_1[[#This Row],[Demand]]*EnergyDemand__2_1[[#This Row],[RRP AUD$]]</f>
        <v>14009130.41900955</v>
      </c>
    </row>
    <row r="447" spans="1:15" x14ac:dyDescent="0.3">
      <c r="A447" s="3">
        <v>43993</v>
      </c>
      <c r="B447" s="3" t="str">
        <f>"Q" &amp;INT((MONTH(A447)+2)/3) &amp; "-" &amp; YEAR(A447)</f>
        <v>Q2-2020</v>
      </c>
      <c r="C447" t="str">
        <f>TEXT(EnergyDemand__2_1[[#This Row],[Date]],"mmmm")</f>
        <v>June</v>
      </c>
      <c r="D447">
        <f>WEEKNUM(EnergyDemand__2_1[[#This Row],[Date]],)</f>
        <v>24</v>
      </c>
      <c r="E447" t="str">
        <f>TEXT(EnergyDemand__2_1[[#This Row],[Date]],"dddd")</f>
        <v>Thursday</v>
      </c>
      <c r="F447" s="49">
        <f>YEAR(EnergyDemand__2_1[[#This Row],[Date]])</f>
        <v>2020</v>
      </c>
      <c r="G447">
        <v>4.5</v>
      </c>
      <c r="H447">
        <v>16.899999999999999</v>
      </c>
      <c r="I447">
        <v>9.1</v>
      </c>
      <c r="J447">
        <v>0</v>
      </c>
      <c r="K447" t="str">
        <f>VLOOKUP(EnergyDemand__2_1[[#This Row],[Date]],_holidays!$A$1:$C$2107,2,0)</f>
        <v>Y</v>
      </c>
      <c r="L447" t="str">
        <f>VLOOKUP(EnergyDemand__2_1[[#This Row],[Date]],_holidays!$A$1:$C$2107,3,0)</f>
        <v>N</v>
      </c>
      <c r="M447" s="2">
        <v>141444.44500000001</v>
      </c>
      <c r="N447" s="4">
        <v>99.91431747</v>
      </c>
      <c r="O447" s="54">
        <f>EnergyDemand__2_1[[#This Row],[Demand]]*EnergyDemand__2_1[[#This Row],[RRP AUD$]]</f>
        <v>14132325.182097955</v>
      </c>
    </row>
    <row r="448" spans="1:15" x14ac:dyDescent="0.3">
      <c r="A448" s="3">
        <v>43253</v>
      </c>
      <c r="B448" s="3" t="str">
        <f>"Q" &amp;INT((MONTH(A448)+2)/3) &amp; "-" &amp; YEAR(A448)</f>
        <v>Q2-2018</v>
      </c>
      <c r="C448" t="str">
        <f>TEXT(EnergyDemand__2_1[[#This Row],[Date]],"mmmm")</f>
        <v>June</v>
      </c>
      <c r="D448">
        <f>WEEKNUM(EnergyDemand__2_1[[#This Row],[Date]],)</f>
        <v>22</v>
      </c>
      <c r="E448" t="str">
        <f>TEXT(EnergyDemand__2_1[[#This Row],[Date]],"dddd")</f>
        <v>Saturday</v>
      </c>
      <c r="F448" s="49">
        <f>YEAR(EnergyDemand__2_1[[#This Row],[Date]])</f>
        <v>2018</v>
      </c>
      <c r="G448">
        <v>3.5</v>
      </c>
      <c r="H448">
        <v>13.6</v>
      </c>
      <c r="I448">
        <v>9.6</v>
      </c>
      <c r="J448">
        <v>0.2</v>
      </c>
      <c r="K448" t="str">
        <f>VLOOKUP(EnergyDemand__2_1[[#This Row],[Date]],_holidays!$A$1:$C$2107,2,0)</f>
        <v>Y</v>
      </c>
      <c r="L448" t="str">
        <f>VLOOKUP(EnergyDemand__2_1[[#This Row],[Date]],_holidays!$A$1:$C$2107,3,0)</f>
        <v>N</v>
      </c>
      <c r="M448" s="2">
        <v>123226.075</v>
      </c>
      <c r="N448" s="4">
        <v>99.853479250000007</v>
      </c>
      <c r="O448" s="54">
        <f>EnergyDemand__2_1[[#This Row],[Demand]]*EnergyDemand__2_1[[#This Row],[RRP AUD$]]</f>
        <v>12304552.323071444</v>
      </c>
    </row>
    <row r="449" spans="1:15" x14ac:dyDescent="0.3">
      <c r="A449" s="3">
        <v>42933</v>
      </c>
      <c r="B449" s="3" t="str">
        <f>"Q" &amp;INT((MONTH(A449)+2)/3) &amp; "-" &amp; YEAR(A449)</f>
        <v>Q3-2017</v>
      </c>
      <c r="C449" t="str">
        <f>TEXT(EnergyDemand__2_1[[#This Row],[Date]],"mmmm")</f>
        <v>July</v>
      </c>
      <c r="D449">
        <f>WEEKNUM(EnergyDemand__2_1[[#This Row],[Date]],)</f>
        <v>29</v>
      </c>
      <c r="E449" t="str">
        <f>TEXT(EnergyDemand__2_1[[#This Row],[Date]],"dddd")</f>
        <v>Monday</v>
      </c>
      <c r="F449" s="49">
        <f>YEAR(EnergyDemand__2_1[[#This Row],[Date]])</f>
        <v>2017</v>
      </c>
      <c r="G449">
        <v>5.7</v>
      </c>
      <c r="H449">
        <v>15.3</v>
      </c>
      <c r="I449">
        <v>6.3</v>
      </c>
      <c r="J449">
        <v>0</v>
      </c>
      <c r="K449" t="str">
        <f>VLOOKUP(EnergyDemand__2_1[[#This Row],[Date]],_holidays!$A$1:$C$2107,2,0)</f>
        <v>N</v>
      </c>
      <c r="L449" t="str">
        <f>VLOOKUP(EnergyDemand__2_1[[#This Row],[Date]],_holidays!$A$1:$C$2107,3,0)</f>
        <v>N</v>
      </c>
      <c r="M449" s="2">
        <v>131868.24</v>
      </c>
      <c r="N449" s="4">
        <v>99.851637530000005</v>
      </c>
      <c r="O449" s="54">
        <f>EnergyDemand__2_1[[#This Row],[Demand]]*EnergyDemand__2_1[[#This Row],[RRP AUD$]]</f>
        <v>13167259.702199047</v>
      </c>
    </row>
    <row r="450" spans="1:15" x14ac:dyDescent="0.3">
      <c r="A450" s="3">
        <v>42546</v>
      </c>
      <c r="B450" s="3" t="str">
        <f>"Q" &amp;INT((MONTH(A450)+2)/3) &amp; "-" &amp; YEAR(A450)</f>
        <v>Q2-2016</v>
      </c>
      <c r="C450" t="str">
        <f>TEXT(EnergyDemand__2_1[[#This Row],[Date]],"mmmm")</f>
        <v>June</v>
      </c>
      <c r="D450">
        <f>WEEKNUM(EnergyDemand__2_1[[#This Row],[Date]],)</f>
        <v>26</v>
      </c>
      <c r="E450" t="str">
        <f>TEXT(EnergyDemand__2_1[[#This Row],[Date]],"dddd")</f>
        <v>Saturday</v>
      </c>
      <c r="F450" s="49">
        <f>YEAR(EnergyDemand__2_1[[#This Row],[Date]])</f>
        <v>2016</v>
      </c>
      <c r="G450">
        <v>5.6</v>
      </c>
      <c r="H450">
        <v>12.7</v>
      </c>
      <c r="I450">
        <v>8.8000000000000007</v>
      </c>
      <c r="J450">
        <v>2</v>
      </c>
      <c r="K450" t="str">
        <f>VLOOKUP(EnergyDemand__2_1[[#This Row],[Date]],_holidays!$A$1:$C$2107,2,0)</f>
        <v>N</v>
      </c>
      <c r="L450" t="str">
        <f>VLOOKUP(EnergyDemand__2_1[[#This Row],[Date]],_holidays!$A$1:$C$2107,3,0)</f>
        <v>N</v>
      </c>
      <c r="M450" s="2">
        <v>131730.83499999999</v>
      </c>
      <c r="N450" s="4">
        <v>99.763250799999994</v>
      </c>
      <c r="O450" s="54">
        <f>EnergyDemand__2_1[[#This Row],[Demand]]*EnergyDemand__2_1[[#This Row],[RRP AUD$]]</f>
        <v>13141896.330198416</v>
      </c>
    </row>
    <row r="451" spans="1:15" x14ac:dyDescent="0.3">
      <c r="A451" s="3">
        <v>43761</v>
      </c>
      <c r="B451" s="3" t="str">
        <f>"Q" &amp;INT((MONTH(A451)+2)/3) &amp; "-" &amp; YEAR(A451)</f>
        <v>Q4-2019</v>
      </c>
      <c r="C451" t="str">
        <f>TEXT(EnergyDemand__2_1[[#This Row],[Date]],"mmmm")</f>
        <v>October</v>
      </c>
      <c r="D451">
        <f>WEEKNUM(EnergyDemand__2_1[[#This Row],[Date]],)</f>
        <v>43</v>
      </c>
      <c r="E451" t="str">
        <f>TEXT(EnergyDemand__2_1[[#This Row],[Date]],"dddd")</f>
        <v>Wednesday</v>
      </c>
      <c r="F451" s="49">
        <f>YEAR(EnergyDemand__2_1[[#This Row],[Date]])</f>
        <v>2019</v>
      </c>
      <c r="G451">
        <v>8.1999999999999993</v>
      </c>
      <c r="H451">
        <v>27.9</v>
      </c>
      <c r="I451">
        <v>26</v>
      </c>
      <c r="J451">
        <v>0</v>
      </c>
      <c r="K451" t="str">
        <f>VLOOKUP(EnergyDemand__2_1[[#This Row],[Date]],_holidays!$A$1:$C$2107,2,0)</f>
        <v>Y</v>
      </c>
      <c r="L451" t="str">
        <f>VLOOKUP(EnergyDemand__2_1[[#This Row],[Date]],_holidays!$A$1:$C$2107,3,0)</f>
        <v>N</v>
      </c>
      <c r="M451" s="2">
        <v>114281.61500000001</v>
      </c>
      <c r="N451" s="4">
        <v>99.736133030000005</v>
      </c>
      <c r="O451" s="54">
        <f>EnergyDemand__2_1[[#This Row],[Demand]]*EnergyDemand__2_1[[#This Row],[RRP AUD$]]</f>
        <v>11398006.356523244</v>
      </c>
    </row>
    <row r="452" spans="1:15" x14ac:dyDescent="0.3">
      <c r="A452" s="3">
        <v>43144</v>
      </c>
      <c r="B452" s="3" t="str">
        <f>"Q" &amp;INT((MONTH(A452)+2)/3) &amp; "-" &amp; YEAR(A452)</f>
        <v>Q1-2018</v>
      </c>
      <c r="C452" t="str">
        <f>TEXT(EnergyDemand__2_1[[#This Row],[Date]],"mmmm")</f>
        <v>February</v>
      </c>
      <c r="D452">
        <f>WEEKNUM(EnergyDemand__2_1[[#This Row],[Date]],)</f>
        <v>7</v>
      </c>
      <c r="E452" t="str">
        <f>TEXT(EnergyDemand__2_1[[#This Row],[Date]],"dddd")</f>
        <v>Tuesday</v>
      </c>
      <c r="F452" s="49">
        <f>YEAR(EnergyDemand__2_1[[#This Row],[Date]])</f>
        <v>2018</v>
      </c>
      <c r="G452">
        <v>13.6</v>
      </c>
      <c r="H452">
        <v>29</v>
      </c>
      <c r="I452">
        <v>26</v>
      </c>
      <c r="J452">
        <v>0</v>
      </c>
      <c r="K452" t="str">
        <f>VLOOKUP(EnergyDemand__2_1[[#This Row],[Date]],_holidays!$A$1:$C$2107,2,0)</f>
        <v>Y</v>
      </c>
      <c r="L452" t="str">
        <f>VLOOKUP(EnergyDemand__2_1[[#This Row],[Date]],_holidays!$A$1:$C$2107,3,0)</f>
        <v>N</v>
      </c>
      <c r="M452" s="2">
        <v>124882.715</v>
      </c>
      <c r="N452" s="4">
        <v>99.609433350000003</v>
      </c>
      <c r="O452" s="54">
        <f>EnergyDemand__2_1[[#This Row],[Demand]]*EnergyDemand__2_1[[#This Row],[RRP AUD$]]</f>
        <v>12439496.476359546</v>
      </c>
    </row>
    <row r="453" spans="1:15" x14ac:dyDescent="0.3">
      <c r="A453" s="3">
        <v>42538</v>
      </c>
      <c r="B453" s="3" t="str">
        <f>"Q" &amp;INT((MONTH(A453)+2)/3) &amp; "-" &amp; YEAR(A453)</f>
        <v>Q2-2016</v>
      </c>
      <c r="C453" t="str">
        <f>TEXT(EnergyDemand__2_1[[#This Row],[Date]],"mmmm")</f>
        <v>June</v>
      </c>
      <c r="D453">
        <f>WEEKNUM(EnergyDemand__2_1[[#This Row],[Date]],)</f>
        <v>25</v>
      </c>
      <c r="E453" t="str">
        <f>TEXT(EnergyDemand__2_1[[#This Row],[Date]],"dddd")</f>
        <v>Friday</v>
      </c>
      <c r="F453" s="49">
        <f>YEAR(EnergyDemand__2_1[[#This Row],[Date]])</f>
        <v>2016</v>
      </c>
      <c r="G453">
        <v>9.3000000000000007</v>
      </c>
      <c r="H453">
        <v>15.1</v>
      </c>
      <c r="I453">
        <v>3.5</v>
      </c>
      <c r="J453">
        <v>4.2</v>
      </c>
      <c r="K453" t="str">
        <f>VLOOKUP(EnergyDemand__2_1[[#This Row],[Date]],_holidays!$A$1:$C$2107,2,0)</f>
        <v>Y</v>
      </c>
      <c r="L453" t="str">
        <f>VLOOKUP(EnergyDemand__2_1[[#This Row],[Date]],_holidays!$A$1:$C$2107,3,0)</f>
        <v>N</v>
      </c>
      <c r="M453" s="2">
        <v>138023.10999999999</v>
      </c>
      <c r="N453" s="4">
        <v>99.573674510000004</v>
      </c>
      <c r="O453" s="54">
        <f>EnergyDemand__2_1[[#This Row],[Demand]]*EnergyDemand__2_1[[#This Row],[RRP AUD$]]</f>
        <v>13743468.229997925</v>
      </c>
    </row>
    <row r="454" spans="1:15" x14ac:dyDescent="0.3">
      <c r="A454" s="3">
        <v>43244</v>
      </c>
      <c r="B454" s="3" t="str">
        <f>"Q" &amp;INT((MONTH(A454)+2)/3) &amp; "-" &amp; YEAR(A454)</f>
        <v>Q2-2018</v>
      </c>
      <c r="C454" t="str">
        <f>TEXT(EnergyDemand__2_1[[#This Row],[Date]],"mmmm")</f>
        <v>May</v>
      </c>
      <c r="D454">
        <f>WEEKNUM(EnergyDemand__2_1[[#This Row],[Date]],)</f>
        <v>21</v>
      </c>
      <c r="E454" t="str">
        <f>TEXT(EnergyDemand__2_1[[#This Row],[Date]],"dddd")</f>
        <v>Thursday</v>
      </c>
      <c r="F454" s="49">
        <f>YEAR(EnergyDemand__2_1[[#This Row],[Date]])</f>
        <v>2018</v>
      </c>
      <c r="G454">
        <v>12.9</v>
      </c>
      <c r="H454">
        <v>16.100000000000001</v>
      </c>
      <c r="I454">
        <v>5.0999999999999996</v>
      </c>
      <c r="J454">
        <v>0</v>
      </c>
      <c r="K454" t="str">
        <f>VLOOKUP(EnergyDemand__2_1[[#This Row],[Date]],_holidays!$A$1:$C$2107,2,0)</f>
        <v>Y</v>
      </c>
      <c r="L454" t="str">
        <f>VLOOKUP(EnergyDemand__2_1[[#This Row],[Date]],_holidays!$A$1:$C$2107,3,0)</f>
        <v>N</v>
      </c>
      <c r="M454" s="2">
        <v>129553.94</v>
      </c>
      <c r="N454" s="4">
        <v>99.488060959999999</v>
      </c>
      <c r="O454" s="54">
        <f>EnergyDemand__2_1[[#This Row],[Demand]]*EnergyDemand__2_1[[#This Row],[RRP AUD$]]</f>
        <v>12889070.280328183</v>
      </c>
    </row>
    <row r="455" spans="1:15" x14ac:dyDescent="0.3">
      <c r="A455" s="3">
        <v>42269</v>
      </c>
      <c r="B455" s="3" t="str">
        <f>"Q" &amp;INT((MONTH(A455)+2)/3) &amp; "-" &amp; YEAR(A455)</f>
        <v>Q3-2015</v>
      </c>
      <c r="C455" t="str">
        <f>TEXT(EnergyDemand__2_1[[#This Row],[Date]],"mmmm")</f>
        <v>September</v>
      </c>
      <c r="D455">
        <f>WEEKNUM(EnergyDemand__2_1[[#This Row],[Date]],)</f>
        <v>39</v>
      </c>
      <c r="E455" t="str">
        <f>TEXT(EnergyDemand__2_1[[#This Row],[Date]],"dddd")</f>
        <v>Tuesday</v>
      </c>
      <c r="F455" s="49">
        <f>YEAR(EnergyDemand__2_1[[#This Row],[Date]])</f>
        <v>2015</v>
      </c>
      <c r="G455">
        <v>7.6</v>
      </c>
      <c r="H455">
        <v>12.7</v>
      </c>
      <c r="I455">
        <v>17.399999999999999</v>
      </c>
      <c r="J455">
        <v>4.4000000000000004</v>
      </c>
      <c r="K455" t="str">
        <f>VLOOKUP(EnergyDemand__2_1[[#This Row],[Date]],_holidays!$A$1:$C$2107,2,0)</f>
        <v>N</v>
      </c>
      <c r="L455" t="str">
        <f>VLOOKUP(EnergyDemand__2_1[[#This Row],[Date]],_holidays!$A$1:$C$2107,3,0)</f>
        <v>N</v>
      </c>
      <c r="M455" s="2">
        <v>127755.095</v>
      </c>
      <c r="N455" s="4">
        <v>99.476166710000001</v>
      </c>
      <c r="O455" s="54">
        <f>EnergyDemand__2_1[[#This Row],[Demand]]*EnergyDemand__2_1[[#This Row],[RRP AUD$]]</f>
        <v>12708587.128271887</v>
      </c>
    </row>
    <row r="456" spans="1:15" x14ac:dyDescent="0.3">
      <c r="A456" s="3">
        <v>43085</v>
      </c>
      <c r="B456" s="3" t="str">
        <f>"Q" &amp;INT((MONTH(A456)+2)/3) &amp; "-" &amp; YEAR(A456)</f>
        <v>Q4-2017</v>
      </c>
      <c r="C456" t="str">
        <f>TEXT(EnergyDemand__2_1[[#This Row],[Date]],"mmmm")</f>
        <v>December</v>
      </c>
      <c r="D456">
        <f>WEEKNUM(EnergyDemand__2_1[[#This Row],[Date]],)</f>
        <v>50</v>
      </c>
      <c r="E456" t="str">
        <f>TEXT(EnergyDemand__2_1[[#This Row],[Date]],"dddd")</f>
        <v>Saturday</v>
      </c>
      <c r="F456" s="49">
        <f>YEAR(EnergyDemand__2_1[[#This Row],[Date]])</f>
        <v>2017</v>
      </c>
      <c r="G456">
        <v>13.8</v>
      </c>
      <c r="H456">
        <v>24.6</v>
      </c>
      <c r="I456">
        <v>31</v>
      </c>
      <c r="J456">
        <v>0</v>
      </c>
      <c r="K456" t="str">
        <f>VLOOKUP(EnergyDemand__2_1[[#This Row],[Date]],_holidays!$A$1:$C$2107,2,0)</f>
        <v>Y</v>
      </c>
      <c r="L456" t="str">
        <f>VLOOKUP(EnergyDemand__2_1[[#This Row],[Date]],_holidays!$A$1:$C$2107,3,0)</f>
        <v>N</v>
      </c>
      <c r="M456" s="2">
        <v>110154.36</v>
      </c>
      <c r="N456" s="4">
        <v>99.475416330000002</v>
      </c>
      <c r="O456" s="54">
        <f>EnergyDemand__2_1[[#This Row],[Demand]]*EnergyDemand__2_1[[#This Row],[RRP AUD$]]</f>
        <v>10957650.821564699</v>
      </c>
    </row>
    <row r="457" spans="1:15" x14ac:dyDescent="0.3">
      <c r="A457" s="3">
        <v>43056</v>
      </c>
      <c r="B457" s="3" t="str">
        <f>"Q" &amp;INT((MONTH(A457)+2)/3) &amp; "-" &amp; YEAR(A457)</f>
        <v>Q4-2017</v>
      </c>
      <c r="C457" t="str">
        <f>TEXT(EnergyDemand__2_1[[#This Row],[Date]],"mmmm")</f>
        <v>November</v>
      </c>
      <c r="D457">
        <f>WEEKNUM(EnergyDemand__2_1[[#This Row],[Date]],)</f>
        <v>46</v>
      </c>
      <c r="E457" t="str">
        <f>TEXT(EnergyDemand__2_1[[#This Row],[Date]],"dddd")</f>
        <v>Friday</v>
      </c>
      <c r="F457" s="49">
        <f>YEAR(EnergyDemand__2_1[[#This Row],[Date]])</f>
        <v>2017</v>
      </c>
      <c r="G457">
        <v>16.399999999999999</v>
      </c>
      <c r="H457">
        <v>26.8</v>
      </c>
      <c r="I457">
        <v>22.9</v>
      </c>
      <c r="J457">
        <v>4.2</v>
      </c>
      <c r="K457" t="str">
        <f>VLOOKUP(EnergyDemand__2_1[[#This Row],[Date]],_holidays!$A$1:$C$2107,2,0)</f>
        <v>Y</v>
      </c>
      <c r="L457" t="str">
        <f>VLOOKUP(EnergyDemand__2_1[[#This Row],[Date]],_holidays!$A$1:$C$2107,3,0)</f>
        <v>N</v>
      </c>
      <c r="M457" s="2">
        <v>117797.62</v>
      </c>
      <c r="N457" s="4">
        <v>99.446276760000003</v>
      </c>
      <c r="O457" s="54">
        <f>EnergyDemand__2_1[[#This Row],[Demand]]*EnergyDemand__2_1[[#This Row],[RRP AUD$]]</f>
        <v>11714534.720189311</v>
      </c>
    </row>
    <row r="458" spans="1:15" x14ac:dyDescent="0.3">
      <c r="A458" s="3">
        <v>42516</v>
      </c>
      <c r="B458" s="3" t="str">
        <f>"Q" &amp;INT((MONTH(A458)+2)/3) &amp; "-" &amp; YEAR(A458)</f>
        <v>Q2-2016</v>
      </c>
      <c r="C458" t="str">
        <f>TEXT(EnergyDemand__2_1[[#This Row],[Date]],"mmmm")</f>
        <v>May</v>
      </c>
      <c r="D458">
        <f>WEEKNUM(EnergyDemand__2_1[[#This Row],[Date]],)</f>
        <v>22</v>
      </c>
      <c r="E458" t="str">
        <f>TEXT(EnergyDemand__2_1[[#This Row],[Date]],"dddd")</f>
        <v>Thursday</v>
      </c>
      <c r="F458" s="49">
        <f>YEAR(EnergyDemand__2_1[[#This Row],[Date]])</f>
        <v>2016</v>
      </c>
      <c r="G458">
        <v>10.3</v>
      </c>
      <c r="H458">
        <v>12.5</v>
      </c>
      <c r="I458">
        <v>3.1</v>
      </c>
      <c r="J458">
        <v>12.4</v>
      </c>
      <c r="K458" t="str">
        <f>VLOOKUP(EnergyDemand__2_1[[#This Row],[Date]],_holidays!$A$1:$C$2107,2,0)</f>
        <v>Y</v>
      </c>
      <c r="L458" t="str">
        <f>VLOOKUP(EnergyDemand__2_1[[#This Row],[Date]],_holidays!$A$1:$C$2107,3,0)</f>
        <v>N</v>
      </c>
      <c r="M458" s="2">
        <v>137080.875</v>
      </c>
      <c r="N458" s="4">
        <v>99.424833129999996</v>
      </c>
      <c r="O458" s="54">
        <f>EnergyDemand__2_1[[#This Row],[Demand]]*EnergyDemand__2_1[[#This Row],[RRP AUD$]]</f>
        <v>13629243.122189388</v>
      </c>
    </row>
    <row r="459" spans="1:15" x14ac:dyDescent="0.3">
      <c r="A459" s="3">
        <v>43713</v>
      </c>
      <c r="B459" s="3" t="str">
        <f>"Q" &amp;INT((MONTH(A459)+2)/3) &amp; "-" &amp; YEAR(A459)</f>
        <v>Q3-2019</v>
      </c>
      <c r="C459" t="str">
        <f>TEXT(EnergyDemand__2_1[[#This Row],[Date]],"mmmm")</f>
        <v>September</v>
      </c>
      <c r="D459">
        <f>WEEKNUM(EnergyDemand__2_1[[#This Row],[Date]],)</f>
        <v>36</v>
      </c>
      <c r="E459" t="str">
        <f>TEXT(EnergyDemand__2_1[[#This Row],[Date]],"dddd")</f>
        <v>Thursday</v>
      </c>
      <c r="F459" s="49">
        <f>YEAR(EnergyDemand__2_1[[#This Row],[Date]])</f>
        <v>2019</v>
      </c>
      <c r="G459">
        <v>8.6999999999999993</v>
      </c>
      <c r="H459">
        <v>21.2</v>
      </c>
      <c r="I459">
        <v>14.8</v>
      </c>
      <c r="J459">
        <v>3.4</v>
      </c>
      <c r="K459" t="str">
        <f>VLOOKUP(EnergyDemand__2_1[[#This Row],[Date]],_holidays!$A$1:$C$2107,2,0)</f>
        <v>Y</v>
      </c>
      <c r="L459" t="str">
        <f>VLOOKUP(EnergyDemand__2_1[[#This Row],[Date]],_holidays!$A$1:$C$2107,3,0)</f>
        <v>N</v>
      </c>
      <c r="M459" s="2">
        <v>120223.175</v>
      </c>
      <c r="N459" s="4">
        <v>99.345443470000006</v>
      </c>
      <c r="O459" s="54">
        <f>EnergyDemand__2_1[[#This Row],[Demand]]*EnergyDemand__2_1[[#This Row],[RRP AUD$]]</f>
        <v>11943624.635746418</v>
      </c>
    </row>
    <row r="460" spans="1:15" x14ac:dyDescent="0.3">
      <c r="A460" s="3">
        <v>43370</v>
      </c>
      <c r="B460" s="3" t="str">
        <f>"Q" &amp;INT((MONTH(A460)+2)/3) &amp; "-" &amp; YEAR(A460)</f>
        <v>Q3-2018</v>
      </c>
      <c r="C460" t="str">
        <f>TEXT(EnergyDemand__2_1[[#This Row],[Date]],"mmmm")</f>
        <v>September</v>
      </c>
      <c r="D460">
        <f>WEEKNUM(EnergyDemand__2_1[[#This Row],[Date]],)</f>
        <v>39</v>
      </c>
      <c r="E460" t="str">
        <f>TEXT(EnergyDemand__2_1[[#This Row],[Date]],"dddd")</f>
        <v>Thursday</v>
      </c>
      <c r="F460" s="49">
        <f>YEAR(EnergyDemand__2_1[[#This Row],[Date]])</f>
        <v>2018</v>
      </c>
      <c r="G460">
        <v>9.1999999999999993</v>
      </c>
      <c r="H460">
        <v>24.2</v>
      </c>
      <c r="I460">
        <v>20.8</v>
      </c>
      <c r="J460">
        <v>0</v>
      </c>
      <c r="K460" t="str">
        <f>VLOOKUP(EnergyDemand__2_1[[#This Row],[Date]],_holidays!$A$1:$C$2107,2,0)</f>
        <v>N</v>
      </c>
      <c r="L460" t="str">
        <f>VLOOKUP(EnergyDemand__2_1[[#This Row],[Date]],_holidays!$A$1:$C$2107,3,0)</f>
        <v>N</v>
      </c>
      <c r="M460" s="2">
        <v>110878.67</v>
      </c>
      <c r="N460" s="4">
        <v>99.286997249999999</v>
      </c>
      <c r="O460" s="54">
        <f>EnergyDemand__2_1[[#This Row],[Demand]]*EnergyDemand__2_1[[#This Row],[RRP AUD$]]</f>
        <v>11008810.203373658</v>
      </c>
    </row>
    <row r="461" spans="1:15" x14ac:dyDescent="0.3">
      <c r="A461" s="3">
        <v>42826</v>
      </c>
      <c r="B461" s="3" t="str">
        <f>"Q" &amp;INT((MONTH(A461)+2)/3) &amp; "-" &amp; YEAR(A461)</f>
        <v>Q2-2017</v>
      </c>
      <c r="C461" t="str">
        <f>TEXT(EnergyDemand__2_1[[#This Row],[Date]],"mmmm")</f>
        <v>April</v>
      </c>
      <c r="D461">
        <f>WEEKNUM(EnergyDemand__2_1[[#This Row],[Date]],)</f>
        <v>13</v>
      </c>
      <c r="E461" t="str">
        <f>TEXT(EnergyDemand__2_1[[#This Row],[Date]],"dddd")</f>
        <v>Saturday</v>
      </c>
      <c r="F461" s="49">
        <f>YEAR(EnergyDemand__2_1[[#This Row],[Date]])</f>
        <v>2017</v>
      </c>
      <c r="G461">
        <v>10</v>
      </c>
      <c r="H461">
        <v>19</v>
      </c>
      <c r="I461">
        <v>13.5</v>
      </c>
      <c r="J461">
        <v>0</v>
      </c>
      <c r="K461" t="str">
        <f>VLOOKUP(EnergyDemand__2_1[[#This Row],[Date]],_holidays!$A$1:$C$2107,2,0)</f>
        <v>N</v>
      </c>
      <c r="L461" t="str">
        <f>VLOOKUP(EnergyDemand__2_1[[#This Row],[Date]],_holidays!$A$1:$C$2107,3,0)</f>
        <v>N</v>
      </c>
      <c r="M461" s="2">
        <v>97402.264999999999</v>
      </c>
      <c r="N461" s="4">
        <v>99.249181780000001</v>
      </c>
      <c r="O461" s="54">
        <f>EnergyDemand__2_1[[#This Row],[Demand]]*EnergyDemand__2_1[[#This Row],[RRP AUD$]]</f>
        <v>9667095.1047687326</v>
      </c>
    </row>
    <row r="462" spans="1:15" x14ac:dyDescent="0.3">
      <c r="A462" s="3">
        <v>43168</v>
      </c>
      <c r="B462" s="3" t="str">
        <f>"Q" &amp;INT((MONTH(A462)+2)/3) &amp; "-" &amp; YEAR(A462)</f>
        <v>Q1-2018</v>
      </c>
      <c r="C462" t="str">
        <f>TEXT(EnergyDemand__2_1[[#This Row],[Date]],"mmmm")</f>
        <v>March</v>
      </c>
      <c r="D462">
        <f>WEEKNUM(EnergyDemand__2_1[[#This Row],[Date]],)</f>
        <v>10</v>
      </c>
      <c r="E462" t="str">
        <f>TEXT(EnergyDemand__2_1[[#This Row],[Date]],"dddd")</f>
        <v>Friday</v>
      </c>
      <c r="F462" s="49">
        <f>YEAR(EnergyDemand__2_1[[#This Row],[Date]])</f>
        <v>2018</v>
      </c>
      <c r="G462">
        <v>14.6</v>
      </c>
      <c r="H462">
        <v>28.8</v>
      </c>
      <c r="I462">
        <v>21.9</v>
      </c>
      <c r="J462">
        <v>0</v>
      </c>
      <c r="K462" t="str">
        <f>VLOOKUP(EnergyDemand__2_1[[#This Row],[Date]],_holidays!$A$1:$C$2107,2,0)</f>
        <v>Y</v>
      </c>
      <c r="L462" t="str">
        <f>VLOOKUP(EnergyDemand__2_1[[#This Row],[Date]],_holidays!$A$1:$C$2107,3,0)</f>
        <v>N</v>
      </c>
      <c r="M462" s="2">
        <v>127805.485</v>
      </c>
      <c r="N462" s="4">
        <v>99.170499149999998</v>
      </c>
      <c r="O462" s="54">
        <f>EnergyDemand__2_1[[#This Row],[Demand]]*EnergyDemand__2_1[[#This Row],[RRP AUD$]]</f>
        <v>12674533.741557838</v>
      </c>
    </row>
    <row r="463" spans="1:15" x14ac:dyDescent="0.3">
      <c r="A463" s="3">
        <v>42856</v>
      </c>
      <c r="B463" s="3" t="str">
        <f>"Q" &amp;INT((MONTH(A463)+2)/3) &amp; "-" &amp; YEAR(A463)</f>
        <v>Q2-2017</v>
      </c>
      <c r="C463" t="str">
        <f>TEXT(EnergyDemand__2_1[[#This Row],[Date]],"mmmm")</f>
        <v>May</v>
      </c>
      <c r="D463">
        <f>WEEKNUM(EnergyDemand__2_1[[#This Row],[Date]],)</f>
        <v>18</v>
      </c>
      <c r="E463" t="str">
        <f>TEXT(EnergyDemand__2_1[[#This Row],[Date]],"dddd")</f>
        <v>Monday</v>
      </c>
      <c r="F463" s="49">
        <f>YEAR(EnergyDemand__2_1[[#This Row],[Date]])</f>
        <v>2017</v>
      </c>
      <c r="G463">
        <v>13.6</v>
      </c>
      <c r="H463">
        <v>20.399999999999999</v>
      </c>
      <c r="I463">
        <v>8.6999999999999993</v>
      </c>
      <c r="J463">
        <v>0</v>
      </c>
      <c r="K463" t="str">
        <f>VLOOKUP(EnergyDemand__2_1[[#This Row],[Date]],_holidays!$A$1:$C$2107,2,0)</f>
        <v>Y</v>
      </c>
      <c r="L463" t="str">
        <f>VLOOKUP(EnergyDemand__2_1[[#This Row],[Date]],_holidays!$A$1:$C$2107,3,0)</f>
        <v>N</v>
      </c>
      <c r="M463" s="2">
        <v>115103.77499999999</v>
      </c>
      <c r="N463" s="4">
        <v>99.159474029999998</v>
      </c>
      <c r="O463" s="54">
        <f>EnergyDemand__2_1[[#This Row],[Demand]]*EnergyDemand__2_1[[#This Row],[RRP AUD$]]</f>
        <v>11413629.787867462</v>
      </c>
    </row>
    <row r="464" spans="1:15" x14ac:dyDescent="0.3">
      <c r="A464" s="3">
        <v>42962</v>
      </c>
      <c r="B464" s="3" t="str">
        <f>"Q" &amp;INT((MONTH(A464)+2)/3) &amp; "-" &amp; YEAR(A464)</f>
        <v>Q3-2017</v>
      </c>
      <c r="C464" t="str">
        <f>TEXT(EnergyDemand__2_1[[#This Row],[Date]],"mmmm")</f>
        <v>August</v>
      </c>
      <c r="D464">
        <f>WEEKNUM(EnergyDemand__2_1[[#This Row],[Date]],)</f>
        <v>33</v>
      </c>
      <c r="E464" t="str">
        <f>TEXT(EnergyDemand__2_1[[#This Row],[Date]],"dddd")</f>
        <v>Tuesday</v>
      </c>
      <c r="F464" s="49">
        <f>YEAR(EnergyDemand__2_1[[#This Row],[Date]])</f>
        <v>2017</v>
      </c>
      <c r="G464">
        <v>10.4</v>
      </c>
      <c r="H464">
        <v>17.5</v>
      </c>
      <c r="I464">
        <v>3.2</v>
      </c>
      <c r="J464">
        <v>0.2</v>
      </c>
      <c r="K464" t="str">
        <f>VLOOKUP(EnergyDemand__2_1[[#This Row],[Date]],_holidays!$A$1:$C$2107,2,0)</f>
        <v>Y</v>
      </c>
      <c r="L464" t="str">
        <f>VLOOKUP(EnergyDemand__2_1[[#This Row],[Date]],_holidays!$A$1:$C$2107,3,0)</f>
        <v>N</v>
      </c>
      <c r="M464" s="2">
        <v>127193.3</v>
      </c>
      <c r="N464" s="4">
        <v>99.086174200000002</v>
      </c>
      <c r="O464" s="54">
        <f>EnergyDemand__2_1[[#This Row],[Demand]]*EnergyDemand__2_1[[#This Row],[RRP AUD$]]</f>
        <v>12603097.48087286</v>
      </c>
    </row>
    <row r="465" spans="1:15" x14ac:dyDescent="0.3">
      <c r="A465" s="3">
        <v>43064</v>
      </c>
      <c r="B465" s="3" t="str">
        <f>"Q" &amp;INT((MONTH(A465)+2)/3) &amp; "-" &amp; YEAR(A465)</f>
        <v>Q4-2017</v>
      </c>
      <c r="C465" t="str">
        <f>TEXT(EnergyDemand__2_1[[#This Row],[Date]],"mmmm")</f>
        <v>November</v>
      </c>
      <c r="D465">
        <f>WEEKNUM(EnergyDemand__2_1[[#This Row],[Date]],)</f>
        <v>47</v>
      </c>
      <c r="E465" t="str">
        <f>TEXT(EnergyDemand__2_1[[#This Row],[Date]],"dddd")</f>
        <v>Saturday</v>
      </c>
      <c r="F465" s="49">
        <f>YEAR(EnergyDemand__2_1[[#This Row],[Date]])</f>
        <v>2017</v>
      </c>
      <c r="G465">
        <v>19.3</v>
      </c>
      <c r="H465">
        <v>32.5</v>
      </c>
      <c r="I465">
        <v>17</v>
      </c>
      <c r="J465">
        <v>0.4</v>
      </c>
      <c r="K465" t="str">
        <f>VLOOKUP(EnergyDemand__2_1[[#This Row],[Date]],_holidays!$A$1:$C$2107,2,0)</f>
        <v>Y</v>
      </c>
      <c r="L465" t="str">
        <f>VLOOKUP(EnergyDemand__2_1[[#This Row],[Date]],_holidays!$A$1:$C$2107,3,0)</f>
        <v>N</v>
      </c>
      <c r="M465" s="2">
        <v>121219.595</v>
      </c>
      <c r="N465" s="4">
        <v>99.010420740000001</v>
      </c>
      <c r="O465" s="54">
        <f>EnergyDemand__2_1[[#This Row],[Demand]]*EnergyDemand__2_1[[#This Row],[RRP AUD$]]</f>
        <v>12002003.1028824</v>
      </c>
    </row>
    <row r="466" spans="1:15" x14ac:dyDescent="0.3">
      <c r="A466" s="3">
        <v>43382</v>
      </c>
      <c r="B466" s="3" t="str">
        <f>"Q" &amp;INT((MONTH(A466)+2)/3) &amp; "-" &amp; YEAR(A466)</f>
        <v>Q4-2018</v>
      </c>
      <c r="C466" t="str">
        <f>TEXT(EnergyDemand__2_1[[#This Row],[Date]],"mmmm")</f>
        <v>October</v>
      </c>
      <c r="D466">
        <f>WEEKNUM(EnergyDemand__2_1[[#This Row],[Date]],)</f>
        <v>41</v>
      </c>
      <c r="E466" t="str">
        <f>TEXT(EnergyDemand__2_1[[#This Row],[Date]],"dddd")</f>
        <v>Tuesday</v>
      </c>
      <c r="F466" s="49">
        <f>YEAR(EnergyDemand__2_1[[#This Row],[Date]])</f>
        <v>2018</v>
      </c>
      <c r="G466">
        <v>16.100000000000001</v>
      </c>
      <c r="H466">
        <v>17.899999999999999</v>
      </c>
      <c r="I466">
        <v>7.2</v>
      </c>
      <c r="J466">
        <v>0</v>
      </c>
      <c r="K466" t="str">
        <f>VLOOKUP(EnergyDemand__2_1[[#This Row],[Date]],_holidays!$A$1:$C$2107,2,0)</f>
        <v>Y</v>
      </c>
      <c r="L466" t="str">
        <f>VLOOKUP(EnergyDemand__2_1[[#This Row],[Date]],_holidays!$A$1:$C$2107,3,0)</f>
        <v>N</v>
      </c>
      <c r="M466" s="2">
        <v>116449.31</v>
      </c>
      <c r="N466" s="4">
        <v>99.00074936</v>
      </c>
      <c r="O466" s="54">
        <f>EnergyDemand__2_1[[#This Row],[Demand]]*EnergyDemand__2_1[[#This Row],[RRP AUD$]]</f>
        <v>11528568.952454941</v>
      </c>
    </row>
    <row r="467" spans="1:15" x14ac:dyDescent="0.3">
      <c r="A467" s="3">
        <v>43678</v>
      </c>
      <c r="B467" s="3" t="str">
        <f>"Q" &amp;INT((MONTH(A467)+2)/3) &amp; "-" &amp; YEAR(A467)</f>
        <v>Q3-2019</v>
      </c>
      <c r="C467" t="str">
        <f>TEXT(EnergyDemand__2_1[[#This Row],[Date]],"mmmm")</f>
        <v>August</v>
      </c>
      <c r="D467">
        <f>WEEKNUM(EnergyDemand__2_1[[#This Row],[Date]],)</f>
        <v>31</v>
      </c>
      <c r="E467" t="str">
        <f>TEXT(EnergyDemand__2_1[[#This Row],[Date]],"dddd")</f>
        <v>Thursday</v>
      </c>
      <c r="F467" s="49">
        <f>YEAR(EnergyDemand__2_1[[#This Row],[Date]])</f>
        <v>2019</v>
      </c>
      <c r="G467">
        <v>5.8</v>
      </c>
      <c r="H467">
        <v>13.8</v>
      </c>
      <c r="I467">
        <v>8.6</v>
      </c>
      <c r="J467">
        <v>0</v>
      </c>
      <c r="K467" t="str">
        <f>VLOOKUP(EnergyDemand__2_1[[#This Row],[Date]],_holidays!$A$1:$C$2107,2,0)</f>
        <v>Y</v>
      </c>
      <c r="L467" t="str">
        <f>VLOOKUP(EnergyDemand__2_1[[#This Row],[Date]],_holidays!$A$1:$C$2107,3,0)</f>
        <v>N</v>
      </c>
      <c r="M467" s="2">
        <v>137651.13500000001</v>
      </c>
      <c r="N467" s="4">
        <v>98.967005540000002</v>
      </c>
      <c r="O467" s="54">
        <f>EnergyDemand__2_1[[#This Row],[Demand]]*EnergyDemand__2_1[[#This Row],[RRP AUD$]]</f>
        <v>13622920.640132289</v>
      </c>
    </row>
    <row r="468" spans="1:15" x14ac:dyDescent="0.3">
      <c r="A468" s="3">
        <v>43547</v>
      </c>
      <c r="B468" s="3" t="str">
        <f>"Q" &amp;INT((MONTH(A468)+2)/3) &amp; "-" &amp; YEAR(A468)</f>
        <v>Q1-2019</v>
      </c>
      <c r="C468" t="str">
        <f>TEXT(EnergyDemand__2_1[[#This Row],[Date]],"mmmm")</f>
        <v>March</v>
      </c>
      <c r="D468">
        <f>WEEKNUM(EnergyDemand__2_1[[#This Row],[Date]],)</f>
        <v>12</v>
      </c>
      <c r="E468" t="str">
        <f>TEXT(EnergyDemand__2_1[[#This Row],[Date]],"dddd")</f>
        <v>Saturday</v>
      </c>
      <c r="F468" s="49">
        <f>YEAR(EnergyDemand__2_1[[#This Row],[Date]])</f>
        <v>2019</v>
      </c>
      <c r="G468">
        <v>19.899999999999999</v>
      </c>
      <c r="H468">
        <v>31.3</v>
      </c>
      <c r="I468">
        <v>13.6</v>
      </c>
      <c r="J468">
        <v>1.8</v>
      </c>
      <c r="K468" t="str">
        <f>VLOOKUP(EnergyDemand__2_1[[#This Row],[Date]],_holidays!$A$1:$C$2107,2,0)</f>
        <v>Y</v>
      </c>
      <c r="L468" t="str">
        <f>VLOOKUP(EnergyDemand__2_1[[#This Row],[Date]],_holidays!$A$1:$C$2107,3,0)</f>
        <v>N</v>
      </c>
      <c r="M468" s="2">
        <v>109147.65</v>
      </c>
      <c r="N468" s="4">
        <v>98.954731719999998</v>
      </c>
      <c r="O468" s="54">
        <f>EnergyDemand__2_1[[#This Row],[Demand]]*EnergyDemand__2_1[[#This Row],[RRP AUD$]]</f>
        <v>10800676.423618456</v>
      </c>
    </row>
    <row r="469" spans="1:15" x14ac:dyDescent="0.3">
      <c r="A469" s="3">
        <v>43601</v>
      </c>
      <c r="B469" s="3" t="str">
        <f>"Q" &amp;INT((MONTH(A469)+2)/3) &amp; "-" &amp; YEAR(A469)</f>
        <v>Q2-2019</v>
      </c>
      <c r="C469" t="str">
        <f>TEXT(EnergyDemand__2_1[[#This Row],[Date]],"mmmm")</f>
        <v>May</v>
      </c>
      <c r="D469">
        <f>WEEKNUM(EnergyDemand__2_1[[#This Row],[Date]],)</f>
        <v>20</v>
      </c>
      <c r="E469" t="str">
        <f>TEXT(EnergyDemand__2_1[[#This Row],[Date]],"dddd")</f>
        <v>Thursday</v>
      </c>
      <c r="F469" s="49">
        <f>YEAR(EnergyDemand__2_1[[#This Row],[Date]])</f>
        <v>2019</v>
      </c>
      <c r="G469">
        <v>10.5</v>
      </c>
      <c r="H469">
        <v>16.100000000000001</v>
      </c>
      <c r="I469">
        <v>9.8000000000000007</v>
      </c>
      <c r="J469">
        <v>0</v>
      </c>
      <c r="K469" t="str">
        <f>VLOOKUP(EnergyDemand__2_1[[#This Row],[Date]],_holidays!$A$1:$C$2107,2,0)</f>
        <v>Y</v>
      </c>
      <c r="L469" t="str">
        <f>VLOOKUP(EnergyDemand__2_1[[#This Row],[Date]],_holidays!$A$1:$C$2107,3,0)</f>
        <v>N</v>
      </c>
      <c r="M469" s="2">
        <v>127389.485</v>
      </c>
      <c r="N469" s="4">
        <v>98.942964329999995</v>
      </c>
      <c r="O469" s="54">
        <f>EnergyDemand__2_1[[#This Row],[Demand]]*EnergyDemand__2_1[[#This Row],[RRP AUD$]]</f>
        <v>12604293.27037207</v>
      </c>
    </row>
    <row r="470" spans="1:15" x14ac:dyDescent="0.3">
      <c r="A470" s="3">
        <v>43135</v>
      </c>
      <c r="B470" s="3" t="str">
        <f>"Q" &amp;INT((MONTH(A470)+2)/3) &amp; "-" &amp; YEAR(A470)</f>
        <v>Q1-2018</v>
      </c>
      <c r="C470" t="str">
        <f>TEXT(EnergyDemand__2_1[[#This Row],[Date]],"mmmm")</f>
        <v>February</v>
      </c>
      <c r="D470">
        <f>WEEKNUM(EnergyDemand__2_1[[#This Row],[Date]],)</f>
        <v>6</v>
      </c>
      <c r="E470" t="str">
        <f>TEXT(EnergyDemand__2_1[[#This Row],[Date]],"dddd")</f>
        <v>Sunday</v>
      </c>
      <c r="F470" s="49">
        <f>YEAR(EnergyDemand__2_1[[#This Row],[Date]])</f>
        <v>2018</v>
      </c>
      <c r="G470">
        <v>14.7</v>
      </c>
      <c r="H470">
        <v>25.7</v>
      </c>
      <c r="I470">
        <v>28.5</v>
      </c>
      <c r="J470">
        <v>0</v>
      </c>
      <c r="K470" t="str">
        <f>VLOOKUP(EnergyDemand__2_1[[#This Row],[Date]],_holidays!$A$1:$C$2107,2,0)</f>
        <v>Y</v>
      </c>
      <c r="L470" t="str">
        <f>VLOOKUP(EnergyDemand__2_1[[#This Row],[Date]],_holidays!$A$1:$C$2107,3,0)</f>
        <v>N</v>
      </c>
      <c r="M470" s="2">
        <v>106065.935</v>
      </c>
      <c r="N470" s="4">
        <v>98.921846560000006</v>
      </c>
      <c r="O470" s="54">
        <f>EnergyDemand__2_1[[#This Row],[Demand]]*EnergyDemand__2_1[[#This Row],[RRP AUD$]]</f>
        <v>10492238.147312934</v>
      </c>
    </row>
    <row r="471" spans="1:15" x14ac:dyDescent="0.3">
      <c r="A471" s="3">
        <v>43274</v>
      </c>
      <c r="B471" s="3" t="str">
        <f>"Q" &amp;INT((MONTH(A471)+2)/3) &amp; "-" &amp; YEAR(A471)</f>
        <v>Q2-2018</v>
      </c>
      <c r="C471" t="str">
        <f>TEXT(EnergyDemand__2_1[[#This Row],[Date]],"mmmm")</f>
        <v>June</v>
      </c>
      <c r="D471">
        <f>WEEKNUM(EnergyDemand__2_1[[#This Row],[Date]],)</f>
        <v>25</v>
      </c>
      <c r="E471" t="str">
        <f>TEXT(EnergyDemand__2_1[[#This Row],[Date]],"dddd")</f>
        <v>Saturday</v>
      </c>
      <c r="F471" s="49">
        <f>YEAR(EnergyDemand__2_1[[#This Row],[Date]])</f>
        <v>2018</v>
      </c>
      <c r="G471">
        <v>6</v>
      </c>
      <c r="H471">
        <v>12.8</v>
      </c>
      <c r="I471">
        <v>3.9</v>
      </c>
      <c r="J471">
        <v>0</v>
      </c>
      <c r="K471" t="str">
        <f>VLOOKUP(EnergyDemand__2_1[[#This Row],[Date]],_holidays!$A$1:$C$2107,2,0)</f>
        <v>Y</v>
      </c>
      <c r="L471" t="str">
        <f>VLOOKUP(EnergyDemand__2_1[[#This Row],[Date]],_holidays!$A$1:$C$2107,3,0)</f>
        <v>N</v>
      </c>
      <c r="M471" s="2">
        <v>132165.42499999999</v>
      </c>
      <c r="N471" s="4">
        <v>98.836365509999993</v>
      </c>
      <c r="O471" s="54">
        <f>EnergyDemand__2_1[[#This Row],[Demand]]*EnergyDemand__2_1[[#This Row],[RRP AUD$]]</f>
        <v>13062750.25308449</v>
      </c>
    </row>
    <row r="472" spans="1:15" x14ac:dyDescent="0.3">
      <c r="A472" s="3">
        <v>43400</v>
      </c>
      <c r="B472" s="3" t="str">
        <f>"Q" &amp;INT((MONTH(A472)+2)/3) &amp; "-" &amp; YEAR(A472)</f>
        <v>Q4-2018</v>
      </c>
      <c r="C472" t="str">
        <f>TEXT(EnergyDemand__2_1[[#This Row],[Date]],"mmmm")</f>
        <v>October</v>
      </c>
      <c r="D472">
        <f>WEEKNUM(EnergyDemand__2_1[[#This Row],[Date]],)</f>
        <v>43</v>
      </c>
      <c r="E472" t="str">
        <f>TEXT(EnergyDemand__2_1[[#This Row],[Date]],"dddd")</f>
        <v>Saturday</v>
      </c>
      <c r="F472" s="49">
        <f>YEAR(EnergyDemand__2_1[[#This Row],[Date]])</f>
        <v>2018</v>
      </c>
      <c r="G472">
        <v>11.3</v>
      </c>
      <c r="H472">
        <v>19.600000000000001</v>
      </c>
      <c r="I472">
        <v>20.5</v>
      </c>
      <c r="J472">
        <v>0</v>
      </c>
      <c r="K472" t="str">
        <f>VLOOKUP(EnergyDemand__2_1[[#This Row],[Date]],_holidays!$A$1:$C$2107,2,0)</f>
        <v>Y</v>
      </c>
      <c r="L472" t="str">
        <f>VLOOKUP(EnergyDemand__2_1[[#This Row],[Date]],_holidays!$A$1:$C$2107,3,0)</f>
        <v>N</v>
      </c>
      <c r="M472" s="2">
        <v>97973.985000000001</v>
      </c>
      <c r="N472" s="4">
        <v>98.832267079999994</v>
      </c>
      <c r="O472" s="54">
        <f>EnergyDemand__2_1[[#This Row],[Demand]]*EnergyDemand__2_1[[#This Row],[RRP AUD$]]</f>
        <v>9682991.0524119139</v>
      </c>
    </row>
    <row r="473" spans="1:15" x14ac:dyDescent="0.3">
      <c r="A473" s="3">
        <v>42914</v>
      </c>
      <c r="B473" s="3" t="str">
        <f>"Q" &amp;INT((MONTH(A473)+2)/3) &amp; "-" &amp; YEAR(A473)</f>
        <v>Q2-2017</v>
      </c>
      <c r="C473" t="str">
        <f>TEXT(EnergyDemand__2_1[[#This Row],[Date]],"mmmm")</f>
        <v>June</v>
      </c>
      <c r="D473">
        <f>WEEKNUM(EnergyDemand__2_1[[#This Row],[Date]],)</f>
        <v>26</v>
      </c>
      <c r="E473" t="str">
        <f>TEXT(EnergyDemand__2_1[[#This Row],[Date]],"dddd")</f>
        <v>Wednesday</v>
      </c>
      <c r="F473" s="49">
        <f>YEAR(EnergyDemand__2_1[[#This Row],[Date]])</f>
        <v>2017</v>
      </c>
      <c r="G473">
        <v>6.8</v>
      </c>
      <c r="H473">
        <v>14.1</v>
      </c>
      <c r="I473">
        <v>5.4</v>
      </c>
      <c r="J473">
        <v>0</v>
      </c>
      <c r="K473" t="str">
        <f>VLOOKUP(EnergyDemand__2_1[[#This Row],[Date]],_holidays!$A$1:$C$2107,2,0)</f>
        <v>Y</v>
      </c>
      <c r="L473" t="str">
        <f>VLOOKUP(EnergyDemand__2_1[[#This Row],[Date]],_holidays!$A$1:$C$2107,3,0)</f>
        <v>N</v>
      </c>
      <c r="M473" s="2">
        <v>141351.89499999999</v>
      </c>
      <c r="N473" s="4">
        <v>98.538103219999996</v>
      </c>
      <c r="O473" s="54">
        <f>EnergyDemand__2_1[[#This Row],[Demand]]*EnergyDemand__2_1[[#This Row],[RRP AUD$]]</f>
        <v>13928547.619852601</v>
      </c>
    </row>
    <row r="474" spans="1:15" x14ac:dyDescent="0.3">
      <c r="A474" s="3">
        <v>43560</v>
      </c>
      <c r="B474" s="3" t="str">
        <f>"Q" &amp;INT((MONTH(A474)+2)/3) &amp; "-" &amp; YEAR(A474)</f>
        <v>Q2-2019</v>
      </c>
      <c r="C474" t="str">
        <f>TEXT(EnergyDemand__2_1[[#This Row],[Date]],"mmmm")</f>
        <v>April</v>
      </c>
      <c r="D474">
        <f>WEEKNUM(EnergyDemand__2_1[[#This Row],[Date]],)</f>
        <v>14</v>
      </c>
      <c r="E474" t="str">
        <f>TEXT(EnergyDemand__2_1[[#This Row],[Date]],"dddd")</f>
        <v>Friday</v>
      </c>
      <c r="F474" s="49">
        <f>YEAR(EnergyDemand__2_1[[#This Row],[Date]])</f>
        <v>2019</v>
      </c>
      <c r="G474">
        <v>14.4</v>
      </c>
      <c r="H474">
        <v>28.5</v>
      </c>
      <c r="I474">
        <v>15.3</v>
      </c>
      <c r="J474">
        <v>0</v>
      </c>
      <c r="K474" t="str">
        <f>VLOOKUP(EnergyDemand__2_1[[#This Row],[Date]],_holidays!$A$1:$C$2107,2,0)</f>
        <v>N</v>
      </c>
      <c r="L474" t="str">
        <f>VLOOKUP(EnergyDemand__2_1[[#This Row],[Date]],_holidays!$A$1:$C$2107,3,0)</f>
        <v>N</v>
      </c>
      <c r="M474" s="2">
        <v>111484.73</v>
      </c>
      <c r="N474" s="4">
        <v>98.530301969999996</v>
      </c>
      <c r="O474" s="54">
        <f>EnergyDemand__2_1[[#This Row],[Demand]]*EnergyDemand__2_1[[#This Row],[RRP AUD$]]</f>
        <v>10984624.111943917</v>
      </c>
    </row>
    <row r="475" spans="1:15" x14ac:dyDescent="0.3">
      <c r="A475" s="3">
        <v>42790</v>
      </c>
      <c r="B475" s="3" t="str">
        <f>"Q" &amp;INT((MONTH(A475)+2)/3) &amp; "-" &amp; YEAR(A475)</f>
        <v>Q1-2017</v>
      </c>
      <c r="C475" t="str">
        <f>TEXT(EnergyDemand__2_1[[#This Row],[Date]],"mmmm")</f>
        <v>February</v>
      </c>
      <c r="D475">
        <f>WEEKNUM(EnergyDemand__2_1[[#This Row],[Date]],)</f>
        <v>8</v>
      </c>
      <c r="E475" t="str">
        <f>TEXT(EnergyDemand__2_1[[#This Row],[Date]],"dddd")</f>
        <v>Friday</v>
      </c>
      <c r="F475" s="49">
        <f>YEAR(EnergyDemand__2_1[[#This Row],[Date]])</f>
        <v>2017</v>
      </c>
      <c r="G475">
        <v>15.8</v>
      </c>
      <c r="H475">
        <v>20</v>
      </c>
      <c r="I475">
        <v>13.2</v>
      </c>
      <c r="J475">
        <v>1.4</v>
      </c>
      <c r="K475" t="str">
        <f>VLOOKUP(EnergyDemand__2_1[[#This Row],[Date]],_holidays!$A$1:$C$2107,2,0)</f>
        <v>Y</v>
      </c>
      <c r="L475" t="str">
        <f>VLOOKUP(EnergyDemand__2_1[[#This Row],[Date]],_holidays!$A$1:$C$2107,3,0)</f>
        <v>N</v>
      </c>
      <c r="M475" s="2">
        <v>111229.52</v>
      </c>
      <c r="N475" s="4">
        <v>98.210797409999998</v>
      </c>
      <c r="O475" s="54">
        <f>EnergyDemand__2_1[[#This Row],[Demand]]*EnergyDemand__2_1[[#This Row],[RRP AUD$]]</f>
        <v>10923939.854731543</v>
      </c>
    </row>
    <row r="476" spans="1:15" x14ac:dyDescent="0.3">
      <c r="A476" s="3">
        <v>43432</v>
      </c>
      <c r="B476" s="3" t="str">
        <f>"Q" &amp;INT((MONTH(A476)+2)/3) &amp; "-" &amp; YEAR(A476)</f>
        <v>Q4-2018</v>
      </c>
      <c r="C476" t="str">
        <f>TEXT(EnergyDemand__2_1[[#This Row],[Date]],"mmmm")</f>
        <v>November</v>
      </c>
      <c r="D476">
        <f>WEEKNUM(EnergyDemand__2_1[[#This Row],[Date]],)</f>
        <v>48</v>
      </c>
      <c r="E476" t="str">
        <f>TEXT(EnergyDemand__2_1[[#This Row],[Date]],"dddd")</f>
        <v>Wednesday</v>
      </c>
      <c r="F476" s="49">
        <f>YEAR(EnergyDemand__2_1[[#This Row],[Date]])</f>
        <v>2018</v>
      </c>
      <c r="G476">
        <v>14.4</v>
      </c>
      <c r="H476">
        <v>20.8</v>
      </c>
      <c r="I476">
        <v>18</v>
      </c>
      <c r="J476">
        <v>0</v>
      </c>
      <c r="K476" t="str">
        <f>VLOOKUP(EnergyDemand__2_1[[#This Row],[Date]],_holidays!$A$1:$C$2107,2,0)</f>
        <v>Y</v>
      </c>
      <c r="L476" t="str">
        <f>VLOOKUP(EnergyDemand__2_1[[#This Row],[Date]],_holidays!$A$1:$C$2107,3,0)</f>
        <v>N</v>
      </c>
      <c r="M476" s="2">
        <v>106684.825</v>
      </c>
      <c r="N476" s="4">
        <v>98.178259999999995</v>
      </c>
      <c r="O476" s="54">
        <f>EnergyDemand__2_1[[#This Row],[Demand]]*EnergyDemand__2_1[[#This Row],[RRP AUD$]]</f>
        <v>10474130.4869045</v>
      </c>
    </row>
    <row r="477" spans="1:15" x14ac:dyDescent="0.3">
      <c r="A477" s="3">
        <v>43688</v>
      </c>
      <c r="B477" s="3" t="str">
        <f>"Q" &amp;INT((MONTH(A477)+2)/3) &amp; "-" &amp; YEAR(A477)</f>
        <v>Q3-2019</v>
      </c>
      <c r="C477" t="str">
        <f>TEXT(EnergyDemand__2_1[[#This Row],[Date]],"mmmm")</f>
        <v>August</v>
      </c>
      <c r="D477">
        <f>WEEKNUM(EnergyDemand__2_1[[#This Row],[Date]],)</f>
        <v>33</v>
      </c>
      <c r="E477" t="str">
        <f>TEXT(EnergyDemand__2_1[[#This Row],[Date]],"dddd")</f>
        <v>Sunday</v>
      </c>
      <c r="F477" s="49">
        <f>YEAR(EnergyDemand__2_1[[#This Row],[Date]])</f>
        <v>2019</v>
      </c>
      <c r="G477">
        <v>4.8</v>
      </c>
      <c r="H477">
        <v>12.9</v>
      </c>
      <c r="I477">
        <v>11.4</v>
      </c>
      <c r="J477">
        <v>6</v>
      </c>
      <c r="K477" t="str">
        <f>VLOOKUP(EnergyDemand__2_1[[#This Row],[Date]],_holidays!$A$1:$C$2107,2,0)</f>
        <v>Y</v>
      </c>
      <c r="L477" t="str">
        <f>VLOOKUP(EnergyDemand__2_1[[#This Row],[Date]],_holidays!$A$1:$C$2107,3,0)</f>
        <v>N</v>
      </c>
      <c r="M477" s="2">
        <v>121028.325</v>
      </c>
      <c r="N477" s="4">
        <v>98.101093950000006</v>
      </c>
      <c r="O477" s="54">
        <f>EnergyDemand__2_1[[#This Row],[Demand]]*EnergyDemand__2_1[[#This Row],[RRP AUD$]]</f>
        <v>11873011.081436135</v>
      </c>
    </row>
    <row r="478" spans="1:15" x14ac:dyDescent="0.3">
      <c r="A478" s="3">
        <v>43033</v>
      </c>
      <c r="B478" s="3" t="str">
        <f>"Q" &amp;INT((MONTH(A478)+2)/3) &amp; "-" &amp; YEAR(A478)</f>
        <v>Q4-2017</v>
      </c>
      <c r="C478" t="str">
        <f>TEXT(EnergyDemand__2_1[[#This Row],[Date]],"mmmm")</f>
        <v>October</v>
      </c>
      <c r="D478">
        <f>WEEKNUM(EnergyDemand__2_1[[#This Row],[Date]],)</f>
        <v>43</v>
      </c>
      <c r="E478" t="str">
        <f>TEXT(EnergyDemand__2_1[[#This Row],[Date]],"dddd")</f>
        <v>Wednesday</v>
      </c>
      <c r="F478" s="49">
        <f>YEAR(EnergyDemand__2_1[[#This Row],[Date]])</f>
        <v>2017</v>
      </c>
      <c r="G478">
        <v>13.3</v>
      </c>
      <c r="H478">
        <v>18.5</v>
      </c>
      <c r="I478">
        <v>12.5</v>
      </c>
      <c r="J478">
        <v>11.4</v>
      </c>
      <c r="K478" t="str">
        <f>VLOOKUP(EnergyDemand__2_1[[#This Row],[Date]],_holidays!$A$1:$C$2107,2,0)</f>
        <v>Y</v>
      </c>
      <c r="L478" t="str">
        <f>VLOOKUP(EnergyDemand__2_1[[#This Row],[Date]],_holidays!$A$1:$C$2107,3,0)</f>
        <v>N</v>
      </c>
      <c r="M478" s="2">
        <v>115813.03</v>
      </c>
      <c r="N478" s="4">
        <v>98.042415309999996</v>
      </c>
      <c r="O478" s="54">
        <f>EnergyDemand__2_1[[#This Row],[Demand]]*EnergyDemand__2_1[[#This Row],[RRP AUD$]]</f>
        <v>11354589.185569489</v>
      </c>
    </row>
    <row r="479" spans="1:15" x14ac:dyDescent="0.3">
      <c r="A479" s="3">
        <v>42966</v>
      </c>
      <c r="B479" s="3" t="str">
        <f>"Q" &amp;INT((MONTH(A479)+2)/3) &amp; "-" &amp; YEAR(A479)</f>
        <v>Q3-2017</v>
      </c>
      <c r="C479" t="str">
        <f>TEXT(EnergyDemand__2_1[[#This Row],[Date]],"mmmm")</f>
        <v>August</v>
      </c>
      <c r="D479">
        <f>WEEKNUM(EnergyDemand__2_1[[#This Row],[Date]],)</f>
        <v>33</v>
      </c>
      <c r="E479" t="str">
        <f>TEXT(EnergyDemand__2_1[[#This Row],[Date]],"dddd")</f>
        <v>Saturday</v>
      </c>
      <c r="F479" s="49">
        <f>YEAR(EnergyDemand__2_1[[#This Row],[Date]])</f>
        <v>2017</v>
      </c>
      <c r="G479">
        <v>5.9</v>
      </c>
      <c r="H479">
        <v>11.8</v>
      </c>
      <c r="I479">
        <v>11.6</v>
      </c>
      <c r="J479">
        <v>7.2</v>
      </c>
      <c r="K479" t="str">
        <f>VLOOKUP(EnergyDemand__2_1[[#This Row],[Date]],_holidays!$A$1:$C$2107,2,0)</f>
        <v>Y</v>
      </c>
      <c r="L479" t="str">
        <f>VLOOKUP(EnergyDemand__2_1[[#This Row],[Date]],_holidays!$A$1:$C$2107,3,0)</f>
        <v>N</v>
      </c>
      <c r="M479" s="2">
        <v>124852.67</v>
      </c>
      <c r="N479" s="4">
        <v>97.968935160000001</v>
      </c>
      <c r="O479" s="54">
        <f>EnergyDemand__2_1[[#This Row],[Demand]]*EnergyDemand__2_1[[#This Row],[RRP AUD$]]</f>
        <v>12231683.131782876</v>
      </c>
    </row>
    <row r="480" spans="1:15" x14ac:dyDescent="0.3">
      <c r="A480" s="3">
        <v>42892</v>
      </c>
      <c r="B480" s="3" t="str">
        <f>"Q" &amp;INT((MONTH(A480)+2)/3) &amp; "-" &amp; YEAR(A480)</f>
        <v>Q2-2017</v>
      </c>
      <c r="C480" t="str">
        <f>TEXT(EnergyDemand__2_1[[#This Row],[Date]],"mmmm")</f>
        <v>June</v>
      </c>
      <c r="D480">
        <f>WEEKNUM(EnergyDemand__2_1[[#This Row],[Date]],)</f>
        <v>23</v>
      </c>
      <c r="E480" t="str">
        <f>TEXT(EnergyDemand__2_1[[#This Row],[Date]],"dddd")</f>
        <v>Tuesday</v>
      </c>
      <c r="F480" s="49">
        <f>YEAR(EnergyDemand__2_1[[#This Row],[Date]])</f>
        <v>2017</v>
      </c>
      <c r="G480">
        <v>8.6999999999999993</v>
      </c>
      <c r="H480">
        <v>13.9</v>
      </c>
      <c r="I480">
        <v>6.3</v>
      </c>
      <c r="J480">
        <v>6.4</v>
      </c>
      <c r="K480" t="str">
        <f>VLOOKUP(EnergyDemand__2_1[[#This Row],[Date]],_holidays!$A$1:$C$2107,2,0)</f>
        <v>Y</v>
      </c>
      <c r="L480" t="str">
        <f>VLOOKUP(EnergyDemand__2_1[[#This Row],[Date]],_holidays!$A$1:$C$2107,3,0)</f>
        <v>N</v>
      </c>
      <c r="M480" s="2">
        <v>133274.53</v>
      </c>
      <c r="N480" s="4">
        <v>97.892460380000003</v>
      </c>
      <c r="O480" s="54">
        <f>EnergyDemand__2_1[[#This Row],[Demand]]*EnergyDemand__2_1[[#This Row],[RRP AUD$]]</f>
        <v>13046571.647688122</v>
      </c>
    </row>
    <row r="481" spans="1:15" x14ac:dyDescent="0.3">
      <c r="A481" s="3">
        <v>43235</v>
      </c>
      <c r="B481" s="3" t="str">
        <f>"Q" &amp;INT((MONTH(A481)+2)/3) &amp; "-" &amp; YEAR(A481)</f>
        <v>Q2-2018</v>
      </c>
      <c r="C481" t="str">
        <f>TEXT(EnergyDemand__2_1[[#This Row],[Date]],"mmmm")</f>
        <v>May</v>
      </c>
      <c r="D481">
        <f>WEEKNUM(EnergyDemand__2_1[[#This Row],[Date]],)</f>
        <v>20</v>
      </c>
      <c r="E481" t="str">
        <f>TEXT(EnergyDemand__2_1[[#This Row],[Date]],"dddd")</f>
        <v>Tuesday</v>
      </c>
      <c r="F481" s="49">
        <f>YEAR(EnergyDemand__2_1[[#This Row],[Date]])</f>
        <v>2018</v>
      </c>
      <c r="G481">
        <v>8.9</v>
      </c>
      <c r="H481">
        <v>14.6</v>
      </c>
      <c r="I481">
        <v>4.5999999999999996</v>
      </c>
      <c r="J481">
        <v>0</v>
      </c>
      <c r="K481" t="str">
        <f>VLOOKUP(EnergyDemand__2_1[[#This Row],[Date]],_holidays!$A$1:$C$2107,2,0)</f>
        <v>Y</v>
      </c>
      <c r="L481" t="str">
        <f>VLOOKUP(EnergyDemand__2_1[[#This Row],[Date]],_holidays!$A$1:$C$2107,3,0)</f>
        <v>N</v>
      </c>
      <c r="M481" s="2">
        <v>131900.51999999999</v>
      </c>
      <c r="N481" s="4">
        <v>97.880329009999997</v>
      </c>
      <c r="O481" s="54">
        <f>EnergyDemand__2_1[[#This Row],[Demand]]*EnergyDemand__2_1[[#This Row],[RRP AUD$]]</f>
        <v>12910466.294190085</v>
      </c>
    </row>
    <row r="482" spans="1:15" x14ac:dyDescent="0.3">
      <c r="A482" s="3">
        <v>43548</v>
      </c>
      <c r="B482" s="3" t="str">
        <f>"Q" &amp;INT((MONTH(A482)+2)/3) &amp; "-" &amp; YEAR(A482)</f>
        <v>Q1-2019</v>
      </c>
      <c r="C482" t="str">
        <f>TEXT(EnergyDemand__2_1[[#This Row],[Date]],"mmmm")</f>
        <v>March</v>
      </c>
      <c r="D482">
        <f>WEEKNUM(EnergyDemand__2_1[[#This Row],[Date]],)</f>
        <v>13</v>
      </c>
      <c r="E482" t="str">
        <f>TEXT(EnergyDemand__2_1[[#This Row],[Date]],"dddd")</f>
        <v>Sunday</v>
      </c>
      <c r="F482" s="49">
        <f>YEAR(EnergyDemand__2_1[[#This Row],[Date]])</f>
        <v>2019</v>
      </c>
      <c r="G482">
        <v>16.5</v>
      </c>
      <c r="H482">
        <v>29.3</v>
      </c>
      <c r="I482">
        <v>16.899999999999999</v>
      </c>
      <c r="J482">
        <v>2</v>
      </c>
      <c r="K482" t="str">
        <f>VLOOKUP(EnergyDemand__2_1[[#This Row],[Date]],_holidays!$A$1:$C$2107,2,0)</f>
        <v>Y</v>
      </c>
      <c r="L482" t="str">
        <f>VLOOKUP(EnergyDemand__2_1[[#This Row],[Date]],_holidays!$A$1:$C$2107,3,0)</f>
        <v>N</v>
      </c>
      <c r="M482" s="2">
        <v>104226.83</v>
      </c>
      <c r="N482" s="4">
        <v>97.857599649999997</v>
      </c>
      <c r="O482" s="54">
        <f>EnergyDemand__2_1[[#This Row],[Demand]]*EnergyDemand__2_1[[#This Row],[RRP AUD$]]</f>
        <v>10199387.402928609</v>
      </c>
    </row>
    <row r="483" spans="1:15" x14ac:dyDescent="0.3">
      <c r="A483" s="3">
        <v>42817</v>
      </c>
      <c r="B483" s="3" t="str">
        <f>"Q" &amp;INT((MONTH(A483)+2)/3) &amp; "-" &amp; YEAR(A483)</f>
        <v>Q1-2017</v>
      </c>
      <c r="C483" t="str">
        <f>TEXT(EnergyDemand__2_1[[#This Row],[Date]],"mmmm")</f>
        <v>March</v>
      </c>
      <c r="D483">
        <f>WEEKNUM(EnergyDemand__2_1[[#This Row],[Date]],)</f>
        <v>12</v>
      </c>
      <c r="E483" t="str">
        <f>TEXT(EnergyDemand__2_1[[#This Row],[Date]],"dddd")</f>
        <v>Thursday</v>
      </c>
      <c r="F483" s="49">
        <f>YEAR(EnergyDemand__2_1[[#This Row],[Date]])</f>
        <v>2017</v>
      </c>
      <c r="G483">
        <v>16.2</v>
      </c>
      <c r="H483">
        <v>25.1</v>
      </c>
      <c r="I483">
        <v>17.2</v>
      </c>
      <c r="J483">
        <v>0</v>
      </c>
      <c r="K483" t="str">
        <f>VLOOKUP(EnergyDemand__2_1[[#This Row],[Date]],_holidays!$A$1:$C$2107,2,0)</f>
        <v>Y</v>
      </c>
      <c r="L483" t="str">
        <f>VLOOKUP(EnergyDemand__2_1[[#This Row],[Date]],_holidays!$A$1:$C$2107,3,0)</f>
        <v>N</v>
      </c>
      <c r="M483" s="2">
        <v>111632.83500000001</v>
      </c>
      <c r="N483" s="4">
        <v>97.823059580000006</v>
      </c>
      <c r="O483" s="54">
        <f>EnergyDemand__2_1[[#This Row],[Demand]]*EnergyDemand__2_1[[#This Row],[RRP AUD$]]</f>
        <v>10920265.46928931</v>
      </c>
    </row>
    <row r="484" spans="1:15" x14ac:dyDescent="0.3">
      <c r="A484" s="3">
        <v>43420</v>
      </c>
      <c r="B484" s="3" t="str">
        <f>"Q" &amp;INT((MONTH(A484)+2)/3) &amp; "-" &amp; YEAR(A484)</f>
        <v>Q4-2018</v>
      </c>
      <c r="C484" t="str">
        <f>TEXT(EnergyDemand__2_1[[#This Row],[Date]],"mmmm")</f>
        <v>November</v>
      </c>
      <c r="D484">
        <f>WEEKNUM(EnergyDemand__2_1[[#This Row],[Date]],)</f>
        <v>46</v>
      </c>
      <c r="E484" t="str">
        <f>TEXT(EnergyDemand__2_1[[#This Row],[Date]],"dddd")</f>
        <v>Friday</v>
      </c>
      <c r="F484" s="49">
        <f>YEAR(EnergyDemand__2_1[[#This Row],[Date]])</f>
        <v>2018</v>
      </c>
      <c r="G484">
        <v>8.3000000000000007</v>
      </c>
      <c r="H484">
        <v>19</v>
      </c>
      <c r="I484">
        <v>29.8</v>
      </c>
      <c r="J484">
        <v>0</v>
      </c>
      <c r="K484" t="str">
        <f>VLOOKUP(EnergyDemand__2_1[[#This Row],[Date]],_holidays!$A$1:$C$2107,2,0)</f>
        <v>Y</v>
      </c>
      <c r="L484" t="str">
        <f>VLOOKUP(EnergyDemand__2_1[[#This Row],[Date]],_holidays!$A$1:$C$2107,3,0)</f>
        <v>N</v>
      </c>
      <c r="M484" s="2">
        <v>107405.925</v>
      </c>
      <c r="N484" s="4">
        <v>97.767081950000005</v>
      </c>
      <c r="O484" s="54">
        <f>EnergyDemand__2_1[[#This Row],[Demand]]*EnergyDemand__2_1[[#This Row],[RRP AUD$]]</f>
        <v>10500763.871390555</v>
      </c>
    </row>
    <row r="485" spans="1:15" x14ac:dyDescent="0.3">
      <c r="A485" s="3">
        <v>43507</v>
      </c>
      <c r="B485" s="3" t="str">
        <f>"Q" &amp;INT((MONTH(A485)+2)/3) &amp; "-" &amp; YEAR(A485)</f>
        <v>Q1-2019</v>
      </c>
      <c r="C485" t="str">
        <f>TEXT(EnergyDemand__2_1[[#This Row],[Date]],"mmmm")</f>
        <v>February</v>
      </c>
      <c r="D485">
        <f>WEEKNUM(EnergyDemand__2_1[[#This Row],[Date]],)</f>
        <v>7</v>
      </c>
      <c r="E485" t="str">
        <f>TEXT(EnergyDemand__2_1[[#This Row],[Date]],"dddd")</f>
        <v>Monday</v>
      </c>
      <c r="F485" s="49">
        <f>YEAR(EnergyDemand__2_1[[#This Row],[Date]])</f>
        <v>2019</v>
      </c>
      <c r="G485">
        <v>14.4</v>
      </c>
      <c r="H485">
        <v>27.5</v>
      </c>
      <c r="I485">
        <v>18.600000000000001</v>
      </c>
      <c r="J485">
        <v>0</v>
      </c>
      <c r="K485" t="str">
        <f>VLOOKUP(EnergyDemand__2_1[[#This Row],[Date]],_holidays!$A$1:$C$2107,2,0)</f>
        <v>Y</v>
      </c>
      <c r="L485" t="str">
        <f>VLOOKUP(EnergyDemand__2_1[[#This Row],[Date]],_holidays!$A$1:$C$2107,3,0)</f>
        <v>N</v>
      </c>
      <c r="M485" s="2">
        <v>114085.645</v>
      </c>
      <c r="N485" s="4">
        <v>97.715089509999999</v>
      </c>
      <c r="O485" s="54">
        <f>EnergyDemand__2_1[[#This Row],[Demand]]*EnergyDemand__2_1[[#This Row],[RRP AUD$]]</f>
        <v>11147889.012981085</v>
      </c>
    </row>
    <row r="486" spans="1:15" x14ac:dyDescent="0.3">
      <c r="A486" s="3">
        <v>42741</v>
      </c>
      <c r="B486" s="3" t="str">
        <f>"Q" &amp;INT((MONTH(A486)+2)/3) &amp; "-" &amp; YEAR(A486)</f>
        <v>Q1-2017</v>
      </c>
      <c r="C486" t="str">
        <f>TEXT(EnergyDemand__2_1[[#This Row],[Date]],"mmmm")</f>
        <v>January</v>
      </c>
      <c r="D486">
        <f>WEEKNUM(EnergyDemand__2_1[[#This Row],[Date]],)</f>
        <v>1</v>
      </c>
      <c r="E486" t="str">
        <f>TEXT(EnergyDemand__2_1[[#This Row],[Date]],"dddd")</f>
        <v>Friday</v>
      </c>
      <c r="F486" s="49">
        <f>YEAR(EnergyDemand__2_1[[#This Row],[Date]])</f>
        <v>2017</v>
      </c>
      <c r="G486">
        <v>18.3</v>
      </c>
      <c r="H486">
        <v>35.200000000000003</v>
      </c>
      <c r="I486">
        <v>30.1</v>
      </c>
      <c r="J486">
        <v>0</v>
      </c>
      <c r="K486" t="str">
        <f>VLOOKUP(EnergyDemand__2_1[[#This Row],[Date]],_holidays!$A$1:$C$2107,2,0)</f>
        <v>N</v>
      </c>
      <c r="L486" t="str">
        <f>VLOOKUP(EnergyDemand__2_1[[#This Row],[Date]],_holidays!$A$1:$C$2107,3,0)</f>
        <v>N</v>
      </c>
      <c r="M486" s="2">
        <v>136308.73499999999</v>
      </c>
      <c r="N486" s="4">
        <v>97.699200840000003</v>
      </c>
      <c r="O486" s="54">
        <f>EnergyDemand__2_1[[#This Row],[Demand]]*EnergyDemand__2_1[[#This Row],[RRP AUD$]]</f>
        <v>13317254.477011336</v>
      </c>
    </row>
    <row r="487" spans="1:15" x14ac:dyDescent="0.3">
      <c r="A487" s="3">
        <v>42896</v>
      </c>
      <c r="B487" s="3" t="str">
        <f>"Q" &amp;INT((MONTH(A487)+2)/3) &amp; "-" &amp; YEAR(A487)</f>
        <v>Q2-2017</v>
      </c>
      <c r="C487" t="str">
        <f>TEXT(EnergyDemand__2_1[[#This Row],[Date]],"mmmm")</f>
        <v>June</v>
      </c>
      <c r="D487">
        <f>WEEKNUM(EnergyDemand__2_1[[#This Row],[Date]],)</f>
        <v>23</v>
      </c>
      <c r="E487" t="str">
        <f>TEXT(EnergyDemand__2_1[[#This Row],[Date]],"dddd")</f>
        <v>Saturday</v>
      </c>
      <c r="F487" s="49">
        <f>YEAR(EnergyDemand__2_1[[#This Row],[Date]])</f>
        <v>2017</v>
      </c>
      <c r="G487">
        <v>7</v>
      </c>
      <c r="H487">
        <v>15.8</v>
      </c>
      <c r="I487">
        <v>8.9</v>
      </c>
      <c r="J487">
        <v>0</v>
      </c>
      <c r="K487" t="str">
        <f>VLOOKUP(EnergyDemand__2_1[[#This Row],[Date]],_holidays!$A$1:$C$2107,2,0)</f>
        <v>Y</v>
      </c>
      <c r="L487" t="str">
        <f>VLOOKUP(EnergyDemand__2_1[[#This Row],[Date]],_holidays!$A$1:$C$2107,3,0)</f>
        <v>N</v>
      </c>
      <c r="M487" s="2">
        <v>120698.91499999999</v>
      </c>
      <c r="N487" s="4">
        <v>97.622124130000003</v>
      </c>
      <c r="O487" s="54">
        <f>EnergyDemand__2_1[[#This Row],[Demand]]*EnergyDemand__2_1[[#This Row],[RRP AUD$]]</f>
        <v>11782884.462486319</v>
      </c>
    </row>
    <row r="488" spans="1:15" x14ac:dyDescent="0.3">
      <c r="A488" s="3">
        <v>42777</v>
      </c>
      <c r="B488" s="3" t="str">
        <f>"Q" &amp;INT((MONTH(A488)+2)/3) &amp; "-" &amp; YEAR(A488)</f>
        <v>Q1-2017</v>
      </c>
      <c r="C488" t="str">
        <f>TEXT(EnergyDemand__2_1[[#This Row],[Date]],"mmmm")</f>
        <v>February</v>
      </c>
      <c r="D488">
        <f>WEEKNUM(EnergyDemand__2_1[[#This Row],[Date]],)</f>
        <v>6</v>
      </c>
      <c r="E488" t="str">
        <f>TEXT(EnergyDemand__2_1[[#This Row],[Date]],"dddd")</f>
        <v>Saturday</v>
      </c>
      <c r="F488" s="49">
        <f>YEAR(EnergyDemand__2_1[[#This Row],[Date]])</f>
        <v>2017</v>
      </c>
      <c r="G488">
        <v>18.5</v>
      </c>
      <c r="H488">
        <v>24.6</v>
      </c>
      <c r="I488">
        <v>21</v>
      </c>
      <c r="J488">
        <v>0</v>
      </c>
      <c r="K488" t="str">
        <f>VLOOKUP(EnergyDemand__2_1[[#This Row],[Date]],_holidays!$A$1:$C$2107,2,0)</f>
        <v>Y</v>
      </c>
      <c r="L488" t="str">
        <f>VLOOKUP(EnergyDemand__2_1[[#This Row],[Date]],_holidays!$A$1:$C$2107,3,0)</f>
        <v>N</v>
      </c>
      <c r="M488" s="2">
        <v>111983.51</v>
      </c>
      <c r="N488" s="4">
        <v>97.608005399999996</v>
      </c>
      <c r="O488" s="54">
        <f>EnergyDemand__2_1[[#This Row],[Demand]]*EnergyDemand__2_1[[#This Row],[RRP AUD$]]</f>
        <v>10930487.048790952</v>
      </c>
    </row>
    <row r="489" spans="1:15" x14ac:dyDescent="0.3">
      <c r="A489" s="3">
        <v>43080</v>
      </c>
      <c r="B489" s="3" t="str">
        <f>"Q" &amp;INT((MONTH(A489)+2)/3) &amp; "-" &amp; YEAR(A489)</f>
        <v>Q4-2017</v>
      </c>
      <c r="C489" t="str">
        <f>TEXT(EnergyDemand__2_1[[#This Row],[Date]],"mmmm")</f>
        <v>December</v>
      </c>
      <c r="D489">
        <f>WEEKNUM(EnergyDemand__2_1[[#This Row],[Date]],)</f>
        <v>50</v>
      </c>
      <c r="E489" t="str">
        <f>TEXT(EnergyDemand__2_1[[#This Row],[Date]],"dddd")</f>
        <v>Monday</v>
      </c>
      <c r="F489" s="49">
        <f>YEAR(EnergyDemand__2_1[[#This Row],[Date]])</f>
        <v>2017</v>
      </c>
      <c r="G489">
        <v>16.399999999999999</v>
      </c>
      <c r="H489">
        <v>20.7</v>
      </c>
      <c r="I489">
        <v>26.3</v>
      </c>
      <c r="J489">
        <v>0</v>
      </c>
      <c r="K489" t="str">
        <f>VLOOKUP(EnergyDemand__2_1[[#This Row],[Date]],_holidays!$A$1:$C$2107,2,0)</f>
        <v>Y</v>
      </c>
      <c r="L489" t="str">
        <f>VLOOKUP(EnergyDemand__2_1[[#This Row],[Date]],_holidays!$A$1:$C$2107,3,0)</f>
        <v>N</v>
      </c>
      <c r="M489" s="2">
        <v>114680.185</v>
      </c>
      <c r="N489" s="4">
        <v>97.605395759999993</v>
      </c>
      <c r="O489" s="54">
        <f>EnergyDemand__2_1[[#This Row],[Demand]]*EnergyDemand__2_1[[#This Row],[RRP AUD$]]</f>
        <v>11193404.842755014</v>
      </c>
    </row>
    <row r="490" spans="1:15" x14ac:dyDescent="0.3">
      <c r="A490" s="3">
        <v>43377</v>
      </c>
      <c r="B490" s="3" t="str">
        <f>"Q" &amp;INT((MONTH(A490)+2)/3) &amp; "-" &amp; YEAR(A490)</f>
        <v>Q4-2018</v>
      </c>
      <c r="C490" t="str">
        <f>TEXT(EnergyDemand__2_1[[#This Row],[Date]],"mmmm")</f>
        <v>October</v>
      </c>
      <c r="D490">
        <f>WEEKNUM(EnergyDemand__2_1[[#This Row],[Date]],)</f>
        <v>40</v>
      </c>
      <c r="E490" t="str">
        <f>TEXT(EnergyDemand__2_1[[#This Row],[Date]],"dddd")</f>
        <v>Thursday</v>
      </c>
      <c r="F490" s="49">
        <f>YEAR(EnergyDemand__2_1[[#This Row],[Date]])</f>
        <v>2018</v>
      </c>
      <c r="G490">
        <v>10.9</v>
      </c>
      <c r="H490">
        <v>14.6</v>
      </c>
      <c r="I490">
        <v>12.5</v>
      </c>
      <c r="J490">
        <v>0</v>
      </c>
      <c r="K490" t="str">
        <f>VLOOKUP(EnergyDemand__2_1[[#This Row],[Date]],_holidays!$A$1:$C$2107,2,0)</f>
        <v>N</v>
      </c>
      <c r="L490" t="str">
        <f>VLOOKUP(EnergyDemand__2_1[[#This Row],[Date]],_holidays!$A$1:$C$2107,3,0)</f>
        <v>N</v>
      </c>
      <c r="M490" s="2">
        <v>115294.12</v>
      </c>
      <c r="N490" s="4">
        <v>97.499455749999996</v>
      </c>
      <c r="O490" s="54">
        <f>EnergyDemand__2_1[[#This Row],[Demand]]*EnergyDemand__2_1[[#This Row],[RRP AUD$]]</f>
        <v>11241113.951175189</v>
      </c>
    </row>
    <row r="491" spans="1:15" x14ac:dyDescent="0.3">
      <c r="A491" s="3">
        <v>43336</v>
      </c>
      <c r="B491" s="3" t="str">
        <f>"Q" &amp;INT((MONTH(A491)+2)/3) &amp; "-" &amp; YEAR(A491)</f>
        <v>Q3-2018</v>
      </c>
      <c r="C491" t="str">
        <f>TEXT(EnergyDemand__2_1[[#This Row],[Date]],"mmmm")</f>
        <v>August</v>
      </c>
      <c r="D491">
        <f>WEEKNUM(EnergyDemand__2_1[[#This Row],[Date]],)</f>
        <v>34</v>
      </c>
      <c r="E491" t="str">
        <f>TEXT(EnergyDemand__2_1[[#This Row],[Date]],"dddd")</f>
        <v>Friday</v>
      </c>
      <c r="F491" s="49">
        <f>YEAR(EnergyDemand__2_1[[#This Row],[Date]])</f>
        <v>2018</v>
      </c>
      <c r="G491">
        <v>4.8</v>
      </c>
      <c r="H491">
        <v>15.4</v>
      </c>
      <c r="I491">
        <v>14.7</v>
      </c>
      <c r="J491">
        <v>0</v>
      </c>
      <c r="K491" t="str">
        <f>VLOOKUP(EnergyDemand__2_1[[#This Row],[Date]],_holidays!$A$1:$C$2107,2,0)</f>
        <v>Y</v>
      </c>
      <c r="L491" t="str">
        <f>VLOOKUP(EnergyDemand__2_1[[#This Row],[Date]],_holidays!$A$1:$C$2107,3,0)</f>
        <v>N</v>
      </c>
      <c r="M491" s="2">
        <v>130210.94</v>
      </c>
      <c r="N491" s="4">
        <v>97.467844349999993</v>
      </c>
      <c r="O491" s="54">
        <f>EnergyDemand__2_1[[#This Row],[Demand]]*EnergyDemand__2_1[[#This Row],[RRP AUD$]]</f>
        <v>12691379.632587189</v>
      </c>
    </row>
    <row r="492" spans="1:15" x14ac:dyDescent="0.3">
      <c r="A492" s="3">
        <v>43649</v>
      </c>
      <c r="B492" s="3" t="str">
        <f>"Q" &amp;INT((MONTH(A492)+2)/3) &amp; "-" &amp; YEAR(A492)</f>
        <v>Q3-2019</v>
      </c>
      <c r="C492" t="str">
        <f>TEXT(EnergyDemand__2_1[[#This Row],[Date]],"mmmm")</f>
        <v>July</v>
      </c>
      <c r="D492">
        <f>WEEKNUM(EnergyDemand__2_1[[#This Row],[Date]],)</f>
        <v>27</v>
      </c>
      <c r="E492" t="str">
        <f>TEXT(EnergyDemand__2_1[[#This Row],[Date]],"dddd")</f>
        <v>Wednesday</v>
      </c>
      <c r="F492" s="49">
        <f>YEAR(EnergyDemand__2_1[[#This Row],[Date]])</f>
        <v>2019</v>
      </c>
      <c r="G492">
        <v>8.1999999999999993</v>
      </c>
      <c r="H492">
        <v>13.7</v>
      </c>
      <c r="I492">
        <v>7.5</v>
      </c>
      <c r="J492">
        <v>0</v>
      </c>
      <c r="K492" t="str">
        <f>VLOOKUP(EnergyDemand__2_1[[#This Row],[Date]],_holidays!$A$1:$C$2107,2,0)</f>
        <v>N</v>
      </c>
      <c r="L492" t="str">
        <f>VLOOKUP(EnergyDemand__2_1[[#This Row],[Date]],_holidays!$A$1:$C$2107,3,0)</f>
        <v>N</v>
      </c>
      <c r="M492" s="2">
        <v>137327.70000000001</v>
      </c>
      <c r="N492" s="4">
        <v>97.287999810000002</v>
      </c>
      <c r="O492" s="54">
        <f>EnergyDemand__2_1[[#This Row],[Demand]]*EnergyDemand__2_1[[#This Row],[RRP AUD$]]</f>
        <v>13360337.251507739</v>
      </c>
    </row>
    <row r="493" spans="1:15" x14ac:dyDescent="0.3">
      <c r="A493" s="3">
        <v>43173</v>
      </c>
      <c r="B493" s="3" t="str">
        <f>"Q" &amp;INT((MONTH(A493)+2)/3) &amp; "-" &amp; YEAR(A493)</f>
        <v>Q1-2018</v>
      </c>
      <c r="C493" t="str">
        <f>TEXT(EnergyDemand__2_1[[#This Row],[Date]],"mmmm")</f>
        <v>March</v>
      </c>
      <c r="D493">
        <f>WEEKNUM(EnergyDemand__2_1[[#This Row],[Date]],)</f>
        <v>11</v>
      </c>
      <c r="E493" t="str">
        <f>TEXT(EnergyDemand__2_1[[#This Row],[Date]],"dddd")</f>
        <v>Wednesday</v>
      </c>
      <c r="F493" s="49">
        <f>YEAR(EnergyDemand__2_1[[#This Row],[Date]])</f>
        <v>2018</v>
      </c>
      <c r="G493">
        <v>12.8</v>
      </c>
      <c r="H493">
        <v>21.3</v>
      </c>
      <c r="I493">
        <v>17.7</v>
      </c>
      <c r="J493">
        <v>0</v>
      </c>
      <c r="K493" t="str">
        <f>VLOOKUP(EnergyDemand__2_1[[#This Row],[Date]],_holidays!$A$1:$C$2107,2,0)</f>
        <v>Y</v>
      </c>
      <c r="L493" t="str">
        <f>VLOOKUP(EnergyDemand__2_1[[#This Row],[Date]],_holidays!$A$1:$C$2107,3,0)</f>
        <v>N</v>
      </c>
      <c r="M493" s="2">
        <v>114195.35</v>
      </c>
      <c r="N493" s="4">
        <v>97.281748919999998</v>
      </c>
      <c r="O493" s="54">
        <f>EnergyDemand__2_1[[#This Row],[Demand]]*EnergyDemand__2_1[[#This Row],[RRP AUD$]]</f>
        <v>11109123.366531523</v>
      </c>
    </row>
    <row r="494" spans="1:15" x14ac:dyDescent="0.3">
      <c r="A494" s="3">
        <v>43342</v>
      </c>
      <c r="B494" s="3" t="str">
        <f>"Q" &amp;INT((MONTH(A494)+2)/3) &amp; "-" &amp; YEAR(A494)</f>
        <v>Q3-2018</v>
      </c>
      <c r="C494" t="str">
        <f>TEXT(EnergyDemand__2_1[[#This Row],[Date]],"mmmm")</f>
        <v>August</v>
      </c>
      <c r="D494">
        <f>WEEKNUM(EnergyDemand__2_1[[#This Row],[Date]],)</f>
        <v>35</v>
      </c>
      <c r="E494" t="str">
        <f>TEXT(EnergyDemand__2_1[[#This Row],[Date]],"dddd")</f>
        <v>Thursday</v>
      </c>
      <c r="F494" s="49">
        <f>YEAR(EnergyDemand__2_1[[#This Row],[Date]])</f>
        <v>2018</v>
      </c>
      <c r="G494">
        <v>4.8</v>
      </c>
      <c r="H494">
        <v>16.7</v>
      </c>
      <c r="I494">
        <v>5.0999999999999996</v>
      </c>
      <c r="J494">
        <v>0</v>
      </c>
      <c r="K494" t="str">
        <f>VLOOKUP(EnergyDemand__2_1[[#This Row],[Date]],_holidays!$A$1:$C$2107,2,0)</f>
        <v>Y</v>
      </c>
      <c r="L494" t="str">
        <f>VLOOKUP(EnergyDemand__2_1[[#This Row],[Date]],_holidays!$A$1:$C$2107,3,0)</f>
        <v>N</v>
      </c>
      <c r="M494" s="2">
        <v>139752.54500000001</v>
      </c>
      <c r="N494" s="4">
        <v>97.166418829999998</v>
      </c>
      <c r="O494" s="54">
        <f>EnergyDemand__2_1[[#This Row],[Demand]]*EnergyDemand__2_1[[#This Row],[RRP AUD$]]</f>
        <v>13579254.320028422</v>
      </c>
    </row>
    <row r="495" spans="1:15" x14ac:dyDescent="0.3">
      <c r="A495" s="3">
        <v>43585</v>
      </c>
      <c r="B495" s="3" t="str">
        <f>"Q" &amp;INT((MONTH(A495)+2)/3) &amp; "-" &amp; YEAR(A495)</f>
        <v>Q2-2019</v>
      </c>
      <c r="C495" t="str">
        <f>TEXT(EnergyDemand__2_1[[#This Row],[Date]],"mmmm")</f>
        <v>April</v>
      </c>
      <c r="D495">
        <f>WEEKNUM(EnergyDemand__2_1[[#This Row],[Date]],)</f>
        <v>18</v>
      </c>
      <c r="E495" t="str">
        <f>TEXT(EnergyDemand__2_1[[#This Row],[Date]],"dddd")</f>
        <v>Tuesday</v>
      </c>
      <c r="F495" s="49">
        <f>YEAR(EnergyDemand__2_1[[#This Row],[Date]])</f>
        <v>2019</v>
      </c>
      <c r="G495">
        <v>7.9</v>
      </c>
      <c r="H495">
        <v>23.1</v>
      </c>
      <c r="I495">
        <v>11.7</v>
      </c>
      <c r="J495">
        <v>0</v>
      </c>
      <c r="K495" t="str">
        <f>VLOOKUP(EnergyDemand__2_1[[#This Row],[Date]],_holidays!$A$1:$C$2107,2,0)</f>
        <v>Y</v>
      </c>
      <c r="L495" t="str">
        <f>VLOOKUP(EnergyDemand__2_1[[#This Row],[Date]],_holidays!$A$1:$C$2107,3,0)</f>
        <v>N</v>
      </c>
      <c r="M495" s="2">
        <v>110515.6</v>
      </c>
      <c r="N495" s="4">
        <v>96.951705770000004</v>
      </c>
      <c r="O495" s="54">
        <f>EnergyDemand__2_1[[#This Row],[Demand]]*EnergyDemand__2_1[[#This Row],[RRP AUD$]]</f>
        <v>10714675.934195014</v>
      </c>
    </row>
    <row r="496" spans="1:15" x14ac:dyDescent="0.3">
      <c r="A496" s="3">
        <v>42987</v>
      </c>
      <c r="B496" s="3" t="str">
        <f>"Q" &amp;INT((MONTH(A496)+2)/3) &amp; "-" &amp; YEAR(A496)</f>
        <v>Q3-2017</v>
      </c>
      <c r="C496" t="str">
        <f>TEXT(EnergyDemand__2_1[[#This Row],[Date]],"mmmm")</f>
        <v>September</v>
      </c>
      <c r="D496">
        <f>WEEKNUM(EnergyDemand__2_1[[#This Row],[Date]],)</f>
        <v>36</v>
      </c>
      <c r="E496" t="str">
        <f>TEXT(EnergyDemand__2_1[[#This Row],[Date]],"dddd")</f>
        <v>Saturday</v>
      </c>
      <c r="F496" s="49">
        <f>YEAR(EnergyDemand__2_1[[#This Row],[Date]])</f>
        <v>2017</v>
      </c>
      <c r="G496">
        <v>7.1</v>
      </c>
      <c r="H496">
        <v>14.9</v>
      </c>
      <c r="I496">
        <v>15.9</v>
      </c>
      <c r="J496">
        <v>1.2</v>
      </c>
      <c r="K496" t="str">
        <f>VLOOKUP(EnergyDemand__2_1[[#This Row],[Date]],_holidays!$A$1:$C$2107,2,0)</f>
        <v>Y</v>
      </c>
      <c r="L496" t="str">
        <f>VLOOKUP(EnergyDemand__2_1[[#This Row],[Date]],_holidays!$A$1:$C$2107,3,0)</f>
        <v>N</v>
      </c>
      <c r="M496" s="2">
        <v>120454.01</v>
      </c>
      <c r="N496" s="4">
        <v>96.910244129999995</v>
      </c>
      <c r="O496" s="54">
        <f>EnergyDemand__2_1[[#This Row],[Demand]]*EnergyDemand__2_1[[#This Row],[RRP AUD$]]</f>
        <v>11673227.515537459</v>
      </c>
    </row>
    <row r="497" spans="1:15" x14ac:dyDescent="0.3">
      <c r="A497" s="3">
        <v>42888</v>
      </c>
      <c r="B497" s="3" t="str">
        <f>"Q" &amp;INT((MONTH(A497)+2)/3) &amp; "-" &amp; YEAR(A497)</f>
        <v>Q2-2017</v>
      </c>
      <c r="C497" t="str">
        <f>TEXT(EnergyDemand__2_1[[#This Row],[Date]],"mmmm")</f>
        <v>June</v>
      </c>
      <c r="D497">
        <f>WEEKNUM(EnergyDemand__2_1[[#This Row],[Date]],)</f>
        <v>22</v>
      </c>
      <c r="E497" t="str">
        <f>TEXT(EnergyDemand__2_1[[#This Row],[Date]],"dddd")</f>
        <v>Friday</v>
      </c>
      <c r="F497" s="49">
        <f>YEAR(EnergyDemand__2_1[[#This Row],[Date]])</f>
        <v>2017</v>
      </c>
      <c r="G497">
        <v>8</v>
      </c>
      <c r="H497">
        <v>14.7</v>
      </c>
      <c r="I497">
        <v>7.3</v>
      </c>
      <c r="J497">
        <v>0</v>
      </c>
      <c r="K497" t="str">
        <f>VLOOKUP(EnergyDemand__2_1[[#This Row],[Date]],_holidays!$A$1:$C$2107,2,0)</f>
        <v>Y</v>
      </c>
      <c r="L497" t="str">
        <f>VLOOKUP(EnergyDemand__2_1[[#This Row],[Date]],_holidays!$A$1:$C$2107,3,0)</f>
        <v>N</v>
      </c>
      <c r="M497" s="2">
        <v>136856.79999999999</v>
      </c>
      <c r="N497" s="4">
        <v>96.837747410000006</v>
      </c>
      <c r="O497" s="54">
        <f>EnergyDemand__2_1[[#This Row],[Demand]]*EnergyDemand__2_1[[#This Row],[RRP AUD$]]</f>
        <v>13252904.229740888</v>
      </c>
    </row>
    <row r="498" spans="1:15" x14ac:dyDescent="0.3">
      <c r="A498" s="3">
        <v>42878</v>
      </c>
      <c r="B498" s="3" t="str">
        <f>"Q" &amp;INT((MONTH(A498)+2)/3) &amp; "-" &amp; YEAR(A498)</f>
        <v>Q2-2017</v>
      </c>
      <c r="C498" t="str">
        <f>TEXT(EnergyDemand__2_1[[#This Row],[Date]],"mmmm")</f>
        <v>May</v>
      </c>
      <c r="D498">
        <f>WEEKNUM(EnergyDemand__2_1[[#This Row],[Date]],)</f>
        <v>21</v>
      </c>
      <c r="E498" t="str">
        <f>TEXT(EnergyDemand__2_1[[#This Row],[Date]],"dddd")</f>
        <v>Tuesday</v>
      </c>
      <c r="F498" s="49">
        <f>YEAR(EnergyDemand__2_1[[#This Row],[Date]])</f>
        <v>2017</v>
      </c>
      <c r="G498">
        <v>12.8</v>
      </c>
      <c r="H498">
        <v>19.3</v>
      </c>
      <c r="I498">
        <v>7.4</v>
      </c>
      <c r="J498">
        <v>0</v>
      </c>
      <c r="K498" t="str">
        <f>VLOOKUP(EnergyDemand__2_1[[#This Row],[Date]],_holidays!$A$1:$C$2107,2,0)</f>
        <v>Y</v>
      </c>
      <c r="L498" t="str">
        <f>VLOOKUP(EnergyDemand__2_1[[#This Row],[Date]],_holidays!$A$1:$C$2107,3,0)</f>
        <v>N</v>
      </c>
      <c r="M498" s="2">
        <v>119127.205</v>
      </c>
      <c r="N498" s="4">
        <v>96.837634640000005</v>
      </c>
      <c r="O498" s="54">
        <f>EnergyDemand__2_1[[#This Row],[Demand]]*EnergyDemand__2_1[[#This Row],[RRP AUD$]]</f>
        <v>11535996.753474383</v>
      </c>
    </row>
    <row r="499" spans="1:15" x14ac:dyDescent="0.3">
      <c r="A499" s="3">
        <v>43458</v>
      </c>
      <c r="B499" s="3" t="str">
        <f>"Q" &amp;INT((MONTH(A499)+2)/3) &amp; "-" &amp; YEAR(A499)</f>
        <v>Q4-2018</v>
      </c>
      <c r="C499" t="str">
        <f>TEXT(EnergyDemand__2_1[[#This Row],[Date]],"mmmm")</f>
        <v>December</v>
      </c>
      <c r="D499">
        <f>WEEKNUM(EnergyDemand__2_1[[#This Row],[Date]],)</f>
        <v>52</v>
      </c>
      <c r="E499" t="str">
        <f>TEXT(EnergyDemand__2_1[[#This Row],[Date]],"dddd")</f>
        <v>Monday</v>
      </c>
      <c r="F499" s="49">
        <f>YEAR(EnergyDemand__2_1[[#This Row],[Date]])</f>
        <v>2018</v>
      </c>
      <c r="G499">
        <v>14.3</v>
      </c>
      <c r="H499">
        <v>34.200000000000003</v>
      </c>
      <c r="I499">
        <v>32.299999999999997</v>
      </c>
      <c r="J499">
        <v>0</v>
      </c>
      <c r="K499" t="str">
        <f>VLOOKUP(EnergyDemand__2_1[[#This Row],[Date]],_holidays!$A$1:$C$2107,2,0)</f>
        <v>N</v>
      </c>
      <c r="L499" t="str">
        <f>VLOOKUP(EnergyDemand__2_1[[#This Row],[Date]],_holidays!$A$1:$C$2107,3,0)</f>
        <v>N</v>
      </c>
      <c r="M499" s="2">
        <v>112358.815</v>
      </c>
      <c r="N499" s="4">
        <v>96.817179359999997</v>
      </c>
      <c r="O499" s="54">
        <f>EnergyDemand__2_1[[#This Row],[Demand]]*EnergyDemand__2_1[[#This Row],[RRP AUD$]]</f>
        <v>10878263.544532059</v>
      </c>
    </row>
    <row r="500" spans="1:15" x14ac:dyDescent="0.3">
      <c r="A500" s="3">
        <v>43602</v>
      </c>
      <c r="B500" s="3" t="str">
        <f>"Q" &amp;INT((MONTH(A500)+2)/3) &amp; "-" &amp; YEAR(A500)</f>
        <v>Q2-2019</v>
      </c>
      <c r="C500" t="str">
        <f>TEXT(EnergyDemand__2_1[[#This Row],[Date]],"mmmm")</f>
        <v>May</v>
      </c>
      <c r="D500">
        <f>WEEKNUM(EnergyDemand__2_1[[#This Row],[Date]],)</f>
        <v>20</v>
      </c>
      <c r="E500" t="str">
        <f>TEXT(EnergyDemand__2_1[[#This Row],[Date]],"dddd")</f>
        <v>Friday</v>
      </c>
      <c r="F500" s="49">
        <f>YEAR(EnergyDemand__2_1[[#This Row],[Date]])</f>
        <v>2019</v>
      </c>
      <c r="G500">
        <v>6.5</v>
      </c>
      <c r="H500">
        <v>18.600000000000001</v>
      </c>
      <c r="I500">
        <v>10.7</v>
      </c>
      <c r="J500">
        <v>0</v>
      </c>
      <c r="K500" t="str">
        <f>VLOOKUP(EnergyDemand__2_1[[#This Row],[Date]],_holidays!$A$1:$C$2107,2,0)</f>
        <v>Y</v>
      </c>
      <c r="L500" t="str">
        <f>VLOOKUP(EnergyDemand__2_1[[#This Row],[Date]],_holidays!$A$1:$C$2107,3,0)</f>
        <v>N</v>
      </c>
      <c r="M500" s="2">
        <v>126934.24</v>
      </c>
      <c r="N500" s="4">
        <v>96.783858859999995</v>
      </c>
      <c r="O500" s="54">
        <f>EnergyDemand__2_1[[#This Row],[Demand]]*EnergyDemand__2_1[[#This Row],[RRP AUD$]]</f>
        <v>12285185.568661366</v>
      </c>
    </row>
    <row r="501" spans="1:15" x14ac:dyDescent="0.3">
      <c r="A501" s="3">
        <v>42793</v>
      </c>
      <c r="B501" s="3" t="str">
        <f>"Q" &amp;INT((MONTH(A501)+2)/3) &amp; "-" &amp; YEAR(A501)</f>
        <v>Q1-2017</v>
      </c>
      <c r="C501" t="str">
        <f>TEXT(EnergyDemand__2_1[[#This Row],[Date]],"mmmm")</f>
        <v>February</v>
      </c>
      <c r="D501">
        <f>WEEKNUM(EnergyDemand__2_1[[#This Row],[Date]],)</f>
        <v>9</v>
      </c>
      <c r="E501" t="str">
        <f>TEXT(EnergyDemand__2_1[[#This Row],[Date]],"dddd")</f>
        <v>Monday</v>
      </c>
      <c r="F501" s="49">
        <f>YEAR(EnergyDemand__2_1[[#This Row],[Date]])</f>
        <v>2017</v>
      </c>
      <c r="G501">
        <v>15.6</v>
      </c>
      <c r="H501">
        <v>33.1</v>
      </c>
      <c r="I501">
        <v>23.9</v>
      </c>
      <c r="J501">
        <v>0</v>
      </c>
      <c r="K501" t="str">
        <f>VLOOKUP(EnergyDemand__2_1[[#This Row],[Date]],_holidays!$A$1:$C$2107,2,0)</f>
        <v>Y</v>
      </c>
      <c r="L501" t="str">
        <f>VLOOKUP(EnergyDemand__2_1[[#This Row],[Date]],_holidays!$A$1:$C$2107,3,0)</f>
        <v>N</v>
      </c>
      <c r="M501" s="2">
        <v>131090.77499999999</v>
      </c>
      <c r="N501" s="4">
        <v>96.550071590000002</v>
      </c>
      <c r="O501" s="54">
        <f>EnergyDemand__2_1[[#This Row],[Demand]]*EnergyDemand__2_1[[#This Row],[RRP AUD$]]</f>
        <v>12656823.711038582</v>
      </c>
    </row>
    <row r="502" spans="1:15" x14ac:dyDescent="0.3">
      <c r="A502" s="3">
        <v>43419</v>
      </c>
      <c r="B502" s="3" t="str">
        <f>"Q" &amp;INT((MONTH(A502)+2)/3) &amp; "-" &amp; YEAR(A502)</f>
        <v>Q4-2018</v>
      </c>
      <c r="C502" t="str">
        <f>TEXT(EnergyDemand__2_1[[#This Row],[Date]],"mmmm")</f>
        <v>November</v>
      </c>
      <c r="D502">
        <f>WEEKNUM(EnergyDemand__2_1[[#This Row],[Date]],)</f>
        <v>46</v>
      </c>
      <c r="E502" t="str">
        <f>TEXT(EnergyDemand__2_1[[#This Row],[Date]],"dddd")</f>
        <v>Thursday</v>
      </c>
      <c r="F502" s="49">
        <f>YEAR(EnergyDemand__2_1[[#This Row],[Date]])</f>
        <v>2018</v>
      </c>
      <c r="G502">
        <v>13.7</v>
      </c>
      <c r="H502">
        <v>18.100000000000001</v>
      </c>
      <c r="I502">
        <v>23.8</v>
      </c>
      <c r="J502">
        <v>0.2</v>
      </c>
      <c r="K502" t="str">
        <f>VLOOKUP(EnergyDemand__2_1[[#This Row],[Date]],_holidays!$A$1:$C$2107,2,0)</f>
        <v>Y</v>
      </c>
      <c r="L502" t="str">
        <f>VLOOKUP(EnergyDemand__2_1[[#This Row],[Date]],_holidays!$A$1:$C$2107,3,0)</f>
        <v>N</v>
      </c>
      <c r="M502" s="2">
        <v>108628.34</v>
      </c>
      <c r="N502" s="4">
        <v>96.501965749999997</v>
      </c>
      <c r="O502" s="54">
        <f>EnergyDemand__2_1[[#This Row],[Demand]]*EnergyDemand__2_1[[#This Row],[RRP AUD$]]</f>
        <v>10482848.346159354</v>
      </c>
    </row>
    <row r="503" spans="1:15" x14ac:dyDescent="0.3">
      <c r="A503" s="3">
        <v>42874</v>
      </c>
      <c r="B503" s="3" t="str">
        <f>"Q" &amp;INT((MONTH(A503)+2)/3) &amp; "-" &amp; YEAR(A503)</f>
        <v>Q2-2017</v>
      </c>
      <c r="C503" t="str">
        <f>TEXT(EnergyDemand__2_1[[#This Row],[Date]],"mmmm")</f>
        <v>May</v>
      </c>
      <c r="D503">
        <f>WEEKNUM(EnergyDemand__2_1[[#This Row],[Date]],)</f>
        <v>20</v>
      </c>
      <c r="E503" t="str">
        <f>TEXT(EnergyDemand__2_1[[#This Row],[Date]],"dddd")</f>
        <v>Friday</v>
      </c>
      <c r="F503" s="49">
        <f>YEAR(EnergyDemand__2_1[[#This Row],[Date]])</f>
        <v>2017</v>
      </c>
      <c r="G503">
        <v>10.199999999999999</v>
      </c>
      <c r="H503">
        <v>17.8</v>
      </c>
      <c r="I503">
        <v>2.5</v>
      </c>
      <c r="J503">
        <v>0</v>
      </c>
      <c r="K503" t="str">
        <f>VLOOKUP(EnergyDemand__2_1[[#This Row],[Date]],_holidays!$A$1:$C$2107,2,0)</f>
        <v>Y</v>
      </c>
      <c r="L503" t="str">
        <f>VLOOKUP(EnergyDemand__2_1[[#This Row],[Date]],_holidays!$A$1:$C$2107,3,0)</f>
        <v>N</v>
      </c>
      <c r="M503" s="2">
        <v>123351.45</v>
      </c>
      <c r="N503" s="4">
        <v>96.440249769999994</v>
      </c>
      <c r="O503" s="54">
        <f>EnergyDemand__2_1[[#This Row],[Demand]]*EnergyDemand__2_1[[#This Row],[RRP AUD$]]</f>
        <v>11896044.647491666</v>
      </c>
    </row>
    <row r="504" spans="1:15" x14ac:dyDescent="0.3">
      <c r="A504" s="3">
        <v>43475</v>
      </c>
      <c r="B504" s="3" t="str">
        <f>"Q" &amp;INT((MONTH(A504)+2)/3) &amp; "-" &amp; YEAR(A504)</f>
        <v>Q1-2019</v>
      </c>
      <c r="C504" t="str">
        <f>TEXT(EnergyDemand__2_1[[#This Row],[Date]],"mmmm")</f>
        <v>January</v>
      </c>
      <c r="D504">
        <f>WEEKNUM(EnergyDemand__2_1[[#This Row],[Date]],)</f>
        <v>2</v>
      </c>
      <c r="E504" t="str">
        <f>TEXT(EnergyDemand__2_1[[#This Row],[Date]],"dddd")</f>
        <v>Thursday</v>
      </c>
      <c r="F504" s="49">
        <f>YEAR(EnergyDemand__2_1[[#This Row],[Date]])</f>
        <v>2019</v>
      </c>
      <c r="G504">
        <v>13.5</v>
      </c>
      <c r="H504">
        <v>21.4</v>
      </c>
      <c r="I504">
        <v>25.8</v>
      </c>
      <c r="J504">
        <v>0</v>
      </c>
      <c r="K504" t="str">
        <f>VLOOKUP(EnergyDemand__2_1[[#This Row],[Date]],_holidays!$A$1:$C$2107,2,0)</f>
        <v>N</v>
      </c>
      <c r="L504" t="str">
        <f>VLOOKUP(EnergyDemand__2_1[[#This Row],[Date]],_holidays!$A$1:$C$2107,3,0)</f>
        <v>N</v>
      </c>
      <c r="M504" s="2">
        <v>108078.69500000001</v>
      </c>
      <c r="N504" s="4">
        <v>96.413742569999997</v>
      </c>
      <c r="O504" s="54">
        <f>EnergyDemand__2_1[[#This Row],[Demand]]*EnergyDemand__2_1[[#This Row],[RRP AUD$]]</f>
        <v>10420271.477031546</v>
      </c>
    </row>
    <row r="505" spans="1:15" x14ac:dyDescent="0.3">
      <c r="A505" s="3">
        <v>43393</v>
      </c>
      <c r="B505" s="3" t="str">
        <f>"Q" &amp;INT((MONTH(A505)+2)/3) &amp; "-" &amp; YEAR(A505)</f>
        <v>Q4-2018</v>
      </c>
      <c r="C505" t="str">
        <f>TEXT(EnergyDemand__2_1[[#This Row],[Date]],"mmmm")</f>
        <v>October</v>
      </c>
      <c r="D505">
        <f>WEEKNUM(EnergyDemand__2_1[[#This Row],[Date]],)</f>
        <v>42</v>
      </c>
      <c r="E505" t="str">
        <f>TEXT(EnergyDemand__2_1[[#This Row],[Date]],"dddd")</f>
        <v>Saturday</v>
      </c>
      <c r="F505" s="49">
        <f>YEAR(EnergyDemand__2_1[[#This Row],[Date]])</f>
        <v>2018</v>
      </c>
      <c r="G505">
        <v>11.7</v>
      </c>
      <c r="H505">
        <v>16.100000000000001</v>
      </c>
      <c r="I505">
        <v>9.8000000000000007</v>
      </c>
      <c r="J505">
        <v>5</v>
      </c>
      <c r="K505" t="str">
        <f>VLOOKUP(EnergyDemand__2_1[[#This Row],[Date]],_holidays!$A$1:$C$2107,2,0)</f>
        <v>Y</v>
      </c>
      <c r="L505" t="str">
        <f>VLOOKUP(EnergyDemand__2_1[[#This Row],[Date]],_holidays!$A$1:$C$2107,3,0)</f>
        <v>N</v>
      </c>
      <c r="M505" s="2">
        <v>99368.854999999996</v>
      </c>
      <c r="N505" s="4">
        <v>96.292242040000005</v>
      </c>
      <c r="O505" s="54">
        <f>EnergyDemand__2_1[[#This Row],[Demand]]*EnergyDemand__2_1[[#This Row],[RRP AUD$]]</f>
        <v>9568449.8368976638</v>
      </c>
    </row>
    <row r="506" spans="1:15" x14ac:dyDescent="0.3">
      <c r="A506" s="3">
        <v>42430</v>
      </c>
      <c r="B506" s="3" t="str">
        <f>"Q" &amp;INT((MONTH(A506)+2)/3) &amp; "-" &amp; YEAR(A506)</f>
        <v>Q1-2016</v>
      </c>
      <c r="C506" t="str">
        <f>TEXT(EnergyDemand__2_1[[#This Row],[Date]],"mmmm")</f>
        <v>March</v>
      </c>
      <c r="D506">
        <f>WEEKNUM(EnergyDemand__2_1[[#This Row],[Date]],)</f>
        <v>10</v>
      </c>
      <c r="E506" t="str">
        <f>TEXT(EnergyDemand__2_1[[#This Row],[Date]],"dddd")</f>
        <v>Tuesday</v>
      </c>
      <c r="F506" s="49">
        <f>YEAR(EnergyDemand__2_1[[#This Row],[Date]])</f>
        <v>2016</v>
      </c>
      <c r="G506">
        <v>17.3</v>
      </c>
      <c r="H506">
        <v>33.700000000000003</v>
      </c>
      <c r="I506">
        <v>23.4</v>
      </c>
      <c r="J506">
        <v>0</v>
      </c>
      <c r="K506" t="str">
        <f>VLOOKUP(EnergyDemand__2_1[[#This Row],[Date]],_holidays!$A$1:$C$2107,2,0)</f>
        <v>Y</v>
      </c>
      <c r="L506" t="str">
        <f>VLOOKUP(EnergyDemand__2_1[[#This Row],[Date]],_holidays!$A$1:$C$2107,3,0)</f>
        <v>N</v>
      </c>
      <c r="M506" s="2">
        <v>142242.595</v>
      </c>
      <c r="N506" s="4">
        <v>96.287619219999996</v>
      </c>
      <c r="O506" s="54">
        <f>EnergyDemand__2_1[[#This Row],[Demand]]*EnergyDemand__2_1[[#This Row],[RRP AUD$]]</f>
        <v>13696200.824224675</v>
      </c>
    </row>
    <row r="507" spans="1:15" x14ac:dyDescent="0.3">
      <c r="A507" s="3">
        <v>42765</v>
      </c>
      <c r="B507" s="3" t="str">
        <f>"Q" &amp;INT((MONTH(A507)+2)/3) &amp; "-" &amp; YEAR(A507)</f>
        <v>Q1-2017</v>
      </c>
      <c r="C507" t="str">
        <f>TEXT(EnergyDemand__2_1[[#This Row],[Date]],"mmmm")</f>
        <v>January</v>
      </c>
      <c r="D507">
        <f>WEEKNUM(EnergyDemand__2_1[[#This Row],[Date]],)</f>
        <v>5</v>
      </c>
      <c r="E507" t="str">
        <f>TEXT(EnergyDemand__2_1[[#This Row],[Date]],"dddd")</f>
        <v>Monday</v>
      </c>
      <c r="F507" s="49">
        <f>YEAR(EnergyDemand__2_1[[#This Row],[Date]])</f>
        <v>2017</v>
      </c>
      <c r="G507">
        <v>17.8</v>
      </c>
      <c r="H507">
        <v>30</v>
      </c>
      <c r="I507">
        <v>3.7</v>
      </c>
      <c r="J507">
        <v>0</v>
      </c>
      <c r="K507" t="str">
        <f>VLOOKUP(EnergyDemand__2_1[[#This Row],[Date]],_holidays!$A$1:$C$2107,2,0)</f>
        <v>N</v>
      </c>
      <c r="L507" t="str">
        <f>VLOOKUP(EnergyDemand__2_1[[#This Row],[Date]],_holidays!$A$1:$C$2107,3,0)</f>
        <v>N</v>
      </c>
      <c r="M507" s="2">
        <v>124292.955</v>
      </c>
      <c r="N507" s="4">
        <v>96.168584289999998</v>
      </c>
      <c r="O507" s="54">
        <f>EnergyDemand__2_1[[#This Row],[Demand]]*EnergyDemand__2_1[[#This Row],[RRP AUD$]]</f>
        <v>11953077.519570677</v>
      </c>
    </row>
    <row r="508" spans="1:15" x14ac:dyDescent="0.3">
      <c r="A508" s="3">
        <v>43238</v>
      </c>
      <c r="B508" s="3" t="str">
        <f>"Q" &amp;INT((MONTH(A508)+2)/3) &amp; "-" &amp; YEAR(A508)</f>
        <v>Q2-2018</v>
      </c>
      <c r="C508" t="str">
        <f>TEXT(EnergyDemand__2_1[[#This Row],[Date]],"mmmm")</f>
        <v>May</v>
      </c>
      <c r="D508">
        <f>WEEKNUM(EnergyDemand__2_1[[#This Row],[Date]],)</f>
        <v>20</v>
      </c>
      <c r="E508" t="str">
        <f>TEXT(EnergyDemand__2_1[[#This Row],[Date]],"dddd")</f>
        <v>Friday</v>
      </c>
      <c r="F508" s="49">
        <f>YEAR(EnergyDemand__2_1[[#This Row],[Date]])</f>
        <v>2018</v>
      </c>
      <c r="G508">
        <v>12.3</v>
      </c>
      <c r="H508">
        <v>17.7</v>
      </c>
      <c r="I508">
        <v>8</v>
      </c>
      <c r="J508">
        <v>0.2</v>
      </c>
      <c r="K508" t="str">
        <f>VLOOKUP(EnergyDemand__2_1[[#This Row],[Date]],_holidays!$A$1:$C$2107,2,0)</f>
        <v>Y</v>
      </c>
      <c r="L508" t="str">
        <f>VLOOKUP(EnergyDemand__2_1[[#This Row],[Date]],_holidays!$A$1:$C$2107,3,0)</f>
        <v>N</v>
      </c>
      <c r="M508" s="2">
        <v>127353.575</v>
      </c>
      <c r="N508" s="4">
        <v>96.161656390000005</v>
      </c>
      <c r="O508" s="54">
        <f>EnergyDemand__2_1[[#This Row],[Demand]]*EnergyDemand__2_1[[#This Row],[RRP AUD$]]</f>
        <v>12246530.719188094</v>
      </c>
    </row>
    <row r="509" spans="1:15" x14ac:dyDescent="0.3">
      <c r="A509" s="3">
        <v>42884</v>
      </c>
      <c r="B509" s="3" t="str">
        <f>"Q" &amp;INT((MONTH(A509)+2)/3) &amp; "-" &amp; YEAR(A509)</f>
        <v>Q2-2017</v>
      </c>
      <c r="C509" t="str">
        <f>TEXT(EnergyDemand__2_1[[#This Row],[Date]],"mmmm")</f>
        <v>May</v>
      </c>
      <c r="D509">
        <f>WEEKNUM(EnergyDemand__2_1[[#This Row],[Date]],)</f>
        <v>22</v>
      </c>
      <c r="E509" t="str">
        <f>TEXT(EnergyDemand__2_1[[#This Row],[Date]],"dddd")</f>
        <v>Monday</v>
      </c>
      <c r="F509" s="49">
        <f>YEAR(EnergyDemand__2_1[[#This Row],[Date]])</f>
        <v>2017</v>
      </c>
      <c r="G509">
        <v>7.7</v>
      </c>
      <c r="H509">
        <v>14.8</v>
      </c>
      <c r="I509">
        <v>8</v>
      </c>
      <c r="J509">
        <v>1.4</v>
      </c>
      <c r="K509" t="str">
        <f>VLOOKUP(EnergyDemand__2_1[[#This Row],[Date]],_holidays!$A$1:$C$2107,2,0)</f>
        <v>Y</v>
      </c>
      <c r="L509" t="str">
        <f>VLOOKUP(EnergyDemand__2_1[[#This Row],[Date]],_holidays!$A$1:$C$2107,3,0)</f>
        <v>N</v>
      </c>
      <c r="M509" s="2">
        <v>130516.1</v>
      </c>
      <c r="N509" s="4">
        <v>96.084781000000007</v>
      </c>
      <c r="O509" s="54">
        <f>EnergyDemand__2_1[[#This Row],[Demand]]*EnergyDemand__2_1[[#This Row],[RRP AUD$]]</f>
        <v>12540610.885474101</v>
      </c>
    </row>
    <row r="510" spans="1:15" x14ac:dyDescent="0.3">
      <c r="A510" s="3">
        <v>42905</v>
      </c>
      <c r="B510" s="3" t="str">
        <f>"Q" &amp;INT((MONTH(A510)+2)/3) &amp; "-" &amp; YEAR(A510)</f>
        <v>Q2-2017</v>
      </c>
      <c r="C510" t="str">
        <f>TEXT(EnergyDemand__2_1[[#This Row],[Date]],"mmmm")</f>
        <v>June</v>
      </c>
      <c r="D510">
        <f>WEEKNUM(EnergyDemand__2_1[[#This Row],[Date]],)</f>
        <v>25</v>
      </c>
      <c r="E510" t="str">
        <f>TEXT(EnergyDemand__2_1[[#This Row],[Date]],"dddd")</f>
        <v>Monday</v>
      </c>
      <c r="F510" s="49">
        <f>YEAR(EnergyDemand__2_1[[#This Row],[Date]])</f>
        <v>2017</v>
      </c>
      <c r="G510">
        <v>7.1</v>
      </c>
      <c r="H510">
        <v>16.100000000000001</v>
      </c>
      <c r="I510">
        <v>6</v>
      </c>
      <c r="J510">
        <v>0</v>
      </c>
      <c r="K510" t="str">
        <f>VLOOKUP(EnergyDemand__2_1[[#This Row],[Date]],_holidays!$A$1:$C$2107,2,0)</f>
        <v>Y</v>
      </c>
      <c r="L510" t="str">
        <f>VLOOKUP(EnergyDemand__2_1[[#This Row],[Date]],_holidays!$A$1:$C$2107,3,0)</f>
        <v>N</v>
      </c>
      <c r="M510" s="2">
        <v>134925.74</v>
      </c>
      <c r="N510" s="4">
        <v>95.96949334</v>
      </c>
      <c r="O510" s="54">
        <f>EnergyDemand__2_1[[#This Row],[Demand]]*EnergyDemand__2_1[[#This Row],[RRP AUD$]]</f>
        <v>12948754.906324571</v>
      </c>
    </row>
    <row r="511" spans="1:15" x14ac:dyDescent="0.3">
      <c r="A511" s="3">
        <v>43675</v>
      </c>
      <c r="B511" s="3" t="str">
        <f>"Q" &amp;INT((MONTH(A511)+2)/3) &amp; "-" &amp; YEAR(A511)</f>
        <v>Q3-2019</v>
      </c>
      <c r="C511" t="str">
        <f>TEXT(EnergyDemand__2_1[[#This Row],[Date]],"mmmm")</f>
        <v>July</v>
      </c>
      <c r="D511">
        <f>WEEKNUM(EnergyDemand__2_1[[#This Row],[Date]],)</f>
        <v>31</v>
      </c>
      <c r="E511" t="str">
        <f>TEXT(EnergyDemand__2_1[[#This Row],[Date]],"dddd")</f>
        <v>Monday</v>
      </c>
      <c r="F511" s="49">
        <f>YEAR(EnergyDemand__2_1[[#This Row],[Date]])</f>
        <v>2019</v>
      </c>
      <c r="G511">
        <v>8.9</v>
      </c>
      <c r="H511">
        <v>14.6</v>
      </c>
      <c r="I511">
        <v>9.9</v>
      </c>
      <c r="J511">
        <v>0</v>
      </c>
      <c r="K511" t="str">
        <f>VLOOKUP(EnergyDemand__2_1[[#This Row],[Date]],_holidays!$A$1:$C$2107,2,0)</f>
        <v>Y</v>
      </c>
      <c r="L511" t="str">
        <f>VLOOKUP(EnergyDemand__2_1[[#This Row],[Date]],_holidays!$A$1:$C$2107,3,0)</f>
        <v>N</v>
      </c>
      <c r="M511" s="2">
        <v>133205.18</v>
      </c>
      <c r="N511" s="4">
        <v>95.873752800000005</v>
      </c>
      <c r="O511" s="54">
        <f>EnergyDemand__2_1[[#This Row],[Demand]]*EnergyDemand__2_1[[#This Row],[RRP AUD$]]</f>
        <v>12770880.498999504</v>
      </c>
    </row>
    <row r="512" spans="1:15" x14ac:dyDescent="0.3">
      <c r="A512" s="3">
        <v>42833</v>
      </c>
      <c r="B512" s="3" t="str">
        <f>"Q" &amp;INT((MONTH(A512)+2)/3) &amp; "-" &amp; YEAR(A512)</f>
        <v>Q2-2017</v>
      </c>
      <c r="C512" t="str">
        <f>TEXT(EnergyDemand__2_1[[#This Row],[Date]],"mmmm")</f>
        <v>April</v>
      </c>
      <c r="D512">
        <f>WEEKNUM(EnergyDemand__2_1[[#This Row],[Date]],)</f>
        <v>14</v>
      </c>
      <c r="E512" t="str">
        <f>TEXT(EnergyDemand__2_1[[#This Row],[Date]],"dddd")</f>
        <v>Saturday</v>
      </c>
      <c r="F512" s="49">
        <f>YEAR(EnergyDemand__2_1[[#This Row],[Date]])</f>
        <v>2017</v>
      </c>
      <c r="G512">
        <v>18.600000000000001</v>
      </c>
      <c r="H512">
        <v>28.1</v>
      </c>
      <c r="I512">
        <v>13.8</v>
      </c>
      <c r="J512">
        <v>0</v>
      </c>
      <c r="K512" t="str">
        <f>VLOOKUP(EnergyDemand__2_1[[#This Row],[Date]],_holidays!$A$1:$C$2107,2,0)</f>
        <v>N</v>
      </c>
      <c r="L512" t="str">
        <f>VLOOKUP(EnergyDemand__2_1[[#This Row],[Date]],_holidays!$A$1:$C$2107,3,0)</f>
        <v>N</v>
      </c>
      <c r="M512" s="2">
        <v>99084.74</v>
      </c>
      <c r="N512" s="4">
        <v>95.867977690000004</v>
      </c>
      <c r="O512" s="54">
        <f>EnergyDemand__2_1[[#This Row],[Demand]]*EnergyDemand__2_1[[#This Row],[RRP AUD$]]</f>
        <v>9499053.6437394507</v>
      </c>
    </row>
    <row r="513" spans="1:15" x14ac:dyDescent="0.3">
      <c r="A513" s="3">
        <v>43817</v>
      </c>
      <c r="B513" s="3" t="str">
        <f>"Q" &amp;INT((MONTH(A513)+2)/3) &amp; "-" &amp; YEAR(A513)</f>
        <v>Q4-2019</v>
      </c>
      <c r="C513" t="str">
        <f>TEXT(EnergyDemand__2_1[[#This Row],[Date]],"mmmm")</f>
        <v>December</v>
      </c>
      <c r="D513">
        <f>WEEKNUM(EnergyDemand__2_1[[#This Row],[Date]],)</f>
        <v>51</v>
      </c>
      <c r="E513" t="str">
        <f>TEXT(EnergyDemand__2_1[[#This Row],[Date]],"dddd")</f>
        <v>Wednesday</v>
      </c>
      <c r="F513" s="49">
        <f>YEAR(EnergyDemand__2_1[[#This Row],[Date]])</f>
        <v>2019</v>
      </c>
      <c r="G513">
        <v>15.9</v>
      </c>
      <c r="H513">
        <v>40.1</v>
      </c>
      <c r="I513">
        <v>29.3</v>
      </c>
      <c r="J513">
        <v>0</v>
      </c>
      <c r="K513" t="str">
        <f>VLOOKUP(EnergyDemand__2_1[[#This Row],[Date]],_holidays!$A$1:$C$2107,2,0)</f>
        <v>Y</v>
      </c>
      <c r="L513" t="str">
        <f>VLOOKUP(EnergyDemand__2_1[[#This Row],[Date]],_holidays!$A$1:$C$2107,3,0)</f>
        <v>N</v>
      </c>
      <c r="M513" s="2">
        <v>146990.89000000001</v>
      </c>
      <c r="N513" s="4">
        <v>95.802971920000005</v>
      </c>
      <c r="O513" s="54">
        <f>EnergyDemand__2_1[[#This Row],[Demand]]*EnergyDemand__2_1[[#This Row],[RRP AUD$]]</f>
        <v>14082164.107165812</v>
      </c>
    </row>
    <row r="514" spans="1:15" x14ac:dyDescent="0.3">
      <c r="A514" s="3">
        <v>43210</v>
      </c>
      <c r="B514" s="3" t="str">
        <f>"Q" &amp;INT((MONTH(A514)+2)/3) &amp; "-" &amp; YEAR(A514)</f>
        <v>Q2-2018</v>
      </c>
      <c r="C514" t="str">
        <f>TEXT(EnergyDemand__2_1[[#This Row],[Date]],"mmmm")</f>
        <v>April</v>
      </c>
      <c r="D514">
        <f>WEEKNUM(EnergyDemand__2_1[[#This Row],[Date]],)</f>
        <v>16</v>
      </c>
      <c r="E514" t="str">
        <f>TEXT(EnergyDemand__2_1[[#This Row],[Date]],"dddd")</f>
        <v>Friday</v>
      </c>
      <c r="F514" s="49">
        <f>YEAR(EnergyDemand__2_1[[#This Row],[Date]])</f>
        <v>2018</v>
      </c>
      <c r="G514">
        <v>8.9</v>
      </c>
      <c r="H514">
        <v>20.2</v>
      </c>
      <c r="I514">
        <v>13.7</v>
      </c>
      <c r="J514">
        <v>0</v>
      </c>
      <c r="K514" t="str">
        <f>VLOOKUP(EnergyDemand__2_1[[#This Row],[Date]],_holidays!$A$1:$C$2107,2,0)</f>
        <v>Y</v>
      </c>
      <c r="L514" t="str">
        <f>VLOOKUP(EnergyDemand__2_1[[#This Row],[Date]],_holidays!$A$1:$C$2107,3,0)</f>
        <v>N</v>
      </c>
      <c r="M514" s="2">
        <v>118324.09</v>
      </c>
      <c r="N514" s="4">
        <v>95.73201718</v>
      </c>
      <c r="O514" s="54">
        <f>EnergyDemand__2_1[[#This Row],[Demand]]*EnergyDemand__2_1[[#This Row],[RRP AUD$]]</f>
        <v>11327403.816687865</v>
      </c>
    </row>
    <row r="515" spans="1:15" x14ac:dyDescent="0.3">
      <c r="A515" s="3">
        <v>42885</v>
      </c>
      <c r="B515" s="3" t="str">
        <f>"Q" &amp;INT((MONTH(A515)+2)/3) &amp; "-" &amp; YEAR(A515)</f>
        <v>Q2-2017</v>
      </c>
      <c r="C515" t="str">
        <f>TEXT(EnergyDemand__2_1[[#This Row],[Date]],"mmmm")</f>
        <v>May</v>
      </c>
      <c r="D515">
        <f>WEEKNUM(EnergyDemand__2_1[[#This Row],[Date]],)</f>
        <v>22</v>
      </c>
      <c r="E515" t="str">
        <f>TEXT(EnergyDemand__2_1[[#This Row],[Date]],"dddd")</f>
        <v>Tuesday</v>
      </c>
      <c r="F515" s="49">
        <f>YEAR(EnergyDemand__2_1[[#This Row],[Date]])</f>
        <v>2017</v>
      </c>
      <c r="G515">
        <v>9.3000000000000007</v>
      </c>
      <c r="H515">
        <v>13.1</v>
      </c>
      <c r="I515">
        <v>6.9</v>
      </c>
      <c r="J515">
        <v>2.2000000000000002</v>
      </c>
      <c r="K515" t="str">
        <f>VLOOKUP(EnergyDemand__2_1[[#This Row],[Date]],_holidays!$A$1:$C$2107,2,0)</f>
        <v>Y</v>
      </c>
      <c r="L515" t="str">
        <f>VLOOKUP(EnergyDemand__2_1[[#This Row],[Date]],_holidays!$A$1:$C$2107,3,0)</f>
        <v>N</v>
      </c>
      <c r="M515" s="2">
        <v>132762.38</v>
      </c>
      <c r="N515" s="4">
        <v>95.714474339999995</v>
      </c>
      <c r="O515" s="54">
        <f>EnergyDemand__2_1[[#This Row],[Demand]]*EnergyDemand__2_1[[#This Row],[RRP AUD$]]</f>
        <v>12707281.41382733</v>
      </c>
    </row>
    <row r="516" spans="1:15" x14ac:dyDescent="0.3">
      <c r="A516" s="3">
        <v>42841</v>
      </c>
      <c r="B516" s="3" t="str">
        <f>"Q" &amp;INT((MONTH(A516)+2)/3) &amp; "-" &amp; YEAR(A516)</f>
        <v>Q2-2017</v>
      </c>
      <c r="C516" t="str">
        <f>TEXT(EnergyDemand__2_1[[#This Row],[Date]],"mmmm")</f>
        <v>April</v>
      </c>
      <c r="D516">
        <f>WEEKNUM(EnergyDemand__2_1[[#This Row],[Date]],)</f>
        <v>16</v>
      </c>
      <c r="E516" t="str">
        <f>TEXT(EnergyDemand__2_1[[#This Row],[Date]],"dddd")</f>
        <v>Sunday</v>
      </c>
      <c r="F516" s="49">
        <f>YEAR(EnergyDemand__2_1[[#This Row],[Date]])</f>
        <v>2017</v>
      </c>
      <c r="G516">
        <v>9.9</v>
      </c>
      <c r="H516">
        <v>22.6</v>
      </c>
      <c r="I516">
        <v>10.1</v>
      </c>
      <c r="J516">
        <v>0</v>
      </c>
      <c r="K516" t="str">
        <f>VLOOKUP(EnergyDemand__2_1[[#This Row],[Date]],_holidays!$A$1:$C$2107,2,0)</f>
        <v>N</v>
      </c>
      <c r="L516" t="str">
        <f>VLOOKUP(EnergyDemand__2_1[[#This Row],[Date]],_holidays!$A$1:$C$2107,3,0)</f>
        <v>Y</v>
      </c>
      <c r="M516" s="2">
        <v>96594.744999999995</v>
      </c>
      <c r="N516" s="4">
        <v>95.646407010000004</v>
      </c>
      <c r="O516" s="54">
        <f>EnergyDemand__2_1[[#This Row],[Demand]]*EnergyDemand__2_1[[#This Row],[RRP AUD$]]</f>
        <v>9238940.2952971626</v>
      </c>
    </row>
    <row r="517" spans="1:15" x14ac:dyDescent="0.3">
      <c r="A517" s="3">
        <v>42983</v>
      </c>
      <c r="B517" s="3" t="str">
        <f>"Q" &amp;INT((MONTH(A517)+2)/3) &amp; "-" &amp; YEAR(A517)</f>
        <v>Q3-2017</v>
      </c>
      <c r="C517" t="str">
        <f>TEXT(EnergyDemand__2_1[[#This Row],[Date]],"mmmm")</f>
        <v>September</v>
      </c>
      <c r="D517">
        <f>WEEKNUM(EnergyDemand__2_1[[#This Row],[Date]],)</f>
        <v>36</v>
      </c>
      <c r="E517" t="str">
        <f>TEXT(EnergyDemand__2_1[[#This Row],[Date]],"dddd")</f>
        <v>Tuesday</v>
      </c>
      <c r="F517" s="49">
        <f>YEAR(EnergyDemand__2_1[[#This Row],[Date]])</f>
        <v>2017</v>
      </c>
      <c r="G517">
        <v>6.5</v>
      </c>
      <c r="H517">
        <v>13.3</v>
      </c>
      <c r="I517">
        <v>11</v>
      </c>
      <c r="J517">
        <v>0.2</v>
      </c>
      <c r="K517" t="str">
        <f>VLOOKUP(EnergyDemand__2_1[[#This Row],[Date]],_holidays!$A$1:$C$2107,2,0)</f>
        <v>Y</v>
      </c>
      <c r="L517" t="str">
        <f>VLOOKUP(EnergyDemand__2_1[[#This Row],[Date]],_holidays!$A$1:$C$2107,3,0)</f>
        <v>N</v>
      </c>
      <c r="M517" s="2">
        <v>137696.67000000001</v>
      </c>
      <c r="N517" s="4">
        <v>95.602018139999998</v>
      </c>
      <c r="O517" s="54">
        <f>EnergyDemand__2_1[[#This Row],[Demand]]*EnergyDemand__2_1[[#This Row],[RRP AUD$]]</f>
        <v>13164079.543157594</v>
      </c>
    </row>
    <row r="518" spans="1:15" x14ac:dyDescent="0.3">
      <c r="A518" s="3">
        <v>43411</v>
      </c>
      <c r="B518" s="3" t="str">
        <f>"Q" &amp;INT((MONTH(A518)+2)/3) &amp; "-" &amp; YEAR(A518)</f>
        <v>Q4-2018</v>
      </c>
      <c r="C518" t="str">
        <f>TEXT(EnergyDemand__2_1[[#This Row],[Date]],"mmmm")</f>
        <v>November</v>
      </c>
      <c r="D518">
        <f>WEEKNUM(EnergyDemand__2_1[[#This Row],[Date]],)</f>
        <v>45</v>
      </c>
      <c r="E518" t="str">
        <f>TEXT(EnergyDemand__2_1[[#This Row],[Date]],"dddd")</f>
        <v>Wednesday</v>
      </c>
      <c r="F518" s="49">
        <f>YEAR(EnergyDemand__2_1[[#This Row],[Date]])</f>
        <v>2018</v>
      </c>
      <c r="G518">
        <v>11.1</v>
      </c>
      <c r="H518">
        <v>17.2</v>
      </c>
      <c r="I518">
        <v>18.2</v>
      </c>
      <c r="J518">
        <v>35.799999999999997</v>
      </c>
      <c r="K518" t="str">
        <f>VLOOKUP(EnergyDemand__2_1[[#This Row],[Date]],_holidays!$A$1:$C$2107,2,0)</f>
        <v>Y</v>
      </c>
      <c r="L518" t="str">
        <f>VLOOKUP(EnergyDemand__2_1[[#This Row],[Date]],_holidays!$A$1:$C$2107,3,0)</f>
        <v>N</v>
      </c>
      <c r="M518" s="2">
        <v>106387.19500000001</v>
      </c>
      <c r="N518" s="4">
        <v>95.569564769999999</v>
      </c>
      <c r="O518" s="54">
        <f>EnergyDemand__2_1[[#This Row],[Demand]]*EnergyDemand__2_1[[#This Row],[RRP AUD$]]</f>
        <v>10167377.92325112</v>
      </c>
    </row>
    <row r="519" spans="1:15" x14ac:dyDescent="0.3">
      <c r="A519" s="3">
        <v>43550</v>
      </c>
      <c r="B519" s="3" t="str">
        <f>"Q" &amp;INT((MONTH(A519)+2)/3) &amp; "-" &amp; YEAR(A519)</f>
        <v>Q1-2019</v>
      </c>
      <c r="C519" t="str">
        <f>TEXT(EnergyDemand__2_1[[#This Row],[Date]],"mmmm")</f>
        <v>March</v>
      </c>
      <c r="D519">
        <f>WEEKNUM(EnergyDemand__2_1[[#This Row],[Date]],)</f>
        <v>13</v>
      </c>
      <c r="E519" t="str">
        <f>TEXT(EnergyDemand__2_1[[#This Row],[Date]],"dddd")</f>
        <v>Tuesday</v>
      </c>
      <c r="F519" s="49">
        <f>YEAR(EnergyDemand__2_1[[#This Row],[Date]])</f>
        <v>2019</v>
      </c>
      <c r="G519">
        <v>12.3</v>
      </c>
      <c r="H519">
        <v>20.3</v>
      </c>
      <c r="I519">
        <v>15.9</v>
      </c>
      <c r="J519">
        <v>0</v>
      </c>
      <c r="K519" t="str">
        <f>VLOOKUP(EnergyDemand__2_1[[#This Row],[Date]],_holidays!$A$1:$C$2107,2,0)</f>
        <v>Y</v>
      </c>
      <c r="L519" t="str">
        <f>VLOOKUP(EnergyDemand__2_1[[#This Row],[Date]],_holidays!$A$1:$C$2107,3,0)</f>
        <v>N</v>
      </c>
      <c r="M519" s="2">
        <v>108840.18</v>
      </c>
      <c r="N519" s="4">
        <v>95.567893560000002</v>
      </c>
      <c r="O519" s="54">
        <f>EnergyDemand__2_1[[#This Row],[Demand]]*EnergyDemand__2_1[[#This Row],[RRP AUD$]]</f>
        <v>10401626.737291241</v>
      </c>
    </row>
    <row r="520" spans="1:15" x14ac:dyDescent="0.3">
      <c r="A520" s="3">
        <v>43685</v>
      </c>
      <c r="B520" s="3" t="str">
        <f>"Q" &amp;INT((MONTH(A520)+2)/3) &amp; "-" &amp; YEAR(A520)</f>
        <v>Q3-2019</v>
      </c>
      <c r="C520" t="str">
        <f>TEXT(EnergyDemand__2_1[[#This Row],[Date]],"mmmm")</f>
        <v>August</v>
      </c>
      <c r="D520">
        <f>WEEKNUM(EnergyDemand__2_1[[#This Row],[Date]],)</f>
        <v>32</v>
      </c>
      <c r="E520" t="str">
        <f>TEXT(EnergyDemand__2_1[[#This Row],[Date]],"dddd")</f>
        <v>Thursday</v>
      </c>
      <c r="F520" s="49">
        <f>YEAR(EnergyDemand__2_1[[#This Row],[Date]])</f>
        <v>2019</v>
      </c>
      <c r="G520">
        <v>6.7</v>
      </c>
      <c r="H520">
        <v>13.9</v>
      </c>
      <c r="I520">
        <v>9.6</v>
      </c>
      <c r="J520">
        <v>10.8</v>
      </c>
      <c r="K520" t="str">
        <f>VLOOKUP(EnergyDemand__2_1[[#This Row],[Date]],_holidays!$A$1:$C$2107,2,0)</f>
        <v>Y</v>
      </c>
      <c r="L520" t="str">
        <f>VLOOKUP(EnergyDemand__2_1[[#This Row],[Date]],_holidays!$A$1:$C$2107,3,0)</f>
        <v>N</v>
      </c>
      <c r="M520" s="2">
        <v>133004.73000000001</v>
      </c>
      <c r="N520" s="4">
        <v>95.454195279999993</v>
      </c>
      <c r="O520" s="54">
        <f>EnergyDemand__2_1[[#This Row],[Demand]]*EnergyDemand__2_1[[#This Row],[RRP AUD$]]</f>
        <v>12695859.470583675</v>
      </c>
    </row>
    <row r="521" spans="1:15" x14ac:dyDescent="0.3">
      <c r="A521" s="3">
        <v>43328</v>
      </c>
      <c r="B521" s="3" t="str">
        <f>"Q" &amp;INT((MONTH(A521)+2)/3) &amp; "-" &amp; YEAR(A521)</f>
        <v>Q3-2018</v>
      </c>
      <c r="C521" t="str">
        <f>TEXT(EnergyDemand__2_1[[#This Row],[Date]],"mmmm")</f>
        <v>August</v>
      </c>
      <c r="D521">
        <f>WEEKNUM(EnergyDemand__2_1[[#This Row],[Date]],)</f>
        <v>33</v>
      </c>
      <c r="E521" t="str">
        <f>TEXT(EnergyDemand__2_1[[#This Row],[Date]],"dddd")</f>
        <v>Thursday</v>
      </c>
      <c r="F521" s="49">
        <f>YEAR(EnergyDemand__2_1[[#This Row],[Date]])</f>
        <v>2018</v>
      </c>
      <c r="G521">
        <v>8.6999999999999993</v>
      </c>
      <c r="H521">
        <v>14.7</v>
      </c>
      <c r="I521">
        <v>9.1999999999999993</v>
      </c>
      <c r="J521">
        <v>0.2</v>
      </c>
      <c r="K521" t="str">
        <f>VLOOKUP(EnergyDemand__2_1[[#This Row],[Date]],_holidays!$A$1:$C$2107,2,0)</f>
        <v>Y</v>
      </c>
      <c r="L521" t="str">
        <f>VLOOKUP(EnergyDemand__2_1[[#This Row],[Date]],_holidays!$A$1:$C$2107,3,0)</f>
        <v>N</v>
      </c>
      <c r="M521" s="2">
        <v>131137.065</v>
      </c>
      <c r="N521" s="4">
        <v>95.267104889999999</v>
      </c>
      <c r="O521" s="54">
        <f>EnergyDemand__2_1[[#This Row],[Demand]]*EnergyDemand__2_1[[#This Row],[RRP AUD$]]</f>
        <v>12493048.526321748</v>
      </c>
    </row>
    <row r="522" spans="1:15" x14ac:dyDescent="0.3">
      <c r="A522" s="3">
        <v>43540</v>
      </c>
      <c r="B522" s="3" t="str">
        <f>"Q" &amp;INT((MONTH(A522)+2)/3) &amp; "-" &amp; YEAR(A522)</f>
        <v>Q1-2019</v>
      </c>
      <c r="C522" t="str">
        <f>TEXT(EnergyDemand__2_1[[#This Row],[Date]],"mmmm")</f>
        <v>March</v>
      </c>
      <c r="D522">
        <f>WEEKNUM(EnergyDemand__2_1[[#This Row],[Date]],)</f>
        <v>11</v>
      </c>
      <c r="E522" t="str">
        <f>TEXT(EnergyDemand__2_1[[#This Row],[Date]],"dddd")</f>
        <v>Saturday</v>
      </c>
      <c r="F522" s="49">
        <f>YEAR(EnergyDemand__2_1[[#This Row],[Date]])</f>
        <v>2019</v>
      </c>
      <c r="G522">
        <v>12.2</v>
      </c>
      <c r="H522">
        <v>25.6</v>
      </c>
      <c r="I522">
        <v>20.100000000000001</v>
      </c>
      <c r="J522">
        <v>0</v>
      </c>
      <c r="K522" t="str">
        <f>VLOOKUP(EnergyDemand__2_1[[#This Row],[Date]],_holidays!$A$1:$C$2107,2,0)</f>
        <v>Y</v>
      </c>
      <c r="L522" t="str">
        <f>VLOOKUP(EnergyDemand__2_1[[#This Row],[Date]],_holidays!$A$1:$C$2107,3,0)</f>
        <v>N</v>
      </c>
      <c r="M522" s="2">
        <v>105119.48</v>
      </c>
      <c r="N522" s="4">
        <v>95.251187810000005</v>
      </c>
      <c r="O522" s="54">
        <f>EnergyDemand__2_1[[#This Row],[Demand]]*EnergyDemand__2_1[[#This Row],[RRP AUD$]]</f>
        <v>10012755.331969539</v>
      </c>
    </row>
    <row r="523" spans="1:15" x14ac:dyDescent="0.3">
      <c r="A523" s="3">
        <v>43672</v>
      </c>
      <c r="B523" s="3" t="str">
        <f>"Q" &amp;INT((MONTH(A523)+2)/3) &amp; "-" &amp; YEAR(A523)</f>
        <v>Q3-2019</v>
      </c>
      <c r="C523" t="str">
        <f>TEXT(EnergyDemand__2_1[[#This Row],[Date]],"mmmm")</f>
        <v>July</v>
      </c>
      <c r="D523">
        <f>WEEKNUM(EnergyDemand__2_1[[#This Row],[Date]],)</f>
        <v>30</v>
      </c>
      <c r="E523" t="str">
        <f>TEXT(EnergyDemand__2_1[[#This Row],[Date]],"dddd")</f>
        <v>Friday</v>
      </c>
      <c r="F523" s="49">
        <f>YEAR(EnergyDemand__2_1[[#This Row],[Date]])</f>
        <v>2019</v>
      </c>
      <c r="G523">
        <v>11</v>
      </c>
      <c r="H523">
        <v>14</v>
      </c>
      <c r="I523">
        <v>5.9</v>
      </c>
      <c r="J523">
        <v>0</v>
      </c>
      <c r="K523" t="str">
        <f>VLOOKUP(EnergyDemand__2_1[[#This Row],[Date]],_holidays!$A$1:$C$2107,2,0)</f>
        <v>Y</v>
      </c>
      <c r="L523" t="str">
        <f>VLOOKUP(EnergyDemand__2_1[[#This Row],[Date]],_holidays!$A$1:$C$2107,3,0)</f>
        <v>N</v>
      </c>
      <c r="M523" s="2">
        <v>136493.13</v>
      </c>
      <c r="N523" s="4">
        <v>95.233217850000003</v>
      </c>
      <c r="O523" s="54">
        <f>EnergyDemand__2_1[[#This Row],[Demand]]*EnergyDemand__2_1[[#This Row],[RRP AUD$]]</f>
        <v>12998679.984318372</v>
      </c>
    </row>
    <row r="524" spans="1:15" x14ac:dyDescent="0.3">
      <c r="A524" s="3">
        <v>43444</v>
      </c>
      <c r="B524" s="3" t="str">
        <f>"Q" &amp;INT((MONTH(A524)+2)/3) &amp; "-" &amp; YEAR(A524)</f>
        <v>Q4-2018</v>
      </c>
      <c r="C524" t="str">
        <f>TEXT(EnergyDemand__2_1[[#This Row],[Date]],"mmmm")</f>
        <v>December</v>
      </c>
      <c r="D524">
        <f>WEEKNUM(EnergyDemand__2_1[[#This Row],[Date]],)</f>
        <v>50</v>
      </c>
      <c r="E524" t="str">
        <f>TEXT(EnergyDemand__2_1[[#This Row],[Date]],"dddd")</f>
        <v>Monday</v>
      </c>
      <c r="F524" s="49">
        <f>YEAR(EnergyDemand__2_1[[#This Row],[Date]])</f>
        <v>2018</v>
      </c>
      <c r="G524">
        <v>15.8</v>
      </c>
      <c r="H524">
        <v>20.6</v>
      </c>
      <c r="I524">
        <v>28.5</v>
      </c>
      <c r="J524">
        <v>0</v>
      </c>
      <c r="K524" t="str">
        <f>VLOOKUP(EnergyDemand__2_1[[#This Row],[Date]],_holidays!$A$1:$C$2107,2,0)</f>
        <v>Y</v>
      </c>
      <c r="L524" t="str">
        <f>VLOOKUP(EnergyDemand__2_1[[#This Row],[Date]],_holidays!$A$1:$C$2107,3,0)</f>
        <v>N</v>
      </c>
      <c r="M524" s="2">
        <v>110803.765</v>
      </c>
      <c r="N524" s="4">
        <v>95.225723139999999</v>
      </c>
      <c r="O524" s="54">
        <f>EnergyDemand__2_1[[#This Row],[Demand]]*EnergyDemand__2_1[[#This Row],[RRP AUD$]]</f>
        <v>10551368.648759622</v>
      </c>
    </row>
    <row r="525" spans="1:15" x14ac:dyDescent="0.3">
      <c r="A525" s="3">
        <v>43275</v>
      </c>
      <c r="B525" s="3" t="str">
        <f>"Q" &amp;INT((MONTH(A525)+2)/3) &amp; "-" &amp; YEAR(A525)</f>
        <v>Q2-2018</v>
      </c>
      <c r="C525" t="str">
        <f>TEXT(EnergyDemand__2_1[[#This Row],[Date]],"mmmm")</f>
        <v>June</v>
      </c>
      <c r="D525">
        <f>WEEKNUM(EnergyDemand__2_1[[#This Row],[Date]],)</f>
        <v>26</v>
      </c>
      <c r="E525" t="str">
        <f>TEXT(EnergyDemand__2_1[[#This Row],[Date]],"dddd")</f>
        <v>Sunday</v>
      </c>
      <c r="F525" s="49">
        <f>YEAR(EnergyDemand__2_1[[#This Row],[Date]])</f>
        <v>2018</v>
      </c>
      <c r="G525">
        <v>9</v>
      </c>
      <c r="H525">
        <v>13.1</v>
      </c>
      <c r="I525">
        <v>5.7</v>
      </c>
      <c r="J525">
        <v>0</v>
      </c>
      <c r="K525" t="str">
        <f>VLOOKUP(EnergyDemand__2_1[[#This Row],[Date]],_holidays!$A$1:$C$2107,2,0)</f>
        <v>Y</v>
      </c>
      <c r="L525" t="str">
        <f>VLOOKUP(EnergyDemand__2_1[[#This Row],[Date]],_holidays!$A$1:$C$2107,3,0)</f>
        <v>N</v>
      </c>
      <c r="M525" s="2">
        <v>125850.58</v>
      </c>
      <c r="N525" s="4">
        <v>95.155970719999999</v>
      </c>
      <c r="O525" s="54">
        <f>EnergyDemand__2_1[[#This Row],[Demand]]*EnergyDemand__2_1[[#This Row],[RRP AUD$]]</f>
        <v>11975434.105575018</v>
      </c>
    </row>
    <row r="526" spans="1:15" x14ac:dyDescent="0.3">
      <c r="A526" s="3">
        <v>44033</v>
      </c>
      <c r="B526" s="3" t="str">
        <f>"Q" &amp;INT((MONTH(A526)+2)/3) &amp; "-" &amp; YEAR(A526)</f>
        <v>Q3-2020</v>
      </c>
      <c r="C526" t="str">
        <f>TEXT(EnergyDemand__2_1[[#This Row],[Date]],"mmmm")</f>
        <v>July</v>
      </c>
      <c r="D526">
        <f>WEEKNUM(EnergyDemand__2_1[[#This Row],[Date]],)</f>
        <v>30</v>
      </c>
      <c r="E526" t="str">
        <f>TEXT(EnergyDemand__2_1[[#This Row],[Date]],"dddd")</f>
        <v>Tuesday</v>
      </c>
      <c r="F526" s="49">
        <f>YEAR(EnergyDemand__2_1[[#This Row],[Date]])</f>
        <v>2020</v>
      </c>
      <c r="G526">
        <v>7.2</v>
      </c>
      <c r="H526">
        <v>12.9</v>
      </c>
      <c r="I526">
        <v>8.1</v>
      </c>
      <c r="J526">
        <v>0.4</v>
      </c>
      <c r="K526" t="str">
        <f>VLOOKUP(EnergyDemand__2_1[[#This Row],[Date]],_holidays!$A$1:$C$2107,2,0)</f>
        <v>Y</v>
      </c>
      <c r="L526" t="str">
        <f>VLOOKUP(EnergyDemand__2_1[[#This Row],[Date]],_holidays!$A$1:$C$2107,3,0)</f>
        <v>N</v>
      </c>
      <c r="M526" s="2">
        <v>140086.10500000001</v>
      </c>
      <c r="N526" s="4">
        <v>95.137779660000007</v>
      </c>
      <c r="O526" s="54">
        <f>EnergyDemand__2_1[[#This Row],[Demand]]*EnergyDemand__2_1[[#This Row],[RRP AUD$]]</f>
        <v>13327480.990917627</v>
      </c>
    </row>
    <row r="527" spans="1:15" x14ac:dyDescent="0.3">
      <c r="A527" s="3">
        <v>43577</v>
      </c>
      <c r="B527" s="3" t="str">
        <f>"Q" &amp;INT((MONTH(A527)+2)/3) &amp; "-" &amp; YEAR(A527)</f>
        <v>Q2-2019</v>
      </c>
      <c r="C527" t="str">
        <f>TEXT(EnergyDemand__2_1[[#This Row],[Date]],"mmmm")</f>
        <v>April</v>
      </c>
      <c r="D527">
        <f>WEEKNUM(EnergyDemand__2_1[[#This Row],[Date]],)</f>
        <v>17</v>
      </c>
      <c r="E527" t="str">
        <f>TEXT(EnergyDemand__2_1[[#This Row],[Date]],"dddd")</f>
        <v>Monday</v>
      </c>
      <c r="F527" s="49">
        <f>YEAR(EnergyDemand__2_1[[#This Row],[Date]])</f>
        <v>2019</v>
      </c>
      <c r="G527">
        <v>13.7</v>
      </c>
      <c r="H527">
        <v>17.600000000000001</v>
      </c>
      <c r="I527">
        <v>6</v>
      </c>
      <c r="J527">
        <v>0.8</v>
      </c>
      <c r="K527" t="str">
        <f>VLOOKUP(EnergyDemand__2_1[[#This Row],[Date]],_holidays!$A$1:$C$2107,2,0)</f>
        <v>N</v>
      </c>
      <c r="L527" t="str">
        <f>VLOOKUP(EnergyDemand__2_1[[#This Row],[Date]],_holidays!$A$1:$C$2107,3,0)</f>
        <v>Y</v>
      </c>
      <c r="M527" s="2">
        <v>100246.51</v>
      </c>
      <c r="N527" s="4">
        <v>95.107386919999996</v>
      </c>
      <c r="O527" s="54">
        <f>EnergyDemand__2_1[[#This Row],[Demand]]*EnergyDemand__2_1[[#This Row],[RRP AUD$]]</f>
        <v>9534183.613949649</v>
      </c>
    </row>
    <row r="528" spans="1:15" x14ac:dyDescent="0.3">
      <c r="A528" s="3">
        <v>43533</v>
      </c>
      <c r="B528" s="3" t="str">
        <f>"Q" &amp;INT((MONTH(A528)+2)/3) &amp; "-" &amp; YEAR(A528)</f>
        <v>Q1-2019</v>
      </c>
      <c r="C528" t="str">
        <f>TEXT(EnergyDemand__2_1[[#This Row],[Date]],"mmmm")</f>
        <v>March</v>
      </c>
      <c r="D528">
        <f>WEEKNUM(EnergyDemand__2_1[[#This Row],[Date]],)</f>
        <v>10</v>
      </c>
      <c r="E528" t="str">
        <f>TEXT(EnergyDemand__2_1[[#This Row],[Date]],"dddd")</f>
        <v>Saturday</v>
      </c>
      <c r="F528" s="49">
        <f>YEAR(EnergyDemand__2_1[[#This Row],[Date]])</f>
        <v>2019</v>
      </c>
      <c r="G528">
        <v>13.9</v>
      </c>
      <c r="H528">
        <v>24.7</v>
      </c>
      <c r="I528">
        <v>20</v>
      </c>
      <c r="J528">
        <v>0</v>
      </c>
      <c r="K528" t="str">
        <f>VLOOKUP(EnergyDemand__2_1[[#This Row],[Date]],_holidays!$A$1:$C$2107,2,0)</f>
        <v>Y</v>
      </c>
      <c r="L528" t="str">
        <f>VLOOKUP(EnergyDemand__2_1[[#This Row],[Date]],_holidays!$A$1:$C$2107,3,0)</f>
        <v>N</v>
      </c>
      <c r="M528" s="2">
        <v>106854.935</v>
      </c>
      <c r="N528" s="4">
        <v>95.078424589999997</v>
      </c>
      <c r="O528" s="54">
        <f>EnergyDemand__2_1[[#This Row],[Demand]]*EnergyDemand__2_1[[#This Row],[RRP AUD$]]</f>
        <v>10159598.87946685</v>
      </c>
    </row>
    <row r="529" spans="1:15" x14ac:dyDescent="0.3">
      <c r="A529" s="3">
        <v>42534</v>
      </c>
      <c r="B529" s="3" t="str">
        <f>"Q" &amp;INT((MONTH(A529)+2)/3) &amp; "-" &amp; YEAR(A529)</f>
        <v>Q2-2016</v>
      </c>
      <c r="C529" t="str">
        <f>TEXT(EnergyDemand__2_1[[#This Row],[Date]],"mmmm")</f>
        <v>June</v>
      </c>
      <c r="D529">
        <f>WEEKNUM(EnergyDemand__2_1[[#This Row],[Date]],)</f>
        <v>25</v>
      </c>
      <c r="E529" t="str">
        <f>TEXT(EnergyDemand__2_1[[#This Row],[Date]],"dddd")</f>
        <v>Monday</v>
      </c>
      <c r="F529" s="49">
        <f>YEAR(EnergyDemand__2_1[[#This Row],[Date]])</f>
        <v>2016</v>
      </c>
      <c r="G529">
        <v>3.8</v>
      </c>
      <c r="H529">
        <v>13.4</v>
      </c>
      <c r="I529">
        <v>9</v>
      </c>
      <c r="J529">
        <v>0</v>
      </c>
      <c r="K529" t="str">
        <f>VLOOKUP(EnergyDemand__2_1[[#This Row],[Date]],_holidays!$A$1:$C$2107,2,0)</f>
        <v>Y</v>
      </c>
      <c r="L529" t="str">
        <f>VLOOKUP(EnergyDemand__2_1[[#This Row],[Date]],_holidays!$A$1:$C$2107,3,0)</f>
        <v>Y</v>
      </c>
      <c r="M529" s="2">
        <v>122106.95</v>
      </c>
      <c r="N529" s="4">
        <v>95.064774630000002</v>
      </c>
      <c r="O529" s="54">
        <f>EnergyDemand__2_1[[#This Row],[Demand]]*EnergyDemand__2_1[[#This Row],[RRP AUD$]]</f>
        <v>11608069.682506679</v>
      </c>
    </row>
    <row r="530" spans="1:15" x14ac:dyDescent="0.3">
      <c r="A530" s="3">
        <v>42908</v>
      </c>
      <c r="B530" s="3" t="str">
        <f>"Q" &amp;INT((MONTH(A530)+2)/3) &amp; "-" &amp; YEAR(A530)</f>
        <v>Q2-2017</v>
      </c>
      <c r="C530" t="str">
        <f>TEXT(EnergyDemand__2_1[[#This Row],[Date]],"mmmm")</f>
        <v>June</v>
      </c>
      <c r="D530">
        <f>WEEKNUM(EnergyDemand__2_1[[#This Row],[Date]],)</f>
        <v>25</v>
      </c>
      <c r="E530" t="str">
        <f>TEXT(EnergyDemand__2_1[[#This Row],[Date]],"dddd")</f>
        <v>Thursday</v>
      </c>
      <c r="F530" s="49">
        <f>YEAR(EnergyDemand__2_1[[#This Row],[Date]])</f>
        <v>2017</v>
      </c>
      <c r="G530">
        <v>6.7</v>
      </c>
      <c r="H530">
        <v>14.1</v>
      </c>
      <c r="I530">
        <v>6.7</v>
      </c>
      <c r="J530">
        <v>0.2</v>
      </c>
      <c r="K530" t="str">
        <f>VLOOKUP(EnergyDemand__2_1[[#This Row],[Date]],_holidays!$A$1:$C$2107,2,0)</f>
        <v>Y</v>
      </c>
      <c r="L530" t="str">
        <f>VLOOKUP(EnergyDemand__2_1[[#This Row],[Date]],_holidays!$A$1:$C$2107,3,0)</f>
        <v>N</v>
      </c>
      <c r="M530" s="2">
        <v>140348.57</v>
      </c>
      <c r="N530" s="4">
        <v>94.858967509999999</v>
      </c>
      <c r="O530" s="54">
        <f>EnergyDemand__2_1[[#This Row],[Demand]]*EnergyDemand__2_1[[#This Row],[RRP AUD$]]</f>
        <v>13313320.441704961</v>
      </c>
    </row>
    <row r="531" spans="1:15" x14ac:dyDescent="0.3">
      <c r="A531" s="3">
        <v>42990</v>
      </c>
      <c r="B531" s="3" t="str">
        <f>"Q" &amp;INT((MONTH(A531)+2)/3) &amp; "-" &amp; YEAR(A531)</f>
        <v>Q3-2017</v>
      </c>
      <c r="C531" t="str">
        <f>TEXT(EnergyDemand__2_1[[#This Row],[Date]],"mmmm")</f>
        <v>September</v>
      </c>
      <c r="D531">
        <f>WEEKNUM(EnergyDemand__2_1[[#This Row],[Date]],)</f>
        <v>37</v>
      </c>
      <c r="E531" t="str">
        <f>TEXT(EnergyDemand__2_1[[#This Row],[Date]],"dddd")</f>
        <v>Tuesday</v>
      </c>
      <c r="F531" s="49">
        <f>YEAR(EnergyDemand__2_1[[#This Row],[Date]])</f>
        <v>2017</v>
      </c>
      <c r="G531">
        <v>12.2</v>
      </c>
      <c r="H531">
        <v>19.899999999999999</v>
      </c>
      <c r="I531">
        <v>3.5</v>
      </c>
      <c r="J531">
        <v>0.2</v>
      </c>
      <c r="K531" t="str">
        <f>VLOOKUP(EnergyDemand__2_1[[#This Row],[Date]],_holidays!$A$1:$C$2107,2,0)</f>
        <v>Y</v>
      </c>
      <c r="L531" t="str">
        <f>VLOOKUP(EnergyDemand__2_1[[#This Row],[Date]],_holidays!$A$1:$C$2107,3,0)</f>
        <v>N</v>
      </c>
      <c r="M531" s="2">
        <v>130906.89</v>
      </c>
      <c r="N531" s="4">
        <v>94.772968660000004</v>
      </c>
      <c r="O531" s="54">
        <f>EnergyDemand__2_1[[#This Row],[Demand]]*EnergyDemand__2_1[[#This Row],[RRP AUD$]]</f>
        <v>12406434.583348067</v>
      </c>
    </row>
    <row r="532" spans="1:15" x14ac:dyDescent="0.3">
      <c r="A532" s="3">
        <v>43592</v>
      </c>
      <c r="B532" s="3" t="str">
        <f>"Q" &amp;INT((MONTH(A532)+2)/3) &amp; "-" &amp; YEAR(A532)</f>
        <v>Q2-2019</v>
      </c>
      <c r="C532" t="str">
        <f>TEXT(EnergyDemand__2_1[[#This Row],[Date]],"mmmm")</f>
        <v>May</v>
      </c>
      <c r="D532">
        <f>WEEKNUM(EnergyDemand__2_1[[#This Row],[Date]],)</f>
        <v>19</v>
      </c>
      <c r="E532" t="str">
        <f>TEXT(EnergyDemand__2_1[[#This Row],[Date]],"dddd")</f>
        <v>Tuesday</v>
      </c>
      <c r="F532" s="49">
        <f>YEAR(EnergyDemand__2_1[[#This Row],[Date]])</f>
        <v>2019</v>
      </c>
      <c r="G532">
        <v>7.4</v>
      </c>
      <c r="H532">
        <v>18.7</v>
      </c>
      <c r="I532">
        <v>11.7</v>
      </c>
      <c r="J532">
        <v>0</v>
      </c>
      <c r="K532" t="str">
        <f>VLOOKUP(EnergyDemand__2_1[[#This Row],[Date]],_holidays!$A$1:$C$2107,2,0)</f>
        <v>Y</v>
      </c>
      <c r="L532" t="str">
        <f>VLOOKUP(EnergyDemand__2_1[[#This Row],[Date]],_holidays!$A$1:$C$2107,3,0)</f>
        <v>N</v>
      </c>
      <c r="M532" s="2">
        <v>116318.435</v>
      </c>
      <c r="N532" s="4">
        <v>94.753714479999999</v>
      </c>
      <c r="O532" s="54">
        <f>EnergyDemand__2_1[[#This Row],[Demand]]*EnergyDemand__2_1[[#This Row],[RRP AUD$]]</f>
        <v>11021603.778750438</v>
      </c>
    </row>
    <row r="533" spans="1:15" x14ac:dyDescent="0.3">
      <c r="A533" s="3">
        <v>43053</v>
      </c>
      <c r="B533" s="3" t="str">
        <f>"Q" &amp;INT((MONTH(A533)+2)/3) &amp; "-" &amp; YEAR(A533)</f>
        <v>Q4-2017</v>
      </c>
      <c r="C533" t="str">
        <f>TEXT(EnergyDemand__2_1[[#This Row],[Date]],"mmmm")</f>
        <v>November</v>
      </c>
      <c r="D533">
        <f>WEEKNUM(EnergyDemand__2_1[[#This Row],[Date]],)</f>
        <v>46</v>
      </c>
      <c r="E533" t="str">
        <f>TEXT(EnergyDemand__2_1[[#This Row],[Date]],"dddd")</f>
        <v>Tuesday</v>
      </c>
      <c r="F533" s="49">
        <f>YEAR(EnergyDemand__2_1[[#This Row],[Date]])</f>
        <v>2017</v>
      </c>
      <c r="G533">
        <v>18.2</v>
      </c>
      <c r="H533">
        <v>33.9</v>
      </c>
      <c r="I533">
        <v>29.5</v>
      </c>
      <c r="J533">
        <v>0</v>
      </c>
      <c r="K533" t="str">
        <f>VLOOKUP(EnergyDemand__2_1[[#This Row],[Date]],_holidays!$A$1:$C$2107,2,0)</f>
        <v>Y</v>
      </c>
      <c r="L533" t="str">
        <f>VLOOKUP(EnergyDemand__2_1[[#This Row],[Date]],_holidays!$A$1:$C$2107,3,0)</f>
        <v>N</v>
      </c>
      <c r="M533" s="2">
        <v>135420.82</v>
      </c>
      <c r="N533" s="4">
        <v>94.731684869999995</v>
      </c>
      <c r="O533" s="54">
        <f>EnergyDemand__2_1[[#This Row],[Demand]]*EnergyDemand__2_1[[#This Row],[RRP AUD$]]</f>
        <v>12828642.445076993</v>
      </c>
    </row>
    <row r="534" spans="1:15" x14ac:dyDescent="0.3">
      <c r="A534" s="3">
        <v>42881</v>
      </c>
      <c r="B534" s="3" t="str">
        <f>"Q" &amp;INT((MONTH(A534)+2)/3) &amp; "-" &amp; YEAR(A534)</f>
        <v>Q2-2017</v>
      </c>
      <c r="C534" t="str">
        <f>TEXT(EnergyDemand__2_1[[#This Row],[Date]],"mmmm")</f>
        <v>May</v>
      </c>
      <c r="D534">
        <f>WEEKNUM(EnergyDemand__2_1[[#This Row],[Date]],)</f>
        <v>21</v>
      </c>
      <c r="E534" t="str">
        <f>TEXT(EnergyDemand__2_1[[#This Row],[Date]],"dddd")</f>
        <v>Friday</v>
      </c>
      <c r="F534" s="49">
        <f>YEAR(EnergyDemand__2_1[[#This Row],[Date]])</f>
        <v>2017</v>
      </c>
      <c r="G534">
        <v>13.1</v>
      </c>
      <c r="H534">
        <v>18</v>
      </c>
      <c r="I534">
        <v>8.1999999999999993</v>
      </c>
      <c r="J534">
        <v>0</v>
      </c>
      <c r="K534" t="str">
        <f>VLOOKUP(EnergyDemand__2_1[[#This Row],[Date]],_holidays!$A$1:$C$2107,2,0)</f>
        <v>Y</v>
      </c>
      <c r="L534" t="str">
        <f>VLOOKUP(EnergyDemand__2_1[[#This Row],[Date]],_holidays!$A$1:$C$2107,3,0)</f>
        <v>N</v>
      </c>
      <c r="M534" s="2">
        <v>123130.6</v>
      </c>
      <c r="N534" s="4">
        <v>94.696229970000005</v>
      </c>
      <c r="O534" s="54">
        <f>EnergyDemand__2_1[[#This Row],[Demand]]*EnergyDemand__2_1[[#This Row],[RRP AUD$]]</f>
        <v>11660003.613944083</v>
      </c>
    </row>
    <row r="535" spans="1:15" x14ac:dyDescent="0.3">
      <c r="A535" s="3">
        <v>43687</v>
      </c>
      <c r="B535" s="3" t="str">
        <f>"Q" &amp;INT((MONTH(A535)+2)/3) &amp; "-" &amp; YEAR(A535)</f>
        <v>Q3-2019</v>
      </c>
      <c r="C535" t="str">
        <f>TEXT(EnergyDemand__2_1[[#This Row],[Date]],"mmmm")</f>
        <v>August</v>
      </c>
      <c r="D535">
        <f>WEEKNUM(EnergyDemand__2_1[[#This Row],[Date]],)</f>
        <v>32</v>
      </c>
      <c r="E535" t="str">
        <f>TEXT(EnergyDemand__2_1[[#This Row],[Date]],"dddd")</f>
        <v>Saturday</v>
      </c>
      <c r="F535" s="49">
        <f>YEAR(EnergyDemand__2_1[[#This Row],[Date]])</f>
        <v>2019</v>
      </c>
      <c r="G535">
        <v>5.2</v>
      </c>
      <c r="H535">
        <v>12.5</v>
      </c>
      <c r="I535">
        <v>6.6</v>
      </c>
      <c r="J535">
        <v>4.2</v>
      </c>
      <c r="K535" t="str">
        <f>VLOOKUP(EnergyDemand__2_1[[#This Row],[Date]],_holidays!$A$1:$C$2107,2,0)</f>
        <v>Y</v>
      </c>
      <c r="L535" t="str">
        <f>VLOOKUP(EnergyDemand__2_1[[#This Row],[Date]],_holidays!$A$1:$C$2107,3,0)</f>
        <v>N</v>
      </c>
      <c r="M535" s="2">
        <v>128554.605</v>
      </c>
      <c r="N535" s="4">
        <v>94.668808780000006</v>
      </c>
      <c r="O535" s="54">
        <f>EnergyDemand__2_1[[#This Row],[Demand]]*EnergyDemand__2_1[[#This Row],[RRP AUD$]]</f>
        <v>12170111.318533432</v>
      </c>
    </row>
    <row r="536" spans="1:15" x14ac:dyDescent="0.3">
      <c r="A536" s="3">
        <v>43291</v>
      </c>
      <c r="B536" s="3" t="str">
        <f>"Q" &amp;INT((MONTH(A536)+2)/3) &amp; "-" &amp; YEAR(A536)</f>
        <v>Q3-2018</v>
      </c>
      <c r="C536" t="str">
        <f>TEXT(EnergyDemand__2_1[[#This Row],[Date]],"mmmm")</f>
        <v>July</v>
      </c>
      <c r="D536">
        <f>WEEKNUM(EnergyDemand__2_1[[#This Row],[Date]],)</f>
        <v>28</v>
      </c>
      <c r="E536" t="str">
        <f>TEXT(EnergyDemand__2_1[[#This Row],[Date]],"dddd")</f>
        <v>Tuesday</v>
      </c>
      <c r="F536" s="49">
        <f>YEAR(EnergyDemand__2_1[[#This Row],[Date]])</f>
        <v>2018</v>
      </c>
      <c r="G536">
        <v>9.3000000000000007</v>
      </c>
      <c r="H536">
        <v>11.5</v>
      </c>
      <c r="I536">
        <v>5.4</v>
      </c>
      <c r="J536">
        <v>0</v>
      </c>
      <c r="K536" t="str">
        <f>VLOOKUP(EnergyDemand__2_1[[#This Row],[Date]],_holidays!$A$1:$C$2107,2,0)</f>
        <v>N</v>
      </c>
      <c r="L536" t="str">
        <f>VLOOKUP(EnergyDemand__2_1[[#This Row],[Date]],_holidays!$A$1:$C$2107,3,0)</f>
        <v>N</v>
      </c>
      <c r="M536" s="2">
        <v>140342.995</v>
      </c>
      <c r="N536" s="4">
        <v>94.623885849999994</v>
      </c>
      <c r="O536" s="54">
        <f>EnergyDemand__2_1[[#This Row],[Demand]]*EnergyDemand__2_1[[#This Row],[RRP AUD$]]</f>
        <v>13279799.53872712</v>
      </c>
    </row>
    <row r="537" spans="1:15" x14ac:dyDescent="0.3">
      <c r="A537" s="3">
        <v>43167</v>
      </c>
      <c r="B537" s="3" t="str">
        <f>"Q" &amp;INT((MONTH(A537)+2)/3) &amp; "-" &amp; YEAR(A537)</f>
        <v>Q1-2018</v>
      </c>
      <c r="C537" t="str">
        <f>TEXT(EnergyDemand__2_1[[#This Row],[Date]],"mmmm")</f>
        <v>March</v>
      </c>
      <c r="D537">
        <f>WEEKNUM(EnergyDemand__2_1[[#This Row],[Date]],)</f>
        <v>10</v>
      </c>
      <c r="E537" t="str">
        <f>TEXT(EnergyDemand__2_1[[#This Row],[Date]],"dddd")</f>
        <v>Thursday</v>
      </c>
      <c r="F537" s="49">
        <f>YEAR(EnergyDemand__2_1[[#This Row],[Date]])</f>
        <v>2018</v>
      </c>
      <c r="G537">
        <v>14.9</v>
      </c>
      <c r="H537">
        <v>30.5</v>
      </c>
      <c r="I537">
        <v>22.1</v>
      </c>
      <c r="J537">
        <v>0</v>
      </c>
      <c r="K537" t="str">
        <f>VLOOKUP(EnergyDemand__2_1[[#This Row],[Date]],_holidays!$A$1:$C$2107,2,0)</f>
        <v>Y</v>
      </c>
      <c r="L537" t="str">
        <f>VLOOKUP(EnergyDemand__2_1[[#This Row],[Date]],_holidays!$A$1:$C$2107,3,0)</f>
        <v>N</v>
      </c>
      <c r="M537" s="2">
        <v>128732.59</v>
      </c>
      <c r="N537" s="4">
        <v>94.574270459999994</v>
      </c>
      <c r="O537" s="54">
        <f>EnergyDemand__2_1[[#This Row],[Demand]]*EnergyDemand__2_1[[#This Row],[RRP AUD$]]</f>
        <v>12174790.783676291</v>
      </c>
    </row>
    <row r="538" spans="1:15" x14ac:dyDescent="0.3">
      <c r="A538" s="3">
        <v>43082</v>
      </c>
      <c r="B538" s="3" t="str">
        <f>"Q" &amp;INT((MONTH(A538)+2)/3) &amp; "-" &amp; YEAR(A538)</f>
        <v>Q4-2017</v>
      </c>
      <c r="C538" t="str">
        <f>TEXT(EnergyDemand__2_1[[#This Row],[Date]],"mmmm")</f>
        <v>December</v>
      </c>
      <c r="D538">
        <f>WEEKNUM(EnergyDemand__2_1[[#This Row],[Date]],)</f>
        <v>50</v>
      </c>
      <c r="E538" t="str">
        <f>TEXT(EnergyDemand__2_1[[#This Row],[Date]],"dddd")</f>
        <v>Wednesday</v>
      </c>
      <c r="F538" s="49">
        <f>YEAR(EnergyDemand__2_1[[#This Row],[Date]])</f>
        <v>2017</v>
      </c>
      <c r="G538">
        <v>15.8</v>
      </c>
      <c r="H538">
        <v>37.6</v>
      </c>
      <c r="I538">
        <v>32</v>
      </c>
      <c r="J538">
        <v>0</v>
      </c>
      <c r="K538" t="str">
        <f>VLOOKUP(EnergyDemand__2_1[[#This Row],[Date]],_holidays!$A$1:$C$2107,2,0)</f>
        <v>Y</v>
      </c>
      <c r="L538" t="str">
        <f>VLOOKUP(EnergyDemand__2_1[[#This Row],[Date]],_holidays!$A$1:$C$2107,3,0)</f>
        <v>N</v>
      </c>
      <c r="M538" s="2">
        <v>146933.095</v>
      </c>
      <c r="N538" s="4">
        <v>94.498151980000003</v>
      </c>
      <c r="O538" s="54">
        <f>EnergyDemand__2_1[[#This Row],[Demand]]*EnergyDemand__2_1[[#This Row],[RRP AUD$]]</f>
        <v>13884905.942201778</v>
      </c>
    </row>
    <row r="539" spans="1:15" x14ac:dyDescent="0.3">
      <c r="A539" s="3">
        <v>43555</v>
      </c>
      <c r="B539" s="3" t="str">
        <f>"Q" &amp;INT((MONTH(A539)+2)/3) &amp; "-" &amp; YEAR(A539)</f>
        <v>Q1-2019</v>
      </c>
      <c r="C539" t="str">
        <f>TEXT(EnergyDemand__2_1[[#This Row],[Date]],"mmmm")</f>
        <v>March</v>
      </c>
      <c r="D539">
        <f>WEEKNUM(EnergyDemand__2_1[[#This Row],[Date]],)</f>
        <v>14</v>
      </c>
      <c r="E539" t="str">
        <f>TEXT(EnergyDemand__2_1[[#This Row],[Date]],"dddd")</f>
        <v>Sunday</v>
      </c>
      <c r="F539" s="49">
        <f>YEAR(EnergyDemand__2_1[[#This Row],[Date]])</f>
        <v>2019</v>
      </c>
      <c r="G539">
        <v>9.4</v>
      </c>
      <c r="H539">
        <v>18.5</v>
      </c>
      <c r="I539">
        <v>8</v>
      </c>
      <c r="J539">
        <v>2.2000000000000002</v>
      </c>
      <c r="K539" t="str">
        <f>VLOOKUP(EnergyDemand__2_1[[#This Row],[Date]],_holidays!$A$1:$C$2107,2,0)</f>
        <v>Y</v>
      </c>
      <c r="L539" t="str">
        <f>VLOOKUP(EnergyDemand__2_1[[#This Row],[Date]],_holidays!$A$1:$C$2107,3,0)</f>
        <v>N</v>
      </c>
      <c r="M539" s="2">
        <v>101119.83500000001</v>
      </c>
      <c r="N539" s="4">
        <v>94.389588230000001</v>
      </c>
      <c r="O539" s="54">
        <f>EnergyDemand__2_1[[#This Row],[Demand]]*EnergyDemand__2_1[[#This Row],[RRP AUD$]]</f>
        <v>9544659.5875355434</v>
      </c>
    </row>
    <row r="540" spans="1:15" x14ac:dyDescent="0.3">
      <c r="A540" s="3">
        <v>43673</v>
      </c>
      <c r="B540" s="3" t="str">
        <f>"Q" &amp;INT((MONTH(A540)+2)/3) &amp; "-" &amp; YEAR(A540)</f>
        <v>Q3-2019</v>
      </c>
      <c r="C540" t="str">
        <f>TEXT(EnergyDemand__2_1[[#This Row],[Date]],"mmmm")</f>
        <v>July</v>
      </c>
      <c r="D540">
        <f>WEEKNUM(EnergyDemand__2_1[[#This Row],[Date]],)</f>
        <v>30</v>
      </c>
      <c r="E540" t="str">
        <f>TEXT(EnergyDemand__2_1[[#This Row],[Date]],"dddd")</f>
        <v>Saturday</v>
      </c>
      <c r="F540" s="49">
        <f>YEAR(EnergyDemand__2_1[[#This Row],[Date]])</f>
        <v>2019</v>
      </c>
      <c r="G540">
        <v>9.8000000000000007</v>
      </c>
      <c r="H540">
        <v>15.3</v>
      </c>
      <c r="I540">
        <v>8.6999999999999993</v>
      </c>
      <c r="J540">
        <v>6.8</v>
      </c>
      <c r="K540" t="str">
        <f>VLOOKUP(EnergyDemand__2_1[[#This Row],[Date]],_holidays!$A$1:$C$2107,2,0)</f>
        <v>Y</v>
      </c>
      <c r="L540" t="str">
        <f>VLOOKUP(EnergyDemand__2_1[[#This Row],[Date]],_holidays!$A$1:$C$2107,3,0)</f>
        <v>N</v>
      </c>
      <c r="M540" s="2">
        <v>121958.69</v>
      </c>
      <c r="N540" s="4">
        <v>94.375867150000005</v>
      </c>
      <c r="O540" s="54">
        <f>EnergyDemand__2_1[[#This Row],[Demand]]*EnergyDemand__2_1[[#This Row],[RRP AUD$]]</f>
        <v>11509957.125228034</v>
      </c>
    </row>
    <row r="541" spans="1:15" x14ac:dyDescent="0.3">
      <c r="A541" s="3">
        <v>43120</v>
      </c>
      <c r="B541" s="3" t="str">
        <f>"Q" &amp;INT((MONTH(A541)+2)/3) &amp; "-" &amp; YEAR(A541)</f>
        <v>Q1-2018</v>
      </c>
      <c r="C541" t="str">
        <f>TEXT(EnergyDemand__2_1[[#This Row],[Date]],"mmmm")</f>
        <v>January</v>
      </c>
      <c r="D541">
        <f>WEEKNUM(EnergyDemand__2_1[[#This Row],[Date]],)</f>
        <v>3</v>
      </c>
      <c r="E541" t="str">
        <f>TEXT(EnergyDemand__2_1[[#This Row],[Date]],"dddd")</f>
        <v>Saturday</v>
      </c>
      <c r="F541" s="49">
        <f>YEAR(EnergyDemand__2_1[[#This Row],[Date]])</f>
        <v>2018</v>
      </c>
      <c r="G541">
        <v>20.3</v>
      </c>
      <c r="H541">
        <v>24.6</v>
      </c>
      <c r="I541">
        <v>20.2</v>
      </c>
      <c r="J541">
        <v>0</v>
      </c>
      <c r="K541" t="str">
        <f>VLOOKUP(EnergyDemand__2_1[[#This Row],[Date]],_holidays!$A$1:$C$2107,2,0)</f>
        <v>N</v>
      </c>
      <c r="L541" t="str">
        <f>VLOOKUP(EnergyDemand__2_1[[#This Row],[Date]],_holidays!$A$1:$C$2107,3,0)</f>
        <v>N</v>
      </c>
      <c r="M541" s="2">
        <v>124825.02499999999</v>
      </c>
      <c r="N541" s="4">
        <v>94.104814860000005</v>
      </c>
      <c r="O541" s="54">
        <f>EnergyDemand__2_1[[#This Row],[Demand]]*EnergyDemand__2_1[[#This Row],[RRP AUD$]]</f>
        <v>11746635.867519872</v>
      </c>
    </row>
    <row r="542" spans="1:15" x14ac:dyDescent="0.3">
      <c r="A542" s="3">
        <v>43112</v>
      </c>
      <c r="B542" s="3" t="str">
        <f>"Q" &amp;INT((MONTH(A542)+2)/3) &amp; "-" &amp; YEAR(A542)</f>
        <v>Q1-2018</v>
      </c>
      <c r="C542" t="str">
        <f>TEXT(EnergyDemand__2_1[[#This Row],[Date]],"mmmm")</f>
        <v>January</v>
      </c>
      <c r="D542">
        <f>WEEKNUM(EnergyDemand__2_1[[#This Row],[Date]],)</f>
        <v>2</v>
      </c>
      <c r="E542" t="str">
        <f>TEXT(EnergyDemand__2_1[[#This Row],[Date]],"dddd")</f>
        <v>Friday</v>
      </c>
      <c r="F542" s="49">
        <f>YEAR(EnergyDemand__2_1[[#This Row],[Date]])</f>
        <v>2018</v>
      </c>
      <c r="G542">
        <v>20.399999999999999</v>
      </c>
      <c r="H542">
        <v>30</v>
      </c>
      <c r="I542">
        <v>1.7</v>
      </c>
      <c r="J542">
        <v>1</v>
      </c>
      <c r="K542" t="str">
        <f>VLOOKUP(EnergyDemand__2_1[[#This Row],[Date]],_holidays!$A$1:$C$2107,2,0)</f>
        <v>N</v>
      </c>
      <c r="L542" t="str">
        <f>VLOOKUP(EnergyDemand__2_1[[#This Row],[Date]],_holidays!$A$1:$C$2107,3,0)</f>
        <v>N</v>
      </c>
      <c r="M542" s="2">
        <v>132022.87</v>
      </c>
      <c r="N542" s="4">
        <v>94.000719250000003</v>
      </c>
      <c r="O542" s="54">
        <f>EnergyDemand__2_1[[#This Row],[Demand]]*EnergyDemand__2_1[[#This Row],[RRP AUD$]]</f>
        <v>12410244.737449247</v>
      </c>
    </row>
    <row r="543" spans="1:15" x14ac:dyDescent="0.3">
      <c r="A543" s="3">
        <v>44034</v>
      </c>
      <c r="B543" s="3" t="str">
        <f>"Q" &amp;INT((MONTH(A543)+2)/3) &amp; "-" &amp; YEAR(A543)</f>
        <v>Q3-2020</v>
      </c>
      <c r="C543" t="str">
        <f>TEXT(EnergyDemand__2_1[[#This Row],[Date]],"mmmm")</f>
        <v>July</v>
      </c>
      <c r="D543">
        <f>WEEKNUM(EnergyDemand__2_1[[#This Row],[Date]],)</f>
        <v>30</v>
      </c>
      <c r="E543" t="str">
        <f>TEXT(EnergyDemand__2_1[[#This Row],[Date]],"dddd")</f>
        <v>Wednesday</v>
      </c>
      <c r="F543" s="49">
        <f>YEAR(EnergyDemand__2_1[[#This Row],[Date]])</f>
        <v>2020</v>
      </c>
      <c r="G543">
        <v>8.1</v>
      </c>
      <c r="H543">
        <v>13.3</v>
      </c>
      <c r="I543">
        <v>8.4</v>
      </c>
      <c r="J543">
        <v>0</v>
      </c>
      <c r="K543" t="str">
        <f>VLOOKUP(EnergyDemand__2_1[[#This Row],[Date]],_holidays!$A$1:$C$2107,2,0)</f>
        <v>Y</v>
      </c>
      <c r="L543" t="str">
        <f>VLOOKUP(EnergyDemand__2_1[[#This Row],[Date]],_holidays!$A$1:$C$2107,3,0)</f>
        <v>N</v>
      </c>
      <c r="M543" s="2">
        <v>138666.10500000001</v>
      </c>
      <c r="N543" s="4">
        <v>93.875030289999998</v>
      </c>
      <c r="O543" s="54">
        <f>EnergyDemand__2_1[[#This Row],[Demand]]*EnergyDemand__2_1[[#This Row],[RRP AUD$]]</f>
        <v>13017284.807071321</v>
      </c>
    </row>
    <row r="544" spans="1:15" x14ac:dyDescent="0.3">
      <c r="A544" s="3">
        <v>43098</v>
      </c>
      <c r="B544" s="3" t="str">
        <f>"Q" &amp;INT((MONTH(A544)+2)/3) &amp; "-" &amp; YEAR(A544)</f>
        <v>Q4-2017</v>
      </c>
      <c r="C544" t="str">
        <f>TEXT(EnergyDemand__2_1[[#This Row],[Date]],"mmmm")</f>
        <v>December</v>
      </c>
      <c r="D544">
        <f>WEEKNUM(EnergyDemand__2_1[[#This Row],[Date]],)</f>
        <v>52</v>
      </c>
      <c r="E544" t="str">
        <f>TEXT(EnergyDemand__2_1[[#This Row],[Date]],"dddd")</f>
        <v>Friday</v>
      </c>
      <c r="F544" s="49">
        <f>YEAR(EnergyDemand__2_1[[#This Row],[Date]])</f>
        <v>2017</v>
      </c>
      <c r="G544">
        <v>18.600000000000001</v>
      </c>
      <c r="H544">
        <v>24.4</v>
      </c>
      <c r="I544">
        <v>9.3000000000000007</v>
      </c>
      <c r="J544">
        <v>0.2</v>
      </c>
      <c r="K544" t="str">
        <f>VLOOKUP(EnergyDemand__2_1[[#This Row],[Date]],_holidays!$A$1:$C$2107,2,0)</f>
        <v>N</v>
      </c>
      <c r="L544" t="str">
        <f>VLOOKUP(EnergyDemand__2_1[[#This Row],[Date]],_holidays!$A$1:$C$2107,3,0)</f>
        <v>N</v>
      </c>
      <c r="M544" s="2">
        <v>115572.045</v>
      </c>
      <c r="N544" s="4">
        <v>93.834088929999993</v>
      </c>
      <c r="O544" s="54">
        <f>EnergyDemand__2_1[[#This Row],[Demand]]*EnergyDemand__2_1[[#This Row],[RRP AUD$]]</f>
        <v>10844597.54835196</v>
      </c>
    </row>
    <row r="545" spans="1:15" x14ac:dyDescent="0.3">
      <c r="A545" s="3">
        <v>42982</v>
      </c>
      <c r="B545" s="3" t="str">
        <f>"Q" &amp;INT((MONTH(A545)+2)/3) &amp; "-" &amp; YEAR(A545)</f>
        <v>Q3-2017</v>
      </c>
      <c r="C545" t="str">
        <f>TEXT(EnergyDemand__2_1[[#This Row],[Date]],"mmmm")</f>
        <v>September</v>
      </c>
      <c r="D545">
        <f>WEEKNUM(EnergyDemand__2_1[[#This Row],[Date]],)</f>
        <v>36</v>
      </c>
      <c r="E545" t="str">
        <f>TEXT(EnergyDemand__2_1[[#This Row],[Date]],"dddd")</f>
        <v>Monday</v>
      </c>
      <c r="F545" s="49">
        <f>YEAR(EnergyDemand__2_1[[#This Row],[Date]])</f>
        <v>2017</v>
      </c>
      <c r="G545">
        <v>8.8000000000000007</v>
      </c>
      <c r="H545">
        <v>13.7</v>
      </c>
      <c r="I545">
        <v>13.4</v>
      </c>
      <c r="J545">
        <v>0.4</v>
      </c>
      <c r="K545" t="str">
        <f>VLOOKUP(EnergyDemand__2_1[[#This Row],[Date]],_holidays!$A$1:$C$2107,2,0)</f>
        <v>Y</v>
      </c>
      <c r="L545" t="str">
        <f>VLOOKUP(EnergyDemand__2_1[[#This Row],[Date]],_holidays!$A$1:$C$2107,3,0)</f>
        <v>N</v>
      </c>
      <c r="M545" s="2">
        <v>128001.05499999999</v>
      </c>
      <c r="N545" s="4">
        <v>93.826620980000001</v>
      </c>
      <c r="O545" s="54">
        <f>EnergyDemand__2_1[[#This Row],[Demand]]*EnergyDemand__2_1[[#This Row],[RRP AUD$]]</f>
        <v>12009906.472525133</v>
      </c>
    </row>
    <row r="546" spans="1:15" x14ac:dyDescent="0.3">
      <c r="A546" s="3">
        <v>43367</v>
      </c>
      <c r="B546" s="3" t="str">
        <f>"Q" &amp;INT((MONTH(A546)+2)/3) &amp; "-" &amp; YEAR(A546)</f>
        <v>Q3-2018</v>
      </c>
      <c r="C546" t="str">
        <f>TEXT(EnergyDemand__2_1[[#This Row],[Date]],"mmmm")</f>
        <v>September</v>
      </c>
      <c r="D546">
        <f>WEEKNUM(EnergyDemand__2_1[[#This Row],[Date]],)</f>
        <v>39</v>
      </c>
      <c r="E546" t="str">
        <f>TEXT(EnergyDemand__2_1[[#This Row],[Date]],"dddd")</f>
        <v>Monday</v>
      </c>
      <c r="F546" s="49">
        <f>YEAR(EnergyDemand__2_1[[#This Row],[Date]])</f>
        <v>2018</v>
      </c>
      <c r="G546">
        <v>4.5999999999999996</v>
      </c>
      <c r="H546">
        <v>14.9</v>
      </c>
      <c r="I546">
        <v>17.2</v>
      </c>
      <c r="J546">
        <v>0</v>
      </c>
      <c r="K546" t="str">
        <f>VLOOKUP(EnergyDemand__2_1[[#This Row],[Date]],_holidays!$A$1:$C$2107,2,0)</f>
        <v>N</v>
      </c>
      <c r="L546" t="str">
        <f>VLOOKUP(EnergyDemand__2_1[[#This Row],[Date]],_holidays!$A$1:$C$2107,3,0)</f>
        <v>N</v>
      </c>
      <c r="M546" s="2">
        <v>119535.715</v>
      </c>
      <c r="N546" s="4">
        <v>93.755130829999999</v>
      </c>
      <c r="O546" s="54">
        <f>EnergyDemand__2_1[[#This Row],[Demand]]*EnergyDemand__2_1[[#This Row],[RRP AUD$]]</f>
        <v>11207086.598682594</v>
      </c>
    </row>
    <row r="547" spans="1:15" x14ac:dyDescent="0.3">
      <c r="A547" s="3">
        <v>42783</v>
      </c>
      <c r="B547" s="3" t="str">
        <f>"Q" &amp;INT((MONTH(A547)+2)/3) &amp; "-" &amp; YEAR(A547)</f>
        <v>Q1-2017</v>
      </c>
      <c r="C547" t="str">
        <f>TEXT(EnergyDemand__2_1[[#This Row],[Date]],"mmmm")</f>
        <v>February</v>
      </c>
      <c r="D547">
        <f>WEEKNUM(EnergyDemand__2_1[[#This Row],[Date]],)</f>
        <v>7</v>
      </c>
      <c r="E547" t="str">
        <f>TEXT(EnergyDemand__2_1[[#This Row],[Date]],"dddd")</f>
        <v>Friday</v>
      </c>
      <c r="F547" s="49">
        <f>YEAR(EnergyDemand__2_1[[#This Row],[Date]])</f>
        <v>2017</v>
      </c>
      <c r="G547">
        <v>13.7</v>
      </c>
      <c r="H547">
        <v>25.5</v>
      </c>
      <c r="I547">
        <v>18.399999999999999</v>
      </c>
      <c r="J547">
        <v>0</v>
      </c>
      <c r="K547" t="str">
        <f>VLOOKUP(EnergyDemand__2_1[[#This Row],[Date]],_holidays!$A$1:$C$2107,2,0)</f>
        <v>Y</v>
      </c>
      <c r="L547" t="str">
        <f>VLOOKUP(EnergyDemand__2_1[[#This Row],[Date]],_holidays!$A$1:$C$2107,3,0)</f>
        <v>N</v>
      </c>
      <c r="M547" s="2">
        <v>111885.97</v>
      </c>
      <c r="N547" s="4">
        <v>93.732609629999999</v>
      </c>
      <c r="O547" s="54">
        <f>EnergyDemand__2_1[[#This Row],[Demand]]*EnergyDemand__2_1[[#This Row],[RRP AUD$]]</f>
        <v>10487363.949083891</v>
      </c>
    </row>
    <row r="548" spans="1:15" x14ac:dyDescent="0.3">
      <c r="A548" s="3">
        <v>42786</v>
      </c>
      <c r="B548" s="3" t="str">
        <f>"Q" &amp;INT((MONTH(A548)+2)/3) &amp; "-" &amp; YEAR(A548)</f>
        <v>Q1-2017</v>
      </c>
      <c r="C548" t="str">
        <f>TEXT(EnergyDemand__2_1[[#This Row],[Date]],"mmmm")</f>
        <v>February</v>
      </c>
      <c r="D548">
        <f>WEEKNUM(EnergyDemand__2_1[[#This Row],[Date]],)</f>
        <v>8</v>
      </c>
      <c r="E548" t="str">
        <f>TEXT(EnergyDemand__2_1[[#This Row],[Date]],"dddd")</f>
        <v>Monday</v>
      </c>
      <c r="F548" s="49">
        <f>YEAR(EnergyDemand__2_1[[#This Row],[Date]])</f>
        <v>2017</v>
      </c>
      <c r="G548">
        <v>11.6</v>
      </c>
      <c r="H548">
        <v>20.3</v>
      </c>
      <c r="I548">
        <v>22.4</v>
      </c>
      <c r="J548">
        <v>3.6</v>
      </c>
      <c r="K548" t="str">
        <f>VLOOKUP(EnergyDemand__2_1[[#This Row],[Date]],_holidays!$A$1:$C$2107,2,0)</f>
        <v>Y</v>
      </c>
      <c r="L548" t="str">
        <f>VLOOKUP(EnergyDemand__2_1[[#This Row],[Date]],_holidays!$A$1:$C$2107,3,0)</f>
        <v>N</v>
      </c>
      <c r="M548" s="2">
        <v>105341.86500000001</v>
      </c>
      <c r="N548" s="4">
        <v>93.726701410000004</v>
      </c>
      <c r="O548" s="54">
        <f>EnergyDemand__2_1[[#This Row],[Demand]]*EnergyDemand__2_1[[#This Row],[RRP AUD$]]</f>
        <v>9873345.5268275309</v>
      </c>
    </row>
    <row r="549" spans="1:15" x14ac:dyDescent="0.3">
      <c r="A549" s="3">
        <v>42973</v>
      </c>
      <c r="B549" s="3" t="str">
        <f>"Q" &amp;INT((MONTH(A549)+2)/3) &amp; "-" &amp; YEAR(A549)</f>
        <v>Q3-2017</v>
      </c>
      <c r="C549" t="str">
        <f>TEXT(EnergyDemand__2_1[[#This Row],[Date]],"mmmm")</f>
        <v>August</v>
      </c>
      <c r="D549">
        <f>WEEKNUM(EnergyDemand__2_1[[#This Row],[Date]],)</f>
        <v>34</v>
      </c>
      <c r="E549" t="str">
        <f>TEXT(EnergyDemand__2_1[[#This Row],[Date]],"dddd")</f>
        <v>Saturday</v>
      </c>
      <c r="F549" s="49">
        <f>YEAR(EnergyDemand__2_1[[#This Row],[Date]])</f>
        <v>2017</v>
      </c>
      <c r="G549">
        <v>9.9</v>
      </c>
      <c r="H549">
        <v>15.3</v>
      </c>
      <c r="I549">
        <v>8.5</v>
      </c>
      <c r="J549">
        <v>0</v>
      </c>
      <c r="K549" t="str">
        <f>VLOOKUP(EnergyDemand__2_1[[#This Row],[Date]],_holidays!$A$1:$C$2107,2,0)</f>
        <v>Y</v>
      </c>
      <c r="L549" t="str">
        <f>VLOOKUP(EnergyDemand__2_1[[#This Row],[Date]],_holidays!$A$1:$C$2107,3,0)</f>
        <v>N</v>
      </c>
      <c r="M549" s="2">
        <v>117444.1</v>
      </c>
      <c r="N549" s="4">
        <v>93.657541890000005</v>
      </c>
      <c r="O549" s="54">
        <f>EnergyDemand__2_1[[#This Row],[Demand]]*EnergyDemand__2_1[[#This Row],[RRP AUD$]]</f>
        <v>10999525.715483351</v>
      </c>
    </row>
    <row r="550" spans="1:15" x14ac:dyDescent="0.3">
      <c r="A550" s="3">
        <v>43239</v>
      </c>
      <c r="B550" s="3" t="str">
        <f>"Q" &amp;INT((MONTH(A550)+2)/3) &amp; "-" &amp; YEAR(A550)</f>
        <v>Q2-2018</v>
      </c>
      <c r="C550" t="str">
        <f>TEXT(EnergyDemand__2_1[[#This Row],[Date]],"mmmm")</f>
        <v>May</v>
      </c>
      <c r="D550">
        <f>WEEKNUM(EnergyDemand__2_1[[#This Row],[Date]],)</f>
        <v>20</v>
      </c>
      <c r="E550" t="str">
        <f>TEXT(EnergyDemand__2_1[[#This Row],[Date]],"dddd")</f>
        <v>Saturday</v>
      </c>
      <c r="F550" s="49">
        <f>YEAR(EnergyDemand__2_1[[#This Row],[Date]])</f>
        <v>2018</v>
      </c>
      <c r="G550">
        <v>10.6</v>
      </c>
      <c r="H550">
        <v>15.5</v>
      </c>
      <c r="I550">
        <v>6.5</v>
      </c>
      <c r="J550">
        <v>2.6</v>
      </c>
      <c r="K550" t="str">
        <f>VLOOKUP(EnergyDemand__2_1[[#This Row],[Date]],_holidays!$A$1:$C$2107,2,0)</f>
        <v>Y</v>
      </c>
      <c r="L550" t="str">
        <f>VLOOKUP(EnergyDemand__2_1[[#This Row],[Date]],_holidays!$A$1:$C$2107,3,0)</f>
        <v>N</v>
      </c>
      <c r="M550" s="2">
        <v>119262.145</v>
      </c>
      <c r="N550" s="4">
        <v>93.623434770000003</v>
      </c>
      <c r="O550" s="54">
        <f>EnergyDemand__2_1[[#This Row],[Demand]]*EnergyDemand__2_1[[#This Row],[RRP AUD$]]</f>
        <v>11165731.652937783</v>
      </c>
    </row>
    <row r="551" spans="1:15" x14ac:dyDescent="0.3">
      <c r="A551" s="3">
        <v>42904</v>
      </c>
      <c r="B551" s="3" t="str">
        <f>"Q" &amp;INT((MONTH(A551)+2)/3) &amp; "-" &amp; YEAR(A551)</f>
        <v>Q2-2017</v>
      </c>
      <c r="C551" t="str">
        <f>TEXT(EnergyDemand__2_1[[#This Row],[Date]],"mmmm")</f>
        <v>June</v>
      </c>
      <c r="D551">
        <f>WEEKNUM(EnergyDemand__2_1[[#This Row],[Date]],)</f>
        <v>25</v>
      </c>
      <c r="E551" t="str">
        <f>TEXT(EnergyDemand__2_1[[#This Row],[Date]],"dddd")</f>
        <v>Sunday</v>
      </c>
      <c r="F551" s="49">
        <f>YEAR(EnergyDemand__2_1[[#This Row],[Date]])</f>
        <v>2017</v>
      </c>
      <c r="G551">
        <v>5.4</v>
      </c>
      <c r="H551">
        <v>16.3</v>
      </c>
      <c r="I551">
        <v>7.9</v>
      </c>
      <c r="J551">
        <v>0</v>
      </c>
      <c r="K551" t="str">
        <f>VLOOKUP(EnergyDemand__2_1[[#This Row],[Date]],_holidays!$A$1:$C$2107,2,0)</f>
        <v>Y</v>
      </c>
      <c r="L551" t="str">
        <f>VLOOKUP(EnergyDemand__2_1[[#This Row],[Date]],_holidays!$A$1:$C$2107,3,0)</f>
        <v>N</v>
      </c>
      <c r="M551" s="2">
        <v>116112.74</v>
      </c>
      <c r="N551" s="4">
        <v>93.616927630000006</v>
      </c>
      <c r="O551" s="54">
        <f>EnergyDemand__2_1[[#This Row],[Demand]]*EnergyDemand__2_1[[#This Row],[RRP AUD$]]</f>
        <v>10870117.977501007</v>
      </c>
    </row>
    <row r="552" spans="1:15" x14ac:dyDescent="0.3">
      <c r="A552" s="3">
        <v>42900</v>
      </c>
      <c r="B552" s="3" t="str">
        <f>"Q" &amp;INT((MONTH(A552)+2)/3) &amp; "-" &amp; YEAR(A552)</f>
        <v>Q2-2017</v>
      </c>
      <c r="C552" t="str">
        <f>TEXT(EnergyDemand__2_1[[#This Row],[Date]],"mmmm")</f>
        <v>June</v>
      </c>
      <c r="D552">
        <f>WEEKNUM(EnergyDemand__2_1[[#This Row],[Date]],)</f>
        <v>24</v>
      </c>
      <c r="E552" t="str">
        <f>TEXT(EnergyDemand__2_1[[#This Row],[Date]],"dddd")</f>
        <v>Wednesday</v>
      </c>
      <c r="F552" s="49">
        <f>YEAR(EnergyDemand__2_1[[#This Row],[Date]])</f>
        <v>2017</v>
      </c>
      <c r="G552">
        <v>4</v>
      </c>
      <c r="H552">
        <v>17.399999999999999</v>
      </c>
      <c r="I552">
        <v>8.9</v>
      </c>
      <c r="J552">
        <v>0</v>
      </c>
      <c r="K552" t="str">
        <f>VLOOKUP(EnergyDemand__2_1[[#This Row],[Date]],_holidays!$A$1:$C$2107,2,0)</f>
        <v>Y</v>
      </c>
      <c r="L552" t="str">
        <f>VLOOKUP(EnergyDemand__2_1[[#This Row],[Date]],_holidays!$A$1:$C$2107,3,0)</f>
        <v>N</v>
      </c>
      <c r="M552" s="2">
        <v>136253.42000000001</v>
      </c>
      <c r="N552" s="4">
        <v>93.589782150000005</v>
      </c>
      <c r="O552" s="54">
        <f>EnergyDemand__2_1[[#This Row],[Demand]]*EnergyDemand__2_1[[#This Row],[RRP AUD$]]</f>
        <v>12751927.894992454</v>
      </c>
    </row>
    <row r="553" spans="1:15" x14ac:dyDescent="0.3">
      <c r="A553" s="3">
        <v>43209</v>
      </c>
      <c r="B553" s="3" t="str">
        <f>"Q" &amp;INT((MONTH(A553)+2)/3) &amp; "-" &amp; YEAR(A553)</f>
        <v>Q2-2018</v>
      </c>
      <c r="C553" t="str">
        <f>TEXT(EnergyDemand__2_1[[#This Row],[Date]],"mmmm")</f>
        <v>April</v>
      </c>
      <c r="D553">
        <f>WEEKNUM(EnergyDemand__2_1[[#This Row],[Date]],)</f>
        <v>16</v>
      </c>
      <c r="E553" t="str">
        <f>TEXT(EnergyDemand__2_1[[#This Row],[Date]],"dddd")</f>
        <v>Thursday</v>
      </c>
      <c r="F553" s="49">
        <f>YEAR(EnergyDemand__2_1[[#This Row],[Date]])</f>
        <v>2018</v>
      </c>
      <c r="G553">
        <v>11</v>
      </c>
      <c r="H553">
        <v>22.3</v>
      </c>
      <c r="I553">
        <v>13</v>
      </c>
      <c r="J553">
        <v>0</v>
      </c>
      <c r="K553" t="str">
        <f>VLOOKUP(EnergyDemand__2_1[[#This Row],[Date]],_holidays!$A$1:$C$2107,2,0)</f>
        <v>Y</v>
      </c>
      <c r="L553" t="str">
        <f>VLOOKUP(EnergyDemand__2_1[[#This Row],[Date]],_holidays!$A$1:$C$2107,3,0)</f>
        <v>N</v>
      </c>
      <c r="M553" s="2">
        <v>120448.935</v>
      </c>
      <c r="N553" s="4">
        <v>93.533142819999995</v>
      </c>
      <c r="O553" s="54">
        <f>EnergyDemand__2_1[[#This Row],[Demand]]*EnergyDemand__2_1[[#This Row],[RRP AUD$]]</f>
        <v>11265967.439871896</v>
      </c>
    </row>
    <row r="554" spans="1:15" x14ac:dyDescent="0.3">
      <c r="A554" s="3">
        <v>43427</v>
      </c>
      <c r="B554" s="3" t="str">
        <f>"Q" &amp;INT((MONTH(A554)+2)/3) &amp; "-" &amp; YEAR(A554)</f>
        <v>Q4-2018</v>
      </c>
      <c r="C554" t="str">
        <f>TEXT(EnergyDemand__2_1[[#This Row],[Date]],"mmmm")</f>
        <v>November</v>
      </c>
      <c r="D554">
        <f>WEEKNUM(EnergyDemand__2_1[[#This Row],[Date]],)</f>
        <v>47</v>
      </c>
      <c r="E554" t="str">
        <f>TEXT(EnergyDemand__2_1[[#This Row],[Date]],"dddd")</f>
        <v>Friday</v>
      </c>
      <c r="F554" s="49">
        <f>YEAR(EnergyDemand__2_1[[#This Row],[Date]])</f>
        <v>2018</v>
      </c>
      <c r="G554">
        <v>11</v>
      </c>
      <c r="H554">
        <v>14.5</v>
      </c>
      <c r="I554">
        <v>3.5</v>
      </c>
      <c r="J554">
        <v>6</v>
      </c>
      <c r="K554" t="str">
        <f>VLOOKUP(EnergyDemand__2_1[[#This Row],[Date]],_holidays!$A$1:$C$2107,2,0)</f>
        <v>Y</v>
      </c>
      <c r="L554" t="str">
        <f>VLOOKUP(EnergyDemand__2_1[[#This Row],[Date]],_holidays!$A$1:$C$2107,3,0)</f>
        <v>N</v>
      </c>
      <c r="M554" s="2">
        <v>113582.6</v>
      </c>
      <c r="N554" s="4">
        <v>93.528906469999995</v>
      </c>
      <c r="O554" s="54">
        <f>EnergyDemand__2_1[[#This Row],[Demand]]*EnergyDemand__2_1[[#This Row],[RRP AUD$]]</f>
        <v>10623256.372019421</v>
      </c>
    </row>
    <row r="555" spans="1:15" x14ac:dyDescent="0.3">
      <c r="A555" s="3">
        <v>42945</v>
      </c>
      <c r="B555" s="3" t="str">
        <f>"Q" &amp;INT((MONTH(A555)+2)/3) &amp; "-" &amp; YEAR(A555)</f>
        <v>Q3-2017</v>
      </c>
      <c r="C555" t="str">
        <f>TEXT(EnergyDemand__2_1[[#This Row],[Date]],"mmmm")</f>
        <v>July</v>
      </c>
      <c r="D555">
        <f>WEEKNUM(EnergyDemand__2_1[[#This Row],[Date]],)</f>
        <v>30</v>
      </c>
      <c r="E555" t="str">
        <f>TEXT(EnergyDemand__2_1[[#This Row],[Date]],"dddd")</f>
        <v>Saturday</v>
      </c>
      <c r="F555" s="49">
        <f>YEAR(EnergyDemand__2_1[[#This Row],[Date]])</f>
        <v>2017</v>
      </c>
      <c r="G555">
        <v>9.6999999999999993</v>
      </c>
      <c r="H555">
        <v>17.899999999999999</v>
      </c>
      <c r="I555">
        <v>10.1</v>
      </c>
      <c r="J555">
        <v>0</v>
      </c>
      <c r="K555" t="str">
        <f>VLOOKUP(EnergyDemand__2_1[[#This Row],[Date]],_holidays!$A$1:$C$2107,2,0)</f>
        <v>Y</v>
      </c>
      <c r="L555" t="str">
        <f>VLOOKUP(EnergyDemand__2_1[[#This Row],[Date]],_holidays!$A$1:$C$2107,3,0)</f>
        <v>N</v>
      </c>
      <c r="M555" s="2">
        <v>111331.235</v>
      </c>
      <c r="N555" s="4">
        <v>93.453100860000006</v>
      </c>
      <c r="O555" s="54">
        <f>EnergyDemand__2_1[[#This Row],[Demand]]*EnergyDemand__2_1[[#This Row],[RRP AUD$]]</f>
        <v>10404249.133323362</v>
      </c>
    </row>
    <row r="556" spans="1:15" x14ac:dyDescent="0.3">
      <c r="A556" s="3">
        <v>43397</v>
      </c>
      <c r="B556" s="3" t="str">
        <f>"Q" &amp;INT((MONTH(A556)+2)/3) &amp; "-" &amp; YEAR(A556)</f>
        <v>Q4-2018</v>
      </c>
      <c r="C556" t="str">
        <f>TEXT(EnergyDemand__2_1[[#This Row],[Date]],"mmmm")</f>
        <v>October</v>
      </c>
      <c r="D556">
        <f>WEEKNUM(EnergyDemand__2_1[[#This Row],[Date]],)</f>
        <v>43</v>
      </c>
      <c r="E556" t="str">
        <f>TEXT(EnergyDemand__2_1[[#This Row],[Date]],"dddd")</f>
        <v>Wednesday</v>
      </c>
      <c r="F556" s="49">
        <f>YEAR(EnergyDemand__2_1[[#This Row],[Date]])</f>
        <v>2018</v>
      </c>
      <c r="G556">
        <v>9.1999999999999993</v>
      </c>
      <c r="H556">
        <v>15.5</v>
      </c>
      <c r="I556">
        <v>19.7</v>
      </c>
      <c r="J556">
        <v>0</v>
      </c>
      <c r="K556" t="str">
        <f>VLOOKUP(EnergyDemand__2_1[[#This Row],[Date]],_holidays!$A$1:$C$2107,2,0)</f>
        <v>Y</v>
      </c>
      <c r="L556" t="str">
        <f>VLOOKUP(EnergyDemand__2_1[[#This Row],[Date]],_holidays!$A$1:$C$2107,3,0)</f>
        <v>N</v>
      </c>
      <c r="M556" s="2">
        <v>111423.36500000001</v>
      </c>
      <c r="N556" s="4">
        <v>93.344752569999997</v>
      </c>
      <c r="O556" s="54">
        <f>EnergyDemand__2_1[[#This Row],[Demand]]*EnergyDemand__2_1[[#This Row],[RRP AUD$]]</f>
        <v>10400786.436441798</v>
      </c>
    </row>
    <row r="557" spans="1:15" x14ac:dyDescent="0.3">
      <c r="A557" s="3">
        <v>43605</v>
      </c>
      <c r="B557" s="3" t="str">
        <f>"Q" &amp;INT((MONTH(A557)+2)/3) &amp; "-" &amp; YEAR(A557)</f>
        <v>Q2-2019</v>
      </c>
      <c r="C557" t="str">
        <f>TEXT(EnergyDemand__2_1[[#This Row],[Date]],"mmmm")</f>
        <v>May</v>
      </c>
      <c r="D557">
        <f>WEEKNUM(EnergyDemand__2_1[[#This Row],[Date]],)</f>
        <v>21</v>
      </c>
      <c r="E557" t="str">
        <f>TEXT(EnergyDemand__2_1[[#This Row],[Date]],"dddd")</f>
        <v>Monday</v>
      </c>
      <c r="F557" s="49">
        <f>YEAR(EnergyDemand__2_1[[#This Row],[Date]])</f>
        <v>2019</v>
      </c>
      <c r="G557">
        <v>12</v>
      </c>
      <c r="H557">
        <v>19.600000000000001</v>
      </c>
      <c r="I557">
        <v>3.1</v>
      </c>
      <c r="J557">
        <v>0.4</v>
      </c>
      <c r="K557" t="str">
        <f>VLOOKUP(EnergyDemand__2_1[[#This Row],[Date]],_holidays!$A$1:$C$2107,2,0)</f>
        <v>Y</v>
      </c>
      <c r="L557" t="str">
        <f>VLOOKUP(EnergyDemand__2_1[[#This Row],[Date]],_holidays!$A$1:$C$2107,3,0)</f>
        <v>N</v>
      </c>
      <c r="M557" s="2">
        <v>118733.42</v>
      </c>
      <c r="N557" s="4">
        <v>93.344364299999995</v>
      </c>
      <c r="O557" s="54">
        <f>EnergyDemand__2_1[[#This Row],[Demand]]*EnergyDemand__2_1[[#This Row],[RRP AUD$]]</f>
        <v>11083095.611064905</v>
      </c>
    </row>
    <row r="558" spans="1:15" x14ac:dyDescent="0.3">
      <c r="A558" s="3">
        <v>43143</v>
      </c>
      <c r="B558" s="3" t="str">
        <f>"Q" &amp;INT((MONTH(A558)+2)/3) &amp; "-" &amp; YEAR(A558)</f>
        <v>Q1-2018</v>
      </c>
      <c r="C558" t="str">
        <f>TEXT(EnergyDemand__2_1[[#This Row],[Date]],"mmmm")</f>
        <v>February</v>
      </c>
      <c r="D558">
        <f>WEEKNUM(EnergyDemand__2_1[[#This Row],[Date]],)</f>
        <v>7</v>
      </c>
      <c r="E558" t="str">
        <f>TEXT(EnergyDemand__2_1[[#This Row],[Date]],"dddd")</f>
        <v>Monday</v>
      </c>
      <c r="F558" s="49">
        <f>YEAR(EnergyDemand__2_1[[#This Row],[Date]])</f>
        <v>2018</v>
      </c>
      <c r="G558">
        <v>16.3</v>
      </c>
      <c r="H558">
        <v>23.6</v>
      </c>
      <c r="I558">
        <v>22.2</v>
      </c>
      <c r="J558">
        <v>0</v>
      </c>
      <c r="K558" t="str">
        <f>VLOOKUP(EnergyDemand__2_1[[#This Row],[Date]],_holidays!$A$1:$C$2107,2,0)</f>
        <v>Y</v>
      </c>
      <c r="L558" t="str">
        <f>VLOOKUP(EnergyDemand__2_1[[#This Row],[Date]],_holidays!$A$1:$C$2107,3,0)</f>
        <v>N</v>
      </c>
      <c r="M558" s="2">
        <v>116209.13</v>
      </c>
      <c r="N558" s="4">
        <v>93.173935740000005</v>
      </c>
      <c r="O558" s="54">
        <f>EnergyDemand__2_1[[#This Row],[Demand]]*EnergyDemand__2_1[[#This Row],[RRP AUD$]]</f>
        <v>10827662.011021307</v>
      </c>
    </row>
    <row r="559" spans="1:15" x14ac:dyDescent="0.3">
      <c r="A559" s="3">
        <v>43595</v>
      </c>
      <c r="B559" s="3" t="str">
        <f>"Q" &amp;INT((MONTH(A559)+2)/3) &amp; "-" &amp; YEAR(A559)</f>
        <v>Q2-2019</v>
      </c>
      <c r="C559" t="str">
        <f>TEXT(EnergyDemand__2_1[[#This Row],[Date]],"mmmm")</f>
        <v>May</v>
      </c>
      <c r="D559">
        <f>WEEKNUM(EnergyDemand__2_1[[#This Row],[Date]],)</f>
        <v>19</v>
      </c>
      <c r="E559" t="str">
        <f>TEXT(EnergyDemand__2_1[[#This Row],[Date]],"dddd")</f>
        <v>Friday</v>
      </c>
      <c r="F559" s="49">
        <f>YEAR(EnergyDemand__2_1[[#This Row],[Date]])</f>
        <v>2019</v>
      </c>
      <c r="G559">
        <v>10.199999999999999</v>
      </c>
      <c r="H559">
        <v>14.2</v>
      </c>
      <c r="I559">
        <v>2.8</v>
      </c>
      <c r="J559">
        <v>7.2</v>
      </c>
      <c r="K559" t="str">
        <f>VLOOKUP(EnergyDemand__2_1[[#This Row],[Date]],_holidays!$A$1:$C$2107,2,0)</f>
        <v>Y</v>
      </c>
      <c r="L559" t="str">
        <f>VLOOKUP(EnergyDemand__2_1[[#This Row],[Date]],_holidays!$A$1:$C$2107,3,0)</f>
        <v>N</v>
      </c>
      <c r="M559" s="2">
        <v>123850.86</v>
      </c>
      <c r="N559" s="4">
        <v>93.135276869999998</v>
      </c>
      <c r="O559" s="54">
        <f>EnergyDemand__2_1[[#This Row],[Demand]]*EnergyDemand__2_1[[#This Row],[RRP AUD$]]</f>
        <v>11534884.136687608</v>
      </c>
    </row>
    <row r="560" spans="1:15" x14ac:dyDescent="0.3">
      <c r="A560" s="3">
        <v>43750</v>
      </c>
      <c r="B560" s="3" t="str">
        <f>"Q" &amp;INT((MONTH(A560)+2)/3) &amp; "-" &amp; YEAR(A560)</f>
        <v>Q4-2019</v>
      </c>
      <c r="C560" t="str">
        <f>TEXT(EnergyDemand__2_1[[#This Row],[Date]],"mmmm")</f>
        <v>October</v>
      </c>
      <c r="D560">
        <f>WEEKNUM(EnergyDemand__2_1[[#This Row],[Date]],)</f>
        <v>41</v>
      </c>
      <c r="E560" t="str">
        <f>TEXT(EnergyDemand__2_1[[#This Row],[Date]],"dddd")</f>
        <v>Saturday</v>
      </c>
      <c r="F560" s="49">
        <f>YEAR(EnergyDemand__2_1[[#This Row],[Date]])</f>
        <v>2019</v>
      </c>
      <c r="G560">
        <v>8.1999999999999993</v>
      </c>
      <c r="H560">
        <v>20.399999999999999</v>
      </c>
      <c r="I560">
        <v>20.100000000000001</v>
      </c>
      <c r="J560">
        <v>0</v>
      </c>
      <c r="K560" t="str">
        <f>VLOOKUP(EnergyDemand__2_1[[#This Row],[Date]],_holidays!$A$1:$C$2107,2,0)</f>
        <v>Y</v>
      </c>
      <c r="L560" t="str">
        <f>VLOOKUP(EnergyDemand__2_1[[#This Row],[Date]],_holidays!$A$1:$C$2107,3,0)</f>
        <v>N</v>
      </c>
      <c r="M560" s="2">
        <v>101053.36500000001</v>
      </c>
      <c r="N560" s="4">
        <v>93.120223490000001</v>
      </c>
      <c r="O560" s="54">
        <f>EnergyDemand__2_1[[#This Row],[Demand]]*EnergyDemand__2_1[[#This Row],[RRP AUD$]]</f>
        <v>9410111.9332165439</v>
      </c>
    </row>
    <row r="561" spans="1:15" x14ac:dyDescent="0.3">
      <c r="A561" s="3">
        <v>42974</v>
      </c>
      <c r="B561" s="3" t="str">
        <f>"Q" &amp;INT((MONTH(A561)+2)/3) &amp; "-" &amp; YEAR(A561)</f>
        <v>Q3-2017</v>
      </c>
      <c r="C561" t="str">
        <f>TEXT(EnergyDemand__2_1[[#This Row],[Date]],"mmmm")</f>
        <v>August</v>
      </c>
      <c r="D561">
        <f>WEEKNUM(EnergyDemand__2_1[[#This Row],[Date]],)</f>
        <v>35</v>
      </c>
      <c r="E561" t="str">
        <f>TEXT(EnergyDemand__2_1[[#This Row],[Date]],"dddd")</f>
        <v>Sunday</v>
      </c>
      <c r="F561" s="49">
        <f>YEAR(EnergyDemand__2_1[[#This Row],[Date]])</f>
        <v>2017</v>
      </c>
      <c r="G561">
        <v>5.8</v>
      </c>
      <c r="H561">
        <v>10.7</v>
      </c>
      <c r="I561">
        <v>11.8</v>
      </c>
      <c r="J561">
        <v>7.8</v>
      </c>
      <c r="K561" t="str">
        <f>VLOOKUP(EnergyDemand__2_1[[#This Row],[Date]],_holidays!$A$1:$C$2107,2,0)</f>
        <v>Y</v>
      </c>
      <c r="L561" t="str">
        <f>VLOOKUP(EnergyDemand__2_1[[#This Row],[Date]],_holidays!$A$1:$C$2107,3,0)</f>
        <v>N</v>
      </c>
      <c r="M561" s="2">
        <v>115177.935</v>
      </c>
      <c r="N561" s="4">
        <v>93.117477789999995</v>
      </c>
      <c r="O561" s="54">
        <f>EnergyDemand__2_1[[#This Row],[Demand]]*EnergyDemand__2_1[[#This Row],[RRP AUD$]]</f>
        <v>10725078.804260563</v>
      </c>
    </row>
    <row r="562" spans="1:15" x14ac:dyDescent="0.3">
      <c r="A562" s="3">
        <v>43648</v>
      </c>
      <c r="B562" s="3" t="str">
        <f>"Q" &amp;INT((MONTH(A562)+2)/3) &amp; "-" &amp; YEAR(A562)</f>
        <v>Q3-2019</v>
      </c>
      <c r="C562" t="str">
        <f>TEXT(EnergyDemand__2_1[[#This Row],[Date]],"mmmm")</f>
        <v>July</v>
      </c>
      <c r="D562">
        <f>WEEKNUM(EnergyDemand__2_1[[#This Row],[Date]],)</f>
        <v>27</v>
      </c>
      <c r="E562" t="str">
        <f>TEXT(EnergyDemand__2_1[[#This Row],[Date]],"dddd")</f>
        <v>Tuesday</v>
      </c>
      <c r="F562" s="49">
        <f>YEAR(EnergyDemand__2_1[[#This Row],[Date]])</f>
        <v>2019</v>
      </c>
      <c r="G562">
        <v>8.6</v>
      </c>
      <c r="H562">
        <v>15.9</v>
      </c>
      <c r="I562">
        <v>6.6</v>
      </c>
      <c r="J562">
        <v>0</v>
      </c>
      <c r="K562" t="str">
        <f>VLOOKUP(EnergyDemand__2_1[[#This Row],[Date]],_holidays!$A$1:$C$2107,2,0)</f>
        <v>N</v>
      </c>
      <c r="L562" t="str">
        <f>VLOOKUP(EnergyDemand__2_1[[#This Row],[Date]],_holidays!$A$1:$C$2107,3,0)</f>
        <v>N</v>
      </c>
      <c r="M562" s="2">
        <v>135866.75</v>
      </c>
      <c r="N562" s="4">
        <v>93.110674299999999</v>
      </c>
      <c r="O562" s="54">
        <f>EnergyDemand__2_1[[#This Row],[Demand]]*EnergyDemand__2_1[[#This Row],[RRP AUD$]]</f>
        <v>12650644.707449526</v>
      </c>
    </row>
    <row r="563" spans="1:15" x14ac:dyDescent="0.3">
      <c r="A563" s="3">
        <v>42985</v>
      </c>
      <c r="B563" s="3" t="str">
        <f>"Q" &amp;INT((MONTH(A563)+2)/3) &amp; "-" &amp; YEAR(A563)</f>
        <v>Q3-2017</v>
      </c>
      <c r="C563" t="str">
        <f>TEXT(EnergyDemand__2_1[[#This Row],[Date]],"mmmm")</f>
        <v>September</v>
      </c>
      <c r="D563">
        <f>WEEKNUM(EnergyDemand__2_1[[#This Row],[Date]],)</f>
        <v>36</v>
      </c>
      <c r="E563" t="str">
        <f>TEXT(EnergyDemand__2_1[[#This Row],[Date]],"dddd")</f>
        <v>Thursday</v>
      </c>
      <c r="F563" s="49">
        <f>YEAR(EnergyDemand__2_1[[#This Row],[Date]])</f>
        <v>2017</v>
      </c>
      <c r="G563">
        <v>7.9</v>
      </c>
      <c r="H563">
        <v>15.2</v>
      </c>
      <c r="I563">
        <v>9.5</v>
      </c>
      <c r="J563">
        <v>0.8</v>
      </c>
      <c r="K563" t="str">
        <f>VLOOKUP(EnergyDemand__2_1[[#This Row],[Date]],_holidays!$A$1:$C$2107,2,0)</f>
        <v>Y</v>
      </c>
      <c r="L563" t="str">
        <f>VLOOKUP(EnergyDemand__2_1[[#This Row],[Date]],_holidays!$A$1:$C$2107,3,0)</f>
        <v>N</v>
      </c>
      <c r="M563" s="2">
        <v>133405.72</v>
      </c>
      <c r="N563" s="4">
        <v>93.025254910000001</v>
      </c>
      <c r="O563" s="54">
        <f>EnergyDemand__2_1[[#This Row],[Demand]]*EnergyDemand__2_1[[#This Row],[RRP AUD$]]</f>
        <v>12410101.109452086</v>
      </c>
    </row>
    <row r="564" spans="1:15" x14ac:dyDescent="0.3">
      <c r="A564" s="3">
        <v>43245</v>
      </c>
      <c r="B564" s="3" t="str">
        <f>"Q" &amp;INT((MONTH(A564)+2)/3) &amp; "-" &amp; YEAR(A564)</f>
        <v>Q2-2018</v>
      </c>
      <c r="C564" t="str">
        <f>TEXT(EnergyDemand__2_1[[#This Row],[Date]],"mmmm")</f>
        <v>May</v>
      </c>
      <c r="D564">
        <f>WEEKNUM(EnergyDemand__2_1[[#This Row],[Date]],)</f>
        <v>21</v>
      </c>
      <c r="E564" t="str">
        <f>TEXT(EnergyDemand__2_1[[#This Row],[Date]],"dddd")</f>
        <v>Friday</v>
      </c>
      <c r="F564" s="49">
        <f>YEAR(EnergyDemand__2_1[[#This Row],[Date]])</f>
        <v>2018</v>
      </c>
      <c r="G564">
        <v>9.4</v>
      </c>
      <c r="H564">
        <v>14.9</v>
      </c>
      <c r="I564">
        <v>9.5</v>
      </c>
      <c r="J564">
        <v>0</v>
      </c>
      <c r="K564" t="str">
        <f>VLOOKUP(EnergyDemand__2_1[[#This Row],[Date]],_holidays!$A$1:$C$2107,2,0)</f>
        <v>Y</v>
      </c>
      <c r="L564" t="str">
        <f>VLOOKUP(EnergyDemand__2_1[[#This Row],[Date]],_holidays!$A$1:$C$2107,3,0)</f>
        <v>N</v>
      </c>
      <c r="M564" s="2">
        <v>127957.57</v>
      </c>
      <c r="N564" s="4">
        <v>92.989529200000007</v>
      </c>
      <c r="O564" s="54">
        <f>EnergyDemand__2_1[[#This Row],[Demand]]*EnergyDemand__2_1[[#This Row],[RRP AUD$]]</f>
        <v>11898714.191876046</v>
      </c>
    </row>
    <row r="565" spans="1:15" x14ac:dyDescent="0.3">
      <c r="A565" s="3">
        <v>43448</v>
      </c>
      <c r="B565" s="3" t="str">
        <f>"Q" &amp;INT((MONTH(A565)+2)/3) &amp; "-" &amp; YEAR(A565)</f>
        <v>Q4-2018</v>
      </c>
      <c r="C565" t="str">
        <f>TEXT(EnergyDemand__2_1[[#This Row],[Date]],"mmmm")</f>
        <v>December</v>
      </c>
      <c r="D565">
        <f>WEEKNUM(EnergyDemand__2_1[[#This Row],[Date]],)</f>
        <v>50</v>
      </c>
      <c r="E565" t="str">
        <f>TEXT(EnergyDemand__2_1[[#This Row],[Date]],"dddd")</f>
        <v>Friday</v>
      </c>
      <c r="F565" s="49">
        <f>YEAR(EnergyDemand__2_1[[#This Row],[Date]])</f>
        <v>2018</v>
      </c>
      <c r="G565">
        <v>16.399999999999999</v>
      </c>
      <c r="H565">
        <v>22.7</v>
      </c>
      <c r="I565">
        <v>13.7</v>
      </c>
      <c r="J565">
        <v>16.600000000000001</v>
      </c>
      <c r="K565" t="str">
        <f>VLOOKUP(EnergyDemand__2_1[[#This Row],[Date]],_holidays!$A$1:$C$2107,2,0)</f>
        <v>Y</v>
      </c>
      <c r="L565" t="str">
        <f>VLOOKUP(EnergyDemand__2_1[[#This Row],[Date]],_holidays!$A$1:$C$2107,3,0)</f>
        <v>N</v>
      </c>
      <c r="M565" s="2">
        <v>110025.465</v>
      </c>
      <c r="N565" s="4">
        <v>92.958029269999997</v>
      </c>
      <c r="O565" s="54">
        <f>EnergyDemand__2_1[[#This Row],[Demand]]*EnergyDemand__2_1[[#This Row],[RRP AUD$]]</f>
        <v>10227750.395915359</v>
      </c>
    </row>
    <row r="566" spans="1:15" x14ac:dyDescent="0.3">
      <c r="A566" s="3">
        <v>43438</v>
      </c>
      <c r="B566" s="3" t="str">
        <f>"Q" &amp;INT((MONTH(A566)+2)/3) &amp; "-" &amp; YEAR(A566)</f>
        <v>Q4-2018</v>
      </c>
      <c r="C566" t="str">
        <f>TEXT(EnergyDemand__2_1[[#This Row],[Date]],"mmmm")</f>
        <v>December</v>
      </c>
      <c r="D566">
        <f>WEEKNUM(EnergyDemand__2_1[[#This Row],[Date]],)</f>
        <v>49</v>
      </c>
      <c r="E566" t="str">
        <f>TEXT(EnergyDemand__2_1[[#This Row],[Date]],"dddd")</f>
        <v>Tuesday</v>
      </c>
      <c r="F566" s="49">
        <f>YEAR(EnergyDemand__2_1[[#This Row],[Date]])</f>
        <v>2018</v>
      </c>
      <c r="G566">
        <v>13.4</v>
      </c>
      <c r="H566">
        <v>20.5</v>
      </c>
      <c r="I566">
        <v>28.2</v>
      </c>
      <c r="J566">
        <v>0</v>
      </c>
      <c r="K566" t="str">
        <f>VLOOKUP(EnergyDemand__2_1[[#This Row],[Date]],_holidays!$A$1:$C$2107,2,0)</f>
        <v>Y</v>
      </c>
      <c r="L566" t="str">
        <f>VLOOKUP(EnergyDemand__2_1[[#This Row],[Date]],_holidays!$A$1:$C$2107,3,0)</f>
        <v>N</v>
      </c>
      <c r="M566" s="2">
        <v>111718.075</v>
      </c>
      <c r="N566" s="4">
        <v>92.945548959999996</v>
      </c>
      <c r="O566" s="54">
        <f>EnergyDemand__2_1[[#This Row],[Demand]]*EnergyDemand__2_1[[#This Row],[RRP AUD$]]</f>
        <v>10383697.809629451</v>
      </c>
    </row>
    <row r="567" spans="1:15" x14ac:dyDescent="0.3">
      <c r="A567" s="3">
        <v>42474</v>
      </c>
      <c r="B567" s="3" t="str">
        <f>"Q" &amp;INT((MONTH(A567)+2)/3) &amp; "-" &amp; YEAR(A567)</f>
        <v>Q2-2016</v>
      </c>
      <c r="C567" t="str">
        <f>TEXT(EnergyDemand__2_1[[#This Row],[Date]],"mmmm")</f>
        <v>April</v>
      </c>
      <c r="D567">
        <f>WEEKNUM(EnergyDemand__2_1[[#This Row],[Date]],)</f>
        <v>16</v>
      </c>
      <c r="E567" t="str">
        <f>TEXT(EnergyDemand__2_1[[#This Row],[Date]],"dddd")</f>
        <v>Thursday</v>
      </c>
      <c r="F567" s="49">
        <f>YEAR(EnergyDemand__2_1[[#This Row],[Date]])</f>
        <v>2016</v>
      </c>
      <c r="G567">
        <v>11.6</v>
      </c>
      <c r="H567">
        <v>27</v>
      </c>
      <c r="I567">
        <v>12.7</v>
      </c>
      <c r="J567">
        <v>0</v>
      </c>
      <c r="K567" t="str">
        <f>VLOOKUP(EnergyDemand__2_1[[#This Row],[Date]],_holidays!$A$1:$C$2107,2,0)</f>
        <v>Y</v>
      </c>
      <c r="L567" t="str">
        <f>VLOOKUP(EnergyDemand__2_1[[#This Row],[Date]],_holidays!$A$1:$C$2107,3,0)</f>
        <v>N</v>
      </c>
      <c r="M567" s="2">
        <v>126519.065</v>
      </c>
      <c r="N567" s="4">
        <v>92.925207040000004</v>
      </c>
      <c r="O567" s="54">
        <f>EnergyDemand__2_1[[#This Row],[Demand]]*EnergyDemand__2_1[[#This Row],[RRP AUD$]]</f>
        <v>11756810.309632218</v>
      </c>
    </row>
    <row r="568" spans="1:15" x14ac:dyDescent="0.3">
      <c r="A568" s="3">
        <v>42827</v>
      </c>
      <c r="B568" s="3" t="str">
        <f>"Q" &amp;INT((MONTH(A568)+2)/3) &amp; "-" &amp; YEAR(A568)</f>
        <v>Q2-2017</v>
      </c>
      <c r="C568" t="str">
        <f>TEXT(EnergyDemand__2_1[[#This Row],[Date]],"mmmm")</f>
        <v>April</v>
      </c>
      <c r="D568">
        <f>WEEKNUM(EnergyDemand__2_1[[#This Row],[Date]],)</f>
        <v>14</v>
      </c>
      <c r="E568" t="str">
        <f>TEXT(EnergyDemand__2_1[[#This Row],[Date]],"dddd")</f>
        <v>Sunday</v>
      </c>
      <c r="F568" s="49">
        <f>YEAR(EnergyDemand__2_1[[#This Row],[Date]])</f>
        <v>2017</v>
      </c>
      <c r="G568">
        <v>11.7</v>
      </c>
      <c r="H568">
        <v>18.2</v>
      </c>
      <c r="I568">
        <v>10.1</v>
      </c>
      <c r="J568">
        <v>0.4</v>
      </c>
      <c r="K568" t="str">
        <f>VLOOKUP(EnergyDemand__2_1[[#This Row],[Date]],_holidays!$A$1:$C$2107,2,0)</f>
        <v>N</v>
      </c>
      <c r="L568" t="str">
        <f>VLOOKUP(EnergyDemand__2_1[[#This Row],[Date]],_holidays!$A$1:$C$2107,3,0)</f>
        <v>N</v>
      </c>
      <c r="M568" s="2">
        <v>94477.095000000001</v>
      </c>
      <c r="N568" s="4">
        <v>92.915735170000005</v>
      </c>
      <c r="O568" s="54">
        <f>EnergyDemand__2_1[[#This Row],[Demand]]*EnergyDemand__2_1[[#This Row],[RRP AUD$]]</f>
        <v>8778408.738650931</v>
      </c>
    </row>
    <row r="569" spans="1:15" x14ac:dyDescent="0.3">
      <c r="A569" s="3">
        <v>43116</v>
      </c>
      <c r="B569" s="3" t="str">
        <f>"Q" &amp;INT((MONTH(A569)+2)/3) &amp; "-" &amp; YEAR(A569)</f>
        <v>Q1-2018</v>
      </c>
      <c r="C569" t="str">
        <f>TEXT(EnergyDemand__2_1[[#This Row],[Date]],"mmmm")</f>
        <v>January</v>
      </c>
      <c r="D569">
        <f>WEEKNUM(EnergyDemand__2_1[[#This Row],[Date]],)</f>
        <v>3</v>
      </c>
      <c r="E569" t="str">
        <f>TEXT(EnergyDemand__2_1[[#This Row],[Date]],"dddd")</f>
        <v>Tuesday</v>
      </c>
      <c r="F569" s="49">
        <f>YEAR(EnergyDemand__2_1[[#This Row],[Date]])</f>
        <v>2018</v>
      </c>
      <c r="G569">
        <v>12.9</v>
      </c>
      <c r="H569">
        <v>26.9</v>
      </c>
      <c r="I569">
        <v>31.1</v>
      </c>
      <c r="J569">
        <v>0</v>
      </c>
      <c r="K569" t="str">
        <f>VLOOKUP(EnergyDemand__2_1[[#This Row],[Date]],_holidays!$A$1:$C$2107,2,0)</f>
        <v>N</v>
      </c>
      <c r="L569" t="str">
        <f>VLOOKUP(EnergyDemand__2_1[[#This Row],[Date]],_holidays!$A$1:$C$2107,3,0)</f>
        <v>N</v>
      </c>
      <c r="M569" s="2">
        <v>116074.03</v>
      </c>
      <c r="N569" s="4">
        <v>92.836877680000001</v>
      </c>
      <c r="O569" s="54">
        <f>EnergyDemand__2_1[[#This Row],[Demand]]*EnergyDemand__2_1[[#This Row],[RRP AUD$]]</f>
        <v>10775950.524934649</v>
      </c>
    </row>
    <row r="570" spans="1:15" x14ac:dyDescent="0.3">
      <c r="A570" s="3">
        <v>42967</v>
      </c>
      <c r="B570" s="3" t="str">
        <f>"Q" &amp;INT((MONTH(A570)+2)/3) &amp; "-" &amp; YEAR(A570)</f>
        <v>Q3-2017</v>
      </c>
      <c r="C570" t="str">
        <f>TEXT(EnergyDemand__2_1[[#This Row],[Date]],"mmmm")</f>
        <v>August</v>
      </c>
      <c r="D570">
        <f>WEEKNUM(EnergyDemand__2_1[[#This Row],[Date]],)</f>
        <v>34</v>
      </c>
      <c r="E570" t="str">
        <f>TEXT(EnergyDemand__2_1[[#This Row],[Date]],"dddd")</f>
        <v>Sunday</v>
      </c>
      <c r="F570" s="49">
        <f>YEAR(EnergyDemand__2_1[[#This Row],[Date]])</f>
        <v>2017</v>
      </c>
      <c r="G570">
        <v>5.0999999999999996</v>
      </c>
      <c r="H570">
        <v>13.3</v>
      </c>
      <c r="I570">
        <v>13.9</v>
      </c>
      <c r="J570">
        <v>2</v>
      </c>
      <c r="K570" t="str">
        <f>VLOOKUP(EnergyDemand__2_1[[#This Row],[Date]],_holidays!$A$1:$C$2107,2,0)</f>
        <v>Y</v>
      </c>
      <c r="L570" t="str">
        <f>VLOOKUP(EnergyDemand__2_1[[#This Row],[Date]],_holidays!$A$1:$C$2107,3,0)</f>
        <v>N</v>
      </c>
      <c r="M570" s="2">
        <v>119798.995</v>
      </c>
      <c r="N570" s="4">
        <v>92.815878290000001</v>
      </c>
      <c r="O570" s="54">
        <f>EnergyDemand__2_1[[#This Row],[Demand]]*EnergyDemand__2_1[[#This Row],[RRP AUD$]]</f>
        <v>11119248.939184317</v>
      </c>
    </row>
    <row r="571" spans="1:15" x14ac:dyDescent="0.3">
      <c r="A571" s="3">
        <v>43501</v>
      </c>
      <c r="B571" s="3" t="str">
        <f>"Q" &amp;INT((MONTH(A571)+2)/3) &amp; "-" &amp; YEAR(A571)</f>
        <v>Q1-2019</v>
      </c>
      <c r="C571" t="str">
        <f>TEXT(EnergyDemand__2_1[[#This Row],[Date]],"mmmm")</f>
        <v>February</v>
      </c>
      <c r="D571">
        <f>WEEKNUM(EnergyDemand__2_1[[#This Row],[Date]],)</f>
        <v>6</v>
      </c>
      <c r="E571" t="str">
        <f>TEXT(EnergyDemand__2_1[[#This Row],[Date]],"dddd")</f>
        <v>Tuesday</v>
      </c>
      <c r="F571" s="49">
        <f>YEAR(EnergyDemand__2_1[[#This Row],[Date]])</f>
        <v>2019</v>
      </c>
      <c r="G571">
        <v>17.7</v>
      </c>
      <c r="H571">
        <v>26.9</v>
      </c>
      <c r="I571">
        <v>14.6</v>
      </c>
      <c r="J571">
        <v>0</v>
      </c>
      <c r="K571" t="str">
        <f>VLOOKUP(EnergyDemand__2_1[[#This Row],[Date]],_holidays!$A$1:$C$2107,2,0)</f>
        <v>Y</v>
      </c>
      <c r="L571" t="str">
        <f>VLOOKUP(EnergyDemand__2_1[[#This Row],[Date]],_holidays!$A$1:$C$2107,3,0)</f>
        <v>N</v>
      </c>
      <c r="M571" s="2">
        <v>119702.045</v>
      </c>
      <c r="N571" s="4">
        <v>92.701339529999998</v>
      </c>
      <c r="O571" s="54">
        <f>EnergyDemand__2_1[[#This Row],[Demand]]*EnergyDemand__2_1[[#This Row],[RRP AUD$]]</f>
        <v>11096539.915980339</v>
      </c>
    </row>
    <row r="572" spans="1:15" x14ac:dyDescent="0.3">
      <c r="A572" s="3">
        <v>43710</v>
      </c>
      <c r="B572" s="3" t="str">
        <f>"Q" &amp;INT((MONTH(A572)+2)/3) &amp; "-" &amp; YEAR(A572)</f>
        <v>Q3-2019</v>
      </c>
      <c r="C572" t="str">
        <f>TEXT(EnergyDemand__2_1[[#This Row],[Date]],"mmmm")</f>
        <v>September</v>
      </c>
      <c r="D572">
        <f>WEEKNUM(EnergyDemand__2_1[[#This Row],[Date]],)</f>
        <v>36</v>
      </c>
      <c r="E572" t="str">
        <f>TEXT(EnergyDemand__2_1[[#This Row],[Date]],"dddd")</f>
        <v>Monday</v>
      </c>
      <c r="F572" s="49">
        <f>YEAR(EnergyDemand__2_1[[#This Row],[Date]])</f>
        <v>2019</v>
      </c>
      <c r="G572">
        <v>10.199999999999999</v>
      </c>
      <c r="H572">
        <v>17.600000000000001</v>
      </c>
      <c r="I572">
        <v>13.8</v>
      </c>
      <c r="J572">
        <v>2.4</v>
      </c>
      <c r="K572" t="str">
        <f>VLOOKUP(EnergyDemand__2_1[[#This Row],[Date]],_holidays!$A$1:$C$2107,2,0)</f>
        <v>Y</v>
      </c>
      <c r="L572" t="str">
        <f>VLOOKUP(EnergyDemand__2_1[[#This Row],[Date]],_holidays!$A$1:$C$2107,3,0)</f>
        <v>N</v>
      </c>
      <c r="M572" s="2">
        <v>121697.38</v>
      </c>
      <c r="N572" s="4">
        <v>92.691088919999999</v>
      </c>
      <c r="O572" s="54">
        <f>EnergyDemand__2_1[[#This Row],[Demand]]*EnergyDemand__2_1[[#This Row],[RRP AUD$]]</f>
        <v>11280262.670911029</v>
      </c>
    </row>
    <row r="573" spans="1:15" x14ac:dyDescent="0.3">
      <c r="A573" s="3">
        <v>43353</v>
      </c>
      <c r="B573" s="3" t="str">
        <f>"Q" &amp;INT((MONTH(A573)+2)/3) &amp; "-" &amp; YEAR(A573)</f>
        <v>Q3-2018</v>
      </c>
      <c r="C573" t="str">
        <f>TEXT(EnergyDemand__2_1[[#This Row],[Date]],"mmmm")</f>
        <v>September</v>
      </c>
      <c r="D573">
        <f>WEEKNUM(EnergyDemand__2_1[[#This Row],[Date]],)</f>
        <v>37</v>
      </c>
      <c r="E573" t="str">
        <f>TEXT(EnergyDemand__2_1[[#This Row],[Date]],"dddd")</f>
        <v>Monday</v>
      </c>
      <c r="F573" s="49">
        <f>YEAR(EnergyDemand__2_1[[#This Row],[Date]])</f>
        <v>2018</v>
      </c>
      <c r="G573">
        <v>13.4</v>
      </c>
      <c r="H573">
        <v>18</v>
      </c>
      <c r="I573">
        <v>10.199999999999999</v>
      </c>
      <c r="J573">
        <v>0</v>
      </c>
      <c r="K573" t="str">
        <f>VLOOKUP(EnergyDemand__2_1[[#This Row],[Date]],_holidays!$A$1:$C$2107,2,0)</f>
        <v>Y</v>
      </c>
      <c r="L573" t="str">
        <f>VLOOKUP(EnergyDemand__2_1[[#This Row],[Date]],_holidays!$A$1:$C$2107,3,0)</f>
        <v>N</v>
      </c>
      <c r="M573" s="2">
        <v>123132.625</v>
      </c>
      <c r="N573" s="4">
        <v>92.615982560000006</v>
      </c>
      <c r="O573" s="54">
        <f>EnergyDemand__2_1[[#This Row],[Demand]]*EnergyDemand__2_1[[#This Row],[RRP AUD$]]</f>
        <v>11404049.049567021</v>
      </c>
    </row>
    <row r="574" spans="1:15" x14ac:dyDescent="0.3">
      <c r="A574" s="3">
        <v>43049</v>
      </c>
      <c r="B574" s="3" t="str">
        <f>"Q" &amp;INT((MONTH(A574)+2)/3) &amp; "-" &amp; YEAR(A574)</f>
        <v>Q4-2017</v>
      </c>
      <c r="C574" t="str">
        <f>TEXT(EnergyDemand__2_1[[#This Row],[Date]],"mmmm")</f>
        <v>November</v>
      </c>
      <c r="D574">
        <f>WEEKNUM(EnergyDemand__2_1[[#This Row],[Date]],)</f>
        <v>45</v>
      </c>
      <c r="E574" t="str">
        <f>TEXT(EnergyDemand__2_1[[#This Row],[Date]],"dddd")</f>
        <v>Friday</v>
      </c>
      <c r="F574" s="49">
        <f>YEAR(EnergyDemand__2_1[[#This Row],[Date]])</f>
        <v>2017</v>
      </c>
      <c r="G574">
        <v>12.1</v>
      </c>
      <c r="H574">
        <v>27.2</v>
      </c>
      <c r="I574">
        <v>23.7</v>
      </c>
      <c r="J574">
        <v>0</v>
      </c>
      <c r="K574" t="str">
        <f>VLOOKUP(EnergyDemand__2_1[[#This Row],[Date]],_holidays!$A$1:$C$2107,2,0)</f>
        <v>Y</v>
      </c>
      <c r="L574" t="str">
        <f>VLOOKUP(EnergyDemand__2_1[[#This Row],[Date]],_holidays!$A$1:$C$2107,3,0)</f>
        <v>N</v>
      </c>
      <c r="M574" s="2">
        <v>115156.44500000001</v>
      </c>
      <c r="N574" s="4">
        <v>92.615536950000006</v>
      </c>
      <c r="O574" s="54">
        <f>EnergyDemand__2_1[[#This Row],[Demand]]*EnergyDemand__2_1[[#This Row],[RRP AUD$]]</f>
        <v>10665275.986928144</v>
      </c>
    </row>
    <row r="575" spans="1:15" x14ac:dyDescent="0.3">
      <c r="A575" s="3">
        <v>43717</v>
      </c>
      <c r="B575" s="3" t="str">
        <f>"Q" &amp;INT((MONTH(A575)+2)/3) &amp; "-" &amp; YEAR(A575)</f>
        <v>Q3-2019</v>
      </c>
      <c r="C575" t="str">
        <f>TEXT(EnergyDemand__2_1[[#This Row],[Date]],"mmmm")</f>
        <v>September</v>
      </c>
      <c r="D575">
        <f>WEEKNUM(EnergyDemand__2_1[[#This Row],[Date]],)</f>
        <v>37</v>
      </c>
      <c r="E575" t="str">
        <f>TEXT(EnergyDemand__2_1[[#This Row],[Date]],"dddd")</f>
        <v>Monday</v>
      </c>
      <c r="F575" s="49">
        <f>YEAR(EnergyDemand__2_1[[#This Row],[Date]])</f>
        <v>2019</v>
      </c>
      <c r="G575">
        <v>6.8</v>
      </c>
      <c r="H575">
        <v>12.8</v>
      </c>
      <c r="I575">
        <v>14.4</v>
      </c>
      <c r="J575">
        <v>5.6</v>
      </c>
      <c r="K575" t="str">
        <f>VLOOKUP(EnergyDemand__2_1[[#This Row],[Date]],_holidays!$A$1:$C$2107,2,0)</f>
        <v>Y</v>
      </c>
      <c r="L575" t="str">
        <f>VLOOKUP(EnergyDemand__2_1[[#This Row],[Date]],_holidays!$A$1:$C$2107,3,0)</f>
        <v>N</v>
      </c>
      <c r="M575" s="2">
        <v>130448.11500000001</v>
      </c>
      <c r="N575" s="4">
        <v>92.613968850000006</v>
      </c>
      <c r="O575" s="54">
        <f>EnergyDemand__2_1[[#This Row],[Demand]]*EnergyDemand__2_1[[#This Row],[RRP AUD$]]</f>
        <v>12081317.659151219</v>
      </c>
    </row>
    <row r="576" spans="1:15" x14ac:dyDescent="0.3">
      <c r="A576" s="3">
        <v>43175</v>
      </c>
      <c r="B576" s="3" t="str">
        <f>"Q" &amp;INT((MONTH(A576)+2)/3) &amp; "-" &amp; YEAR(A576)</f>
        <v>Q1-2018</v>
      </c>
      <c r="C576" t="str">
        <f>TEXT(EnergyDemand__2_1[[#This Row],[Date]],"mmmm")</f>
        <v>March</v>
      </c>
      <c r="D576">
        <f>WEEKNUM(EnergyDemand__2_1[[#This Row],[Date]],)</f>
        <v>11</v>
      </c>
      <c r="E576" t="str">
        <f>TEXT(EnergyDemand__2_1[[#This Row],[Date]],"dddd")</f>
        <v>Friday</v>
      </c>
      <c r="F576" s="49">
        <f>YEAR(EnergyDemand__2_1[[#This Row],[Date]])</f>
        <v>2018</v>
      </c>
      <c r="G576">
        <v>12.5</v>
      </c>
      <c r="H576">
        <v>24.4</v>
      </c>
      <c r="I576">
        <v>15</v>
      </c>
      <c r="J576">
        <v>0</v>
      </c>
      <c r="K576" t="str">
        <f>VLOOKUP(EnergyDemand__2_1[[#This Row],[Date]],_holidays!$A$1:$C$2107,2,0)</f>
        <v>Y</v>
      </c>
      <c r="L576" t="str">
        <f>VLOOKUP(EnergyDemand__2_1[[#This Row],[Date]],_holidays!$A$1:$C$2107,3,0)</f>
        <v>N</v>
      </c>
      <c r="M576" s="2">
        <v>116284.345</v>
      </c>
      <c r="N576" s="4">
        <v>92.594232239999997</v>
      </c>
      <c r="O576" s="54">
        <f>EnergyDemand__2_1[[#This Row],[Demand]]*EnergyDemand__2_1[[#This Row],[RRP AUD$]]</f>
        <v>10767259.646806283</v>
      </c>
    </row>
    <row r="577" spans="1:15" x14ac:dyDescent="0.3">
      <c r="A577" s="3">
        <v>43755</v>
      </c>
      <c r="B577" s="3" t="str">
        <f>"Q" &amp;INT((MONTH(A577)+2)/3) &amp; "-" &amp; YEAR(A577)</f>
        <v>Q4-2019</v>
      </c>
      <c r="C577" t="str">
        <f>TEXT(EnergyDemand__2_1[[#This Row],[Date]],"mmmm")</f>
        <v>October</v>
      </c>
      <c r="D577">
        <f>WEEKNUM(EnergyDemand__2_1[[#This Row],[Date]],)</f>
        <v>42</v>
      </c>
      <c r="E577" t="str">
        <f>TEXT(EnergyDemand__2_1[[#This Row],[Date]],"dddd")</f>
        <v>Thursday</v>
      </c>
      <c r="F577" s="49">
        <f>YEAR(EnergyDemand__2_1[[#This Row],[Date]])</f>
        <v>2019</v>
      </c>
      <c r="G577">
        <v>9.5</v>
      </c>
      <c r="H577">
        <v>15.2</v>
      </c>
      <c r="I577">
        <v>9.6</v>
      </c>
      <c r="J577">
        <v>4.4000000000000004</v>
      </c>
      <c r="K577" t="str">
        <f>VLOOKUP(EnergyDemand__2_1[[#This Row],[Date]],_holidays!$A$1:$C$2107,2,0)</f>
        <v>Y</v>
      </c>
      <c r="L577" t="str">
        <f>VLOOKUP(EnergyDemand__2_1[[#This Row],[Date]],_holidays!$A$1:$C$2107,3,0)</f>
        <v>N</v>
      </c>
      <c r="M577" s="2">
        <v>116690.04</v>
      </c>
      <c r="N577" s="4">
        <v>92.498043699999997</v>
      </c>
      <c r="O577" s="54">
        <f>EnergyDemand__2_1[[#This Row],[Demand]]*EnergyDemand__2_1[[#This Row],[RRP AUD$]]</f>
        <v>10793600.419274747</v>
      </c>
    </row>
    <row r="578" spans="1:15" x14ac:dyDescent="0.3">
      <c r="A578" s="3">
        <v>42536</v>
      </c>
      <c r="B578" s="3" t="str">
        <f>"Q" &amp;INT((MONTH(A578)+2)/3) &amp; "-" &amp; YEAR(A578)</f>
        <v>Q2-2016</v>
      </c>
      <c r="C578" t="str">
        <f>TEXT(EnergyDemand__2_1[[#This Row],[Date]],"mmmm")</f>
        <v>June</v>
      </c>
      <c r="D578">
        <f>WEEKNUM(EnergyDemand__2_1[[#This Row],[Date]],)</f>
        <v>25</v>
      </c>
      <c r="E578" t="str">
        <f>TEXT(EnergyDemand__2_1[[#This Row],[Date]],"dddd")</f>
        <v>Wednesday</v>
      </c>
      <c r="F578" s="49">
        <f>YEAR(EnergyDemand__2_1[[#This Row],[Date]])</f>
        <v>2016</v>
      </c>
      <c r="G578">
        <v>6</v>
      </c>
      <c r="H578">
        <v>17.899999999999999</v>
      </c>
      <c r="I578">
        <v>9.1999999999999993</v>
      </c>
      <c r="J578">
        <v>0</v>
      </c>
      <c r="K578" t="str">
        <f>VLOOKUP(EnergyDemand__2_1[[#This Row],[Date]],_holidays!$A$1:$C$2107,2,0)</f>
        <v>Y</v>
      </c>
      <c r="L578" t="str">
        <f>VLOOKUP(EnergyDemand__2_1[[#This Row],[Date]],_holidays!$A$1:$C$2107,3,0)</f>
        <v>N</v>
      </c>
      <c r="M578" s="2">
        <v>140904.59</v>
      </c>
      <c r="N578" s="4">
        <v>92.416245849999996</v>
      </c>
      <c r="O578" s="54">
        <f>EnergyDemand__2_1[[#This Row],[Demand]]*EnergyDemand__2_1[[#This Row],[RRP AUD$]]</f>
        <v>13021873.23083345</v>
      </c>
    </row>
    <row r="579" spans="1:15" x14ac:dyDescent="0.3">
      <c r="A579" s="3">
        <v>42997</v>
      </c>
      <c r="B579" s="3" t="str">
        <f>"Q" &amp;INT((MONTH(A579)+2)/3) &amp; "-" &amp; YEAR(A579)</f>
        <v>Q3-2017</v>
      </c>
      <c r="C579" t="str">
        <f>TEXT(EnergyDemand__2_1[[#This Row],[Date]],"mmmm")</f>
        <v>September</v>
      </c>
      <c r="D579">
        <f>WEEKNUM(EnergyDemand__2_1[[#This Row],[Date]],)</f>
        <v>38</v>
      </c>
      <c r="E579" t="str">
        <f>TEXT(EnergyDemand__2_1[[#This Row],[Date]],"dddd")</f>
        <v>Tuesday</v>
      </c>
      <c r="F579" s="49">
        <f>YEAR(EnergyDemand__2_1[[#This Row],[Date]])</f>
        <v>2017</v>
      </c>
      <c r="G579">
        <v>9</v>
      </c>
      <c r="H579">
        <v>13.9</v>
      </c>
      <c r="I579">
        <v>16.600000000000001</v>
      </c>
      <c r="J579">
        <v>0.2</v>
      </c>
      <c r="K579" t="str">
        <f>VLOOKUP(EnergyDemand__2_1[[#This Row],[Date]],_holidays!$A$1:$C$2107,2,0)</f>
        <v>Y</v>
      </c>
      <c r="L579" t="str">
        <f>VLOOKUP(EnergyDemand__2_1[[#This Row],[Date]],_holidays!$A$1:$C$2107,3,0)</f>
        <v>N</v>
      </c>
      <c r="M579" s="2">
        <v>124033.955</v>
      </c>
      <c r="N579" s="4">
        <v>92.372768620000002</v>
      </c>
      <c r="O579" s="54">
        <f>EnergyDemand__2_1[[#This Row],[Demand]]*EnergyDemand__2_1[[#This Row],[RRP AUD$]]</f>
        <v>11457359.826238493</v>
      </c>
    </row>
    <row r="580" spans="1:15" x14ac:dyDescent="0.3">
      <c r="A580" s="3">
        <v>43026</v>
      </c>
      <c r="B580" s="3" t="str">
        <f>"Q" &amp;INT((MONTH(A580)+2)/3) &amp; "-" &amp; YEAR(A580)</f>
        <v>Q4-2017</v>
      </c>
      <c r="C580" t="str">
        <f>TEXT(EnergyDemand__2_1[[#This Row],[Date]],"mmmm")</f>
        <v>October</v>
      </c>
      <c r="D580">
        <f>WEEKNUM(EnergyDemand__2_1[[#This Row],[Date]],)</f>
        <v>42</v>
      </c>
      <c r="E580" t="str">
        <f>TEXT(EnergyDemand__2_1[[#This Row],[Date]],"dddd")</f>
        <v>Wednesday</v>
      </c>
      <c r="F580" s="49">
        <f>YEAR(EnergyDemand__2_1[[#This Row],[Date]])</f>
        <v>2017</v>
      </c>
      <c r="G580">
        <v>14.5</v>
      </c>
      <c r="H580">
        <v>30.9</v>
      </c>
      <c r="I580">
        <v>25.1</v>
      </c>
      <c r="J580">
        <v>0</v>
      </c>
      <c r="K580" t="str">
        <f>VLOOKUP(EnergyDemand__2_1[[#This Row],[Date]],_holidays!$A$1:$C$2107,2,0)</f>
        <v>Y</v>
      </c>
      <c r="L580" t="str">
        <f>VLOOKUP(EnergyDemand__2_1[[#This Row],[Date]],_holidays!$A$1:$C$2107,3,0)</f>
        <v>N</v>
      </c>
      <c r="M580" s="2">
        <v>121087.1</v>
      </c>
      <c r="N580" s="4">
        <v>92.334121359999997</v>
      </c>
      <c r="O580" s="54">
        <f>EnergyDemand__2_1[[#This Row],[Demand]]*EnergyDemand__2_1[[#This Row],[RRP AUD$]]</f>
        <v>11180470.986530457</v>
      </c>
    </row>
    <row r="581" spans="1:15" x14ac:dyDescent="0.3">
      <c r="A581" s="3">
        <v>43661</v>
      </c>
      <c r="B581" s="3" t="str">
        <f>"Q" &amp;INT((MONTH(A581)+2)/3) &amp; "-" &amp; YEAR(A581)</f>
        <v>Q3-2019</v>
      </c>
      <c r="C581" t="str">
        <f>TEXT(EnergyDemand__2_1[[#This Row],[Date]],"mmmm")</f>
        <v>July</v>
      </c>
      <c r="D581">
        <f>WEEKNUM(EnergyDemand__2_1[[#This Row],[Date]],)</f>
        <v>29</v>
      </c>
      <c r="E581" t="str">
        <f>TEXT(EnergyDemand__2_1[[#This Row],[Date]],"dddd")</f>
        <v>Monday</v>
      </c>
      <c r="F581" s="49">
        <f>YEAR(EnergyDemand__2_1[[#This Row],[Date]])</f>
        <v>2019</v>
      </c>
      <c r="G581">
        <v>8.9</v>
      </c>
      <c r="H581">
        <v>14.3</v>
      </c>
      <c r="I581">
        <v>7.6</v>
      </c>
      <c r="J581">
        <v>4.4000000000000004</v>
      </c>
      <c r="K581" t="str">
        <f>VLOOKUP(EnergyDemand__2_1[[#This Row],[Date]],_holidays!$A$1:$C$2107,2,0)</f>
        <v>N</v>
      </c>
      <c r="L581" t="str">
        <f>VLOOKUP(EnergyDemand__2_1[[#This Row],[Date]],_holidays!$A$1:$C$2107,3,0)</f>
        <v>N</v>
      </c>
      <c r="M581" s="2">
        <v>131739.20000000001</v>
      </c>
      <c r="N581" s="4">
        <v>92.269993139999997</v>
      </c>
      <c r="O581" s="54">
        <f>EnergyDemand__2_1[[#This Row],[Demand]]*EnergyDemand__2_1[[#This Row],[RRP AUD$]]</f>
        <v>12155575.080269089</v>
      </c>
    </row>
    <row r="582" spans="1:15" x14ac:dyDescent="0.3">
      <c r="A582" s="3">
        <v>43467</v>
      </c>
      <c r="B582" s="3" t="str">
        <f>"Q" &amp;INT((MONTH(A582)+2)/3) &amp; "-" &amp; YEAR(A582)</f>
        <v>Q1-2019</v>
      </c>
      <c r="C582" t="str">
        <f>TEXT(EnergyDemand__2_1[[#This Row],[Date]],"mmmm")</f>
        <v>January</v>
      </c>
      <c r="D582">
        <f>WEEKNUM(EnergyDemand__2_1[[#This Row],[Date]],)</f>
        <v>1</v>
      </c>
      <c r="E582" t="str">
        <f>TEXT(EnergyDemand__2_1[[#This Row],[Date]],"dddd")</f>
        <v>Wednesday</v>
      </c>
      <c r="F582" s="49">
        <f>YEAR(EnergyDemand__2_1[[#This Row],[Date]])</f>
        <v>2019</v>
      </c>
      <c r="G582">
        <v>18.399999999999999</v>
      </c>
      <c r="H582">
        <v>22.2</v>
      </c>
      <c r="I582">
        <v>26.3</v>
      </c>
      <c r="J582">
        <v>0</v>
      </c>
      <c r="K582" t="str">
        <f>VLOOKUP(EnergyDemand__2_1[[#This Row],[Date]],_holidays!$A$1:$C$2107,2,0)</f>
        <v>N</v>
      </c>
      <c r="L582" t="str">
        <f>VLOOKUP(EnergyDemand__2_1[[#This Row],[Date]],_holidays!$A$1:$C$2107,3,0)</f>
        <v>N</v>
      </c>
      <c r="M582" s="2">
        <v>106470.675</v>
      </c>
      <c r="N582" s="4">
        <v>92.202011200000001</v>
      </c>
      <c r="O582" s="54">
        <f>EnergyDemand__2_1[[#This Row],[Demand]]*EnergyDemand__2_1[[#This Row],[RRP AUD$]]</f>
        <v>9816810.3688215595</v>
      </c>
    </row>
    <row r="583" spans="1:15" x14ac:dyDescent="0.3">
      <c r="A583" s="3">
        <v>42965</v>
      </c>
      <c r="B583" s="3" t="str">
        <f>"Q" &amp;INT((MONTH(A583)+2)/3) &amp; "-" &amp; YEAR(A583)</f>
        <v>Q3-2017</v>
      </c>
      <c r="C583" t="str">
        <f>TEXT(EnergyDemand__2_1[[#This Row],[Date]],"mmmm")</f>
        <v>August</v>
      </c>
      <c r="D583">
        <f>WEEKNUM(EnergyDemand__2_1[[#This Row],[Date]],)</f>
        <v>33</v>
      </c>
      <c r="E583" t="str">
        <f>TEXT(EnergyDemand__2_1[[#This Row],[Date]],"dddd")</f>
        <v>Friday</v>
      </c>
      <c r="F583" s="49">
        <f>YEAR(EnergyDemand__2_1[[#This Row],[Date]])</f>
        <v>2017</v>
      </c>
      <c r="G583">
        <v>8</v>
      </c>
      <c r="H583">
        <v>12.2</v>
      </c>
      <c r="I583">
        <v>9.4</v>
      </c>
      <c r="J583">
        <v>2.8</v>
      </c>
      <c r="K583" t="str">
        <f>VLOOKUP(EnergyDemand__2_1[[#This Row],[Date]],_holidays!$A$1:$C$2107,2,0)</f>
        <v>Y</v>
      </c>
      <c r="L583" t="str">
        <f>VLOOKUP(EnergyDemand__2_1[[#This Row],[Date]],_holidays!$A$1:$C$2107,3,0)</f>
        <v>N</v>
      </c>
      <c r="M583" s="2">
        <v>133562.98499999999</v>
      </c>
      <c r="N583" s="4">
        <v>92.107544930000003</v>
      </c>
      <c r="O583" s="54">
        <f>EnergyDemand__2_1[[#This Row],[Demand]]*EnergyDemand__2_1[[#This Row],[RRP AUD$]]</f>
        <v>12302158.641872415</v>
      </c>
    </row>
    <row r="584" spans="1:15" x14ac:dyDescent="0.3">
      <c r="A584" s="3">
        <v>42772</v>
      </c>
      <c r="B584" s="3" t="str">
        <f>"Q" &amp;INT((MONTH(A584)+2)/3) &amp; "-" &amp; YEAR(A584)</f>
        <v>Q1-2017</v>
      </c>
      <c r="C584" t="str">
        <f>TEXT(EnergyDemand__2_1[[#This Row],[Date]],"mmmm")</f>
        <v>February</v>
      </c>
      <c r="D584">
        <f>WEEKNUM(EnergyDemand__2_1[[#This Row],[Date]],)</f>
        <v>6</v>
      </c>
      <c r="E584" t="str">
        <f>TEXT(EnergyDemand__2_1[[#This Row],[Date]],"dddd")</f>
        <v>Monday</v>
      </c>
      <c r="F584" s="49">
        <f>YEAR(EnergyDemand__2_1[[#This Row],[Date]])</f>
        <v>2017</v>
      </c>
      <c r="G584">
        <v>15.1</v>
      </c>
      <c r="H584">
        <v>18</v>
      </c>
      <c r="I584">
        <v>3.9</v>
      </c>
      <c r="J584">
        <v>32.4</v>
      </c>
      <c r="K584" t="str">
        <f>VLOOKUP(EnergyDemand__2_1[[#This Row],[Date]],_holidays!$A$1:$C$2107,2,0)</f>
        <v>Y</v>
      </c>
      <c r="L584" t="str">
        <f>VLOOKUP(EnergyDemand__2_1[[#This Row],[Date]],_holidays!$A$1:$C$2107,3,0)</f>
        <v>N</v>
      </c>
      <c r="M584" s="2">
        <v>108761.37</v>
      </c>
      <c r="N584" s="4">
        <v>92.101795850000002</v>
      </c>
      <c r="O584" s="54">
        <f>EnergyDemand__2_1[[#This Row],[Demand]]*EnergyDemand__2_1[[#This Row],[RRP AUD$]]</f>
        <v>10017117.496106314</v>
      </c>
    </row>
    <row r="585" spans="1:15" x14ac:dyDescent="0.3">
      <c r="A585" s="3">
        <v>43169</v>
      </c>
      <c r="B585" s="3" t="str">
        <f>"Q" &amp;INT((MONTH(A585)+2)/3) &amp; "-" &amp; YEAR(A585)</f>
        <v>Q1-2018</v>
      </c>
      <c r="C585" t="str">
        <f>TEXT(EnergyDemand__2_1[[#This Row],[Date]],"mmmm")</f>
        <v>March</v>
      </c>
      <c r="D585">
        <f>WEEKNUM(EnergyDemand__2_1[[#This Row],[Date]],)</f>
        <v>10</v>
      </c>
      <c r="E585" t="str">
        <f>TEXT(EnergyDemand__2_1[[#This Row],[Date]],"dddd")</f>
        <v>Saturday</v>
      </c>
      <c r="F585" s="49">
        <f>YEAR(EnergyDemand__2_1[[#This Row],[Date]])</f>
        <v>2018</v>
      </c>
      <c r="G585">
        <v>14.3</v>
      </c>
      <c r="H585">
        <v>35.1</v>
      </c>
      <c r="I585">
        <v>21.6</v>
      </c>
      <c r="J585">
        <v>0</v>
      </c>
      <c r="K585" t="str">
        <f>VLOOKUP(EnergyDemand__2_1[[#This Row],[Date]],_holidays!$A$1:$C$2107,2,0)</f>
        <v>Y</v>
      </c>
      <c r="L585" t="str">
        <f>VLOOKUP(EnergyDemand__2_1[[#This Row],[Date]],_holidays!$A$1:$C$2107,3,0)</f>
        <v>N</v>
      </c>
      <c r="M585" s="2">
        <v>120398.88499999999</v>
      </c>
      <c r="N585" s="4">
        <v>91.988443200000006</v>
      </c>
      <c r="O585" s="54">
        <f>EnergyDemand__2_1[[#This Row],[Demand]]*EnergyDemand__2_1[[#This Row],[RRP AUD$]]</f>
        <v>11075305.994165832</v>
      </c>
    </row>
    <row r="586" spans="1:15" x14ac:dyDescent="0.3">
      <c r="A586" s="3">
        <v>43032</v>
      </c>
      <c r="B586" s="3" t="str">
        <f>"Q" &amp;INT((MONTH(A586)+2)/3) &amp; "-" &amp; YEAR(A586)</f>
        <v>Q4-2017</v>
      </c>
      <c r="C586" t="str">
        <f>TEXT(EnergyDemand__2_1[[#This Row],[Date]],"mmmm")</f>
        <v>October</v>
      </c>
      <c r="D586">
        <f>WEEKNUM(EnergyDemand__2_1[[#This Row],[Date]],)</f>
        <v>43</v>
      </c>
      <c r="E586" t="str">
        <f>TEXT(EnergyDemand__2_1[[#This Row],[Date]],"dddd")</f>
        <v>Tuesday</v>
      </c>
      <c r="F586" s="49">
        <f>YEAR(EnergyDemand__2_1[[#This Row],[Date]])</f>
        <v>2017</v>
      </c>
      <c r="G586">
        <v>12.1</v>
      </c>
      <c r="H586">
        <v>20.5</v>
      </c>
      <c r="I586">
        <v>18.7</v>
      </c>
      <c r="J586">
        <v>0.2</v>
      </c>
      <c r="K586" t="str">
        <f>VLOOKUP(EnergyDemand__2_1[[#This Row],[Date]],_holidays!$A$1:$C$2107,2,0)</f>
        <v>Y</v>
      </c>
      <c r="L586" t="str">
        <f>VLOOKUP(EnergyDemand__2_1[[#This Row],[Date]],_holidays!$A$1:$C$2107,3,0)</f>
        <v>N</v>
      </c>
      <c r="M586" s="2">
        <v>118010.31</v>
      </c>
      <c r="N586" s="4">
        <v>91.93047541</v>
      </c>
      <c r="O586" s="54">
        <f>EnergyDemand__2_1[[#This Row],[Demand]]*EnergyDemand__2_1[[#This Row],[RRP AUD$]]</f>
        <v>10848743.901581477</v>
      </c>
    </row>
    <row r="587" spans="1:15" x14ac:dyDescent="0.3">
      <c r="A587" s="3">
        <v>43412</v>
      </c>
      <c r="B587" s="3" t="str">
        <f>"Q" &amp;INT((MONTH(A587)+2)/3) &amp; "-" &amp; YEAR(A587)</f>
        <v>Q4-2018</v>
      </c>
      <c r="C587" t="str">
        <f>TEXT(EnergyDemand__2_1[[#This Row],[Date]],"mmmm")</f>
        <v>November</v>
      </c>
      <c r="D587">
        <f>WEEKNUM(EnergyDemand__2_1[[#This Row],[Date]],)</f>
        <v>45</v>
      </c>
      <c r="E587" t="str">
        <f>TEXT(EnergyDemand__2_1[[#This Row],[Date]],"dddd")</f>
        <v>Thursday</v>
      </c>
      <c r="F587" s="49">
        <f>YEAR(EnergyDemand__2_1[[#This Row],[Date]])</f>
        <v>2018</v>
      </c>
      <c r="G587">
        <v>7.7</v>
      </c>
      <c r="H587">
        <v>17</v>
      </c>
      <c r="I587">
        <v>22.7</v>
      </c>
      <c r="J587">
        <v>3</v>
      </c>
      <c r="K587" t="str">
        <f>VLOOKUP(EnergyDemand__2_1[[#This Row],[Date]],_holidays!$A$1:$C$2107,2,0)</f>
        <v>Y</v>
      </c>
      <c r="L587" t="str">
        <f>VLOOKUP(EnergyDemand__2_1[[#This Row],[Date]],_holidays!$A$1:$C$2107,3,0)</f>
        <v>N</v>
      </c>
      <c r="M587" s="2">
        <v>109430.37</v>
      </c>
      <c r="N587" s="4">
        <v>91.884517419999995</v>
      </c>
      <c r="O587" s="54">
        <f>EnergyDemand__2_1[[#This Row],[Demand]]*EnergyDemand__2_1[[#This Row],[RRP AUD$]]</f>
        <v>10054956.738542045</v>
      </c>
    </row>
    <row r="588" spans="1:15" x14ac:dyDescent="0.3">
      <c r="A588" s="3">
        <v>42988</v>
      </c>
      <c r="B588" s="3" t="str">
        <f>"Q" &amp;INT((MONTH(A588)+2)/3) &amp; "-" &amp; YEAR(A588)</f>
        <v>Q3-2017</v>
      </c>
      <c r="C588" t="str">
        <f>TEXT(EnergyDemand__2_1[[#This Row],[Date]],"mmmm")</f>
        <v>September</v>
      </c>
      <c r="D588">
        <f>WEEKNUM(EnergyDemand__2_1[[#This Row],[Date]],)</f>
        <v>37</v>
      </c>
      <c r="E588" t="str">
        <f>TEXT(EnergyDemand__2_1[[#This Row],[Date]],"dddd")</f>
        <v>Sunday</v>
      </c>
      <c r="F588" s="49">
        <f>YEAR(EnergyDemand__2_1[[#This Row],[Date]])</f>
        <v>2017</v>
      </c>
      <c r="G588">
        <v>5.3</v>
      </c>
      <c r="H588">
        <v>16.100000000000001</v>
      </c>
      <c r="I588">
        <v>12.3</v>
      </c>
      <c r="J588">
        <v>0.2</v>
      </c>
      <c r="K588" t="str">
        <f>VLOOKUP(EnergyDemand__2_1[[#This Row],[Date]],_holidays!$A$1:$C$2107,2,0)</f>
        <v>Y</v>
      </c>
      <c r="L588" t="str">
        <f>VLOOKUP(EnergyDemand__2_1[[#This Row],[Date]],_holidays!$A$1:$C$2107,3,0)</f>
        <v>N</v>
      </c>
      <c r="M588" s="2">
        <v>114584.065</v>
      </c>
      <c r="N588" s="4">
        <v>91.883909369999998</v>
      </c>
      <c r="O588" s="54">
        <f>EnergyDemand__2_1[[#This Row],[Demand]]*EnergyDemand__2_1[[#This Row],[RRP AUD$]]</f>
        <v>10528431.843706189</v>
      </c>
    </row>
    <row r="589" spans="1:15" x14ac:dyDescent="0.3">
      <c r="A589" s="3">
        <v>43161</v>
      </c>
      <c r="B589" s="3" t="str">
        <f>"Q" &amp;INT((MONTH(A589)+2)/3) &amp; "-" &amp; YEAR(A589)</f>
        <v>Q1-2018</v>
      </c>
      <c r="C589" t="str">
        <f>TEXT(EnergyDemand__2_1[[#This Row],[Date]],"mmmm")</f>
        <v>March</v>
      </c>
      <c r="D589">
        <f>WEEKNUM(EnergyDemand__2_1[[#This Row],[Date]],)</f>
        <v>9</v>
      </c>
      <c r="E589" t="str">
        <f>TEXT(EnergyDemand__2_1[[#This Row],[Date]],"dddd")</f>
        <v>Friday</v>
      </c>
      <c r="F589" s="49">
        <f>YEAR(EnergyDemand__2_1[[#This Row],[Date]])</f>
        <v>2018</v>
      </c>
      <c r="G589">
        <v>14.5</v>
      </c>
      <c r="H589">
        <v>22.8</v>
      </c>
      <c r="I589">
        <v>19.600000000000001</v>
      </c>
      <c r="J589">
        <v>0.4</v>
      </c>
      <c r="K589" t="str">
        <f>VLOOKUP(EnergyDemand__2_1[[#This Row],[Date]],_holidays!$A$1:$C$2107,2,0)</f>
        <v>Y</v>
      </c>
      <c r="L589" t="str">
        <f>VLOOKUP(EnergyDemand__2_1[[#This Row],[Date]],_holidays!$A$1:$C$2107,3,0)</f>
        <v>N</v>
      </c>
      <c r="M589" s="2">
        <v>119960.33</v>
      </c>
      <c r="N589" s="4">
        <v>91.866531140000006</v>
      </c>
      <c r="O589" s="54">
        <f>EnergyDemand__2_1[[#This Row],[Demand]]*EnergyDemand__2_1[[#This Row],[RRP AUD$]]</f>
        <v>11020339.391509676</v>
      </c>
    </row>
    <row r="590" spans="1:15" x14ac:dyDescent="0.3">
      <c r="A590" s="3">
        <v>43474</v>
      </c>
      <c r="B590" s="3" t="str">
        <f>"Q" &amp;INT((MONTH(A590)+2)/3) &amp; "-" &amp; YEAR(A590)</f>
        <v>Q1-2019</v>
      </c>
      <c r="C590" t="str">
        <f>TEXT(EnergyDemand__2_1[[#This Row],[Date]],"mmmm")</f>
        <v>January</v>
      </c>
      <c r="D590">
        <f>WEEKNUM(EnergyDemand__2_1[[#This Row],[Date]],)</f>
        <v>2</v>
      </c>
      <c r="E590" t="str">
        <f>TEXT(EnergyDemand__2_1[[#This Row],[Date]],"dddd")</f>
        <v>Wednesday</v>
      </c>
      <c r="F590" s="49">
        <f>YEAR(EnergyDemand__2_1[[#This Row],[Date]])</f>
        <v>2019</v>
      </c>
      <c r="G590">
        <v>16.100000000000001</v>
      </c>
      <c r="H590">
        <v>20.5</v>
      </c>
      <c r="I590">
        <v>28.4</v>
      </c>
      <c r="J590">
        <v>0.6</v>
      </c>
      <c r="K590" t="str">
        <f>VLOOKUP(EnergyDemand__2_1[[#This Row],[Date]],_holidays!$A$1:$C$2107,2,0)</f>
        <v>N</v>
      </c>
      <c r="L590" t="str">
        <f>VLOOKUP(EnergyDemand__2_1[[#This Row],[Date]],_holidays!$A$1:$C$2107,3,0)</f>
        <v>N</v>
      </c>
      <c r="M590" s="2">
        <v>105483.435</v>
      </c>
      <c r="N590" s="4">
        <v>91.851546720000002</v>
      </c>
      <c r="O590" s="54">
        <f>EnergyDemand__2_1[[#This Row],[Demand]]*EnergyDemand__2_1[[#This Row],[RRP AUD$]]</f>
        <v>9688816.6580885835</v>
      </c>
    </row>
    <row r="591" spans="1:15" x14ac:dyDescent="0.3">
      <c r="A591" s="3">
        <v>43463</v>
      </c>
      <c r="B591" s="3" t="str">
        <f>"Q" &amp;INT((MONTH(A591)+2)/3) &amp; "-" &amp; YEAR(A591)</f>
        <v>Q4-2018</v>
      </c>
      <c r="C591" t="str">
        <f>TEXT(EnergyDemand__2_1[[#This Row],[Date]],"mmmm")</f>
        <v>December</v>
      </c>
      <c r="D591">
        <f>WEEKNUM(EnergyDemand__2_1[[#This Row],[Date]],)</f>
        <v>52</v>
      </c>
      <c r="E591" t="str">
        <f>TEXT(EnergyDemand__2_1[[#This Row],[Date]],"dddd")</f>
        <v>Saturday</v>
      </c>
      <c r="F591" s="49">
        <f>YEAR(EnergyDemand__2_1[[#This Row],[Date]])</f>
        <v>2018</v>
      </c>
      <c r="G591">
        <v>21</v>
      </c>
      <c r="H591">
        <v>23.9</v>
      </c>
      <c r="I591">
        <v>5.7</v>
      </c>
      <c r="J591">
        <v>1.2</v>
      </c>
      <c r="K591" t="str">
        <f>VLOOKUP(EnergyDemand__2_1[[#This Row],[Date]],_holidays!$A$1:$C$2107,2,0)</f>
        <v>N</v>
      </c>
      <c r="L591" t="str">
        <f>VLOOKUP(EnergyDemand__2_1[[#This Row],[Date]],_holidays!$A$1:$C$2107,3,0)</f>
        <v>N</v>
      </c>
      <c r="M591" s="2">
        <v>108290.11</v>
      </c>
      <c r="N591" s="4">
        <v>91.7235266</v>
      </c>
      <c r="O591" s="54">
        <f>EnergyDemand__2_1[[#This Row],[Demand]]*EnergyDemand__2_1[[#This Row],[RRP AUD$]]</f>
        <v>9932750.785101926</v>
      </c>
    </row>
    <row r="592" spans="1:15" x14ac:dyDescent="0.3">
      <c r="A592" s="3">
        <v>43302</v>
      </c>
      <c r="B592" s="3" t="str">
        <f>"Q" &amp;INT((MONTH(A592)+2)/3) &amp; "-" &amp; YEAR(A592)</f>
        <v>Q3-2018</v>
      </c>
      <c r="C592" t="str">
        <f>TEXT(EnergyDemand__2_1[[#This Row],[Date]],"mmmm")</f>
        <v>July</v>
      </c>
      <c r="D592">
        <f>WEEKNUM(EnergyDemand__2_1[[#This Row],[Date]],)</f>
        <v>29</v>
      </c>
      <c r="E592" t="str">
        <f>TEXT(EnergyDemand__2_1[[#This Row],[Date]],"dddd")</f>
        <v>Saturday</v>
      </c>
      <c r="F592" s="49">
        <f>YEAR(EnergyDemand__2_1[[#This Row],[Date]])</f>
        <v>2018</v>
      </c>
      <c r="G592">
        <v>6.7</v>
      </c>
      <c r="H592">
        <v>14</v>
      </c>
      <c r="I592">
        <v>7.2</v>
      </c>
      <c r="J592">
        <v>0.2</v>
      </c>
      <c r="K592" t="str">
        <f>VLOOKUP(EnergyDemand__2_1[[#This Row],[Date]],_holidays!$A$1:$C$2107,2,0)</f>
        <v>Y</v>
      </c>
      <c r="L592" t="str">
        <f>VLOOKUP(EnergyDemand__2_1[[#This Row],[Date]],_holidays!$A$1:$C$2107,3,0)</f>
        <v>N</v>
      </c>
      <c r="M592" s="2">
        <v>125928.62</v>
      </c>
      <c r="N592" s="4">
        <v>91.699455979999996</v>
      </c>
      <c r="O592" s="54">
        <f>EnergyDemand__2_1[[#This Row],[Demand]]*EnergyDemand__2_1[[#This Row],[RRP AUD$]]</f>
        <v>11547585.946312146</v>
      </c>
    </row>
    <row r="593" spans="1:15" x14ac:dyDescent="0.3">
      <c r="A593" s="3">
        <v>43199</v>
      </c>
      <c r="B593" s="3" t="str">
        <f>"Q" &amp;INT((MONTH(A593)+2)/3) &amp; "-" &amp; YEAR(A593)</f>
        <v>Q2-2018</v>
      </c>
      <c r="C593" t="str">
        <f>TEXT(EnergyDemand__2_1[[#This Row],[Date]],"mmmm")</f>
        <v>April</v>
      </c>
      <c r="D593">
        <f>WEEKNUM(EnergyDemand__2_1[[#This Row],[Date]],)</f>
        <v>15</v>
      </c>
      <c r="E593" t="str">
        <f>TEXT(EnergyDemand__2_1[[#This Row],[Date]],"dddd")</f>
        <v>Monday</v>
      </c>
      <c r="F593" s="49">
        <f>YEAR(EnergyDemand__2_1[[#This Row],[Date]])</f>
        <v>2018</v>
      </c>
      <c r="G593">
        <v>15.9</v>
      </c>
      <c r="H593">
        <v>25.7</v>
      </c>
      <c r="I593">
        <v>13.6</v>
      </c>
      <c r="J593">
        <v>0</v>
      </c>
      <c r="K593" t="str">
        <f>VLOOKUP(EnergyDemand__2_1[[#This Row],[Date]],_holidays!$A$1:$C$2107,2,0)</f>
        <v>N</v>
      </c>
      <c r="L593" t="str">
        <f>VLOOKUP(EnergyDemand__2_1[[#This Row],[Date]],_holidays!$A$1:$C$2107,3,0)</f>
        <v>N</v>
      </c>
      <c r="M593" s="2">
        <v>118702.925</v>
      </c>
      <c r="N593" s="4">
        <v>91.693644509999999</v>
      </c>
      <c r="O593" s="54">
        <f>EnergyDemand__2_1[[#This Row],[Demand]]*EnergyDemand__2_1[[#This Row],[RRP AUD$]]</f>
        <v>10884303.807247192</v>
      </c>
    </row>
    <row r="594" spans="1:15" x14ac:dyDescent="0.3">
      <c r="A594" s="3">
        <v>42938</v>
      </c>
      <c r="B594" s="3" t="str">
        <f>"Q" &amp;INT((MONTH(A594)+2)/3) &amp; "-" &amp; YEAR(A594)</f>
        <v>Q3-2017</v>
      </c>
      <c r="C594" t="str">
        <f>TEXT(EnergyDemand__2_1[[#This Row],[Date]],"mmmm")</f>
        <v>July</v>
      </c>
      <c r="D594">
        <f>WEEKNUM(EnergyDemand__2_1[[#This Row],[Date]],)</f>
        <v>29</v>
      </c>
      <c r="E594" t="str">
        <f>TEXT(EnergyDemand__2_1[[#This Row],[Date]],"dddd")</f>
        <v>Saturday</v>
      </c>
      <c r="F594" s="49">
        <f>YEAR(EnergyDemand__2_1[[#This Row],[Date]])</f>
        <v>2017</v>
      </c>
      <c r="G594">
        <v>5.4</v>
      </c>
      <c r="H594">
        <v>12.4</v>
      </c>
      <c r="I594">
        <v>7</v>
      </c>
      <c r="J594">
        <v>0</v>
      </c>
      <c r="K594" t="str">
        <f>VLOOKUP(EnergyDemand__2_1[[#This Row],[Date]],_holidays!$A$1:$C$2107,2,0)</f>
        <v>Y</v>
      </c>
      <c r="L594" t="str">
        <f>VLOOKUP(EnergyDemand__2_1[[#This Row],[Date]],_holidays!$A$1:$C$2107,3,0)</f>
        <v>N</v>
      </c>
      <c r="M594" s="2">
        <v>122397.13</v>
      </c>
      <c r="N594" s="4">
        <v>91.656080619999997</v>
      </c>
      <c r="O594" s="54">
        <f>EnergyDemand__2_1[[#This Row],[Demand]]*EnergyDemand__2_1[[#This Row],[RRP AUD$]]</f>
        <v>11218441.214936621</v>
      </c>
    </row>
    <row r="595" spans="1:15" x14ac:dyDescent="0.3">
      <c r="A595" s="3">
        <v>43242</v>
      </c>
      <c r="B595" s="3" t="str">
        <f>"Q" &amp;INT((MONTH(A595)+2)/3) &amp; "-" &amp; YEAR(A595)</f>
        <v>Q2-2018</v>
      </c>
      <c r="C595" t="str">
        <f>TEXT(EnergyDemand__2_1[[#This Row],[Date]],"mmmm")</f>
        <v>May</v>
      </c>
      <c r="D595">
        <f>WEEKNUM(EnergyDemand__2_1[[#This Row],[Date]],)</f>
        <v>21</v>
      </c>
      <c r="E595" t="str">
        <f>TEXT(EnergyDemand__2_1[[#This Row],[Date]],"dddd")</f>
        <v>Tuesday</v>
      </c>
      <c r="F595" s="49">
        <f>YEAR(EnergyDemand__2_1[[#This Row],[Date]])</f>
        <v>2018</v>
      </c>
      <c r="G595">
        <v>13</v>
      </c>
      <c r="H595">
        <v>17</v>
      </c>
      <c r="I595">
        <v>3.6</v>
      </c>
      <c r="J595">
        <v>0</v>
      </c>
      <c r="K595" t="str">
        <f>VLOOKUP(EnergyDemand__2_1[[#This Row],[Date]],_holidays!$A$1:$C$2107,2,0)</f>
        <v>Y</v>
      </c>
      <c r="L595" t="str">
        <f>VLOOKUP(EnergyDemand__2_1[[#This Row],[Date]],_holidays!$A$1:$C$2107,3,0)</f>
        <v>N</v>
      </c>
      <c r="M595" s="2">
        <v>126922.995</v>
      </c>
      <c r="N595" s="4">
        <v>91.621182129999994</v>
      </c>
      <c r="O595" s="54">
        <f>EnergyDemand__2_1[[#This Row],[Demand]]*EnergyDemand__2_1[[#This Row],[RRP AUD$]]</f>
        <v>11628834.841380078</v>
      </c>
    </row>
    <row r="596" spans="1:15" x14ac:dyDescent="0.3">
      <c r="A596" s="3">
        <v>43609</v>
      </c>
      <c r="B596" s="3" t="str">
        <f>"Q" &amp;INT((MONTH(A596)+2)/3) &amp; "-" &amp; YEAR(A596)</f>
        <v>Q2-2019</v>
      </c>
      <c r="C596" t="str">
        <f>TEXT(EnergyDemand__2_1[[#This Row],[Date]],"mmmm")</f>
        <v>May</v>
      </c>
      <c r="D596">
        <f>WEEKNUM(EnergyDemand__2_1[[#This Row],[Date]],)</f>
        <v>21</v>
      </c>
      <c r="E596" t="str">
        <f>TEXT(EnergyDemand__2_1[[#This Row],[Date]],"dddd")</f>
        <v>Friday</v>
      </c>
      <c r="F596" s="49">
        <f>YEAR(EnergyDemand__2_1[[#This Row],[Date]])</f>
        <v>2019</v>
      </c>
      <c r="G596">
        <v>13.8</v>
      </c>
      <c r="H596">
        <v>20.2</v>
      </c>
      <c r="I596">
        <v>4.4000000000000004</v>
      </c>
      <c r="J596">
        <v>0</v>
      </c>
      <c r="K596" t="str">
        <f>VLOOKUP(EnergyDemand__2_1[[#This Row],[Date]],_holidays!$A$1:$C$2107,2,0)</f>
        <v>Y</v>
      </c>
      <c r="L596" t="str">
        <f>VLOOKUP(EnergyDemand__2_1[[#This Row],[Date]],_holidays!$A$1:$C$2107,3,0)</f>
        <v>N</v>
      </c>
      <c r="M596" s="2">
        <v>118924.765</v>
      </c>
      <c r="N596" s="4">
        <v>91.547124490000002</v>
      </c>
      <c r="O596" s="54">
        <f>EnergyDemand__2_1[[#This Row],[Demand]]*EnergyDemand__2_1[[#This Row],[RRP AUD$]]</f>
        <v>10887220.266398994</v>
      </c>
    </row>
    <row r="597" spans="1:15" x14ac:dyDescent="0.3">
      <c r="A597" s="3">
        <v>43663</v>
      </c>
      <c r="B597" s="3" t="str">
        <f>"Q" &amp;INT((MONTH(A597)+2)/3) &amp; "-" &amp; YEAR(A597)</f>
        <v>Q3-2019</v>
      </c>
      <c r="C597" t="str">
        <f>TEXT(EnergyDemand__2_1[[#This Row],[Date]],"mmmm")</f>
        <v>July</v>
      </c>
      <c r="D597">
        <f>WEEKNUM(EnergyDemand__2_1[[#This Row],[Date]],)</f>
        <v>29</v>
      </c>
      <c r="E597" t="str">
        <f>TEXT(EnergyDemand__2_1[[#This Row],[Date]],"dddd")</f>
        <v>Wednesday</v>
      </c>
      <c r="F597" s="49">
        <f>YEAR(EnergyDemand__2_1[[#This Row],[Date]])</f>
        <v>2019</v>
      </c>
      <c r="G597">
        <v>9.6999999999999993</v>
      </c>
      <c r="H597">
        <v>13.7</v>
      </c>
      <c r="I597">
        <v>3.6</v>
      </c>
      <c r="J597">
        <v>0</v>
      </c>
      <c r="K597" t="str">
        <f>VLOOKUP(EnergyDemand__2_1[[#This Row],[Date]],_holidays!$A$1:$C$2107,2,0)</f>
        <v>Y</v>
      </c>
      <c r="L597" t="str">
        <f>VLOOKUP(EnergyDemand__2_1[[#This Row],[Date]],_holidays!$A$1:$C$2107,3,0)</f>
        <v>N</v>
      </c>
      <c r="M597" s="2">
        <v>135339.82</v>
      </c>
      <c r="N597" s="4">
        <v>91.545886449999998</v>
      </c>
      <c r="O597" s="54">
        <f>EnergyDemand__2_1[[#This Row],[Demand]]*EnergyDemand__2_1[[#This Row],[RRP AUD$]]</f>
        <v>12389803.793883439</v>
      </c>
    </row>
    <row r="598" spans="1:15" x14ac:dyDescent="0.3">
      <c r="A598" s="3">
        <v>43126</v>
      </c>
      <c r="B598" s="3" t="str">
        <f>"Q" &amp;INT((MONTH(A598)+2)/3) &amp; "-" &amp; YEAR(A598)</f>
        <v>Q1-2018</v>
      </c>
      <c r="C598" t="str">
        <f>TEXT(EnergyDemand__2_1[[#This Row],[Date]],"mmmm")</f>
        <v>January</v>
      </c>
      <c r="D598">
        <f>WEEKNUM(EnergyDemand__2_1[[#This Row],[Date]],)</f>
        <v>4</v>
      </c>
      <c r="E598" t="str">
        <f>TEXT(EnergyDemand__2_1[[#This Row],[Date]],"dddd")</f>
        <v>Friday</v>
      </c>
      <c r="F598" s="49">
        <f>YEAR(EnergyDemand__2_1[[#This Row],[Date]])</f>
        <v>2018</v>
      </c>
      <c r="G598">
        <v>19.399999999999999</v>
      </c>
      <c r="H598">
        <v>28.4</v>
      </c>
      <c r="I598">
        <v>19.899999999999999</v>
      </c>
      <c r="J598">
        <v>0</v>
      </c>
      <c r="K598" t="str">
        <f>VLOOKUP(EnergyDemand__2_1[[#This Row],[Date]],_holidays!$A$1:$C$2107,2,0)</f>
        <v>N</v>
      </c>
      <c r="L598" t="str">
        <f>VLOOKUP(EnergyDemand__2_1[[#This Row],[Date]],_holidays!$A$1:$C$2107,3,0)</f>
        <v>Y</v>
      </c>
      <c r="M598" s="2">
        <v>128599.46</v>
      </c>
      <c r="N598" s="4">
        <v>91.434892809999994</v>
      </c>
      <c r="O598" s="54">
        <f>EnergyDemand__2_1[[#This Row],[Demand]]*EnergyDemand__2_1[[#This Row],[RRP AUD$]]</f>
        <v>11758477.840523882</v>
      </c>
    </row>
    <row r="599" spans="1:15" x14ac:dyDescent="0.3">
      <c r="A599" s="3">
        <v>42946</v>
      </c>
      <c r="B599" s="3" t="str">
        <f>"Q" &amp;INT((MONTH(A599)+2)/3) &amp; "-" &amp; YEAR(A599)</f>
        <v>Q3-2017</v>
      </c>
      <c r="C599" t="str">
        <f>TEXT(EnergyDemand__2_1[[#This Row],[Date]],"mmmm")</f>
        <v>July</v>
      </c>
      <c r="D599">
        <f>WEEKNUM(EnergyDemand__2_1[[#This Row],[Date]],)</f>
        <v>31</v>
      </c>
      <c r="E599" t="str">
        <f>TEXT(EnergyDemand__2_1[[#This Row],[Date]],"dddd")</f>
        <v>Sunday</v>
      </c>
      <c r="F599" s="49">
        <f>YEAR(EnergyDemand__2_1[[#This Row],[Date]])</f>
        <v>2017</v>
      </c>
      <c r="G599">
        <v>11.3</v>
      </c>
      <c r="H599">
        <v>18.100000000000001</v>
      </c>
      <c r="I599">
        <v>8.3000000000000007</v>
      </c>
      <c r="J599">
        <v>0</v>
      </c>
      <c r="K599" t="str">
        <f>VLOOKUP(EnergyDemand__2_1[[#This Row],[Date]],_holidays!$A$1:$C$2107,2,0)</f>
        <v>Y</v>
      </c>
      <c r="L599" t="str">
        <f>VLOOKUP(EnergyDemand__2_1[[#This Row],[Date]],_holidays!$A$1:$C$2107,3,0)</f>
        <v>N</v>
      </c>
      <c r="M599" s="2">
        <v>107580.495</v>
      </c>
      <c r="N599" s="4">
        <v>91.416166270000005</v>
      </c>
      <c r="O599" s="54">
        <f>EnergyDemand__2_1[[#This Row],[Demand]]*EnergyDemand__2_1[[#This Row],[RRP AUD$]]</f>
        <v>9834596.4183289036</v>
      </c>
    </row>
    <row r="600" spans="1:15" x14ac:dyDescent="0.3">
      <c r="A600" s="3">
        <v>42529</v>
      </c>
      <c r="B600" s="3" t="str">
        <f>"Q" &amp;INT((MONTH(A600)+2)/3) &amp; "-" &amp; YEAR(A600)</f>
        <v>Q2-2016</v>
      </c>
      <c r="C600" t="str">
        <f>TEXT(EnergyDemand__2_1[[#This Row],[Date]],"mmmm")</f>
        <v>June</v>
      </c>
      <c r="D600">
        <f>WEEKNUM(EnergyDemand__2_1[[#This Row],[Date]],)</f>
        <v>24</v>
      </c>
      <c r="E600" t="str">
        <f>TEXT(EnergyDemand__2_1[[#This Row],[Date]],"dddd")</f>
        <v>Wednesday</v>
      </c>
      <c r="F600" s="49">
        <f>YEAR(EnergyDemand__2_1[[#This Row],[Date]])</f>
        <v>2016</v>
      </c>
      <c r="G600">
        <v>9.6999999999999993</v>
      </c>
      <c r="H600">
        <v>14.7</v>
      </c>
      <c r="I600">
        <v>4.7</v>
      </c>
      <c r="J600">
        <v>1.2</v>
      </c>
      <c r="K600" t="str">
        <f>VLOOKUP(EnergyDemand__2_1[[#This Row],[Date]],_holidays!$A$1:$C$2107,2,0)</f>
        <v>Y</v>
      </c>
      <c r="L600" t="str">
        <f>VLOOKUP(EnergyDemand__2_1[[#This Row],[Date]],_holidays!$A$1:$C$2107,3,0)</f>
        <v>N</v>
      </c>
      <c r="M600" s="2">
        <v>137305.35500000001</v>
      </c>
      <c r="N600" s="4">
        <v>91.315660199999996</v>
      </c>
      <c r="O600" s="54">
        <f>EnergyDemand__2_1[[#This Row],[Demand]]*EnergyDemand__2_1[[#This Row],[RRP AUD$]]</f>
        <v>12538129.140820371</v>
      </c>
    </row>
    <row r="601" spans="1:15" x14ac:dyDescent="0.3">
      <c r="A601" s="3">
        <v>43271</v>
      </c>
      <c r="B601" s="3" t="str">
        <f>"Q" &amp;INT((MONTH(A601)+2)/3) &amp; "-" &amp; YEAR(A601)</f>
        <v>Q2-2018</v>
      </c>
      <c r="C601" t="str">
        <f>TEXT(EnergyDemand__2_1[[#This Row],[Date]],"mmmm")</f>
        <v>June</v>
      </c>
      <c r="D601">
        <f>WEEKNUM(EnergyDemand__2_1[[#This Row],[Date]],)</f>
        <v>25</v>
      </c>
      <c r="E601" t="str">
        <f>TEXT(EnergyDemand__2_1[[#This Row],[Date]],"dddd")</f>
        <v>Wednesday</v>
      </c>
      <c r="F601" s="49">
        <f>YEAR(EnergyDemand__2_1[[#This Row],[Date]])</f>
        <v>2018</v>
      </c>
      <c r="G601">
        <v>4.3</v>
      </c>
      <c r="H601">
        <v>15.3</v>
      </c>
      <c r="I601">
        <v>8</v>
      </c>
      <c r="J601">
        <v>0.2</v>
      </c>
      <c r="K601" t="str">
        <f>VLOOKUP(EnergyDemand__2_1[[#This Row],[Date]],_holidays!$A$1:$C$2107,2,0)</f>
        <v>Y</v>
      </c>
      <c r="L601" t="str">
        <f>VLOOKUP(EnergyDemand__2_1[[#This Row],[Date]],_holidays!$A$1:$C$2107,3,0)</f>
        <v>N</v>
      </c>
      <c r="M601" s="2">
        <v>141305.88</v>
      </c>
      <c r="N601" s="4">
        <v>91.289341919999998</v>
      </c>
      <c r="O601" s="54">
        <f>EnergyDemand__2_1[[#This Row],[Demand]]*EnergyDemand__2_1[[#This Row],[RRP AUD$]]</f>
        <v>12899720.794626489</v>
      </c>
    </row>
    <row r="602" spans="1:15" x14ac:dyDescent="0.3">
      <c r="A602" s="3">
        <v>43700</v>
      </c>
      <c r="B602" s="3" t="str">
        <f>"Q" &amp;INT((MONTH(A602)+2)/3) &amp; "-" &amp; YEAR(A602)</f>
        <v>Q3-2019</v>
      </c>
      <c r="C602" t="str">
        <f>TEXT(EnergyDemand__2_1[[#This Row],[Date]],"mmmm")</f>
        <v>August</v>
      </c>
      <c r="D602">
        <f>WEEKNUM(EnergyDemand__2_1[[#This Row],[Date]],)</f>
        <v>34</v>
      </c>
      <c r="E602" t="str">
        <f>TEXT(EnergyDemand__2_1[[#This Row],[Date]],"dddd")</f>
        <v>Friday</v>
      </c>
      <c r="F602" s="49">
        <f>YEAR(EnergyDemand__2_1[[#This Row],[Date]])</f>
        <v>2019</v>
      </c>
      <c r="G602">
        <v>3.8</v>
      </c>
      <c r="H602">
        <v>15.1</v>
      </c>
      <c r="I602">
        <v>14.5</v>
      </c>
      <c r="J602">
        <v>0</v>
      </c>
      <c r="K602" t="str">
        <f>VLOOKUP(EnergyDemand__2_1[[#This Row],[Date]],_holidays!$A$1:$C$2107,2,0)</f>
        <v>Y</v>
      </c>
      <c r="L602" t="str">
        <f>VLOOKUP(EnergyDemand__2_1[[#This Row],[Date]],_holidays!$A$1:$C$2107,3,0)</f>
        <v>N</v>
      </c>
      <c r="M602" s="2">
        <v>126763.36500000001</v>
      </c>
      <c r="N602" s="4">
        <v>91.098931109999995</v>
      </c>
      <c r="O602" s="54">
        <f>EnergyDemand__2_1[[#This Row],[Demand]]*EnergyDemand__2_1[[#This Row],[RRP AUD$]]</f>
        <v>11548007.055406785</v>
      </c>
    </row>
    <row r="603" spans="1:15" x14ac:dyDescent="0.3">
      <c r="A603" s="3">
        <v>43254</v>
      </c>
      <c r="B603" s="3" t="str">
        <f>"Q" &amp;INT((MONTH(A603)+2)/3) &amp; "-" &amp; YEAR(A603)</f>
        <v>Q2-2018</v>
      </c>
      <c r="C603" t="str">
        <f>TEXT(EnergyDemand__2_1[[#This Row],[Date]],"mmmm")</f>
        <v>June</v>
      </c>
      <c r="D603">
        <f>WEEKNUM(EnergyDemand__2_1[[#This Row],[Date]],)</f>
        <v>23</v>
      </c>
      <c r="E603" t="str">
        <f>TEXT(EnergyDemand__2_1[[#This Row],[Date]],"dddd")</f>
        <v>Sunday</v>
      </c>
      <c r="F603" s="49">
        <f>YEAR(EnergyDemand__2_1[[#This Row],[Date]])</f>
        <v>2018</v>
      </c>
      <c r="G603">
        <v>4.3</v>
      </c>
      <c r="H603">
        <v>13.8</v>
      </c>
      <c r="I603">
        <v>8.5</v>
      </c>
      <c r="J603">
        <v>0</v>
      </c>
      <c r="K603" t="str">
        <f>VLOOKUP(EnergyDemand__2_1[[#This Row],[Date]],_holidays!$A$1:$C$2107,2,0)</f>
        <v>Y</v>
      </c>
      <c r="L603" t="str">
        <f>VLOOKUP(EnergyDemand__2_1[[#This Row],[Date]],_holidays!$A$1:$C$2107,3,0)</f>
        <v>N</v>
      </c>
      <c r="M603" s="2">
        <v>121177.58500000001</v>
      </c>
      <c r="N603" s="4">
        <v>91.043729630000001</v>
      </c>
      <c r="O603" s="54">
        <f>EnergyDemand__2_1[[#This Row],[Demand]]*EnergyDemand__2_1[[#This Row],[RRP AUD$]]</f>
        <v>11032459.285956344</v>
      </c>
    </row>
    <row r="604" spans="1:15" x14ac:dyDescent="0.3">
      <c r="A604" s="3">
        <v>43047</v>
      </c>
      <c r="B604" s="3" t="str">
        <f>"Q" &amp;INT((MONTH(A604)+2)/3) &amp; "-" &amp; YEAR(A604)</f>
        <v>Q4-2017</v>
      </c>
      <c r="C604" t="str">
        <f>TEXT(EnergyDemand__2_1[[#This Row],[Date]],"mmmm")</f>
        <v>November</v>
      </c>
      <c r="D604">
        <f>WEEKNUM(EnergyDemand__2_1[[#This Row],[Date]],)</f>
        <v>45</v>
      </c>
      <c r="E604" t="str">
        <f>TEXT(EnergyDemand__2_1[[#This Row],[Date]],"dddd")</f>
        <v>Wednesday</v>
      </c>
      <c r="F604" s="49">
        <f>YEAR(EnergyDemand__2_1[[#This Row],[Date]])</f>
        <v>2017</v>
      </c>
      <c r="G604">
        <v>12.1</v>
      </c>
      <c r="H604">
        <v>16.899999999999999</v>
      </c>
      <c r="I604">
        <v>25.4</v>
      </c>
      <c r="J604">
        <v>0</v>
      </c>
      <c r="K604" t="str">
        <f>VLOOKUP(EnergyDemand__2_1[[#This Row],[Date]],_holidays!$A$1:$C$2107,2,0)</f>
        <v>Y</v>
      </c>
      <c r="L604" t="str">
        <f>VLOOKUP(EnergyDemand__2_1[[#This Row],[Date]],_holidays!$A$1:$C$2107,3,0)</f>
        <v>N</v>
      </c>
      <c r="M604" s="2">
        <v>111738.485</v>
      </c>
      <c r="N604" s="4">
        <v>90.995755090000003</v>
      </c>
      <c r="O604" s="54">
        <f>EnergyDemand__2_1[[#This Row],[Demand]]*EnergyDemand__2_1[[#This Row],[RRP AUD$]]</f>
        <v>10167727.815187639</v>
      </c>
    </row>
    <row r="605" spans="1:15" x14ac:dyDescent="0.3">
      <c r="A605" s="3">
        <v>43054</v>
      </c>
      <c r="B605" s="3" t="str">
        <f>"Q" &amp;INT((MONTH(A605)+2)/3) &amp; "-" &amp; YEAR(A605)</f>
        <v>Q4-2017</v>
      </c>
      <c r="C605" t="str">
        <f>TEXT(EnergyDemand__2_1[[#This Row],[Date]],"mmmm")</f>
        <v>November</v>
      </c>
      <c r="D605">
        <f>WEEKNUM(EnergyDemand__2_1[[#This Row],[Date]],)</f>
        <v>46</v>
      </c>
      <c r="E605" t="str">
        <f>TEXT(EnergyDemand__2_1[[#This Row],[Date]],"dddd")</f>
        <v>Wednesday</v>
      </c>
      <c r="F605" s="49">
        <f>YEAR(EnergyDemand__2_1[[#This Row],[Date]])</f>
        <v>2017</v>
      </c>
      <c r="G605">
        <v>21.5</v>
      </c>
      <c r="H605">
        <v>31.4</v>
      </c>
      <c r="I605">
        <v>16.899999999999999</v>
      </c>
      <c r="J605">
        <v>0</v>
      </c>
      <c r="K605" t="str">
        <f>VLOOKUP(EnergyDemand__2_1[[#This Row],[Date]],_holidays!$A$1:$C$2107,2,0)</f>
        <v>Y</v>
      </c>
      <c r="L605" t="str">
        <f>VLOOKUP(EnergyDemand__2_1[[#This Row],[Date]],_holidays!$A$1:$C$2107,3,0)</f>
        <v>N</v>
      </c>
      <c r="M605" s="2">
        <v>130385.05</v>
      </c>
      <c r="N605" s="4">
        <v>90.97415977</v>
      </c>
      <c r="O605" s="54">
        <f>EnergyDemand__2_1[[#This Row],[Demand]]*EnergyDemand__2_1[[#This Row],[RRP AUD$]]</f>
        <v>11861670.370319439</v>
      </c>
    </row>
    <row r="606" spans="1:15" x14ac:dyDescent="0.3">
      <c r="A606" s="3">
        <v>43658</v>
      </c>
      <c r="B606" s="3" t="str">
        <f>"Q" &amp;INT((MONTH(A606)+2)/3) &amp; "-" &amp; YEAR(A606)</f>
        <v>Q3-2019</v>
      </c>
      <c r="C606" t="str">
        <f>TEXT(EnergyDemand__2_1[[#This Row],[Date]],"mmmm")</f>
        <v>July</v>
      </c>
      <c r="D606">
        <f>WEEKNUM(EnergyDemand__2_1[[#This Row],[Date]],)</f>
        <v>28</v>
      </c>
      <c r="E606" t="str">
        <f>TEXT(EnergyDemand__2_1[[#This Row],[Date]],"dddd")</f>
        <v>Friday</v>
      </c>
      <c r="F606" s="49">
        <f>YEAR(EnergyDemand__2_1[[#This Row],[Date]])</f>
        <v>2019</v>
      </c>
      <c r="G606">
        <v>10.1</v>
      </c>
      <c r="H606">
        <v>15.7</v>
      </c>
      <c r="I606">
        <v>6.2</v>
      </c>
      <c r="J606">
        <v>2.4</v>
      </c>
      <c r="K606" t="str">
        <f>VLOOKUP(EnergyDemand__2_1[[#This Row],[Date]],_holidays!$A$1:$C$2107,2,0)</f>
        <v>N</v>
      </c>
      <c r="L606" t="str">
        <f>VLOOKUP(EnergyDemand__2_1[[#This Row],[Date]],_holidays!$A$1:$C$2107,3,0)</f>
        <v>N</v>
      </c>
      <c r="M606" s="2">
        <v>128384.14</v>
      </c>
      <c r="N606" s="4">
        <v>90.969699500000004</v>
      </c>
      <c r="O606" s="54">
        <f>EnergyDemand__2_1[[#This Row],[Demand]]*EnergyDemand__2_1[[#This Row],[RRP AUD$]]</f>
        <v>11679066.63636593</v>
      </c>
    </row>
    <row r="607" spans="1:15" x14ac:dyDescent="0.3">
      <c r="A607" s="3">
        <v>43396</v>
      </c>
      <c r="B607" s="3" t="str">
        <f>"Q" &amp;INT((MONTH(A607)+2)/3) &amp; "-" &amp; YEAR(A607)</f>
        <v>Q4-2018</v>
      </c>
      <c r="C607" t="str">
        <f>TEXT(EnergyDemand__2_1[[#This Row],[Date]],"mmmm")</f>
        <v>October</v>
      </c>
      <c r="D607">
        <f>WEEKNUM(EnergyDemand__2_1[[#This Row],[Date]],)</f>
        <v>43</v>
      </c>
      <c r="E607" t="str">
        <f>TEXT(EnergyDemand__2_1[[#This Row],[Date]],"dddd")</f>
        <v>Tuesday</v>
      </c>
      <c r="F607" s="49">
        <f>YEAR(EnergyDemand__2_1[[#This Row],[Date]])</f>
        <v>2018</v>
      </c>
      <c r="G607">
        <v>13</v>
      </c>
      <c r="H607">
        <v>18.8</v>
      </c>
      <c r="I607">
        <v>16.7</v>
      </c>
      <c r="J607">
        <v>0</v>
      </c>
      <c r="K607" t="str">
        <f>VLOOKUP(EnergyDemand__2_1[[#This Row],[Date]],_holidays!$A$1:$C$2107,2,0)</f>
        <v>Y</v>
      </c>
      <c r="L607" t="str">
        <f>VLOOKUP(EnergyDemand__2_1[[#This Row],[Date]],_holidays!$A$1:$C$2107,3,0)</f>
        <v>N</v>
      </c>
      <c r="M607" s="2">
        <v>109241.565</v>
      </c>
      <c r="N607" s="4">
        <v>90.935335870000003</v>
      </c>
      <c r="O607" s="54">
        <f>EnergyDemand__2_1[[#This Row],[Demand]]*EnergyDemand__2_1[[#This Row],[RRP AUD$]]</f>
        <v>9933918.4042394366</v>
      </c>
    </row>
    <row r="608" spans="1:15" x14ac:dyDescent="0.3">
      <c r="A608" s="3">
        <v>43408</v>
      </c>
      <c r="B608" s="3" t="str">
        <f>"Q" &amp;INT((MONTH(A608)+2)/3) &amp; "-" &amp; YEAR(A608)</f>
        <v>Q4-2018</v>
      </c>
      <c r="C608" t="str">
        <f>TEXT(EnergyDemand__2_1[[#This Row],[Date]],"mmmm")</f>
        <v>November</v>
      </c>
      <c r="D608">
        <f>WEEKNUM(EnergyDemand__2_1[[#This Row],[Date]],)</f>
        <v>45</v>
      </c>
      <c r="E608" t="str">
        <f>TEXT(EnergyDemand__2_1[[#This Row],[Date]],"dddd")</f>
        <v>Sunday</v>
      </c>
      <c r="F608" s="49">
        <f>YEAR(EnergyDemand__2_1[[#This Row],[Date]])</f>
        <v>2018</v>
      </c>
      <c r="G608">
        <v>9.1999999999999993</v>
      </c>
      <c r="H608">
        <v>20.9</v>
      </c>
      <c r="I608">
        <v>19.7</v>
      </c>
      <c r="J608">
        <v>0</v>
      </c>
      <c r="K608" t="str">
        <f>VLOOKUP(EnergyDemand__2_1[[#This Row],[Date]],_holidays!$A$1:$C$2107,2,0)</f>
        <v>Y</v>
      </c>
      <c r="L608" t="str">
        <f>VLOOKUP(EnergyDemand__2_1[[#This Row],[Date]],_holidays!$A$1:$C$2107,3,0)</f>
        <v>N</v>
      </c>
      <c r="M608" s="2">
        <v>96432.625</v>
      </c>
      <c r="N608" s="4">
        <v>90.901472760000004</v>
      </c>
      <c r="O608" s="54">
        <f>EnergyDemand__2_1[[#This Row],[Demand]]*EnergyDemand__2_1[[#This Row],[RRP AUD$]]</f>
        <v>8765867.634612795</v>
      </c>
    </row>
    <row r="609" spans="1:15" x14ac:dyDescent="0.3">
      <c r="A609" s="3">
        <v>42535</v>
      </c>
      <c r="B609" s="3" t="str">
        <f>"Q" &amp;INT((MONTH(A609)+2)/3) &amp; "-" &amp; YEAR(A609)</f>
        <v>Q2-2016</v>
      </c>
      <c r="C609" t="str">
        <f>TEXT(EnergyDemand__2_1[[#This Row],[Date]],"mmmm")</f>
        <v>June</v>
      </c>
      <c r="D609">
        <f>WEEKNUM(EnergyDemand__2_1[[#This Row],[Date]],)</f>
        <v>25</v>
      </c>
      <c r="E609" t="str">
        <f>TEXT(EnergyDemand__2_1[[#This Row],[Date]],"dddd")</f>
        <v>Tuesday</v>
      </c>
      <c r="F609" s="49">
        <f>YEAR(EnergyDemand__2_1[[#This Row],[Date]])</f>
        <v>2016</v>
      </c>
      <c r="G609">
        <v>8.6</v>
      </c>
      <c r="H609">
        <v>15.6</v>
      </c>
      <c r="I609">
        <v>8.3000000000000007</v>
      </c>
      <c r="J609">
        <v>0</v>
      </c>
      <c r="K609" t="str">
        <f>VLOOKUP(EnergyDemand__2_1[[#This Row],[Date]],_holidays!$A$1:$C$2107,2,0)</f>
        <v>Y</v>
      </c>
      <c r="L609" t="str">
        <f>VLOOKUP(EnergyDemand__2_1[[#This Row],[Date]],_holidays!$A$1:$C$2107,3,0)</f>
        <v>N</v>
      </c>
      <c r="M609" s="2">
        <v>138466.56</v>
      </c>
      <c r="N609" s="4">
        <v>90.845109260000001</v>
      </c>
      <c r="O609" s="54">
        <f>EnergyDemand__2_1[[#This Row],[Demand]]*EnergyDemand__2_1[[#This Row],[RRP AUD$]]</f>
        <v>12579009.772056345</v>
      </c>
    </row>
    <row r="610" spans="1:15" x14ac:dyDescent="0.3">
      <c r="A610" s="3">
        <v>43105</v>
      </c>
      <c r="B610" s="3" t="str">
        <f>"Q" &amp;INT((MONTH(A610)+2)/3) &amp; "-" &amp; YEAR(A610)</f>
        <v>Q1-2018</v>
      </c>
      <c r="C610" t="str">
        <f>TEXT(EnergyDemand__2_1[[#This Row],[Date]],"mmmm")</f>
        <v>January</v>
      </c>
      <c r="D610">
        <f>WEEKNUM(EnergyDemand__2_1[[#This Row],[Date]],)</f>
        <v>1</v>
      </c>
      <c r="E610" t="str">
        <f>TEXT(EnergyDemand__2_1[[#This Row],[Date]],"dddd")</f>
        <v>Friday</v>
      </c>
      <c r="F610" s="49">
        <f>YEAR(EnergyDemand__2_1[[#This Row],[Date]])</f>
        <v>2018</v>
      </c>
      <c r="G610">
        <v>14.7</v>
      </c>
      <c r="H610">
        <v>30.7</v>
      </c>
      <c r="I610">
        <v>31.7</v>
      </c>
      <c r="J610">
        <v>0</v>
      </c>
      <c r="K610" t="str">
        <f>VLOOKUP(EnergyDemand__2_1[[#This Row],[Date]],_holidays!$A$1:$C$2107,2,0)</f>
        <v>N</v>
      </c>
      <c r="L610" t="str">
        <f>VLOOKUP(EnergyDemand__2_1[[#This Row],[Date]],_holidays!$A$1:$C$2107,3,0)</f>
        <v>N</v>
      </c>
      <c r="M610" s="2">
        <v>123247.735</v>
      </c>
      <c r="N610" s="4">
        <v>90.82817034</v>
      </c>
      <c r="O610" s="54">
        <f>EnergyDemand__2_1[[#This Row],[Demand]]*EnergyDemand__2_1[[#This Row],[RRP AUD$]]</f>
        <v>11194366.268599181</v>
      </c>
    </row>
    <row r="611" spans="1:15" x14ac:dyDescent="0.3">
      <c r="A611" s="3">
        <v>43771</v>
      </c>
      <c r="B611" s="3" t="str">
        <f>"Q" &amp;INT((MONTH(A611)+2)/3) &amp; "-" &amp; YEAR(A611)</f>
        <v>Q4-2019</v>
      </c>
      <c r="C611" t="str">
        <f>TEXT(EnergyDemand__2_1[[#This Row],[Date]],"mmmm")</f>
        <v>November</v>
      </c>
      <c r="D611">
        <f>WEEKNUM(EnergyDemand__2_1[[#This Row],[Date]],)</f>
        <v>44</v>
      </c>
      <c r="E611" t="str">
        <f>TEXT(EnergyDemand__2_1[[#This Row],[Date]],"dddd")</f>
        <v>Saturday</v>
      </c>
      <c r="F611" s="49">
        <f>YEAR(EnergyDemand__2_1[[#This Row],[Date]])</f>
        <v>2019</v>
      </c>
      <c r="G611">
        <v>15.8</v>
      </c>
      <c r="H611">
        <v>18.899999999999999</v>
      </c>
      <c r="I611">
        <v>2.2000000000000002</v>
      </c>
      <c r="J611">
        <v>4.2</v>
      </c>
      <c r="K611" t="str">
        <f>VLOOKUP(EnergyDemand__2_1[[#This Row],[Date]],_holidays!$A$1:$C$2107,2,0)</f>
        <v>Y</v>
      </c>
      <c r="L611" t="str">
        <f>VLOOKUP(EnergyDemand__2_1[[#This Row],[Date]],_holidays!$A$1:$C$2107,3,0)</f>
        <v>N</v>
      </c>
      <c r="M611" s="2">
        <v>105806.825</v>
      </c>
      <c r="N611" s="4">
        <v>90.798912520000002</v>
      </c>
      <c r="O611" s="54">
        <f>EnergyDemand__2_1[[#This Row],[Demand]]*EnergyDemand__2_1[[#This Row],[RRP AUD$]]</f>
        <v>9607144.6471939497</v>
      </c>
    </row>
    <row r="612" spans="1:15" x14ac:dyDescent="0.3">
      <c r="A612" s="3">
        <v>42848</v>
      </c>
      <c r="B612" s="3" t="str">
        <f>"Q" &amp;INT((MONTH(A612)+2)/3) &amp; "-" &amp; YEAR(A612)</f>
        <v>Q2-2017</v>
      </c>
      <c r="C612" t="str">
        <f>TEXT(EnergyDemand__2_1[[#This Row],[Date]],"mmmm")</f>
        <v>April</v>
      </c>
      <c r="D612">
        <f>WEEKNUM(EnergyDemand__2_1[[#This Row],[Date]],)</f>
        <v>17</v>
      </c>
      <c r="E612" t="str">
        <f>TEXT(EnergyDemand__2_1[[#This Row],[Date]],"dddd")</f>
        <v>Sunday</v>
      </c>
      <c r="F612" s="49">
        <f>YEAR(EnergyDemand__2_1[[#This Row],[Date]])</f>
        <v>2017</v>
      </c>
      <c r="G612">
        <v>14.4</v>
      </c>
      <c r="H612">
        <v>21.8</v>
      </c>
      <c r="I612">
        <v>11.9</v>
      </c>
      <c r="J612">
        <v>0</v>
      </c>
      <c r="K612" t="str">
        <f>VLOOKUP(EnergyDemand__2_1[[#This Row],[Date]],_holidays!$A$1:$C$2107,2,0)</f>
        <v>Y</v>
      </c>
      <c r="L612" t="str">
        <f>VLOOKUP(EnergyDemand__2_1[[#This Row],[Date]],_holidays!$A$1:$C$2107,3,0)</f>
        <v>N</v>
      </c>
      <c r="M612" s="2">
        <v>97356.565000000002</v>
      </c>
      <c r="N612" s="4">
        <v>90.726651050000001</v>
      </c>
      <c r="O612" s="54">
        <f>EnergyDemand__2_1[[#This Row],[Demand]]*EnergyDemand__2_1[[#This Row],[RRP AUD$]]</f>
        <v>8832835.1001816429</v>
      </c>
    </row>
    <row r="613" spans="1:15" x14ac:dyDescent="0.3">
      <c r="A613" s="3">
        <v>42780</v>
      </c>
      <c r="B613" s="3" t="str">
        <f>"Q" &amp;INT((MONTH(A613)+2)/3) &amp; "-" &amp; YEAR(A613)</f>
        <v>Q1-2017</v>
      </c>
      <c r="C613" t="str">
        <f>TEXT(EnergyDemand__2_1[[#This Row],[Date]],"mmmm")</f>
        <v>February</v>
      </c>
      <c r="D613">
        <f>WEEKNUM(EnergyDemand__2_1[[#This Row],[Date]],)</f>
        <v>7</v>
      </c>
      <c r="E613" t="str">
        <f>TEXT(EnergyDemand__2_1[[#This Row],[Date]],"dddd")</f>
        <v>Tuesday</v>
      </c>
      <c r="F613" s="49">
        <f>YEAR(EnergyDemand__2_1[[#This Row],[Date]])</f>
        <v>2017</v>
      </c>
      <c r="G613">
        <v>14.5</v>
      </c>
      <c r="H613">
        <v>19.5</v>
      </c>
      <c r="I613">
        <v>15.6</v>
      </c>
      <c r="J613">
        <v>0.6</v>
      </c>
      <c r="K613" t="str">
        <f>VLOOKUP(EnergyDemand__2_1[[#This Row],[Date]],_holidays!$A$1:$C$2107,2,0)</f>
        <v>Y</v>
      </c>
      <c r="L613" t="str">
        <f>VLOOKUP(EnergyDemand__2_1[[#This Row],[Date]],_holidays!$A$1:$C$2107,3,0)</f>
        <v>N</v>
      </c>
      <c r="M613" s="2">
        <v>111613.05</v>
      </c>
      <c r="N613" s="4">
        <v>90.69389262</v>
      </c>
      <c r="O613" s="54">
        <f>EnergyDemand__2_1[[#This Row],[Demand]]*EnergyDemand__2_1[[#This Row],[RRP AUD$]]</f>
        <v>10122621.971690692</v>
      </c>
    </row>
    <row r="614" spans="1:15" x14ac:dyDescent="0.3">
      <c r="A614" s="3">
        <v>43031</v>
      </c>
      <c r="B614" s="3" t="str">
        <f>"Q" &amp;INT((MONTH(A614)+2)/3) &amp; "-" &amp; YEAR(A614)</f>
        <v>Q4-2017</v>
      </c>
      <c r="C614" t="str">
        <f>TEXT(EnergyDemand__2_1[[#This Row],[Date]],"mmmm")</f>
        <v>October</v>
      </c>
      <c r="D614">
        <f>WEEKNUM(EnergyDemand__2_1[[#This Row],[Date]],)</f>
        <v>43</v>
      </c>
      <c r="E614" t="str">
        <f>TEXT(EnergyDemand__2_1[[#This Row],[Date]],"dddd")</f>
        <v>Monday</v>
      </c>
      <c r="F614" s="49">
        <f>YEAR(EnergyDemand__2_1[[#This Row],[Date]])</f>
        <v>2017</v>
      </c>
      <c r="G614">
        <v>11.9</v>
      </c>
      <c r="H614">
        <v>19</v>
      </c>
      <c r="I614">
        <v>21.8</v>
      </c>
      <c r="J614">
        <v>0</v>
      </c>
      <c r="K614" t="str">
        <f>VLOOKUP(EnergyDemand__2_1[[#This Row],[Date]],_holidays!$A$1:$C$2107,2,0)</f>
        <v>Y</v>
      </c>
      <c r="L614" t="str">
        <f>VLOOKUP(EnergyDemand__2_1[[#This Row],[Date]],_holidays!$A$1:$C$2107,3,0)</f>
        <v>N</v>
      </c>
      <c r="M614" s="2">
        <v>115549.435</v>
      </c>
      <c r="N614" s="4">
        <v>90.675665039999998</v>
      </c>
      <c r="O614" s="54">
        <f>EnergyDemand__2_1[[#This Row],[Demand]]*EnergyDemand__2_1[[#This Row],[RRP AUD$]]</f>
        <v>10477521.863621252</v>
      </c>
    </row>
    <row r="615" spans="1:15" x14ac:dyDescent="0.3">
      <c r="A615" s="3">
        <v>44069</v>
      </c>
      <c r="B615" s="3" t="str">
        <f>"Q" &amp;INT((MONTH(A615)+2)/3) &amp; "-" &amp; YEAR(A615)</f>
        <v>Q3-2020</v>
      </c>
      <c r="C615" t="str">
        <f>TEXT(EnergyDemand__2_1[[#This Row],[Date]],"mmmm")</f>
        <v>August</v>
      </c>
      <c r="D615">
        <f>WEEKNUM(EnergyDemand__2_1[[#This Row],[Date]],)</f>
        <v>35</v>
      </c>
      <c r="E615" t="str">
        <f>TEXT(EnergyDemand__2_1[[#This Row],[Date]],"dddd")</f>
        <v>Wednesday</v>
      </c>
      <c r="F615" s="49">
        <f>YEAR(EnergyDemand__2_1[[#This Row],[Date]])</f>
        <v>2020</v>
      </c>
      <c r="G615">
        <v>6.1</v>
      </c>
      <c r="H615">
        <v>14.5</v>
      </c>
      <c r="I615">
        <v>12.8</v>
      </c>
      <c r="J615">
        <v>0</v>
      </c>
      <c r="K615" t="str">
        <f>VLOOKUP(EnergyDemand__2_1[[#This Row],[Date]],_holidays!$A$1:$C$2107,2,0)</f>
        <v>N</v>
      </c>
      <c r="L615" t="str">
        <f>VLOOKUP(EnergyDemand__2_1[[#This Row],[Date]],_holidays!$A$1:$C$2107,3,0)</f>
        <v>N</v>
      </c>
      <c r="M615" s="2">
        <v>129322.31</v>
      </c>
      <c r="N615" s="4">
        <v>90.666887799999998</v>
      </c>
      <c r="O615" s="54">
        <f>EnergyDemand__2_1[[#This Row],[Demand]]*EnergyDemand__2_1[[#This Row],[RRP AUD$]]</f>
        <v>11725251.370806817</v>
      </c>
    </row>
    <row r="616" spans="1:15" x14ac:dyDescent="0.3">
      <c r="A616" s="3">
        <v>43586</v>
      </c>
      <c r="B616" s="3" t="str">
        <f>"Q" &amp;INT((MONTH(A616)+2)/3) &amp; "-" &amp; YEAR(A616)</f>
        <v>Q2-2019</v>
      </c>
      <c r="C616" t="str">
        <f>TEXT(EnergyDemand__2_1[[#This Row],[Date]],"mmmm")</f>
        <v>May</v>
      </c>
      <c r="D616">
        <f>WEEKNUM(EnergyDemand__2_1[[#This Row],[Date]],)</f>
        <v>18</v>
      </c>
      <c r="E616" t="str">
        <f>TEXT(EnergyDemand__2_1[[#This Row],[Date]],"dddd")</f>
        <v>Wednesday</v>
      </c>
      <c r="F616" s="49">
        <f>YEAR(EnergyDemand__2_1[[#This Row],[Date]])</f>
        <v>2019</v>
      </c>
      <c r="G616">
        <v>15.6</v>
      </c>
      <c r="H616">
        <v>22.8</v>
      </c>
      <c r="I616">
        <v>7.8</v>
      </c>
      <c r="J616">
        <v>0</v>
      </c>
      <c r="K616" t="str">
        <f>VLOOKUP(EnergyDemand__2_1[[#This Row],[Date]],_holidays!$A$1:$C$2107,2,0)</f>
        <v>Y</v>
      </c>
      <c r="L616" t="str">
        <f>VLOOKUP(EnergyDemand__2_1[[#This Row],[Date]],_holidays!$A$1:$C$2107,3,0)</f>
        <v>N</v>
      </c>
      <c r="M616" s="2">
        <v>111462.38499999999</v>
      </c>
      <c r="N616" s="4">
        <v>90.563836899999998</v>
      </c>
      <c r="O616" s="54">
        <f>EnergyDemand__2_1[[#This Row],[Demand]]*EnergyDemand__2_1[[#This Row],[RRP AUD$]]</f>
        <v>10094461.255625006</v>
      </c>
    </row>
    <row r="617" spans="1:15" x14ac:dyDescent="0.3">
      <c r="A617" s="3">
        <v>42553</v>
      </c>
      <c r="B617" s="3" t="str">
        <f>"Q" &amp;INT((MONTH(A617)+2)/3) &amp; "-" &amp; YEAR(A617)</f>
        <v>Q3-2016</v>
      </c>
      <c r="C617" t="str">
        <f>TEXT(EnergyDemand__2_1[[#This Row],[Date]],"mmmm")</f>
        <v>July</v>
      </c>
      <c r="D617">
        <f>WEEKNUM(EnergyDemand__2_1[[#This Row],[Date]],)</f>
        <v>27</v>
      </c>
      <c r="E617" t="str">
        <f>TEXT(EnergyDemand__2_1[[#This Row],[Date]],"dddd")</f>
        <v>Saturday</v>
      </c>
      <c r="F617" s="49">
        <f>YEAR(EnergyDemand__2_1[[#This Row],[Date]])</f>
        <v>2016</v>
      </c>
      <c r="G617">
        <v>9.9</v>
      </c>
      <c r="H617">
        <v>16.5</v>
      </c>
      <c r="I617">
        <v>6.7</v>
      </c>
      <c r="J617">
        <v>0.2</v>
      </c>
      <c r="K617" t="str">
        <f>VLOOKUP(EnergyDemand__2_1[[#This Row],[Date]],_holidays!$A$1:$C$2107,2,0)</f>
        <v>N</v>
      </c>
      <c r="L617" t="str">
        <f>VLOOKUP(EnergyDemand__2_1[[#This Row],[Date]],_holidays!$A$1:$C$2107,3,0)</f>
        <v>N</v>
      </c>
      <c r="M617" s="2">
        <v>118683.565</v>
      </c>
      <c r="N617" s="4">
        <v>90.456523779999998</v>
      </c>
      <c r="O617" s="54">
        <f>EnergyDemand__2_1[[#This Row],[Demand]]*EnergyDemand__2_1[[#This Row],[RRP AUD$]]</f>
        <v>10735702.719717676</v>
      </c>
    </row>
    <row r="618" spans="1:15" x14ac:dyDescent="0.3">
      <c r="A618" s="3">
        <v>43737</v>
      </c>
      <c r="B618" s="3" t="str">
        <f>"Q" &amp;INT((MONTH(A618)+2)/3) &amp; "-" &amp; YEAR(A618)</f>
        <v>Q3-2019</v>
      </c>
      <c r="C618" t="str">
        <f>TEXT(EnergyDemand__2_1[[#This Row],[Date]],"mmmm")</f>
        <v>September</v>
      </c>
      <c r="D618">
        <f>WEEKNUM(EnergyDemand__2_1[[#This Row],[Date]],)</f>
        <v>40</v>
      </c>
      <c r="E618" t="str">
        <f>TEXT(EnergyDemand__2_1[[#This Row],[Date]],"dddd")</f>
        <v>Sunday</v>
      </c>
      <c r="F618" s="49">
        <f>YEAR(EnergyDemand__2_1[[#This Row],[Date]])</f>
        <v>2019</v>
      </c>
      <c r="G618">
        <v>9.1</v>
      </c>
      <c r="H618">
        <v>15.8</v>
      </c>
      <c r="I618">
        <v>19</v>
      </c>
      <c r="J618">
        <v>0</v>
      </c>
      <c r="K618" t="str">
        <f>VLOOKUP(EnergyDemand__2_1[[#This Row],[Date]],_holidays!$A$1:$C$2107,2,0)</f>
        <v>N</v>
      </c>
      <c r="L618" t="str">
        <f>VLOOKUP(EnergyDemand__2_1[[#This Row],[Date]],_holidays!$A$1:$C$2107,3,0)</f>
        <v>N</v>
      </c>
      <c r="M618" s="2">
        <v>104804.09</v>
      </c>
      <c r="N618" s="4">
        <v>90.401320499999997</v>
      </c>
      <c r="O618" s="54">
        <f>EnergyDemand__2_1[[#This Row],[Demand]]*EnergyDemand__2_1[[#This Row],[RRP AUD$]]</f>
        <v>9474428.1298008449</v>
      </c>
    </row>
    <row r="619" spans="1:15" x14ac:dyDescent="0.3">
      <c r="A619" s="3">
        <v>43251</v>
      </c>
      <c r="B619" s="3" t="str">
        <f>"Q" &amp;INT((MONTH(A619)+2)/3) &amp; "-" &amp; YEAR(A619)</f>
        <v>Q2-2018</v>
      </c>
      <c r="C619" t="str">
        <f>TEXT(EnergyDemand__2_1[[#This Row],[Date]],"mmmm")</f>
        <v>May</v>
      </c>
      <c r="D619">
        <f>WEEKNUM(EnergyDemand__2_1[[#This Row],[Date]],)</f>
        <v>22</v>
      </c>
      <c r="E619" t="str">
        <f>TEXT(EnergyDemand__2_1[[#This Row],[Date]],"dddd")</f>
        <v>Thursday</v>
      </c>
      <c r="F619" s="49">
        <f>YEAR(EnergyDemand__2_1[[#This Row],[Date]])</f>
        <v>2018</v>
      </c>
      <c r="G619">
        <v>9.6</v>
      </c>
      <c r="H619">
        <v>14.8</v>
      </c>
      <c r="I619">
        <v>7.6</v>
      </c>
      <c r="J619">
        <v>5</v>
      </c>
      <c r="K619" t="str">
        <f>VLOOKUP(EnergyDemand__2_1[[#This Row],[Date]],_holidays!$A$1:$C$2107,2,0)</f>
        <v>Y</v>
      </c>
      <c r="L619" t="str">
        <f>VLOOKUP(EnergyDemand__2_1[[#This Row],[Date]],_holidays!$A$1:$C$2107,3,0)</f>
        <v>N</v>
      </c>
      <c r="M619" s="2">
        <v>131159.94500000001</v>
      </c>
      <c r="N619" s="4">
        <v>90.357837750000002</v>
      </c>
      <c r="O619" s="54">
        <f>EnergyDemand__2_1[[#This Row],[Demand]]*EnergyDemand__2_1[[#This Row],[RRP AUD$]]</f>
        <v>11851329.029608924</v>
      </c>
    </row>
    <row r="620" spans="1:15" x14ac:dyDescent="0.3">
      <c r="A620" s="3">
        <v>43770</v>
      </c>
      <c r="B620" s="3" t="str">
        <f>"Q" &amp;INT((MONTH(A620)+2)/3) &amp; "-" &amp; YEAR(A620)</f>
        <v>Q4-2019</v>
      </c>
      <c r="C620" t="str">
        <f>TEXT(EnergyDemand__2_1[[#This Row],[Date]],"mmmm")</f>
        <v>November</v>
      </c>
      <c r="D620">
        <f>WEEKNUM(EnergyDemand__2_1[[#This Row],[Date]],)</f>
        <v>44</v>
      </c>
      <c r="E620" t="str">
        <f>TEXT(EnergyDemand__2_1[[#This Row],[Date]],"dddd")</f>
        <v>Friday</v>
      </c>
      <c r="F620" s="49">
        <f>YEAR(EnergyDemand__2_1[[#This Row],[Date]])</f>
        <v>2019</v>
      </c>
      <c r="G620">
        <v>20</v>
      </c>
      <c r="H620">
        <v>34.299999999999997</v>
      </c>
      <c r="I620">
        <v>22.8</v>
      </c>
      <c r="J620">
        <v>0</v>
      </c>
      <c r="K620" t="str">
        <f>VLOOKUP(EnergyDemand__2_1[[#This Row],[Date]],_holidays!$A$1:$C$2107,2,0)</f>
        <v>Y</v>
      </c>
      <c r="L620" t="str">
        <f>VLOOKUP(EnergyDemand__2_1[[#This Row],[Date]],_holidays!$A$1:$C$2107,3,0)</f>
        <v>N</v>
      </c>
      <c r="M620" s="2">
        <v>130510.905</v>
      </c>
      <c r="N620" s="4">
        <v>90.318841500000005</v>
      </c>
      <c r="O620" s="54">
        <f>EnergyDemand__2_1[[#This Row],[Demand]]*EnergyDemand__2_1[[#This Row],[RRP AUD$]]</f>
        <v>11787593.742716558</v>
      </c>
    </row>
    <row r="621" spans="1:15" x14ac:dyDescent="0.3">
      <c r="A621" s="3">
        <v>43371</v>
      </c>
      <c r="B621" s="3" t="str">
        <f>"Q" &amp;INT((MONTH(A621)+2)/3) &amp; "-" &amp; YEAR(A621)</f>
        <v>Q3-2018</v>
      </c>
      <c r="C621" t="str">
        <f>TEXT(EnergyDemand__2_1[[#This Row],[Date]],"mmmm")</f>
        <v>September</v>
      </c>
      <c r="D621">
        <f>WEEKNUM(EnergyDemand__2_1[[#This Row],[Date]],)</f>
        <v>39</v>
      </c>
      <c r="E621" t="str">
        <f>TEXT(EnergyDemand__2_1[[#This Row],[Date]],"dddd")</f>
        <v>Friday</v>
      </c>
      <c r="F621" s="49">
        <f>YEAR(EnergyDemand__2_1[[#This Row],[Date]])</f>
        <v>2018</v>
      </c>
      <c r="G621">
        <v>10.7</v>
      </c>
      <c r="H621">
        <v>15.2</v>
      </c>
      <c r="I621">
        <v>10.199999999999999</v>
      </c>
      <c r="J621">
        <v>0</v>
      </c>
      <c r="K621" t="str">
        <f>VLOOKUP(EnergyDemand__2_1[[#This Row],[Date]],_holidays!$A$1:$C$2107,2,0)</f>
        <v>N</v>
      </c>
      <c r="L621" t="str">
        <f>VLOOKUP(EnergyDemand__2_1[[#This Row],[Date]],_holidays!$A$1:$C$2107,3,0)</f>
        <v>Y</v>
      </c>
      <c r="M621" s="2">
        <v>108622.42</v>
      </c>
      <c r="N621" s="4">
        <v>90.212995460000002</v>
      </c>
      <c r="O621" s="54">
        <f>EnergyDemand__2_1[[#This Row],[Demand]]*EnergyDemand__2_1[[#This Row],[RRP AUD$]]</f>
        <v>9799153.8823142126</v>
      </c>
    </row>
    <row r="622" spans="1:15" x14ac:dyDescent="0.3">
      <c r="A622" s="3">
        <v>43751</v>
      </c>
      <c r="B622" s="3" t="str">
        <f>"Q" &amp;INT((MONTH(A622)+2)/3) &amp; "-" &amp; YEAR(A622)</f>
        <v>Q4-2019</v>
      </c>
      <c r="C622" t="str">
        <f>TEXT(EnergyDemand__2_1[[#This Row],[Date]],"mmmm")</f>
        <v>October</v>
      </c>
      <c r="D622">
        <f>WEEKNUM(EnergyDemand__2_1[[#This Row],[Date]],)</f>
        <v>42</v>
      </c>
      <c r="E622" t="str">
        <f>TEXT(EnergyDemand__2_1[[#This Row],[Date]],"dddd")</f>
        <v>Sunday</v>
      </c>
      <c r="F622" s="49">
        <f>YEAR(EnergyDemand__2_1[[#This Row],[Date]])</f>
        <v>2019</v>
      </c>
      <c r="G622">
        <v>9.4</v>
      </c>
      <c r="H622">
        <v>23.1</v>
      </c>
      <c r="I622">
        <v>19.600000000000001</v>
      </c>
      <c r="J622">
        <v>0</v>
      </c>
      <c r="K622" t="str">
        <f>VLOOKUP(EnergyDemand__2_1[[#This Row],[Date]],_holidays!$A$1:$C$2107,2,0)</f>
        <v>Y</v>
      </c>
      <c r="L622" t="str">
        <f>VLOOKUP(EnergyDemand__2_1[[#This Row],[Date]],_holidays!$A$1:$C$2107,3,0)</f>
        <v>N</v>
      </c>
      <c r="M622" s="2">
        <v>94744.7</v>
      </c>
      <c r="N622" s="4">
        <v>90.164235849999997</v>
      </c>
      <c r="O622" s="54">
        <f>EnergyDemand__2_1[[#This Row],[Demand]]*EnergyDemand__2_1[[#This Row],[RRP AUD$]]</f>
        <v>8542583.4763374943</v>
      </c>
    </row>
    <row r="623" spans="1:15" x14ac:dyDescent="0.3">
      <c r="A623" s="3">
        <v>43194</v>
      </c>
      <c r="B623" s="3" t="str">
        <f>"Q" &amp;INT((MONTH(A623)+2)/3) &amp; "-" &amp; YEAR(A623)</f>
        <v>Q2-2018</v>
      </c>
      <c r="C623" t="str">
        <f>TEXT(EnergyDemand__2_1[[#This Row],[Date]],"mmmm")</f>
        <v>April</v>
      </c>
      <c r="D623">
        <f>WEEKNUM(EnergyDemand__2_1[[#This Row],[Date]],)</f>
        <v>14</v>
      </c>
      <c r="E623" t="str">
        <f>TEXT(EnergyDemand__2_1[[#This Row],[Date]],"dddd")</f>
        <v>Wednesday</v>
      </c>
      <c r="F623" s="49">
        <f>YEAR(EnergyDemand__2_1[[#This Row],[Date]])</f>
        <v>2018</v>
      </c>
      <c r="G623">
        <v>13.3</v>
      </c>
      <c r="H623">
        <v>20.6</v>
      </c>
      <c r="I623">
        <v>16.600000000000001</v>
      </c>
      <c r="J623">
        <v>0</v>
      </c>
      <c r="K623" t="str">
        <f>VLOOKUP(EnergyDemand__2_1[[#This Row],[Date]],_holidays!$A$1:$C$2107,2,0)</f>
        <v>N</v>
      </c>
      <c r="L623" t="str">
        <f>VLOOKUP(EnergyDemand__2_1[[#This Row],[Date]],_holidays!$A$1:$C$2107,3,0)</f>
        <v>N</v>
      </c>
      <c r="M623" s="2">
        <v>115974.61</v>
      </c>
      <c r="N623" s="4">
        <v>90.073740799999996</v>
      </c>
      <c r="O623" s="54">
        <f>EnergyDemand__2_1[[#This Row],[Demand]]*EnergyDemand__2_1[[#This Row],[RRP AUD$]]</f>
        <v>10446266.960521087</v>
      </c>
    </row>
    <row r="624" spans="1:15" x14ac:dyDescent="0.3">
      <c r="A624" s="3">
        <v>42537</v>
      </c>
      <c r="B624" s="3" t="str">
        <f>"Q" &amp;INT((MONTH(A624)+2)/3) &amp; "-" &amp; YEAR(A624)</f>
        <v>Q2-2016</v>
      </c>
      <c r="C624" t="str">
        <f>TEXT(EnergyDemand__2_1[[#This Row],[Date]],"mmmm")</f>
        <v>June</v>
      </c>
      <c r="D624">
        <f>WEEKNUM(EnergyDemand__2_1[[#This Row],[Date]],)</f>
        <v>25</v>
      </c>
      <c r="E624" t="str">
        <f>TEXT(EnergyDemand__2_1[[#This Row],[Date]],"dddd")</f>
        <v>Thursday</v>
      </c>
      <c r="F624" s="49">
        <f>YEAR(EnergyDemand__2_1[[#This Row],[Date]])</f>
        <v>2016</v>
      </c>
      <c r="G624">
        <v>7.8</v>
      </c>
      <c r="H624">
        <v>14.3</v>
      </c>
      <c r="I624">
        <v>5.0999999999999996</v>
      </c>
      <c r="J624">
        <v>0</v>
      </c>
      <c r="K624" t="str">
        <f>VLOOKUP(EnergyDemand__2_1[[#This Row],[Date]],_holidays!$A$1:$C$2107,2,0)</f>
        <v>Y</v>
      </c>
      <c r="L624" t="str">
        <f>VLOOKUP(EnergyDemand__2_1[[#This Row],[Date]],_holidays!$A$1:$C$2107,3,0)</f>
        <v>N</v>
      </c>
      <c r="M624" s="2">
        <v>140741.16500000001</v>
      </c>
      <c r="N624" s="4">
        <v>89.929148949999998</v>
      </c>
      <c r="O624" s="54">
        <f>EnergyDemand__2_1[[#This Row],[Demand]]*EnergyDemand__2_1[[#This Row],[RRP AUD$]]</f>
        <v>12656733.190681526</v>
      </c>
    </row>
    <row r="625" spans="1:15" x14ac:dyDescent="0.3">
      <c r="A625" s="3">
        <v>43034</v>
      </c>
      <c r="B625" s="3" t="str">
        <f>"Q" &amp;INT((MONTH(A625)+2)/3) &amp; "-" &amp; YEAR(A625)</f>
        <v>Q4-2017</v>
      </c>
      <c r="C625" t="str">
        <f>TEXT(EnergyDemand__2_1[[#This Row],[Date]],"mmmm")</f>
        <v>October</v>
      </c>
      <c r="D625">
        <f>WEEKNUM(EnergyDemand__2_1[[#This Row],[Date]],)</f>
        <v>43</v>
      </c>
      <c r="E625" t="str">
        <f>TEXT(EnergyDemand__2_1[[#This Row],[Date]],"dddd")</f>
        <v>Thursday</v>
      </c>
      <c r="F625" s="49">
        <f>YEAR(EnergyDemand__2_1[[#This Row],[Date]])</f>
        <v>2017</v>
      </c>
      <c r="G625">
        <v>12.9</v>
      </c>
      <c r="H625">
        <v>16.8</v>
      </c>
      <c r="I625">
        <v>12.2</v>
      </c>
      <c r="J625">
        <v>0.2</v>
      </c>
      <c r="K625" t="str">
        <f>VLOOKUP(EnergyDemand__2_1[[#This Row],[Date]],_holidays!$A$1:$C$2107,2,0)</f>
        <v>Y</v>
      </c>
      <c r="L625" t="str">
        <f>VLOOKUP(EnergyDemand__2_1[[#This Row],[Date]],_holidays!$A$1:$C$2107,3,0)</f>
        <v>N</v>
      </c>
      <c r="M625" s="2">
        <v>117333.44500000001</v>
      </c>
      <c r="N625" s="4">
        <v>89.911230680000003</v>
      </c>
      <c r="O625" s="54">
        <f>EnergyDemand__2_1[[#This Row],[Demand]]*EnergyDemand__2_1[[#This Row],[RRP AUD$]]</f>
        <v>10549594.439874094</v>
      </c>
    </row>
    <row r="626" spans="1:15" x14ac:dyDescent="0.3">
      <c r="A626" s="3">
        <v>43599</v>
      </c>
      <c r="B626" s="3" t="str">
        <f>"Q" &amp;INT((MONTH(A626)+2)/3) &amp; "-" &amp; YEAR(A626)</f>
        <v>Q2-2019</v>
      </c>
      <c r="C626" t="str">
        <f>TEXT(EnergyDemand__2_1[[#This Row],[Date]],"mmmm")</f>
        <v>May</v>
      </c>
      <c r="D626">
        <f>WEEKNUM(EnergyDemand__2_1[[#This Row],[Date]],)</f>
        <v>20</v>
      </c>
      <c r="E626" t="str">
        <f>TEXT(EnergyDemand__2_1[[#This Row],[Date]],"dddd")</f>
        <v>Tuesday</v>
      </c>
      <c r="F626" s="49">
        <f>YEAR(EnergyDemand__2_1[[#This Row],[Date]])</f>
        <v>2019</v>
      </c>
      <c r="G626">
        <v>11.3</v>
      </c>
      <c r="H626">
        <v>20.2</v>
      </c>
      <c r="I626">
        <v>9</v>
      </c>
      <c r="J626">
        <v>0</v>
      </c>
      <c r="K626" t="str">
        <f>VLOOKUP(EnergyDemand__2_1[[#This Row],[Date]],_holidays!$A$1:$C$2107,2,0)</f>
        <v>Y</v>
      </c>
      <c r="L626" t="str">
        <f>VLOOKUP(EnergyDemand__2_1[[#This Row],[Date]],_holidays!$A$1:$C$2107,3,0)</f>
        <v>N</v>
      </c>
      <c r="M626" s="2">
        <v>123005.31</v>
      </c>
      <c r="N626" s="4">
        <v>89.82269178</v>
      </c>
      <c r="O626" s="54">
        <f>EnergyDemand__2_1[[#This Row],[Demand]]*EnergyDemand__2_1[[#This Row],[RRP AUD$]]</f>
        <v>11048668.047433352</v>
      </c>
    </row>
    <row r="627" spans="1:15" x14ac:dyDescent="0.3">
      <c r="A627" s="3">
        <v>43057</v>
      </c>
      <c r="B627" s="3" t="str">
        <f>"Q" &amp;INT((MONTH(A627)+2)/3) &amp; "-" &amp; YEAR(A627)</f>
        <v>Q4-2017</v>
      </c>
      <c r="C627" t="str">
        <f>TEXT(EnergyDemand__2_1[[#This Row],[Date]],"mmmm")</f>
        <v>November</v>
      </c>
      <c r="D627">
        <f>WEEKNUM(EnergyDemand__2_1[[#This Row],[Date]],)</f>
        <v>46</v>
      </c>
      <c r="E627" t="str">
        <f>TEXT(EnergyDemand__2_1[[#This Row],[Date]],"dddd")</f>
        <v>Saturday</v>
      </c>
      <c r="F627" s="49">
        <f>YEAR(EnergyDemand__2_1[[#This Row],[Date]])</f>
        <v>2017</v>
      </c>
      <c r="G627">
        <v>16.100000000000001</v>
      </c>
      <c r="H627">
        <v>28.1</v>
      </c>
      <c r="I627">
        <v>20.100000000000001</v>
      </c>
      <c r="J627">
        <v>0</v>
      </c>
      <c r="K627" t="str">
        <f>VLOOKUP(EnergyDemand__2_1[[#This Row],[Date]],_holidays!$A$1:$C$2107,2,0)</f>
        <v>Y</v>
      </c>
      <c r="L627" t="str">
        <f>VLOOKUP(EnergyDemand__2_1[[#This Row],[Date]],_holidays!$A$1:$C$2107,3,0)</f>
        <v>N</v>
      </c>
      <c r="M627" s="2">
        <v>106730.21</v>
      </c>
      <c r="N627" s="4">
        <v>89.770277660000005</v>
      </c>
      <c r="O627" s="54">
        <f>EnergyDemand__2_1[[#This Row],[Demand]]*EnergyDemand__2_1[[#This Row],[RRP AUD$]]</f>
        <v>9581200.586410109</v>
      </c>
    </row>
    <row r="628" spans="1:15" x14ac:dyDescent="0.3">
      <c r="A628" s="3">
        <v>43320</v>
      </c>
      <c r="B628" s="3" t="str">
        <f>"Q" &amp;INT((MONTH(A628)+2)/3) &amp; "-" &amp; YEAR(A628)</f>
        <v>Q3-2018</v>
      </c>
      <c r="C628" t="str">
        <f>TEXT(EnergyDemand__2_1[[#This Row],[Date]],"mmmm")</f>
        <v>August</v>
      </c>
      <c r="D628">
        <f>WEEKNUM(EnergyDemand__2_1[[#This Row],[Date]],)</f>
        <v>32</v>
      </c>
      <c r="E628" t="str">
        <f>TEXT(EnergyDemand__2_1[[#This Row],[Date]],"dddd")</f>
        <v>Wednesday</v>
      </c>
      <c r="F628" s="49">
        <f>YEAR(EnergyDemand__2_1[[#This Row],[Date]])</f>
        <v>2018</v>
      </c>
      <c r="G628">
        <v>9.6</v>
      </c>
      <c r="H628">
        <v>16</v>
      </c>
      <c r="I628">
        <v>7.2</v>
      </c>
      <c r="J628">
        <v>1</v>
      </c>
      <c r="K628" t="str">
        <f>VLOOKUP(EnergyDemand__2_1[[#This Row],[Date]],_holidays!$A$1:$C$2107,2,0)</f>
        <v>Y</v>
      </c>
      <c r="L628" t="str">
        <f>VLOOKUP(EnergyDemand__2_1[[#This Row],[Date]],_holidays!$A$1:$C$2107,3,0)</f>
        <v>N</v>
      </c>
      <c r="M628" s="2">
        <v>131939.5</v>
      </c>
      <c r="N628" s="4">
        <v>89.686836400000004</v>
      </c>
      <c r="O628" s="54">
        <f>EnergyDemand__2_1[[#This Row],[Demand]]*EnergyDemand__2_1[[#This Row],[RRP AUD$]]</f>
        <v>11833236.3511978</v>
      </c>
    </row>
    <row r="629" spans="1:15" x14ac:dyDescent="0.3">
      <c r="A629" s="3">
        <v>43769</v>
      </c>
      <c r="B629" s="3" t="str">
        <f>"Q" &amp;INT((MONTH(A629)+2)/3) &amp; "-" &amp; YEAR(A629)</f>
        <v>Q4-2019</v>
      </c>
      <c r="C629" t="str">
        <f>TEXT(EnergyDemand__2_1[[#This Row],[Date]],"mmmm")</f>
        <v>October</v>
      </c>
      <c r="D629">
        <f>WEEKNUM(EnergyDemand__2_1[[#This Row],[Date]],)</f>
        <v>44</v>
      </c>
      <c r="E629" t="str">
        <f>TEXT(EnergyDemand__2_1[[#This Row],[Date]],"dddd")</f>
        <v>Thursday</v>
      </c>
      <c r="F629" s="49">
        <f>YEAR(EnergyDemand__2_1[[#This Row],[Date]])</f>
        <v>2019</v>
      </c>
      <c r="G629">
        <v>14.2</v>
      </c>
      <c r="H629">
        <v>33.700000000000003</v>
      </c>
      <c r="I629">
        <v>25.5</v>
      </c>
      <c r="J629">
        <v>0</v>
      </c>
      <c r="K629" t="str">
        <f>VLOOKUP(EnergyDemand__2_1[[#This Row],[Date]],_holidays!$A$1:$C$2107,2,0)</f>
        <v>Y</v>
      </c>
      <c r="L629" t="str">
        <f>VLOOKUP(EnergyDemand__2_1[[#This Row],[Date]],_holidays!$A$1:$C$2107,3,0)</f>
        <v>N</v>
      </c>
      <c r="M629" s="2">
        <v>121752.875</v>
      </c>
      <c r="N629" s="4">
        <v>89.659635179999995</v>
      </c>
      <c r="O629" s="54">
        <f>EnergyDemand__2_1[[#This Row],[Demand]]*EnergyDemand__2_1[[#This Row],[RRP AUD$]]</f>
        <v>10916318.354616143</v>
      </c>
    </row>
    <row r="630" spans="1:15" x14ac:dyDescent="0.3">
      <c r="A630" s="3">
        <v>43578</v>
      </c>
      <c r="B630" s="3" t="str">
        <f>"Q" &amp;INT((MONTH(A630)+2)/3) &amp; "-" &amp; YEAR(A630)</f>
        <v>Q2-2019</v>
      </c>
      <c r="C630" t="str">
        <f>TEXT(EnergyDemand__2_1[[#This Row],[Date]],"mmmm")</f>
        <v>April</v>
      </c>
      <c r="D630">
        <f>WEEKNUM(EnergyDemand__2_1[[#This Row],[Date]],)</f>
        <v>17</v>
      </c>
      <c r="E630" t="str">
        <f>TEXT(EnergyDemand__2_1[[#This Row],[Date]],"dddd")</f>
        <v>Tuesday</v>
      </c>
      <c r="F630" s="49">
        <f>YEAR(EnergyDemand__2_1[[#This Row],[Date]])</f>
        <v>2019</v>
      </c>
      <c r="G630">
        <v>11.1</v>
      </c>
      <c r="H630">
        <v>18.5</v>
      </c>
      <c r="I630">
        <v>8</v>
      </c>
      <c r="J630">
        <v>0</v>
      </c>
      <c r="K630" t="str">
        <f>VLOOKUP(EnergyDemand__2_1[[#This Row],[Date]],_holidays!$A$1:$C$2107,2,0)</f>
        <v>N</v>
      </c>
      <c r="L630" t="str">
        <f>VLOOKUP(EnergyDemand__2_1[[#This Row],[Date]],_holidays!$A$1:$C$2107,3,0)</f>
        <v>N</v>
      </c>
      <c r="M630" s="2">
        <v>114240.88499999999</v>
      </c>
      <c r="N630" s="4">
        <v>89.628985839999999</v>
      </c>
      <c r="O630" s="54">
        <f>EnergyDemand__2_1[[#This Row],[Demand]]*EnergyDemand__2_1[[#This Row],[RRP AUD$]]</f>
        <v>10239294.664014068</v>
      </c>
    </row>
    <row r="631" spans="1:15" x14ac:dyDescent="0.3">
      <c r="A631" s="3">
        <v>42994</v>
      </c>
      <c r="B631" s="3" t="str">
        <f>"Q" &amp;INT((MONTH(A631)+2)/3) &amp; "-" &amp; YEAR(A631)</f>
        <v>Q3-2017</v>
      </c>
      <c r="C631" t="str">
        <f>TEXT(EnergyDemand__2_1[[#This Row],[Date]],"mmmm")</f>
        <v>September</v>
      </c>
      <c r="D631">
        <f>WEEKNUM(EnergyDemand__2_1[[#This Row],[Date]],)</f>
        <v>37</v>
      </c>
      <c r="E631" t="str">
        <f>TEXT(EnergyDemand__2_1[[#This Row],[Date]],"dddd")</f>
        <v>Saturday</v>
      </c>
      <c r="F631" s="49">
        <f>YEAR(EnergyDemand__2_1[[#This Row],[Date]])</f>
        <v>2017</v>
      </c>
      <c r="G631">
        <v>7.4</v>
      </c>
      <c r="H631">
        <v>13.3</v>
      </c>
      <c r="I631">
        <v>16.7</v>
      </c>
      <c r="J631">
        <v>21.4</v>
      </c>
      <c r="K631" t="str">
        <f>VLOOKUP(EnergyDemand__2_1[[#This Row],[Date]],_holidays!$A$1:$C$2107,2,0)</f>
        <v>Y</v>
      </c>
      <c r="L631" t="str">
        <f>VLOOKUP(EnergyDemand__2_1[[#This Row],[Date]],_holidays!$A$1:$C$2107,3,0)</f>
        <v>N</v>
      </c>
      <c r="M631" s="2">
        <v>111301.56</v>
      </c>
      <c r="N631" s="4">
        <v>89.607587129999999</v>
      </c>
      <c r="O631" s="54">
        <f>EnergyDemand__2_1[[#This Row],[Demand]]*EnergyDemand__2_1[[#This Row],[RRP AUD$]]</f>
        <v>9973464.2354049217</v>
      </c>
    </row>
    <row r="632" spans="1:15" x14ac:dyDescent="0.3">
      <c r="A632" s="3">
        <v>43335</v>
      </c>
      <c r="B632" s="3" t="str">
        <f>"Q" &amp;INT((MONTH(A632)+2)/3) &amp; "-" &amp; YEAR(A632)</f>
        <v>Q3-2018</v>
      </c>
      <c r="C632" t="str">
        <f>TEXT(EnergyDemand__2_1[[#This Row],[Date]],"mmmm")</f>
        <v>August</v>
      </c>
      <c r="D632">
        <f>WEEKNUM(EnergyDemand__2_1[[#This Row],[Date]],)</f>
        <v>34</v>
      </c>
      <c r="E632" t="str">
        <f>TEXT(EnergyDemand__2_1[[#This Row],[Date]],"dddd")</f>
        <v>Thursday</v>
      </c>
      <c r="F632" s="49">
        <f>YEAR(EnergyDemand__2_1[[#This Row],[Date]])</f>
        <v>2018</v>
      </c>
      <c r="G632">
        <v>5.6</v>
      </c>
      <c r="H632">
        <v>16</v>
      </c>
      <c r="I632">
        <v>11.1</v>
      </c>
      <c r="J632">
        <v>0</v>
      </c>
      <c r="K632" t="str">
        <f>VLOOKUP(EnergyDemand__2_1[[#This Row],[Date]],_holidays!$A$1:$C$2107,2,0)</f>
        <v>Y</v>
      </c>
      <c r="L632" t="str">
        <f>VLOOKUP(EnergyDemand__2_1[[#This Row],[Date]],_holidays!$A$1:$C$2107,3,0)</f>
        <v>N</v>
      </c>
      <c r="M632" s="2">
        <v>131956.72500000001</v>
      </c>
      <c r="N632" s="4">
        <v>89.579370560000001</v>
      </c>
      <c r="O632" s="54">
        <f>EnergyDemand__2_1[[#This Row],[Demand]]*EnergyDemand__2_1[[#This Row],[RRP AUD$]]</f>
        <v>11820600.366659017</v>
      </c>
    </row>
    <row r="633" spans="1:15" x14ac:dyDescent="0.3">
      <c r="A633" s="3">
        <v>42992</v>
      </c>
      <c r="B633" s="3" t="str">
        <f>"Q" &amp;INT((MONTH(A633)+2)/3) &amp; "-" &amp; YEAR(A633)</f>
        <v>Q3-2017</v>
      </c>
      <c r="C633" t="str">
        <f>TEXT(EnergyDemand__2_1[[#This Row],[Date]],"mmmm")</f>
        <v>September</v>
      </c>
      <c r="D633">
        <f>WEEKNUM(EnergyDemand__2_1[[#This Row],[Date]],)</f>
        <v>37</v>
      </c>
      <c r="E633" t="str">
        <f>TEXT(EnergyDemand__2_1[[#This Row],[Date]],"dddd")</f>
        <v>Thursday</v>
      </c>
      <c r="F633" s="49">
        <f>YEAR(EnergyDemand__2_1[[#This Row],[Date]])</f>
        <v>2017</v>
      </c>
      <c r="G633">
        <v>5.8</v>
      </c>
      <c r="H633">
        <v>15.3</v>
      </c>
      <c r="I633">
        <v>10.8</v>
      </c>
      <c r="J633">
        <v>1.4</v>
      </c>
      <c r="K633" t="str">
        <f>VLOOKUP(EnergyDemand__2_1[[#This Row],[Date]],_holidays!$A$1:$C$2107,2,0)</f>
        <v>Y</v>
      </c>
      <c r="L633" t="str">
        <f>VLOOKUP(EnergyDemand__2_1[[#This Row],[Date]],_holidays!$A$1:$C$2107,3,0)</f>
        <v>N</v>
      </c>
      <c r="M633" s="2">
        <v>131986.80499999999</v>
      </c>
      <c r="N633" s="4">
        <v>89.57361118</v>
      </c>
      <c r="O633" s="54">
        <f>EnergyDemand__2_1[[#This Row],[Demand]]*EnergyDemand__2_1[[#This Row],[RRP AUD$]]</f>
        <v>11822534.751960479</v>
      </c>
    </row>
    <row r="634" spans="1:15" x14ac:dyDescent="0.3">
      <c r="A634" s="3">
        <v>43075</v>
      </c>
      <c r="B634" s="3" t="str">
        <f>"Q" &amp;INT((MONTH(A634)+2)/3) &amp; "-" &amp; YEAR(A634)</f>
        <v>Q4-2017</v>
      </c>
      <c r="C634" t="str">
        <f>TEXT(EnergyDemand__2_1[[#This Row],[Date]],"mmmm")</f>
        <v>December</v>
      </c>
      <c r="D634">
        <f>WEEKNUM(EnergyDemand__2_1[[#This Row],[Date]],)</f>
        <v>49</v>
      </c>
      <c r="E634" t="str">
        <f>TEXT(EnergyDemand__2_1[[#This Row],[Date]],"dddd")</f>
        <v>Wednesday</v>
      </c>
      <c r="F634" s="49">
        <f>YEAR(EnergyDemand__2_1[[#This Row],[Date]])</f>
        <v>2017</v>
      </c>
      <c r="G634">
        <v>13.6</v>
      </c>
      <c r="H634">
        <v>21.3</v>
      </c>
      <c r="I634">
        <v>23.6</v>
      </c>
      <c r="J634">
        <v>0</v>
      </c>
      <c r="K634" t="str">
        <f>VLOOKUP(EnergyDemand__2_1[[#This Row],[Date]],_holidays!$A$1:$C$2107,2,0)</f>
        <v>Y</v>
      </c>
      <c r="L634" t="str">
        <f>VLOOKUP(EnergyDemand__2_1[[#This Row],[Date]],_holidays!$A$1:$C$2107,3,0)</f>
        <v>N</v>
      </c>
      <c r="M634" s="2">
        <v>115383.13</v>
      </c>
      <c r="N634" s="4">
        <v>89.564050550000005</v>
      </c>
      <c r="O634" s="54">
        <f>EnergyDemand__2_1[[#This Row],[Demand]]*EnergyDemand__2_1[[#This Row],[RRP AUD$]]</f>
        <v>10334180.487937223</v>
      </c>
    </row>
    <row r="635" spans="1:15" x14ac:dyDescent="0.3">
      <c r="A635" s="3">
        <v>43683</v>
      </c>
      <c r="B635" s="3" t="str">
        <f>"Q" &amp;INT((MONTH(A635)+2)/3) &amp; "-" &amp; YEAR(A635)</f>
        <v>Q3-2019</v>
      </c>
      <c r="C635" t="str">
        <f>TEXT(EnergyDemand__2_1[[#This Row],[Date]],"mmmm")</f>
        <v>August</v>
      </c>
      <c r="D635">
        <f>WEEKNUM(EnergyDemand__2_1[[#This Row],[Date]],)</f>
        <v>32</v>
      </c>
      <c r="E635" t="str">
        <f>TEXT(EnergyDemand__2_1[[#This Row],[Date]],"dddd")</f>
        <v>Tuesday</v>
      </c>
      <c r="F635" s="49">
        <f>YEAR(EnergyDemand__2_1[[#This Row],[Date]])</f>
        <v>2019</v>
      </c>
      <c r="G635">
        <v>9.1</v>
      </c>
      <c r="H635">
        <v>13.5</v>
      </c>
      <c r="I635">
        <v>4.5</v>
      </c>
      <c r="J635">
        <v>0.4</v>
      </c>
      <c r="K635" t="str">
        <f>VLOOKUP(EnergyDemand__2_1[[#This Row],[Date]],_holidays!$A$1:$C$2107,2,0)</f>
        <v>Y</v>
      </c>
      <c r="L635" t="str">
        <f>VLOOKUP(EnergyDemand__2_1[[#This Row],[Date]],_holidays!$A$1:$C$2107,3,0)</f>
        <v>N</v>
      </c>
      <c r="M635" s="2">
        <v>132120.39000000001</v>
      </c>
      <c r="N635" s="4">
        <v>89.427805109999994</v>
      </c>
      <c r="O635" s="54">
        <f>EnergyDemand__2_1[[#This Row],[Demand]]*EnergyDemand__2_1[[#This Row],[RRP AUD$]]</f>
        <v>11815236.487977194</v>
      </c>
    </row>
    <row r="636" spans="1:15" x14ac:dyDescent="0.3">
      <c r="A636" s="3">
        <v>42980</v>
      </c>
      <c r="B636" s="3" t="str">
        <f>"Q" &amp;INT((MONTH(A636)+2)/3) &amp; "-" &amp; YEAR(A636)</f>
        <v>Q3-2017</v>
      </c>
      <c r="C636" t="str">
        <f>TEXT(EnergyDemand__2_1[[#This Row],[Date]],"mmmm")</f>
        <v>September</v>
      </c>
      <c r="D636">
        <f>WEEKNUM(EnergyDemand__2_1[[#This Row],[Date]],)</f>
        <v>35</v>
      </c>
      <c r="E636" t="str">
        <f>TEXT(EnergyDemand__2_1[[#This Row],[Date]],"dddd")</f>
        <v>Saturday</v>
      </c>
      <c r="F636" s="49">
        <f>YEAR(EnergyDemand__2_1[[#This Row],[Date]])</f>
        <v>2017</v>
      </c>
      <c r="G636">
        <v>7.3</v>
      </c>
      <c r="H636">
        <v>18.399999999999999</v>
      </c>
      <c r="I636">
        <v>6.3</v>
      </c>
      <c r="J636">
        <v>0</v>
      </c>
      <c r="K636" t="str">
        <f>VLOOKUP(EnergyDemand__2_1[[#This Row],[Date]],_holidays!$A$1:$C$2107,2,0)</f>
        <v>Y</v>
      </c>
      <c r="L636" t="str">
        <f>VLOOKUP(EnergyDemand__2_1[[#This Row],[Date]],_holidays!$A$1:$C$2107,3,0)</f>
        <v>N</v>
      </c>
      <c r="M636" s="2">
        <v>114098.11500000001</v>
      </c>
      <c r="N636" s="4">
        <v>89.329916780000005</v>
      </c>
      <c r="O636" s="54">
        <f>EnergyDemand__2_1[[#This Row],[Demand]]*EnergyDemand__2_1[[#This Row],[RRP AUD$]]</f>
        <v>10192375.11770487</v>
      </c>
    </row>
    <row r="637" spans="1:15" x14ac:dyDescent="0.3">
      <c r="A637" s="3">
        <v>43422</v>
      </c>
      <c r="B637" s="3" t="str">
        <f>"Q" &amp;INT((MONTH(A637)+2)/3) &amp; "-" &amp; YEAR(A637)</f>
        <v>Q4-2018</v>
      </c>
      <c r="C637" t="str">
        <f>TEXT(EnergyDemand__2_1[[#This Row],[Date]],"mmmm")</f>
        <v>November</v>
      </c>
      <c r="D637">
        <f>WEEKNUM(EnergyDemand__2_1[[#This Row],[Date]],)</f>
        <v>47</v>
      </c>
      <c r="E637" t="str">
        <f>TEXT(EnergyDemand__2_1[[#This Row],[Date]],"dddd")</f>
        <v>Sunday</v>
      </c>
      <c r="F637" s="49">
        <f>YEAR(EnergyDemand__2_1[[#This Row],[Date]])</f>
        <v>2018</v>
      </c>
      <c r="G637">
        <v>9.8000000000000007</v>
      </c>
      <c r="H637">
        <v>26.6</v>
      </c>
      <c r="I637">
        <v>30.1</v>
      </c>
      <c r="J637">
        <v>0</v>
      </c>
      <c r="K637" t="str">
        <f>VLOOKUP(EnergyDemand__2_1[[#This Row],[Date]],_holidays!$A$1:$C$2107,2,0)</f>
        <v>Y</v>
      </c>
      <c r="L637" t="str">
        <f>VLOOKUP(EnergyDemand__2_1[[#This Row],[Date]],_holidays!$A$1:$C$2107,3,0)</f>
        <v>N</v>
      </c>
      <c r="M637" s="2">
        <v>92043.13</v>
      </c>
      <c r="N637" s="4">
        <v>89.24819359</v>
      </c>
      <c r="O637" s="54">
        <f>EnergyDemand__2_1[[#This Row],[Demand]]*EnergyDemand__2_1[[#This Row],[RRP AUD$]]</f>
        <v>8214683.0848695375</v>
      </c>
    </row>
    <row r="638" spans="1:15" x14ac:dyDescent="0.3">
      <c r="A638" s="3">
        <v>42993</v>
      </c>
      <c r="B638" s="3" t="str">
        <f>"Q" &amp;INT((MONTH(A638)+2)/3) &amp; "-" &amp; YEAR(A638)</f>
        <v>Q3-2017</v>
      </c>
      <c r="C638" t="str">
        <f>TEXT(EnergyDemand__2_1[[#This Row],[Date]],"mmmm")</f>
        <v>September</v>
      </c>
      <c r="D638">
        <f>WEEKNUM(EnergyDemand__2_1[[#This Row],[Date]],)</f>
        <v>37</v>
      </c>
      <c r="E638" t="str">
        <f>TEXT(EnergyDemand__2_1[[#This Row],[Date]],"dddd")</f>
        <v>Friday</v>
      </c>
      <c r="F638" s="49">
        <f>YEAR(EnergyDemand__2_1[[#This Row],[Date]])</f>
        <v>2017</v>
      </c>
      <c r="G638">
        <v>9.6</v>
      </c>
      <c r="H638">
        <v>16.7</v>
      </c>
      <c r="I638">
        <v>7</v>
      </c>
      <c r="J638">
        <v>0</v>
      </c>
      <c r="K638" t="str">
        <f>VLOOKUP(EnergyDemand__2_1[[#This Row],[Date]],_holidays!$A$1:$C$2107,2,0)</f>
        <v>Y</v>
      </c>
      <c r="L638" t="str">
        <f>VLOOKUP(EnergyDemand__2_1[[#This Row],[Date]],_holidays!$A$1:$C$2107,3,0)</f>
        <v>N</v>
      </c>
      <c r="M638" s="2">
        <v>128761.605</v>
      </c>
      <c r="N638" s="4">
        <v>89.236201120000004</v>
      </c>
      <c r="O638" s="54">
        <f>EnergyDemand__2_1[[#This Row],[Demand]]*EnergyDemand__2_1[[#This Row],[RRP AUD$]]</f>
        <v>11490196.480313998</v>
      </c>
    </row>
    <row r="639" spans="1:15" x14ac:dyDescent="0.3">
      <c r="A639" s="3">
        <v>43657</v>
      </c>
      <c r="B639" s="3" t="str">
        <f>"Q" &amp;INT((MONTH(A639)+2)/3) &amp; "-" &amp; YEAR(A639)</f>
        <v>Q3-2019</v>
      </c>
      <c r="C639" t="str">
        <f>TEXT(EnergyDemand__2_1[[#This Row],[Date]],"mmmm")</f>
        <v>July</v>
      </c>
      <c r="D639">
        <f>WEEKNUM(EnergyDemand__2_1[[#This Row],[Date]],)</f>
        <v>28</v>
      </c>
      <c r="E639" t="str">
        <f>TEXT(EnergyDemand__2_1[[#This Row],[Date]],"dddd")</f>
        <v>Thursday</v>
      </c>
      <c r="F639" s="49">
        <f>YEAR(EnergyDemand__2_1[[#This Row],[Date]])</f>
        <v>2019</v>
      </c>
      <c r="G639">
        <v>7.8</v>
      </c>
      <c r="H639">
        <v>14.3</v>
      </c>
      <c r="I639">
        <v>4.5999999999999996</v>
      </c>
      <c r="J639">
        <v>6.4</v>
      </c>
      <c r="K639" t="str">
        <f>VLOOKUP(EnergyDemand__2_1[[#This Row],[Date]],_holidays!$A$1:$C$2107,2,0)</f>
        <v>N</v>
      </c>
      <c r="L639" t="str">
        <f>VLOOKUP(EnergyDemand__2_1[[#This Row],[Date]],_holidays!$A$1:$C$2107,3,0)</f>
        <v>N</v>
      </c>
      <c r="M639" s="2">
        <v>133131.51999999999</v>
      </c>
      <c r="N639" s="4">
        <v>89.217705280000004</v>
      </c>
      <c r="O639" s="54">
        <f>EnergyDemand__2_1[[#This Row],[Demand]]*EnergyDemand__2_1[[#This Row],[RRP AUD$]]</f>
        <v>11877688.714838425</v>
      </c>
    </row>
    <row r="640" spans="1:15" x14ac:dyDescent="0.3">
      <c r="A640" s="3">
        <v>43699</v>
      </c>
      <c r="B640" s="3" t="str">
        <f>"Q" &amp;INT((MONTH(A640)+2)/3) &amp; "-" &amp; YEAR(A640)</f>
        <v>Q3-2019</v>
      </c>
      <c r="C640" t="str">
        <f>TEXT(EnergyDemand__2_1[[#This Row],[Date]],"mmmm")</f>
        <v>August</v>
      </c>
      <c r="D640">
        <f>WEEKNUM(EnergyDemand__2_1[[#This Row],[Date]],)</f>
        <v>34</v>
      </c>
      <c r="E640" t="str">
        <f>TEXT(EnergyDemand__2_1[[#This Row],[Date]],"dddd")</f>
        <v>Thursday</v>
      </c>
      <c r="F640" s="49">
        <f>YEAR(EnergyDemand__2_1[[#This Row],[Date]])</f>
        <v>2019</v>
      </c>
      <c r="G640">
        <v>9.6</v>
      </c>
      <c r="H640">
        <v>13</v>
      </c>
      <c r="I640">
        <v>11.3</v>
      </c>
      <c r="J640">
        <v>1.6</v>
      </c>
      <c r="K640" t="str">
        <f>VLOOKUP(EnergyDemand__2_1[[#This Row],[Date]],_holidays!$A$1:$C$2107,2,0)</f>
        <v>Y</v>
      </c>
      <c r="L640" t="str">
        <f>VLOOKUP(EnergyDemand__2_1[[#This Row],[Date]],_holidays!$A$1:$C$2107,3,0)</f>
        <v>N</v>
      </c>
      <c r="M640" s="2">
        <v>127697.99</v>
      </c>
      <c r="N640" s="4">
        <v>89.139147589999993</v>
      </c>
      <c r="O640" s="54">
        <f>EnergyDemand__2_1[[#This Row],[Demand]]*EnergyDemand__2_1[[#This Row],[RRP AUD$]]</f>
        <v>11382889.977556344</v>
      </c>
    </row>
    <row r="641" spans="1:15" x14ac:dyDescent="0.3">
      <c r="A641" s="3">
        <v>43389</v>
      </c>
      <c r="B641" s="3" t="str">
        <f>"Q" &amp;INT((MONTH(A641)+2)/3) &amp; "-" &amp; YEAR(A641)</f>
        <v>Q4-2018</v>
      </c>
      <c r="C641" t="str">
        <f>TEXT(EnergyDemand__2_1[[#This Row],[Date]],"mmmm")</f>
        <v>October</v>
      </c>
      <c r="D641">
        <f>WEEKNUM(EnergyDemand__2_1[[#This Row],[Date]],)</f>
        <v>42</v>
      </c>
      <c r="E641" t="str">
        <f>TEXT(EnergyDemand__2_1[[#This Row],[Date]],"dddd")</f>
        <v>Tuesday</v>
      </c>
      <c r="F641" s="49">
        <f>YEAR(EnergyDemand__2_1[[#This Row],[Date]])</f>
        <v>2018</v>
      </c>
      <c r="G641">
        <v>20</v>
      </c>
      <c r="H641">
        <v>23.1</v>
      </c>
      <c r="I641">
        <v>6.1</v>
      </c>
      <c r="J641">
        <v>0.2</v>
      </c>
      <c r="K641" t="str">
        <f>VLOOKUP(EnergyDemand__2_1[[#This Row],[Date]],_holidays!$A$1:$C$2107,2,0)</f>
        <v>Y</v>
      </c>
      <c r="L641" t="str">
        <f>VLOOKUP(EnergyDemand__2_1[[#This Row],[Date]],_holidays!$A$1:$C$2107,3,0)</f>
        <v>N</v>
      </c>
      <c r="M641" s="2">
        <v>113889.41</v>
      </c>
      <c r="N641" s="4">
        <v>89.02524597</v>
      </c>
      <c r="O641" s="54">
        <f>EnergyDemand__2_1[[#This Row],[Demand]]*EnergyDemand__2_1[[#This Row],[RRP AUD$]]</f>
        <v>10139032.738628179</v>
      </c>
    </row>
    <row r="642" spans="1:15" x14ac:dyDescent="0.3">
      <c r="A642" s="3">
        <v>43477</v>
      </c>
      <c r="B642" s="3" t="str">
        <f>"Q" &amp;INT((MONTH(A642)+2)/3) &amp; "-" &amp; YEAR(A642)</f>
        <v>Q1-2019</v>
      </c>
      <c r="C642" t="str">
        <f>TEXT(EnergyDemand__2_1[[#This Row],[Date]],"mmmm")</f>
        <v>January</v>
      </c>
      <c r="D642">
        <f>WEEKNUM(EnergyDemand__2_1[[#This Row],[Date]],)</f>
        <v>2</v>
      </c>
      <c r="E642" t="str">
        <f>TEXT(EnergyDemand__2_1[[#This Row],[Date]],"dddd")</f>
        <v>Saturday</v>
      </c>
      <c r="F642" s="49">
        <f>YEAR(EnergyDemand__2_1[[#This Row],[Date]])</f>
        <v>2019</v>
      </c>
      <c r="G642">
        <v>17.7</v>
      </c>
      <c r="H642">
        <v>24.7</v>
      </c>
      <c r="I642">
        <v>28.6</v>
      </c>
      <c r="J642">
        <v>0</v>
      </c>
      <c r="K642" t="str">
        <f>VLOOKUP(EnergyDemand__2_1[[#This Row],[Date]],_holidays!$A$1:$C$2107,2,0)</f>
        <v>N</v>
      </c>
      <c r="L642" t="str">
        <f>VLOOKUP(EnergyDemand__2_1[[#This Row],[Date]],_holidays!$A$1:$C$2107,3,0)</f>
        <v>N</v>
      </c>
      <c r="M642" s="2">
        <v>108628.96</v>
      </c>
      <c r="N642" s="4">
        <v>88.996642809999997</v>
      </c>
      <c r="O642" s="54">
        <f>EnergyDemand__2_1[[#This Row],[Demand]]*EnergyDemand__2_1[[#This Row],[RRP AUD$]]</f>
        <v>9667612.7519417778</v>
      </c>
    </row>
    <row r="643" spans="1:15" x14ac:dyDescent="0.3">
      <c r="A643" s="3">
        <v>43301</v>
      </c>
      <c r="B643" s="3" t="str">
        <f>"Q" &amp;INT((MONTH(A643)+2)/3) &amp; "-" &amp; YEAR(A643)</f>
        <v>Q3-2018</v>
      </c>
      <c r="C643" t="str">
        <f>TEXT(EnergyDemand__2_1[[#This Row],[Date]],"mmmm")</f>
        <v>July</v>
      </c>
      <c r="D643">
        <f>WEEKNUM(EnergyDemand__2_1[[#This Row],[Date]],)</f>
        <v>29</v>
      </c>
      <c r="E643" t="str">
        <f>TEXT(EnergyDemand__2_1[[#This Row],[Date]],"dddd")</f>
        <v>Friday</v>
      </c>
      <c r="F643" s="49">
        <f>YEAR(EnergyDemand__2_1[[#This Row],[Date]])</f>
        <v>2018</v>
      </c>
      <c r="G643">
        <v>7.2</v>
      </c>
      <c r="H643">
        <v>12.1</v>
      </c>
      <c r="I643">
        <v>7.2</v>
      </c>
      <c r="J643">
        <v>4.4000000000000004</v>
      </c>
      <c r="K643" t="str">
        <f>VLOOKUP(EnergyDemand__2_1[[#This Row],[Date]],_holidays!$A$1:$C$2107,2,0)</f>
        <v>Y</v>
      </c>
      <c r="L643" t="str">
        <f>VLOOKUP(EnergyDemand__2_1[[#This Row],[Date]],_holidays!$A$1:$C$2107,3,0)</f>
        <v>N</v>
      </c>
      <c r="M643" s="2">
        <v>135728.405</v>
      </c>
      <c r="N643" s="4">
        <v>88.908711729999993</v>
      </c>
      <c r="O643" s="54">
        <f>EnergyDemand__2_1[[#This Row],[Demand]]*EnergyDemand__2_1[[#This Row],[RRP AUD$]]</f>
        <v>12067437.63371769</v>
      </c>
    </row>
    <row r="644" spans="1:15" x14ac:dyDescent="0.3">
      <c r="A644" s="3">
        <v>43153</v>
      </c>
      <c r="B644" s="3" t="str">
        <f>"Q" &amp;INT((MONTH(A644)+2)/3) &amp; "-" &amp; YEAR(A644)</f>
        <v>Q1-2018</v>
      </c>
      <c r="C644" t="str">
        <f>TEXT(EnergyDemand__2_1[[#This Row],[Date]],"mmmm")</f>
        <v>February</v>
      </c>
      <c r="D644">
        <f>WEEKNUM(EnergyDemand__2_1[[#This Row],[Date]],)</f>
        <v>8</v>
      </c>
      <c r="E644" t="str">
        <f>TEXT(EnergyDemand__2_1[[#This Row],[Date]],"dddd")</f>
        <v>Thursday</v>
      </c>
      <c r="F644" s="49">
        <f>YEAR(EnergyDemand__2_1[[#This Row],[Date]])</f>
        <v>2018</v>
      </c>
      <c r="G644">
        <v>20.3</v>
      </c>
      <c r="H644">
        <v>31</v>
      </c>
      <c r="I644">
        <v>16.8</v>
      </c>
      <c r="J644">
        <v>0</v>
      </c>
      <c r="K644" t="str">
        <f>VLOOKUP(EnergyDemand__2_1[[#This Row],[Date]],_holidays!$A$1:$C$2107,2,0)</f>
        <v>Y</v>
      </c>
      <c r="L644" t="str">
        <f>VLOOKUP(EnergyDemand__2_1[[#This Row],[Date]],_holidays!$A$1:$C$2107,3,0)</f>
        <v>N</v>
      </c>
      <c r="M644" s="2">
        <v>133607.065</v>
      </c>
      <c r="N644" s="4">
        <v>88.847838789999997</v>
      </c>
      <c r="O644" s="54">
        <f>EnergyDemand__2_1[[#This Row],[Demand]]*EnergyDemand__2_1[[#This Row],[RRP AUD$]]</f>
        <v>11870698.972325051</v>
      </c>
    </row>
    <row r="645" spans="1:15" x14ac:dyDescent="0.3">
      <c r="A645" s="3">
        <v>43844</v>
      </c>
      <c r="B645" s="3" t="str">
        <f>"Q" &amp;INT((MONTH(A645)+2)/3) &amp; "-" &amp; YEAR(A645)</f>
        <v>Q1-2020</v>
      </c>
      <c r="C645" t="str">
        <f>TEXT(EnergyDemand__2_1[[#This Row],[Date]],"mmmm")</f>
        <v>January</v>
      </c>
      <c r="D645">
        <f>WEEKNUM(EnergyDemand__2_1[[#This Row],[Date]],)</f>
        <v>3</v>
      </c>
      <c r="E645" t="str">
        <f>TEXT(EnergyDemand__2_1[[#This Row],[Date]],"dddd")</f>
        <v>Tuesday</v>
      </c>
      <c r="F645" s="49">
        <f>YEAR(EnergyDemand__2_1[[#This Row],[Date]])</f>
        <v>2020</v>
      </c>
      <c r="G645">
        <v>16.7</v>
      </c>
      <c r="H645">
        <v>33.799999999999997</v>
      </c>
      <c r="I645">
        <v>27.4</v>
      </c>
      <c r="J645">
        <v>0</v>
      </c>
      <c r="K645" t="str">
        <f>VLOOKUP(EnergyDemand__2_1[[#This Row],[Date]],_holidays!$A$1:$C$2107,2,0)</f>
        <v>N</v>
      </c>
      <c r="L645" t="str">
        <f>VLOOKUP(EnergyDemand__2_1[[#This Row],[Date]],_holidays!$A$1:$C$2107,3,0)</f>
        <v>N</v>
      </c>
      <c r="M645" s="2">
        <v>137302.60500000001</v>
      </c>
      <c r="N645" s="4">
        <v>88.847653539999996</v>
      </c>
      <c r="O645" s="54">
        <f>EnergyDemand__2_1[[#This Row],[Demand]]*EnergyDemand__2_1[[#This Row],[RRP AUD$]]</f>
        <v>12199014.279179472</v>
      </c>
    </row>
    <row r="646" spans="1:15" x14ac:dyDescent="0.3">
      <c r="A646" s="3">
        <v>43055</v>
      </c>
      <c r="B646" s="3" t="str">
        <f>"Q" &amp;INT((MONTH(A646)+2)/3) &amp; "-" &amp; YEAR(A646)</f>
        <v>Q4-2017</v>
      </c>
      <c r="C646" t="str">
        <f>TEXT(EnergyDemand__2_1[[#This Row],[Date]],"mmmm")</f>
        <v>November</v>
      </c>
      <c r="D646">
        <f>WEEKNUM(EnergyDemand__2_1[[#This Row],[Date]],)</f>
        <v>46</v>
      </c>
      <c r="E646" t="str">
        <f>TEXT(EnergyDemand__2_1[[#This Row],[Date]],"dddd")</f>
        <v>Thursday</v>
      </c>
      <c r="F646" s="49">
        <f>YEAR(EnergyDemand__2_1[[#This Row],[Date]])</f>
        <v>2017</v>
      </c>
      <c r="G646">
        <v>18.100000000000001</v>
      </c>
      <c r="H646">
        <v>21.3</v>
      </c>
      <c r="I646">
        <v>4.8</v>
      </c>
      <c r="J646">
        <v>3.6</v>
      </c>
      <c r="K646" t="str">
        <f>VLOOKUP(EnergyDemand__2_1[[#This Row],[Date]],_holidays!$A$1:$C$2107,2,0)</f>
        <v>Y</v>
      </c>
      <c r="L646" t="str">
        <f>VLOOKUP(EnergyDemand__2_1[[#This Row],[Date]],_holidays!$A$1:$C$2107,3,0)</f>
        <v>N</v>
      </c>
      <c r="M646" s="2">
        <v>116715.965</v>
      </c>
      <c r="N646" s="4">
        <v>88.816107369999997</v>
      </c>
      <c r="O646" s="54">
        <f>EnergyDemand__2_1[[#This Row],[Demand]]*EnergyDemand__2_1[[#This Row],[RRP AUD$]]</f>
        <v>10366257.679233162</v>
      </c>
    </row>
    <row r="647" spans="1:15" x14ac:dyDescent="0.3">
      <c r="A647" s="3">
        <v>43385</v>
      </c>
      <c r="B647" s="3" t="str">
        <f>"Q" &amp;INT((MONTH(A647)+2)/3) &amp; "-" &amp; YEAR(A647)</f>
        <v>Q4-2018</v>
      </c>
      <c r="C647" t="str">
        <f>TEXT(EnergyDemand__2_1[[#This Row],[Date]],"mmmm")</f>
        <v>October</v>
      </c>
      <c r="D647">
        <f>WEEKNUM(EnergyDemand__2_1[[#This Row],[Date]],)</f>
        <v>41</v>
      </c>
      <c r="E647" t="str">
        <f>TEXT(EnergyDemand__2_1[[#This Row],[Date]],"dddd")</f>
        <v>Friday</v>
      </c>
      <c r="F647" s="49">
        <f>YEAR(EnergyDemand__2_1[[#This Row],[Date]])</f>
        <v>2018</v>
      </c>
      <c r="G647">
        <v>8.6999999999999993</v>
      </c>
      <c r="H647">
        <v>22.7</v>
      </c>
      <c r="I647">
        <v>23.9</v>
      </c>
      <c r="J647">
        <v>0</v>
      </c>
      <c r="K647" t="str">
        <f>VLOOKUP(EnergyDemand__2_1[[#This Row],[Date]],_holidays!$A$1:$C$2107,2,0)</f>
        <v>Y</v>
      </c>
      <c r="L647" t="str">
        <f>VLOOKUP(EnergyDemand__2_1[[#This Row],[Date]],_holidays!$A$1:$C$2107,3,0)</f>
        <v>N</v>
      </c>
      <c r="M647" s="2">
        <v>110457.33500000001</v>
      </c>
      <c r="N647" s="4">
        <v>88.472364569999996</v>
      </c>
      <c r="O647" s="54">
        <f>EnergyDemand__2_1[[#This Row],[Demand]]*EnergyDemand__2_1[[#This Row],[RRP AUD$]]</f>
        <v>9772421.6115506217</v>
      </c>
    </row>
    <row r="648" spans="1:15" x14ac:dyDescent="0.3">
      <c r="A648" s="3">
        <v>43608</v>
      </c>
      <c r="B648" s="3" t="str">
        <f>"Q" &amp;INT((MONTH(A648)+2)/3) &amp; "-" &amp; YEAR(A648)</f>
        <v>Q2-2019</v>
      </c>
      <c r="C648" t="str">
        <f>TEXT(EnergyDemand__2_1[[#This Row],[Date]],"mmmm")</f>
        <v>May</v>
      </c>
      <c r="D648">
        <f>WEEKNUM(EnergyDemand__2_1[[#This Row],[Date]],)</f>
        <v>21</v>
      </c>
      <c r="E648" t="str">
        <f>TEXT(EnergyDemand__2_1[[#This Row],[Date]],"dddd")</f>
        <v>Thursday</v>
      </c>
      <c r="F648" s="49">
        <f>YEAR(EnergyDemand__2_1[[#This Row],[Date]])</f>
        <v>2019</v>
      </c>
      <c r="G648">
        <v>9.9</v>
      </c>
      <c r="H648">
        <v>21.3</v>
      </c>
      <c r="I648">
        <v>10.199999999999999</v>
      </c>
      <c r="J648">
        <v>0</v>
      </c>
      <c r="K648" t="str">
        <f>VLOOKUP(EnergyDemand__2_1[[#This Row],[Date]],_holidays!$A$1:$C$2107,2,0)</f>
        <v>Y</v>
      </c>
      <c r="L648" t="str">
        <f>VLOOKUP(EnergyDemand__2_1[[#This Row],[Date]],_holidays!$A$1:$C$2107,3,0)</f>
        <v>N</v>
      </c>
      <c r="M648" s="2">
        <v>119118.11</v>
      </c>
      <c r="N648" s="4">
        <v>88.387136190000007</v>
      </c>
      <c r="O648" s="54">
        <f>EnergyDemand__2_1[[#This Row],[Demand]]*EnergyDemand__2_1[[#This Row],[RRP AUD$]]</f>
        <v>10528508.611265402</v>
      </c>
    </row>
    <row r="649" spans="1:15" x14ac:dyDescent="0.3">
      <c r="A649" s="3">
        <v>42991</v>
      </c>
      <c r="B649" s="3" t="str">
        <f>"Q" &amp;INT((MONTH(A649)+2)/3) &amp; "-" &amp; YEAR(A649)</f>
        <v>Q3-2017</v>
      </c>
      <c r="C649" t="str">
        <f>TEXT(EnergyDemand__2_1[[#This Row],[Date]],"mmmm")</f>
        <v>September</v>
      </c>
      <c r="D649">
        <f>WEEKNUM(EnergyDemand__2_1[[#This Row],[Date]],)</f>
        <v>37</v>
      </c>
      <c r="E649" t="str">
        <f>TEXT(EnergyDemand__2_1[[#This Row],[Date]],"dddd")</f>
        <v>Wednesday</v>
      </c>
      <c r="F649" s="49">
        <f>YEAR(EnergyDemand__2_1[[#This Row],[Date]])</f>
        <v>2017</v>
      </c>
      <c r="G649">
        <v>13.3</v>
      </c>
      <c r="H649">
        <v>16.399999999999999</v>
      </c>
      <c r="I649">
        <v>8.1999999999999993</v>
      </c>
      <c r="J649">
        <v>2</v>
      </c>
      <c r="K649" t="str">
        <f>VLOOKUP(EnergyDemand__2_1[[#This Row],[Date]],_holidays!$A$1:$C$2107,2,0)</f>
        <v>Y</v>
      </c>
      <c r="L649" t="str">
        <f>VLOOKUP(EnergyDemand__2_1[[#This Row],[Date]],_holidays!$A$1:$C$2107,3,0)</f>
        <v>N</v>
      </c>
      <c r="M649" s="2">
        <v>127192.315</v>
      </c>
      <c r="N649" s="4">
        <v>88.361935939999995</v>
      </c>
      <c r="O649" s="54">
        <f>EnergyDemand__2_1[[#This Row],[Demand]]*EnergyDemand__2_1[[#This Row],[RRP AUD$]]</f>
        <v>11238959.190090301</v>
      </c>
    </row>
    <row r="650" spans="1:15" x14ac:dyDescent="0.3">
      <c r="A650" s="3">
        <v>44019</v>
      </c>
      <c r="B650" s="3" t="str">
        <f>"Q" &amp;INT((MONTH(A650)+2)/3) &amp; "-" &amp; YEAR(A650)</f>
        <v>Q3-2020</v>
      </c>
      <c r="C650" t="str">
        <f>TEXT(EnergyDemand__2_1[[#This Row],[Date]],"mmmm")</f>
        <v>July</v>
      </c>
      <c r="D650">
        <f>WEEKNUM(EnergyDemand__2_1[[#This Row],[Date]],)</f>
        <v>28</v>
      </c>
      <c r="E650" t="str">
        <f>TEXT(EnergyDemand__2_1[[#This Row],[Date]],"dddd")</f>
        <v>Tuesday</v>
      </c>
      <c r="F650" s="49">
        <f>YEAR(EnergyDemand__2_1[[#This Row],[Date]])</f>
        <v>2020</v>
      </c>
      <c r="G650">
        <v>8.9</v>
      </c>
      <c r="H650">
        <v>11.8</v>
      </c>
      <c r="I650">
        <v>4.8</v>
      </c>
      <c r="J650">
        <v>1.4</v>
      </c>
      <c r="K650" t="str">
        <f>VLOOKUP(EnergyDemand__2_1[[#This Row],[Date]],_holidays!$A$1:$C$2107,2,0)</f>
        <v>N</v>
      </c>
      <c r="L650" t="str">
        <f>VLOOKUP(EnergyDemand__2_1[[#This Row],[Date]],_holidays!$A$1:$C$2107,3,0)</f>
        <v>N</v>
      </c>
      <c r="M650" s="2">
        <v>140264.51999999999</v>
      </c>
      <c r="N650" s="4">
        <v>88.336242659999996</v>
      </c>
      <c r="O650" s="54">
        <f>EnergyDemand__2_1[[#This Row],[Demand]]*EnergyDemand__2_1[[#This Row],[RRP AUD$]]</f>
        <v>12390440.675308421</v>
      </c>
    </row>
    <row r="651" spans="1:15" x14ac:dyDescent="0.3">
      <c r="A651" s="3">
        <v>42528</v>
      </c>
      <c r="B651" s="3" t="str">
        <f>"Q" &amp;INT((MONTH(A651)+2)/3) &amp; "-" &amp; YEAR(A651)</f>
        <v>Q2-2016</v>
      </c>
      <c r="C651" t="str">
        <f>TEXT(EnergyDemand__2_1[[#This Row],[Date]],"mmmm")</f>
        <v>June</v>
      </c>
      <c r="D651">
        <f>WEEKNUM(EnergyDemand__2_1[[#This Row],[Date]],)</f>
        <v>24</v>
      </c>
      <c r="E651" t="str">
        <f>TEXT(EnergyDemand__2_1[[#This Row],[Date]],"dddd")</f>
        <v>Tuesday</v>
      </c>
      <c r="F651" s="49">
        <f>YEAR(EnergyDemand__2_1[[#This Row],[Date]])</f>
        <v>2016</v>
      </c>
      <c r="G651">
        <v>10.5</v>
      </c>
      <c r="H651">
        <v>15.3</v>
      </c>
      <c r="I651">
        <v>4.7</v>
      </c>
      <c r="J651">
        <v>0</v>
      </c>
      <c r="K651" t="str">
        <f>VLOOKUP(EnergyDemand__2_1[[#This Row],[Date]],_holidays!$A$1:$C$2107,2,0)</f>
        <v>Y</v>
      </c>
      <c r="L651" t="str">
        <f>VLOOKUP(EnergyDemand__2_1[[#This Row],[Date]],_holidays!$A$1:$C$2107,3,0)</f>
        <v>N</v>
      </c>
      <c r="M651" s="2">
        <v>135306.005</v>
      </c>
      <c r="N651" s="4">
        <v>88.326962910000006</v>
      </c>
      <c r="O651" s="54">
        <f>EnergyDemand__2_1[[#This Row],[Demand]]*EnergyDemand__2_1[[#This Row],[RRP AUD$]]</f>
        <v>11951168.485135276</v>
      </c>
    </row>
    <row r="652" spans="1:15" x14ac:dyDescent="0.3">
      <c r="A652" s="3">
        <v>42875</v>
      </c>
      <c r="B652" s="3" t="str">
        <f>"Q" &amp;INT((MONTH(A652)+2)/3) &amp; "-" &amp; YEAR(A652)</f>
        <v>Q2-2017</v>
      </c>
      <c r="C652" t="str">
        <f>TEXT(EnergyDemand__2_1[[#This Row],[Date]],"mmmm")</f>
        <v>May</v>
      </c>
      <c r="D652">
        <f>WEEKNUM(EnergyDemand__2_1[[#This Row],[Date]],)</f>
        <v>20</v>
      </c>
      <c r="E652" t="str">
        <f>TEXT(EnergyDemand__2_1[[#This Row],[Date]],"dddd")</f>
        <v>Saturday</v>
      </c>
      <c r="F652" s="49">
        <f>YEAR(EnergyDemand__2_1[[#This Row],[Date]])</f>
        <v>2017</v>
      </c>
      <c r="G652">
        <v>10.199999999999999</v>
      </c>
      <c r="H652">
        <v>19.3</v>
      </c>
      <c r="I652">
        <v>9.8000000000000007</v>
      </c>
      <c r="J652">
        <v>0</v>
      </c>
      <c r="K652" t="str">
        <f>VLOOKUP(EnergyDemand__2_1[[#This Row],[Date]],_holidays!$A$1:$C$2107,2,0)</f>
        <v>Y</v>
      </c>
      <c r="L652" t="str">
        <f>VLOOKUP(EnergyDemand__2_1[[#This Row],[Date]],_holidays!$A$1:$C$2107,3,0)</f>
        <v>N</v>
      </c>
      <c r="M652" s="2">
        <v>109111.61500000001</v>
      </c>
      <c r="N652" s="4">
        <v>88.135879099999997</v>
      </c>
      <c r="O652" s="54">
        <f>EnergyDemand__2_1[[#This Row],[Demand]]*EnergyDemand__2_1[[#This Row],[RRP AUD$]]</f>
        <v>9616648.1080457475</v>
      </c>
    </row>
    <row r="653" spans="1:15" x14ac:dyDescent="0.3">
      <c r="A653" s="3">
        <v>42380</v>
      </c>
      <c r="B653" s="3" t="str">
        <f>"Q" &amp;INT((MONTH(A653)+2)/3) &amp; "-" &amp; YEAR(A653)</f>
        <v>Q1-2016</v>
      </c>
      <c r="C653" t="str">
        <f>TEXT(EnergyDemand__2_1[[#This Row],[Date]],"mmmm")</f>
        <v>January</v>
      </c>
      <c r="D653">
        <f>WEEKNUM(EnergyDemand__2_1[[#This Row],[Date]],)</f>
        <v>3</v>
      </c>
      <c r="E653" t="str">
        <f>TEXT(EnergyDemand__2_1[[#This Row],[Date]],"dddd")</f>
        <v>Monday</v>
      </c>
      <c r="F653" s="49">
        <f>YEAR(EnergyDemand__2_1[[#This Row],[Date]])</f>
        <v>2016</v>
      </c>
      <c r="G653">
        <v>17.2</v>
      </c>
      <c r="H653">
        <v>36.4</v>
      </c>
      <c r="I653">
        <v>15.8</v>
      </c>
      <c r="J653">
        <v>0</v>
      </c>
      <c r="K653" t="str">
        <f>VLOOKUP(EnergyDemand__2_1[[#This Row],[Date]],_holidays!$A$1:$C$2107,2,0)</f>
        <v>N</v>
      </c>
      <c r="L653" t="str">
        <f>VLOOKUP(EnergyDemand__2_1[[#This Row],[Date]],_holidays!$A$1:$C$2107,3,0)</f>
        <v>N</v>
      </c>
      <c r="M653" s="2">
        <v>141133.08499999999</v>
      </c>
      <c r="N653" s="4">
        <v>88.116100790000004</v>
      </c>
      <c r="O653" s="54">
        <f>EnergyDemand__2_1[[#This Row],[Demand]]*EnergyDemand__2_1[[#This Row],[RRP AUD$]]</f>
        <v>12436097.142663637</v>
      </c>
    </row>
    <row r="654" spans="1:15" x14ac:dyDescent="0.3">
      <c r="A654" s="3">
        <v>43214</v>
      </c>
      <c r="B654" s="3" t="str">
        <f>"Q" &amp;INT((MONTH(A654)+2)/3) &amp; "-" &amp; YEAR(A654)</f>
        <v>Q2-2018</v>
      </c>
      <c r="C654" t="str">
        <f>TEXT(EnergyDemand__2_1[[#This Row],[Date]],"mmmm")</f>
        <v>April</v>
      </c>
      <c r="D654">
        <f>WEEKNUM(EnergyDemand__2_1[[#This Row],[Date]],)</f>
        <v>17</v>
      </c>
      <c r="E654" t="str">
        <f>TEXT(EnergyDemand__2_1[[#This Row],[Date]],"dddd")</f>
        <v>Tuesday</v>
      </c>
      <c r="F654" s="49">
        <f>YEAR(EnergyDemand__2_1[[#This Row],[Date]])</f>
        <v>2018</v>
      </c>
      <c r="G654">
        <v>13.7</v>
      </c>
      <c r="H654">
        <v>24.6</v>
      </c>
      <c r="I654">
        <v>5.2</v>
      </c>
      <c r="J654">
        <v>0</v>
      </c>
      <c r="K654" t="str">
        <f>VLOOKUP(EnergyDemand__2_1[[#This Row],[Date]],_holidays!$A$1:$C$2107,2,0)</f>
        <v>Y</v>
      </c>
      <c r="L654" t="str">
        <f>VLOOKUP(EnergyDemand__2_1[[#This Row],[Date]],_holidays!$A$1:$C$2107,3,0)</f>
        <v>N</v>
      </c>
      <c r="M654" s="2">
        <v>117642.645</v>
      </c>
      <c r="N654" s="4">
        <v>88.090941540000003</v>
      </c>
      <c r="O654" s="54">
        <f>EnergyDemand__2_1[[#This Row],[Demand]]*EnergyDemand__2_1[[#This Row],[RRP AUD$]]</f>
        <v>10363251.363305975</v>
      </c>
    </row>
    <row r="655" spans="1:15" x14ac:dyDescent="0.3">
      <c r="A655" s="3">
        <v>43743</v>
      </c>
      <c r="B655" s="3" t="str">
        <f>"Q" &amp;INT((MONTH(A655)+2)/3) &amp; "-" &amp; YEAR(A655)</f>
        <v>Q4-2019</v>
      </c>
      <c r="C655" t="str">
        <f>TEXT(EnergyDemand__2_1[[#This Row],[Date]],"mmmm")</f>
        <v>October</v>
      </c>
      <c r="D655">
        <f>WEEKNUM(EnergyDemand__2_1[[#This Row],[Date]],)</f>
        <v>40</v>
      </c>
      <c r="E655" t="str">
        <f>TEXT(EnergyDemand__2_1[[#This Row],[Date]],"dddd")</f>
        <v>Saturday</v>
      </c>
      <c r="F655" s="49">
        <f>YEAR(EnergyDemand__2_1[[#This Row],[Date]])</f>
        <v>2019</v>
      </c>
      <c r="G655">
        <v>7.6</v>
      </c>
      <c r="H655">
        <v>24.3</v>
      </c>
      <c r="I655">
        <v>17.399999999999999</v>
      </c>
      <c r="J655">
        <v>1.8</v>
      </c>
      <c r="K655" t="str">
        <f>VLOOKUP(EnergyDemand__2_1[[#This Row],[Date]],_holidays!$A$1:$C$2107,2,0)</f>
        <v>N</v>
      </c>
      <c r="L655" t="str">
        <f>VLOOKUP(EnergyDemand__2_1[[#This Row],[Date]],_holidays!$A$1:$C$2107,3,0)</f>
        <v>N</v>
      </c>
      <c r="M655" s="2">
        <v>101386.01</v>
      </c>
      <c r="N655" s="4">
        <v>88.049062890000002</v>
      </c>
      <c r="O655" s="54">
        <f>EnergyDemand__2_1[[#This Row],[Demand]]*EnergyDemand__2_1[[#This Row],[RRP AUD$]]</f>
        <v>8926943.1706561688</v>
      </c>
    </row>
    <row r="656" spans="1:15" x14ac:dyDescent="0.3">
      <c r="A656" s="3">
        <v>43108</v>
      </c>
      <c r="B656" s="3" t="str">
        <f>"Q" &amp;INT((MONTH(A656)+2)/3) &amp; "-" &amp; YEAR(A656)</f>
        <v>Q1-2018</v>
      </c>
      <c r="C656" t="str">
        <f>TEXT(EnergyDemand__2_1[[#This Row],[Date]],"mmmm")</f>
        <v>January</v>
      </c>
      <c r="D656">
        <f>WEEKNUM(EnergyDemand__2_1[[#This Row],[Date]],)</f>
        <v>2</v>
      </c>
      <c r="E656" t="str">
        <f>TEXT(EnergyDemand__2_1[[#This Row],[Date]],"dddd")</f>
        <v>Monday</v>
      </c>
      <c r="F656" s="49">
        <f>YEAR(EnergyDemand__2_1[[#This Row],[Date]])</f>
        <v>2018</v>
      </c>
      <c r="G656">
        <v>17.3</v>
      </c>
      <c r="H656">
        <v>21.9</v>
      </c>
      <c r="I656">
        <v>17.5</v>
      </c>
      <c r="J656">
        <v>0</v>
      </c>
      <c r="K656" t="str">
        <f>VLOOKUP(EnergyDemand__2_1[[#This Row],[Date]],_holidays!$A$1:$C$2107,2,0)</f>
        <v>N</v>
      </c>
      <c r="L656" t="str">
        <f>VLOOKUP(EnergyDemand__2_1[[#This Row],[Date]],_holidays!$A$1:$C$2107,3,0)</f>
        <v>N</v>
      </c>
      <c r="M656" s="2">
        <v>118832.07</v>
      </c>
      <c r="N656" s="4">
        <v>87.931578639999998</v>
      </c>
      <c r="O656" s="54">
        <f>EnergyDemand__2_1[[#This Row],[Demand]]*EnergyDemand__2_1[[#This Row],[RRP AUD$]]</f>
        <v>10449091.508158986</v>
      </c>
    </row>
    <row r="657" spans="1:15" x14ac:dyDescent="0.3">
      <c r="A657" s="3">
        <v>42810</v>
      </c>
      <c r="B657" s="3" t="str">
        <f>"Q" &amp;INT((MONTH(A657)+2)/3) &amp; "-" &amp; YEAR(A657)</f>
        <v>Q1-2017</v>
      </c>
      <c r="C657" t="str">
        <f>TEXT(EnergyDemand__2_1[[#This Row],[Date]],"mmmm")</f>
        <v>March</v>
      </c>
      <c r="D657">
        <f>WEEKNUM(EnergyDemand__2_1[[#This Row],[Date]],)</f>
        <v>11</v>
      </c>
      <c r="E657" t="str">
        <f>TEXT(EnergyDemand__2_1[[#This Row],[Date]],"dddd")</f>
        <v>Thursday</v>
      </c>
      <c r="F657" s="49">
        <f>YEAR(EnergyDemand__2_1[[#This Row],[Date]])</f>
        <v>2017</v>
      </c>
      <c r="G657">
        <v>21.7</v>
      </c>
      <c r="H657">
        <v>23</v>
      </c>
      <c r="I657">
        <v>4.8</v>
      </c>
      <c r="J657">
        <v>1.8</v>
      </c>
      <c r="K657" t="str">
        <f>VLOOKUP(EnergyDemand__2_1[[#This Row],[Date]],_holidays!$A$1:$C$2107,2,0)</f>
        <v>Y</v>
      </c>
      <c r="L657" t="str">
        <f>VLOOKUP(EnergyDemand__2_1[[#This Row],[Date]],_holidays!$A$1:$C$2107,3,0)</f>
        <v>N</v>
      </c>
      <c r="M657" s="2">
        <v>124255.97500000001</v>
      </c>
      <c r="N657" s="4">
        <v>87.894020850000004</v>
      </c>
      <c r="O657" s="54">
        <f>EnergyDemand__2_1[[#This Row],[Demand]]*EnergyDemand__2_1[[#This Row],[RRP AUD$]]</f>
        <v>10921357.257387079</v>
      </c>
    </row>
    <row r="658" spans="1:15" x14ac:dyDescent="0.3">
      <c r="A658" s="3">
        <v>42897</v>
      </c>
      <c r="B658" s="3" t="str">
        <f>"Q" &amp;INT((MONTH(A658)+2)/3) &amp; "-" &amp; YEAR(A658)</f>
        <v>Q2-2017</v>
      </c>
      <c r="C658" t="str">
        <f>TEXT(EnergyDemand__2_1[[#This Row],[Date]],"mmmm")</f>
        <v>June</v>
      </c>
      <c r="D658">
        <f>WEEKNUM(EnergyDemand__2_1[[#This Row],[Date]],)</f>
        <v>24</v>
      </c>
      <c r="E658" t="str">
        <f>TEXT(EnergyDemand__2_1[[#This Row],[Date]],"dddd")</f>
        <v>Sunday</v>
      </c>
      <c r="F658" s="49">
        <f>YEAR(EnergyDemand__2_1[[#This Row],[Date]])</f>
        <v>2017</v>
      </c>
      <c r="G658">
        <v>3.4</v>
      </c>
      <c r="H658">
        <v>15.5</v>
      </c>
      <c r="I658">
        <v>8.6</v>
      </c>
      <c r="J658">
        <v>0.2</v>
      </c>
      <c r="K658" t="str">
        <f>VLOOKUP(EnergyDemand__2_1[[#This Row],[Date]],_holidays!$A$1:$C$2107,2,0)</f>
        <v>Y</v>
      </c>
      <c r="L658" t="str">
        <f>VLOOKUP(EnergyDemand__2_1[[#This Row],[Date]],_holidays!$A$1:$C$2107,3,0)</f>
        <v>N</v>
      </c>
      <c r="M658" s="2">
        <v>113374.465</v>
      </c>
      <c r="N658" s="4">
        <v>87.883388569999994</v>
      </c>
      <c r="O658" s="54">
        <f>EnergyDemand__2_1[[#This Row],[Demand]]*EnergyDemand__2_1[[#This Row],[RRP AUD$]]</f>
        <v>9963732.1615108643</v>
      </c>
    </row>
    <row r="659" spans="1:15" x14ac:dyDescent="0.3">
      <c r="A659" s="3">
        <v>43380</v>
      </c>
      <c r="B659" s="3" t="str">
        <f>"Q" &amp;INT((MONTH(A659)+2)/3) &amp; "-" &amp; YEAR(A659)</f>
        <v>Q4-2018</v>
      </c>
      <c r="C659" t="str">
        <f>TEXT(EnergyDemand__2_1[[#This Row],[Date]],"mmmm")</f>
        <v>October</v>
      </c>
      <c r="D659">
        <f>WEEKNUM(EnergyDemand__2_1[[#This Row],[Date]],)</f>
        <v>41</v>
      </c>
      <c r="E659" t="str">
        <f>TEXT(EnergyDemand__2_1[[#This Row],[Date]],"dddd")</f>
        <v>Sunday</v>
      </c>
      <c r="F659" s="49">
        <f>YEAR(EnergyDemand__2_1[[#This Row],[Date]])</f>
        <v>2018</v>
      </c>
      <c r="G659">
        <v>10.3</v>
      </c>
      <c r="H659">
        <v>24.7</v>
      </c>
      <c r="I659">
        <v>21.2</v>
      </c>
      <c r="J659">
        <v>0</v>
      </c>
      <c r="K659" t="str">
        <f>VLOOKUP(EnergyDemand__2_1[[#This Row],[Date]],_holidays!$A$1:$C$2107,2,0)</f>
        <v>N</v>
      </c>
      <c r="L659" t="str">
        <f>VLOOKUP(EnergyDemand__2_1[[#This Row],[Date]],_holidays!$A$1:$C$2107,3,0)</f>
        <v>N</v>
      </c>
      <c r="M659" s="2">
        <v>100476.705</v>
      </c>
      <c r="N659" s="4">
        <v>87.871654219999996</v>
      </c>
      <c r="O659" s="54">
        <f>EnergyDemand__2_1[[#This Row],[Demand]]*EnergyDemand__2_1[[#This Row],[RRP AUD$]]</f>
        <v>8829054.2789249457</v>
      </c>
    </row>
    <row r="660" spans="1:15" x14ac:dyDescent="0.3">
      <c r="A660" s="3">
        <v>43765</v>
      </c>
      <c r="B660" s="3" t="str">
        <f>"Q" &amp;INT((MONTH(A660)+2)/3) &amp; "-" &amp; YEAR(A660)</f>
        <v>Q4-2019</v>
      </c>
      <c r="C660" t="str">
        <f>TEXT(EnergyDemand__2_1[[#This Row],[Date]],"mmmm")</f>
        <v>October</v>
      </c>
      <c r="D660">
        <f>WEEKNUM(EnergyDemand__2_1[[#This Row],[Date]],)</f>
        <v>44</v>
      </c>
      <c r="E660" t="str">
        <f>TEXT(EnergyDemand__2_1[[#This Row],[Date]],"dddd")</f>
        <v>Sunday</v>
      </c>
      <c r="F660" s="49">
        <f>YEAR(EnergyDemand__2_1[[#This Row],[Date]])</f>
        <v>2019</v>
      </c>
      <c r="G660">
        <v>10.3</v>
      </c>
      <c r="H660">
        <v>17</v>
      </c>
      <c r="I660">
        <v>10.1</v>
      </c>
      <c r="J660">
        <v>1.2</v>
      </c>
      <c r="K660" t="str">
        <f>VLOOKUP(EnergyDemand__2_1[[#This Row],[Date]],_holidays!$A$1:$C$2107,2,0)</f>
        <v>Y</v>
      </c>
      <c r="L660" t="str">
        <f>VLOOKUP(EnergyDemand__2_1[[#This Row],[Date]],_holidays!$A$1:$C$2107,3,0)</f>
        <v>N</v>
      </c>
      <c r="M660" s="2">
        <v>102830.55499999999</v>
      </c>
      <c r="N660" s="4">
        <v>87.808242980000003</v>
      </c>
      <c r="O660" s="54">
        <f>EnergyDemand__2_1[[#This Row],[Demand]]*EnergyDemand__2_1[[#This Row],[RRP AUD$]]</f>
        <v>9029370.3592082541</v>
      </c>
    </row>
    <row r="661" spans="1:15" x14ac:dyDescent="0.3">
      <c r="A661" s="3">
        <v>43111</v>
      </c>
      <c r="B661" s="3" t="str">
        <f>"Q" &amp;INT((MONTH(A661)+2)/3) &amp; "-" &amp; YEAR(A661)</f>
        <v>Q1-2018</v>
      </c>
      <c r="C661" t="str">
        <f>TEXT(EnergyDemand__2_1[[#This Row],[Date]],"mmmm")</f>
        <v>January</v>
      </c>
      <c r="D661">
        <f>WEEKNUM(EnergyDemand__2_1[[#This Row],[Date]],)</f>
        <v>2</v>
      </c>
      <c r="E661" t="str">
        <f>TEXT(EnergyDemand__2_1[[#This Row],[Date]],"dddd")</f>
        <v>Thursday</v>
      </c>
      <c r="F661" s="49">
        <f>YEAR(EnergyDemand__2_1[[#This Row],[Date]])</f>
        <v>2018</v>
      </c>
      <c r="G661">
        <v>15.5</v>
      </c>
      <c r="H661">
        <v>34.5</v>
      </c>
      <c r="I661">
        <v>28.6</v>
      </c>
      <c r="J661">
        <v>0</v>
      </c>
      <c r="K661" t="str">
        <f>VLOOKUP(EnergyDemand__2_1[[#This Row],[Date]],_holidays!$A$1:$C$2107,2,0)</f>
        <v>N</v>
      </c>
      <c r="L661" t="str">
        <f>VLOOKUP(EnergyDemand__2_1[[#This Row],[Date]],_holidays!$A$1:$C$2107,3,0)</f>
        <v>N</v>
      </c>
      <c r="M661" s="2">
        <v>139607.905</v>
      </c>
      <c r="N661" s="4">
        <v>87.802658050000005</v>
      </c>
      <c r="O661" s="54">
        <f>EnergyDemand__2_1[[#This Row],[Demand]]*EnergyDemand__2_1[[#This Row],[RRP AUD$]]</f>
        <v>12257945.143791886</v>
      </c>
    </row>
    <row r="662" spans="1:15" x14ac:dyDescent="0.3">
      <c r="A662" s="3">
        <v>43653</v>
      </c>
      <c r="B662" s="3" t="str">
        <f>"Q" &amp;INT((MONTH(A662)+2)/3) &amp; "-" &amp; YEAR(A662)</f>
        <v>Q3-2019</v>
      </c>
      <c r="C662" t="str">
        <f>TEXT(EnergyDemand__2_1[[#This Row],[Date]],"mmmm")</f>
        <v>July</v>
      </c>
      <c r="D662">
        <f>WEEKNUM(EnergyDemand__2_1[[#This Row],[Date]],)</f>
        <v>28</v>
      </c>
      <c r="E662" t="str">
        <f>TEXT(EnergyDemand__2_1[[#This Row],[Date]],"dddd")</f>
        <v>Sunday</v>
      </c>
      <c r="F662" s="49">
        <f>YEAR(EnergyDemand__2_1[[#This Row],[Date]])</f>
        <v>2019</v>
      </c>
      <c r="G662">
        <v>9</v>
      </c>
      <c r="H662">
        <v>18.2</v>
      </c>
      <c r="I662">
        <v>6.1</v>
      </c>
      <c r="J662">
        <v>0.2</v>
      </c>
      <c r="K662" t="str">
        <f>VLOOKUP(EnergyDemand__2_1[[#This Row],[Date]],_holidays!$A$1:$C$2107,2,0)</f>
        <v>N</v>
      </c>
      <c r="L662" t="str">
        <f>VLOOKUP(EnergyDemand__2_1[[#This Row],[Date]],_holidays!$A$1:$C$2107,3,0)</f>
        <v>N</v>
      </c>
      <c r="M662" s="2">
        <v>114469.88</v>
      </c>
      <c r="N662" s="4">
        <v>87.747186549999995</v>
      </c>
      <c r="O662" s="54">
        <f>EnergyDemand__2_1[[#This Row],[Demand]]*EnergyDemand__2_1[[#This Row],[RRP AUD$]]</f>
        <v>10044409.914716113</v>
      </c>
    </row>
    <row r="663" spans="1:15" x14ac:dyDescent="0.3">
      <c r="A663" s="3">
        <v>43258</v>
      </c>
      <c r="B663" s="3" t="str">
        <f>"Q" &amp;INT((MONTH(A663)+2)/3) &amp; "-" &amp; YEAR(A663)</f>
        <v>Q2-2018</v>
      </c>
      <c r="C663" t="str">
        <f>TEXT(EnergyDemand__2_1[[#This Row],[Date]],"mmmm")</f>
        <v>June</v>
      </c>
      <c r="D663">
        <f>WEEKNUM(EnergyDemand__2_1[[#This Row],[Date]],)</f>
        <v>23</v>
      </c>
      <c r="E663" t="str">
        <f>TEXT(EnergyDemand__2_1[[#This Row],[Date]],"dddd")</f>
        <v>Thursday</v>
      </c>
      <c r="F663" s="49">
        <f>YEAR(EnergyDemand__2_1[[#This Row],[Date]])</f>
        <v>2018</v>
      </c>
      <c r="G663">
        <v>7.7</v>
      </c>
      <c r="H663">
        <v>17.8</v>
      </c>
      <c r="I663">
        <v>5.7</v>
      </c>
      <c r="J663">
        <v>0.2</v>
      </c>
      <c r="K663" t="str">
        <f>VLOOKUP(EnergyDemand__2_1[[#This Row],[Date]],_holidays!$A$1:$C$2107,2,0)</f>
        <v>Y</v>
      </c>
      <c r="L663" t="str">
        <f>VLOOKUP(EnergyDemand__2_1[[#This Row],[Date]],_holidays!$A$1:$C$2107,3,0)</f>
        <v>N</v>
      </c>
      <c r="M663" s="2">
        <v>128577.63</v>
      </c>
      <c r="N663" s="4">
        <v>87.710791130000004</v>
      </c>
      <c r="O663" s="54">
        <f>EnergyDemand__2_1[[#This Row],[Demand]]*EnergyDemand__2_1[[#This Row],[RRP AUD$]]</f>
        <v>11277645.648920422</v>
      </c>
    </row>
    <row r="664" spans="1:15" x14ac:dyDescent="0.3">
      <c r="A664" s="3">
        <v>43828</v>
      </c>
      <c r="B664" s="3" t="str">
        <f>"Q" &amp;INT((MONTH(A664)+2)/3) &amp; "-" &amp; YEAR(A664)</f>
        <v>Q4-2019</v>
      </c>
      <c r="C664" t="str">
        <f>TEXT(EnergyDemand__2_1[[#This Row],[Date]],"mmmm")</f>
        <v>December</v>
      </c>
      <c r="D664">
        <f>WEEKNUM(EnergyDemand__2_1[[#This Row],[Date]],)</f>
        <v>53</v>
      </c>
      <c r="E664" t="str">
        <f>TEXT(EnergyDemand__2_1[[#This Row],[Date]],"dddd")</f>
        <v>Sunday</v>
      </c>
      <c r="F664" s="49">
        <f>YEAR(EnergyDemand__2_1[[#This Row],[Date]])</f>
        <v>2019</v>
      </c>
      <c r="G664">
        <v>16.8</v>
      </c>
      <c r="H664">
        <v>33.200000000000003</v>
      </c>
      <c r="I664">
        <v>31.9</v>
      </c>
      <c r="J664">
        <v>0</v>
      </c>
      <c r="K664" t="str">
        <f>VLOOKUP(EnergyDemand__2_1[[#This Row],[Date]],_holidays!$A$1:$C$2107,2,0)</f>
        <v>N</v>
      </c>
      <c r="L664" t="str">
        <f>VLOOKUP(EnergyDemand__2_1[[#This Row],[Date]],_holidays!$A$1:$C$2107,3,0)</f>
        <v>N</v>
      </c>
      <c r="M664" s="2">
        <v>118293.52499999999</v>
      </c>
      <c r="N664" s="4">
        <v>87.686688779999997</v>
      </c>
      <c r="O664" s="54">
        <f>EnergyDemand__2_1[[#This Row],[Demand]]*EnergyDemand__2_1[[#This Row],[RRP AUD$]]</f>
        <v>10372767.511364149</v>
      </c>
    </row>
    <row r="665" spans="1:15" x14ac:dyDescent="0.3">
      <c r="A665" s="3">
        <v>43297</v>
      </c>
      <c r="B665" s="3" t="str">
        <f>"Q" &amp;INT((MONTH(A665)+2)/3) &amp; "-" &amp; YEAR(A665)</f>
        <v>Q3-2018</v>
      </c>
      <c r="C665" t="str">
        <f>TEXT(EnergyDemand__2_1[[#This Row],[Date]],"mmmm")</f>
        <v>July</v>
      </c>
      <c r="D665">
        <f>WEEKNUM(EnergyDemand__2_1[[#This Row],[Date]],)</f>
        <v>29</v>
      </c>
      <c r="E665" t="str">
        <f>TEXT(EnergyDemand__2_1[[#This Row],[Date]],"dddd")</f>
        <v>Monday</v>
      </c>
      <c r="F665" s="49">
        <f>YEAR(EnergyDemand__2_1[[#This Row],[Date]])</f>
        <v>2018</v>
      </c>
      <c r="G665">
        <v>7.9</v>
      </c>
      <c r="H665">
        <v>12.6</v>
      </c>
      <c r="I665">
        <v>4.5</v>
      </c>
      <c r="J665">
        <v>0</v>
      </c>
      <c r="K665" t="str">
        <f>VLOOKUP(EnergyDemand__2_1[[#This Row],[Date]],_holidays!$A$1:$C$2107,2,0)</f>
        <v>N</v>
      </c>
      <c r="L665" t="str">
        <f>VLOOKUP(EnergyDemand__2_1[[#This Row],[Date]],_holidays!$A$1:$C$2107,3,0)</f>
        <v>N</v>
      </c>
      <c r="M665" s="2">
        <v>137446.75</v>
      </c>
      <c r="N665" s="4">
        <v>87.634657079999997</v>
      </c>
      <c r="O665" s="54">
        <f>EnergyDemand__2_1[[#This Row],[Demand]]*EnergyDemand__2_1[[#This Row],[RRP AUD$]]</f>
        <v>12045098.80301049</v>
      </c>
    </row>
    <row r="666" spans="1:15" x14ac:dyDescent="0.3">
      <c r="A666" s="3">
        <v>43723</v>
      </c>
      <c r="B666" s="3" t="str">
        <f>"Q" &amp;INT((MONTH(A666)+2)/3) &amp; "-" &amp; YEAR(A666)</f>
        <v>Q3-2019</v>
      </c>
      <c r="C666" t="str">
        <f>TEXT(EnergyDemand__2_1[[#This Row],[Date]],"mmmm")</f>
        <v>September</v>
      </c>
      <c r="D666">
        <f>WEEKNUM(EnergyDemand__2_1[[#This Row],[Date]],)</f>
        <v>38</v>
      </c>
      <c r="E666" t="str">
        <f>TEXT(EnergyDemand__2_1[[#This Row],[Date]],"dddd")</f>
        <v>Sunday</v>
      </c>
      <c r="F666" s="49">
        <f>YEAR(EnergyDemand__2_1[[#This Row],[Date]])</f>
        <v>2019</v>
      </c>
      <c r="G666">
        <v>12.4</v>
      </c>
      <c r="H666">
        <v>21.8</v>
      </c>
      <c r="I666">
        <v>8.4</v>
      </c>
      <c r="J666">
        <v>1.6</v>
      </c>
      <c r="K666" t="str">
        <f>VLOOKUP(EnergyDemand__2_1[[#This Row],[Date]],_holidays!$A$1:$C$2107,2,0)</f>
        <v>Y</v>
      </c>
      <c r="L666" t="str">
        <f>VLOOKUP(EnergyDemand__2_1[[#This Row],[Date]],_holidays!$A$1:$C$2107,3,0)</f>
        <v>N</v>
      </c>
      <c r="M666" s="2">
        <v>105149.02</v>
      </c>
      <c r="N666" s="4">
        <v>87.630074989999997</v>
      </c>
      <c r="O666" s="54">
        <f>EnergyDemand__2_1[[#This Row],[Demand]]*EnergyDemand__2_1[[#This Row],[RRP AUD$]]</f>
        <v>9214216.5077250097</v>
      </c>
    </row>
    <row r="667" spans="1:15" x14ac:dyDescent="0.3">
      <c r="A667" s="3">
        <v>43612</v>
      </c>
      <c r="B667" s="3" t="str">
        <f>"Q" &amp;INT((MONTH(A667)+2)/3) &amp; "-" &amp; YEAR(A667)</f>
        <v>Q2-2019</v>
      </c>
      <c r="C667" t="str">
        <f>TEXT(EnergyDemand__2_1[[#This Row],[Date]],"mmmm")</f>
        <v>May</v>
      </c>
      <c r="D667">
        <f>WEEKNUM(EnergyDemand__2_1[[#This Row],[Date]],)</f>
        <v>22</v>
      </c>
      <c r="E667" t="str">
        <f>TEXT(EnergyDemand__2_1[[#This Row],[Date]],"dddd")</f>
        <v>Monday</v>
      </c>
      <c r="F667" s="49">
        <f>YEAR(EnergyDemand__2_1[[#This Row],[Date]])</f>
        <v>2019</v>
      </c>
      <c r="G667">
        <v>7.8</v>
      </c>
      <c r="H667">
        <v>14</v>
      </c>
      <c r="I667">
        <v>7.2</v>
      </c>
      <c r="J667">
        <v>8.1999999999999993</v>
      </c>
      <c r="K667" t="str">
        <f>VLOOKUP(EnergyDemand__2_1[[#This Row],[Date]],_holidays!$A$1:$C$2107,2,0)</f>
        <v>Y</v>
      </c>
      <c r="L667" t="str">
        <f>VLOOKUP(EnergyDemand__2_1[[#This Row],[Date]],_holidays!$A$1:$C$2107,3,0)</f>
        <v>N</v>
      </c>
      <c r="M667" s="2">
        <v>130229.295</v>
      </c>
      <c r="N667" s="4">
        <v>87.611014030000007</v>
      </c>
      <c r="O667" s="54">
        <f>EnergyDemand__2_1[[#This Row],[Demand]]*EnergyDemand__2_1[[#This Row],[RRP AUD$]]</f>
        <v>11409520.591362009</v>
      </c>
    </row>
    <row r="668" spans="1:15" x14ac:dyDescent="0.3">
      <c r="A668" s="3">
        <v>43758</v>
      </c>
      <c r="B668" s="3" t="str">
        <f>"Q" &amp;INT((MONTH(A668)+2)/3) &amp; "-" &amp; YEAR(A668)</f>
        <v>Q4-2019</v>
      </c>
      <c r="C668" t="str">
        <f>TEXT(EnergyDemand__2_1[[#This Row],[Date]],"mmmm")</f>
        <v>October</v>
      </c>
      <c r="D668">
        <f>WEEKNUM(EnergyDemand__2_1[[#This Row],[Date]],)</f>
        <v>43</v>
      </c>
      <c r="E668" t="str">
        <f>TEXT(EnergyDemand__2_1[[#This Row],[Date]],"dddd")</f>
        <v>Sunday</v>
      </c>
      <c r="F668" s="49">
        <f>YEAR(EnergyDemand__2_1[[#This Row],[Date]])</f>
        <v>2019</v>
      </c>
      <c r="G668">
        <v>10</v>
      </c>
      <c r="H668">
        <v>16.399999999999999</v>
      </c>
      <c r="I668">
        <v>14.7</v>
      </c>
      <c r="J668">
        <v>0.8</v>
      </c>
      <c r="K668" t="str">
        <f>VLOOKUP(EnergyDemand__2_1[[#This Row],[Date]],_holidays!$A$1:$C$2107,2,0)</f>
        <v>Y</v>
      </c>
      <c r="L668" t="str">
        <f>VLOOKUP(EnergyDemand__2_1[[#This Row],[Date]],_holidays!$A$1:$C$2107,3,0)</f>
        <v>N</v>
      </c>
      <c r="M668" s="2">
        <v>102684.515</v>
      </c>
      <c r="N668" s="4">
        <v>87.533212419999998</v>
      </c>
      <c r="O668" s="54">
        <f>EnergyDemand__2_1[[#This Row],[Demand]]*EnergyDemand__2_1[[#This Row],[RRP AUD$]]</f>
        <v>8988305.4637396764</v>
      </c>
    </row>
    <row r="669" spans="1:15" x14ac:dyDescent="0.3">
      <c r="A669" s="3">
        <v>43041</v>
      </c>
      <c r="B669" s="3" t="str">
        <f>"Q" &amp;INT((MONTH(A669)+2)/3) &amp; "-" &amp; YEAR(A669)</f>
        <v>Q4-2017</v>
      </c>
      <c r="C669" t="str">
        <f>TEXT(EnergyDemand__2_1[[#This Row],[Date]],"mmmm")</f>
        <v>November</v>
      </c>
      <c r="D669">
        <f>WEEKNUM(EnergyDemand__2_1[[#This Row],[Date]],)</f>
        <v>44</v>
      </c>
      <c r="E669" t="str">
        <f>TEXT(EnergyDemand__2_1[[#This Row],[Date]],"dddd")</f>
        <v>Thursday</v>
      </c>
      <c r="F669" s="49">
        <f>YEAR(EnergyDemand__2_1[[#This Row],[Date]])</f>
        <v>2017</v>
      </c>
      <c r="G669">
        <v>11.3</v>
      </c>
      <c r="H669">
        <v>17.399999999999999</v>
      </c>
      <c r="I669">
        <v>17</v>
      </c>
      <c r="J669">
        <v>1.4</v>
      </c>
      <c r="K669" t="str">
        <f>VLOOKUP(EnergyDemand__2_1[[#This Row],[Date]],_holidays!$A$1:$C$2107,2,0)</f>
        <v>Y</v>
      </c>
      <c r="L669" t="str">
        <f>VLOOKUP(EnergyDemand__2_1[[#This Row],[Date]],_holidays!$A$1:$C$2107,3,0)</f>
        <v>N</v>
      </c>
      <c r="M669" s="2">
        <v>120470.785</v>
      </c>
      <c r="N669" s="4">
        <v>87.510162679999993</v>
      </c>
      <c r="O669" s="54">
        <f>EnergyDemand__2_1[[#This Row],[Demand]]*EnergyDemand__2_1[[#This Row],[RRP AUD$]]</f>
        <v>10542417.993537303</v>
      </c>
    </row>
    <row r="670" spans="1:15" x14ac:dyDescent="0.3">
      <c r="A670" s="3">
        <v>43077</v>
      </c>
      <c r="B670" s="3" t="str">
        <f>"Q" &amp;INT((MONTH(A670)+2)/3) &amp; "-" &amp; YEAR(A670)</f>
        <v>Q4-2017</v>
      </c>
      <c r="C670" t="str">
        <f>TEXT(EnergyDemand__2_1[[#This Row],[Date]],"mmmm")</f>
        <v>December</v>
      </c>
      <c r="D670">
        <f>WEEKNUM(EnergyDemand__2_1[[#This Row],[Date]],)</f>
        <v>49</v>
      </c>
      <c r="E670" t="str">
        <f>TEXT(EnergyDemand__2_1[[#This Row],[Date]],"dddd")</f>
        <v>Friday</v>
      </c>
      <c r="F670" s="49">
        <f>YEAR(EnergyDemand__2_1[[#This Row],[Date]])</f>
        <v>2017</v>
      </c>
      <c r="G670">
        <v>11.4</v>
      </c>
      <c r="H670">
        <v>18.7</v>
      </c>
      <c r="I670">
        <v>28.5</v>
      </c>
      <c r="J670">
        <v>25.2</v>
      </c>
      <c r="K670" t="str">
        <f>VLOOKUP(EnergyDemand__2_1[[#This Row],[Date]],_holidays!$A$1:$C$2107,2,0)</f>
        <v>Y</v>
      </c>
      <c r="L670" t="str">
        <f>VLOOKUP(EnergyDemand__2_1[[#This Row],[Date]],_holidays!$A$1:$C$2107,3,0)</f>
        <v>N</v>
      </c>
      <c r="M670" s="2">
        <v>109568.47</v>
      </c>
      <c r="N670" s="4">
        <v>87.467721979999993</v>
      </c>
      <c r="O670" s="54">
        <f>EnergyDemand__2_1[[#This Row],[Demand]]*EnergyDemand__2_1[[#This Row],[RRP AUD$]]</f>
        <v>9583704.4717339706</v>
      </c>
    </row>
    <row r="671" spans="1:15" x14ac:dyDescent="0.3">
      <c r="A671" s="3">
        <v>43597</v>
      </c>
      <c r="B671" s="3" t="str">
        <f>"Q" &amp;INT((MONTH(A671)+2)/3) &amp; "-" &amp; YEAR(A671)</f>
        <v>Q2-2019</v>
      </c>
      <c r="C671" t="str">
        <f>TEXT(EnergyDemand__2_1[[#This Row],[Date]],"mmmm")</f>
        <v>May</v>
      </c>
      <c r="D671">
        <f>WEEKNUM(EnergyDemand__2_1[[#This Row],[Date]],)</f>
        <v>20</v>
      </c>
      <c r="E671" t="str">
        <f>TEXT(EnergyDemand__2_1[[#This Row],[Date]],"dddd")</f>
        <v>Sunday</v>
      </c>
      <c r="F671" s="49">
        <f>YEAR(EnergyDemand__2_1[[#This Row],[Date]])</f>
        <v>2019</v>
      </c>
      <c r="G671">
        <v>12.2</v>
      </c>
      <c r="H671">
        <v>17.7</v>
      </c>
      <c r="I671">
        <v>6.6</v>
      </c>
      <c r="J671">
        <v>0</v>
      </c>
      <c r="K671" t="str">
        <f>VLOOKUP(EnergyDemand__2_1[[#This Row],[Date]],_holidays!$A$1:$C$2107,2,0)</f>
        <v>Y</v>
      </c>
      <c r="L671" t="str">
        <f>VLOOKUP(EnergyDemand__2_1[[#This Row],[Date]],_holidays!$A$1:$C$2107,3,0)</f>
        <v>N</v>
      </c>
      <c r="M671" s="2">
        <v>110416.88</v>
      </c>
      <c r="N671" s="4">
        <v>87.377381740000004</v>
      </c>
      <c r="O671" s="54">
        <f>EnergyDemand__2_1[[#This Row],[Demand]]*EnergyDemand__2_1[[#This Row],[RRP AUD$]]</f>
        <v>9647937.8742997721</v>
      </c>
    </row>
    <row r="672" spans="1:15" x14ac:dyDescent="0.3">
      <c r="A672" s="3">
        <v>43283</v>
      </c>
      <c r="B672" s="3" t="str">
        <f>"Q" &amp;INT((MONTH(A672)+2)/3) &amp; "-" &amp; YEAR(A672)</f>
        <v>Q3-2018</v>
      </c>
      <c r="C672" t="str">
        <f>TEXT(EnergyDemand__2_1[[#This Row],[Date]],"mmmm")</f>
        <v>July</v>
      </c>
      <c r="D672">
        <f>WEEKNUM(EnergyDemand__2_1[[#This Row],[Date]],)</f>
        <v>27</v>
      </c>
      <c r="E672" t="str">
        <f>TEXT(EnergyDemand__2_1[[#This Row],[Date]],"dddd")</f>
        <v>Monday</v>
      </c>
      <c r="F672" s="49">
        <f>YEAR(EnergyDemand__2_1[[#This Row],[Date]])</f>
        <v>2018</v>
      </c>
      <c r="G672">
        <v>2.4</v>
      </c>
      <c r="H672">
        <v>14.6</v>
      </c>
      <c r="I672">
        <v>9.4</v>
      </c>
      <c r="J672">
        <v>0</v>
      </c>
      <c r="K672" t="str">
        <f>VLOOKUP(EnergyDemand__2_1[[#This Row],[Date]],_holidays!$A$1:$C$2107,2,0)</f>
        <v>N</v>
      </c>
      <c r="L672" t="str">
        <f>VLOOKUP(EnergyDemand__2_1[[#This Row],[Date]],_holidays!$A$1:$C$2107,3,0)</f>
        <v>N</v>
      </c>
      <c r="M672" s="2">
        <v>140713.255</v>
      </c>
      <c r="N672" s="4">
        <v>87.324295090000007</v>
      </c>
      <c r="O672" s="54">
        <f>EnergyDemand__2_1[[#This Row],[Demand]]*EnergyDemand__2_1[[#This Row],[RRP AUD$]]</f>
        <v>12287685.802694419</v>
      </c>
    </row>
    <row r="673" spans="1:15" x14ac:dyDescent="0.3">
      <c r="A673" s="3">
        <v>43670</v>
      </c>
      <c r="B673" s="3" t="str">
        <f>"Q" &amp;INT((MONTH(A673)+2)/3) &amp; "-" &amp; YEAR(A673)</f>
        <v>Q3-2019</v>
      </c>
      <c r="C673" t="str">
        <f>TEXT(EnergyDemand__2_1[[#This Row],[Date]],"mmmm")</f>
        <v>July</v>
      </c>
      <c r="D673">
        <f>WEEKNUM(EnergyDemand__2_1[[#This Row],[Date]],)</f>
        <v>30</v>
      </c>
      <c r="E673" t="str">
        <f>TEXT(EnergyDemand__2_1[[#This Row],[Date]],"dddd")</f>
        <v>Wednesday</v>
      </c>
      <c r="F673" s="49">
        <f>YEAR(EnergyDemand__2_1[[#This Row],[Date]])</f>
        <v>2019</v>
      </c>
      <c r="G673">
        <v>7</v>
      </c>
      <c r="H673">
        <v>14.4</v>
      </c>
      <c r="I673">
        <v>7.8</v>
      </c>
      <c r="J673">
        <v>8</v>
      </c>
      <c r="K673" t="str">
        <f>VLOOKUP(EnergyDemand__2_1[[#This Row],[Date]],_holidays!$A$1:$C$2107,2,0)</f>
        <v>Y</v>
      </c>
      <c r="L673" t="str">
        <f>VLOOKUP(EnergyDemand__2_1[[#This Row],[Date]],_holidays!$A$1:$C$2107,3,0)</f>
        <v>N</v>
      </c>
      <c r="M673" s="2">
        <v>135782.54500000001</v>
      </c>
      <c r="N673" s="4">
        <v>87.256299299999995</v>
      </c>
      <c r="O673" s="54">
        <f>EnergyDemand__2_1[[#This Row],[Demand]]*EnergyDemand__2_1[[#This Row],[RRP AUD$]]</f>
        <v>11847882.38623572</v>
      </c>
    </row>
    <row r="674" spans="1:15" x14ac:dyDescent="0.3">
      <c r="A674" s="3">
        <v>43520</v>
      </c>
      <c r="B674" s="3" t="str">
        <f>"Q" &amp;INT((MONTH(A674)+2)/3) &amp; "-" &amp; YEAR(A674)</f>
        <v>Q1-2019</v>
      </c>
      <c r="C674" t="str">
        <f>TEXT(EnergyDemand__2_1[[#This Row],[Date]],"mmmm")</f>
        <v>February</v>
      </c>
      <c r="D674">
        <f>WEEKNUM(EnergyDemand__2_1[[#This Row],[Date]],)</f>
        <v>9</v>
      </c>
      <c r="E674" t="str">
        <f>TEXT(EnergyDemand__2_1[[#This Row],[Date]],"dddd")</f>
        <v>Sunday</v>
      </c>
      <c r="F674" s="49">
        <f>YEAR(EnergyDemand__2_1[[#This Row],[Date]])</f>
        <v>2019</v>
      </c>
      <c r="G674">
        <v>13.8</v>
      </c>
      <c r="H674">
        <v>32.9</v>
      </c>
      <c r="I674">
        <v>24.6</v>
      </c>
      <c r="J674">
        <v>0</v>
      </c>
      <c r="K674" t="str">
        <f>VLOOKUP(EnergyDemand__2_1[[#This Row],[Date]],_holidays!$A$1:$C$2107,2,0)</f>
        <v>Y</v>
      </c>
      <c r="L674" t="str">
        <f>VLOOKUP(EnergyDemand__2_1[[#This Row],[Date]],_holidays!$A$1:$C$2107,3,0)</f>
        <v>N</v>
      </c>
      <c r="M674" s="2">
        <v>106877.86500000001</v>
      </c>
      <c r="N674" s="4">
        <v>87.180913380000007</v>
      </c>
      <c r="O674" s="54">
        <f>EnergyDemand__2_1[[#This Row],[Demand]]*EnergyDemand__2_1[[#This Row],[RRP AUD$]]</f>
        <v>9317709.8908043355</v>
      </c>
    </row>
    <row r="675" spans="1:15" x14ac:dyDescent="0.3">
      <c r="A675" s="3">
        <v>43070</v>
      </c>
      <c r="B675" s="3" t="str">
        <f>"Q" &amp;INT((MONTH(A675)+2)/3) &amp; "-" &amp; YEAR(A675)</f>
        <v>Q4-2017</v>
      </c>
      <c r="C675" t="str">
        <f>TEXT(EnergyDemand__2_1[[#This Row],[Date]],"mmmm")</f>
        <v>December</v>
      </c>
      <c r="D675">
        <f>WEEKNUM(EnergyDemand__2_1[[#This Row],[Date]],)</f>
        <v>48</v>
      </c>
      <c r="E675" t="str">
        <f>TEXT(EnergyDemand__2_1[[#This Row],[Date]],"dddd")</f>
        <v>Friday</v>
      </c>
      <c r="F675" s="49">
        <f>YEAR(EnergyDemand__2_1[[#This Row],[Date]])</f>
        <v>2017</v>
      </c>
      <c r="G675">
        <v>21.5</v>
      </c>
      <c r="H675">
        <v>23.5</v>
      </c>
      <c r="I675">
        <v>1.6</v>
      </c>
      <c r="J675">
        <v>1.8</v>
      </c>
      <c r="K675" t="str">
        <f>VLOOKUP(EnergyDemand__2_1[[#This Row],[Date]],_holidays!$A$1:$C$2107,2,0)</f>
        <v>Y</v>
      </c>
      <c r="L675" t="str">
        <f>VLOOKUP(EnergyDemand__2_1[[#This Row],[Date]],_holidays!$A$1:$C$2107,3,0)</f>
        <v>N</v>
      </c>
      <c r="M675" s="2">
        <v>125141.9</v>
      </c>
      <c r="N675" s="4">
        <v>87.152295949999996</v>
      </c>
      <c r="O675" s="54">
        <f>EnergyDemand__2_1[[#This Row],[Demand]]*EnergyDemand__2_1[[#This Row],[RRP AUD$]]</f>
        <v>10906403.904545303</v>
      </c>
    </row>
    <row r="676" spans="1:15" x14ac:dyDescent="0.3">
      <c r="A676" s="3">
        <v>42769</v>
      </c>
      <c r="B676" s="3" t="str">
        <f>"Q" &amp;INT((MONTH(A676)+2)/3) &amp; "-" &amp; YEAR(A676)</f>
        <v>Q1-2017</v>
      </c>
      <c r="C676" t="str">
        <f>TEXT(EnergyDemand__2_1[[#This Row],[Date]],"mmmm")</f>
        <v>February</v>
      </c>
      <c r="D676">
        <f>WEEKNUM(EnergyDemand__2_1[[#This Row],[Date]],)</f>
        <v>5</v>
      </c>
      <c r="E676" t="str">
        <f>TEXT(EnergyDemand__2_1[[#This Row],[Date]],"dddd")</f>
        <v>Friday</v>
      </c>
      <c r="F676" s="49">
        <f>YEAR(EnergyDemand__2_1[[#This Row],[Date]])</f>
        <v>2017</v>
      </c>
      <c r="G676">
        <v>15.4</v>
      </c>
      <c r="H676">
        <v>27.6</v>
      </c>
      <c r="I676">
        <v>28.1</v>
      </c>
      <c r="J676">
        <v>0</v>
      </c>
      <c r="K676" t="str">
        <f>VLOOKUP(EnergyDemand__2_1[[#This Row],[Date]],_holidays!$A$1:$C$2107,2,0)</f>
        <v>Y</v>
      </c>
      <c r="L676" t="str">
        <f>VLOOKUP(EnergyDemand__2_1[[#This Row],[Date]],_holidays!$A$1:$C$2107,3,0)</f>
        <v>N</v>
      </c>
      <c r="M676" s="2">
        <v>117452.27</v>
      </c>
      <c r="N676" s="4">
        <v>87.111014569999995</v>
      </c>
      <c r="O676" s="54">
        <f>EnergyDemand__2_1[[#This Row],[Demand]]*EnergyDemand__2_1[[#This Row],[RRP AUD$]]</f>
        <v>10231386.403249573</v>
      </c>
    </row>
    <row r="677" spans="1:15" x14ac:dyDescent="0.3">
      <c r="A677" s="3">
        <v>43381</v>
      </c>
      <c r="B677" s="3" t="str">
        <f>"Q" &amp;INT((MONTH(A677)+2)/3) &amp; "-" &amp; YEAR(A677)</f>
        <v>Q4-2018</v>
      </c>
      <c r="C677" t="str">
        <f>TEXT(EnergyDemand__2_1[[#This Row],[Date]],"mmmm")</f>
        <v>October</v>
      </c>
      <c r="D677">
        <f>WEEKNUM(EnergyDemand__2_1[[#This Row],[Date]],)</f>
        <v>41</v>
      </c>
      <c r="E677" t="str">
        <f>TEXT(EnergyDemand__2_1[[#This Row],[Date]],"dddd")</f>
        <v>Monday</v>
      </c>
      <c r="F677" s="49">
        <f>YEAR(EnergyDemand__2_1[[#This Row],[Date]])</f>
        <v>2018</v>
      </c>
      <c r="G677">
        <v>13.5</v>
      </c>
      <c r="H677">
        <v>28.2</v>
      </c>
      <c r="I677">
        <v>22.7</v>
      </c>
      <c r="J677">
        <v>0</v>
      </c>
      <c r="K677" t="str">
        <f>VLOOKUP(EnergyDemand__2_1[[#This Row],[Date]],_holidays!$A$1:$C$2107,2,0)</f>
        <v>N</v>
      </c>
      <c r="L677" t="str">
        <f>VLOOKUP(EnergyDemand__2_1[[#This Row],[Date]],_holidays!$A$1:$C$2107,3,0)</f>
        <v>N</v>
      </c>
      <c r="M677" s="2">
        <v>113945.5</v>
      </c>
      <c r="N677" s="4">
        <v>87.101261609999995</v>
      </c>
      <c r="O677" s="54">
        <f>EnergyDemand__2_1[[#This Row],[Demand]]*EnergyDemand__2_1[[#This Row],[RRP AUD$]]</f>
        <v>9924796.8047822546</v>
      </c>
    </row>
    <row r="678" spans="1:15" x14ac:dyDescent="0.3">
      <c r="A678" s="3">
        <v>43596</v>
      </c>
      <c r="B678" s="3" t="str">
        <f>"Q" &amp;INT((MONTH(A678)+2)/3) &amp; "-" &amp; YEAR(A678)</f>
        <v>Q2-2019</v>
      </c>
      <c r="C678" t="str">
        <f>TEXT(EnergyDemand__2_1[[#This Row],[Date]],"mmmm")</f>
        <v>May</v>
      </c>
      <c r="D678">
        <f>WEEKNUM(EnergyDemand__2_1[[#This Row],[Date]],)</f>
        <v>19</v>
      </c>
      <c r="E678" t="str">
        <f>TEXT(EnergyDemand__2_1[[#This Row],[Date]],"dddd")</f>
        <v>Saturday</v>
      </c>
      <c r="F678" s="49">
        <f>YEAR(EnergyDemand__2_1[[#This Row],[Date]])</f>
        <v>2019</v>
      </c>
      <c r="G678">
        <v>10.199999999999999</v>
      </c>
      <c r="H678">
        <v>16.399999999999999</v>
      </c>
      <c r="I678">
        <v>7.7</v>
      </c>
      <c r="J678">
        <v>8.1999999999999993</v>
      </c>
      <c r="K678" t="str">
        <f>VLOOKUP(EnergyDemand__2_1[[#This Row],[Date]],_holidays!$A$1:$C$2107,2,0)</f>
        <v>Y</v>
      </c>
      <c r="L678" t="str">
        <f>VLOOKUP(EnergyDemand__2_1[[#This Row],[Date]],_holidays!$A$1:$C$2107,3,0)</f>
        <v>N</v>
      </c>
      <c r="M678" s="2">
        <v>113186.735</v>
      </c>
      <c r="N678" s="4">
        <v>87.036533050000003</v>
      </c>
      <c r="O678" s="54">
        <f>EnergyDemand__2_1[[#This Row],[Demand]]*EnergyDemand__2_1[[#This Row],[RRP AUD$]]</f>
        <v>9851381.0016490929</v>
      </c>
    </row>
    <row r="679" spans="1:15" x14ac:dyDescent="0.3">
      <c r="A679" s="3">
        <v>43040</v>
      </c>
      <c r="B679" s="3" t="str">
        <f>"Q" &amp;INT((MONTH(A679)+2)/3) &amp; "-" &amp; YEAR(A679)</f>
        <v>Q4-2017</v>
      </c>
      <c r="C679" t="str">
        <f>TEXT(EnergyDemand__2_1[[#This Row],[Date]],"mmmm")</f>
        <v>November</v>
      </c>
      <c r="D679">
        <f>WEEKNUM(EnergyDemand__2_1[[#This Row],[Date]],)</f>
        <v>44</v>
      </c>
      <c r="E679" t="str">
        <f>TEXT(EnergyDemand__2_1[[#This Row],[Date]],"dddd")</f>
        <v>Wednesday</v>
      </c>
      <c r="F679" s="49">
        <f>YEAR(EnergyDemand__2_1[[#This Row],[Date]])</f>
        <v>2017</v>
      </c>
      <c r="G679">
        <v>11.9</v>
      </c>
      <c r="H679">
        <v>18</v>
      </c>
      <c r="I679">
        <v>14.2</v>
      </c>
      <c r="J679">
        <v>0.4</v>
      </c>
      <c r="K679" t="str">
        <f>VLOOKUP(EnergyDemand__2_1[[#This Row],[Date]],_holidays!$A$1:$C$2107,2,0)</f>
        <v>Y</v>
      </c>
      <c r="L679" t="str">
        <f>VLOOKUP(EnergyDemand__2_1[[#This Row],[Date]],_holidays!$A$1:$C$2107,3,0)</f>
        <v>N</v>
      </c>
      <c r="M679" s="2">
        <v>116632.09</v>
      </c>
      <c r="N679" s="4">
        <v>87.027542560000001</v>
      </c>
      <c r="O679" s="54">
        <f>EnergyDemand__2_1[[#This Row],[Demand]]*EnergyDemand__2_1[[#This Row],[RRP AUD$]]</f>
        <v>10150204.17633675</v>
      </c>
    </row>
    <row r="680" spans="1:15" x14ac:dyDescent="0.3">
      <c r="A680" s="3">
        <v>43839</v>
      </c>
      <c r="B680" s="3" t="str">
        <f>"Q" &amp;INT((MONTH(A680)+2)/3) &amp; "-" &amp; YEAR(A680)</f>
        <v>Q1-2020</v>
      </c>
      <c r="C680" t="str">
        <f>TEXT(EnergyDemand__2_1[[#This Row],[Date]],"mmmm")</f>
        <v>January</v>
      </c>
      <c r="D680">
        <f>WEEKNUM(EnergyDemand__2_1[[#This Row],[Date]],)</f>
        <v>2</v>
      </c>
      <c r="E680" t="str">
        <f>TEXT(EnergyDemand__2_1[[#This Row],[Date]],"dddd")</f>
        <v>Thursday</v>
      </c>
      <c r="F680" s="49">
        <f>YEAR(EnergyDemand__2_1[[#This Row],[Date]])</f>
        <v>2020</v>
      </c>
      <c r="G680">
        <v>17.899999999999999</v>
      </c>
      <c r="H680">
        <v>31.9</v>
      </c>
      <c r="I680">
        <v>29.8</v>
      </c>
      <c r="J680">
        <v>0</v>
      </c>
      <c r="K680" t="str">
        <f>VLOOKUP(EnergyDemand__2_1[[#This Row],[Date]],_holidays!$A$1:$C$2107,2,0)</f>
        <v>N</v>
      </c>
      <c r="L680" t="str">
        <f>VLOOKUP(EnergyDemand__2_1[[#This Row],[Date]],_holidays!$A$1:$C$2107,3,0)</f>
        <v>N</v>
      </c>
      <c r="M680" s="2">
        <v>127365.59</v>
      </c>
      <c r="N680" s="4">
        <v>86.980864980000007</v>
      </c>
      <c r="O680" s="54">
        <f>EnergyDemand__2_1[[#This Row],[Demand]]*EnergyDemand__2_1[[#This Row],[RRP AUD$]]</f>
        <v>11078369.186888039</v>
      </c>
    </row>
    <row r="681" spans="1:15" x14ac:dyDescent="0.3">
      <c r="A681" s="3">
        <v>43039</v>
      </c>
      <c r="B681" s="3" t="str">
        <f>"Q" &amp;INT((MONTH(A681)+2)/3) &amp; "-" &amp; YEAR(A681)</f>
        <v>Q4-2017</v>
      </c>
      <c r="C681" t="str">
        <f>TEXT(EnergyDemand__2_1[[#This Row],[Date]],"mmmm")</f>
        <v>October</v>
      </c>
      <c r="D681">
        <f>WEEKNUM(EnergyDemand__2_1[[#This Row],[Date]],)</f>
        <v>44</v>
      </c>
      <c r="E681" t="str">
        <f>TEXT(EnergyDemand__2_1[[#This Row],[Date]],"dddd")</f>
        <v>Tuesday</v>
      </c>
      <c r="F681" s="49">
        <f>YEAR(EnergyDemand__2_1[[#This Row],[Date]])</f>
        <v>2017</v>
      </c>
      <c r="G681">
        <v>8.1</v>
      </c>
      <c r="H681">
        <v>16.399999999999999</v>
      </c>
      <c r="I681">
        <v>24.8</v>
      </c>
      <c r="J681">
        <v>6</v>
      </c>
      <c r="K681" t="str">
        <f>VLOOKUP(EnergyDemand__2_1[[#This Row],[Date]],_holidays!$A$1:$C$2107,2,0)</f>
        <v>Y</v>
      </c>
      <c r="L681" t="str">
        <f>VLOOKUP(EnergyDemand__2_1[[#This Row],[Date]],_holidays!$A$1:$C$2107,3,0)</f>
        <v>N</v>
      </c>
      <c r="M681" s="2">
        <v>116179.47</v>
      </c>
      <c r="N681" s="4">
        <v>86.957257670000004</v>
      </c>
      <c r="O681" s="54">
        <f>EnergyDemand__2_1[[#This Row],[Demand]]*EnergyDemand__2_1[[#This Row],[RRP AUD$]]</f>
        <v>10102648.108754035</v>
      </c>
    </row>
    <row r="682" spans="1:15" x14ac:dyDescent="0.3">
      <c r="A682" s="3">
        <v>42957</v>
      </c>
      <c r="B682" s="3" t="str">
        <f>"Q" &amp;INT((MONTH(A682)+2)/3) &amp; "-" &amp; YEAR(A682)</f>
        <v>Q3-2017</v>
      </c>
      <c r="C682" t="str">
        <f>TEXT(EnergyDemand__2_1[[#This Row],[Date]],"mmmm")</f>
        <v>August</v>
      </c>
      <c r="D682">
        <f>WEEKNUM(EnergyDemand__2_1[[#This Row],[Date]],)</f>
        <v>32</v>
      </c>
      <c r="E682" t="str">
        <f>TEXT(EnergyDemand__2_1[[#This Row],[Date]],"dddd")</f>
        <v>Thursday</v>
      </c>
      <c r="F682" s="49">
        <f>YEAR(EnergyDemand__2_1[[#This Row],[Date]])</f>
        <v>2017</v>
      </c>
      <c r="G682">
        <v>11.4</v>
      </c>
      <c r="H682">
        <v>18.8</v>
      </c>
      <c r="I682">
        <v>8.4</v>
      </c>
      <c r="J682">
        <v>0</v>
      </c>
      <c r="K682" t="str">
        <f>VLOOKUP(EnergyDemand__2_1[[#This Row],[Date]],_holidays!$A$1:$C$2107,2,0)</f>
        <v>Y</v>
      </c>
      <c r="L682" t="str">
        <f>VLOOKUP(EnergyDemand__2_1[[#This Row],[Date]],_holidays!$A$1:$C$2107,3,0)</f>
        <v>N</v>
      </c>
      <c r="M682" s="2">
        <v>122361.925</v>
      </c>
      <c r="N682" s="4">
        <v>86.916548329999998</v>
      </c>
      <c r="O682" s="54">
        <f>EnergyDemand__2_1[[#This Row],[Demand]]*EnergyDemand__2_1[[#This Row],[RRP AUD$]]</f>
        <v>10635276.168014335</v>
      </c>
    </row>
    <row r="683" spans="1:15" x14ac:dyDescent="0.3">
      <c r="A683" s="3">
        <v>43862</v>
      </c>
      <c r="B683" s="3" t="str">
        <f>"Q" &amp;INT((MONTH(A683)+2)/3) &amp; "-" &amp; YEAR(A683)</f>
        <v>Q1-2020</v>
      </c>
      <c r="C683" t="str">
        <f>TEXT(EnergyDemand__2_1[[#This Row],[Date]],"mmmm")</f>
        <v>February</v>
      </c>
      <c r="D683">
        <f>WEEKNUM(EnergyDemand__2_1[[#This Row],[Date]],)</f>
        <v>5</v>
      </c>
      <c r="E683" t="str">
        <f>TEXT(EnergyDemand__2_1[[#This Row],[Date]],"dddd")</f>
        <v>Saturday</v>
      </c>
      <c r="F683" s="49">
        <f>YEAR(EnergyDemand__2_1[[#This Row],[Date]])</f>
        <v>2020</v>
      </c>
      <c r="G683">
        <v>23.5</v>
      </c>
      <c r="H683">
        <v>29.3</v>
      </c>
      <c r="I683">
        <v>1.8</v>
      </c>
      <c r="J683">
        <v>0.8</v>
      </c>
      <c r="K683" t="str">
        <f>VLOOKUP(EnergyDemand__2_1[[#This Row],[Date]],_holidays!$A$1:$C$2107,2,0)</f>
        <v>Y</v>
      </c>
      <c r="L683" t="str">
        <f>VLOOKUP(EnergyDemand__2_1[[#This Row],[Date]],_holidays!$A$1:$C$2107,3,0)</f>
        <v>N</v>
      </c>
      <c r="M683" s="2">
        <v>131856.315</v>
      </c>
      <c r="N683" s="4">
        <v>86.908607950000004</v>
      </c>
      <c r="O683" s="54">
        <f>EnergyDemand__2_1[[#This Row],[Demand]]*EnergyDemand__2_1[[#This Row],[RRP AUD$]]</f>
        <v>11459448.786066705</v>
      </c>
    </row>
    <row r="684" spans="1:15" x14ac:dyDescent="0.3">
      <c r="A684" s="3">
        <v>43195</v>
      </c>
      <c r="B684" s="3" t="str">
        <f>"Q" &amp;INT((MONTH(A684)+2)/3) &amp; "-" &amp; YEAR(A684)</f>
        <v>Q2-2018</v>
      </c>
      <c r="C684" t="str">
        <f>TEXT(EnergyDemand__2_1[[#This Row],[Date]],"mmmm")</f>
        <v>April</v>
      </c>
      <c r="D684">
        <f>WEEKNUM(EnergyDemand__2_1[[#This Row],[Date]],)</f>
        <v>14</v>
      </c>
      <c r="E684" t="str">
        <f>TEXT(EnergyDemand__2_1[[#This Row],[Date]],"dddd")</f>
        <v>Thursday</v>
      </c>
      <c r="F684" s="49">
        <f>YEAR(EnergyDemand__2_1[[#This Row],[Date]])</f>
        <v>2018</v>
      </c>
      <c r="G684">
        <v>13.3</v>
      </c>
      <c r="H684">
        <v>18.7</v>
      </c>
      <c r="I684">
        <v>9</v>
      </c>
      <c r="J684">
        <v>0</v>
      </c>
      <c r="K684" t="str">
        <f>VLOOKUP(EnergyDemand__2_1[[#This Row],[Date]],_holidays!$A$1:$C$2107,2,0)</f>
        <v>N</v>
      </c>
      <c r="L684" t="str">
        <f>VLOOKUP(EnergyDemand__2_1[[#This Row],[Date]],_holidays!$A$1:$C$2107,3,0)</f>
        <v>N</v>
      </c>
      <c r="M684" s="2">
        <v>117551.69500000001</v>
      </c>
      <c r="N684" s="4">
        <v>86.891929590000004</v>
      </c>
      <c r="O684" s="54">
        <f>EnergyDemand__2_1[[#This Row],[Demand]]*EnergyDemand__2_1[[#This Row],[RRP AUD$]]</f>
        <v>10214293.605125155</v>
      </c>
    </row>
    <row r="685" spans="1:15" x14ac:dyDescent="0.3">
      <c r="A685" s="3">
        <v>43373</v>
      </c>
      <c r="B685" s="3" t="str">
        <f>"Q" &amp;INT((MONTH(A685)+2)/3) &amp; "-" &amp; YEAR(A685)</f>
        <v>Q3-2018</v>
      </c>
      <c r="C685" t="str">
        <f>TEXT(EnergyDemand__2_1[[#This Row],[Date]],"mmmm")</f>
        <v>September</v>
      </c>
      <c r="D685">
        <f>WEEKNUM(EnergyDemand__2_1[[#This Row],[Date]],)</f>
        <v>40</v>
      </c>
      <c r="E685" t="str">
        <f>TEXT(EnergyDemand__2_1[[#This Row],[Date]],"dddd")</f>
        <v>Sunday</v>
      </c>
      <c r="F685" s="49">
        <f>YEAR(EnergyDemand__2_1[[#This Row],[Date]])</f>
        <v>2018</v>
      </c>
      <c r="G685">
        <v>6.8</v>
      </c>
      <c r="H685">
        <v>16.5</v>
      </c>
      <c r="I685">
        <v>19.8</v>
      </c>
      <c r="J685">
        <v>0.2</v>
      </c>
      <c r="K685" t="str">
        <f>VLOOKUP(EnergyDemand__2_1[[#This Row],[Date]],_holidays!$A$1:$C$2107,2,0)</f>
        <v>N</v>
      </c>
      <c r="L685" t="str">
        <f>VLOOKUP(EnergyDemand__2_1[[#This Row],[Date]],_holidays!$A$1:$C$2107,3,0)</f>
        <v>N</v>
      </c>
      <c r="M685" s="2">
        <v>106236.23</v>
      </c>
      <c r="N685" s="4">
        <v>86.884516410000003</v>
      </c>
      <c r="O685" s="54">
        <f>EnergyDemand__2_1[[#This Row],[Demand]]*EnergyDemand__2_1[[#This Row],[RRP AUD$]]</f>
        <v>9230283.468771534</v>
      </c>
    </row>
    <row r="686" spans="1:15" x14ac:dyDescent="0.3">
      <c r="A686" s="3">
        <v>43147</v>
      </c>
      <c r="B686" s="3" t="str">
        <f>"Q" &amp;INT((MONTH(A686)+2)/3) &amp; "-" &amp; YEAR(A686)</f>
        <v>Q1-2018</v>
      </c>
      <c r="C686" t="str">
        <f>TEXT(EnergyDemand__2_1[[#This Row],[Date]],"mmmm")</f>
        <v>February</v>
      </c>
      <c r="D686">
        <f>WEEKNUM(EnergyDemand__2_1[[#This Row],[Date]],)</f>
        <v>7</v>
      </c>
      <c r="E686" t="str">
        <f>TEXT(EnergyDemand__2_1[[#This Row],[Date]],"dddd")</f>
        <v>Friday</v>
      </c>
      <c r="F686" s="49">
        <f>YEAR(EnergyDemand__2_1[[#This Row],[Date]])</f>
        <v>2018</v>
      </c>
      <c r="G686">
        <v>15.7</v>
      </c>
      <c r="H686">
        <v>22.2</v>
      </c>
      <c r="I686">
        <v>24.8</v>
      </c>
      <c r="J686">
        <v>0</v>
      </c>
      <c r="K686" t="str">
        <f>VLOOKUP(EnergyDemand__2_1[[#This Row],[Date]],_holidays!$A$1:$C$2107,2,0)</f>
        <v>Y</v>
      </c>
      <c r="L686" t="str">
        <f>VLOOKUP(EnergyDemand__2_1[[#This Row],[Date]],_holidays!$A$1:$C$2107,3,0)</f>
        <v>N</v>
      </c>
      <c r="M686" s="2">
        <v>114736.355</v>
      </c>
      <c r="N686" s="4">
        <v>86.835346319999999</v>
      </c>
      <c r="O686" s="54">
        <f>EnergyDemand__2_1[[#This Row],[Demand]]*EnergyDemand__2_1[[#This Row],[RRP AUD$]]</f>
        <v>9963171.1219194625</v>
      </c>
    </row>
    <row r="687" spans="1:15" x14ac:dyDescent="0.3">
      <c r="A687" s="3">
        <v>43439</v>
      </c>
      <c r="B687" s="3" t="str">
        <f>"Q" &amp;INT((MONTH(A687)+2)/3) &amp; "-" &amp; YEAR(A687)</f>
        <v>Q4-2018</v>
      </c>
      <c r="C687" t="str">
        <f>TEXT(EnergyDemand__2_1[[#This Row],[Date]],"mmmm")</f>
        <v>December</v>
      </c>
      <c r="D687">
        <f>WEEKNUM(EnergyDemand__2_1[[#This Row],[Date]],)</f>
        <v>49</v>
      </c>
      <c r="E687" t="str">
        <f>TEXT(EnergyDemand__2_1[[#This Row],[Date]],"dddd")</f>
        <v>Wednesday</v>
      </c>
      <c r="F687" s="49">
        <f>YEAR(EnergyDemand__2_1[[#This Row],[Date]])</f>
        <v>2018</v>
      </c>
      <c r="G687">
        <v>13.4</v>
      </c>
      <c r="H687">
        <v>25.2</v>
      </c>
      <c r="I687">
        <v>31.1</v>
      </c>
      <c r="J687">
        <v>0</v>
      </c>
      <c r="K687" t="str">
        <f>VLOOKUP(EnergyDemand__2_1[[#This Row],[Date]],_holidays!$A$1:$C$2107,2,0)</f>
        <v>Y</v>
      </c>
      <c r="L687" t="str">
        <f>VLOOKUP(EnergyDemand__2_1[[#This Row],[Date]],_holidays!$A$1:$C$2107,3,0)</f>
        <v>N</v>
      </c>
      <c r="M687" s="2">
        <v>114225.12</v>
      </c>
      <c r="N687" s="4">
        <v>86.814999110000002</v>
      </c>
      <c r="O687" s="54">
        <f>EnergyDemand__2_1[[#This Row],[Demand]]*EnergyDemand__2_1[[#This Row],[RRP AUD$]]</f>
        <v>9916453.6911396421</v>
      </c>
    </row>
    <row r="688" spans="1:15" x14ac:dyDescent="0.3">
      <c r="A688" s="3">
        <v>43562</v>
      </c>
      <c r="B688" s="3" t="str">
        <f>"Q" &amp;INT((MONTH(A688)+2)/3) &amp; "-" &amp; YEAR(A688)</f>
        <v>Q2-2019</v>
      </c>
      <c r="C688" t="str">
        <f>TEXT(EnergyDemand__2_1[[#This Row],[Date]],"mmmm")</f>
        <v>April</v>
      </c>
      <c r="D688">
        <f>WEEKNUM(EnergyDemand__2_1[[#This Row],[Date]],)</f>
        <v>15</v>
      </c>
      <c r="E688" t="str">
        <f>TEXT(EnergyDemand__2_1[[#This Row],[Date]],"dddd")</f>
        <v>Sunday</v>
      </c>
      <c r="F688" s="49">
        <f>YEAR(EnergyDemand__2_1[[#This Row],[Date]])</f>
        <v>2019</v>
      </c>
      <c r="G688">
        <v>9.5</v>
      </c>
      <c r="H688">
        <v>26.5</v>
      </c>
      <c r="I688">
        <v>15.9</v>
      </c>
      <c r="J688">
        <v>0</v>
      </c>
      <c r="K688" t="str">
        <f>VLOOKUP(EnergyDemand__2_1[[#This Row],[Date]],_holidays!$A$1:$C$2107,2,0)</f>
        <v>N</v>
      </c>
      <c r="L688" t="str">
        <f>VLOOKUP(EnergyDemand__2_1[[#This Row],[Date]],_holidays!$A$1:$C$2107,3,0)</f>
        <v>N</v>
      </c>
      <c r="M688" s="2">
        <v>93590.425000000003</v>
      </c>
      <c r="N688" s="4">
        <v>86.802686010000002</v>
      </c>
      <c r="O688" s="54">
        <f>EnergyDemand__2_1[[#This Row],[Demand]]*EnergyDemand__2_1[[#This Row],[RRP AUD$]]</f>
        <v>8123900.2748174546</v>
      </c>
    </row>
    <row r="689" spans="1:15" x14ac:dyDescent="0.3">
      <c r="A689" s="3">
        <v>42850</v>
      </c>
      <c r="B689" s="3" t="str">
        <f>"Q" &amp;INT((MONTH(A689)+2)/3) &amp; "-" &amp; YEAR(A689)</f>
        <v>Q2-2017</v>
      </c>
      <c r="C689" t="str">
        <f>TEXT(EnergyDemand__2_1[[#This Row],[Date]],"mmmm")</f>
        <v>April</v>
      </c>
      <c r="D689">
        <f>WEEKNUM(EnergyDemand__2_1[[#This Row],[Date]],)</f>
        <v>17</v>
      </c>
      <c r="E689" t="str">
        <f>TEXT(EnergyDemand__2_1[[#This Row],[Date]],"dddd")</f>
        <v>Tuesday</v>
      </c>
      <c r="F689" s="49">
        <f>YEAR(EnergyDemand__2_1[[#This Row],[Date]])</f>
        <v>2017</v>
      </c>
      <c r="G689">
        <v>16.2</v>
      </c>
      <c r="H689">
        <v>17.7</v>
      </c>
      <c r="I689">
        <v>5.8</v>
      </c>
      <c r="J689">
        <v>21.6</v>
      </c>
      <c r="K689" t="str">
        <f>VLOOKUP(EnergyDemand__2_1[[#This Row],[Date]],_holidays!$A$1:$C$2107,2,0)</f>
        <v>Y</v>
      </c>
      <c r="L689" t="str">
        <f>VLOOKUP(EnergyDemand__2_1[[#This Row],[Date]],_holidays!$A$1:$C$2107,3,0)</f>
        <v>Y</v>
      </c>
      <c r="M689" s="2">
        <v>101548.735</v>
      </c>
      <c r="N689" s="4">
        <v>86.790072550000005</v>
      </c>
      <c r="O689" s="54">
        <f>EnergyDemand__2_1[[#This Row],[Demand]]*EnergyDemand__2_1[[#This Row],[RRP AUD$]]</f>
        <v>8813422.0780107249</v>
      </c>
    </row>
    <row r="690" spans="1:15" x14ac:dyDescent="0.3">
      <c r="A690" s="3">
        <v>43579</v>
      </c>
      <c r="B690" s="3" t="str">
        <f>"Q" &amp;INT((MONTH(A690)+2)/3) &amp; "-" &amp; YEAR(A690)</f>
        <v>Q2-2019</v>
      </c>
      <c r="C690" t="str">
        <f>TEXT(EnergyDemand__2_1[[#This Row],[Date]],"mmmm")</f>
        <v>April</v>
      </c>
      <c r="D690">
        <f>WEEKNUM(EnergyDemand__2_1[[#This Row],[Date]],)</f>
        <v>17</v>
      </c>
      <c r="E690" t="str">
        <f>TEXT(EnergyDemand__2_1[[#This Row],[Date]],"dddd")</f>
        <v>Wednesday</v>
      </c>
      <c r="F690" s="49">
        <f>YEAR(EnergyDemand__2_1[[#This Row],[Date]])</f>
        <v>2019</v>
      </c>
      <c r="G690">
        <v>14.6</v>
      </c>
      <c r="H690">
        <v>23.2</v>
      </c>
      <c r="I690">
        <v>8.1999999999999993</v>
      </c>
      <c r="J690">
        <v>0</v>
      </c>
      <c r="K690" t="str">
        <f>VLOOKUP(EnergyDemand__2_1[[#This Row],[Date]],_holidays!$A$1:$C$2107,2,0)</f>
        <v>Y</v>
      </c>
      <c r="L690" t="str">
        <f>VLOOKUP(EnergyDemand__2_1[[#This Row],[Date]],_holidays!$A$1:$C$2107,3,0)</f>
        <v>N</v>
      </c>
      <c r="M690" s="2">
        <v>113264.23</v>
      </c>
      <c r="N690" s="4">
        <v>86.749292839999995</v>
      </c>
      <c r="O690" s="54">
        <f>EnergyDemand__2_1[[#This Row],[Demand]]*EnergyDemand__2_1[[#This Row],[RRP AUD$]]</f>
        <v>9825591.8565671127</v>
      </c>
    </row>
    <row r="691" spans="1:15" x14ac:dyDescent="0.3">
      <c r="A691" s="3">
        <v>43414</v>
      </c>
      <c r="B691" s="3" t="str">
        <f>"Q" &amp;INT((MONTH(A691)+2)/3) &amp; "-" &amp; YEAR(A691)</f>
        <v>Q4-2018</v>
      </c>
      <c r="C691" t="str">
        <f>TEXT(EnergyDemand__2_1[[#This Row],[Date]],"mmmm")</f>
        <v>November</v>
      </c>
      <c r="D691">
        <f>WEEKNUM(EnergyDemand__2_1[[#This Row],[Date]],)</f>
        <v>45</v>
      </c>
      <c r="E691" t="str">
        <f>TEXT(EnergyDemand__2_1[[#This Row],[Date]],"dddd")</f>
        <v>Saturday</v>
      </c>
      <c r="F691" s="49">
        <f>YEAR(EnergyDemand__2_1[[#This Row],[Date]])</f>
        <v>2018</v>
      </c>
      <c r="G691">
        <v>9</v>
      </c>
      <c r="H691">
        <v>20.3</v>
      </c>
      <c r="I691">
        <v>27.3</v>
      </c>
      <c r="J691">
        <v>0</v>
      </c>
      <c r="K691" t="str">
        <f>VLOOKUP(EnergyDemand__2_1[[#This Row],[Date]],_holidays!$A$1:$C$2107,2,0)</f>
        <v>Y</v>
      </c>
      <c r="L691" t="str">
        <f>VLOOKUP(EnergyDemand__2_1[[#This Row],[Date]],_holidays!$A$1:$C$2107,3,0)</f>
        <v>N</v>
      </c>
      <c r="M691" s="2">
        <v>100203.55</v>
      </c>
      <c r="N691" s="4">
        <v>86.725271390000003</v>
      </c>
      <c r="O691" s="54">
        <f>EnergyDemand__2_1[[#This Row],[Demand]]*EnergyDemand__2_1[[#This Row],[RRP AUD$]]</f>
        <v>8690180.0679914355</v>
      </c>
    </row>
    <row r="692" spans="1:15" x14ac:dyDescent="0.3">
      <c r="A692" s="3">
        <v>42989</v>
      </c>
      <c r="B692" s="3" t="str">
        <f>"Q" &amp;INT((MONTH(A692)+2)/3) &amp; "-" &amp; YEAR(A692)</f>
        <v>Q3-2017</v>
      </c>
      <c r="C692" t="str">
        <f>TEXT(EnergyDemand__2_1[[#This Row],[Date]],"mmmm")</f>
        <v>September</v>
      </c>
      <c r="D692">
        <f>WEEKNUM(EnergyDemand__2_1[[#This Row],[Date]],)</f>
        <v>37</v>
      </c>
      <c r="E692" t="str">
        <f>TEXT(EnergyDemand__2_1[[#This Row],[Date]],"dddd")</f>
        <v>Monday</v>
      </c>
      <c r="F692" s="49">
        <f>YEAR(EnergyDemand__2_1[[#This Row],[Date]])</f>
        <v>2017</v>
      </c>
      <c r="G692">
        <v>8.1</v>
      </c>
      <c r="H692">
        <v>18.100000000000001</v>
      </c>
      <c r="I692">
        <v>7</v>
      </c>
      <c r="J692">
        <v>0</v>
      </c>
      <c r="K692" t="str">
        <f>VLOOKUP(EnergyDemand__2_1[[#This Row],[Date]],_holidays!$A$1:$C$2107,2,0)</f>
        <v>Y</v>
      </c>
      <c r="L692" t="str">
        <f>VLOOKUP(EnergyDemand__2_1[[#This Row],[Date]],_holidays!$A$1:$C$2107,3,0)</f>
        <v>N</v>
      </c>
      <c r="M692" s="2">
        <v>127169.03</v>
      </c>
      <c r="N692" s="4">
        <v>86.68557783</v>
      </c>
      <c r="O692" s="54">
        <f>EnergyDemand__2_1[[#This Row],[Demand]]*EnergyDemand__2_1[[#This Row],[RRP AUD$]]</f>
        <v>11023720.847630605</v>
      </c>
    </row>
    <row r="693" spans="1:15" x14ac:dyDescent="0.3">
      <c r="A693" s="3">
        <v>44028</v>
      </c>
      <c r="B693" s="3" t="str">
        <f>"Q" &amp;INT((MONTH(A693)+2)/3) &amp; "-" &amp; YEAR(A693)</f>
        <v>Q3-2020</v>
      </c>
      <c r="C693" t="str">
        <f>TEXT(EnergyDemand__2_1[[#This Row],[Date]],"mmmm")</f>
        <v>July</v>
      </c>
      <c r="D693">
        <f>WEEKNUM(EnergyDemand__2_1[[#This Row],[Date]],)</f>
        <v>29</v>
      </c>
      <c r="E693" t="str">
        <f>TEXT(EnergyDemand__2_1[[#This Row],[Date]],"dddd")</f>
        <v>Thursday</v>
      </c>
      <c r="F693" s="49">
        <f>YEAR(EnergyDemand__2_1[[#This Row],[Date]])</f>
        <v>2020</v>
      </c>
      <c r="G693">
        <v>4.2</v>
      </c>
      <c r="H693">
        <v>11.5</v>
      </c>
      <c r="I693">
        <v>8.6999999999999993</v>
      </c>
      <c r="J693">
        <v>0</v>
      </c>
      <c r="K693" t="str">
        <f>VLOOKUP(EnergyDemand__2_1[[#This Row],[Date]],_holidays!$A$1:$C$2107,2,0)</f>
        <v>Y</v>
      </c>
      <c r="L693" t="str">
        <f>VLOOKUP(EnergyDemand__2_1[[#This Row],[Date]],_holidays!$A$1:$C$2107,3,0)</f>
        <v>N</v>
      </c>
      <c r="M693" s="2">
        <v>143158.89000000001</v>
      </c>
      <c r="N693" s="4">
        <v>86.658216449999998</v>
      </c>
      <c r="O693" s="54">
        <f>EnergyDemand__2_1[[#This Row],[Demand]]*EnergyDemand__2_1[[#This Row],[RRP AUD$]]</f>
        <v>12405894.076361742</v>
      </c>
    </row>
    <row r="694" spans="1:15" x14ac:dyDescent="0.3">
      <c r="A694" s="3">
        <v>43630</v>
      </c>
      <c r="B694" s="3" t="str">
        <f>"Q" &amp;INT((MONTH(A694)+2)/3) &amp; "-" &amp; YEAR(A694)</f>
        <v>Q2-2019</v>
      </c>
      <c r="C694" t="str">
        <f>TEXT(EnergyDemand__2_1[[#This Row],[Date]],"mmmm")</f>
        <v>June</v>
      </c>
      <c r="D694">
        <f>WEEKNUM(EnergyDemand__2_1[[#This Row],[Date]],)</f>
        <v>24</v>
      </c>
      <c r="E694" t="str">
        <f>TEXT(EnergyDemand__2_1[[#This Row],[Date]],"dddd")</f>
        <v>Friday</v>
      </c>
      <c r="F694" s="49">
        <f>YEAR(EnergyDemand__2_1[[#This Row],[Date]])</f>
        <v>2019</v>
      </c>
      <c r="G694">
        <v>10</v>
      </c>
      <c r="H694">
        <v>17.3</v>
      </c>
      <c r="I694">
        <v>7</v>
      </c>
      <c r="J694">
        <v>2.2000000000000002</v>
      </c>
      <c r="K694" t="str">
        <f>VLOOKUP(EnergyDemand__2_1[[#This Row],[Date]],_holidays!$A$1:$C$2107,2,0)</f>
        <v>Y</v>
      </c>
      <c r="L694" t="str">
        <f>VLOOKUP(EnergyDemand__2_1[[#This Row],[Date]],_holidays!$A$1:$C$2107,3,0)</f>
        <v>N</v>
      </c>
      <c r="M694" s="2">
        <v>128153.19500000001</v>
      </c>
      <c r="N694" s="4">
        <v>86.655464210000005</v>
      </c>
      <c r="O694" s="54">
        <f>EnergyDemand__2_1[[#This Row],[Demand]]*EnergyDemand__2_1[[#This Row],[RRP AUD$]]</f>
        <v>11105174.602719652</v>
      </c>
    </row>
    <row r="695" spans="1:15" x14ac:dyDescent="0.3">
      <c r="A695" s="3">
        <v>43779</v>
      </c>
      <c r="B695" s="3" t="str">
        <f>"Q" &amp;INT((MONTH(A695)+2)/3) &amp; "-" &amp; YEAR(A695)</f>
        <v>Q4-2019</v>
      </c>
      <c r="C695" t="str">
        <f>TEXT(EnergyDemand__2_1[[#This Row],[Date]],"mmmm")</f>
        <v>November</v>
      </c>
      <c r="D695">
        <f>WEEKNUM(EnergyDemand__2_1[[#This Row],[Date]],)</f>
        <v>46</v>
      </c>
      <c r="E695" t="str">
        <f>TEXT(EnergyDemand__2_1[[#This Row],[Date]],"dddd")</f>
        <v>Sunday</v>
      </c>
      <c r="F695" s="49">
        <f>YEAR(EnergyDemand__2_1[[#This Row],[Date]])</f>
        <v>2019</v>
      </c>
      <c r="G695">
        <v>10.8</v>
      </c>
      <c r="H695">
        <v>18.100000000000001</v>
      </c>
      <c r="I695">
        <v>13.5</v>
      </c>
      <c r="J695">
        <v>0.2</v>
      </c>
      <c r="K695" t="str">
        <f>VLOOKUP(EnergyDemand__2_1[[#This Row],[Date]],_holidays!$A$1:$C$2107,2,0)</f>
        <v>Y</v>
      </c>
      <c r="L695" t="str">
        <f>VLOOKUP(EnergyDemand__2_1[[#This Row],[Date]],_holidays!$A$1:$C$2107,3,0)</f>
        <v>N</v>
      </c>
      <c r="M695" s="2">
        <v>101550.045</v>
      </c>
      <c r="N695" s="4">
        <v>86.639009709999996</v>
      </c>
      <c r="O695" s="54">
        <f>EnergyDemand__2_1[[#This Row],[Demand]]*EnergyDemand__2_1[[#This Row],[RRP AUD$]]</f>
        <v>8798195.3348059356</v>
      </c>
    </row>
    <row r="696" spans="1:15" x14ac:dyDescent="0.3">
      <c r="A696" s="3">
        <v>43485</v>
      </c>
      <c r="B696" s="3" t="str">
        <f>"Q" &amp;INT((MONTH(A696)+2)/3) &amp; "-" &amp; YEAR(A696)</f>
        <v>Q1-2019</v>
      </c>
      <c r="C696" t="str">
        <f>TEXT(EnergyDemand__2_1[[#This Row],[Date]],"mmmm")</f>
        <v>January</v>
      </c>
      <c r="D696">
        <f>WEEKNUM(EnergyDemand__2_1[[#This Row],[Date]],)</f>
        <v>4</v>
      </c>
      <c r="E696" t="str">
        <f>TEXT(EnergyDemand__2_1[[#This Row],[Date]],"dddd")</f>
        <v>Sunday</v>
      </c>
      <c r="F696" s="49">
        <f>YEAR(EnergyDemand__2_1[[#This Row],[Date]])</f>
        <v>2019</v>
      </c>
      <c r="G696">
        <v>15.2</v>
      </c>
      <c r="H696">
        <v>22.9</v>
      </c>
      <c r="I696">
        <v>29.2</v>
      </c>
      <c r="J696">
        <v>0</v>
      </c>
      <c r="K696" t="str">
        <f>VLOOKUP(EnergyDemand__2_1[[#This Row],[Date]],_holidays!$A$1:$C$2107,2,0)</f>
        <v>N</v>
      </c>
      <c r="L696" t="str">
        <f>VLOOKUP(EnergyDemand__2_1[[#This Row],[Date]],_holidays!$A$1:$C$2107,3,0)</f>
        <v>N</v>
      </c>
      <c r="M696" s="2">
        <v>102283.13</v>
      </c>
      <c r="N696" s="4">
        <v>86.607900729999997</v>
      </c>
      <c r="O696" s="54">
        <f>EnergyDemand__2_1[[#This Row],[Demand]]*EnergyDemand__2_1[[#This Row],[RRP AUD$]]</f>
        <v>8858527.1693936847</v>
      </c>
    </row>
    <row r="697" spans="1:15" x14ac:dyDescent="0.3">
      <c r="A697" s="3">
        <v>43207</v>
      </c>
      <c r="B697" s="3" t="str">
        <f>"Q" &amp;INT((MONTH(A697)+2)/3) &amp; "-" &amp; YEAR(A697)</f>
        <v>Q2-2018</v>
      </c>
      <c r="C697" t="str">
        <f>TEXT(EnergyDemand__2_1[[#This Row],[Date]],"mmmm")</f>
        <v>April</v>
      </c>
      <c r="D697">
        <f>WEEKNUM(EnergyDemand__2_1[[#This Row],[Date]],)</f>
        <v>16</v>
      </c>
      <c r="E697" t="str">
        <f>TEXT(EnergyDemand__2_1[[#This Row],[Date]],"dddd")</f>
        <v>Tuesday</v>
      </c>
      <c r="F697" s="49">
        <f>YEAR(EnergyDemand__2_1[[#This Row],[Date]])</f>
        <v>2018</v>
      </c>
      <c r="G697">
        <v>13.2</v>
      </c>
      <c r="H697">
        <v>16.600000000000001</v>
      </c>
      <c r="I697">
        <v>8.9</v>
      </c>
      <c r="J697">
        <v>0.6</v>
      </c>
      <c r="K697" t="str">
        <f>VLOOKUP(EnergyDemand__2_1[[#This Row],[Date]],_holidays!$A$1:$C$2107,2,0)</f>
        <v>Y</v>
      </c>
      <c r="L697" t="str">
        <f>VLOOKUP(EnergyDemand__2_1[[#This Row],[Date]],_holidays!$A$1:$C$2107,3,0)</f>
        <v>N</v>
      </c>
      <c r="M697" s="2">
        <v>121092.855</v>
      </c>
      <c r="N697" s="4">
        <v>86.534392859999997</v>
      </c>
      <c r="O697" s="54">
        <f>EnergyDemand__2_1[[#This Row],[Demand]]*EnergyDemand__2_1[[#This Row],[RRP AUD$]]</f>
        <v>10478696.687109014</v>
      </c>
    </row>
    <row r="698" spans="1:15" x14ac:dyDescent="0.3">
      <c r="A698" s="3">
        <v>43134</v>
      </c>
      <c r="B698" s="3" t="str">
        <f>"Q" &amp;INT((MONTH(A698)+2)/3) &amp; "-" &amp; YEAR(A698)</f>
        <v>Q1-2018</v>
      </c>
      <c r="C698" t="str">
        <f>TEXT(EnergyDemand__2_1[[#This Row],[Date]],"mmmm")</f>
        <v>February</v>
      </c>
      <c r="D698">
        <f>WEEKNUM(EnergyDemand__2_1[[#This Row],[Date]],)</f>
        <v>5</v>
      </c>
      <c r="E698" t="str">
        <f>TEXT(EnergyDemand__2_1[[#This Row],[Date]],"dddd")</f>
        <v>Saturday</v>
      </c>
      <c r="F698" s="49">
        <f>YEAR(EnergyDemand__2_1[[#This Row],[Date]])</f>
        <v>2018</v>
      </c>
      <c r="G698">
        <v>15.8</v>
      </c>
      <c r="H698">
        <v>28.1</v>
      </c>
      <c r="I698">
        <v>26.7</v>
      </c>
      <c r="J698">
        <v>0</v>
      </c>
      <c r="K698" t="str">
        <f>VLOOKUP(EnergyDemand__2_1[[#This Row],[Date]],_holidays!$A$1:$C$2107,2,0)</f>
        <v>Y</v>
      </c>
      <c r="L698" t="str">
        <f>VLOOKUP(EnergyDemand__2_1[[#This Row],[Date]],_holidays!$A$1:$C$2107,3,0)</f>
        <v>N</v>
      </c>
      <c r="M698" s="2">
        <v>104947.325</v>
      </c>
      <c r="N698" s="4">
        <v>86.517007910000004</v>
      </c>
      <c r="O698" s="54">
        <f>EnergyDemand__2_1[[#This Row],[Demand]]*EnergyDemand__2_1[[#This Row],[RRP AUD$]]</f>
        <v>9079728.54715834</v>
      </c>
    </row>
    <row r="699" spans="1:15" x14ac:dyDescent="0.3">
      <c r="A699" s="3">
        <v>43603</v>
      </c>
      <c r="B699" s="3" t="str">
        <f>"Q" &amp;INT((MONTH(A699)+2)/3) &amp; "-" &amp; YEAR(A699)</f>
        <v>Q2-2019</v>
      </c>
      <c r="C699" t="str">
        <f>TEXT(EnergyDemand__2_1[[#This Row],[Date]],"mmmm")</f>
        <v>May</v>
      </c>
      <c r="D699">
        <f>WEEKNUM(EnergyDemand__2_1[[#This Row],[Date]],)</f>
        <v>20</v>
      </c>
      <c r="E699" t="str">
        <f>TEXT(EnergyDemand__2_1[[#This Row],[Date]],"dddd")</f>
        <v>Saturday</v>
      </c>
      <c r="F699" s="49">
        <f>YEAR(EnergyDemand__2_1[[#This Row],[Date]])</f>
        <v>2019</v>
      </c>
      <c r="G699">
        <v>6.2</v>
      </c>
      <c r="H699">
        <v>21.5</v>
      </c>
      <c r="I699">
        <v>10.6</v>
      </c>
      <c r="J699">
        <v>0</v>
      </c>
      <c r="K699" t="str">
        <f>VLOOKUP(EnergyDemand__2_1[[#This Row],[Date]],_holidays!$A$1:$C$2107,2,0)</f>
        <v>Y</v>
      </c>
      <c r="L699" t="str">
        <f>VLOOKUP(EnergyDemand__2_1[[#This Row],[Date]],_holidays!$A$1:$C$2107,3,0)</f>
        <v>N</v>
      </c>
      <c r="M699" s="2">
        <v>112990.63499999999</v>
      </c>
      <c r="N699" s="4">
        <v>86.441785100000004</v>
      </c>
      <c r="O699" s="54">
        <f>EnergyDemand__2_1[[#This Row],[Demand]]*EnergyDemand__2_1[[#This Row],[RRP AUD$]]</f>
        <v>9767112.1889825389</v>
      </c>
    </row>
    <row r="700" spans="1:15" x14ac:dyDescent="0.3">
      <c r="A700" s="3">
        <v>43506</v>
      </c>
      <c r="B700" s="3" t="str">
        <f>"Q" &amp;INT((MONTH(A700)+2)/3) &amp; "-" &amp; YEAR(A700)</f>
        <v>Q1-2019</v>
      </c>
      <c r="C700" t="str">
        <f>TEXT(EnergyDemand__2_1[[#This Row],[Date]],"mmmm")</f>
        <v>February</v>
      </c>
      <c r="D700">
        <f>WEEKNUM(EnergyDemand__2_1[[#This Row],[Date]],)</f>
        <v>7</v>
      </c>
      <c r="E700" t="str">
        <f>TEXT(EnergyDemand__2_1[[#This Row],[Date]],"dddd")</f>
        <v>Sunday</v>
      </c>
      <c r="F700" s="49">
        <f>YEAR(EnergyDemand__2_1[[#This Row],[Date]])</f>
        <v>2019</v>
      </c>
      <c r="G700">
        <v>13</v>
      </c>
      <c r="H700">
        <v>23.3</v>
      </c>
      <c r="I700">
        <v>23.5</v>
      </c>
      <c r="J700">
        <v>4.8</v>
      </c>
      <c r="K700" t="str">
        <f>VLOOKUP(EnergyDemand__2_1[[#This Row],[Date]],_holidays!$A$1:$C$2107,2,0)</f>
        <v>Y</v>
      </c>
      <c r="L700" t="str">
        <f>VLOOKUP(EnergyDemand__2_1[[#This Row],[Date]],_holidays!$A$1:$C$2107,3,0)</f>
        <v>N</v>
      </c>
      <c r="M700" s="2">
        <v>94786.72</v>
      </c>
      <c r="N700" s="4">
        <v>86.435775870000001</v>
      </c>
      <c r="O700" s="54">
        <f>EnergyDemand__2_1[[#This Row],[Demand]]*EnergyDemand__2_1[[#This Row],[RRP AUD$]]</f>
        <v>8192963.6853724467</v>
      </c>
    </row>
    <row r="701" spans="1:15" x14ac:dyDescent="0.3">
      <c r="A701" s="3">
        <v>43307</v>
      </c>
      <c r="B701" s="3" t="str">
        <f>"Q" &amp;INT((MONTH(A701)+2)/3) &amp; "-" &amp; YEAR(A701)</f>
        <v>Q3-2018</v>
      </c>
      <c r="C701" t="str">
        <f>TEXT(EnergyDemand__2_1[[#This Row],[Date]],"mmmm")</f>
        <v>July</v>
      </c>
      <c r="D701">
        <f>WEEKNUM(EnergyDemand__2_1[[#This Row],[Date]],)</f>
        <v>30</v>
      </c>
      <c r="E701" t="str">
        <f>TEXT(EnergyDemand__2_1[[#This Row],[Date]],"dddd")</f>
        <v>Thursday</v>
      </c>
      <c r="F701" s="49">
        <f>YEAR(EnergyDemand__2_1[[#This Row],[Date]])</f>
        <v>2018</v>
      </c>
      <c r="G701">
        <v>7.7</v>
      </c>
      <c r="H701">
        <v>15.1</v>
      </c>
      <c r="I701">
        <v>8.9</v>
      </c>
      <c r="J701">
        <v>0</v>
      </c>
      <c r="K701" t="str">
        <f>VLOOKUP(EnergyDemand__2_1[[#This Row],[Date]],_holidays!$A$1:$C$2107,2,0)</f>
        <v>Y</v>
      </c>
      <c r="L701" t="str">
        <f>VLOOKUP(EnergyDemand__2_1[[#This Row],[Date]],_holidays!$A$1:$C$2107,3,0)</f>
        <v>N</v>
      </c>
      <c r="M701" s="2">
        <v>137634.125</v>
      </c>
      <c r="N701" s="4">
        <v>86.406594089999999</v>
      </c>
      <c r="O701" s="54">
        <f>EnergyDemand__2_1[[#This Row],[Demand]]*EnergyDemand__2_1[[#This Row],[RRP AUD$]]</f>
        <v>11892495.971807322</v>
      </c>
    </row>
    <row r="702" spans="1:15" x14ac:dyDescent="0.3">
      <c r="A702" s="3">
        <v>43492</v>
      </c>
      <c r="B702" s="3" t="str">
        <f>"Q" &amp;INT((MONTH(A702)+2)/3) &amp; "-" &amp; YEAR(A702)</f>
        <v>Q1-2019</v>
      </c>
      <c r="C702" t="str">
        <f>TEXT(EnergyDemand__2_1[[#This Row],[Date]],"mmmm")</f>
        <v>January</v>
      </c>
      <c r="D702">
        <f>WEEKNUM(EnergyDemand__2_1[[#This Row],[Date]],)</f>
        <v>5</v>
      </c>
      <c r="E702" t="str">
        <f>TEXT(EnergyDemand__2_1[[#This Row],[Date]],"dddd")</f>
        <v>Sunday</v>
      </c>
      <c r="F702" s="49">
        <f>YEAR(EnergyDemand__2_1[[#This Row],[Date]])</f>
        <v>2019</v>
      </c>
      <c r="G702">
        <v>18.399999999999999</v>
      </c>
      <c r="H702">
        <v>27.8</v>
      </c>
      <c r="I702">
        <v>21.1</v>
      </c>
      <c r="J702">
        <v>0</v>
      </c>
      <c r="K702" t="str">
        <f>VLOOKUP(EnergyDemand__2_1[[#This Row],[Date]],_holidays!$A$1:$C$2107,2,0)</f>
        <v>N</v>
      </c>
      <c r="L702" t="str">
        <f>VLOOKUP(EnergyDemand__2_1[[#This Row],[Date]],_holidays!$A$1:$C$2107,3,0)</f>
        <v>N</v>
      </c>
      <c r="M702" s="2">
        <v>99801.574999999997</v>
      </c>
      <c r="N702" s="4">
        <v>86.396224309999994</v>
      </c>
      <c r="O702" s="54">
        <f>EnergyDemand__2_1[[#This Row],[Demand]]*EnergyDemand__2_1[[#This Row],[RRP AUD$]]</f>
        <v>8622479.2601912878</v>
      </c>
    </row>
    <row r="703" spans="1:15" x14ac:dyDescent="0.3">
      <c r="A703" s="3">
        <v>43115</v>
      </c>
      <c r="B703" s="3" t="str">
        <f>"Q" &amp;INT((MONTH(A703)+2)/3) &amp; "-" &amp; YEAR(A703)</f>
        <v>Q1-2018</v>
      </c>
      <c r="C703" t="str">
        <f>TEXT(EnergyDemand__2_1[[#This Row],[Date]],"mmmm")</f>
        <v>January</v>
      </c>
      <c r="D703">
        <f>WEEKNUM(EnergyDemand__2_1[[#This Row],[Date]],)</f>
        <v>3</v>
      </c>
      <c r="E703" t="str">
        <f>TEXT(EnergyDemand__2_1[[#This Row],[Date]],"dddd")</f>
        <v>Monday</v>
      </c>
      <c r="F703" s="49">
        <f>YEAR(EnergyDemand__2_1[[#This Row],[Date]])</f>
        <v>2018</v>
      </c>
      <c r="G703">
        <v>14.6</v>
      </c>
      <c r="H703">
        <v>20.9</v>
      </c>
      <c r="I703">
        <v>21.1</v>
      </c>
      <c r="J703">
        <v>0</v>
      </c>
      <c r="K703" t="str">
        <f>VLOOKUP(EnergyDemand__2_1[[#This Row],[Date]],_holidays!$A$1:$C$2107,2,0)</f>
        <v>N</v>
      </c>
      <c r="L703" t="str">
        <f>VLOOKUP(EnergyDemand__2_1[[#This Row],[Date]],_holidays!$A$1:$C$2107,3,0)</f>
        <v>N</v>
      </c>
      <c r="M703" s="2">
        <v>109389.095</v>
      </c>
      <c r="N703" s="4">
        <v>86.378514550000006</v>
      </c>
      <c r="O703" s="54">
        <f>EnergyDemand__2_1[[#This Row],[Demand]]*EnergyDemand__2_1[[#This Row],[RRP AUD$]]</f>
        <v>9448867.5340688322</v>
      </c>
    </row>
    <row r="704" spans="1:15" x14ac:dyDescent="0.3">
      <c r="A704" s="3">
        <v>42953</v>
      </c>
      <c r="B704" s="3" t="str">
        <f>"Q" &amp;INT((MONTH(A704)+2)/3) &amp; "-" &amp; YEAR(A704)</f>
        <v>Q3-2017</v>
      </c>
      <c r="C704" t="str">
        <f>TEXT(EnergyDemand__2_1[[#This Row],[Date]],"mmmm")</f>
        <v>August</v>
      </c>
      <c r="D704">
        <f>WEEKNUM(EnergyDemand__2_1[[#This Row],[Date]],)</f>
        <v>32</v>
      </c>
      <c r="E704" t="str">
        <f>TEXT(EnergyDemand__2_1[[#This Row],[Date]],"dddd")</f>
        <v>Sunday</v>
      </c>
      <c r="F704" s="49">
        <f>YEAR(EnergyDemand__2_1[[#This Row],[Date]])</f>
        <v>2017</v>
      </c>
      <c r="G704">
        <v>9</v>
      </c>
      <c r="H704">
        <v>13</v>
      </c>
      <c r="I704">
        <v>8.1999999999999993</v>
      </c>
      <c r="J704">
        <v>0</v>
      </c>
      <c r="K704" t="str">
        <f>VLOOKUP(EnergyDemand__2_1[[#This Row],[Date]],_holidays!$A$1:$C$2107,2,0)</f>
        <v>Y</v>
      </c>
      <c r="L704" t="str">
        <f>VLOOKUP(EnergyDemand__2_1[[#This Row],[Date]],_holidays!$A$1:$C$2107,3,0)</f>
        <v>N</v>
      </c>
      <c r="M704" s="2">
        <v>117351.14</v>
      </c>
      <c r="N704" s="4">
        <v>86.202202409999998</v>
      </c>
      <c r="O704" s="54">
        <f>EnergyDemand__2_1[[#This Row],[Demand]]*EnergyDemand__2_1[[#This Row],[RRP AUD$]]</f>
        <v>10115926.723324247</v>
      </c>
    </row>
    <row r="705" spans="1:15" x14ac:dyDescent="0.3">
      <c r="A705" s="3">
        <v>43372</v>
      </c>
      <c r="B705" s="3" t="str">
        <f>"Q" &amp;INT((MONTH(A705)+2)/3) &amp; "-" &amp; YEAR(A705)</f>
        <v>Q3-2018</v>
      </c>
      <c r="C705" t="str">
        <f>TEXT(EnergyDemand__2_1[[#This Row],[Date]],"mmmm")</f>
        <v>September</v>
      </c>
      <c r="D705">
        <f>WEEKNUM(EnergyDemand__2_1[[#This Row],[Date]],)</f>
        <v>39</v>
      </c>
      <c r="E705" t="str">
        <f>TEXT(EnergyDemand__2_1[[#This Row],[Date]],"dddd")</f>
        <v>Saturday</v>
      </c>
      <c r="F705" s="49">
        <f>YEAR(EnergyDemand__2_1[[#This Row],[Date]])</f>
        <v>2018</v>
      </c>
      <c r="G705">
        <v>5.5</v>
      </c>
      <c r="H705">
        <v>14</v>
      </c>
      <c r="I705">
        <v>17</v>
      </c>
      <c r="J705">
        <v>1.2</v>
      </c>
      <c r="K705" t="str">
        <f>VLOOKUP(EnergyDemand__2_1[[#This Row],[Date]],_holidays!$A$1:$C$2107,2,0)</f>
        <v>N</v>
      </c>
      <c r="L705" t="str">
        <f>VLOOKUP(EnergyDemand__2_1[[#This Row],[Date]],_holidays!$A$1:$C$2107,3,0)</f>
        <v>N</v>
      </c>
      <c r="M705" s="2">
        <v>109315.065</v>
      </c>
      <c r="N705" s="4">
        <v>86.164086429999998</v>
      </c>
      <c r="O705" s="54">
        <f>EnergyDemand__2_1[[#This Row],[Demand]]*EnergyDemand__2_1[[#This Row],[RRP AUD$]]</f>
        <v>9419032.7087610681</v>
      </c>
    </row>
    <row r="706" spans="1:15" x14ac:dyDescent="0.3">
      <c r="A706" s="3">
        <v>43583</v>
      </c>
      <c r="B706" s="3" t="str">
        <f>"Q" &amp;INT((MONTH(A706)+2)/3) &amp; "-" &amp; YEAR(A706)</f>
        <v>Q2-2019</v>
      </c>
      <c r="C706" t="str">
        <f>TEXT(EnergyDemand__2_1[[#This Row],[Date]],"mmmm")</f>
        <v>April</v>
      </c>
      <c r="D706">
        <f>WEEKNUM(EnergyDemand__2_1[[#This Row],[Date]],)</f>
        <v>18</v>
      </c>
      <c r="E706" t="str">
        <f>TEXT(EnergyDemand__2_1[[#This Row],[Date]],"dddd")</f>
        <v>Sunday</v>
      </c>
      <c r="F706" s="49">
        <f>YEAR(EnergyDemand__2_1[[#This Row],[Date]])</f>
        <v>2019</v>
      </c>
      <c r="G706">
        <v>12.4</v>
      </c>
      <c r="H706">
        <v>17.399999999999999</v>
      </c>
      <c r="I706">
        <v>5.2</v>
      </c>
      <c r="J706">
        <v>0</v>
      </c>
      <c r="K706" t="str">
        <f>VLOOKUP(EnergyDemand__2_1[[#This Row],[Date]],_holidays!$A$1:$C$2107,2,0)</f>
        <v>Y</v>
      </c>
      <c r="L706" t="str">
        <f>VLOOKUP(EnergyDemand__2_1[[#This Row],[Date]],_holidays!$A$1:$C$2107,3,0)</f>
        <v>N</v>
      </c>
      <c r="M706" s="2">
        <v>101057.43</v>
      </c>
      <c r="N706" s="4">
        <v>86.022860620000003</v>
      </c>
      <c r="O706" s="54">
        <f>EnergyDemand__2_1[[#This Row],[Demand]]*EnergyDemand__2_1[[#This Row],[RRP AUD$]]</f>
        <v>8693249.2155054063</v>
      </c>
    </row>
    <row r="707" spans="1:15" x14ac:dyDescent="0.3">
      <c r="A707" s="3">
        <v>42795</v>
      </c>
      <c r="B707" s="3" t="str">
        <f>"Q" &amp;INT((MONTH(A707)+2)/3) &amp; "-" &amp; YEAR(A707)</f>
        <v>Q1-2017</v>
      </c>
      <c r="C707" t="str">
        <f>TEXT(EnergyDemand__2_1[[#This Row],[Date]],"mmmm")</f>
        <v>March</v>
      </c>
      <c r="D707">
        <f>WEEKNUM(EnergyDemand__2_1[[#This Row],[Date]],)</f>
        <v>9</v>
      </c>
      <c r="E707" t="str">
        <f>TEXT(EnergyDemand__2_1[[#This Row],[Date]],"dddd")</f>
        <v>Wednesday</v>
      </c>
      <c r="F707" s="49">
        <f>YEAR(EnergyDemand__2_1[[#This Row],[Date]])</f>
        <v>2017</v>
      </c>
      <c r="G707">
        <v>16.600000000000001</v>
      </c>
      <c r="H707">
        <v>30.5</v>
      </c>
      <c r="I707">
        <v>23.7</v>
      </c>
      <c r="J707">
        <v>0</v>
      </c>
      <c r="K707" t="str">
        <f>VLOOKUP(EnergyDemand__2_1[[#This Row],[Date]],_holidays!$A$1:$C$2107,2,0)</f>
        <v>Y</v>
      </c>
      <c r="L707" t="str">
        <f>VLOOKUP(EnergyDemand__2_1[[#This Row],[Date]],_holidays!$A$1:$C$2107,3,0)</f>
        <v>N</v>
      </c>
      <c r="M707" s="2">
        <v>137291.97</v>
      </c>
      <c r="N707" s="4">
        <v>86.003999010000001</v>
      </c>
      <c r="O707" s="54">
        <f>EnergyDemand__2_1[[#This Row],[Demand]]*EnergyDemand__2_1[[#This Row],[RRP AUD$]]</f>
        <v>11807658.451960949</v>
      </c>
    </row>
    <row r="708" spans="1:15" x14ac:dyDescent="0.3">
      <c r="A708" s="3">
        <v>43509</v>
      </c>
      <c r="B708" s="3" t="str">
        <f>"Q" &amp;INT((MONTH(A708)+2)/3) &amp; "-" &amp; YEAR(A708)</f>
        <v>Q1-2019</v>
      </c>
      <c r="C708" t="str">
        <f>TEXT(EnergyDemand__2_1[[#This Row],[Date]],"mmmm")</f>
        <v>February</v>
      </c>
      <c r="D708">
        <f>WEEKNUM(EnergyDemand__2_1[[#This Row],[Date]],)</f>
        <v>7</v>
      </c>
      <c r="E708" t="str">
        <f>TEXT(EnergyDemand__2_1[[#This Row],[Date]],"dddd")</f>
        <v>Wednesday</v>
      </c>
      <c r="F708" s="49">
        <f>YEAR(EnergyDemand__2_1[[#This Row],[Date]])</f>
        <v>2019</v>
      </c>
      <c r="G708">
        <v>11.8</v>
      </c>
      <c r="H708">
        <v>19.2</v>
      </c>
      <c r="I708">
        <v>23.7</v>
      </c>
      <c r="J708">
        <v>2.8</v>
      </c>
      <c r="K708" t="str">
        <f>VLOOKUP(EnergyDemand__2_1[[#This Row],[Date]],_holidays!$A$1:$C$2107,2,0)</f>
        <v>Y</v>
      </c>
      <c r="L708" t="str">
        <f>VLOOKUP(EnergyDemand__2_1[[#This Row],[Date]],_holidays!$A$1:$C$2107,3,0)</f>
        <v>N</v>
      </c>
      <c r="M708" s="2">
        <v>106692.845</v>
      </c>
      <c r="N708" s="4">
        <v>85.981483069999996</v>
      </c>
      <c r="O708" s="54">
        <f>EnergyDemand__2_1[[#This Row],[Demand]]*EnergyDemand__2_1[[#This Row],[RRP AUD$]]</f>
        <v>9173609.0460576341</v>
      </c>
    </row>
    <row r="709" spans="1:15" x14ac:dyDescent="0.3">
      <c r="A709" s="3">
        <v>43664</v>
      </c>
      <c r="B709" s="3" t="str">
        <f>"Q" &amp;INT((MONTH(A709)+2)/3) &amp; "-" &amp; YEAR(A709)</f>
        <v>Q3-2019</v>
      </c>
      <c r="C709" t="str">
        <f>TEXT(EnergyDemand__2_1[[#This Row],[Date]],"mmmm")</f>
        <v>July</v>
      </c>
      <c r="D709">
        <f>WEEKNUM(EnergyDemand__2_1[[#This Row],[Date]],)</f>
        <v>29</v>
      </c>
      <c r="E709" t="str">
        <f>TEXT(EnergyDemand__2_1[[#This Row],[Date]],"dddd")</f>
        <v>Thursday</v>
      </c>
      <c r="F709" s="49">
        <f>YEAR(EnergyDemand__2_1[[#This Row],[Date]])</f>
        <v>2019</v>
      </c>
      <c r="G709">
        <v>9</v>
      </c>
      <c r="H709">
        <v>14.3</v>
      </c>
      <c r="I709">
        <v>7.9</v>
      </c>
      <c r="J709">
        <v>0.4</v>
      </c>
      <c r="K709" t="str">
        <f>VLOOKUP(EnergyDemand__2_1[[#This Row],[Date]],_holidays!$A$1:$C$2107,2,0)</f>
        <v>Y</v>
      </c>
      <c r="L709" t="str">
        <f>VLOOKUP(EnergyDemand__2_1[[#This Row],[Date]],_holidays!$A$1:$C$2107,3,0)</f>
        <v>N</v>
      </c>
      <c r="M709" s="2">
        <v>134119.14000000001</v>
      </c>
      <c r="N709" s="4">
        <v>85.918878829999997</v>
      </c>
      <c r="O709" s="54">
        <f>EnergyDemand__2_1[[#This Row],[Demand]]*EnergyDemand__2_1[[#This Row],[RRP AUD$]]</f>
        <v>11523366.138443807</v>
      </c>
    </row>
    <row r="710" spans="1:15" x14ac:dyDescent="0.3">
      <c r="A710" s="3">
        <v>43650</v>
      </c>
      <c r="B710" s="3" t="str">
        <f>"Q" &amp;INT((MONTH(A710)+2)/3) &amp; "-" &amp; YEAR(A710)</f>
        <v>Q3-2019</v>
      </c>
      <c r="C710" t="str">
        <f>TEXT(EnergyDemand__2_1[[#This Row],[Date]],"mmmm")</f>
        <v>July</v>
      </c>
      <c r="D710">
        <f>WEEKNUM(EnergyDemand__2_1[[#This Row],[Date]],)</f>
        <v>27</v>
      </c>
      <c r="E710" t="str">
        <f>TEXT(EnergyDemand__2_1[[#This Row],[Date]],"dddd")</f>
        <v>Thursday</v>
      </c>
      <c r="F710" s="49">
        <f>YEAR(EnergyDemand__2_1[[#This Row],[Date]])</f>
        <v>2019</v>
      </c>
      <c r="G710">
        <v>5.3</v>
      </c>
      <c r="H710">
        <v>13.5</v>
      </c>
      <c r="I710">
        <v>6.9</v>
      </c>
      <c r="J710">
        <v>0</v>
      </c>
      <c r="K710" t="str">
        <f>VLOOKUP(EnergyDemand__2_1[[#This Row],[Date]],_holidays!$A$1:$C$2107,2,0)</f>
        <v>N</v>
      </c>
      <c r="L710" t="str">
        <f>VLOOKUP(EnergyDemand__2_1[[#This Row],[Date]],_holidays!$A$1:$C$2107,3,0)</f>
        <v>N</v>
      </c>
      <c r="M710" s="2">
        <v>135182.72500000001</v>
      </c>
      <c r="N710" s="4">
        <v>85.901782639999993</v>
      </c>
      <c r="O710" s="54">
        <f>EnergyDemand__2_1[[#This Row],[Demand]]*EnergyDemand__2_1[[#This Row],[RRP AUD$]]</f>
        <v>11612437.059632894</v>
      </c>
    </row>
    <row r="711" spans="1:15" x14ac:dyDescent="0.3">
      <c r="A711" s="3">
        <v>43295</v>
      </c>
      <c r="B711" s="3" t="str">
        <f>"Q" &amp;INT((MONTH(A711)+2)/3) &amp; "-" &amp; YEAR(A711)</f>
        <v>Q3-2018</v>
      </c>
      <c r="C711" t="str">
        <f>TEXT(EnergyDemand__2_1[[#This Row],[Date]],"mmmm")</f>
        <v>July</v>
      </c>
      <c r="D711">
        <f>WEEKNUM(EnergyDemand__2_1[[#This Row],[Date]],)</f>
        <v>28</v>
      </c>
      <c r="E711" t="str">
        <f>TEXT(EnergyDemand__2_1[[#This Row],[Date]],"dddd")</f>
        <v>Saturday</v>
      </c>
      <c r="F711" s="49">
        <f>YEAR(EnergyDemand__2_1[[#This Row],[Date]])</f>
        <v>2018</v>
      </c>
      <c r="G711">
        <v>4.4000000000000004</v>
      </c>
      <c r="H711">
        <v>15.5</v>
      </c>
      <c r="I711">
        <v>10</v>
      </c>
      <c r="J711">
        <v>0</v>
      </c>
      <c r="K711" t="str">
        <f>VLOOKUP(EnergyDemand__2_1[[#This Row],[Date]],_holidays!$A$1:$C$2107,2,0)</f>
        <v>N</v>
      </c>
      <c r="L711" t="str">
        <f>VLOOKUP(EnergyDemand__2_1[[#This Row],[Date]],_holidays!$A$1:$C$2107,3,0)</f>
        <v>N</v>
      </c>
      <c r="M711" s="2">
        <v>124491.53</v>
      </c>
      <c r="N711" s="4">
        <v>85.800950819999997</v>
      </c>
      <c r="O711" s="54">
        <f>EnergyDemand__2_1[[#This Row],[Demand]]*EnergyDemand__2_1[[#This Row],[RRP AUD$]]</f>
        <v>10681491.643036554</v>
      </c>
    </row>
    <row r="712" spans="1:15" x14ac:dyDescent="0.3">
      <c r="A712" s="3">
        <v>42906</v>
      </c>
      <c r="B712" s="3" t="str">
        <f>"Q" &amp;INT((MONTH(A712)+2)/3) &amp; "-" &amp; YEAR(A712)</f>
        <v>Q2-2017</v>
      </c>
      <c r="C712" t="str">
        <f>TEXT(EnergyDemand__2_1[[#This Row],[Date]],"mmmm")</f>
        <v>June</v>
      </c>
      <c r="D712">
        <f>WEEKNUM(EnergyDemand__2_1[[#This Row],[Date]],)</f>
        <v>25</v>
      </c>
      <c r="E712" t="str">
        <f>TEXT(EnergyDemand__2_1[[#This Row],[Date]],"dddd")</f>
        <v>Tuesday</v>
      </c>
      <c r="F712" s="49">
        <f>YEAR(EnergyDemand__2_1[[#This Row],[Date]])</f>
        <v>2017</v>
      </c>
      <c r="G712">
        <v>6.4</v>
      </c>
      <c r="H712">
        <v>15.8</v>
      </c>
      <c r="I712">
        <v>9.1999999999999993</v>
      </c>
      <c r="J712">
        <v>0</v>
      </c>
      <c r="K712" t="str">
        <f>VLOOKUP(EnergyDemand__2_1[[#This Row],[Date]],_holidays!$A$1:$C$2107,2,0)</f>
        <v>Y</v>
      </c>
      <c r="L712" t="str">
        <f>VLOOKUP(EnergyDemand__2_1[[#This Row],[Date]],_holidays!$A$1:$C$2107,3,0)</f>
        <v>N</v>
      </c>
      <c r="M712" s="2">
        <v>131996.97</v>
      </c>
      <c r="N712" s="4">
        <v>85.797832029999995</v>
      </c>
      <c r="O712" s="54">
        <f>EnergyDemand__2_1[[#This Row],[Demand]]*EnergyDemand__2_1[[#This Row],[RRP AUD$]]</f>
        <v>11325053.860528948</v>
      </c>
    </row>
    <row r="713" spans="1:15" x14ac:dyDescent="0.3">
      <c r="A713" s="3">
        <v>43628</v>
      </c>
      <c r="B713" s="3" t="str">
        <f>"Q" &amp;INT((MONTH(A713)+2)/3) &amp; "-" &amp; YEAR(A713)</f>
        <v>Q2-2019</v>
      </c>
      <c r="C713" t="str">
        <f>TEXT(EnergyDemand__2_1[[#This Row],[Date]],"mmmm")</f>
        <v>June</v>
      </c>
      <c r="D713">
        <f>WEEKNUM(EnergyDemand__2_1[[#This Row],[Date]],)</f>
        <v>24</v>
      </c>
      <c r="E713" t="str">
        <f>TEXT(EnergyDemand__2_1[[#This Row],[Date]],"dddd")</f>
        <v>Wednesday</v>
      </c>
      <c r="F713" s="49">
        <f>YEAR(EnergyDemand__2_1[[#This Row],[Date]])</f>
        <v>2019</v>
      </c>
      <c r="G713">
        <v>11.9</v>
      </c>
      <c r="H713">
        <v>16.5</v>
      </c>
      <c r="I713">
        <v>1.3</v>
      </c>
      <c r="J713">
        <v>0.6</v>
      </c>
      <c r="K713" t="str">
        <f>VLOOKUP(EnergyDemand__2_1[[#This Row],[Date]],_holidays!$A$1:$C$2107,2,0)</f>
        <v>Y</v>
      </c>
      <c r="L713" t="str">
        <f>VLOOKUP(EnergyDemand__2_1[[#This Row],[Date]],_holidays!$A$1:$C$2107,3,0)</f>
        <v>N</v>
      </c>
      <c r="M713" s="2">
        <v>128127.75</v>
      </c>
      <c r="N713" s="4">
        <v>85.792690070000006</v>
      </c>
      <c r="O713" s="54">
        <f>EnergyDemand__2_1[[#This Row],[Demand]]*EnergyDemand__2_1[[#This Row],[RRP AUD$]]</f>
        <v>10992424.345116444</v>
      </c>
    </row>
    <row r="714" spans="1:15" x14ac:dyDescent="0.3">
      <c r="A714" s="3">
        <v>43090</v>
      </c>
      <c r="B714" s="3" t="str">
        <f>"Q" &amp;INT((MONTH(A714)+2)/3) &amp; "-" &amp; YEAR(A714)</f>
        <v>Q4-2017</v>
      </c>
      <c r="C714" t="str">
        <f>TEXT(EnergyDemand__2_1[[#This Row],[Date]],"mmmm")</f>
        <v>December</v>
      </c>
      <c r="D714">
        <f>WEEKNUM(EnergyDemand__2_1[[#This Row],[Date]],)</f>
        <v>51</v>
      </c>
      <c r="E714" t="str">
        <f>TEXT(EnergyDemand__2_1[[#This Row],[Date]],"dddd")</f>
        <v>Thursday</v>
      </c>
      <c r="F714" s="49">
        <f>YEAR(EnergyDemand__2_1[[#This Row],[Date]])</f>
        <v>2017</v>
      </c>
      <c r="G714">
        <v>12.3</v>
      </c>
      <c r="H714">
        <v>23.7</v>
      </c>
      <c r="I714">
        <v>31.9</v>
      </c>
      <c r="J714">
        <v>0</v>
      </c>
      <c r="K714" t="str">
        <f>VLOOKUP(EnergyDemand__2_1[[#This Row],[Date]],_holidays!$A$1:$C$2107,2,0)</f>
        <v>Y</v>
      </c>
      <c r="L714" t="str">
        <f>VLOOKUP(EnergyDemand__2_1[[#This Row],[Date]],_holidays!$A$1:$C$2107,3,0)</f>
        <v>N</v>
      </c>
      <c r="M714" s="2">
        <v>114462.53</v>
      </c>
      <c r="N714" s="4">
        <v>85.775431650000002</v>
      </c>
      <c r="O714" s="54">
        <f>EnergyDemand__2_1[[#This Row],[Demand]]*EnergyDemand__2_1[[#This Row],[RRP AUD$]]</f>
        <v>9818072.9185010754</v>
      </c>
    </row>
    <row r="715" spans="1:15" x14ac:dyDescent="0.3">
      <c r="A715" s="3">
        <v>43154</v>
      </c>
      <c r="B715" s="3" t="str">
        <f>"Q" &amp;INT((MONTH(A715)+2)/3) &amp; "-" &amp; YEAR(A715)</f>
        <v>Q1-2018</v>
      </c>
      <c r="C715" t="str">
        <f>TEXT(EnergyDemand__2_1[[#This Row],[Date]],"mmmm")</f>
        <v>February</v>
      </c>
      <c r="D715">
        <f>WEEKNUM(EnergyDemand__2_1[[#This Row],[Date]],)</f>
        <v>8</v>
      </c>
      <c r="E715" t="str">
        <f>TEXT(EnergyDemand__2_1[[#This Row],[Date]],"dddd")</f>
        <v>Friday</v>
      </c>
      <c r="F715" s="49">
        <f>YEAR(EnergyDemand__2_1[[#This Row],[Date]])</f>
        <v>2018</v>
      </c>
      <c r="G715">
        <v>21.2</v>
      </c>
      <c r="H715">
        <v>33.5</v>
      </c>
      <c r="I715">
        <v>13.4</v>
      </c>
      <c r="J715">
        <v>0.2</v>
      </c>
      <c r="K715" t="str">
        <f>VLOOKUP(EnergyDemand__2_1[[#This Row],[Date]],_holidays!$A$1:$C$2107,2,0)</f>
        <v>Y</v>
      </c>
      <c r="L715" t="str">
        <f>VLOOKUP(EnergyDemand__2_1[[#This Row],[Date]],_holidays!$A$1:$C$2107,3,0)</f>
        <v>N</v>
      </c>
      <c r="M715" s="2">
        <v>136328.345</v>
      </c>
      <c r="N715" s="4">
        <v>85.713196379999999</v>
      </c>
      <c r="O715" s="54">
        <f>EnergyDemand__2_1[[#This Row],[Demand]]*EnergyDemand__2_1[[#This Row],[RRP AUD$]]</f>
        <v>11685138.207145391</v>
      </c>
    </row>
    <row r="716" spans="1:15" x14ac:dyDescent="0.3">
      <c r="A716" s="3">
        <v>43674</v>
      </c>
      <c r="B716" s="3" t="str">
        <f>"Q" &amp;INT((MONTH(A716)+2)/3) &amp; "-" &amp; YEAR(A716)</f>
        <v>Q3-2019</v>
      </c>
      <c r="C716" t="str">
        <f>TEXT(EnergyDemand__2_1[[#This Row],[Date]],"mmmm")</f>
        <v>July</v>
      </c>
      <c r="D716">
        <f>WEEKNUM(EnergyDemand__2_1[[#This Row],[Date]],)</f>
        <v>31</v>
      </c>
      <c r="E716" t="str">
        <f>TEXT(EnergyDemand__2_1[[#This Row],[Date]],"dddd")</f>
        <v>Sunday</v>
      </c>
      <c r="F716" s="49">
        <f>YEAR(EnergyDemand__2_1[[#This Row],[Date]])</f>
        <v>2019</v>
      </c>
      <c r="G716">
        <v>6.6</v>
      </c>
      <c r="H716">
        <v>15.1</v>
      </c>
      <c r="I716">
        <v>10.199999999999999</v>
      </c>
      <c r="J716">
        <v>0</v>
      </c>
      <c r="K716" t="str">
        <f>VLOOKUP(EnergyDemand__2_1[[#This Row],[Date]],_holidays!$A$1:$C$2107,2,0)</f>
        <v>Y</v>
      </c>
      <c r="L716" t="str">
        <f>VLOOKUP(EnergyDemand__2_1[[#This Row],[Date]],_holidays!$A$1:$C$2107,3,0)</f>
        <v>N</v>
      </c>
      <c r="M716" s="2">
        <v>118413.13499999999</v>
      </c>
      <c r="N716" s="4">
        <v>85.712073040000007</v>
      </c>
      <c r="O716" s="54">
        <f>EnergyDemand__2_1[[#This Row],[Demand]]*EnergyDemand__2_1[[#This Row],[RRP AUD$]]</f>
        <v>10149435.27601538</v>
      </c>
    </row>
    <row r="717" spans="1:15" x14ac:dyDescent="0.3">
      <c r="A717" s="3">
        <v>43196</v>
      </c>
      <c r="B717" s="3" t="str">
        <f>"Q" &amp;INT((MONTH(A717)+2)/3) &amp; "-" &amp; YEAR(A717)</f>
        <v>Q2-2018</v>
      </c>
      <c r="C717" t="str">
        <f>TEXT(EnergyDemand__2_1[[#This Row],[Date]],"mmmm")</f>
        <v>April</v>
      </c>
      <c r="D717">
        <f>WEEKNUM(EnergyDemand__2_1[[#This Row],[Date]],)</f>
        <v>14</v>
      </c>
      <c r="E717" t="str">
        <f>TEXT(EnergyDemand__2_1[[#This Row],[Date]],"dddd")</f>
        <v>Friday</v>
      </c>
      <c r="F717" s="49">
        <f>YEAR(EnergyDemand__2_1[[#This Row],[Date]])</f>
        <v>2018</v>
      </c>
      <c r="G717">
        <v>13.8</v>
      </c>
      <c r="H717">
        <v>21.2</v>
      </c>
      <c r="I717">
        <v>14.8</v>
      </c>
      <c r="J717">
        <v>0</v>
      </c>
      <c r="K717" t="str">
        <f>VLOOKUP(EnergyDemand__2_1[[#This Row],[Date]],_holidays!$A$1:$C$2107,2,0)</f>
        <v>N</v>
      </c>
      <c r="L717" t="str">
        <f>VLOOKUP(EnergyDemand__2_1[[#This Row],[Date]],_holidays!$A$1:$C$2107,3,0)</f>
        <v>N</v>
      </c>
      <c r="M717" s="2">
        <v>115979.07</v>
      </c>
      <c r="N717" s="4">
        <v>85.687904610000004</v>
      </c>
      <c r="O717" s="54">
        <f>EnergyDemand__2_1[[#This Row],[Demand]]*EnergyDemand__2_1[[#This Row],[RRP AUD$]]</f>
        <v>9938003.4869165141</v>
      </c>
    </row>
    <row r="718" spans="1:15" x14ac:dyDescent="0.3">
      <c r="A718" s="3">
        <v>43384</v>
      </c>
      <c r="B718" s="3" t="str">
        <f>"Q" &amp;INT((MONTH(A718)+2)/3) &amp; "-" &amp; YEAR(A718)</f>
        <v>Q4-2018</v>
      </c>
      <c r="C718" t="str">
        <f>TEXT(EnergyDemand__2_1[[#This Row],[Date]],"mmmm")</f>
        <v>October</v>
      </c>
      <c r="D718">
        <f>WEEKNUM(EnergyDemand__2_1[[#This Row],[Date]],)</f>
        <v>41</v>
      </c>
      <c r="E718" t="str">
        <f>TEXT(EnergyDemand__2_1[[#This Row],[Date]],"dddd")</f>
        <v>Thursday</v>
      </c>
      <c r="F718" s="49">
        <f>YEAR(EnergyDemand__2_1[[#This Row],[Date]])</f>
        <v>2018</v>
      </c>
      <c r="G718">
        <v>6.4</v>
      </c>
      <c r="H718">
        <v>20.7</v>
      </c>
      <c r="I718">
        <v>23.7</v>
      </c>
      <c r="J718">
        <v>0</v>
      </c>
      <c r="K718" t="str">
        <f>VLOOKUP(EnergyDemand__2_1[[#This Row],[Date]],_holidays!$A$1:$C$2107,2,0)</f>
        <v>Y</v>
      </c>
      <c r="L718" t="str">
        <f>VLOOKUP(EnergyDemand__2_1[[#This Row],[Date]],_holidays!$A$1:$C$2107,3,0)</f>
        <v>N</v>
      </c>
      <c r="M718" s="2">
        <v>110432.33</v>
      </c>
      <c r="N718" s="4">
        <v>85.630408540000005</v>
      </c>
      <c r="O718" s="54">
        <f>EnergyDemand__2_1[[#This Row],[Demand]]*EnergyDemand__2_1[[#This Row],[RRP AUD$]]</f>
        <v>9456365.5339240991</v>
      </c>
    </row>
    <row r="719" spans="1:15" x14ac:dyDescent="0.3">
      <c r="A719" s="3">
        <v>43048</v>
      </c>
      <c r="B719" s="3" t="str">
        <f>"Q" &amp;INT((MONTH(A719)+2)/3) &amp; "-" &amp; YEAR(A719)</f>
        <v>Q4-2017</v>
      </c>
      <c r="C719" t="str">
        <f>TEXT(EnergyDemand__2_1[[#This Row],[Date]],"mmmm")</f>
        <v>November</v>
      </c>
      <c r="D719">
        <f>WEEKNUM(EnergyDemand__2_1[[#This Row],[Date]],)</f>
        <v>45</v>
      </c>
      <c r="E719" t="str">
        <f>TEXT(EnergyDemand__2_1[[#This Row],[Date]],"dddd")</f>
        <v>Thursday</v>
      </c>
      <c r="F719" s="49">
        <f>YEAR(EnergyDemand__2_1[[#This Row],[Date]])</f>
        <v>2017</v>
      </c>
      <c r="G719">
        <v>8.6999999999999993</v>
      </c>
      <c r="H719">
        <v>21.8</v>
      </c>
      <c r="I719">
        <v>28.8</v>
      </c>
      <c r="J719">
        <v>0</v>
      </c>
      <c r="K719" t="str">
        <f>VLOOKUP(EnergyDemand__2_1[[#This Row],[Date]],_holidays!$A$1:$C$2107,2,0)</f>
        <v>Y</v>
      </c>
      <c r="L719" t="str">
        <f>VLOOKUP(EnergyDemand__2_1[[#This Row],[Date]],_holidays!$A$1:$C$2107,3,0)</f>
        <v>N</v>
      </c>
      <c r="M719" s="2">
        <v>113539.935</v>
      </c>
      <c r="N719" s="4">
        <v>85.582594670000006</v>
      </c>
      <c r="O719" s="54">
        <f>EnergyDemand__2_1[[#This Row],[Demand]]*EnergyDemand__2_1[[#This Row],[RRP AUD$]]</f>
        <v>9717042.2359631471</v>
      </c>
    </row>
    <row r="720" spans="1:15" x14ac:dyDescent="0.3">
      <c r="A720" s="3">
        <v>42796</v>
      </c>
      <c r="B720" s="3" t="str">
        <f>"Q" &amp;INT((MONTH(A720)+2)/3) &amp; "-" &amp; YEAR(A720)</f>
        <v>Q1-2017</v>
      </c>
      <c r="C720" t="str">
        <f>TEXT(EnergyDemand__2_1[[#This Row],[Date]],"mmmm")</f>
        <v>March</v>
      </c>
      <c r="D720">
        <f>WEEKNUM(EnergyDemand__2_1[[#This Row],[Date]],)</f>
        <v>9</v>
      </c>
      <c r="E720" t="str">
        <f>TEXT(EnergyDemand__2_1[[#This Row],[Date]],"dddd")</f>
        <v>Thursday</v>
      </c>
      <c r="F720" s="49">
        <f>YEAR(EnergyDemand__2_1[[#This Row],[Date]])</f>
        <v>2017</v>
      </c>
      <c r="G720">
        <v>17.7</v>
      </c>
      <c r="H720">
        <v>23.3</v>
      </c>
      <c r="I720">
        <v>22</v>
      </c>
      <c r="J720">
        <v>0</v>
      </c>
      <c r="K720" t="str">
        <f>VLOOKUP(EnergyDemand__2_1[[#This Row],[Date]],_holidays!$A$1:$C$2107,2,0)</f>
        <v>Y</v>
      </c>
      <c r="L720" t="str">
        <f>VLOOKUP(EnergyDemand__2_1[[#This Row],[Date]],_holidays!$A$1:$C$2107,3,0)</f>
        <v>N</v>
      </c>
      <c r="M720" s="2">
        <v>127633.27499999999</v>
      </c>
      <c r="N720" s="4">
        <v>85.498445459999999</v>
      </c>
      <c r="O720" s="54">
        <f>EnergyDemand__2_1[[#This Row],[Demand]]*EnergyDemand__2_1[[#This Row],[RRP AUD$]]</f>
        <v>10912446.60146868</v>
      </c>
    </row>
    <row r="721" spans="1:15" x14ac:dyDescent="0.3">
      <c r="A721" s="3">
        <v>43361</v>
      </c>
      <c r="B721" s="3" t="str">
        <f>"Q" &amp;INT((MONTH(A721)+2)/3) &amp; "-" &amp; YEAR(A721)</f>
        <v>Q3-2018</v>
      </c>
      <c r="C721" t="str">
        <f>TEXT(EnergyDemand__2_1[[#This Row],[Date]],"mmmm")</f>
        <v>September</v>
      </c>
      <c r="D721">
        <f>WEEKNUM(EnergyDemand__2_1[[#This Row],[Date]],)</f>
        <v>38</v>
      </c>
      <c r="E721" t="str">
        <f>TEXT(EnergyDemand__2_1[[#This Row],[Date]],"dddd")</f>
        <v>Tuesday</v>
      </c>
      <c r="F721" s="49">
        <f>YEAR(EnergyDemand__2_1[[#This Row],[Date]])</f>
        <v>2018</v>
      </c>
      <c r="G721">
        <v>11</v>
      </c>
      <c r="H721">
        <v>20.3</v>
      </c>
      <c r="I721">
        <v>8</v>
      </c>
      <c r="J721">
        <v>0</v>
      </c>
      <c r="K721" t="str">
        <f>VLOOKUP(EnergyDemand__2_1[[#This Row],[Date]],_holidays!$A$1:$C$2107,2,0)</f>
        <v>Y</v>
      </c>
      <c r="L721" t="str">
        <f>VLOOKUP(EnergyDemand__2_1[[#This Row],[Date]],_holidays!$A$1:$C$2107,3,0)</f>
        <v>N</v>
      </c>
      <c r="M721" s="2">
        <v>119622.285</v>
      </c>
      <c r="N721" s="4">
        <v>85.452468640000006</v>
      </c>
      <c r="O721" s="54">
        <f>EnergyDemand__2_1[[#This Row],[Demand]]*EnergyDemand__2_1[[#This Row],[RRP AUD$]]</f>
        <v>10222019.557607643</v>
      </c>
    </row>
    <row r="722" spans="1:15" x14ac:dyDescent="0.3">
      <c r="A722" s="3">
        <v>43022</v>
      </c>
      <c r="B722" s="3" t="str">
        <f>"Q" &amp;INT((MONTH(A722)+2)/3) &amp; "-" &amp; YEAR(A722)</f>
        <v>Q4-2017</v>
      </c>
      <c r="C722" t="str">
        <f>TEXT(EnergyDemand__2_1[[#This Row],[Date]],"mmmm")</f>
        <v>October</v>
      </c>
      <c r="D722">
        <f>WEEKNUM(EnergyDemand__2_1[[#This Row],[Date]],)</f>
        <v>41</v>
      </c>
      <c r="E722" t="str">
        <f>TEXT(EnergyDemand__2_1[[#This Row],[Date]],"dddd")</f>
        <v>Saturday</v>
      </c>
      <c r="F722" s="49">
        <f>YEAR(EnergyDemand__2_1[[#This Row],[Date]])</f>
        <v>2017</v>
      </c>
      <c r="G722">
        <v>8.1999999999999993</v>
      </c>
      <c r="H722">
        <v>16.100000000000001</v>
      </c>
      <c r="I722">
        <v>23.6</v>
      </c>
      <c r="J722">
        <v>0</v>
      </c>
      <c r="K722" t="str">
        <f>VLOOKUP(EnergyDemand__2_1[[#This Row],[Date]],_holidays!$A$1:$C$2107,2,0)</f>
        <v>Y</v>
      </c>
      <c r="L722" t="str">
        <f>VLOOKUP(EnergyDemand__2_1[[#This Row],[Date]],_holidays!$A$1:$C$2107,3,0)</f>
        <v>N</v>
      </c>
      <c r="M722" s="2">
        <v>102037.16499999999</v>
      </c>
      <c r="N722" s="4">
        <v>85.403883269999994</v>
      </c>
      <c r="O722" s="54">
        <f>EnergyDemand__2_1[[#This Row],[Demand]]*EnergyDemand__2_1[[#This Row],[RRP AUD$]]</f>
        <v>8714370.1288617291</v>
      </c>
    </row>
    <row r="723" spans="1:15" x14ac:dyDescent="0.3">
      <c r="A723" s="3">
        <v>43554</v>
      </c>
      <c r="B723" s="3" t="str">
        <f>"Q" &amp;INT((MONTH(A723)+2)/3) &amp; "-" &amp; YEAR(A723)</f>
        <v>Q1-2019</v>
      </c>
      <c r="C723" t="str">
        <f>TEXT(EnergyDemand__2_1[[#This Row],[Date]],"mmmm")</f>
        <v>March</v>
      </c>
      <c r="D723">
        <f>WEEKNUM(EnergyDemand__2_1[[#This Row],[Date]],)</f>
        <v>13</v>
      </c>
      <c r="E723" t="str">
        <f>TEXT(EnergyDemand__2_1[[#This Row],[Date]],"dddd")</f>
        <v>Saturday</v>
      </c>
      <c r="F723" s="49">
        <f>YEAR(EnergyDemand__2_1[[#This Row],[Date]])</f>
        <v>2019</v>
      </c>
      <c r="G723">
        <v>9.1</v>
      </c>
      <c r="H723">
        <v>15.6</v>
      </c>
      <c r="I723">
        <v>11.4</v>
      </c>
      <c r="J723">
        <v>1.8</v>
      </c>
      <c r="K723" t="str">
        <f>VLOOKUP(EnergyDemand__2_1[[#This Row],[Date]],_holidays!$A$1:$C$2107,2,0)</f>
        <v>Y</v>
      </c>
      <c r="L723" t="str">
        <f>VLOOKUP(EnergyDemand__2_1[[#This Row],[Date]],_holidays!$A$1:$C$2107,3,0)</f>
        <v>N</v>
      </c>
      <c r="M723" s="2">
        <v>101262.655</v>
      </c>
      <c r="N723" s="4">
        <v>85.165934859999993</v>
      </c>
      <c r="O723" s="54">
        <f>EnergyDemand__2_1[[#This Row],[Demand]]*EnergyDemand__2_1[[#This Row],[RRP AUD$]]</f>
        <v>8624128.6794806533</v>
      </c>
    </row>
    <row r="724" spans="1:15" x14ac:dyDescent="0.3">
      <c r="A724" s="3">
        <v>43472</v>
      </c>
      <c r="B724" s="3" t="str">
        <f>"Q" &amp;INT((MONTH(A724)+2)/3) &amp; "-" &amp; YEAR(A724)</f>
        <v>Q1-2019</v>
      </c>
      <c r="C724" t="str">
        <f>TEXT(EnergyDemand__2_1[[#This Row],[Date]],"mmmm")</f>
        <v>January</v>
      </c>
      <c r="D724">
        <f>WEEKNUM(EnergyDemand__2_1[[#This Row],[Date]],)</f>
        <v>2</v>
      </c>
      <c r="E724" t="str">
        <f>TEXT(EnergyDemand__2_1[[#This Row],[Date]],"dddd")</f>
        <v>Monday</v>
      </c>
      <c r="F724" s="49">
        <f>YEAR(EnergyDemand__2_1[[#This Row],[Date]])</f>
        <v>2019</v>
      </c>
      <c r="G724">
        <v>17.100000000000001</v>
      </c>
      <c r="H724">
        <v>23.1</v>
      </c>
      <c r="I724">
        <v>30.2</v>
      </c>
      <c r="J724">
        <v>0</v>
      </c>
      <c r="K724" t="str">
        <f>VLOOKUP(EnergyDemand__2_1[[#This Row],[Date]],_holidays!$A$1:$C$2107,2,0)</f>
        <v>N</v>
      </c>
      <c r="L724" t="str">
        <f>VLOOKUP(EnergyDemand__2_1[[#This Row],[Date]],_holidays!$A$1:$C$2107,3,0)</f>
        <v>N</v>
      </c>
      <c r="M724" s="2">
        <v>109874.9</v>
      </c>
      <c r="N724" s="4">
        <v>85.07795745</v>
      </c>
      <c r="O724" s="54">
        <f>EnergyDemand__2_1[[#This Row],[Demand]]*EnergyDemand__2_1[[#This Row],[RRP AUD$]]</f>
        <v>9347932.0670230053</v>
      </c>
    </row>
    <row r="725" spans="1:15" x14ac:dyDescent="0.3">
      <c r="A725" s="3">
        <v>43614</v>
      </c>
      <c r="B725" s="3" t="str">
        <f>"Q" &amp;INT((MONTH(A725)+2)/3) &amp; "-" &amp; YEAR(A725)</f>
        <v>Q2-2019</v>
      </c>
      <c r="C725" t="str">
        <f>TEXT(EnergyDemand__2_1[[#This Row],[Date]],"mmmm")</f>
        <v>May</v>
      </c>
      <c r="D725">
        <f>WEEKNUM(EnergyDemand__2_1[[#This Row],[Date]],)</f>
        <v>22</v>
      </c>
      <c r="E725" t="str">
        <f>TEXT(EnergyDemand__2_1[[#This Row],[Date]],"dddd")</f>
        <v>Wednesday</v>
      </c>
      <c r="F725" s="49">
        <f>YEAR(EnergyDemand__2_1[[#This Row],[Date]])</f>
        <v>2019</v>
      </c>
      <c r="G725">
        <v>8.6999999999999993</v>
      </c>
      <c r="H725">
        <v>10.6</v>
      </c>
      <c r="I725">
        <v>7.9</v>
      </c>
      <c r="J725">
        <v>1.2</v>
      </c>
      <c r="K725" t="str">
        <f>VLOOKUP(EnergyDemand__2_1[[#This Row],[Date]],_holidays!$A$1:$C$2107,2,0)</f>
        <v>Y</v>
      </c>
      <c r="L725" t="str">
        <f>VLOOKUP(EnergyDemand__2_1[[#This Row],[Date]],_holidays!$A$1:$C$2107,3,0)</f>
        <v>N</v>
      </c>
      <c r="M725" s="2">
        <v>136301.49</v>
      </c>
      <c r="N725" s="4">
        <v>85.003942199999997</v>
      </c>
      <c r="O725" s="54">
        <f>EnergyDemand__2_1[[#This Row],[Demand]]*EnergyDemand__2_1[[#This Row],[RRP AUD$]]</f>
        <v>11586163.977733877</v>
      </c>
    </row>
    <row r="726" spans="1:15" x14ac:dyDescent="0.3">
      <c r="A726" s="3">
        <v>43356</v>
      </c>
      <c r="B726" s="3" t="str">
        <f>"Q" &amp;INT((MONTH(A726)+2)/3) &amp; "-" &amp; YEAR(A726)</f>
        <v>Q3-2018</v>
      </c>
      <c r="C726" t="str">
        <f>TEXT(EnergyDemand__2_1[[#This Row],[Date]],"mmmm")</f>
        <v>September</v>
      </c>
      <c r="D726">
        <f>WEEKNUM(EnergyDemand__2_1[[#This Row],[Date]],)</f>
        <v>37</v>
      </c>
      <c r="E726" t="str">
        <f>TEXT(EnergyDemand__2_1[[#This Row],[Date]],"dddd")</f>
        <v>Thursday</v>
      </c>
      <c r="F726" s="49">
        <f>YEAR(EnergyDemand__2_1[[#This Row],[Date]])</f>
        <v>2018</v>
      </c>
      <c r="G726">
        <v>7.1</v>
      </c>
      <c r="H726">
        <v>19.7</v>
      </c>
      <c r="I726">
        <v>18.2</v>
      </c>
      <c r="J726">
        <v>0</v>
      </c>
      <c r="K726" t="str">
        <f>VLOOKUP(EnergyDemand__2_1[[#This Row],[Date]],_holidays!$A$1:$C$2107,2,0)</f>
        <v>Y</v>
      </c>
      <c r="L726" t="str">
        <f>VLOOKUP(EnergyDemand__2_1[[#This Row],[Date]],_holidays!$A$1:$C$2107,3,0)</f>
        <v>N</v>
      </c>
      <c r="M726" s="2">
        <v>117880.565</v>
      </c>
      <c r="N726" s="4">
        <v>84.978278599999996</v>
      </c>
      <c r="O726" s="54">
        <f>EnergyDemand__2_1[[#This Row],[Demand]]*EnergyDemand__2_1[[#This Row],[RRP AUD$]]</f>
        <v>10017287.494095409</v>
      </c>
    </row>
    <row r="727" spans="1:15" x14ac:dyDescent="0.3">
      <c r="A727" s="3">
        <v>42910</v>
      </c>
      <c r="B727" s="3" t="str">
        <f>"Q" &amp;INT((MONTH(A727)+2)/3) &amp; "-" &amp; YEAR(A727)</f>
        <v>Q2-2017</v>
      </c>
      <c r="C727" t="str">
        <f>TEXT(EnergyDemand__2_1[[#This Row],[Date]],"mmmm")</f>
        <v>June</v>
      </c>
      <c r="D727">
        <f>WEEKNUM(EnergyDemand__2_1[[#This Row],[Date]],)</f>
        <v>25</v>
      </c>
      <c r="E727" t="str">
        <f>TEXT(EnergyDemand__2_1[[#This Row],[Date]],"dddd")</f>
        <v>Saturday</v>
      </c>
      <c r="F727" s="49">
        <f>YEAR(EnergyDemand__2_1[[#This Row],[Date]])</f>
        <v>2017</v>
      </c>
      <c r="G727">
        <v>8.3000000000000007</v>
      </c>
      <c r="H727">
        <v>12.3</v>
      </c>
      <c r="I727">
        <v>7.3</v>
      </c>
      <c r="J727">
        <v>1.4</v>
      </c>
      <c r="K727" t="str">
        <f>VLOOKUP(EnergyDemand__2_1[[#This Row],[Date]],_holidays!$A$1:$C$2107,2,0)</f>
        <v>Y</v>
      </c>
      <c r="L727" t="str">
        <f>VLOOKUP(EnergyDemand__2_1[[#This Row],[Date]],_holidays!$A$1:$C$2107,3,0)</f>
        <v>N</v>
      </c>
      <c r="M727" s="2">
        <v>122393.325</v>
      </c>
      <c r="N727" s="4">
        <v>84.970944450000005</v>
      </c>
      <c r="O727" s="54">
        <f>EnergyDemand__2_1[[#This Row],[Demand]]*EnergyDemand__2_1[[#This Row],[RRP AUD$]]</f>
        <v>10399876.419625796</v>
      </c>
    </row>
    <row r="728" spans="1:15" x14ac:dyDescent="0.3">
      <c r="A728" s="3">
        <v>43465</v>
      </c>
      <c r="B728" s="3" t="str">
        <f>"Q" &amp;INT((MONTH(A728)+2)/3) &amp; "-" &amp; YEAR(A728)</f>
        <v>Q4-2018</v>
      </c>
      <c r="C728" t="str">
        <f>TEXT(EnergyDemand__2_1[[#This Row],[Date]],"mmmm")</f>
        <v>December</v>
      </c>
      <c r="D728">
        <f>WEEKNUM(EnergyDemand__2_1[[#This Row],[Date]],)</f>
        <v>53</v>
      </c>
      <c r="E728" t="str">
        <f>TEXT(EnergyDemand__2_1[[#This Row],[Date]],"dddd")</f>
        <v>Monday</v>
      </c>
      <c r="F728" s="49">
        <f>YEAR(EnergyDemand__2_1[[#This Row],[Date]])</f>
        <v>2018</v>
      </c>
      <c r="G728">
        <v>17.3</v>
      </c>
      <c r="H728">
        <v>23.5</v>
      </c>
      <c r="I728">
        <v>31.3</v>
      </c>
      <c r="J728">
        <v>0.8</v>
      </c>
      <c r="K728" t="str">
        <f>VLOOKUP(EnergyDemand__2_1[[#This Row],[Date]],_holidays!$A$1:$C$2107,2,0)</f>
        <v>N</v>
      </c>
      <c r="L728" t="str">
        <f>VLOOKUP(EnergyDemand__2_1[[#This Row],[Date]],_holidays!$A$1:$C$2107,3,0)</f>
        <v>N</v>
      </c>
      <c r="M728" s="2">
        <v>103381.91499999999</v>
      </c>
      <c r="N728" s="4">
        <v>84.897997059999994</v>
      </c>
      <c r="O728" s="54">
        <f>EnergyDemand__2_1[[#This Row],[Demand]]*EnergyDemand__2_1[[#This Row],[RRP AUD$]]</f>
        <v>8776917.5157271679</v>
      </c>
    </row>
    <row r="729" spans="1:15" x14ac:dyDescent="0.3">
      <c r="A729" s="3">
        <v>43197</v>
      </c>
      <c r="B729" s="3" t="str">
        <f>"Q" &amp;INT((MONTH(A729)+2)/3) &amp; "-" &amp; YEAR(A729)</f>
        <v>Q2-2018</v>
      </c>
      <c r="C729" t="str">
        <f>TEXT(EnergyDemand__2_1[[#This Row],[Date]],"mmmm")</f>
        <v>April</v>
      </c>
      <c r="D729">
        <f>WEEKNUM(EnergyDemand__2_1[[#This Row],[Date]],)</f>
        <v>14</v>
      </c>
      <c r="E729" t="str">
        <f>TEXT(EnergyDemand__2_1[[#This Row],[Date]],"dddd")</f>
        <v>Saturday</v>
      </c>
      <c r="F729" s="49">
        <f>YEAR(EnergyDemand__2_1[[#This Row],[Date]])</f>
        <v>2018</v>
      </c>
      <c r="G729">
        <v>9.8000000000000007</v>
      </c>
      <c r="H729">
        <v>21.6</v>
      </c>
      <c r="I729">
        <v>16</v>
      </c>
      <c r="J729">
        <v>0</v>
      </c>
      <c r="K729" t="str">
        <f>VLOOKUP(EnergyDemand__2_1[[#This Row],[Date]],_holidays!$A$1:$C$2107,2,0)</f>
        <v>N</v>
      </c>
      <c r="L729" t="str">
        <f>VLOOKUP(EnergyDemand__2_1[[#This Row],[Date]],_holidays!$A$1:$C$2107,3,0)</f>
        <v>N</v>
      </c>
      <c r="M729" s="2">
        <v>105938.47500000001</v>
      </c>
      <c r="N729" s="4">
        <v>84.8974312</v>
      </c>
      <c r="O729" s="54">
        <f>EnergyDemand__2_1[[#This Row],[Demand]]*EnergyDemand__2_1[[#This Row],[RRP AUD$]]</f>
        <v>8993904.3927454203</v>
      </c>
    </row>
    <row r="730" spans="1:15" x14ac:dyDescent="0.3">
      <c r="A730" s="3">
        <v>43573</v>
      </c>
      <c r="B730" s="3" t="str">
        <f>"Q" &amp;INT((MONTH(A730)+2)/3) &amp; "-" &amp; YEAR(A730)</f>
        <v>Q2-2019</v>
      </c>
      <c r="C730" t="str">
        <f>TEXT(EnergyDemand__2_1[[#This Row],[Date]],"mmmm")</f>
        <v>April</v>
      </c>
      <c r="D730">
        <f>WEEKNUM(EnergyDemand__2_1[[#This Row],[Date]],)</f>
        <v>16</v>
      </c>
      <c r="E730" t="str">
        <f>TEXT(EnergyDemand__2_1[[#This Row],[Date]],"dddd")</f>
        <v>Thursday</v>
      </c>
      <c r="F730" s="49">
        <f>YEAR(EnergyDemand__2_1[[#This Row],[Date]])</f>
        <v>2019</v>
      </c>
      <c r="G730">
        <v>13.2</v>
      </c>
      <c r="H730">
        <v>17.7</v>
      </c>
      <c r="I730">
        <v>12.8</v>
      </c>
      <c r="J730">
        <v>0</v>
      </c>
      <c r="K730" t="str">
        <f>VLOOKUP(EnergyDemand__2_1[[#This Row],[Date]],_holidays!$A$1:$C$2107,2,0)</f>
        <v>N</v>
      </c>
      <c r="L730" t="str">
        <f>VLOOKUP(EnergyDemand__2_1[[#This Row],[Date]],_holidays!$A$1:$C$2107,3,0)</f>
        <v>N</v>
      </c>
      <c r="M730" s="2">
        <v>111360.065</v>
      </c>
      <c r="N730" s="4">
        <v>84.833863710000003</v>
      </c>
      <c r="O730" s="54">
        <f>EnergyDemand__2_1[[#This Row],[Demand]]*EnergyDemand__2_1[[#This Row],[RRP AUD$]]</f>
        <v>9447104.576946741</v>
      </c>
    </row>
    <row r="731" spans="1:15" x14ac:dyDescent="0.3">
      <c r="A731" s="3">
        <v>43656</v>
      </c>
      <c r="B731" s="3" t="str">
        <f>"Q" &amp;INT((MONTH(A731)+2)/3) &amp; "-" &amp; YEAR(A731)</f>
        <v>Q3-2019</v>
      </c>
      <c r="C731" t="str">
        <f>TEXT(EnergyDemand__2_1[[#This Row],[Date]],"mmmm")</f>
        <v>July</v>
      </c>
      <c r="D731">
        <f>WEEKNUM(EnergyDemand__2_1[[#This Row],[Date]],)</f>
        <v>28</v>
      </c>
      <c r="E731" t="str">
        <f>TEXT(EnergyDemand__2_1[[#This Row],[Date]],"dddd")</f>
        <v>Wednesday</v>
      </c>
      <c r="F731" s="49">
        <f>YEAR(EnergyDemand__2_1[[#This Row],[Date]])</f>
        <v>2019</v>
      </c>
      <c r="G731">
        <v>9.5</v>
      </c>
      <c r="H731">
        <v>15.4</v>
      </c>
      <c r="I731">
        <v>6.7</v>
      </c>
      <c r="J731">
        <v>0.2</v>
      </c>
      <c r="K731" t="str">
        <f>VLOOKUP(EnergyDemand__2_1[[#This Row],[Date]],_holidays!$A$1:$C$2107,2,0)</f>
        <v>N</v>
      </c>
      <c r="L731" t="str">
        <f>VLOOKUP(EnergyDemand__2_1[[#This Row],[Date]],_holidays!$A$1:$C$2107,3,0)</f>
        <v>N</v>
      </c>
      <c r="M731" s="2">
        <v>127092.715</v>
      </c>
      <c r="N731" s="4">
        <v>84.780694909999994</v>
      </c>
      <c r="O731" s="54">
        <f>EnergyDemand__2_1[[#This Row],[Demand]]*EnergyDemand__2_1[[#This Row],[RRP AUD$]]</f>
        <v>10775008.69569858</v>
      </c>
    </row>
    <row r="732" spans="1:15" x14ac:dyDescent="0.3">
      <c r="A732" s="3">
        <v>43066</v>
      </c>
      <c r="B732" s="3" t="str">
        <f>"Q" &amp;INT((MONTH(A732)+2)/3) &amp; "-" &amp; YEAR(A732)</f>
        <v>Q4-2017</v>
      </c>
      <c r="C732" t="str">
        <f>TEXT(EnergyDemand__2_1[[#This Row],[Date]],"mmmm")</f>
        <v>November</v>
      </c>
      <c r="D732">
        <f>WEEKNUM(EnergyDemand__2_1[[#This Row],[Date]],)</f>
        <v>48</v>
      </c>
      <c r="E732" t="str">
        <f>TEXT(EnergyDemand__2_1[[#This Row],[Date]],"dddd")</f>
        <v>Monday</v>
      </c>
      <c r="F732" s="49">
        <f>YEAR(EnergyDemand__2_1[[#This Row],[Date]])</f>
        <v>2017</v>
      </c>
      <c r="G732">
        <v>16.5</v>
      </c>
      <c r="H732">
        <v>21.2</v>
      </c>
      <c r="I732">
        <v>20.5</v>
      </c>
      <c r="J732">
        <v>1.4</v>
      </c>
      <c r="K732" t="str">
        <f>VLOOKUP(EnergyDemand__2_1[[#This Row],[Date]],_holidays!$A$1:$C$2107,2,0)</f>
        <v>Y</v>
      </c>
      <c r="L732" t="str">
        <f>VLOOKUP(EnergyDemand__2_1[[#This Row],[Date]],_holidays!$A$1:$C$2107,3,0)</f>
        <v>N</v>
      </c>
      <c r="M732" s="2">
        <v>115429.005</v>
      </c>
      <c r="N732" s="4">
        <v>84.608923149999995</v>
      </c>
      <c r="O732" s="54">
        <f>EnergyDemand__2_1[[#This Row],[Demand]]*EnergyDemand__2_1[[#This Row],[RRP AUD$]]</f>
        <v>9766323.8133259658</v>
      </c>
    </row>
    <row r="733" spans="1:15" x14ac:dyDescent="0.3">
      <c r="A733" s="3">
        <v>43264</v>
      </c>
      <c r="B733" s="3" t="str">
        <f>"Q" &amp;INT((MONTH(A733)+2)/3) &amp; "-" &amp; YEAR(A733)</f>
        <v>Q2-2018</v>
      </c>
      <c r="C733" t="str">
        <f>TEXT(EnergyDemand__2_1[[#This Row],[Date]],"mmmm")</f>
        <v>June</v>
      </c>
      <c r="D733">
        <f>WEEKNUM(EnergyDemand__2_1[[#This Row],[Date]],)</f>
        <v>24</v>
      </c>
      <c r="E733" t="str">
        <f>TEXT(EnergyDemand__2_1[[#This Row],[Date]],"dddd")</f>
        <v>Wednesday</v>
      </c>
      <c r="F733" s="49">
        <f>YEAR(EnergyDemand__2_1[[#This Row],[Date]])</f>
        <v>2018</v>
      </c>
      <c r="G733">
        <v>9.5</v>
      </c>
      <c r="H733">
        <v>14.1</v>
      </c>
      <c r="I733">
        <v>7.1</v>
      </c>
      <c r="J733">
        <v>0</v>
      </c>
      <c r="K733" t="str">
        <f>VLOOKUP(EnergyDemand__2_1[[#This Row],[Date]],_holidays!$A$1:$C$2107,2,0)</f>
        <v>Y</v>
      </c>
      <c r="L733" t="str">
        <f>VLOOKUP(EnergyDemand__2_1[[#This Row],[Date]],_holidays!$A$1:$C$2107,3,0)</f>
        <v>N</v>
      </c>
      <c r="M733" s="2">
        <v>131574.60500000001</v>
      </c>
      <c r="N733" s="4">
        <v>84.579532720000003</v>
      </c>
      <c r="O733" s="54">
        <f>EnergyDemand__2_1[[#This Row],[Demand]]*EnergyDemand__2_1[[#This Row],[RRP AUD$]]</f>
        <v>11128518.608718578</v>
      </c>
    </row>
    <row r="734" spans="1:15" x14ac:dyDescent="0.3">
      <c r="A734" s="3">
        <v>43152</v>
      </c>
      <c r="B734" s="3" t="str">
        <f>"Q" &amp;INT((MONTH(A734)+2)/3) &amp; "-" &amp; YEAR(A734)</f>
        <v>Q1-2018</v>
      </c>
      <c r="C734" t="str">
        <f>TEXT(EnergyDemand__2_1[[#This Row],[Date]],"mmmm")</f>
        <v>February</v>
      </c>
      <c r="D734">
        <f>WEEKNUM(EnergyDemand__2_1[[#This Row],[Date]],)</f>
        <v>8</v>
      </c>
      <c r="E734" t="str">
        <f>TEXT(EnergyDemand__2_1[[#This Row],[Date]],"dddd")</f>
        <v>Wednesday</v>
      </c>
      <c r="F734" s="49">
        <f>YEAR(EnergyDemand__2_1[[#This Row],[Date]])</f>
        <v>2018</v>
      </c>
      <c r="G734">
        <v>16</v>
      </c>
      <c r="H734">
        <v>29.3</v>
      </c>
      <c r="I734">
        <v>16</v>
      </c>
      <c r="J734">
        <v>0</v>
      </c>
      <c r="K734" t="str">
        <f>VLOOKUP(EnergyDemand__2_1[[#This Row],[Date]],_holidays!$A$1:$C$2107,2,0)</f>
        <v>Y</v>
      </c>
      <c r="L734" t="str">
        <f>VLOOKUP(EnergyDemand__2_1[[#This Row],[Date]],_holidays!$A$1:$C$2107,3,0)</f>
        <v>N</v>
      </c>
      <c r="M734" s="2">
        <v>124481.41499999999</v>
      </c>
      <c r="N734" s="4">
        <v>84.555739439999996</v>
      </c>
      <c r="O734" s="54">
        <f>EnergyDemand__2_1[[#This Row],[Demand]]*EnergyDemand__2_1[[#This Row],[RRP AUD$]]</f>
        <v>10525618.091862507</v>
      </c>
    </row>
    <row r="735" spans="1:15" x14ac:dyDescent="0.3">
      <c r="A735" s="3">
        <v>43395</v>
      </c>
      <c r="B735" s="3" t="str">
        <f>"Q" &amp;INT((MONTH(A735)+2)/3) &amp; "-" &amp; YEAR(A735)</f>
        <v>Q4-2018</v>
      </c>
      <c r="C735" t="str">
        <f>TEXT(EnergyDemand__2_1[[#This Row],[Date]],"mmmm")</f>
        <v>October</v>
      </c>
      <c r="D735">
        <f>WEEKNUM(EnergyDemand__2_1[[#This Row],[Date]],)</f>
        <v>43</v>
      </c>
      <c r="E735" t="str">
        <f>TEXT(EnergyDemand__2_1[[#This Row],[Date]],"dddd")</f>
        <v>Monday</v>
      </c>
      <c r="F735" s="49">
        <f>YEAR(EnergyDemand__2_1[[#This Row],[Date]])</f>
        <v>2018</v>
      </c>
      <c r="G735">
        <v>8.9</v>
      </c>
      <c r="H735">
        <v>27</v>
      </c>
      <c r="I735">
        <v>25.7</v>
      </c>
      <c r="J735">
        <v>0</v>
      </c>
      <c r="K735" t="str">
        <f>VLOOKUP(EnergyDemand__2_1[[#This Row],[Date]],_holidays!$A$1:$C$2107,2,0)</f>
        <v>Y</v>
      </c>
      <c r="L735" t="str">
        <f>VLOOKUP(EnergyDemand__2_1[[#This Row],[Date]],_holidays!$A$1:$C$2107,3,0)</f>
        <v>N</v>
      </c>
      <c r="M735" s="2">
        <v>105893.61500000001</v>
      </c>
      <c r="N735" s="4">
        <v>84.175390419999999</v>
      </c>
      <c r="O735" s="54">
        <f>EnergyDemand__2_1[[#This Row],[Demand]]*EnergyDemand__2_1[[#This Row],[RRP AUD$]]</f>
        <v>8913636.3856101688</v>
      </c>
    </row>
    <row r="736" spans="1:15" x14ac:dyDescent="0.3">
      <c r="A736" s="3">
        <v>43464</v>
      </c>
      <c r="B736" s="3" t="str">
        <f>"Q" &amp;INT((MONTH(A736)+2)/3) &amp; "-" &amp; YEAR(A736)</f>
        <v>Q4-2018</v>
      </c>
      <c r="C736" t="str">
        <f>TEXT(EnergyDemand__2_1[[#This Row],[Date]],"mmmm")</f>
        <v>December</v>
      </c>
      <c r="D736">
        <f>WEEKNUM(EnergyDemand__2_1[[#This Row],[Date]],)</f>
        <v>53</v>
      </c>
      <c r="E736" t="str">
        <f>TEXT(EnergyDemand__2_1[[#This Row],[Date]],"dddd")</f>
        <v>Sunday</v>
      </c>
      <c r="F736" s="49">
        <f>YEAR(EnergyDemand__2_1[[#This Row],[Date]])</f>
        <v>2018</v>
      </c>
      <c r="G736">
        <v>18.2</v>
      </c>
      <c r="H736">
        <v>22.7</v>
      </c>
      <c r="I736">
        <v>9.9</v>
      </c>
      <c r="J736">
        <v>0.6</v>
      </c>
      <c r="K736" t="str">
        <f>VLOOKUP(EnergyDemand__2_1[[#This Row],[Date]],_holidays!$A$1:$C$2107,2,0)</f>
        <v>N</v>
      </c>
      <c r="L736" t="str">
        <f>VLOOKUP(EnergyDemand__2_1[[#This Row],[Date]],_holidays!$A$1:$C$2107,3,0)</f>
        <v>N</v>
      </c>
      <c r="M736" s="2">
        <v>99613.865000000005</v>
      </c>
      <c r="N736" s="4">
        <v>84.166495269999999</v>
      </c>
      <c r="O736" s="54">
        <f>EnergyDemand__2_1[[#This Row],[Demand]]*EnergyDemand__2_1[[#This Row],[RRP AUD$]]</f>
        <v>8384149.897348919</v>
      </c>
    </row>
    <row r="737" spans="1:15" x14ac:dyDescent="0.3">
      <c r="A737" s="3">
        <v>43671</v>
      </c>
      <c r="B737" s="3" t="str">
        <f>"Q" &amp;INT((MONTH(A737)+2)/3) &amp; "-" &amp; YEAR(A737)</f>
        <v>Q3-2019</v>
      </c>
      <c r="C737" t="str">
        <f>TEXT(EnergyDemand__2_1[[#This Row],[Date]],"mmmm")</f>
        <v>July</v>
      </c>
      <c r="D737">
        <f>WEEKNUM(EnergyDemand__2_1[[#This Row],[Date]],)</f>
        <v>30</v>
      </c>
      <c r="E737" t="str">
        <f>TEXT(EnergyDemand__2_1[[#This Row],[Date]],"dddd")</f>
        <v>Thursday</v>
      </c>
      <c r="F737" s="49">
        <f>YEAR(EnergyDemand__2_1[[#This Row],[Date]])</f>
        <v>2019</v>
      </c>
      <c r="G737">
        <v>9.1999999999999993</v>
      </c>
      <c r="H737">
        <v>14.8</v>
      </c>
      <c r="I737">
        <v>5.2</v>
      </c>
      <c r="J737">
        <v>0</v>
      </c>
      <c r="K737" t="str">
        <f>VLOOKUP(EnergyDemand__2_1[[#This Row],[Date]],_holidays!$A$1:$C$2107,2,0)</f>
        <v>Y</v>
      </c>
      <c r="L737" t="str">
        <f>VLOOKUP(EnergyDemand__2_1[[#This Row],[Date]],_holidays!$A$1:$C$2107,3,0)</f>
        <v>N</v>
      </c>
      <c r="M737" s="2">
        <v>132940.63</v>
      </c>
      <c r="N737" s="4">
        <v>84.076210110000005</v>
      </c>
      <c r="O737" s="54">
        <f>EnergyDemand__2_1[[#This Row],[Demand]]*EnergyDemand__2_1[[#This Row],[RRP AUD$]]</f>
        <v>11177144.34003577</v>
      </c>
    </row>
    <row r="738" spans="1:15" x14ac:dyDescent="0.3">
      <c r="A738" s="3">
        <v>43073</v>
      </c>
      <c r="B738" s="3" t="str">
        <f>"Q" &amp;INT((MONTH(A738)+2)/3) &amp; "-" &amp; YEAR(A738)</f>
        <v>Q4-2017</v>
      </c>
      <c r="C738" t="str">
        <f>TEXT(EnergyDemand__2_1[[#This Row],[Date]],"mmmm")</f>
        <v>December</v>
      </c>
      <c r="D738">
        <f>WEEKNUM(EnergyDemand__2_1[[#This Row],[Date]],)</f>
        <v>49</v>
      </c>
      <c r="E738" t="str">
        <f>TEXT(EnergyDemand__2_1[[#This Row],[Date]],"dddd")</f>
        <v>Monday</v>
      </c>
      <c r="F738" s="49">
        <f>YEAR(EnergyDemand__2_1[[#This Row],[Date]])</f>
        <v>2017</v>
      </c>
      <c r="G738">
        <v>12.4</v>
      </c>
      <c r="H738">
        <v>17.5</v>
      </c>
      <c r="I738">
        <v>7.9</v>
      </c>
      <c r="J738">
        <v>5.4</v>
      </c>
      <c r="K738" t="str">
        <f>VLOOKUP(EnergyDemand__2_1[[#This Row],[Date]],_holidays!$A$1:$C$2107,2,0)</f>
        <v>Y</v>
      </c>
      <c r="L738" t="str">
        <f>VLOOKUP(EnergyDemand__2_1[[#This Row],[Date]],_holidays!$A$1:$C$2107,3,0)</f>
        <v>N</v>
      </c>
      <c r="M738" s="2">
        <v>111625.98</v>
      </c>
      <c r="N738" s="4">
        <v>84.041757820000001</v>
      </c>
      <c r="O738" s="54">
        <f>EnergyDemand__2_1[[#This Row],[Demand]]*EnergyDemand__2_1[[#This Row],[RRP AUD$]]</f>
        <v>9381243.5775801633</v>
      </c>
    </row>
    <row r="739" spans="1:15" x14ac:dyDescent="0.3">
      <c r="A739" s="3">
        <v>43024</v>
      </c>
      <c r="B739" s="3" t="str">
        <f>"Q" &amp;INT((MONTH(A739)+2)/3) &amp; "-" &amp; YEAR(A739)</f>
        <v>Q4-2017</v>
      </c>
      <c r="C739" t="str">
        <f>TEXT(EnergyDemand__2_1[[#This Row],[Date]],"mmmm")</f>
        <v>October</v>
      </c>
      <c r="D739">
        <f>WEEKNUM(EnergyDemand__2_1[[#This Row],[Date]],)</f>
        <v>42</v>
      </c>
      <c r="E739" t="str">
        <f>TEXT(EnergyDemand__2_1[[#This Row],[Date]],"dddd")</f>
        <v>Monday</v>
      </c>
      <c r="F739" s="49">
        <f>YEAR(EnergyDemand__2_1[[#This Row],[Date]])</f>
        <v>2017</v>
      </c>
      <c r="G739">
        <v>11.3</v>
      </c>
      <c r="H739">
        <v>28.6</v>
      </c>
      <c r="I739">
        <v>23.8</v>
      </c>
      <c r="J739">
        <v>0</v>
      </c>
      <c r="K739" t="str">
        <f>VLOOKUP(EnergyDemand__2_1[[#This Row],[Date]],_holidays!$A$1:$C$2107,2,0)</f>
        <v>Y</v>
      </c>
      <c r="L739" t="str">
        <f>VLOOKUP(EnergyDemand__2_1[[#This Row],[Date]],_holidays!$A$1:$C$2107,3,0)</f>
        <v>N</v>
      </c>
      <c r="M739" s="2">
        <v>115907.395</v>
      </c>
      <c r="N739" s="4">
        <v>84.013226709999998</v>
      </c>
      <c r="O739" s="54">
        <f>EnergyDemand__2_1[[#This Row],[Demand]]*EnergyDemand__2_1[[#This Row],[RRP AUD$]]</f>
        <v>9737754.2535005212</v>
      </c>
    </row>
    <row r="740" spans="1:15" x14ac:dyDescent="0.3">
      <c r="A740" s="3">
        <v>43553</v>
      </c>
      <c r="B740" s="3" t="str">
        <f>"Q" &amp;INT((MONTH(A740)+2)/3) &amp; "-" &amp; YEAR(A740)</f>
        <v>Q1-2019</v>
      </c>
      <c r="C740" t="str">
        <f>TEXT(EnergyDemand__2_1[[#This Row],[Date]],"mmmm")</f>
        <v>March</v>
      </c>
      <c r="D740">
        <f>WEEKNUM(EnergyDemand__2_1[[#This Row],[Date]],)</f>
        <v>13</v>
      </c>
      <c r="E740" t="str">
        <f>TEXT(EnergyDemand__2_1[[#This Row],[Date]],"dddd")</f>
        <v>Friday</v>
      </c>
      <c r="F740" s="49">
        <f>YEAR(EnergyDemand__2_1[[#This Row],[Date]])</f>
        <v>2019</v>
      </c>
      <c r="G740">
        <v>14.6</v>
      </c>
      <c r="H740">
        <v>28.5</v>
      </c>
      <c r="I740">
        <v>4.9000000000000004</v>
      </c>
      <c r="J740">
        <v>0</v>
      </c>
      <c r="K740" t="str">
        <f>VLOOKUP(EnergyDemand__2_1[[#This Row],[Date]],_holidays!$A$1:$C$2107,2,0)</f>
        <v>Y</v>
      </c>
      <c r="L740" t="str">
        <f>VLOOKUP(EnergyDemand__2_1[[#This Row],[Date]],_holidays!$A$1:$C$2107,3,0)</f>
        <v>N</v>
      </c>
      <c r="M740" s="2">
        <v>110768.285</v>
      </c>
      <c r="N740" s="4">
        <v>83.989537740000003</v>
      </c>
      <c r="O740" s="54">
        <f>EnergyDemand__2_1[[#This Row],[Demand]]*EnergyDemand__2_1[[#This Row],[RRP AUD$]]</f>
        <v>9303377.0534025766</v>
      </c>
    </row>
    <row r="741" spans="1:15" x14ac:dyDescent="0.3">
      <c r="A741" s="3">
        <v>43300</v>
      </c>
      <c r="B741" s="3" t="str">
        <f>"Q" &amp;INT((MONTH(A741)+2)/3) &amp; "-" &amp; YEAR(A741)</f>
        <v>Q3-2018</v>
      </c>
      <c r="C741" t="str">
        <f>TEXT(EnergyDemand__2_1[[#This Row],[Date]],"mmmm")</f>
        <v>July</v>
      </c>
      <c r="D741">
        <f>WEEKNUM(EnergyDemand__2_1[[#This Row],[Date]],)</f>
        <v>29</v>
      </c>
      <c r="E741" t="str">
        <f>TEXT(EnergyDemand__2_1[[#This Row],[Date]],"dddd")</f>
        <v>Thursday</v>
      </c>
      <c r="F741" s="49">
        <f>YEAR(EnergyDemand__2_1[[#This Row],[Date]])</f>
        <v>2018</v>
      </c>
      <c r="G741">
        <v>8.6999999999999993</v>
      </c>
      <c r="H741">
        <v>17.600000000000001</v>
      </c>
      <c r="I741">
        <v>8.5</v>
      </c>
      <c r="J741">
        <v>0</v>
      </c>
      <c r="K741" t="str">
        <f>VLOOKUP(EnergyDemand__2_1[[#This Row],[Date]],_holidays!$A$1:$C$2107,2,0)</f>
        <v>Y</v>
      </c>
      <c r="L741" t="str">
        <f>VLOOKUP(EnergyDemand__2_1[[#This Row],[Date]],_holidays!$A$1:$C$2107,3,0)</f>
        <v>N</v>
      </c>
      <c r="M741" s="2">
        <v>133778.44500000001</v>
      </c>
      <c r="N741" s="4">
        <v>83.930959619999996</v>
      </c>
      <c r="O741" s="54">
        <f>EnergyDemand__2_1[[#This Row],[Demand]]*EnergyDemand__2_1[[#This Row],[RRP AUD$]]</f>
        <v>11228153.265321391</v>
      </c>
    </row>
    <row r="742" spans="1:15" x14ac:dyDescent="0.3">
      <c r="A742" s="3">
        <v>42803</v>
      </c>
      <c r="B742" s="3" t="str">
        <f>"Q" &amp;INT((MONTH(A742)+2)/3) &amp; "-" &amp; YEAR(A742)</f>
        <v>Q1-2017</v>
      </c>
      <c r="C742" t="str">
        <f>TEXT(EnergyDemand__2_1[[#This Row],[Date]],"mmmm")</f>
        <v>March</v>
      </c>
      <c r="D742">
        <f>WEEKNUM(EnergyDemand__2_1[[#This Row],[Date]],)</f>
        <v>10</v>
      </c>
      <c r="E742" t="str">
        <f>TEXT(EnergyDemand__2_1[[#This Row],[Date]],"dddd")</f>
        <v>Thursday</v>
      </c>
      <c r="F742" s="49">
        <f>YEAR(EnergyDemand__2_1[[#This Row],[Date]])</f>
        <v>2017</v>
      </c>
      <c r="G742">
        <v>15</v>
      </c>
      <c r="H742">
        <v>32.299999999999997</v>
      </c>
      <c r="I742">
        <v>21.1</v>
      </c>
      <c r="J742">
        <v>0</v>
      </c>
      <c r="K742" t="str">
        <f>VLOOKUP(EnergyDemand__2_1[[#This Row],[Date]],_holidays!$A$1:$C$2107,2,0)</f>
        <v>Y</v>
      </c>
      <c r="L742" t="str">
        <f>VLOOKUP(EnergyDemand__2_1[[#This Row],[Date]],_holidays!$A$1:$C$2107,3,0)</f>
        <v>N</v>
      </c>
      <c r="M742" s="2">
        <v>129649.25</v>
      </c>
      <c r="N742" s="4">
        <v>83.889686549999993</v>
      </c>
      <c r="O742" s="54">
        <f>EnergyDemand__2_1[[#This Row],[Demand]]*EnergyDemand__2_1[[#This Row],[RRP AUD$]]</f>
        <v>10876234.943942586</v>
      </c>
    </row>
    <row r="743" spans="1:15" x14ac:dyDescent="0.3">
      <c r="A743" s="3">
        <v>43789</v>
      </c>
      <c r="B743" s="3" t="str">
        <f>"Q" &amp;INT((MONTH(A743)+2)/3) &amp; "-" &amp; YEAR(A743)</f>
        <v>Q4-2019</v>
      </c>
      <c r="C743" t="str">
        <f>TEXT(EnergyDemand__2_1[[#This Row],[Date]],"mmmm")</f>
        <v>November</v>
      </c>
      <c r="D743">
        <f>WEEKNUM(EnergyDemand__2_1[[#This Row],[Date]],)</f>
        <v>47</v>
      </c>
      <c r="E743" t="str">
        <f>TEXT(EnergyDemand__2_1[[#This Row],[Date]],"dddd")</f>
        <v>Wednesday</v>
      </c>
      <c r="F743" s="49">
        <f>YEAR(EnergyDemand__2_1[[#This Row],[Date]])</f>
        <v>2019</v>
      </c>
      <c r="G743">
        <v>9.4</v>
      </c>
      <c r="H743">
        <v>34.700000000000003</v>
      </c>
      <c r="I743">
        <v>30.1</v>
      </c>
      <c r="J743">
        <v>0</v>
      </c>
      <c r="K743" t="str">
        <f>VLOOKUP(EnergyDemand__2_1[[#This Row],[Date]],_holidays!$A$1:$C$2107,2,0)</f>
        <v>Y</v>
      </c>
      <c r="L743" t="str">
        <f>VLOOKUP(EnergyDemand__2_1[[#This Row],[Date]],_holidays!$A$1:$C$2107,3,0)</f>
        <v>N</v>
      </c>
      <c r="M743" s="2">
        <v>119736.125</v>
      </c>
      <c r="N743" s="4">
        <v>83.763251699999998</v>
      </c>
      <c r="O743" s="54">
        <f>EnergyDemand__2_1[[#This Row],[Demand]]*EnergyDemand__2_1[[#This Row],[RRP AUD$]]</f>
        <v>10029487.175957663</v>
      </c>
    </row>
    <row r="744" spans="1:15" x14ac:dyDescent="0.3">
      <c r="A744" s="3">
        <v>43021</v>
      </c>
      <c r="B744" s="3" t="str">
        <f>"Q" &amp;INT((MONTH(A744)+2)/3) &amp; "-" &amp; YEAR(A744)</f>
        <v>Q4-2017</v>
      </c>
      <c r="C744" t="str">
        <f>TEXT(EnergyDemand__2_1[[#This Row],[Date]],"mmmm")</f>
        <v>October</v>
      </c>
      <c r="D744">
        <f>WEEKNUM(EnergyDemand__2_1[[#This Row],[Date]],)</f>
        <v>41</v>
      </c>
      <c r="E744" t="str">
        <f>TEXT(EnergyDemand__2_1[[#This Row],[Date]],"dddd")</f>
        <v>Friday</v>
      </c>
      <c r="F744" s="49">
        <f>YEAR(EnergyDemand__2_1[[#This Row],[Date]])</f>
        <v>2017</v>
      </c>
      <c r="G744">
        <v>13.1</v>
      </c>
      <c r="H744">
        <v>16.7</v>
      </c>
      <c r="I744">
        <v>12.5</v>
      </c>
      <c r="J744">
        <v>0</v>
      </c>
      <c r="K744" t="str">
        <f>VLOOKUP(EnergyDemand__2_1[[#This Row],[Date]],_holidays!$A$1:$C$2107,2,0)</f>
        <v>Y</v>
      </c>
      <c r="L744" t="str">
        <f>VLOOKUP(EnergyDemand__2_1[[#This Row],[Date]],_holidays!$A$1:$C$2107,3,0)</f>
        <v>N</v>
      </c>
      <c r="M744" s="2">
        <v>117048.72500000001</v>
      </c>
      <c r="N744" s="4">
        <v>83.756746089999993</v>
      </c>
      <c r="O744" s="54">
        <f>EnergyDemand__2_1[[#This Row],[Demand]]*EnergyDemand__2_1[[#This Row],[RRP AUD$]]</f>
        <v>9803620.3399832342</v>
      </c>
    </row>
    <row r="745" spans="1:15" x14ac:dyDescent="0.3">
      <c r="A745" s="3">
        <v>43318</v>
      </c>
      <c r="B745" s="3" t="str">
        <f>"Q" &amp;INT((MONTH(A745)+2)/3) &amp; "-" &amp; YEAR(A745)</f>
        <v>Q3-2018</v>
      </c>
      <c r="C745" t="str">
        <f>TEXT(EnergyDemand__2_1[[#This Row],[Date]],"mmmm")</f>
        <v>August</v>
      </c>
      <c r="D745">
        <f>WEEKNUM(EnergyDemand__2_1[[#This Row],[Date]],)</f>
        <v>32</v>
      </c>
      <c r="E745" t="str">
        <f>TEXT(EnergyDemand__2_1[[#This Row],[Date]],"dddd")</f>
        <v>Monday</v>
      </c>
      <c r="F745" s="49">
        <f>YEAR(EnergyDemand__2_1[[#This Row],[Date]])</f>
        <v>2018</v>
      </c>
      <c r="G745">
        <v>9.4</v>
      </c>
      <c r="H745">
        <v>13.8</v>
      </c>
      <c r="I745">
        <v>8.5</v>
      </c>
      <c r="J745">
        <v>0</v>
      </c>
      <c r="K745" t="str">
        <f>VLOOKUP(EnergyDemand__2_1[[#This Row],[Date]],_holidays!$A$1:$C$2107,2,0)</f>
        <v>Y</v>
      </c>
      <c r="L745" t="str">
        <f>VLOOKUP(EnergyDemand__2_1[[#This Row],[Date]],_holidays!$A$1:$C$2107,3,0)</f>
        <v>N</v>
      </c>
      <c r="M745" s="2">
        <v>127198.78</v>
      </c>
      <c r="N745" s="4">
        <v>83.712090750000002</v>
      </c>
      <c r="O745" s="54">
        <f>EnergyDemand__2_1[[#This Row],[Demand]]*EnergyDemand__2_1[[#This Row],[RRP AUD$]]</f>
        <v>10648075.814649286</v>
      </c>
    </row>
    <row r="746" spans="1:15" x14ac:dyDescent="0.3">
      <c r="A746" s="3">
        <v>43355</v>
      </c>
      <c r="B746" s="3" t="str">
        <f>"Q" &amp;INT((MONTH(A746)+2)/3) &amp; "-" &amp; YEAR(A746)</f>
        <v>Q3-2018</v>
      </c>
      <c r="C746" t="str">
        <f>TEXT(EnergyDemand__2_1[[#This Row],[Date]],"mmmm")</f>
        <v>September</v>
      </c>
      <c r="D746">
        <f>WEEKNUM(EnergyDemand__2_1[[#This Row],[Date]],)</f>
        <v>37</v>
      </c>
      <c r="E746" t="str">
        <f>TEXT(EnergyDemand__2_1[[#This Row],[Date]],"dddd")</f>
        <v>Wednesday</v>
      </c>
      <c r="F746" s="49">
        <f>YEAR(EnergyDemand__2_1[[#This Row],[Date]])</f>
        <v>2018</v>
      </c>
      <c r="G746">
        <v>11.7</v>
      </c>
      <c r="H746">
        <v>18.5</v>
      </c>
      <c r="I746">
        <v>15.8</v>
      </c>
      <c r="J746">
        <v>0</v>
      </c>
      <c r="K746" t="str">
        <f>VLOOKUP(EnergyDemand__2_1[[#This Row],[Date]],_holidays!$A$1:$C$2107,2,0)</f>
        <v>Y</v>
      </c>
      <c r="L746" t="str">
        <f>VLOOKUP(EnergyDemand__2_1[[#This Row],[Date]],_holidays!$A$1:$C$2107,3,0)</f>
        <v>N</v>
      </c>
      <c r="M746" s="2">
        <v>112935.03999999999</v>
      </c>
      <c r="N746" s="4">
        <v>83.694892069999995</v>
      </c>
      <c r="O746" s="54">
        <f>EnergyDemand__2_1[[#This Row],[Demand]]*EnergyDemand__2_1[[#This Row],[RRP AUD$]]</f>
        <v>9452085.9837211315</v>
      </c>
    </row>
    <row r="747" spans="1:15" x14ac:dyDescent="0.3">
      <c r="A747" s="3">
        <v>43141</v>
      </c>
      <c r="B747" s="3" t="str">
        <f>"Q" &amp;INT((MONTH(A747)+2)/3) &amp; "-" &amp; YEAR(A747)</f>
        <v>Q1-2018</v>
      </c>
      <c r="C747" t="str">
        <f>TEXT(EnergyDemand__2_1[[#This Row],[Date]],"mmmm")</f>
        <v>February</v>
      </c>
      <c r="D747">
        <f>WEEKNUM(EnergyDemand__2_1[[#This Row],[Date]],)</f>
        <v>6</v>
      </c>
      <c r="E747" t="str">
        <f>TEXT(EnergyDemand__2_1[[#This Row],[Date]],"dddd")</f>
        <v>Saturday</v>
      </c>
      <c r="F747" s="49">
        <f>YEAR(EnergyDemand__2_1[[#This Row],[Date]])</f>
        <v>2018</v>
      </c>
      <c r="G747">
        <v>18.7</v>
      </c>
      <c r="H747">
        <v>30.3</v>
      </c>
      <c r="I747">
        <v>6.6</v>
      </c>
      <c r="J747">
        <v>0</v>
      </c>
      <c r="K747" t="str">
        <f>VLOOKUP(EnergyDemand__2_1[[#This Row],[Date]],_holidays!$A$1:$C$2107,2,0)</f>
        <v>Y</v>
      </c>
      <c r="L747" t="str">
        <f>VLOOKUP(EnergyDemand__2_1[[#This Row],[Date]],_holidays!$A$1:$C$2107,3,0)</f>
        <v>N</v>
      </c>
      <c r="M747" s="2">
        <v>118113.8</v>
      </c>
      <c r="N747" s="4">
        <v>83.521526919999999</v>
      </c>
      <c r="O747" s="54">
        <f>EnergyDemand__2_1[[#This Row],[Demand]]*EnergyDemand__2_1[[#This Row],[RRP AUD$]]</f>
        <v>9865044.9263234958</v>
      </c>
    </row>
    <row r="748" spans="1:15" x14ac:dyDescent="0.3">
      <c r="A748" s="3">
        <v>43050</v>
      </c>
      <c r="B748" s="3" t="str">
        <f>"Q" &amp;INT((MONTH(A748)+2)/3) &amp; "-" &amp; YEAR(A748)</f>
        <v>Q4-2017</v>
      </c>
      <c r="C748" t="str">
        <f>TEXT(EnergyDemand__2_1[[#This Row],[Date]],"mmmm")</f>
        <v>November</v>
      </c>
      <c r="D748">
        <f>WEEKNUM(EnergyDemand__2_1[[#This Row],[Date]],)</f>
        <v>45</v>
      </c>
      <c r="E748" t="str">
        <f>TEXT(EnergyDemand__2_1[[#This Row],[Date]],"dddd")</f>
        <v>Saturday</v>
      </c>
      <c r="F748" s="49">
        <f>YEAR(EnergyDemand__2_1[[#This Row],[Date]])</f>
        <v>2017</v>
      </c>
      <c r="G748">
        <v>14.8</v>
      </c>
      <c r="H748">
        <v>24.7</v>
      </c>
      <c r="I748">
        <v>28.8</v>
      </c>
      <c r="J748">
        <v>0</v>
      </c>
      <c r="K748" t="str">
        <f>VLOOKUP(EnergyDemand__2_1[[#This Row],[Date]],_holidays!$A$1:$C$2107,2,0)</f>
        <v>Y</v>
      </c>
      <c r="L748" t="str">
        <f>VLOOKUP(EnergyDemand__2_1[[#This Row],[Date]],_holidays!$A$1:$C$2107,3,0)</f>
        <v>N</v>
      </c>
      <c r="M748" s="2">
        <v>104194.345</v>
      </c>
      <c r="N748" s="4">
        <v>83.494939239999994</v>
      </c>
      <c r="O748" s="54">
        <f>EnergyDemand__2_1[[#This Row],[Demand]]*EnergyDemand__2_1[[#This Row],[RRP AUD$]]</f>
        <v>8699700.5049265977</v>
      </c>
    </row>
    <row r="749" spans="1:15" x14ac:dyDescent="0.3">
      <c r="A749" s="3">
        <v>43365</v>
      </c>
      <c r="B749" s="3" t="str">
        <f>"Q" &amp;INT((MONTH(A749)+2)/3) &amp; "-" &amp; YEAR(A749)</f>
        <v>Q3-2018</v>
      </c>
      <c r="C749" t="str">
        <f>TEXT(EnergyDemand__2_1[[#This Row],[Date]],"mmmm")</f>
        <v>September</v>
      </c>
      <c r="D749">
        <f>WEEKNUM(EnergyDemand__2_1[[#This Row],[Date]],)</f>
        <v>38</v>
      </c>
      <c r="E749" t="str">
        <f>TEXT(EnergyDemand__2_1[[#This Row],[Date]],"dddd")</f>
        <v>Saturday</v>
      </c>
      <c r="F749" s="49">
        <f>YEAR(EnergyDemand__2_1[[#This Row],[Date]])</f>
        <v>2018</v>
      </c>
      <c r="G749">
        <v>6.8</v>
      </c>
      <c r="H749">
        <v>17.3</v>
      </c>
      <c r="I749">
        <v>19.7</v>
      </c>
      <c r="J749">
        <v>0</v>
      </c>
      <c r="K749" t="str">
        <f>VLOOKUP(EnergyDemand__2_1[[#This Row],[Date]],_holidays!$A$1:$C$2107,2,0)</f>
        <v>N</v>
      </c>
      <c r="L749" t="str">
        <f>VLOOKUP(EnergyDemand__2_1[[#This Row],[Date]],_holidays!$A$1:$C$2107,3,0)</f>
        <v>N</v>
      </c>
      <c r="M749" s="2">
        <v>107731.72</v>
      </c>
      <c r="N749" s="4">
        <v>83.493593180000005</v>
      </c>
      <c r="O749" s="54">
        <f>EnergyDemand__2_1[[#This Row],[Demand]]*EnergyDemand__2_1[[#This Row],[RRP AUD$]]</f>
        <v>8994908.4022616707</v>
      </c>
    </row>
    <row r="750" spans="1:15" x14ac:dyDescent="0.3">
      <c r="A750" s="3">
        <v>43470</v>
      </c>
      <c r="B750" s="3" t="str">
        <f>"Q" &amp;INT((MONTH(A750)+2)/3) &amp; "-" &amp; YEAR(A750)</f>
        <v>Q1-2019</v>
      </c>
      <c r="C750" t="str">
        <f>TEXT(EnergyDemand__2_1[[#This Row],[Date]],"mmmm")</f>
        <v>January</v>
      </c>
      <c r="D750">
        <f>WEEKNUM(EnergyDemand__2_1[[#This Row],[Date]],)</f>
        <v>1</v>
      </c>
      <c r="E750" t="str">
        <f>TEXT(EnergyDemand__2_1[[#This Row],[Date]],"dddd")</f>
        <v>Saturday</v>
      </c>
      <c r="F750" s="49">
        <f>YEAR(EnergyDemand__2_1[[#This Row],[Date]])</f>
        <v>2019</v>
      </c>
      <c r="G750">
        <v>17.399999999999999</v>
      </c>
      <c r="H750">
        <v>21.2</v>
      </c>
      <c r="I750">
        <v>12.9</v>
      </c>
      <c r="J750">
        <v>0.4</v>
      </c>
      <c r="K750" t="str">
        <f>VLOOKUP(EnergyDemand__2_1[[#This Row],[Date]],_holidays!$A$1:$C$2107,2,0)</f>
        <v>N</v>
      </c>
      <c r="L750" t="str">
        <f>VLOOKUP(EnergyDemand__2_1[[#This Row],[Date]],_holidays!$A$1:$C$2107,3,0)</f>
        <v>N</v>
      </c>
      <c r="M750" s="2">
        <v>97262.79</v>
      </c>
      <c r="N750" s="4">
        <v>83.493520489999995</v>
      </c>
      <c r="O750" s="54">
        <f>EnergyDemand__2_1[[#This Row],[Demand]]*EnergyDemand__2_1[[#This Row],[RRP AUD$]]</f>
        <v>8120812.7497795662</v>
      </c>
    </row>
    <row r="751" spans="1:15" x14ac:dyDescent="0.3">
      <c r="A751" s="3">
        <v>43282</v>
      </c>
      <c r="B751" s="3" t="str">
        <f>"Q" &amp;INT((MONTH(A751)+2)/3) &amp; "-" &amp; YEAR(A751)</f>
        <v>Q3-2018</v>
      </c>
      <c r="C751" t="str">
        <f>TEXT(EnergyDemand__2_1[[#This Row],[Date]],"mmmm")</f>
        <v>July</v>
      </c>
      <c r="D751">
        <f>WEEKNUM(EnergyDemand__2_1[[#This Row],[Date]],)</f>
        <v>27</v>
      </c>
      <c r="E751" t="str">
        <f>TEXT(EnergyDemand__2_1[[#This Row],[Date]],"dddd")</f>
        <v>Sunday</v>
      </c>
      <c r="F751" s="49">
        <f>YEAR(EnergyDemand__2_1[[#This Row],[Date]])</f>
        <v>2018</v>
      </c>
      <c r="G751">
        <v>3.5</v>
      </c>
      <c r="H751">
        <v>14.7</v>
      </c>
      <c r="I751">
        <v>8.8000000000000007</v>
      </c>
      <c r="J751">
        <v>0.4</v>
      </c>
      <c r="K751" t="str">
        <f>VLOOKUP(EnergyDemand__2_1[[#This Row],[Date]],_holidays!$A$1:$C$2107,2,0)</f>
        <v>N</v>
      </c>
      <c r="L751" t="str">
        <f>VLOOKUP(EnergyDemand__2_1[[#This Row],[Date]],_holidays!$A$1:$C$2107,3,0)</f>
        <v>N</v>
      </c>
      <c r="M751" s="2">
        <v>124313.07</v>
      </c>
      <c r="N751" s="4">
        <v>83.374992370000001</v>
      </c>
      <c r="O751" s="54">
        <f>EnergyDemand__2_1[[#This Row],[Demand]]*EnergyDemand__2_1[[#This Row],[RRP AUD$]]</f>
        <v>10364601.262741277</v>
      </c>
    </row>
    <row r="752" spans="1:15" x14ac:dyDescent="0.3">
      <c r="A752" s="3">
        <v>43421</v>
      </c>
      <c r="B752" s="3" t="str">
        <f>"Q" &amp;INT((MONTH(A752)+2)/3) &amp; "-" &amp; YEAR(A752)</f>
        <v>Q4-2018</v>
      </c>
      <c r="C752" t="str">
        <f>TEXT(EnergyDemand__2_1[[#This Row],[Date]],"mmmm")</f>
        <v>November</v>
      </c>
      <c r="D752">
        <f>WEEKNUM(EnergyDemand__2_1[[#This Row],[Date]],)</f>
        <v>46</v>
      </c>
      <c r="E752" t="str">
        <f>TEXT(EnergyDemand__2_1[[#This Row],[Date]],"dddd")</f>
        <v>Saturday</v>
      </c>
      <c r="F752" s="49">
        <f>YEAR(EnergyDemand__2_1[[#This Row],[Date]])</f>
        <v>2018</v>
      </c>
      <c r="G752">
        <v>9.6</v>
      </c>
      <c r="H752">
        <v>18.100000000000001</v>
      </c>
      <c r="I752">
        <v>29.9</v>
      </c>
      <c r="J752">
        <v>0</v>
      </c>
      <c r="K752" t="str">
        <f>VLOOKUP(EnergyDemand__2_1[[#This Row],[Date]],_holidays!$A$1:$C$2107,2,0)</f>
        <v>Y</v>
      </c>
      <c r="L752" t="str">
        <f>VLOOKUP(EnergyDemand__2_1[[#This Row],[Date]],_holidays!$A$1:$C$2107,3,0)</f>
        <v>N</v>
      </c>
      <c r="M752" s="2">
        <v>90498.92</v>
      </c>
      <c r="N752" s="4">
        <v>83.267081379999993</v>
      </c>
      <c r="O752" s="54">
        <f>EnergyDemand__2_1[[#This Row],[Demand]]*EnergyDemand__2_1[[#This Row],[RRP AUD$]]</f>
        <v>7535580.9364421088</v>
      </c>
    </row>
    <row r="753" spans="1:15" x14ac:dyDescent="0.3">
      <c r="A753" s="3">
        <v>43146</v>
      </c>
      <c r="B753" s="3" t="str">
        <f>"Q" &amp;INT((MONTH(A753)+2)/3) &amp; "-" &amp; YEAR(A753)</f>
        <v>Q1-2018</v>
      </c>
      <c r="C753" t="str">
        <f>TEXT(EnergyDemand__2_1[[#This Row],[Date]],"mmmm")</f>
        <v>February</v>
      </c>
      <c r="D753">
        <f>WEEKNUM(EnergyDemand__2_1[[#This Row],[Date]],)</f>
        <v>7</v>
      </c>
      <c r="E753" t="str">
        <f>TEXT(EnergyDemand__2_1[[#This Row],[Date]],"dddd")</f>
        <v>Thursday</v>
      </c>
      <c r="F753" s="49">
        <f>YEAR(EnergyDemand__2_1[[#This Row],[Date]])</f>
        <v>2018</v>
      </c>
      <c r="G753">
        <v>13.5</v>
      </c>
      <c r="H753">
        <v>24.2</v>
      </c>
      <c r="I753">
        <v>18.399999999999999</v>
      </c>
      <c r="J753">
        <v>0</v>
      </c>
      <c r="K753" t="str">
        <f>VLOOKUP(EnergyDemand__2_1[[#This Row],[Date]],_holidays!$A$1:$C$2107,2,0)</f>
        <v>Y</v>
      </c>
      <c r="L753" t="str">
        <f>VLOOKUP(EnergyDemand__2_1[[#This Row],[Date]],_holidays!$A$1:$C$2107,3,0)</f>
        <v>N</v>
      </c>
      <c r="M753" s="2">
        <v>117260.245</v>
      </c>
      <c r="N753" s="4">
        <v>83.187740950000006</v>
      </c>
      <c r="O753" s="54">
        <f>EnergyDemand__2_1[[#This Row],[Demand]]*EnergyDemand__2_1[[#This Row],[RRP AUD$]]</f>
        <v>9754614.884793533</v>
      </c>
    </row>
    <row r="754" spans="1:15" x14ac:dyDescent="0.3">
      <c r="A754" s="3">
        <v>43065</v>
      </c>
      <c r="B754" s="3" t="str">
        <f>"Q" &amp;INT((MONTH(A754)+2)/3) &amp; "-" &amp; YEAR(A754)</f>
        <v>Q4-2017</v>
      </c>
      <c r="C754" t="str">
        <f>TEXT(EnergyDemand__2_1[[#This Row],[Date]],"mmmm")</f>
        <v>November</v>
      </c>
      <c r="D754">
        <f>WEEKNUM(EnergyDemand__2_1[[#This Row],[Date]],)</f>
        <v>48</v>
      </c>
      <c r="E754" t="str">
        <f>TEXT(EnergyDemand__2_1[[#This Row],[Date]],"dddd")</f>
        <v>Sunday</v>
      </c>
      <c r="F754" s="49">
        <f>YEAR(EnergyDemand__2_1[[#This Row],[Date]])</f>
        <v>2017</v>
      </c>
      <c r="G754">
        <v>19.399999999999999</v>
      </c>
      <c r="H754">
        <v>28.3</v>
      </c>
      <c r="I754">
        <v>17</v>
      </c>
      <c r="J754">
        <v>3.4</v>
      </c>
      <c r="K754" t="str">
        <f>VLOOKUP(EnergyDemand__2_1[[#This Row],[Date]],_holidays!$A$1:$C$2107,2,0)</f>
        <v>Y</v>
      </c>
      <c r="L754" t="str">
        <f>VLOOKUP(EnergyDemand__2_1[[#This Row],[Date]],_holidays!$A$1:$C$2107,3,0)</f>
        <v>N</v>
      </c>
      <c r="M754" s="2">
        <v>108717.875</v>
      </c>
      <c r="N754" s="4">
        <v>83.114514119999996</v>
      </c>
      <c r="O754" s="54">
        <f>EnergyDemand__2_1[[#This Row],[Demand]]*EnergyDemand__2_1[[#This Row],[RRP AUD$]]</f>
        <v>9036033.3567838948</v>
      </c>
    </row>
    <row r="755" spans="1:15" x14ac:dyDescent="0.3">
      <c r="A755" s="3">
        <v>43816</v>
      </c>
      <c r="B755" s="3" t="str">
        <f>"Q" &amp;INT((MONTH(A755)+2)/3) &amp; "-" &amp; YEAR(A755)</f>
        <v>Q4-2019</v>
      </c>
      <c r="C755" t="str">
        <f>TEXT(EnergyDemand__2_1[[#This Row],[Date]],"mmmm")</f>
        <v>December</v>
      </c>
      <c r="D755">
        <f>WEEKNUM(EnergyDemand__2_1[[#This Row],[Date]],)</f>
        <v>51</v>
      </c>
      <c r="E755" t="str">
        <f>TEXT(EnergyDemand__2_1[[#This Row],[Date]],"dddd")</f>
        <v>Tuesday</v>
      </c>
      <c r="F755" s="49">
        <f>YEAR(EnergyDemand__2_1[[#This Row],[Date]])</f>
        <v>2019</v>
      </c>
      <c r="G755">
        <v>12.6</v>
      </c>
      <c r="H755">
        <v>26.3</v>
      </c>
      <c r="I755">
        <v>29.5</v>
      </c>
      <c r="J755">
        <v>0</v>
      </c>
      <c r="K755" t="str">
        <f>VLOOKUP(EnergyDemand__2_1[[#This Row],[Date]],_holidays!$A$1:$C$2107,2,0)</f>
        <v>Y</v>
      </c>
      <c r="L755" t="str">
        <f>VLOOKUP(EnergyDemand__2_1[[#This Row],[Date]],_holidays!$A$1:$C$2107,3,0)</f>
        <v>N</v>
      </c>
      <c r="M755" s="2">
        <v>123999.07</v>
      </c>
      <c r="N755" s="4">
        <v>83.084082179999996</v>
      </c>
      <c r="O755" s="54">
        <f>EnergyDemand__2_1[[#This Row],[Demand]]*EnergyDemand__2_1[[#This Row],[RRP AUD$]]</f>
        <v>10302348.922123572</v>
      </c>
    </row>
    <row r="756" spans="1:15" x14ac:dyDescent="0.3">
      <c r="A756" s="3">
        <v>43719</v>
      </c>
      <c r="B756" s="3" t="str">
        <f>"Q" &amp;INT((MONTH(A756)+2)/3) &amp; "-" &amp; YEAR(A756)</f>
        <v>Q3-2019</v>
      </c>
      <c r="C756" t="str">
        <f>TEXT(EnergyDemand__2_1[[#This Row],[Date]],"mmmm")</f>
        <v>September</v>
      </c>
      <c r="D756">
        <f>WEEKNUM(EnergyDemand__2_1[[#This Row],[Date]],)</f>
        <v>37</v>
      </c>
      <c r="E756" t="str">
        <f>TEXT(EnergyDemand__2_1[[#This Row],[Date]],"dddd")</f>
        <v>Wednesday</v>
      </c>
      <c r="F756" s="49">
        <f>YEAR(EnergyDemand__2_1[[#This Row],[Date]])</f>
        <v>2019</v>
      </c>
      <c r="G756">
        <v>5</v>
      </c>
      <c r="H756">
        <v>20.8</v>
      </c>
      <c r="I756">
        <v>17.8</v>
      </c>
      <c r="J756">
        <v>0</v>
      </c>
      <c r="K756" t="str">
        <f>VLOOKUP(EnergyDemand__2_1[[#This Row],[Date]],_holidays!$A$1:$C$2107,2,0)</f>
        <v>Y</v>
      </c>
      <c r="L756" t="str">
        <f>VLOOKUP(EnergyDemand__2_1[[#This Row],[Date]],_holidays!$A$1:$C$2107,3,0)</f>
        <v>N</v>
      </c>
      <c r="M756" s="2">
        <v>121100.045</v>
      </c>
      <c r="N756" s="4">
        <v>83.052148279999997</v>
      </c>
      <c r="O756" s="54">
        <f>EnergyDemand__2_1[[#This Row],[Demand]]*EnergyDemand__2_1[[#This Row],[RRP AUD$]]</f>
        <v>10057618.894054672</v>
      </c>
    </row>
    <row r="757" spans="1:15" x14ac:dyDescent="0.3">
      <c r="A757" s="3">
        <v>43078</v>
      </c>
      <c r="B757" s="3" t="str">
        <f>"Q" &amp;INT((MONTH(A757)+2)/3) &amp; "-" &amp; YEAR(A757)</f>
        <v>Q4-2017</v>
      </c>
      <c r="C757" t="str">
        <f>TEXT(EnergyDemand__2_1[[#This Row],[Date]],"mmmm")</f>
        <v>December</v>
      </c>
      <c r="D757">
        <f>WEEKNUM(EnergyDemand__2_1[[#This Row],[Date]],)</f>
        <v>49</v>
      </c>
      <c r="E757" t="str">
        <f>TEXT(EnergyDemand__2_1[[#This Row],[Date]],"dddd")</f>
        <v>Saturday</v>
      </c>
      <c r="F757" s="49">
        <f>YEAR(EnergyDemand__2_1[[#This Row],[Date]])</f>
        <v>2017</v>
      </c>
      <c r="G757">
        <v>12.7</v>
      </c>
      <c r="H757">
        <v>23</v>
      </c>
      <c r="I757">
        <v>19.2</v>
      </c>
      <c r="J757">
        <v>0</v>
      </c>
      <c r="K757" t="str">
        <f>VLOOKUP(EnergyDemand__2_1[[#This Row],[Date]],_holidays!$A$1:$C$2107,2,0)</f>
        <v>Y</v>
      </c>
      <c r="L757" t="str">
        <f>VLOOKUP(EnergyDemand__2_1[[#This Row],[Date]],_holidays!$A$1:$C$2107,3,0)</f>
        <v>N</v>
      </c>
      <c r="M757" s="2">
        <v>99334.8</v>
      </c>
      <c r="N757" s="4">
        <v>82.980837530000002</v>
      </c>
      <c r="O757" s="54">
        <f>EnergyDemand__2_1[[#This Row],[Demand]]*EnergyDemand__2_1[[#This Row],[RRP AUD$]]</f>
        <v>8242884.8998750448</v>
      </c>
    </row>
    <row r="758" spans="1:15" x14ac:dyDescent="0.3">
      <c r="A758" s="3">
        <v>43208</v>
      </c>
      <c r="B758" s="3" t="str">
        <f>"Q" &amp;INT((MONTH(A758)+2)/3) &amp; "-" &amp; YEAR(A758)</f>
        <v>Q2-2018</v>
      </c>
      <c r="C758" t="str">
        <f>TEXT(EnergyDemand__2_1[[#This Row],[Date]],"mmmm")</f>
        <v>April</v>
      </c>
      <c r="D758">
        <f>WEEKNUM(EnergyDemand__2_1[[#This Row],[Date]],)</f>
        <v>16</v>
      </c>
      <c r="E758" t="str">
        <f>TEXT(EnergyDemand__2_1[[#This Row],[Date]],"dddd")</f>
        <v>Wednesday</v>
      </c>
      <c r="F758" s="49">
        <f>YEAR(EnergyDemand__2_1[[#This Row],[Date]])</f>
        <v>2018</v>
      </c>
      <c r="G758">
        <v>6.2</v>
      </c>
      <c r="H758">
        <v>19.399999999999999</v>
      </c>
      <c r="I758">
        <v>14.2</v>
      </c>
      <c r="J758">
        <v>0</v>
      </c>
      <c r="K758" t="str">
        <f>VLOOKUP(EnergyDemand__2_1[[#This Row],[Date]],_holidays!$A$1:$C$2107,2,0)</f>
        <v>Y</v>
      </c>
      <c r="L758" t="str">
        <f>VLOOKUP(EnergyDemand__2_1[[#This Row],[Date]],_holidays!$A$1:$C$2107,3,0)</f>
        <v>N</v>
      </c>
      <c r="M758" s="2">
        <v>120784.875</v>
      </c>
      <c r="N758" s="4">
        <v>82.879097999999999</v>
      </c>
      <c r="O758" s="54">
        <f>EnergyDemand__2_1[[#This Row],[Demand]]*EnergyDemand__2_1[[#This Row],[RRP AUD$]]</f>
        <v>10010541.49204275</v>
      </c>
    </row>
    <row r="759" spans="1:15" x14ac:dyDescent="0.3">
      <c r="A759" s="3">
        <v>43074</v>
      </c>
      <c r="B759" s="3" t="str">
        <f>"Q" &amp;INT((MONTH(A759)+2)/3) &amp; "-" &amp; YEAR(A759)</f>
        <v>Q4-2017</v>
      </c>
      <c r="C759" t="str">
        <f>TEXT(EnergyDemand__2_1[[#This Row],[Date]],"mmmm")</f>
        <v>December</v>
      </c>
      <c r="D759">
        <f>WEEKNUM(EnergyDemand__2_1[[#This Row],[Date]],)</f>
        <v>49</v>
      </c>
      <c r="E759" t="str">
        <f>TEXT(EnergyDemand__2_1[[#This Row],[Date]],"dddd")</f>
        <v>Tuesday</v>
      </c>
      <c r="F759" s="49">
        <f>YEAR(EnergyDemand__2_1[[#This Row],[Date]])</f>
        <v>2017</v>
      </c>
      <c r="G759">
        <v>10.8</v>
      </c>
      <c r="H759">
        <v>22.8</v>
      </c>
      <c r="I759">
        <v>22.9</v>
      </c>
      <c r="J759">
        <v>1.8</v>
      </c>
      <c r="K759" t="str">
        <f>VLOOKUP(EnergyDemand__2_1[[#This Row],[Date]],_holidays!$A$1:$C$2107,2,0)</f>
        <v>Y</v>
      </c>
      <c r="L759" t="str">
        <f>VLOOKUP(EnergyDemand__2_1[[#This Row],[Date]],_holidays!$A$1:$C$2107,3,0)</f>
        <v>N</v>
      </c>
      <c r="M759" s="2">
        <v>113063.675</v>
      </c>
      <c r="N759" s="4">
        <v>82.842057909999994</v>
      </c>
      <c r="O759" s="54">
        <f>EnergyDemand__2_1[[#This Row],[Demand]]*EnergyDemand__2_1[[#This Row],[RRP AUD$]]</f>
        <v>9366427.5118674189</v>
      </c>
    </row>
    <row r="760" spans="1:15" x14ac:dyDescent="0.3">
      <c r="A760" s="3">
        <v>42952</v>
      </c>
      <c r="B760" s="3" t="str">
        <f>"Q" &amp;INT((MONTH(A760)+2)/3) &amp; "-" &amp; YEAR(A760)</f>
        <v>Q3-2017</v>
      </c>
      <c r="C760" t="str">
        <f>TEXT(EnergyDemand__2_1[[#This Row],[Date]],"mmmm")</f>
        <v>August</v>
      </c>
      <c r="D760">
        <f>WEEKNUM(EnergyDemand__2_1[[#This Row],[Date]],)</f>
        <v>31</v>
      </c>
      <c r="E760" t="str">
        <f>TEXT(EnergyDemand__2_1[[#This Row],[Date]],"dddd")</f>
        <v>Saturday</v>
      </c>
      <c r="F760" s="49">
        <f>YEAR(EnergyDemand__2_1[[#This Row],[Date]])</f>
        <v>2017</v>
      </c>
      <c r="G760">
        <v>8.8000000000000007</v>
      </c>
      <c r="H760">
        <v>14.2</v>
      </c>
      <c r="I760">
        <v>11.7</v>
      </c>
      <c r="J760">
        <v>0</v>
      </c>
      <c r="K760" t="str">
        <f>VLOOKUP(EnergyDemand__2_1[[#This Row],[Date]],_holidays!$A$1:$C$2107,2,0)</f>
        <v>Y</v>
      </c>
      <c r="L760" t="str">
        <f>VLOOKUP(EnergyDemand__2_1[[#This Row],[Date]],_holidays!$A$1:$C$2107,3,0)</f>
        <v>N</v>
      </c>
      <c r="M760" s="2">
        <v>116696.455</v>
      </c>
      <c r="N760" s="4">
        <v>82.766673249999997</v>
      </c>
      <c r="O760" s="54">
        <f>EnergyDemand__2_1[[#This Row],[Demand]]*EnergyDemand__2_1[[#This Row],[RRP AUD$]]</f>
        <v>9658577.360418329</v>
      </c>
    </row>
    <row r="761" spans="1:15" x14ac:dyDescent="0.3">
      <c r="A761" s="3">
        <v>43321</v>
      </c>
      <c r="B761" s="3" t="str">
        <f>"Q" &amp;INT((MONTH(A761)+2)/3) &amp; "-" &amp; YEAR(A761)</f>
        <v>Q3-2018</v>
      </c>
      <c r="C761" t="str">
        <f>TEXT(EnergyDemand__2_1[[#This Row],[Date]],"mmmm")</f>
        <v>August</v>
      </c>
      <c r="D761">
        <f>WEEKNUM(EnergyDemand__2_1[[#This Row],[Date]],)</f>
        <v>32</v>
      </c>
      <c r="E761" t="str">
        <f>TEXT(EnergyDemand__2_1[[#This Row],[Date]],"dddd")</f>
        <v>Thursday</v>
      </c>
      <c r="F761" s="49">
        <f>YEAR(EnergyDemand__2_1[[#This Row],[Date]])</f>
        <v>2018</v>
      </c>
      <c r="G761">
        <v>5.6</v>
      </c>
      <c r="H761">
        <v>15.4</v>
      </c>
      <c r="I761">
        <v>8.6</v>
      </c>
      <c r="J761">
        <v>2.2000000000000002</v>
      </c>
      <c r="K761" t="str">
        <f>VLOOKUP(EnergyDemand__2_1[[#This Row],[Date]],_holidays!$A$1:$C$2107,2,0)</f>
        <v>Y</v>
      </c>
      <c r="L761" t="str">
        <f>VLOOKUP(EnergyDemand__2_1[[#This Row],[Date]],_holidays!$A$1:$C$2107,3,0)</f>
        <v>N</v>
      </c>
      <c r="M761" s="2">
        <v>135670.99</v>
      </c>
      <c r="N761" s="4">
        <v>82.760846979999997</v>
      </c>
      <c r="O761" s="54">
        <f>EnergyDemand__2_1[[#This Row],[Demand]]*EnergyDemand__2_1[[#This Row],[RRP AUD$]]</f>
        <v>11228246.043015109</v>
      </c>
    </row>
    <row r="762" spans="1:15" x14ac:dyDescent="0.3">
      <c r="A762" s="3">
        <v>43148</v>
      </c>
      <c r="B762" s="3" t="str">
        <f>"Q" &amp;INT((MONTH(A762)+2)/3) &amp; "-" &amp; YEAR(A762)</f>
        <v>Q1-2018</v>
      </c>
      <c r="C762" t="str">
        <f>TEXT(EnergyDemand__2_1[[#This Row],[Date]],"mmmm")</f>
        <v>February</v>
      </c>
      <c r="D762">
        <f>WEEKNUM(EnergyDemand__2_1[[#This Row],[Date]],)</f>
        <v>7</v>
      </c>
      <c r="E762" t="str">
        <f>TEXT(EnergyDemand__2_1[[#This Row],[Date]],"dddd")</f>
        <v>Saturday</v>
      </c>
      <c r="F762" s="49">
        <f>YEAR(EnergyDemand__2_1[[#This Row],[Date]])</f>
        <v>2018</v>
      </c>
      <c r="G762">
        <v>12.4</v>
      </c>
      <c r="H762">
        <v>25.3</v>
      </c>
      <c r="I762">
        <v>24.1</v>
      </c>
      <c r="J762">
        <v>0</v>
      </c>
      <c r="K762" t="str">
        <f>VLOOKUP(EnergyDemand__2_1[[#This Row],[Date]],_holidays!$A$1:$C$2107,2,0)</f>
        <v>Y</v>
      </c>
      <c r="L762" t="str">
        <f>VLOOKUP(EnergyDemand__2_1[[#This Row],[Date]],_holidays!$A$1:$C$2107,3,0)</f>
        <v>N</v>
      </c>
      <c r="M762" s="2">
        <v>105799.935</v>
      </c>
      <c r="N762" s="4">
        <v>82.758307090000002</v>
      </c>
      <c r="O762" s="54">
        <f>EnergyDemand__2_1[[#This Row],[Demand]]*EnergyDemand__2_1[[#This Row],[RRP AUD$]]</f>
        <v>8755823.5108320396</v>
      </c>
    </row>
    <row r="763" spans="1:15" x14ac:dyDescent="0.3">
      <c r="A763" s="3">
        <v>44068</v>
      </c>
      <c r="B763" s="3" t="str">
        <f>"Q" &amp;INT((MONTH(A763)+2)/3) &amp; "-" &amp; YEAR(A763)</f>
        <v>Q3-2020</v>
      </c>
      <c r="C763" t="str">
        <f>TEXT(EnergyDemand__2_1[[#This Row],[Date]],"mmmm")</f>
        <v>August</v>
      </c>
      <c r="D763">
        <f>WEEKNUM(EnergyDemand__2_1[[#This Row],[Date]],)</f>
        <v>35</v>
      </c>
      <c r="E763" t="str">
        <f>TEXT(EnergyDemand__2_1[[#This Row],[Date]],"dddd")</f>
        <v>Tuesday</v>
      </c>
      <c r="F763" s="49">
        <f>YEAR(EnergyDemand__2_1[[#This Row],[Date]])</f>
        <v>2020</v>
      </c>
      <c r="G763">
        <v>3.6</v>
      </c>
      <c r="H763">
        <v>13</v>
      </c>
      <c r="I763">
        <v>11.2</v>
      </c>
      <c r="J763">
        <v>0</v>
      </c>
      <c r="K763" t="str">
        <f>VLOOKUP(EnergyDemand__2_1[[#This Row],[Date]],_holidays!$A$1:$C$2107,2,0)</f>
        <v>N</v>
      </c>
      <c r="L763" t="str">
        <f>VLOOKUP(EnergyDemand__2_1[[#This Row],[Date]],_holidays!$A$1:$C$2107,3,0)</f>
        <v>N</v>
      </c>
      <c r="M763" s="2">
        <v>138437.85500000001</v>
      </c>
      <c r="N763" s="4">
        <v>82.744212959999999</v>
      </c>
      <c r="O763" s="54">
        <f>EnergyDemand__2_1[[#This Row],[Demand]]*EnergyDemand__2_1[[#This Row],[RRP AUD$]]</f>
        <v>11454931.355845602</v>
      </c>
    </row>
    <row r="764" spans="1:15" x14ac:dyDescent="0.3">
      <c r="A764" s="3">
        <v>43241</v>
      </c>
      <c r="B764" s="3" t="str">
        <f>"Q" &amp;INT((MONTH(A764)+2)/3) &amp; "-" &amp; YEAR(A764)</f>
        <v>Q2-2018</v>
      </c>
      <c r="C764" t="str">
        <f>TEXT(EnergyDemand__2_1[[#This Row],[Date]],"mmmm")</f>
        <v>May</v>
      </c>
      <c r="D764">
        <f>WEEKNUM(EnergyDemand__2_1[[#This Row],[Date]],)</f>
        <v>21</v>
      </c>
      <c r="E764" t="str">
        <f>TEXT(EnergyDemand__2_1[[#This Row],[Date]],"dddd")</f>
        <v>Monday</v>
      </c>
      <c r="F764" s="49">
        <f>YEAR(EnergyDemand__2_1[[#This Row],[Date]])</f>
        <v>2018</v>
      </c>
      <c r="G764">
        <v>12.6</v>
      </c>
      <c r="H764">
        <v>16.7</v>
      </c>
      <c r="I764">
        <v>5</v>
      </c>
      <c r="J764">
        <v>2.4</v>
      </c>
      <c r="K764" t="str">
        <f>VLOOKUP(EnergyDemand__2_1[[#This Row],[Date]],_holidays!$A$1:$C$2107,2,0)</f>
        <v>Y</v>
      </c>
      <c r="L764" t="str">
        <f>VLOOKUP(EnergyDemand__2_1[[#This Row],[Date]],_holidays!$A$1:$C$2107,3,0)</f>
        <v>N</v>
      </c>
      <c r="M764" s="2">
        <v>124046.80499999999</v>
      </c>
      <c r="N764" s="4">
        <v>82.722971250000001</v>
      </c>
      <c r="O764" s="54">
        <f>EnergyDemand__2_1[[#This Row],[Demand]]*EnergyDemand__2_1[[#This Row],[RRP AUD$]]</f>
        <v>10261520.283669356</v>
      </c>
    </row>
    <row r="765" spans="1:15" x14ac:dyDescent="0.3">
      <c r="A765" s="3">
        <v>42998</v>
      </c>
      <c r="B765" s="3" t="str">
        <f>"Q" &amp;INT((MONTH(A765)+2)/3) &amp; "-" &amp; YEAR(A765)</f>
        <v>Q3-2017</v>
      </c>
      <c r="C765" t="str">
        <f>TEXT(EnergyDemand__2_1[[#This Row],[Date]],"mmmm")</f>
        <v>September</v>
      </c>
      <c r="D765">
        <f>WEEKNUM(EnergyDemand__2_1[[#This Row],[Date]],)</f>
        <v>38</v>
      </c>
      <c r="E765" t="str">
        <f>TEXT(EnergyDemand__2_1[[#This Row],[Date]],"dddd")</f>
        <v>Wednesday</v>
      </c>
      <c r="F765" s="49">
        <f>YEAR(EnergyDemand__2_1[[#This Row],[Date]])</f>
        <v>2017</v>
      </c>
      <c r="G765">
        <v>6</v>
      </c>
      <c r="H765">
        <v>19.2</v>
      </c>
      <c r="I765">
        <v>17.3</v>
      </c>
      <c r="J765">
        <v>0</v>
      </c>
      <c r="K765" t="str">
        <f>VLOOKUP(EnergyDemand__2_1[[#This Row],[Date]],_holidays!$A$1:$C$2107,2,0)</f>
        <v>Y</v>
      </c>
      <c r="L765" t="str">
        <f>VLOOKUP(EnergyDemand__2_1[[#This Row],[Date]],_holidays!$A$1:$C$2107,3,0)</f>
        <v>N</v>
      </c>
      <c r="M765" s="2">
        <v>123461.38</v>
      </c>
      <c r="N765" s="4">
        <v>82.595610879999995</v>
      </c>
      <c r="O765" s="54">
        <f>EnergyDemand__2_1[[#This Row],[Demand]]*EnergyDemand__2_1[[#This Row],[RRP AUD$]]</f>
        <v>10197368.101187814</v>
      </c>
    </row>
    <row r="766" spans="1:15" x14ac:dyDescent="0.3">
      <c r="A766" s="3">
        <v>43250</v>
      </c>
      <c r="B766" s="3" t="str">
        <f>"Q" &amp;INT((MONTH(A766)+2)/3) &amp; "-" &amp; YEAR(A766)</f>
        <v>Q2-2018</v>
      </c>
      <c r="C766" t="str">
        <f>TEXT(EnergyDemand__2_1[[#This Row],[Date]],"mmmm")</f>
        <v>May</v>
      </c>
      <c r="D766">
        <f>WEEKNUM(EnergyDemand__2_1[[#This Row],[Date]],)</f>
        <v>22</v>
      </c>
      <c r="E766" t="str">
        <f>TEXT(EnergyDemand__2_1[[#This Row],[Date]],"dddd")</f>
        <v>Wednesday</v>
      </c>
      <c r="F766" s="49">
        <f>YEAR(EnergyDemand__2_1[[#This Row],[Date]])</f>
        <v>2018</v>
      </c>
      <c r="G766">
        <v>7.7</v>
      </c>
      <c r="H766">
        <v>15.1</v>
      </c>
      <c r="I766">
        <v>7.9</v>
      </c>
      <c r="J766">
        <v>0</v>
      </c>
      <c r="K766" t="str">
        <f>VLOOKUP(EnergyDemand__2_1[[#This Row],[Date]],_holidays!$A$1:$C$2107,2,0)</f>
        <v>Y</v>
      </c>
      <c r="L766" t="str">
        <f>VLOOKUP(EnergyDemand__2_1[[#This Row],[Date]],_holidays!$A$1:$C$2107,3,0)</f>
        <v>N</v>
      </c>
      <c r="M766" s="2">
        <v>127830.62</v>
      </c>
      <c r="N766" s="4">
        <v>82.535944020000002</v>
      </c>
      <c r="O766" s="54">
        <f>EnergyDemand__2_1[[#This Row],[Demand]]*EnergyDemand__2_1[[#This Row],[RRP AUD$]]</f>
        <v>10550620.896361893</v>
      </c>
    </row>
    <row r="767" spans="1:15" x14ac:dyDescent="0.3">
      <c r="A767" s="3">
        <v>42768</v>
      </c>
      <c r="B767" s="3" t="str">
        <f>"Q" &amp;INT((MONTH(A767)+2)/3) &amp; "-" &amp; YEAR(A767)</f>
        <v>Q1-2017</v>
      </c>
      <c r="C767" t="str">
        <f>TEXT(EnergyDemand__2_1[[#This Row],[Date]],"mmmm")</f>
        <v>February</v>
      </c>
      <c r="D767">
        <f>WEEKNUM(EnergyDemand__2_1[[#This Row],[Date]],)</f>
        <v>5</v>
      </c>
      <c r="E767" t="str">
        <f>TEXT(EnergyDemand__2_1[[#This Row],[Date]],"dddd")</f>
        <v>Thursday</v>
      </c>
      <c r="F767" s="49">
        <f>YEAR(EnergyDemand__2_1[[#This Row],[Date]])</f>
        <v>2017</v>
      </c>
      <c r="G767">
        <v>14.2</v>
      </c>
      <c r="H767">
        <v>24.1</v>
      </c>
      <c r="I767">
        <v>28.2</v>
      </c>
      <c r="J767">
        <v>0</v>
      </c>
      <c r="K767" t="str">
        <f>VLOOKUP(EnergyDemand__2_1[[#This Row],[Date]],_holidays!$A$1:$C$2107,2,0)</f>
        <v>Y</v>
      </c>
      <c r="L767" t="str">
        <f>VLOOKUP(EnergyDemand__2_1[[#This Row],[Date]],_holidays!$A$1:$C$2107,3,0)</f>
        <v>N</v>
      </c>
      <c r="M767" s="2">
        <v>110669.27</v>
      </c>
      <c r="N767" s="4">
        <v>82.468013690000006</v>
      </c>
      <c r="O767" s="54">
        <f>EnergyDemand__2_1[[#This Row],[Demand]]*EnergyDemand__2_1[[#This Row],[RRP AUD$]]</f>
        <v>9126674.8734223079</v>
      </c>
    </row>
    <row r="768" spans="1:15" x14ac:dyDescent="0.3">
      <c r="A768" s="3">
        <v>43727</v>
      </c>
      <c r="B768" s="3" t="str">
        <f>"Q" &amp;INT((MONTH(A768)+2)/3) &amp; "-" &amp; YEAR(A768)</f>
        <v>Q3-2019</v>
      </c>
      <c r="C768" t="str">
        <f>TEXT(EnergyDemand__2_1[[#This Row],[Date]],"mmmm")</f>
        <v>September</v>
      </c>
      <c r="D768">
        <f>WEEKNUM(EnergyDemand__2_1[[#This Row],[Date]],)</f>
        <v>38</v>
      </c>
      <c r="E768" t="str">
        <f>TEXT(EnergyDemand__2_1[[#This Row],[Date]],"dddd")</f>
        <v>Thursday</v>
      </c>
      <c r="F768" s="49">
        <f>YEAR(EnergyDemand__2_1[[#This Row],[Date]])</f>
        <v>2019</v>
      </c>
      <c r="G768">
        <v>8.1999999999999993</v>
      </c>
      <c r="H768">
        <v>24</v>
      </c>
      <c r="I768">
        <v>19.399999999999999</v>
      </c>
      <c r="J768">
        <v>0</v>
      </c>
      <c r="K768" t="str">
        <f>VLOOKUP(EnergyDemand__2_1[[#This Row],[Date]],_holidays!$A$1:$C$2107,2,0)</f>
        <v>Y</v>
      </c>
      <c r="L768" t="str">
        <f>VLOOKUP(EnergyDemand__2_1[[#This Row],[Date]],_holidays!$A$1:$C$2107,3,0)</f>
        <v>N</v>
      </c>
      <c r="M768" s="2">
        <v>108102.56</v>
      </c>
      <c r="N768" s="4">
        <v>82.43824146</v>
      </c>
      <c r="O768" s="54">
        <f>EnergyDemand__2_1[[#This Row],[Demand]]*EnergyDemand__2_1[[#This Row],[RRP AUD$]]</f>
        <v>8911784.9437241368</v>
      </c>
    </row>
    <row r="769" spans="1:15" x14ac:dyDescent="0.3">
      <c r="A769" s="3">
        <v>43216</v>
      </c>
      <c r="B769" s="3" t="str">
        <f>"Q" &amp;INT((MONTH(A769)+2)/3) &amp; "-" &amp; YEAR(A769)</f>
        <v>Q2-2018</v>
      </c>
      <c r="C769" t="str">
        <f>TEXT(EnergyDemand__2_1[[#This Row],[Date]],"mmmm")</f>
        <v>April</v>
      </c>
      <c r="D769">
        <f>WEEKNUM(EnergyDemand__2_1[[#This Row],[Date]],)</f>
        <v>17</v>
      </c>
      <c r="E769" t="str">
        <f>TEXT(EnergyDemand__2_1[[#This Row],[Date]],"dddd")</f>
        <v>Thursday</v>
      </c>
      <c r="F769" s="49">
        <f>YEAR(EnergyDemand__2_1[[#This Row],[Date]])</f>
        <v>2018</v>
      </c>
      <c r="G769">
        <v>11.9</v>
      </c>
      <c r="H769">
        <v>17.5</v>
      </c>
      <c r="I769">
        <v>7.9</v>
      </c>
      <c r="J769">
        <v>0</v>
      </c>
      <c r="K769" t="str">
        <f>VLOOKUP(EnergyDemand__2_1[[#This Row],[Date]],_holidays!$A$1:$C$2107,2,0)</f>
        <v>Y</v>
      </c>
      <c r="L769" t="str">
        <f>VLOOKUP(EnergyDemand__2_1[[#This Row],[Date]],_holidays!$A$1:$C$2107,3,0)</f>
        <v>N</v>
      </c>
      <c r="M769" s="2">
        <v>117617.51</v>
      </c>
      <c r="N769" s="4">
        <v>82.433491849999996</v>
      </c>
      <c r="O769" s="54">
        <f>EnergyDemand__2_1[[#This Row],[Demand]]*EnergyDemand__2_1[[#This Row],[RRP AUD$]]</f>
        <v>9695622.0520022921</v>
      </c>
    </row>
    <row r="770" spans="1:15" x14ac:dyDescent="0.3">
      <c r="A770" s="3">
        <v>43762</v>
      </c>
      <c r="B770" s="3" t="str">
        <f>"Q" &amp;INT((MONTH(A770)+2)/3) &amp; "-" &amp; YEAR(A770)</f>
        <v>Q4-2019</v>
      </c>
      <c r="C770" t="str">
        <f>TEXT(EnergyDemand__2_1[[#This Row],[Date]],"mmmm")</f>
        <v>October</v>
      </c>
      <c r="D770">
        <f>WEEKNUM(EnergyDemand__2_1[[#This Row],[Date]],)</f>
        <v>43</v>
      </c>
      <c r="E770" t="str">
        <f>TEXT(EnergyDemand__2_1[[#This Row],[Date]],"dddd")</f>
        <v>Thursday</v>
      </c>
      <c r="F770" s="49">
        <f>YEAR(EnergyDemand__2_1[[#This Row],[Date]])</f>
        <v>2019</v>
      </c>
      <c r="G770">
        <v>13</v>
      </c>
      <c r="H770">
        <v>33.799999999999997</v>
      </c>
      <c r="I770">
        <v>26.1</v>
      </c>
      <c r="J770">
        <v>0.2</v>
      </c>
      <c r="K770" t="str">
        <f>VLOOKUP(EnergyDemand__2_1[[#This Row],[Date]],_holidays!$A$1:$C$2107,2,0)</f>
        <v>Y</v>
      </c>
      <c r="L770" t="str">
        <f>VLOOKUP(EnergyDemand__2_1[[#This Row],[Date]],_holidays!$A$1:$C$2107,3,0)</f>
        <v>N</v>
      </c>
      <c r="M770" s="2">
        <v>115442.655</v>
      </c>
      <c r="N770" s="4">
        <v>82.370096540000006</v>
      </c>
      <c r="O770" s="54">
        <f>EnergyDemand__2_1[[#This Row],[Demand]]*EnergyDemand__2_1[[#This Row],[RRP AUD$]]</f>
        <v>9509022.637183914</v>
      </c>
    </row>
    <row r="771" spans="1:15" x14ac:dyDescent="0.3">
      <c r="A771" s="3">
        <v>43659</v>
      </c>
      <c r="B771" s="3" t="str">
        <f>"Q" &amp;INT((MONTH(A771)+2)/3) &amp; "-" &amp; YEAR(A771)</f>
        <v>Q3-2019</v>
      </c>
      <c r="C771" t="str">
        <f>TEXT(EnergyDemand__2_1[[#This Row],[Date]],"mmmm")</f>
        <v>July</v>
      </c>
      <c r="D771">
        <f>WEEKNUM(EnergyDemand__2_1[[#This Row],[Date]],)</f>
        <v>28</v>
      </c>
      <c r="E771" t="str">
        <f>TEXT(EnergyDemand__2_1[[#This Row],[Date]],"dddd")</f>
        <v>Saturday</v>
      </c>
      <c r="F771" s="49">
        <f>YEAR(EnergyDemand__2_1[[#This Row],[Date]])</f>
        <v>2019</v>
      </c>
      <c r="G771">
        <v>7</v>
      </c>
      <c r="H771">
        <v>12</v>
      </c>
      <c r="I771">
        <v>8.3000000000000007</v>
      </c>
      <c r="J771">
        <v>4.4000000000000004</v>
      </c>
      <c r="K771" t="str">
        <f>VLOOKUP(EnergyDemand__2_1[[#This Row],[Date]],_holidays!$A$1:$C$2107,2,0)</f>
        <v>N</v>
      </c>
      <c r="L771" t="str">
        <f>VLOOKUP(EnergyDemand__2_1[[#This Row],[Date]],_holidays!$A$1:$C$2107,3,0)</f>
        <v>N</v>
      </c>
      <c r="M771" s="2">
        <v>123954.31</v>
      </c>
      <c r="N771" s="4">
        <v>82.190068789999998</v>
      </c>
      <c r="O771" s="54">
        <f>EnergyDemand__2_1[[#This Row],[Demand]]*EnergyDemand__2_1[[#This Row],[RRP AUD$]]</f>
        <v>10187813.265716985</v>
      </c>
    </row>
    <row r="772" spans="1:15" x14ac:dyDescent="0.3">
      <c r="A772" s="3">
        <v>43086</v>
      </c>
      <c r="B772" s="3" t="str">
        <f>"Q" &amp;INT((MONTH(A772)+2)/3) &amp; "-" &amp; YEAR(A772)</f>
        <v>Q4-2017</v>
      </c>
      <c r="C772" t="str">
        <f>TEXT(EnergyDemand__2_1[[#This Row],[Date]],"mmmm")</f>
        <v>December</v>
      </c>
      <c r="D772">
        <f>WEEKNUM(EnergyDemand__2_1[[#This Row],[Date]],)</f>
        <v>51</v>
      </c>
      <c r="E772" t="str">
        <f>TEXT(EnergyDemand__2_1[[#This Row],[Date]],"dddd")</f>
        <v>Sunday</v>
      </c>
      <c r="F772" s="49">
        <f>YEAR(EnergyDemand__2_1[[#This Row],[Date]])</f>
        <v>2017</v>
      </c>
      <c r="G772">
        <v>15.7</v>
      </c>
      <c r="H772">
        <v>24.5</v>
      </c>
      <c r="I772">
        <v>30.5</v>
      </c>
      <c r="J772">
        <v>0</v>
      </c>
      <c r="K772" t="str">
        <f>VLOOKUP(EnergyDemand__2_1[[#This Row],[Date]],_holidays!$A$1:$C$2107,2,0)</f>
        <v>Y</v>
      </c>
      <c r="L772" t="str">
        <f>VLOOKUP(EnergyDemand__2_1[[#This Row],[Date]],_holidays!$A$1:$C$2107,3,0)</f>
        <v>N</v>
      </c>
      <c r="M772" s="2">
        <v>107212.84</v>
      </c>
      <c r="N772" s="4">
        <v>82.049323279999996</v>
      </c>
      <c r="O772" s="54">
        <f>EnergyDemand__2_1[[#This Row],[Demand]]*EnergyDemand__2_1[[#This Row],[RRP AUD$]]</f>
        <v>8796740.968926914</v>
      </c>
    </row>
    <row r="773" spans="1:15" x14ac:dyDescent="0.3">
      <c r="A773" s="3">
        <v>42804</v>
      </c>
      <c r="B773" s="3" t="str">
        <f>"Q" &amp;INT((MONTH(A773)+2)/3) &amp; "-" &amp; YEAR(A773)</f>
        <v>Q1-2017</v>
      </c>
      <c r="C773" t="str">
        <f>TEXT(EnergyDemand__2_1[[#This Row],[Date]],"mmmm")</f>
        <v>March</v>
      </c>
      <c r="D773">
        <f>WEEKNUM(EnergyDemand__2_1[[#This Row],[Date]],)</f>
        <v>10</v>
      </c>
      <c r="E773" t="str">
        <f>TEXT(EnergyDemand__2_1[[#This Row],[Date]],"dddd")</f>
        <v>Friday</v>
      </c>
      <c r="F773" s="49">
        <f>YEAR(EnergyDemand__2_1[[#This Row],[Date]])</f>
        <v>2017</v>
      </c>
      <c r="G773">
        <v>18.5</v>
      </c>
      <c r="H773">
        <v>23.8</v>
      </c>
      <c r="I773">
        <v>19.399999999999999</v>
      </c>
      <c r="J773">
        <v>0</v>
      </c>
      <c r="K773" t="str">
        <f>VLOOKUP(EnergyDemand__2_1[[#This Row],[Date]],_holidays!$A$1:$C$2107,2,0)</f>
        <v>Y</v>
      </c>
      <c r="L773" t="str">
        <f>VLOOKUP(EnergyDemand__2_1[[#This Row],[Date]],_holidays!$A$1:$C$2107,3,0)</f>
        <v>N</v>
      </c>
      <c r="M773" s="2">
        <v>125346.075</v>
      </c>
      <c r="N773" s="4">
        <v>82.034537619999995</v>
      </c>
      <c r="O773" s="54">
        <f>EnergyDemand__2_1[[#This Row],[Demand]]*EnergyDemand__2_1[[#This Row],[RRP AUD$]]</f>
        <v>10282707.305106841</v>
      </c>
    </row>
    <row r="774" spans="1:15" x14ac:dyDescent="0.3">
      <c r="A774" s="3">
        <v>42518</v>
      </c>
      <c r="B774" s="3" t="str">
        <f>"Q" &amp;INT((MONTH(A774)+2)/3) &amp; "-" &amp; YEAR(A774)</f>
        <v>Q2-2016</v>
      </c>
      <c r="C774" t="str">
        <f>TEXT(EnergyDemand__2_1[[#This Row],[Date]],"mmmm")</f>
        <v>May</v>
      </c>
      <c r="D774">
        <f>WEEKNUM(EnergyDemand__2_1[[#This Row],[Date]],)</f>
        <v>22</v>
      </c>
      <c r="E774" t="str">
        <f>TEXT(EnergyDemand__2_1[[#This Row],[Date]],"dddd")</f>
        <v>Saturday</v>
      </c>
      <c r="F774" s="49">
        <f>YEAR(EnergyDemand__2_1[[#This Row],[Date]])</f>
        <v>2016</v>
      </c>
      <c r="G774">
        <v>5.7</v>
      </c>
      <c r="H774">
        <v>13.2</v>
      </c>
      <c r="I774">
        <v>6.2</v>
      </c>
      <c r="J774">
        <v>0.6</v>
      </c>
      <c r="K774" t="str">
        <f>VLOOKUP(EnergyDemand__2_1[[#This Row],[Date]],_holidays!$A$1:$C$2107,2,0)</f>
        <v>Y</v>
      </c>
      <c r="L774" t="str">
        <f>VLOOKUP(EnergyDemand__2_1[[#This Row],[Date]],_holidays!$A$1:$C$2107,3,0)</f>
        <v>N</v>
      </c>
      <c r="M774" s="2">
        <v>119938.795</v>
      </c>
      <c r="N774" s="4">
        <v>81.990134580000003</v>
      </c>
      <c r="O774" s="54">
        <f>EnergyDemand__2_1[[#This Row],[Demand]]*EnergyDemand__2_1[[#This Row],[RRP AUD$]]</f>
        <v>9833797.9434130322</v>
      </c>
    </row>
    <row r="775" spans="1:15" x14ac:dyDescent="0.3">
      <c r="A775" s="3">
        <v>43249</v>
      </c>
      <c r="B775" s="3" t="str">
        <f>"Q" &amp;INT((MONTH(A775)+2)/3) &amp; "-" &amp; YEAR(A775)</f>
        <v>Q2-2018</v>
      </c>
      <c r="C775" t="str">
        <f>TEXT(EnergyDemand__2_1[[#This Row],[Date]],"mmmm")</f>
        <v>May</v>
      </c>
      <c r="D775">
        <f>WEEKNUM(EnergyDemand__2_1[[#This Row],[Date]],)</f>
        <v>22</v>
      </c>
      <c r="E775" t="str">
        <f>TEXT(EnergyDemand__2_1[[#This Row],[Date]],"dddd")</f>
        <v>Tuesday</v>
      </c>
      <c r="F775" s="49">
        <f>YEAR(EnergyDemand__2_1[[#This Row],[Date]])</f>
        <v>2018</v>
      </c>
      <c r="G775">
        <v>13.7</v>
      </c>
      <c r="H775">
        <v>17.899999999999999</v>
      </c>
      <c r="I775">
        <v>8.1</v>
      </c>
      <c r="J775">
        <v>0.8</v>
      </c>
      <c r="K775" t="str">
        <f>VLOOKUP(EnergyDemand__2_1[[#This Row],[Date]],_holidays!$A$1:$C$2107,2,0)</f>
        <v>Y</v>
      </c>
      <c r="L775" t="str">
        <f>VLOOKUP(EnergyDemand__2_1[[#This Row],[Date]],_holidays!$A$1:$C$2107,3,0)</f>
        <v>N</v>
      </c>
      <c r="M775" s="2">
        <v>123142.76</v>
      </c>
      <c r="N775" s="4">
        <v>81.978399519999996</v>
      </c>
      <c r="O775" s="54">
        <f>EnergyDemand__2_1[[#This Row],[Demand]]*EnergyDemand__2_1[[#This Row],[RRP AUD$]]</f>
        <v>10095046.377275474</v>
      </c>
    </row>
    <row r="776" spans="1:15" x14ac:dyDescent="0.3">
      <c r="A776" s="3">
        <v>43788</v>
      </c>
      <c r="B776" s="3" t="str">
        <f>"Q" &amp;INT((MONTH(A776)+2)/3) &amp; "-" &amp; YEAR(A776)</f>
        <v>Q4-2019</v>
      </c>
      <c r="C776" t="str">
        <f>TEXT(EnergyDemand__2_1[[#This Row],[Date]],"mmmm")</f>
        <v>November</v>
      </c>
      <c r="D776">
        <f>WEEKNUM(EnergyDemand__2_1[[#This Row],[Date]],)</f>
        <v>47</v>
      </c>
      <c r="E776" t="str">
        <f>TEXT(EnergyDemand__2_1[[#This Row],[Date]],"dddd")</f>
        <v>Tuesday</v>
      </c>
      <c r="F776" s="49">
        <f>YEAR(EnergyDemand__2_1[[#This Row],[Date]])</f>
        <v>2019</v>
      </c>
      <c r="G776">
        <v>11.4</v>
      </c>
      <c r="H776">
        <v>18.600000000000001</v>
      </c>
      <c r="I776">
        <v>27.9</v>
      </c>
      <c r="J776">
        <v>0</v>
      </c>
      <c r="K776" t="str">
        <f>VLOOKUP(EnergyDemand__2_1[[#This Row],[Date]],_holidays!$A$1:$C$2107,2,0)</f>
        <v>Y</v>
      </c>
      <c r="L776" t="str">
        <f>VLOOKUP(EnergyDemand__2_1[[#This Row],[Date]],_holidays!$A$1:$C$2107,3,0)</f>
        <v>N</v>
      </c>
      <c r="M776" s="2">
        <v>112033.87</v>
      </c>
      <c r="N776" s="4">
        <v>81.955895620000007</v>
      </c>
      <c r="O776" s="54">
        <f>EnergyDemand__2_1[[#This Row],[Demand]]*EnergyDemand__2_1[[#This Row],[RRP AUD$]]</f>
        <v>9181836.1556246504</v>
      </c>
    </row>
    <row r="777" spans="1:15" x14ac:dyDescent="0.3">
      <c r="A777" s="3">
        <v>43292</v>
      </c>
      <c r="B777" s="3" t="str">
        <f>"Q" &amp;INT((MONTH(A777)+2)/3) &amp; "-" &amp; YEAR(A777)</f>
        <v>Q3-2018</v>
      </c>
      <c r="C777" t="str">
        <f>TEXT(EnergyDemand__2_1[[#This Row],[Date]],"mmmm")</f>
        <v>July</v>
      </c>
      <c r="D777">
        <f>WEEKNUM(EnergyDemand__2_1[[#This Row],[Date]],)</f>
        <v>28</v>
      </c>
      <c r="E777" t="str">
        <f>TEXT(EnergyDemand__2_1[[#This Row],[Date]],"dddd")</f>
        <v>Wednesday</v>
      </c>
      <c r="F777" s="49">
        <f>YEAR(EnergyDemand__2_1[[#This Row],[Date]])</f>
        <v>2018</v>
      </c>
      <c r="G777">
        <v>6.6</v>
      </c>
      <c r="H777">
        <v>11.6</v>
      </c>
      <c r="I777">
        <v>6</v>
      </c>
      <c r="J777">
        <v>0</v>
      </c>
      <c r="K777" t="str">
        <f>VLOOKUP(EnergyDemand__2_1[[#This Row],[Date]],_holidays!$A$1:$C$2107,2,0)</f>
        <v>N</v>
      </c>
      <c r="L777" t="str">
        <f>VLOOKUP(EnergyDemand__2_1[[#This Row],[Date]],_holidays!$A$1:$C$2107,3,0)</f>
        <v>N</v>
      </c>
      <c r="M777" s="2">
        <v>143461.125</v>
      </c>
      <c r="N777" s="4">
        <v>81.952519140000007</v>
      </c>
      <c r="O777" s="54">
        <f>EnergyDemand__2_1[[#This Row],[Demand]]*EnergyDemand__2_1[[#This Row],[RRP AUD$]]</f>
        <v>11757000.592408434</v>
      </c>
    </row>
    <row r="778" spans="1:15" x14ac:dyDescent="0.3">
      <c r="A778" s="3">
        <v>44023</v>
      </c>
      <c r="B778" s="3" t="str">
        <f>"Q" &amp;INT((MONTH(A778)+2)/3) &amp; "-" &amp; YEAR(A778)</f>
        <v>Q3-2020</v>
      </c>
      <c r="C778" t="str">
        <f>TEXT(EnergyDemand__2_1[[#This Row],[Date]],"mmmm")</f>
        <v>July</v>
      </c>
      <c r="D778">
        <f>WEEKNUM(EnergyDemand__2_1[[#This Row],[Date]],)</f>
        <v>28</v>
      </c>
      <c r="E778" t="str">
        <f>TEXT(EnergyDemand__2_1[[#This Row],[Date]],"dddd")</f>
        <v>Saturday</v>
      </c>
      <c r="F778" s="49">
        <f>YEAR(EnergyDemand__2_1[[#This Row],[Date]])</f>
        <v>2020</v>
      </c>
      <c r="G778">
        <v>7.3</v>
      </c>
      <c r="H778">
        <v>11.4</v>
      </c>
      <c r="I778">
        <v>3.3</v>
      </c>
      <c r="J778">
        <v>0</v>
      </c>
      <c r="K778" t="str">
        <f>VLOOKUP(EnergyDemand__2_1[[#This Row],[Date]],_holidays!$A$1:$C$2107,2,0)</f>
        <v>N</v>
      </c>
      <c r="L778" t="str">
        <f>VLOOKUP(EnergyDemand__2_1[[#This Row],[Date]],_holidays!$A$1:$C$2107,3,0)</f>
        <v>N</v>
      </c>
      <c r="M778" s="2">
        <v>130088.95</v>
      </c>
      <c r="N778" s="4">
        <v>81.929884130000005</v>
      </c>
      <c r="O778" s="54">
        <f>EnergyDemand__2_1[[#This Row],[Demand]]*EnergyDemand__2_1[[#This Row],[RRP AUD$]]</f>
        <v>10658172.600093365</v>
      </c>
    </row>
    <row r="779" spans="1:15" x14ac:dyDescent="0.3">
      <c r="A779" s="3">
        <v>43394</v>
      </c>
      <c r="B779" s="3" t="str">
        <f>"Q" &amp;INT((MONTH(A779)+2)/3) &amp; "-" &amp; YEAR(A779)</f>
        <v>Q4-2018</v>
      </c>
      <c r="C779" t="str">
        <f>TEXT(EnergyDemand__2_1[[#This Row],[Date]],"mmmm")</f>
        <v>October</v>
      </c>
      <c r="D779">
        <f>WEEKNUM(EnergyDemand__2_1[[#This Row],[Date]],)</f>
        <v>43</v>
      </c>
      <c r="E779" t="str">
        <f>TEXT(EnergyDemand__2_1[[#This Row],[Date]],"dddd")</f>
        <v>Sunday</v>
      </c>
      <c r="F779" s="49">
        <f>YEAR(EnergyDemand__2_1[[#This Row],[Date]])</f>
        <v>2018</v>
      </c>
      <c r="G779">
        <v>7.6</v>
      </c>
      <c r="H779">
        <v>19.2</v>
      </c>
      <c r="I779">
        <v>22.7</v>
      </c>
      <c r="J779">
        <v>5.6</v>
      </c>
      <c r="K779" t="str">
        <f>VLOOKUP(EnergyDemand__2_1[[#This Row],[Date]],_holidays!$A$1:$C$2107,2,0)</f>
        <v>Y</v>
      </c>
      <c r="L779" t="str">
        <f>VLOOKUP(EnergyDemand__2_1[[#This Row],[Date]],_holidays!$A$1:$C$2107,3,0)</f>
        <v>N</v>
      </c>
      <c r="M779" s="2">
        <v>98427.53</v>
      </c>
      <c r="N779" s="4">
        <v>81.920924420000006</v>
      </c>
      <c r="O779" s="54">
        <f>EnergyDemand__2_1[[#This Row],[Demand]]*EnergyDemand__2_1[[#This Row],[RRP AUD$]]</f>
        <v>8063274.2459772835</v>
      </c>
    </row>
    <row r="780" spans="1:15" x14ac:dyDescent="0.3">
      <c r="A780" s="3">
        <v>43058</v>
      </c>
      <c r="B780" s="3" t="str">
        <f>"Q" &amp;INT((MONTH(A780)+2)/3) &amp; "-" &amp; YEAR(A780)</f>
        <v>Q4-2017</v>
      </c>
      <c r="C780" t="str">
        <f>TEXT(EnergyDemand__2_1[[#This Row],[Date]],"mmmm")</f>
        <v>November</v>
      </c>
      <c r="D780">
        <f>WEEKNUM(EnergyDemand__2_1[[#This Row],[Date]],)</f>
        <v>47</v>
      </c>
      <c r="E780" t="str">
        <f>TEXT(EnergyDemand__2_1[[#This Row],[Date]],"dddd")</f>
        <v>Sunday</v>
      </c>
      <c r="F780" s="49">
        <f>YEAR(EnergyDemand__2_1[[#This Row],[Date]])</f>
        <v>2017</v>
      </c>
      <c r="G780">
        <v>15.1</v>
      </c>
      <c r="H780">
        <v>29.3</v>
      </c>
      <c r="I780">
        <v>27.5</v>
      </c>
      <c r="J780">
        <v>24.8</v>
      </c>
      <c r="K780" t="str">
        <f>VLOOKUP(EnergyDemand__2_1[[#This Row],[Date]],_holidays!$A$1:$C$2107,2,0)</f>
        <v>Y</v>
      </c>
      <c r="L780" t="str">
        <f>VLOOKUP(EnergyDemand__2_1[[#This Row],[Date]],_holidays!$A$1:$C$2107,3,0)</f>
        <v>N</v>
      </c>
      <c r="M780" s="2">
        <v>101256.78</v>
      </c>
      <c r="N780" s="4">
        <v>81.881314270000004</v>
      </c>
      <c r="O780" s="54">
        <f>EnergyDemand__2_1[[#This Row],[Demand]]*EnergyDemand__2_1[[#This Row],[RRP AUD$]]</f>
        <v>8291038.2251482513</v>
      </c>
    </row>
    <row r="781" spans="1:15" x14ac:dyDescent="0.3">
      <c r="A781" s="3">
        <v>43267</v>
      </c>
      <c r="B781" s="3" t="str">
        <f>"Q" &amp;INT((MONTH(A781)+2)/3) &amp; "-" &amp; YEAR(A781)</f>
        <v>Q2-2018</v>
      </c>
      <c r="C781" t="str">
        <f>TEXT(EnergyDemand__2_1[[#This Row],[Date]],"mmmm")</f>
        <v>June</v>
      </c>
      <c r="D781">
        <f>WEEKNUM(EnergyDemand__2_1[[#This Row],[Date]],)</f>
        <v>24</v>
      </c>
      <c r="E781" t="str">
        <f>TEXT(EnergyDemand__2_1[[#This Row],[Date]],"dddd")</f>
        <v>Saturday</v>
      </c>
      <c r="F781" s="49">
        <f>YEAR(EnergyDemand__2_1[[#This Row],[Date]])</f>
        <v>2018</v>
      </c>
      <c r="G781">
        <v>6.9</v>
      </c>
      <c r="H781">
        <v>13.1</v>
      </c>
      <c r="I781">
        <v>7.1</v>
      </c>
      <c r="J781">
        <v>2.2000000000000002</v>
      </c>
      <c r="K781" t="str">
        <f>VLOOKUP(EnergyDemand__2_1[[#This Row],[Date]],_holidays!$A$1:$C$2107,2,0)</f>
        <v>Y</v>
      </c>
      <c r="L781" t="str">
        <f>VLOOKUP(EnergyDemand__2_1[[#This Row],[Date]],_holidays!$A$1:$C$2107,3,0)</f>
        <v>N</v>
      </c>
      <c r="M781" s="2">
        <v>124351.235</v>
      </c>
      <c r="N781" s="4">
        <v>81.800766879999998</v>
      </c>
      <c r="O781" s="54">
        <f>EnergyDemand__2_1[[#This Row],[Demand]]*EnergyDemand__2_1[[#This Row],[RRP AUD$]]</f>
        <v>10172026.385475097</v>
      </c>
    </row>
    <row r="782" spans="1:15" x14ac:dyDescent="0.3">
      <c r="A782" s="3">
        <v>43660</v>
      </c>
      <c r="B782" s="3" t="str">
        <f>"Q" &amp;INT((MONTH(A782)+2)/3) &amp; "-" &amp; YEAR(A782)</f>
        <v>Q3-2019</v>
      </c>
      <c r="C782" t="str">
        <f>TEXT(EnergyDemand__2_1[[#This Row],[Date]],"mmmm")</f>
        <v>July</v>
      </c>
      <c r="D782">
        <f>WEEKNUM(EnergyDemand__2_1[[#This Row],[Date]],)</f>
        <v>29</v>
      </c>
      <c r="E782" t="str">
        <f>TEXT(EnergyDemand__2_1[[#This Row],[Date]],"dddd")</f>
        <v>Sunday</v>
      </c>
      <c r="F782" s="49">
        <f>YEAR(EnergyDemand__2_1[[#This Row],[Date]])</f>
        <v>2019</v>
      </c>
      <c r="G782">
        <v>7.1</v>
      </c>
      <c r="H782">
        <v>13.1</v>
      </c>
      <c r="I782">
        <v>3.8</v>
      </c>
      <c r="J782">
        <v>0.8</v>
      </c>
      <c r="K782" t="str">
        <f>VLOOKUP(EnergyDemand__2_1[[#This Row],[Date]],_holidays!$A$1:$C$2107,2,0)</f>
        <v>N</v>
      </c>
      <c r="L782" t="str">
        <f>VLOOKUP(EnergyDemand__2_1[[#This Row],[Date]],_holidays!$A$1:$C$2107,3,0)</f>
        <v>N</v>
      </c>
      <c r="M782" s="2">
        <v>123740.265</v>
      </c>
      <c r="N782" s="4">
        <v>81.784996430000007</v>
      </c>
      <c r="O782" s="54">
        <f>EnergyDemand__2_1[[#This Row],[Demand]]*EnergyDemand__2_1[[#This Row],[RRP AUD$]]</f>
        <v>10120097.131272255</v>
      </c>
    </row>
    <row r="783" spans="1:15" x14ac:dyDescent="0.3">
      <c r="A783" s="3">
        <v>42861</v>
      </c>
      <c r="B783" s="3" t="str">
        <f>"Q" &amp;INT((MONTH(A783)+2)/3) &amp; "-" &amp; YEAR(A783)</f>
        <v>Q2-2017</v>
      </c>
      <c r="C783" t="str">
        <f>TEXT(EnergyDemand__2_1[[#This Row],[Date]],"mmmm")</f>
        <v>May</v>
      </c>
      <c r="D783">
        <f>WEEKNUM(EnergyDemand__2_1[[#This Row],[Date]],)</f>
        <v>18</v>
      </c>
      <c r="E783" t="str">
        <f>TEXT(EnergyDemand__2_1[[#This Row],[Date]],"dddd")</f>
        <v>Saturday</v>
      </c>
      <c r="F783" s="49">
        <f>YEAR(EnergyDemand__2_1[[#This Row],[Date]])</f>
        <v>2017</v>
      </c>
      <c r="G783">
        <v>9.6</v>
      </c>
      <c r="H783">
        <v>20</v>
      </c>
      <c r="I783">
        <v>6.1</v>
      </c>
      <c r="J783">
        <v>0.2</v>
      </c>
      <c r="K783" t="str">
        <f>VLOOKUP(EnergyDemand__2_1[[#This Row],[Date]],_holidays!$A$1:$C$2107,2,0)</f>
        <v>Y</v>
      </c>
      <c r="L783" t="str">
        <f>VLOOKUP(EnergyDemand__2_1[[#This Row],[Date]],_holidays!$A$1:$C$2107,3,0)</f>
        <v>N</v>
      </c>
      <c r="M783" s="2">
        <v>105013.07</v>
      </c>
      <c r="N783" s="4">
        <v>81.778327349999998</v>
      </c>
      <c r="O783" s="54">
        <f>EnergyDemand__2_1[[#This Row],[Demand]]*EnergyDemand__2_1[[#This Row],[RRP AUD$]]</f>
        <v>8587793.2144884653</v>
      </c>
    </row>
    <row r="784" spans="1:15" x14ac:dyDescent="0.3">
      <c r="A784" s="3">
        <v>43696</v>
      </c>
      <c r="B784" s="3" t="str">
        <f>"Q" &amp;INT((MONTH(A784)+2)/3) &amp; "-" &amp; YEAR(A784)</f>
        <v>Q3-2019</v>
      </c>
      <c r="C784" t="str">
        <f>TEXT(EnergyDemand__2_1[[#This Row],[Date]],"mmmm")</f>
        <v>August</v>
      </c>
      <c r="D784">
        <f>WEEKNUM(EnergyDemand__2_1[[#This Row],[Date]],)</f>
        <v>34</v>
      </c>
      <c r="E784" t="str">
        <f>TEXT(EnergyDemand__2_1[[#This Row],[Date]],"dddd")</f>
        <v>Monday</v>
      </c>
      <c r="F784" s="49">
        <f>YEAR(EnergyDemand__2_1[[#This Row],[Date]])</f>
        <v>2019</v>
      </c>
      <c r="G784">
        <v>5.8</v>
      </c>
      <c r="H784">
        <v>12.3</v>
      </c>
      <c r="I784">
        <v>12.8</v>
      </c>
      <c r="J784">
        <v>4</v>
      </c>
      <c r="K784" t="str">
        <f>VLOOKUP(EnergyDemand__2_1[[#This Row],[Date]],_holidays!$A$1:$C$2107,2,0)</f>
        <v>Y</v>
      </c>
      <c r="L784" t="str">
        <f>VLOOKUP(EnergyDemand__2_1[[#This Row],[Date]],_holidays!$A$1:$C$2107,3,0)</f>
        <v>N</v>
      </c>
      <c r="M784" s="2">
        <v>131067.25</v>
      </c>
      <c r="N784" s="4">
        <v>81.723625240000004</v>
      </c>
      <c r="O784" s="54">
        <f>EnergyDemand__2_1[[#This Row],[Demand]]*EnergyDemand__2_1[[#This Row],[RRP AUD$]]</f>
        <v>10711290.820237391</v>
      </c>
    </row>
    <row r="785" spans="1:15" x14ac:dyDescent="0.3">
      <c r="A785" s="3">
        <v>42475</v>
      </c>
      <c r="B785" s="3" t="str">
        <f>"Q" &amp;INT((MONTH(A785)+2)/3) &amp; "-" &amp; YEAR(A785)</f>
        <v>Q2-2016</v>
      </c>
      <c r="C785" t="str">
        <f>TEXT(EnergyDemand__2_1[[#This Row],[Date]],"mmmm")</f>
        <v>April</v>
      </c>
      <c r="D785">
        <f>WEEKNUM(EnergyDemand__2_1[[#This Row],[Date]],)</f>
        <v>16</v>
      </c>
      <c r="E785" t="str">
        <f>TEXT(EnergyDemand__2_1[[#This Row],[Date]],"dddd")</f>
        <v>Friday</v>
      </c>
      <c r="F785" s="49">
        <f>YEAR(EnergyDemand__2_1[[#This Row],[Date]])</f>
        <v>2016</v>
      </c>
      <c r="G785">
        <v>13.4</v>
      </c>
      <c r="H785">
        <v>27</v>
      </c>
      <c r="I785">
        <v>15.9</v>
      </c>
      <c r="J785">
        <v>0</v>
      </c>
      <c r="K785" t="str">
        <f>VLOOKUP(EnergyDemand__2_1[[#This Row],[Date]],_holidays!$A$1:$C$2107,2,0)</f>
        <v>Y</v>
      </c>
      <c r="L785" t="str">
        <f>VLOOKUP(EnergyDemand__2_1[[#This Row],[Date]],_holidays!$A$1:$C$2107,3,0)</f>
        <v>N</v>
      </c>
      <c r="M785" s="2">
        <v>124721.485</v>
      </c>
      <c r="N785" s="4">
        <v>81.717847939999999</v>
      </c>
      <c r="O785" s="54">
        <f>EnergyDemand__2_1[[#This Row],[Demand]]*EnergyDemand__2_1[[#This Row],[RRP AUD$]]</f>
        <v>10191971.346080991</v>
      </c>
    </row>
    <row r="786" spans="1:15" x14ac:dyDescent="0.3">
      <c r="A786" s="3">
        <v>43359</v>
      </c>
      <c r="B786" s="3" t="str">
        <f>"Q" &amp;INT((MONTH(A786)+2)/3) &amp; "-" &amp; YEAR(A786)</f>
        <v>Q3-2018</v>
      </c>
      <c r="C786" t="str">
        <f>TEXT(EnergyDemand__2_1[[#This Row],[Date]],"mmmm")</f>
        <v>September</v>
      </c>
      <c r="D786">
        <f>WEEKNUM(EnergyDemand__2_1[[#This Row],[Date]],)</f>
        <v>38</v>
      </c>
      <c r="E786" t="str">
        <f>TEXT(EnergyDemand__2_1[[#This Row],[Date]],"dddd")</f>
        <v>Sunday</v>
      </c>
      <c r="F786" s="49">
        <f>YEAR(EnergyDemand__2_1[[#This Row],[Date]])</f>
        <v>2018</v>
      </c>
      <c r="G786">
        <v>5.5</v>
      </c>
      <c r="H786">
        <v>14</v>
      </c>
      <c r="I786">
        <v>15.3</v>
      </c>
      <c r="J786">
        <v>2</v>
      </c>
      <c r="K786" t="str">
        <f>VLOOKUP(EnergyDemand__2_1[[#This Row],[Date]],_holidays!$A$1:$C$2107,2,0)</f>
        <v>Y</v>
      </c>
      <c r="L786" t="str">
        <f>VLOOKUP(EnergyDemand__2_1[[#This Row],[Date]],_holidays!$A$1:$C$2107,3,0)</f>
        <v>N</v>
      </c>
      <c r="M786" s="2">
        <v>113030.005</v>
      </c>
      <c r="N786" s="4">
        <v>81.637617719999994</v>
      </c>
      <c r="O786" s="54">
        <f>EnergyDemand__2_1[[#This Row],[Demand]]*EnergyDemand__2_1[[#This Row],[RRP AUD$]]</f>
        <v>9227500.3390796892</v>
      </c>
    </row>
    <row r="787" spans="1:15" x14ac:dyDescent="0.3">
      <c r="A787" s="3">
        <v>43091</v>
      </c>
      <c r="B787" s="3" t="str">
        <f>"Q" &amp;INT((MONTH(A787)+2)/3) &amp; "-" &amp; YEAR(A787)</f>
        <v>Q4-2017</v>
      </c>
      <c r="C787" t="str">
        <f>TEXT(EnergyDemand__2_1[[#This Row],[Date]],"mmmm")</f>
        <v>December</v>
      </c>
      <c r="D787">
        <f>WEEKNUM(EnergyDemand__2_1[[#This Row],[Date]],)</f>
        <v>51</v>
      </c>
      <c r="E787" t="str">
        <f>TEXT(EnergyDemand__2_1[[#This Row],[Date]],"dddd")</f>
        <v>Friday</v>
      </c>
      <c r="F787" s="49">
        <f>YEAR(EnergyDemand__2_1[[#This Row],[Date]])</f>
        <v>2017</v>
      </c>
      <c r="G787">
        <v>13.6</v>
      </c>
      <c r="H787">
        <v>27.7</v>
      </c>
      <c r="I787">
        <v>26.6</v>
      </c>
      <c r="J787">
        <v>0</v>
      </c>
      <c r="K787" t="str">
        <f>VLOOKUP(EnergyDemand__2_1[[#This Row],[Date]],_holidays!$A$1:$C$2107,2,0)</f>
        <v>N</v>
      </c>
      <c r="L787" t="str">
        <f>VLOOKUP(EnergyDemand__2_1[[#This Row],[Date]],_holidays!$A$1:$C$2107,3,0)</f>
        <v>N</v>
      </c>
      <c r="M787" s="2">
        <v>116428.79</v>
      </c>
      <c r="N787" s="4">
        <v>81.598862999999994</v>
      </c>
      <c r="O787" s="54">
        <f>EnergyDemand__2_1[[#This Row],[Demand]]*EnergyDemand__2_1[[#This Row],[RRP AUD$]]</f>
        <v>9500456.8844657689</v>
      </c>
    </row>
    <row r="788" spans="1:15" x14ac:dyDescent="0.3">
      <c r="A788" s="3">
        <v>43535</v>
      </c>
      <c r="B788" s="3" t="str">
        <f>"Q" &amp;INT((MONTH(A788)+2)/3) &amp; "-" &amp; YEAR(A788)</f>
        <v>Q1-2019</v>
      </c>
      <c r="C788" t="str">
        <f>TEXT(EnergyDemand__2_1[[#This Row],[Date]],"mmmm")</f>
        <v>March</v>
      </c>
      <c r="D788">
        <f>WEEKNUM(EnergyDemand__2_1[[#This Row],[Date]],)</f>
        <v>11</v>
      </c>
      <c r="E788" t="str">
        <f>TEXT(EnergyDemand__2_1[[#This Row],[Date]],"dddd")</f>
        <v>Monday</v>
      </c>
      <c r="F788" s="49">
        <f>YEAR(EnergyDemand__2_1[[#This Row],[Date]])</f>
        <v>2019</v>
      </c>
      <c r="G788">
        <v>15.9</v>
      </c>
      <c r="H788">
        <v>21.8</v>
      </c>
      <c r="I788">
        <v>18.600000000000001</v>
      </c>
      <c r="J788">
        <v>0.2</v>
      </c>
      <c r="K788" t="str">
        <f>VLOOKUP(EnergyDemand__2_1[[#This Row],[Date]],_holidays!$A$1:$C$2107,2,0)</f>
        <v>Y</v>
      </c>
      <c r="L788" t="str">
        <f>VLOOKUP(EnergyDemand__2_1[[#This Row],[Date]],_holidays!$A$1:$C$2107,3,0)</f>
        <v>Y</v>
      </c>
      <c r="M788" s="2">
        <v>103219.08</v>
      </c>
      <c r="N788" s="4">
        <v>81.472040070000006</v>
      </c>
      <c r="O788" s="54">
        <f>EnergyDemand__2_1[[#This Row],[Demand]]*EnergyDemand__2_1[[#This Row],[RRP AUD$]]</f>
        <v>8409469.0217485372</v>
      </c>
    </row>
    <row r="789" spans="1:15" x14ac:dyDescent="0.3">
      <c r="A789" s="3">
        <v>43190</v>
      </c>
      <c r="B789" s="3" t="str">
        <f>"Q" &amp;INT((MONTH(A789)+2)/3) &amp; "-" &amp; YEAR(A789)</f>
        <v>Q1-2018</v>
      </c>
      <c r="C789" t="str">
        <f>TEXT(EnergyDemand__2_1[[#This Row],[Date]],"mmmm")</f>
        <v>March</v>
      </c>
      <c r="D789">
        <f>WEEKNUM(EnergyDemand__2_1[[#This Row],[Date]],)</f>
        <v>13</v>
      </c>
      <c r="E789" t="str">
        <f>TEXT(EnergyDemand__2_1[[#This Row],[Date]],"dddd")</f>
        <v>Saturday</v>
      </c>
      <c r="F789" s="49">
        <f>YEAR(EnergyDemand__2_1[[#This Row],[Date]])</f>
        <v>2018</v>
      </c>
      <c r="G789">
        <v>13.2</v>
      </c>
      <c r="H789">
        <v>22.4</v>
      </c>
      <c r="I789">
        <v>16.7</v>
      </c>
      <c r="J789">
        <v>0</v>
      </c>
      <c r="K789" t="str">
        <f>VLOOKUP(EnergyDemand__2_1[[#This Row],[Date]],_holidays!$A$1:$C$2107,2,0)</f>
        <v>N</v>
      </c>
      <c r="L789" t="str">
        <f>VLOOKUP(EnergyDemand__2_1[[#This Row],[Date]],_holidays!$A$1:$C$2107,3,0)</f>
        <v>Y</v>
      </c>
      <c r="M789" s="2">
        <v>99687.64</v>
      </c>
      <c r="N789" s="4">
        <v>81.406771699999993</v>
      </c>
      <c r="O789" s="54">
        <f>EnergyDemand__2_1[[#This Row],[Demand]]*EnergyDemand__2_1[[#This Row],[RRP AUD$]]</f>
        <v>8115248.9507917874</v>
      </c>
    </row>
    <row r="790" spans="1:15" x14ac:dyDescent="0.3">
      <c r="A790" s="3">
        <v>42356</v>
      </c>
      <c r="B790" s="3" t="str">
        <f>"Q" &amp;INT((MONTH(A790)+2)/3) &amp; "-" &amp; YEAR(A790)</f>
        <v>Q4-2015</v>
      </c>
      <c r="C790" t="str">
        <f>TEXT(EnergyDemand__2_1[[#This Row],[Date]],"mmmm")</f>
        <v>December</v>
      </c>
      <c r="D790">
        <f>WEEKNUM(EnergyDemand__2_1[[#This Row],[Date]],)</f>
        <v>51</v>
      </c>
      <c r="E790" t="str">
        <f>TEXT(EnergyDemand__2_1[[#This Row],[Date]],"dddd")</f>
        <v>Friday</v>
      </c>
      <c r="F790" s="49">
        <f>YEAR(EnergyDemand__2_1[[#This Row],[Date]])</f>
        <v>2015</v>
      </c>
      <c r="G790">
        <v>19.399999999999999</v>
      </c>
      <c r="H790">
        <v>35.4</v>
      </c>
      <c r="I790">
        <v>31.2</v>
      </c>
      <c r="J790">
        <v>0</v>
      </c>
      <c r="K790" t="str">
        <f>VLOOKUP(EnergyDemand__2_1[[#This Row],[Date]],_holidays!$A$1:$C$2107,2,0)</f>
        <v>N</v>
      </c>
      <c r="L790" t="str">
        <f>VLOOKUP(EnergyDemand__2_1[[#This Row],[Date]],_holidays!$A$1:$C$2107,3,0)</f>
        <v>N</v>
      </c>
      <c r="M790" s="2">
        <v>158052.89000000001</v>
      </c>
      <c r="N790" s="4">
        <v>81.192486250000002</v>
      </c>
      <c r="O790" s="54">
        <f>EnergyDemand__2_1[[#This Row],[Demand]]*EnergyDemand__2_1[[#This Row],[RRP AUD$]]</f>
        <v>12832707.098097764</v>
      </c>
    </row>
    <row r="791" spans="1:15" x14ac:dyDescent="0.3">
      <c r="A791" s="3">
        <v>43036</v>
      </c>
      <c r="B791" s="3" t="str">
        <f>"Q" &amp;INT((MONTH(A791)+2)/3) &amp; "-" &amp; YEAR(A791)</f>
        <v>Q4-2017</v>
      </c>
      <c r="C791" t="str">
        <f>TEXT(EnergyDemand__2_1[[#This Row],[Date]],"mmmm")</f>
        <v>October</v>
      </c>
      <c r="D791">
        <f>WEEKNUM(EnergyDemand__2_1[[#This Row],[Date]],)</f>
        <v>43</v>
      </c>
      <c r="E791" t="str">
        <f>TEXT(EnergyDemand__2_1[[#This Row],[Date]],"dddd")</f>
        <v>Saturday</v>
      </c>
      <c r="F791" s="49">
        <f>YEAR(EnergyDemand__2_1[[#This Row],[Date]])</f>
        <v>2017</v>
      </c>
      <c r="G791">
        <v>15</v>
      </c>
      <c r="H791">
        <v>21.4</v>
      </c>
      <c r="I791">
        <v>16.8</v>
      </c>
      <c r="J791">
        <v>0.4</v>
      </c>
      <c r="K791" t="str">
        <f>VLOOKUP(EnergyDemand__2_1[[#This Row],[Date]],_holidays!$A$1:$C$2107,2,0)</f>
        <v>Y</v>
      </c>
      <c r="L791" t="str">
        <f>VLOOKUP(EnergyDemand__2_1[[#This Row],[Date]],_holidays!$A$1:$C$2107,3,0)</f>
        <v>N</v>
      </c>
      <c r="M791" s="2">
        <v>100746.42</v>
      </c>
      <c r="N791" s="4">
        <v>81.094467010000002</v>
      </c>
      <c r="O791" s="54">
        <f>EnergyDemand__2_1[[#This Row],[Demand]]*EnergyDemand__2_1[[#This Row],[RRP AUD$]]</f>
        <v>8169977.2330656042</v>
      </c>
    </row>
    <row r="792" spans="1:15" x14ac:dyDescent="0.3">
      <c r="A792" s="3">
        <v>43079</v>
      </c>
      <c r="B792" s="3" t="str">
        <f>"Q" &amp;INT((MONTH(A792)+2)/3) &amp; "-" &amp; YEAR(A792)</f>
        <v>Q4-2017</v>
      </c>
      <c r="C792" t="str">
        <f>TEXT(EnergyDemand__2_1[[#This Row],[Date]],"mmmm")</f>
        <v>December</v>
      </c>
      <c r="D792">
        <f>WEEKNUM(EnergyDemand__2_1[[#This Row],[Date]],)</f>
        <v>50</v>
      </c>
      <c r="E792" t="str">
        <f>TEXT(EnergyDemand__2_1[[#This Row],[Date]],"dddd")</f>
        <v>Sunday</v>
      </c>
      <c r="F792" s="49">
        <f>YEAR(EnergyDemand__2_1[[#This Row],[Date]])</f>
        <v>2017</v>
      </c>
      <c r="G792">
        <v>14.5</v>
      </c>
      <c r="H792">
        <v>22.2</v>
      </c>
      <c r="I792">
        <v>31.4</v>
      </c>
      <c r="J792">
        <v>0</v>
      </c>
      <c r="K792" t="str">
        <f>VLOOKUP(EnergyDemand__2_1[[#This Row],[Date]],_holidays!$A$1:$C$2107,2,0)</f>
        <v>Y</v>
      </c>
      <c r="L792" t="str">
        <f>VLOOKUP(EnergyDemand__2_1[[#This Row],[Date]],_holidays!$A$1:$C$2107,3,0)</f>
        <v>N</v>
      </c>
      <c r="M792" s="2">
        <v>97715.01</v>
      </c>
      <c r="N792" s="4">
        <v>81.089163600000006</v>
      </c>
      <c r="O792" s="54">
        <f>EnergyDemand__2_1[[#This Row],[Demand]]*EnergyDemand__2_1[[#This Row],[RRP AUD$]]</f>
        <v>7923628.4320656359</v>
      </c>
    </row>
    <row r="793" spans="1:15" x14ac:dyDescent="0.3">
      <c r="A793" s="3">
        <v>43777</v>
      </c>
      <c r="B793" s="3" t="str">
        <f>"Q" &amp;INT((MONTH(A793)+2)/3) &amp; "-" &amp; YEAR(A793)</f>
        <v>Q4-2019</v>
      </c>
      <c r="C793" t="str">
        <f>TEXT(EnergyDemand__2_1[[#This Row],[Date]],"mmmm")</f>
        <v>November</v>
      </c>
      <c r="D793">
        <f>WEEKNUM(EnergyDemand__2_1[[#This Row],[Date]],)</f>
        <v>45</v>
      </c>
      <c r="E793" t="str">
        <f>TEXT(EnergyDemand__2_1[[#This Row],[Date]],"dddd")</f>
        <v>Friday</v>
      </c>
      <c r="F793" s="49">
        <f>YEAR(EnergyDemand__2_1[[#This Row],[Date]])</f>
        <v>2019</v>
      </c>
      <c r="G793">
        <v>10.3</v>
      </c>
      <c r="H793">
        <v>15</v>
      </c>
      <c r="I793">
        <v>16.100000000000001</v>
      </c>
      <c r="J793">
        <v>6.8</v>
      </c>
      <c r="K793" t="str">
        <f>VLOOKUP(EnergyDemand__2_1[[#This Row],[Date]],_holidays!$A$1:$C$2107,2,0)</f>
        <v>Y</v>
      </c>
      <c r="L793" t="str">
        <f>VLOOKUP(EnergyDemand__2_1[[#This Row],[Date]],_holidays!$A$1:$C$2107,3,0)</f>
        <v>N</v>
      </c>
      <c r="M793" s="2">
        <v>113954.78</v>
      </c>
      <c r="N793" s="4">
        <v>81.077541510000003</v>
      </c>
      <c r="O793" s="54">
        <f>EnergyDemand__2_1[[#This Row],[Demand]]*EnergyDemand__2_1[[#This Row],[RRP AUD$]]</f>
        <v>9239173.4057129174</v>
      </c>
    </row>
    <row r="794" spans="1:15" x14ac:dyDescent="0.3">
      <c r="A794" s="3">
        <v>43107</v>
      </c>
      <c r="B794" s="3" t="str">
        <f>"Q" &amp;INT((MONTH(A794)+2)/3) &amp; "-" &amp; YEAR(A794)</f>
        <v>Q1-2018</v>
      </c>
      <c r="C794" t="str">
        <f>TEXT(EnergyDemand__2_1[[#This Row],[Date]],"mmmm")</f>
        <v>January</v>
      </c>
      <c r="D794">
        <f>WEEKNUM(EnergyDemand__2_1[[#This Row],[Date]],)</f>
        <v>2</v>
      </c>
      <c r="E794" t="str">
        <f>TEXT(EnergyDemand__2_1[[#This Row],[Date]],"dddd")</f>
        <v>Sunday</v>
      </c>
      <c r="F794" s="49">
        <f>YEAR(EnergyDemand__2_1[[#This Row],[Date]])</f>
        <v>2018</v>
      </c>
      <c r="G794">
        <v>18.7</v>
      </c>
      <c r="H794">
        <v>21.8</v>
      </c>
      <c r="I794">
        <v>11</v>
      </c>
      <c r="J794">
        <v>0</v>
      </c>
      <c r="K794" t="str">
        <f>VLOOKUP(EnergyDemand__2_1[[#This Row],[Date]],_holidays!$A$1:$C$2107,2,0)</f>
        <v>N</v>
      </c>
      <c r="L794" t="str">
        <f>VLOOKUP(EnergyDemand__2_1[[#This Row],[Date]],_holidays!$A$1:$C$2107,3,0)</f>
        <v>N</v>
      </c>
      <c r="M794" s="2">
        <v>107142.815</v>
      </c>
      <c r="N794" s="4">
        <v>80.976046170000004</v>
      </c>
      <c r="O794" s="54">
        <f>EnergyDemand__2_1[[#This Row],[Demand]]*EnergyDemand__2_1[[#This Row],[RRP AUD$]]</f>
        <v>8676001.5342237689</v>
      </c>
    </row>
    <row r="795" spans="1:15" x14ac:dyDescent="0.3">
      <c r="A795" s="3">
        <v>43045</v>
      </c>
      <c r="B795" s="3" t="str">
        <f>"Q" &amp;INT((MONTH(A795)+2)/3) &amp; "-" &amp; YEAR(A795)</f>
        <v>Q4-2017</v>
      </c>
      <c r="C795" t="str">
        <f>TEXT(EnergyDemand__2_1[[#This Row],[Date]],"mmmm")</f>
        <v>November</v>
      </c>
      <c r="D795">
        <f>WEEKNUM(EnergyDemand__2_1[[#This Row],[Date]],)</f>
        <v>45</v>
      </c>
      <c r="E795" t="str">
        <f>TEXT(EnergyDemand__2_1[[#This Row],[Date]],"dddd")</f>
        <v>Monday</v>
      </c>
      <c r="F795" s="49">
        <f>YEAR(EnergyDemand__2_1[[#This Row],[Date]])</f>
        <v>2017</v>
      </c>
      <c r="G795">
        <v>10.9</v>
      </c>
      <c r="H795">
        <v>16.100000000000001</v>
      </c>
      <c r="I795">
        <v>18.899999999999999</v>
      </c>
      <c r="J795">
        <v>0</v>
      </c>
      <c r="K795" t="str">
        <f>VLOOKUP(EnergyDemand__2_1[[#This Row],[Date]],_holidays!$A$1:$C$2107,2,0)</f>
        <v>Y</v>
      </c>
      <c r="L795" t="str">
        <f>VLOOKUP(EnergyDemand__2_1[[#This Row],[Date]],_holidays!$A$1:$C$2107,3,0)</f>
        <v>N</v>
      </c>
      <c r="M795" s="2">
        <v>104632.79</v>
      </c>
      <c r="N795" s="4">
        <v>80.934221030000003</v>
      </c>
      <c r="O795" s="54">
        <f>EnergyDemand__2_1[[#This Row],[Demand]]*EnergyDemand__2_1[[#This Row],[RRP AUD$]]</f>
        <v>8468373.3528455738</v>
      </c>
    </row>
    <row r="796" spans="1:15" x14ac:dyDescent="0.3">
      <c r="A796" s="3">
        <v>43290</v>
      </c>
      <c r="B796" s="3" t="str">
        <f>"Q" &amp;INT((MONTH(A796)+2)/3) &amp; "-" &amp; YEAR(A796)</f>
        <v>Q3-2018</v>
      </c>
      <c r="C796" t="str">
        <f>TEXT(EnergyDemand__2_1[[#This Row],[Date]],"mmmm")</f>
        <v>July</v>
      </c>
      <c r="D796">
        <f>WEEKNUM(EnergyDemand__2_1[[#This Row],[Date]],)</f>
        <v>28</v>
      </c>
      <c r="E796" t="str">
        <f>TEXT(EnergyDemand__2_1[[#This Row],[Date]],"dddd")</f>
        <v>Monday</v>
      </c>
      <c r="F796" s="49">
        <f>YEAR(EnergyDemand__2_1[[#This Row],[Date]])</f>
        <v>2018</v>
      </c>
      <c r="G796">
        <v>10.1</v>
      </c>
      <c r="H796">
        <v>13.8</v>
      </c>
      <c r="I796">
        <v>8.1</v>
      </c>
      <c r="J796">
        <v>1.2</v>
      </c>
      <c r="K796" t="str">
        <f>VLOOKUP(EnergyDemand__2_1[[#This Row],[Date]],_holidays!$A$1:$C$2107,2,0)</f>
        <v>N</v>
      </c>
      <c r="L796" t="str">
        <f>VLOOKUP(EnergyDemand__2_1[[#This Row],[Date]],_holidays!$A$1:$C$2107,3,0)</f>
        <v>N</v>
      </c>
      <c r="M796" s="2">
        <v>133874.47500000001</v>
      </c>
      <c r="N796" s="4">
        <v>80.825556750000004</v>
      </c>
      <c r="O796" s="54">
        <f>EnergyDemand__2_1[[#This Row],[Demand]]*EnergyDemand__2_1[[#This Row],[RRP AUD$]]</f>
        <v>10820478.976488957</v>
      </c>
    </row>
    <row r="797" spans="1:15" x14ac:dyDescent="0.3">
      <c r="A797" s="3">
        <v>42770</v>
      </c>
      <c r="B797" s="3" t="str">
        <f>"Q" &amp;INT((MONTH(A797)+2)/3) &amp; "-" &amp; YEAR(A797)</f>
        <v>Q1-2017</v>
      </c>
      <c r="C797" t="str">
        <f>TEXT(EnergyDemand__2_1[[#This Row],[Date]],"mmmm")</f>
        <v>February</v>
      </c>
      <c r="D797">
        <f>WEEKNUM(EnergyDemand__2_1[[#This Row],[Date]],)</f>
        <v>5</v>
      </c>
      <c r="E797" t="str">
        <f>TEXT(EnergyDemand__2_1[[#This Row],[Date]],"dddd")</f>
        <v>Saturday</v>
      </c>
      <c r="F797" s="49">
        <f>YEAR(EnergyDemand__2_1[[#This Row],[Date]])</f>
        <v>2017</v>
      </c>
      <c r="G797">
        <v>14.6</v>
      </c>
      <c r="H797">
        <v>35.9</v>
      </c>
      <c r="I797">
        <v>27.3</v>
      </c>
      <c r="J797">
        <v>0</v>
      </c>
      <c r="K797" t="str">
        <f>VLOOKUP(EnergyDemand__2_1[[#This Row],[Date]],_holidays!$A$1:$C$2107,2,0)</f>
        <v>Y</v>
      </c>
      <c r="L797" t="str">
        <f>VLOOKUP(EnergyDemand__2_1[[#This Row],[Date]],_holidays!$A$1:$C$2107,3,0)</f>
        <v>N</v>
      </c>
      <c r="M797" s="2">
        <v>117361.7</v>
      </c>
      <c r="N797" s="4">
        <v>80.817312549999997</v>
      </c>
      <c r="O797" s="54">
        <f>EnergyDemand__2_1[[#This Row],[Demand]]*EnergyDemand__2_1[[#This Row],[RRP AUD$]]</f>
        <v>9484857.190299334</v>
      </c>
    </row>
    <row r="798" spans="1:15" x14ac:dyDescent="0.3">
      <c r="A798" s="3">
        <v>43484</v>
      </c>
      <c r="B798" s="3" t="str">
        <f>"Q" &amp;INT((MONTH(A798)+2)/3) &amp; "-" &amp; YEAR(A798)</f>
        <v>Q1-2019</v>
      </c>
      <c r="C798" t="str">
        <f>TEXT(EnergyDemand__2_1[[#This Row],[Date]],"mmmm")</f>
        <v>January</v>
      </c>
      <c r="D798">
        <f>WEEKNUM(EnergyDemand__2_1[[#This Row],[Date]],)</f>
        <v>3</v>
      </c>
      <c r="E798" t="str">
        <f>TEXT(EnergyDemand__2_1[[#This Row],[Date]],"dddd")</f>
        <v>Saturday</v>
      </c>
      <c r="F798" s="49">
        <f>YEAR(EnergyDemand__2_1[[#This Row],[Date]])</f>
        <v>2019</v>
      </c>
      <c r="G798">
        <v>16.5</v>
      </c>
      <c r="H798">
        <v>23.5</v>
      </c>
      <c r="I798">
        <v>30.2</v>
      </c>
      <c r="J798">
        <v>2</v>
      </c>
      <c r="K798" t="str">
        <f>VLOOKUP(EnergyDemand__2_1[[#This Row],[Date]],_holidays!$A$1:$C$2107,2,0)</f>
        <v>N</v>
      </c>
      <c r="L798" t="str">
        <f>VLOOKUP(EnergyDemand__2_1[[#This Row],[Date]],_holidays!$A$1:$C$2107,3,0)</f>
        <v>N</v>
      </c>
      <c r="M798" s="2">
        <v>101692.45</v>
      </c>
      <c r="N798" s="4">
        <v>80.786252489999995</v>
      </c>
      <c r="O798" s="54">
        <f>EnergyDemand__2_1[[#This Row],[Demand]]*EnergyDemand__2_1[[#This Row],[RRP AUD$]]</f>
        <v>8215351.9420266999</v>
      </c>
    </row>
    <row r="799" spans="1:15" x14ac:dyDescent="0.3">
      <c r="A799" s="3">
        <v>43162</v>
      </c>
      <c r="B799" s="3" t="str">
        <f>"Q" &amp;INT((MONTH(A799)+2)/3) &amp; "-" &amp; YEAR(A799)</f>
        <v>Q1-2018</v>
      </c>
      <c r="C799" t="str">
        <f>TEXT(EnergyDemand__2_1[[#This Row],[Date]],"mmmm")</f>
        <v>March</v>
      </c>
      <c r="D799">
        <f>WEEKNUM(EnergyDemand__2_1[[#This Row],[Date]],)</f>
        <v>9</v>
      </c>
      <c r="E799" t="str">
        <f>TEXT(EnergyDemand__2_1[[#This Row],[Date]],"dddd")</f>
        <v>Saturday</v>
      </c>
      <c r="F799" s="49">
        <f>YEAR(EnergyDemand__2_1[[#This Row],[Date]])</f>
        <v>2018</v>
      </c>
      <c r="G799">
        <v>13.9</v>
      </c>
      <c r="H799">
        <v>32.700000000000003</v>
      </c>
      <c r="I799">
        <v>21.8</v>
      </c>
      <c r="J799">
        <v>0</v>
      </c>
      <c r="K799" t="str">
        <f>VLOOKUP(EnergyDemand__2_1[[#This Row],[Date]],_holidays!$A$1:$C$2107,2,0)</f>
        <v>Y</v>
      </c>
      <c r="L799" t="str">
        <f>VLOOKUP(EnergyDemand__2_1[[#This Row],[Date]],_holidays!$A$1:$C$2107,3,0)</f>
        <v>N</v>
      </c>
      <c r="M799" s="2">
        <v>111096.30499999999</v>
      </c>
      <c r="N799" s="4">
        <v>80.624052259999999</v>
      </c>
      <c r="O799" s="54">
        <f>EnergyDemand__2_1[[#This Row],[Demand]]*EnergyDemand__2_1[[#This Row],[RRP AUD$]]</f>
        <v>8957034.3002128992</v>
      </c>
    </row>
    <row r="800" spans="1:15" x14ac:dyDescent="0.3">
      <c r="A800" s="3">
        <v>43133</v>
      </c>
      <c r="B800" s="3" t="str">
        <f>"Q" &amp;INT((MONTH(A800)+2)/3) &amp; "-" &amp; YEAR(A800)</f>
        <v>Q1-2018</v>
      </c>
      <c r="C800" t="str">
        <f>TEXT(EnergyDemand__2_1[[#This Row],[Date]],"mmmm")</f>
        <v>February</v>
      </c>
      <c r="D800">
        <f>WEEKNUM(EnergyDemand__2_1[[#This Row],[Date]],)</f>
        <v>5</v>
      </c>
      <c r="E800" t="str">
        <f>TEXT(EnergyDemand__2_1[[#This Row],[Date]],"dddd")</f>
        <v>Friday</v>
      </c>
      <c r="F800" s="49">
        <f>YEAR(EnergyDemand__2_1[[#This Row],[Date]])</f>
        <v>2018</v>
      </c>
      <c r="G800">
        <v>13.4</v>
      </c>
      <c r="H800">
        <v>22.1</v>
      </c>
      <c r="I800">
        <v>28.4</v>
      </c>
      <c r="J800">
        <v>0</v>
      </c>
      <c r="K800" t="str">
        <f>VLOOKUP(EnergyDemand__2_1[[#This Row],[Date]],_holidays!$A$1:$C$2107,2,0)</f>
        <v>Y</v>
      </c>
      <c r="L800" t="str">
        <f>VLOOKUP(EnergyDemand__2_1[[#This Row],[Date]],_holidays!$A$1:$C$2107,3,0)</f>
        <v>N</v>
      </c>
      <c r="M800" s="2">
        <v>112946.34</v>
      </c>
      <c r="N800" s="4">
        <v>80.454353729999994</v>
      </c>
      <c r="O800" s="54">
        <f>EnergyDemand__2_1[[#This Row],[Demand]]*EnergyDemand__2_1[[#This Row],[RRP AUD$]]</f>
        <v>9087024.7908688467</v>
      </c>
    </row>
    <row r="801" spans="1:15" x14ac:dyDescent="0.3">
      <c r="A801" s="3">
        <v>44020</v>
      </c>
      <c r="B801" s="3" t="str">
        <f>"Q" &amp;INT((MONTH(A801)+2)/3) &amp; "-" &amp; YEAR(A801)</f>
        <v>Q3-2020</v>
      </c>
      <c r="C801" t="str">
        <f>TEXT(EnergyDemand__2_1[[#This Row],[Date]],"mmmm")</f>
        <v>July</v>
      </c>
      <c r="D801">
        <f>WEEKNUM(EnergyDemand__2_1[[#This Row],[Date]],)</f>
        <v>28</v>
      </c>
      <c r="E801" t="str">
        <f>TEXT(EnergyDemand__2_1[[#This Row],[Date]],"dddd")</f>
        <v>Wednesday</v>
      </c>
      <c r="F801" s="49">
        <f>YEAR(EnergyDemand__2_1[[#This Row],[Date]])</f>
        <v>2020</v>
      </c>
      <c r="G801">
        <v>4.9000000000000004</v>
      </c>
      <c r="H801">
        <v>15.7</v>
      </c>
      <c r="I801">
        <v>9.4</v>
      </c>
      <c r="J801">
        <v>0</v>
      </c>
      <c r="K801" t="str">
        <f>VLOOKUP(EnergyDemand__2_1[[#This Row],[Date]],_holidays!$A$1:$C$2107,2,0)</f>
        <v>N</v>
      </c>
      <c r="L801" t="str">
        <f>VLOOKUP(EnergyDemand__2_1[[#This Row],[Date]],_holidays!$A$1:$C$2107,3,0)</f>
        <v>N</v>
      </c>
      <c r="M801" s="2">
        <v>138627.10999999999</v>
      </c>
      <c r="N801" s="4">
        <v>80.388196890000003</v>
      </c>
      <c r="O801" s="54">
        <f>EnergyDemand__2_1[[#This Row],[Demand]]*EnergyDemand__2_1[[#This Row],[RRP AUD$]]</f>
        <v>11143983.412971687</v>
      </c>
    </row>
    <row r="802" spans="1:15" x14ac:dyDescent="0.3">
      <c r="A802" s="3">
        <v>43027</v>
      </c>
      <c r="B802" s="3" t="str">
        <f>"Q" &amp;INT((MONTH(A802)+2)/3) &amp; "-" &amp; YEAR(A802)</f>
        <v>Q4-2017</v>
      </c>
      <c r="C802" t="str">
        <f>TEXT(EnergyDemand__2_1[[#This Row],[Date]],"mmmm")</f>
        <v>October</v>
      </c>
      <c r="D802">
        <f>WEEKNUM(EnergyDemand__2_1[[#This Row],[Date]],)</f>
        <v>42</v>
      </c>
      <c r="E802" t="str">
        <f>TEXT(EnergyDemand__2_1[[#This Row],[Date]],"dddd")</f>
        <v>Thursday</v>
      </c>
      <c r="F802" s="49">
        <f>YEAR(EnergyDemand__2_1[[#This Row],[Date]])</f>
        <v>2017</v>
      </c>
      <c r="G802">
        <v>21.7</v>
      </c>
      <c r="H802">
        <v>25.6</v>
      </c>
      <c r="I802">
        <v>9.8000000000000007</v>
      </c>
      <c r="J802">
        <v>0</v>
      </c>
      <c r="K802" t="str">
        <f>VLOOKUP(EnergyDemand__2_1[[#This Row],[Date]],_holidays!$A$1:$C$2107,2,0)</f>
        <v>Y</v>
      </c>
      <c r="L802" t="str">
        <f>VLOOKUP(EnergyDemand__2_1[[#This Row],[Date]],_holidays!$A$1:$C$2107,3,0)</f>
        <v>N</v>
      </c>
      <c r="M802" s="2">
        <v>118201.175</v>
      </c>
      <c r="N802" s="4">
        <v>80.376717099999993</v>
      </c>
      <c r="O802" s="54">
        <f>EnergyDemand__2_1[[#This Row],[Demand]]*EnergyDemand__2_1[[#This Row],[RRP AUD$]]</f>
        <v>9500622.4038625918</v>
      </c>
    </row>
    <row r="803" spans="1:15" x14ac:dyDescent="0.3">
      <c r="A803" s="3">
        <v>43304</v>
      </c>
      <c r="B803" s="3" t="str">
        <f>"Q" &amp;INT((MONTH(A803)+2)/3) &amp; "-" &amp; YEAR(A803)</f>
        <v>Q3-2018</v>
      </c>
      <c r="C803" t="str">
        <f>TEXT(EnergyDemand__2_1[[#This Row],[Date]],"mmmm")</f>
        <v>July</v>
      </c>
      <c r="D803">
        <f>WEEKNUM(EnergyDemand__2_1[[#This Row],[Date]],)</f>
        <v>30</v>
      </c>
      <c r="E803" t="str">
        <f>TEXT(EnergyDemand__2_1[[#This Row],[Date]],"dddd")</f>
        <v>Monday</v>
      </c>
      <c r="F803" s="49">
        <f>YEAR(EnergyDemand__2_1[[#This Row],[Date]])</f>
        <v>2018</v>
      </c>
      <c r="G803">
        <v>8.4</v>
      </c>
      <c r="H803">
        <v>15.4</v>
      </c>
      <c r="I803">
        <v>6.9</v>
      </c>
      <c r="J803">
        <v>0.2</v>
      </c>
      <c r="K803" t="str">
        <f>VLOOKUP(EnergyDemand__2_1[[#This Row],[Date]],_holidays!$A$1:$C$2107,2,0)</f>
        <v>Y</v>
      </c>
      <c r="L803" t="str">
        <f>VLOOKUP(EnergyDemand__2_1[[#This Row],[Date]],_holidays!$A$1:$C$2107,3,0)</f>
        <v>N</v>
      </c>
      <c r="M803" s="2">
        <v>134664.655</v>
      </c>
      <c r="N803" s="4">
        <v>80.355436100000006</v>
      </c>
      <c r="O803" s="54">
        <f>EnergyDemand__2_1[[#This Row],[Demand]]*EnergyDemand__2_1[[#This Row],[RRP AUD$]]</f>
        <v>10821037.079781046</v>
      </c>
    </row>
    <row r="804" spans="1:15" x14ac:dyDescent="0.3">
      <c r="A804" s="3">
        <v>43549</v>
      </c>
      <c r="B804" s="3" t="str">
        <f>"Q" &amp;INT((MONTH(A804)+2)/3) &amp; "-" &amp; YEAR(A804)</f>
        <v>Q1-2019</v>
      </c>
      <c r="C804" t="str">
        <f>TEXT(EnergyDemand__2_1[[#This Row],[Date]],"mmmm")</f>
        <v>March</v>
      </c>
      <c r="D804">
        <f>WEEKNUM(EnergyDemand__2_1[[#This Row],[Date]],)</f>
        <v>13</v>
      </c>
      <c r="E804" t="str">
        <f>TEXT(EnergyDemand__2_1[[#This Row],[Date]],"dddd")</f>
        <v>Monday</v>
      </c>
      <c r="F804" s="49">
        <f>YEAR(EnergyDemand__2_1[[#This Row],[Date]])</f>
        <v>2019</v>
      </c>
      <c r="G804">
        <v>14.8</v>
      </c>
      <c r="H804">
        <v>19</v>
      </c>
      <c r="I804">
        <v>13.6</v>
      </c>
      <c r="J804">
        <v>0.2</v>
      </c>
      <c r="K804" t="str">
        <f>VLOOKUP(EnergyDemand__2_1[[#This Row],[Date]],_holidays!$A$1:$C$2107,2,0)</f>
        <v>Y</v>
      </c>
      <c r="L804" t="str">
        <f>VLOOKUP(EnergyDemand__2_1[[#This Row],[Date]],_holidays!$A$1:$C$2107,3,0)</f>
        <v>N</v>
      </c>
      <c r="M804" s="2">
        <v>107583.935</v>
      </c>
      <c r="N804" s="4">
        <v>80.292927370000001</v>
      </c>
      <c r="O804" s="54">
        <f>EnergyDemand__2_1[[#This Row],[Demand]]*EnergyDemand__2_1[[#This Row],[RRP AUD$]]</f>
        <v>8638229.0791338012</v>
      </c>
    </row>
    <row r="805" spans="1:15" x14ac:dyDescent="0.3">
      <c r="A805" s="3">
        <v>42909</v>
      </c>
      <c r="B805" s="3" t="str">
        <f>"Q" &amp;INT((MONTH(A805)+2)/3) &amp; "-" &amp; YEAR(A805)</f>
        <v>Q2-2017</v>
      </c>
      <c r="C805" t="str">
        <f>TEXT(EnergyDemand__2_1[[#This Row],[Date]],"mmmm")</f>
        <v>June</v>
      </c>
      <c r="D805">
        <f>WEEKNUM(EnergyDemand__2_1[[#This Row],[Date]],)</f>
        <v>25</v>
      </c>
      <c r="E805" t="str">
        <f>TEXT(EnergyDemand__2_1[[#This Row],[Date]],"dddd")</f>
        <v>Friday</v>
      </c>
      <c r="F805" s="49">
        <f>YEAR(EnergyDemand__2_1[[#This Row],[Date]])</f>
        <v>2017</v>
      </c>
      <c r="G805">
        <v>7.4</v>
      </c>
      <c r="H805">
        <v>14.9</v>
      </c>
      <c r="I805">
        <v>8.1999999999999993</v>
      </c>
      <c r="J805">
        <v>0</v>
      </c>
      <c r="K805" t="str">
        <f>VLOOKUP(EnergyDemand__2_1[[#This Row],[Date]],_holidays!$A$1:$C$2107,2,0)</f>
        <v>Y</v>
      </c>
      <c r="L805" t="str">
        <f>VLOOKUP(EnergyDemand__2_1[[#This Row],[Date]],_holidays!$A$1:$C$2107,3,0)</f>
        <v>N</v>
      </c>
      <c r="M805" s="2">
        <v>132029.57500000001</v>
      </c>
      <c r="N805" s="4">
        <v>80.269938710000005</v>
      </c>
      <c r="O805" s="54">
        <f>EnergyDemand__2_1[[#This Row],[Demand]]*EnergyDemand__2_1[[#This Row],[RRP AUD$]]</f>
        <v>10598005.89315735</v>
      </c>
    </row>
    <row r="806" spans="1:15" x14ac:dyDescent="0.3">
      <c r="A806" s="3">
        <v>43110</v>
      </c>
      <c r="B806" s="3" t="str">
        <f>"Q" &amp;INT((MONTH(A806)+2)/3) &amp; "-" &amp; YEAR(A806)</f>
        <v>Q1-2018</v>
      </c>
      <c r="C806" t="str">
        <f>TEXT(EnergyDemand__2_1[[#This Row],[Date]],"mmmm")</f>
        <v>January</v>
      </c>
      <c r="D806">
        <f>WEEKNUM(EnergyDemand__2_1[[#This Row],[Date]],)</f>
        <v>2</v>
      </c>
      <c r="E806" t="str">
        <f>TEXT(EnergyDemand__2_1[[#This Row],[Date]],"dddd")</f>
        <v>Wednesday</v>
      </c>
      <c r="F806" s="49">
        <f>YEAR(EnergyDemand__2_1[[#This Row],[Date]])</f>
        <v>2018</v>
      </c>
      <c r="G806">
        <v>13.6</v>
      </c>
      <c r="H806">
        <v>25.6</v>
      </c>
      <c r="I806">
        <v>23.5</v>
      </c>
      <c r="J806">
        <v>0</v>
      </c>
      <c r="K806" t="str">
        <f>VLOOKUP(EnergyDemand__2_1[[#This Row],[Date]],_holidays!$A$1:$C$2107,2,0)</f>
        <v>N</v>
      </c>
      <c r="L806" t="str">
        <f>VLOOKUP(EnergyDemand__2_1[[#This Row],[Date]],_holidays!$A$1:$C$2107,3,0)</f>
        <v>N</v>
      </c>
      <c r="M806" s="2">
        <v>116530.04</v>
      </c>
      <c r="N806" s="4">
        <v>80.212274440000002</v>
      </c>
      <c r="O806" s="54">
        <f>EnergyDemand__2_1[[#This Row],[Demand]]*EnergyDemand__2_1[[#This Row],[RRP AUD$]]</f>
        <v>9347139.5489841774</v>
      </c>
    </row>
    <row r="807" spans="1:15" x14ac:dyDescent="0.3">
      <c r="A807" s="3">
        <v>43443</v>
      </c>
      <c r="B807" s="3" t="str">
        <f>"Q" &amp;INT((MONTH(A807)+2)/3) &amp; "-" &amp; YEAR(A807)</f>
        <v>Q4-2018</v>
      </c>
      <c r="C807" t="str">
        <f>TEXT(EnergyDemand__2_1[[#This Row],[Date]],"mmmm")</f>
        <v>December</v>
      </c>
      <c r="D807">
        <f>WEEKNUM(EnergyDemand__2_1[[#This Row],[Date]],)</f>
        <v>50</v>
      </c>
      <c r="E807" t="str">
        <f>TEXT(EnergyDemand__2_1[[#This Row],[Date]],"dddd")</f>
        <v>Sunday</v>
      </c>
      <c r="F807" s="49">
        <f>YEAR(EnergyDemand__2_1[[#This Row],[Date]])</f>
        <v>2018</v>
      </c>
      <c r="G807">
        <v>16</v>
      </c>
      <c r="H807">
        <v>20.100000000000001</v>
      </c>
      <c r="I807">
        <v>11.8</v>
      </c>
      <c r="J807">
        <v>1.2</v>
      </c>
      <c r="K807" t="str">
        <f>VLOOKUP(EnergyDemand__2_1[[#This Row],[Date]],_holidays!$A$1:$C$2107,2,0)</f>
        <v>Y</v>
      </c>
      <c r="L807" t="str">
        <f>VLOOKUP(EnergyDemand__2_1[[#This Row],[Date]],_holidays!$A$1:$C$2107,3,0)</f>
        <v>N</v>
      </c>
      <c r="M807" s="2">
        <v>102161.11500000001</v>
      </c>
      <c r="N807" s="4">
        <v>80.188787649999995</v>
      </c>
      <c r="O807" s="54">
        <f>EnergyDemand__2_1[[#This Row],[Demand]]*EnergyDemand__2_1[[#This Row],[RRP AUD$]]</f>
        <v>8192175.9568222295</v>
      </c>
    </row>
    <row r="808" spans="1:15" x14ac:dyDescent="0.3">
      <c r="A808" s="3">
        <v>42550</v>
      </c>
      <c r="B808" s="3" t="str">
        <f>"Q" &amp;INT((MONTH(A808)+2)/3) &amp; "-" &amp; YEAR(A808)</f>
        <v>Q2-2016</v>
      </c>
      <c r="C808" t="str">
        <f>TEXT(EnergyDemand__2_1[[#This Row],[Date]],"mmmm")</f>
        <v>June</v>
      </c>
      <c r="D808">
        <f>WEEKNUM(EnergyDemand__2_1[[#This Row],[Date]],)</f>
        <v>27</v>
      </c>
      <c r="E808" t="str">
        <f>TEXT(EnergyDemand__2_1[[#This Row],[Date]],"dddd")</f>
        <v>Wednesday</v>
      </c>
      <c r="F808" s="49">
        <f>YEAR(EnergyDemand__2_1[[#This Row],[Date]])</f>
        <v>2016</v>
      </c>
      <c r="G808">
        <v>8.9</v>
      </c>
      <c r="H808">
        <v>15.8</v>
      </c>
      <c r="I808">
        <v>8.9</v>
      </c>
      <c r="J808">
        <v>0.2</v>
      </c>
      <c r="K808" t="str">
        <f>VLOOKUP(EnergyDemand__2_1[[#This Row],[Date]],_holidays!$A$1:$C$2107,2,0)</f>
        <v>N</v>
      </c>
      <c r="L808" t="str">
        <f>VLOOKUP(EnergyDemand__2_1[[#This Row],[Date]],_holidays!$A$1:$C$2107,3,0)</f>
        <v>N</v>
      </c>
      <c r="M808" s="2">
        <v>136071.965</v>
      </c>
      <c r="N808" s="4">
        <v>80.125243080000004</v>
      </c>
      <c r="O808" s="54">
        <f>EnergyDemand__2_1[[#This Row],[Demand]]*EnergyDemand__2_1[[#This Row],[RRP AUD$]]</f>
        <v>10902799.271998253</v>
      </c>
    </row>
    <row r="809" spans="1:15" x14ac:dyDescent="0.3">
      <c r="A809" s="3">
        <v>43193</v>
      </c>
      <c r="B809" s="3" t="str">
        <f>"Q" &amp;INT((MONTH(A809)+2)/3) &amp; "-" &amp; YEAR(A809)</f>
        <v>Q2-2018</v>
      </c>
      <c r="C809" t="str">
        <f>TEXT(EnergyDemand__2_1[[#This Row],[Date]],"mmmm")</f>
        <v>April</v>
      </c>
      <c r="D809">
        <f>WEEKNUM(EnergyDemand__2_1[[#This Row],[Date]],)</f>
        <v>14</v>
      </c>
      <c r="E809" t="str">
        <f>TEXT(EnergyDemand__2_1[[#This Row],[Date]],"dddd")</f>
        <v>Tuesday</v>
      </c>
      <c r="F809" s="49">
        <f>YEAR(EnergyDemand__2_1[[#This Row],[Date]])</f>
        <v>2018</v>
      </c>
      <c r="G809">
        <v>13.4</v>
      </c>
      <c r="H809">
        <v>19.8</v>
      </c>
      <c r="I809">
        <v>13.9</v>
      </c>
      <c r="J809">
        <v>0</v>
      </c>
      <c r="K809" t="str">
        <f>VLOOKUP(EnergyDemand__2_1[[#This Row],[Date]],_holidays!$A$1:$C$2107,2,0)</f>
        <v>N</v>
      </c>
      <c r="L809" t="str">
        <f>VLOOKUP(EnergyDemand__2_1[[#This Row],[Date]],_holidays!$A$1:$C$2107,3,0)</f>
        <v>N</v>
      </c>
      <c r="M809" s="2">
        <v>113381.53</v>
      </c>
      <c r="N809" s="4">
        <v>80.110737060000005</v>
      </c>
      <c r="O809" s="54">
        <f>EnergyDemand__2_1[[#This Row],[Demand]]*EnergyDemand__2_1[[#This Row],[RRP AUD$]]</f>
        <v>9083077.9372905027</v>
      </c>
    </row>
    <row r="810" spans="1:15" x14ac:dyDescent="0.3">
      <c r="A810" s="3">
        <v>43576</v>
      </c>
      <c r="B810" s="3" t="str">
        <f>"Q" &amp;INT((MONTH(A810)+2)/3) &amp; "-" &amp; YEAR(A810)</f>
        <v>Q2-2019</v>
      </c>
      <c r="C810" t="str">
        <f>TEXT(EnergyDemand__2_1[[#This Row],[Date]],"mmmm")</f>
        <v>April</v>
      </c>
      <c r="D810">
        <f>WEEKNUM(EnergyDemand__2_1[[#This Row],[Date]],)</f>
        <v>17</v>
      </c>
      <c r="E810" t="str">
        <f>TEXT(EnergyDemand__2_1[[#This Row],[Date]],"dddd")</f>
        <v>Sunday</v>
      </c>
      <c r="F810" s="49">
        <f>YEAR(EnergyDemand__2_1[[#This Row],[Date]])</f>
        <v>2019</v>
      </c>
      <c r="G810">
        <v>14.8</v>
      </c>
      <c r="H810">
        <v>27</v>
      </c>
      <c r="I810">
        <v>7.5</v>
      </c>
      <c r="J810">
        <v>0</v>
      </c>
      <c r="K810" t="str">
        <f>VLOOKUP(EnergyDemand__2_1[[#This Row],[Date]],_holidays!$A$1:$C$2107,2,0)</f>
        <v>N</v>
      </c>
      <c r="L810" t="str">
        <f>VLOOKUP(EnergyDemand__2_1[[#This Row],[Date]],_holidays!$A$1:$C$2107,3,0)</f>
        <v>Y</v>
      </c>
      <c r="M810" s="2">
        <v>94810.664999999994</v>
      </c>
      <c r="N810" s="4">
        <v>80.076258480000007</v>
      </c>
      <c r="O810" s="54">
        <f>EnergyDemand__2_1[[#This Row],[Demand]]*EnergyDemand__2_1[[#This Row],[RRP AUD$]]</f>
        <v>7592083.3172006896</v>
      </c>
    </row>
    <row r="811" spans="1:15" x14ac:dyDescent="0.3">
      <c r="A811" s="3">
        <v>43613</v>
      </c>
      <c r="B811" s="3" t="str">
        <f>"Q" &amp;INT((MONTH(A811)+2)/3) &amp; "-" &amp; YEAR(A811)</f>
        <v>Q2-2019</v>
      </c>
      <c r="C811" t="str">
        <f>TEXT(EnergyDemand__2_1[[#This Row],[Date]],"mmmm")</f>
        <v>May</v>
      </c>
      <c r="D811">
        <f>WEEKNUM(EnergyDemand__2_1[[#This Row],[Date]],)</f>
        <v>22</v>
      </c>
      <c r="E811" t="str">
        <f>TEXT(EnergyDemand__2_1[[#This Row],[Date]],"dddd")</f>
        <v>Tuesday</v>
      </c>
      <c r="F811" s="49">
        <f>YEAR(EnergyDemand__2_1[[#This Row],[Date]])</f>
        <v>2019</v>
      </c>
      <c r="G811">
        <v>8.1999999999999993</v>
      </c>
      <c r="H811">
        <v>15.7</v>
      </c>
      <c r="I811">
        <v>3.3</v>
      </c>
      <c r="J811">
        <v>0.2</v>
      </c>
      <c r="K811" t="str">
        <f>VLOOKUP(EnergyDemand__2_1[[#This Row],[Date]],_holidays!$A$1:$C$2107,2,0)</f>
        <v>Y</v>
      </c>
      <c r="L811" t="str">
        <f>VLOOKUP(EnergyDemand__2_1[[#This Row],[Date]],_holidays!$A$1:$C$2107,3,0)</f>
        <v>N</v>
      </c>
      <c r="M811" s="2">
        <v>133799.655</v>
      </c>
      <c r="N811" s="4">
        <v>79.964774539999993</v>
      </c>
      <c r="O811" s="54">
        <f>EnergyDemand__2_1[[#This Row],[Demand]]*EnergyDemand__2_1[[#This Row],[RRP AUD$]]</f>
        <v>10699259.245604783</v>
      </c>
    </row>
    <row r="812" spans="1:15" x14ac:dyDescent="0.3">
      <c r="A812" s="3">
        <v>43092</v>
      </c>
      <c r="B812" s="3" t="str">
        <f>"Q" &amp;INT((MONTH(A812)+2)/3) &amp; "-" &amp; YEAR(A812)</f>
        <v>Q4-2017</v>
      </c>
      <c r="C812" t="str">
        <f>TEXT(EnergyDemand__2_1[[#This Row],[Date]],"mmmm")</f>
        <v>December</v>
      </c>
      <c r="D812">
        <f>WEEKNUM(EnergyDemand__2_1[[#This Row],[Date]],)</f>
        <v>51</v>
      </c>
      <c r="E812" t="str">
        <f>TEXT(EnergyDemand__2_1[[#This Row],[Date]],"dddd")</f>
        <v>Saturday</v>
      </c>
      <c r="F812" s="49">
        <f>YEAR(EnergyDemand__2_1[[#This Row],[Date]])</f>
        <v>2017</v>
      </c>
      <c r="G812">
        <v>14.7</v>
      </c>
      <c r="H812">
        <v>30.2</v>
      </c>
      <c r="I812">
        <v>21.2</v>
      </c>
      <c r="J812">
        <v>0</v>
      </c>
      <c r="K812" t="str">
        <f>VLOOKUP(EnergyDemand__2_1[[#This Row],[Date]],_holidays!$A$1:$C$2107,2,0)</f>
        <v>N</v>
      </c>
      <c r="L812" t="str">
        <f>VLOOKUP(EnergyDemand__2_1[[#This Row],[Date]],_holidays!$A$1:$C$2107,3,0)</f>
        <v>N</v>
      </c>
      <c r="M812" s="2">
        <v>109364.01</v>
      </c>
      <c r="N812" s="4">
        <v>79.898848340000001</v>
      </c>
      <c r="O812" s="54">
        <f>EnergyDemand__2_1[[#This Row],[Demand]]*EnergyDemand__2_1[[#This Row],[RRP AUD$]]</f>
        <v>8738058.4488442428</v>
      </c>
    </row>
    <row r="813" spans="1:15" x14ac:dyDescent="0.3">
      <c r="A813" s="3">
        <v>43004</v>
      </c>
      <c r="B813" s="3" t="str">
        <f>"Q" &amp;INT((MONTH(A813)+2)/3) &amp; "-" &amp; YEAR(A813)</f>
        <v>Q3-2017</v>
      </c>
      <c r="C813" t="str">
        <f>TEXT(EnergyDemand__2_1[[#This Row],[Date]],"mmmm")</f>
        <v>September</v>
      </c>
      <c r="D813">
        <f>WEEKNUM(EnergyDemand__2_1[[#This Row],[Date]],)</f>
        <v>39</v>
      </c>
      <c r="E813" t="str">
        <f>TEXT(EnergyDemand__2_1[[#This Row],[Date]],"dddd")</f>
        <v>Tuesday</v>
      </c>
      <c r="F813" s="49">
        <f>YEAR(EnergyDemand__2_1[[#This Row],[Date]])</f>
        <v>2017</v>
      </c>
      <c r="G813">
        <v>5</v>
      </c>
      <c r="H813">
        <v>15.1</v>
      </c>
      <c r="I813">
        <v>20.399999999999999</v>
      </c>
      <c r="J813">
        <v>0.4</v>
      </c>
      <c r="K813" t="str">
        <f>VLOOKUP(EnergyDemand__2_1[[#This Row],[Date]],_holidays!$A$1:$C$2107,2,0)</f>
        <v>N</v>
      </c>
      <c r="L813" t="str">
        <f>VLOOKUP(EnergyDemand__2_1[[#This Row],[Date]],_holidays!$A$1:$C$2107,3,0)</f>
        <v>N</v>
      </c>
      <c r="M813" s="2">
        <v>124452.94</v>
      </c>
      <c r="N813" s="4">
        <v>79.800225260000005</v>
      </c>
      <c r="O813" s="54">
        <f>EnergyDemand__2_1[[#This Row],[Demand]]*EnergyDemand__2_1[[#This Row],[RRP AUD$]]</f>
        <v>9931372.6462692656</v>
      </c>
    </row>
    <row r="814" spans="1:15" x14ac:dyDescent="0.3">
      <c r="A814" s="3">
        <v>42510</v>
      </c>
      <c r="B814" s="3" t="str">
        <f>"Q" &amp;INT((MONTH(A814)+2)/3) &amp; "-" &amp; YEAR(A814)</f>
        <v>Q2-2016</v>
      </c>
      <c r="C814" t="str">
        <f>TEXT(EnergyDemand__2_1[[#This Row],[Date]],"mmmm")</f>
        <v>May</v>
      </c>
      <c r="D814">
        <f>WEEKNUM(EnergyDemand__2_1[[#This Row],[Date]],)</f>
        <v>21</v>
      </c>
      <c r="E814" t="str">
        <f>TEXT(EnergyDemand__2_1[[#This Row],[Date]],"dddd")</f>
        <v>Friday</v>
      </c>
      <c r="F814" s="49">
        <f>YEAR(EnergyDemand__2_1[[#This Row],[Date]])</f>
        <v>2016</v>
      </c>
      <c r="G814">
        <v>11.6</v>
      </c>
      <c r="H814">
        <v>17.399999999999999</v>
      </c>
      <c r="I814">
        <v>8.3000000000000007</v>
      </c>
      <c r="J814">
        <v>1.8</v>
      </c>
      <c r="K814" t="str">
        <f>VLOOKUP(EnergyDemand__2_1[[#This Row],[Date]],_holidays!$A$1:$C$2107,2,0)</f>
        <v>Y</v>
      </c>
      <c r="L814" t="str">
        <f>VLOOKUP(EnergyDemand__2_1[[#This Row],[Date]],_holidays!$A$1:$C$2107,3,0)</f>
        <v>N</v>
      </c>
      <c r="M814" s="2">
        <v>127705.84</v>
      </c>
      <c r="N814" s="4">
        <v>79.795907400000004</v>
      </c>
      <c r="O814" s="54">
        <f>EnergyDemand__2_1[[#This Row],[Demand]]*EnergyDemand__2_1[[#This Row],[RRP AUD$]]</f>
        <v>10190403.383079216</v>
      </c>
    </row>
    <row r="815" spans="1:15" x14ac:dyDescent="0.3">
      <c r="A815" s="3">
        <v>42996</v>
      </c>
      <c r="B815" s="3" t="str">
        <f>"Q" &amp;INT((MONTH(A815)+2)/3) &amp; "-" &amp; YEAR(A815)</f>
        <v>Q3-2017</v>
      </c>
      <c r="C815" t="str">
        <f>TEXT(EnergyDemand__2_1[[#This Row],[Date]],"mmmm")</f>
        <v>September</v>
      </c>
      <c r="D815">
        <f>WEEKNUM(EnergyDemand__2_1[[#This Row],[Date]],)</f>
        <v>38</v>
      </c>
      <c r="E815" t="str">
        <f>TEXT(EnergyDemand__2_1[[#This Row],[Date]],"dddd")</f>
        <v>Monday</v>
      </c>
      <c r="F815" s="49">
        <f>YEAR(EnergyDemand__2_1[[#This Row],[Date]])</f>
        <v>2017</v>
      </c>
      <c r="G815">
        <v>10.5</v>
      </c>
      <c r="H815">
        <v>22</v>
      </c>
      <c r="I815">
        <v>15.7</v>
      </c>
      <c r="J815">
        <v>0</v>
      </c>
      <c r="K815" t="str">
        <f>VLOOKUP(EnergyDemand__2_1[[#This Row],[Date]],_holidays!$A$1:$C$2107,2,0)</f>
        <v>Y</v>
      </c>
      <c r="L815" t="str">
        <f>VLOOKUP(EnergyDemand__2_1[[#This Row],[Date]],_holidays!$A$1:$C$2107,3,0)</f>
        <v>N</v>
      </c>
      <c r="M815" s="2">
        <v>115123.54</v>
      </c>
      <c r="N815" s="4">
        <v>79.783447899999999</v>
      </c>
      <c r="O815" s="54">
        <f>EnergyDemand__2_1[[#This Row],[Demand]]*EnergyDemand__2_1[[#This Row],[RRP AUD$]]</f>
        <v>9184952.955653565</v>
      </c>
    </row>
    <row r="816" spans="1:15" x14ac:dyDescent="0.3">
      <c r="A816" s="3">
        <v>43366</v>
      </c>
      <c r="B816" s="3" t="str">
        <f>"Q" &amp;INT((MONTH(A816)+2)/3) &amp; "-" &amp; YEAR(A816)</f>
        <v>Q3-2018</v>
      </c>
      <c r="C816" t="str">
        <f>TEXT(EnergyDemand__2_1[[#This Row],[Date]],"mmmm")</f>
        <v>September</v>
      </c>
      <c r="D816">
        <f>WEEKNUM(EnergyDemand__2_1[[#This Row],[Date]],)</f>
        <v>39</v>
      </c>
      <c r="E816" t="str">
        <f>TEXT(EnergyDemand__2_1[[#This Row],[Date]],"dddd")</f>
        <v>Sunday</v>
      </c>
      <c r="F816" s="49">
        <f>YEAR(EnergyDemand__2_1[[#This Row],[Date]])</f>
        <v>2018</v>
      </c>
      <c r="G816">
        <v>10.4</v>
      </c>
      <c r="H816">
        <v>13.7</v>
      </c>
      <c r="I816">
        <v>11.6</v>
      </c>
      <c r="J816">
        <v>0.2</v>
      </c>
      <c r="K816" t="str">
        <f>VLOOKUP(EnergyDemand__2_1[[#This Row],[Date]],_holidays!$A$1:$C$2107,2,0)</f>
        <v>N</v>
      </c>
      <c r="L816" t="str">
        <f>VLOOKUP(EnergyDemand__2_1[[#This Row],[Date]],_holidays!$A$1:$C$2107,3,0)</f>
        <v>N</v>
      </c>
      <c r="M816" s="2">
        <v>107332.1</v>
      </c>
      <c r="N816" s="4">
        <v>79.780017569999998</v>
      </c>
      <c r="O816" s="54">
        <f>EnergyDemand__2_1[[#This Row],[Demand]]*EnergyDemand__2_1[[#This Row],[RRP AUD$]]</f>
        <v>8562956.823824998</v>
      </c>
    </row>
    <row r="817" spans="1:15" x14ac:dyDescent="0.3">
      <c r="A817" s="3">
        <v>43325</v>
      </c>
      <c r="B817" s="3" t="str">
        <f>"Q" &amp;INT((MONTH(A817)+2)/3) &amp; "-" &amp; YEAR(A817)</f>
        <v>Q3-2018</v>
      </c>
      <c r="C817" t="str">
        <f>TEXT(EnergyDemand__2_1[[#This Row],[Date]],"mmmm")</f>
        <v>August</v>
      </c>
      <c r="D817">
        <f>WEEKNUM(EnergyDemand__2_1[[#This Row],[Date]],)</f>
        <v>33</v>
      </c>
      <c r="E817" t="str">
        <f>TEXT(EnergyDemand__2_1[[#This Row],[Date]],"dddd")</f>
        <v>Monday</v>
      </c>
      <c r="F817" s="49">
        <f>YEAR(EnergyDemand__2_1[[#This Row],[Date]])</f>
        <v>2018</v>
      </c>
      <c r="G817">
        <v>7.9</v>
      </c>
      <c r="H817">
        <v>14.9</v>
      </c>
      <c r="I817">
        <v>8.6</v>
      </c>
      <c r="J817">
        <v>0</v>
      </c>
      <c r="K817" t="str">
        <f>VLOOKUP(EnergyDemand__2_1[[#This Row],[Date]],_holidays!$A$1:$C$2107,2,0)</f>
        <v>Y</v>
      </c>
      <c r="L817" t="str">
        <f>VLOOKUP(EnergyDemand__2_1[[#This Row],[Date]],_holidays!$A$1:$C$2107,3,0)</f>
        <v>N</v>
      </c>
      <c r="M817" s="2">
        <v>127541.57</v>
      </c>
      <c r="N817" s="4">
        <v>79.759066959999998</v>
      </c>
      <c r="O817" s="54">
        <f>EnergyDemand__2_1[[#This Row],[Demand]]*EnergyDemand__2_1[[#This Row],[RRP AUD$]]</f>
        <v>10172596.621813528</v>
      </c>
    </row>
    <row r="818" spans="1:15" x14ac:dyDescent="0.3">
      <c r="A818" s="3">
        <v>43582</v>
      </c>
      <c r="B818" s="3" t="str">
        <f>"Q" &amp;INT((MONTH(A818)+2)/3) &amp; "-" &amp; YEAR(A818)</f>
        <v>Q2-2019</v>
      </c>
      <c r="C818" t="str">
        <f>TEXT(EnergyDemand__2_1[[#This Row],[Date]],"mmmm")</f>
        <v>April</v>
      </c>
      <c r="D818">
        <f>WEEKNUM(EnergyDemand__2_1[[#This Row],[Date]],)</f>
        <v>17</v>
      </c>
      <c r="E818" t="str">
        <f>TEXT(EnergyDemand__2_1[[#This Row],[Date]],"dddd")</f>
        <v>Saturday</v>
      </c>
      <c r="F818" s="49">
        <f>YEAR(EnergyDemand__2_1[[#This Row],[Date]])</f>
        <v>2019</v>
      </c>
      <c r="G818">
        <v>8.6999999999999993</v>
      </c>
      <c r="H818">
        <v>16.2</v>
      </c>
      <c r="I818">
        <v>8.5</v>
      </c>
      <c r="J818">
        <v>0</v>
      </c>
      <c r="K818" t="str">
        <f>VLOOKUP(EnergyDemand__2_1[[#This Row],[Date]],_holidays!$A$1:$C$2107,2,0)</f>
        <v>Y</v>
      </c>
      <c r="L818" t="str">
        <f>VLOOKUP(EnergyDemand__2_1[[#This Row],[Date]],_holidays!$A$1:$C$2107,3,0)</f>
        <v>N</v>
      </c>
      <c r="M818" s="2">
        <v>105374.93</v>
      </c>
      <c r="N818" s="4">
        <v>79.620085979999999</v>
      </c>
      <c r="O818" s="54">
        <f>EnergyDemand__2_1[[#This Row],[Demand]]*EnergyDemand__2_1[[#This Row],[RRP AUD$]]</f>
        <v>8389960.9867364801</v>
      </c>
    </row>
    <row r="819" spans="1:15" x14ac:dyDescent="0.3">
      <c r="A819" s="3">
        <v>43798</v>
      </c>
      <c r="B819" s="3" t="str">
        <f>"Q" &amp;INT((MONTH(A819)+2)/3) &amp; "-" &amp; YEAR(A819)</f>
        <v>Q4-2019</v>
      </c>
      <c r="C819" t="str">
        <f>TEXT(EnergyDemand__2_1[[#This Row],[Date]],"mmmm")</f>
        <v>November</v>
      </c>
      <c r="D819">
        <f>WEEKNUM(EnergyDemand__2_1[[#This Row],[Date]],)</f>
        <v>48</v>
      </c>
      <c r="E819" t="str">
        <f>TEXT(EnergyDemand__2_1[[#This Row],[Date]],"dddd")</f>
        <v>Friday</v>
      </c>
      <c r="F819" s="49">
        <f>YEAR(EnergyDemand__2_1[[#This Row],[Date]])</f>
        <v>2019</v>
      </c>
      <c r="G819">
        <v>11.9</v>
      </c>
      <c r="H819">
        <v>19.7</v>
      </c>
      <c r="I819">
        <v>21.9</v>
      </c>
      <c r="J819">
        <v>0</v>
      </c>
      <c r="K819" t="str">
        <f>VLOOKUP(EnergyDemand__2_1[[#This Row],[Date]],_holidays!$A$1:$C$2107,2,0)</f>
        <v>Y</v>
      </c>
      <c r="L819" t="str">
        <f>VLOOKUP(EnergyDemand__2_1[[#This Row],[Date]],_holidays!$A$1:$C$2107,3,0)</f>
        <v>N</v>
      </c>
      <c r="M819" s="2">
        <v>114799.91</v>
      </c>
      <c r="N819" s="4">
        <v>79.605729069999995</v>
      </c>
      <c r="O819" s="54">
        <f>EnergyDemand__2_1[[#This Row],[Demand]]*EnergyDemand__2_1[[#This Row],[RRP AUD$]]</f>
        <v>9138730.5327203833</v>
      </c>
    </row>
    <row r="820" spans="1:15" x14ac:dyDescent="0.3">
      <c r="A820" s="3">
        <v>43629</v>
      </c>
      <c r="B820" s="3" t="str">
        <f>"Q" &amp;INT((MONTH(A820)+2)/3) &amp; "-" &amp; YEAR(A820)</f>
        <v>Q2-2019</v>
      </c>
      <c r="C820" t="str">
        <f>TEXT(EnergyDemand__2_1[[#This Row],[Date]],"mmmm")</f>
        <v>June</v>
      </c>
      <c r="D820">
        <f>WEEKNUM(EnergyDemand__2_1[[#This Row],[Date]],)</f>
        <v>24</v>
      </c>
      <c r="E820" t="str">
        <f>TEXT(EnergyDemand__2_1[[#This Row],[Date]],"dddd")</f>
        <v>Thursday</v>
      </c>
      <c r="F820" s="49">
        <f>YEAR(EnergyDemand__2_1[[#This Row],[Date]])</f>
        <v>2019</v>
      </c>
      <c r="G820">
        <v>8.8000000000000007</v>
      </c>
      <c r="H820">
        <v>17.399999999999999</v>
      </c>
      <c r="I820">
        <v>8.9</v>
      </c>
      <c r="J820">
        <v>2.6</v>
      </c>
      <c r="K820" t="str">
        <f>VLOOKUP(EnergyDemand__2_1[[#This Row],[Date]],_holidays!$A$1:$C$2107,2,0)</f>
        <v>Y</v>
      </c>
      <c r="L820" t="str">
        <f>VLOOKUP(EnergyDemand__2_1[[#This Row],[Date]],_holidays!$A$1:$C$2107,3,0)</f>
        <v>N</v>
      </c>
      <c r="M820" s="2">
        <v>128535.19</v>
      </c>
      <c r="N820" s="4">
        <v>79.516251400000002</v>
      </c>
      <c r="O820" s="54">
        <f>EnergyDemand__2_1[[#This Row],[Demand]]*EnergyDemand__2_1[[#This Row],[RRP AUD$]]</f>
        <v>10220636.481786767</v>
      </c>
    </row>
    <row r="821" spans="1:15" x14ac:dyDescent="0.3">
      <c r="A821" s="3">
        <v>42566</v>
      </c>
      <c r="B821" s="3" t="str">
        <f>"Q" &amp;INT((MONTH(A821)+2)/3) &amp; "-" &amp; YEAR(A821)</f>
        <v>Q3-2016</v>
      </c>
      <c r="C821" t="str">
        <f>TEXT(EnergyDemand__2_1[[#This Row],[Date]],"mmmm")</f>
        <v>July</v>
      </c>
      <c r="D821">
        <f>WEEKNUM(EnergyDemand__2_1[[#This Row],[Date]],)</f>
        <v>29</v>
      </c>
      <c r="E821" t="str">
        <f>TEXT(EnergyDemand__2_1[[#This Row],[Date]],"dddd")</f>
        <v>Friday</v>
      </c>
      <c r="F821" s="49">
        <f>YEAR(EnergyDemand__2_1[[#This Row],[Date]])</f>
        <v>2016</v>
      </c>
      <c r="G821">
        <v>8.8000000000000007</v>
      </c>
      <c r="H821">
        <v>14.1</v>
      </c>
      <c r="I821">
        <v>7.2</v>
      </c>
      <c r="J821">
        <v>0</v>
      </c>
      <c r="K821" t="str">
        <f>VLOOKUP(EnergyDemand__2_1[[#This Row],[Date]],_holidays!$A$1:$C$2107,2,0)</f>
        <v>Y</v>
      </c>
      <c r="L821" t="str">
        <f>VLOOKUP(EnergyDemand__2_1[[#This Row],[Date]],_holidays!$A$1:$C$2107,3,0)</f>
        <v>N</v>
      </c>
      <c r="M821" s="2">
        <v>141166.85</v>
      </c>
      <c r="N821" s="4">
        <v>79.507600479999994</v>
      </c>
      <c r="O821" s="54">
        <f>EnergyDemand__2_1[[#This Row],[Demand]]*EnergyDemand__2_1[[#This Row],[RRP AUD$]]</f>
        <v>11223837.510820087</v>
      </c>
    </row>
    <row r="822" spans="1:15" x14ac:dyDescent="0.3">
      <c r="A822" s="3">
        <v>43875</v>
      </c>
      <c r="B822" s="3" t="str">
        <f>"Q" &amp;INT((MONTH(A822)+2)/3) &amp; "-" &amp; YEAR(A822)</f>
        <v>Q1-2020</v>
      </c>
      <c r="C822" t="str">
        <f>TEXT(EnergyDemand__2_1[[#This Row],[Date]],"mmmm")</f>
        <v>February</v>
      </c>
      <c r="D822">
        <f>WEEKNUM(EnergyDemand__2_1[[#This Row],[Date]],)</f>
        <v>7</v>
      </c>
      <c r="E822" t="str">
        <f>TEXT(EnergyDemand__2_1[[#This Row],[Date]],"dddd")</f>
        <v>Friday</v>
      </c>
      <c r="F822" s="49">
        <f>YEAR(EnergyDemand__2_1[[#This Row],[Date]])</f>
        <v>2020</v>
      </c>
      <c r="G822">
        <v>20.3</v>
      </c>
      <c r="H822">
        <v>33.700000000000003</v>
      </c>
      <c r="I822">
        <v>10.6</v>
      </c>
      <c r="J822">
        <v>0</v>
      </c>
      <c r="K822" t="str">
        <f>VLOOKUP(EnergyDemand__2_1[[#This Row],[Date]],_holidays!$A$1:$C$2107,2,0)</f>
        <v>Y</v>
      </c>
      <c r="L822" t="str">
        <f>VLOOKUP(EnergyDemand__2_1[[#This Row],[Date]],_holidays!$A$1:$C$2107,3,0)</f>
        <v>N</v>
      </c>
      <c r="M822" s="2">
        <v>139855.63</v>
      </c>
      <c r="N822" s="4">
        <v>79.502643969999994</v>
      </c>
      <c r="O822" s="54">
        <f>EnergyDemand__2_1[[#This Row],[Demand]]*EnergyDemand__2_1[[#This Row],[RRP AUD$]]</f>
        <v>11118892.359090051</v>
      </c>
    </row>
    <row r="823" spans="1:15" x14ac:dyDescent="0.3">
      <c r="A823" s="3">
        <v>43315</v>
      </c>
      <c r="B823" s="3" t="str">
        <f>"Q" &amp;INT((MONTH(A823)+2)/3) &amp; "-" &amp; YEAR(A823)</f>
        <v>Q3-2018</v>
      </c>
      <c r="C823" t="str">
        <f>TEXT(EnergyDemand__2_1[[#This Row],[Date]],"mmmm")</f>
        <v>August</v>
      </c>
      <c r="D823">
        <f>WEEKNUM(EnergyDemand__2_1[[#This Row],[Date]],)</f>
        <v>31</v>
      </c>
      <c r="E823" t="str">
        <f>TEXT(EnergyDemand__2_1[[#This Row],[Date]],"dddd")</f>
        <v>Friday</v>
      </c>
      <c r="F823" s="49">
        <f>YEAR(EnergyDemand__2_1[[#This Row],[Date]])</f>
        <v>2018</v>
      </c>
      <c r="G823">
        <v>7.8</v>
      </c>
      <c r="H823">
        <v>18.399999999999999</v>
      </c>
      <c r="I823">
        <v>6.3</v>
      </c>
      <c r="J823">
        <v>0</v>
      </c>
      <c r="K823" t="str">
        <f>VLOOKUP(EnergyDemand__2_1[[#This Row],[Date]],_holidays!$A$1:$C$2107,2,0)</f>
        <v>Y</v>
      </c>
      <c r="L823" t="str">
        <f>VLOOKUP(EnergyDemand__2_1[[#This Row],[Date]],_holidays!$A$1:$C$2107,3,0)</f>
        <v>N</v>
      </c>
      <c r="M823" s="2">
        <v>129740.315</v>
      </c>
      <c r="N823" s="4">
        <v>79.407081439999999</v>
      </c>
      <c r="O823" s="54">
        <f>EnergyDemand__2_1[[#This Row],[Demand]]*EnergyDemand__2_1[[#This Row],[RRP AUD$]]</f>
        <v>10302299.759256253</v>
      </c>
    </row>
    <row r="824" spans="1:15" x14ac:dyDescent="0.3">
      <c r="A824" s="3">
        <v>42540</v>
      </c>
      <c r="B824" s="3" t="str">
        <f>"Q" &amp;INT((MONTH(A824)+2)/3) &amp; "-" &amp; YEAR(A824)</f>
        <v>Q2-2016</v>
      </c>
      <c r="C824" t="str">
        <f>TEXT(EnergyDemand__2_1[[#This Row],[Date]],"mmmm")</f>
        <v>June</v>
      </c>
      <c r="D824">
        <f>WEEKNUM(EnergyDemand__2_1[[#This Row],[Date]],)</f>
        <v>26</v>
      </c>
      <c r="E824" t="str">
        <f>TEXT(EnergyDemand__2_1[[#This Row],[Date]],"dddd")</f>
        <v>Sunday</v>
      </c>
      <c r="F824" s="49">
        <f>YEAR(EnergyDemand__2_1[[#This Row],[Date]])</f>
        <v>2016</v>
      </c>
      <c r="G824">
        <v>7.3</v>
      </c>
      <c r="H824">
        <v>13.5</v>
      </c>
      <c r="I824">
        <v>7.2</v>
      </c>
      <c r="J824">
        <v>0.4</v>
      </c>
      <c r="K824" t="str">
        <f>VLOOKUP(EnergyDemand__2_1[[#This Row],[Date]],_holidays!$A$1:$C$2107,2,0)</f>
        <v>Y</v>
      </c>
      <c r="L824" t="str">
        <f>VLOOKUP(EnergyDemand__2_1[[#This Row],[Date]],_holidays!$A$1:$C$2107,3,0)</f>
        <v>N</v>
      </c>
      <c r="M824" s="2">
        <v>119662.16499999999</v>
      </c>
      <c r="N824" s="4">
        <v>79.384821770000002</v>
      </c>
      <c r="O824" s="54">
        <f>EnergyDemand__2_1[[#This Row],[Demand]]*EnergyDemand__2_1[[#This Row],[RRP AUD$]]</f>
        <v>9499359.6411373317</v>
      </c>
    </row>
    <row r="825" spans="1:15" x14ac:dyDescent="0.3">
      <c r="A825" s="3">
        <v>43188</v>
      </c>
      <c r="B825" s="3" t="str">
        <f>"Q" &amp;INT((MONTH(A825)+2)/3) &amp; "-" &amp; YEAR(A825)</f>
        <v>Q1-2018</v>
      </c>
      <c r="C825" t="str">
        <f>TEXT(EnergyDemand__2_1[[#This Row],[Date]],"mmmm")</f>
        <v>March</v>
      </c>
      <c r="D825">
        <f>WEEKNUM(EnergyDemand__2_1[[#This Row],[Date]],)</f>
        <v>13</v>
      </c>
      <c r="E825" t="str">
        <f>TEXT(EnergyDemand__2_1[[#This Row],[Date]],"dddd")</f>
        <v>Thursday</v>
      </c>
      <c r="F825" s="49">
        <f>YEAR(EnergyDemand__2_1[[#This Row],[Date]])</f>
        <v>2018</v>
      </c>
      <c r="G825">
        <v>16.5</v>
      </c>
      <c r="H825">
        <v>21.8</v>
      </c>
      <c r="I825">
        <v>14.2</v>
      </c>
      <c r="J825">
        <v>0</v>
      </c>
      <c r="K825" t="str">
        <f>VLOOKUP(EnergyDemand__2_1[[#This Row],[Date]],_holidays!$A$1:$C$2107,2,0)</f>
        <v>N</v>
      </c>
      <c r="L825" t="str">
        <f>VLOOKUP(EnergyDemand__2_1[[#This Row],[Date]],_holidays!$A$1:$C$2107,3,0)</f>
        <v>N</v>
      </c>
      <c r="M825" s="2">
        <v>116457.26</v>
      </c>
      <c r="N825" s="4">
        <v>79.365081939999996</v>
      </c>
      <c r="O825" s="54">
        <f>EnergyDemand__2_1[[#This Row],[Demand]]*EnergyDemand__2_1[[#This Row],[RRP AUD$]]</f>
        <v>9242639.9824078828</v>
      </c>
    </row>
    <row r="826" spans="1:15" x14ac:dyDescent="0.3">
      <c r="A826" s="3">
        <v>43708</v>
      </c>
      <c r="B826" s="3" t="str">
        <f>"Q" &amp;INT((MONTH(A826)+2)/3) &amp; "-" &amp; YEAR(A826)</f>
        <v>Q3-2019</v>
      </c>
      <c r="C826" t="str">
        <f>TEXT(EnergyDemand__2_1[[#This Row],[Date]],"mmmm")</f>
        <v>August</v>
      </c>
      <c r="D826">
        <f>WEEKNUM(EnergyDemand__2_1[[#This Row],[Date]],)</f>
        <v>35</v>
      </c>
      <c r="E826" t="str">
        <f>TEXT(EnergyDemand__2_1[[#This Row],[Date]],"dddd")</f>
        <v>Saturday</v>
      </c>
      <c r="F826" s="49">
        <f>YEAR(EnergyDemand__2_1[[#This Row],[Date]])</f>
        <v>2019</v>
      </c>
      <c r="G826">
        <v>5</v>
      </c>
      <c r="H826">
        <v>18.2</v>
      </c>
      <c r="I826">
        <v>15.8</v>
      </c>
      <c r="J826">
        <v>0</v>
      </c>
      <c r="K826" t="str">
        <f>VLOOKUP(EnergyDemand__2_1[[#This Row],[Date]],_holidays!$A$1:$C$2107,2,0)</f>
        <v>Y</v>
      </c>
      <c r="L826" t="str">
        <f>VLOOKUP(EnergyDemand__2_1[[#This Row],[Date]],_holidays!$A$1:$C$2107,3,0)</f>
        <v>N</v>
      </c>
      <c r="M826" s="2">
        <v>107616.03</v>
      </c>
      <c r="N826" s="4">
        <v>79.347198370000001</v>
      </c>
      <c r="O826" s="54">
        <f>EnergyDemand__2_1[[#This Row],[Demand]]*EnergyDemand__2_1[[#This Row],[RRP AUD$]]</f>
        <v>8539030.4802018702</v>
      </c>
    </row>
    <row r="827" spans="1:15" x14ac:dyDescent="0.3">
      <c r="A827" s="3">
        <v>43388</v>
      </c>
      <c r="B827" s="3" t="str">
        <f>"Q" &amp;INT((MONTH(A827)+2)/3) &amp; "-" &amp; YEAR(A827)</f>
        <v>Q4-2018</v>
      </c>
      <c r="C827" t="str">
        <f>TEXT(EnergyDemand__2_1[[#This Row],[Date]],"mmmm")</f>
        <v>October</v>
      </c>
      <c r="D827">
        <f>WEEKNUM(EnergyDemand__2_1[[#This Row],[Date]],)</f>
        <v>42</v>
      </c>
      <c r="E827" t="str">
        <f>TEXT(EnergyDemand__2_1[[#This Row],[Date]],"dddd")</f>
        <v>Monday</v>
      </c>
      <c r="F827" s="49">
        <f>YEAR(EnergyDemand__2_1[[#This Row],[Date]])</f>
        <v>2018</v>
      </c>
      <c r="G827">
        <v>19.5</v>
      </c>
      <c r="H827">
        <v>27.5</v>
      </c>
      <c r="I827">
        <v>19.399999999999999</v>
      </c>
      <c r="J827">
        <v>0</v>
      </c>
      <c r="K827" t="str">
        <f>VLOOKUP(EnergyDemand__2_1[[#This Row],[Date]],_holidays!$A$1:$C$2107,2,0)</f>
        <v>Y</v>
      </c>
      <c r="L827" t="str">
        <f>VLOOKUP(EnergyDemand__2_1[[#This Row],[Date]],_holidays!$A$1:$C$2107,3,0)</f>
        <v>N</v>
      </c>
      <c r="M827" s="2">
        <v>108070.27499999999</v>
      </c>
      <c r="N827" s="4">
        <v>79.182454410000005</v>
      </c>
      <c r="O827" s="54">
        <f>EnergyDemand__2_1[[#This Row],[Demand]]*EnergyDemand__2_1[[#This Row],[RRP AUD$]]</f>
        <v>8557269.6232636627</v>
      </c>
    </row>
    <row r="828" spans="1:15" x14ac:dyDescent="0.3">
      <c r="A828" s="3">
        <v>42758</v>
      </c>
      <c r="B828" s="3" t="str">
        <f>"Q" &amp;INT((MONTH(A828)+2)/3) &amp; "-" &amp; YEAR(A828)</f>
        <v>Q1-2017</v>
      </c>
      <c r="C828" t="str">
        <f>TEXT(EnergyDemand__2_1[[#This Row],[Date]],"mmmm")</f>
        <v>January</v>
      </c>
      <c r="D828">
        <f>WEEKNUM(EnergyDemand__2_1[[#This Row],[Date]],)</f>
        <v>4</v>
      </c>
      <c r="E828" t="str">
        <f>TEXT(EnergyDemand__2_1[[#This Row],[Date]],"dddd")</f>
        <v>Monday</v>
      </c>
      <c r="F828" s="49">
        <f>YEAR(EnergyDemand__2_1[[#This Row],[Date]])</f>
        <v>2017</v>
      </c>
      <c r="G828">
        <v>17.8</v>
      </c>
      <c r="H828">
        <v>36.700000000000003</v>
      </c>
      <c r="I828">
        <v>19.2</v>
      </c>
      <c r="J828">
        <v>0</v>
      </c>
      <c r="K828" t="str">
        <f>VLOOKUP(EnergyDemand__2_1[[#This Row],[Date]],_holidays!$A$1:$C$2107,2,0)</f>
        <v>N</v>
      </c>
      <c r="L828" t="str">
        <f>VLOOKUP(EnergyDemand__2_1[[#This Row],[Date]],_holidays!$A$1:$C$2107,3,0)</f>
        <v>N</v>
      </c>
      <c r="M828" s="2">
        <v>141332.05499999999</v>
      </c>
      <c r="N828" s="4">
        <v>79.114397690000004</v>
      </c>
      <c r="O828" s="54">
        <f>EnergyDemand__2_1[[#This Row],[Demand]]*EnergyDemand__2_1[[#This Row],[RRP AUD$]]</f>
        <v>11181400.405614953</v>
      </c>
    </row>
    <row r="829" spans="1:15" x14ac:dyDescent="0.3">
      <c r="A829" s="3">
        <v>43773</v>
      </c>
      <c r="B829" s="3" t="str">
        <f>"Q" &amp;INT((MONTH(A829)+2)/3) &amp; "-" &amp; YEAR(A829)</f>
        <v>Q4-2019</v>
      </c>
      <c r="C829" t="str">
        <f>TEXT(EnergyDemand__2_1[[#This Row],[Date]],"mmmm")</f>
        <v>November</v>
      </c>
      <c r="D829">
        <f>WEEKNUM(EnergyDemand__2_1[[#This Row],[Date]],)</f>
        <v>45</v>
      </c>
      <c r="E829" t="str">
        <f>TEXT(EnergyDemand__2_1[[#This Row],[Date]],"dddd")</f>
        <v>Monday</v>
      </c>
      <c r="F829" s="49">
        <f>YEAR(EnergyDemand__2_1[[#This Row],[Date]])</f>
        <v>2019</v>
      </c>
      <c r="G829">
        <v>9.5</v>
      </c>
      <c r="H829">
        <v>16.2</v>
      </c>
      <c r="I829">
        <v>11.2</v>
      </c>
      <c r="J829">
        <v>1.2</v>
      </c>
      <c r="K829" t="str">
        <f>VLOOKUP(EnergyDemand__2_1[[#This Row],[Date]],_holidays!$A$1:$C$2107,2,0)</f>
        <v>Y</v>
      </c>
      <c r="L829" t="str">
        <f>VLOOKUP(EnergyDemand__2_1[[#This Row],[Date]],_holidays!$A$1:$C$2107,3,0)</f>
        <v>N</v>
      </c>
      <c r="M829" s="2">
        <v>107279.84</v>
      </c>
      <c r="N829" s="4">
        <v>79.09640417</v>
      </c>
      <c r="O829" s="54">
        <f>EnergyDemand__2_1[[#This Row],[Demand]]*EnergyDemand__2_1[[#This Row],[RRP AUD$]]</f>
        <v>8485449.5839329325</v>
      </c>
    </row>
    <row r="830" spans="1:15" x14ac:dyDescent="0.3">
      <c r="A830" s="3">
        <v>43011</v>
      </c>
      <c r="B830" s="3" t="str">
        <f>"Q" &amp;INT((MONTH(A830)+2)/3) &amp; "-" &amp; YEAR(A830)</f>
        <v>Q4-2017</v>
      </c>
      <c r="C830" t="str">
        <f>TEXT(EnergyDemand__2_1[[#This Row],[Date]],"mmmm")</f>
        <v>October</v>
      </c>
      <c r="D830">
        <f>WEEKNUM(EnergyDemand__2_1[[#This Row],[Date]],)</f>
        <v>40</v>
      </c>
      <c r="E830" t="str">
        <f>TEXT(EnergyDemand__2_1[[#This Row],[Date]],"dddd")</f>
        <v>Tuesday</v>
      </c>
      <c r="F830" s="49">
        <f>YEAR(EnergyDemand__2_1[[#This Row],[Date]])</f>
        <v>2017</v>
      </c>
      <c r="G830">
        <v>6.8</v>
      </c>
      <c r="H830">
        <v>22.3</v>
      </c>
      <c r="I830">
        <v>21.8</v>
      </c>
      <c r="J830">
        <v>0</v>
      </c>
      <c r="K830" t="str">
        <f>VLOOKUP(EnergyDemand__2_1[[#This Row],[Date]],_holidays!$A$1:$C$2107,2,0)</f>
        <v>N</v>
      </c>
      <c r="L830" t="str">
        <f>VLOOKUP(EnergyDemand__2_1[[#This Row],[Date]],_holidays!$A$1:$C$2107,3,0)</f>
        <v>N</v>
      </c>
      <c r="M830" s="2">
        <v>118856.41499999999</v>
      </c>
      <c r="N830" s="4">
        <v>79.059146049999995</v>
      </c>
      <c r="O830" s="54">
        <f>EnergyDemand__2_1[[#This Row],[Demand]]*EnergyDemand__2_1[[#This Row],[RRP AUD$]]</f>
        <v>9396686.6724644098</v>
      </c>
    </row>
    <row r="831" spans="1:15" x14ac:dyDescent="0.3">
      <c r="A831" s="3">
        <v>42781</v>
      </c>
      <c r="B831" s="3" t="str">
        <f>"Q" &amp;INT((MONTH(A831)+2)/3) &amp; "-" &amp; YEAR(A831)</f>
        <v>Q1-2017</v>
      </c>
      <c r="C831" t="str">
        <f>TEXT(EnergyDemand__2_1[[#This Row],[Date]],"mmmm")</f>
        <v>February</v>
      </c>
      <c r="D831">
        <f>WEEKNUM(EnergyDemand__2_1[[#This Row],[Date]],)</f>
        <v>7</v>
      </c>
      <c r="E831" t="str">
        <f>TEXT(EnergyDemand__2_1[[#This Row],[Date]],"dddd")</f>
        <v>Wednesday</v>
      </c>
      <c r="F831" s="49">
        <f>YEAR(EnergyDemand__2_1[[#This Row],[Date]])</f>
        <v>2017</v>
      </c>
      <c r="G831">
        <v>10</v>
      </c>
      <c r="H831">
        <v>31.5</v>
      </c>
      <c r="I831">
        <v>26</v>
      </c>
      <c r="J831">
        <v>0</v>
      </c>
      <c r="K831" t="str">
        <f>VLOOKUP(EnergyDemand__2_1[[#This Row],[Date]],_holidays!$A$1:$C$2107,2,0)</f>
        <v>Y</v>
      </c>
      <c r="L831" t="str">
        <f>VLOOKUP(EnergyDemand__2_1[[#This Row],[Date]],_holidays!$A$1:$C$2107,3,0)</f>
        <v>N</v>
      </c>
      <c r="M831" s="2">
        <v>116299.39</v>
      </c>
      <c r="N831" s="4">
        <v>79.044379649999996</v>
      </c>
      <c r="O831" s="54">
        <f>EnergyDemand__2_1[[#This Row],[Demand]]*EnergyDemand__2_1[[#This Row],[RRP AUD$]]</f>
        <v>9192813.1362234131</v>
      </c>
    </row>
    <row r="832" spans="1:15" x14ac:dyDescent="0.3">
      <c r="A832" s="3">
        <v>43406</v>
      </c>
      <c r="B832" s="3" t="str">
        <f>"Q" &amp;INT((MONTH(A832)+2)/3) &amp; "-" &amp; YEAR(A832)</f>
        <v>Q4-2018</v>
      </c>
      <c r="C832" t="str">
        <f>TEXT(EnergyDemand__2_1[[#This Row],[Date]],"mmmm")</f>
        <v>November</v>
      </c>
      <c r="D832">
        <f>WEEKNUM(EnergyDemand__2_1[[#This Row],[Date]],)</f>
        <v>44</v>
      </c>
      <c r="E832" t="str">
        <f>TEXT(EnergyDemand__2_1[[#This Row],[Date]],"dddd")</f>
        <v>Friday</v>
      </c>
      <c r="F832" s="49">
        <f>YEAR(EnergyDemand__2_1[[#This Row],[Date]])</f>
        <v>2018</v>
      </c>
      <c r="G832">
        <v>16.3</v>
      </c>
      <c r="H832">
        <v>31.6</v>
      </c>
      <c r="I832">
        <v>13.4</v>
      </c>
      <c r="J832">
        <v>0</v>
      </c>
      <c r="K832" t="str">
        <f>VLOOKUP(EnergyDemand__2_1[[#This Row],[Date]],_holidays!$A$1:$C$2107,2,0)</f>
        <v>Y</v>
      </c>
      <c r="L832" t="str">
        <f>VLOOKUP(EnergyDemand__2_1[[#This Row],[Date]],_holidays!$A$1:$C$2107,3,0)</f>
        <v>N</v>
      </c>
      <c r="M832" s="2">
        <v>116793.855</v>
      </c>
      <c r="N832" s="4">
        <v>79.019020170000005</v>
      </c>
      <c r="O832" s="54">
        <f>EnergyDemand__2_1[[#This Row],[Demand]]*EnergyDemand__2_1[[#This Row],[RRP AUD$]]</f>
        <v>9228935.9839770552</v>
      </c>
    </row>
    <row r="833" spans="1:15" x14ac:dyDescent="0.3">
      <c r="A833" s="3">
        <v>43874</v>
      </c>
      <c r="B833" s="3" t="str">
        <f>"Q" &amp;INT((MONTH(A833)+2)/3) &amp; "-" &amp; YEAR(A833)</f>
        <v>Q1-2020</v>
      </c>
      <c r="C833" t="str">
        <f>TEXT(EnergyDemand__2_1[[#This Row],[Date]],"mmmm")</f>
        <v>February</v>
      </c>
      <c r="D833">
        <f>WEEKNUM(EnergyDemand__2_1[[#This Row],[Date]],)</f>
        <v>7</v>
      </c>
      <c r="E833" t="str">
        <f>TEXT(EnergyDemand__2_1[[#This Row],[Date]],"dddd")</f>
        <v>Thursday</v>
      </c>
      <c r="F833" s="49">
        <f>YEAR(EnergyDemand__2_1[[#This Row],[Date]])</f>
        <v>2020</v>
      </c>
      <c r="G833">
        <v>19.399999999999999</v>
      </c>
      <c r="H833">
        <v>31.7</v>
      </c>
      <c r="I833">
        <v>26.7</v>
      </c>
      <c r="J833">
        <v>0</v>
      </c>
      <c r="K833" t="str">
        <f>VLOOKUP(EnergyDemand__2_1[[#This Row],[Date]],_holidays!$A$1:$C$2107,2,0)</f>
        <v>Y</v>
      </c>
      <c r="L833" t="str">
        <f>VLOOKUP(EnergyDemand__2_1[[#This Row],[Date]],_holidays!$A$1:$C$2107,3,0)</f>
        <v>N</v>
      </c>
      <c r="M833" s="2">
        <v>139137.185</v>
      </c>
      <c r="N833" s="4">
        <v>79.018494320000002</v>
      </c>
      <c r="O833" s="54">
        <f>EnergyDemand__2_1[[#This Row],[Demand]]*EnergyDemand__2_1[[#This Row],[RRP AUD$]]</f>
        <v>10994410.862623289</v>
      </c>
    </row>
    <row r="834" spans="1:15" x14ac:dyDescent="0.3">
      <c r="A834" s="3">
        <v>42958</v>
      </c>
      <c r="B834" s="3" t="str">
        <f>"Q" &amp;INT((MONTH(A834)+2)/3) &amp; "-" &amp; YEAR(A834)</f>
        <v>Q3-2017</v>
      </c>
      <c r="C834" t="str">
        <f>TEXT(EnergyDemand__2_1[[#This Row],[Date]],"mmmm")</f>
        <v>August</v>
      </c>
      <c r="D834">
        <f>WEEKNUM(EnergyDemand__2_1[[#This Row],[Date]],)</f>
        <v>32</v>
      </c>
      <c r="E834" t="str">
        <f>TEXT(EnergyDemand__2_1[[#This Row],[Date]],"dddd")</f>
        <v>Friday</v>
      </c>
      <c r="F834" s="49">
        <f>YEAR(EnergyDemand__2_1[[#This Row],[Date]])</f>
        <v>2017</v>
      </c>
      <c r="G834">
        <v>10.3</v>
      </c>
      <c r="H834">
        <v>16.399999999999999</v>
      </c>
      <c r="I834">
        <v>9.3000000000000007</v>
      </c>
      <c r="J834">
        <v>0</v>
      </c>
      <c r="K834" t="str">
        <f>VLOOKUP(EnergyDemand__2_1[[#This Row],[Date]],_holidays!$A$1:$C$2107,2,0)</f>
        <v>Y</v>
      </c>
      <c r="L834" t="str">
        <f>VLOOKUP(EnergyDemand__2_1[[#This Row],[Date]],_holidays!$A$1:$C$2107,3,0)</f>
        <v>N</v>
      </c>
      <c r="M834" s="2">
        <v>122862.345</v>
      </c>
      <c r="N834" s="4">
        <v>78.92563543</v>
      </c>
      <c r="O834" s="54">
        <f>EnergyDemand__2_1[[#This Row],[Demand]]*EnergyDemand__2_1[[#This Row],[RRP AUD$]]</f>
        <v>9696988.6495448835</v>
      </c>
    </row>
    <row r="835" spans="1:15" x14ac:dyDescent="0.3">
      <c r="A835" s="3">
        <v>43280</v>
      </c>
      <c r="B835" s="3" t="str">
        <f>"Q" &amp;INT((MONTH(A835)+2)/3) &amp; "-" &amp; YEAR(A835)</f>
        <v>Q2-2018</v>
      </c>
      <c r="C835" t="str">
        <f>TEXT(EnergyDemand__2_1[[#This Row],[Date]],"mmmm")</f>
        <v>June</v>
      </c>
      <c r="D835">
        <f>WEEKNUM(EnergyDemand__2_1[[#This Row],[Date]],)</f>
        <v>26</v>
      </c>
      <c r="E835" t="str">
        <f>TEXT(EnergyDemand__2_1[[#This Row],[Date]],"dddd")</f>
        <v>Friday</v>
      </c>
      <c r="F835" s="49">
        <f>YEAR(EnergyDemand__2_1[[#This Row],[Date]])</f>
        <v>2018</v>
      </c>
      <c r="G835">
        <v>6.1</v>
      </c>
      <c r="H835">
        <v>12.5</v>
      </c>
      <c r="I835">
        <v>6.1</v>
      </c>
      <c r="J835">
        <v>0.2</v>
      </c>
      <c r="K835" t="str">
        <f>VLOOKUP(EnergyDemand__2_1[[#This Row],[Date]],_holidays!$A$1:$C$2107,2,0)</f>
        <v>N</v>
      </c>
      <c r="L835" t="str">
        <f>VLOOKUP(EnergyDemand__2_1[[#This Row],[Date]],_holidays!$A$1:$C$2107,3,0)</f>
        <v>N</v>
      </c>
      <c r="M835" s="2">
        <v>139188.48000000001</v>
      </c>
      <c r="N835" s="4">
        <v>78.806642740000001</v>
      </c>
      <c r="O835" s="54">
        <f>EnergyDemand__2_1[[#This Row],[Demand]]*EnergyDemand__2_1[[#This Row],[RRP AUD$]]</f>
        <v>10968976.816883637</v>
      </c>
    </row>
    <row r="836" spans="1:15" x14ac:dyDescent="0.3">
      <c r="A836" s="3">
        <v>43151</v>
      </c>
      <c r="B836" s="3" t="str">
        <f>"Q" &amp;INT((MONTH(A836)+2)/3) &amp; "-" &amp; YEAR(A836)</f>
        <v>Q1-2018</v>
      </c>
      <c r="C836" t="str">
        <f>TEXT(EnergyDemand__2_1[[#This Row],[Date]],"mmmm")</f>
        <v>February</v>
      </c>
      <c r="D836">
        <f>WEEKNUM(EnergyDemand__2_1[[#This Row],[Date]],)</f>
        <v>8</v>
      </c>
      <c r="E836" t="str">
        <f>TEXT(EnergyDemand__2_1[[#This Row],[Date]],"dddd")</f>
        <v>Tuesday</v>
      </c>
      <c r="F836" s="49">
        <f>YEAR(EnergyDemand__2_1[[#This Row],[Date]])</f>
        <v>2018</v>
      </c>
      <c r="G836">
        <v>14.1</v>
      </c>
      <c r="H836">
        <v>29.5</v>
      </c>
      <c r="I836">
        <v>25.5</v>
      </c>
      <c r="J836">
        <v>0</v>
      </c>
      <c r="K836" t="str">
        <f>VLOOKUP(EnergyDemand__2_1[[#This Row],[Date]],_holidays!$A$1:$C$2107,2,0)</f>
        <v>Y</v>
      </c>
      <c r="L836" t="str">
        <f>VLOOKUP(EnergyDemand__2_1[[#This Row],[Date]],_holidays!$A$1:$C$2107,3,0)</f>
        <v>N</v>
      </c>
      <c r="M836" s="2">
        <v>120035.38499999999</v>
      </c>
      <c r="N836" s="4">
        <v>78.800517830000004</v>
      </c>
      <c r="O836" s="54">
        <f>EnergyDemand__2_1[[#This Row],[Demand]]*EnergyDemand__2_1[[#This Row],[RRP AUD$]]</f>
        <v>9458850.4959234148</v>
      </c>
    </row>
    <row r="837" spans="1:15" x14ac:dyDescent="0.3">
      <c r="A837" s="3">
        <v>43313</v>
      </c>
      <c r="B837" s="3" t="str">
        <f>"Q" &amp;INT((MONTH(A837)+2)/3) &amp; "-" &amp; YEAR(A837)</f>
        <v>Q3-2018</v>
      </c>
      <c r="C837" t="str">
        <f>TEXT(EnergyDemand__2_1[[#This Row],[Date]],"mmmm")</f>
        <v>August</v>
      </c>
      <c r="D837">
        <f>WEEKNUM(EnergyDemand__2_1[[#This Row],[Date]],)</f>
        <v>31</v>
      </c>
      <c r="E837" t="str">
        <f>TEXT(EnergyDemand__2_1[[#This Row],[Date]],"dddd")</f>
        <v>Wednesday</v>
      </c>
      <c r="F837" s="49">
        <f>YEAR(EnergyDemand__2_1[[#This Row],[Date]])</f>
        <v>2018</v>
      </c>
      <c r="G837">
        <v>9.9</v>
      </c>
      <c r="H837">
        <v>14.8</v>
      </c>
      <c r="I837">
        <v>11.4</v>
      </c>
      <c r="J837">
        <v>1.6</v>
      </c>
      <c r="K837" t="str">
        <f>VLOOKUP(EnergyDemand__2_1[[#This Row],[Date]],_holidays!$A$1:$C$2107,2,0)</f>
        <v>Y</v>
      </c>
      <c r="L837" t="str">
        <f>VLOOKUP(EnergyDemand__2_1[[#This Row],[Date]],_holidays!$A$1:$C$2107,3,0)</f>
        <v>N</v>
      </c>
      <c r="M837" s="2">
        <v>134004.96</v>
      </c>
      <c r="N837" s="4">
        <v>78.761641850000004</v>
      </c>
      <c r="O837" s="54">
        <f>EnergyDemand__2_1[[#This Row],[Demand]]*EnergyDemand__2_1[[#This Row],[RRP AUD$]]</f>
        <v>10554450.665643577</v>
      </c>
    </row>
    <row r="838" spans="1:15" x14ac:dyDescent="0.3">
      <c r="A838" s="3">
        <v>43104</v>
      </c>
      <c r="B838" s="3" t="str">
        <f>"Q" &amp;INT((MONTH(A838)+2)/3) &amp; "-" &amp; YEAR(A838)</f>
        <v>Q1-2018</v>
      </c>
      <c r="C838" t="str">
        <f>TEXT(EnergyDemand__2_1[[#This Row],[Date]],"mmmm")</f>
        <v>January</v>
      </c>
      <c r="D838">
        <f>WEEKNUM(EnergyDemand__2_1[[#This Row],[Date]],)</f>
        <v>1</v>
      </c>
      <c r="E838" t="str">
        <f>TEXT(EnergyDemand__2_1[[#This Row],[Date]],"dddd")</f>
        <v>Thursday</v>
      </c>
      <c r="F838" s="49">
        <f>YEAR(EnergyDemand__2_1[[#This Row],[Date]])</f>
        <v>2018</v>
      </c>
      <c r="G838">
        <v>14.1</v>
      </c>
      <c r="H838">
        <v>23.6</v>
      </c>
      <c r="I838">
        <v>31.8</v>
      </c>
      <c r="J838">
        <v>0.2</v>
      </c>
      <c r="K838" t="str">
        <f>VLOOKUP(EnergyDemand__2_1[[#This Row],[Date]],_holidays!$A$1:$C$2107,2,0)</f>
        <v>N</v>
      </c>
      <c r="L838" t="str">
        <f>VLOOKUP(EnergyDemand__2_1[[#This Row],[Date]],_holidays!$A$1:$C$2107,3,0)</f>
        <v>N</v>
      </c>
      <c r="M838" s="2">
        <v>113337.685</v>
      </c>
      <c r="N838" s="4">
        <v>78.738187400000001</v>
      </c>
      <c r="O838" s="54">
        <f>EnergyDemand__2_1[[#This Row],[Demand]]*EnergyDemand__2_1[[#This Row],[RRP AUD$]]</f>
        <v>8924003.8810121696</v>
      </c>
    </row>
    <row r="839" spans="1:15" x14ac:dyDescent="0.3">
      <c r="A839" s="3">
        <v>43089</v>
      </c>
      <c r="B839" s="3" t="str">
        <f>"Q" &amp;INT((MONTH(A839)+2)/3) &amp; "-" &amp; YEAR(A839)</f>
        <v>Q4-2017</v>
      </c>
      <c r="C839" t="str">
        <f>TEXT(EnergyDemand__2_1[[#This Row],[Date]],"mmmm")</f>
        <v>December</v>
      </c>
      <c r="D839">
        <f>WEEKNUM(EnergyDemand__2_1[[#This Row],[Date]],)</f>
        <v>51</v>
      </c>
      <c r="E839" t="str">
        <f>TEXT(EnergyDemand__2_1[[#This Row],[Date]],"dddd")</f>
        <v>Wednesday</v>
      </c>
      <c r="F839" s="49">
        <f>YEAR(EnergyDemand__2_1[[#This Row],[Date]])</f>
        <v>2017</v>
      </c>
      <c r="G839">
        <v>15.8</v>
      </c>
      <c r="H839">
        <v>24.5</v>
      </c>
      <c r="I839">
        <v>19</v>
      </c>
      <c r="J839">
        <v>20.6</v>
      </c>
      <c r="K839" t="str">
        <f>VLOOKUP(EnergyDemand__2_1[[#This Row],[Date]],_holidays!$A$1:$C$2107,2,0)</f>
        <v>Y</v>
      </c>
      <c r="L839" t="str">
        <f>VLOOKUP(EnergyDemand__2_1[[#This Row],[Date]],_holidays!$A$1:$C$2107,3,0)</f>
        <v>N</v>
      </c>
      <c r="M839" s="2">
        <v>114916.99</v>
      </c>
      <c r="N839" s="4">
        <v>78.737600779999994</v>
      </c>
      <c r="O839" s="54">
        <f>EnergyDemand__2_1[[#This Row],[Demand]]*EnergyDemand__2_1[[#This Row],[RRP AUD$]]</f>
        <v>9048288.0814592522</v>
      </c>
    </row>
    <row r="840" spans="1:15" x14ac:dyDescent="0.3">
      <c r="A840" s="3">
        <v>43043</v>
      </c>
      <c r="B840" s="3" t="str">
        <f>"Q" &amp;INT((MONTH(A840)+2)/3) &amp; "-" &amp; YEAR(A840)</f>
        <v>Q4-2017</v>
      </c>
      <c r="C840" t="str">
        <f>TEXT(EnergyDemand__2_1[[#This Row],[Date]],"mmmm")</f>
        <v>November</v>
      </c>
      <c r="D840">
        <f>WEEKNUM(EnergyDemand__2_1[[#This Row],[Date]],)</f>
        <v>44</v>
      </c>
      <c r="E840" t="str">
        <f>TEXT(EnergyDemand__2_1[[#This Row],[Date]],"dddd")</f>
        <v>Saturday</v>
      </c>
      <c r="F840" s="49">
        <f>YEAR(EnergyDemand__2_1[[#This Row],[Date]])</f>
        <v>2017</v>
      </c>
      <c r="G840">
        <v>8.3000000000000007</v>
      </c>
      <c r="H840">
        <v>15.8</v>
      </c>
      <c r="I840">
        <v>24.6</v>
      </c>
      <c r="J840">
        <v>0.4</v>
      </c>
      <c r="K840" t="str">
        <f>VLOOKUP(EnergyDemand__2_1[[#This Row],[Date]],_holidays!$A$1:$C$2107,2,0)</f>
        <v>Y</v>
      </c>
      <c r="L840" t="str">
        <f>VLOOKUP(EnergyDemand__2_1[[#This Row],[Date]],_holidays!$A$1:$C$2107,3,0)</f>
        <v>N</v>
      </c>
      <c r="M840" s="2">
        <v>101610.815</v>
      </c>
      <c r="N840" s="4">
        <v>78.734581890000001</v>
      </c>
      <c r="O840" s="54">
        <f>EnergyDemand__2_1[[#This Row],[Demand]]*EnergyDemand__2_1[[#This Row],[RRP AUD$]]</f>
        <v>8000285.0345271407</v>
      </c>
    </row>
    <row r="841" spans="1:15" x14ac:dyDescent="0.3">
      <c r="A841" s="3">
        <v>43651</v>
      </c>
      <c r="B841" s="3" t="str">
        <f>"Q" &amp;INT((MONTH(A841)+2)/3) &amp; "-" &amp; YEAR(A841)</f>
        <v>Q3-2019</v>
      </c>
      <c r="C841" t="str">
        <f>TEXT(EnergyDemand__2_1[[#This Row],[Date]],"mmmm")</f>
        <v>July</v>
      </c>
      <c r="D841">
        <f>WEEKNUM(EnergyDemand__2_1[[#This Row],[Date]],)</f>
        <v>27</v>
      </c>
      <c r="E841" t="str">
        <f>TEXT(EnergyDemand__2_1[[#This Row],[Date]],"dddd")</f>
        <v>Friday</v>
      </c>
      <c r="F841" s="49">
        <f>YEAR(EnergyDemand__2_1[[#This Row],[Date]])</f>
        <v>2019</v>
      </c>
      <c r="G841">
        <v>3.5</v>
      </c>
      <c r="H841">
        <v>19.100000000000001</v>
      </c>
      <c r="I841">
        <v>9</v>
      </c>
      <c r="J841">
        <v>0</v>
      </c>
      <c r="K841" t="str">
        <f>VLOOKUP(EnergyDemand__2_1[[#This Row],[Date]],_holidays!$A$1:$C$2107,2,0)</f>
        <v>N</v>
      </c>
      <c r="L841" t="str">
        <f>VLOOKUP(EnergyDemand__2_1[[#This Row],[Date]],_holidays!$A$1:$C$2107,3,0)</f>
        <v>N</v>
      </c>
      <c r="M841" s="2">
        <v>132774.29500000001</v>
      </c>
      <c r="N841" s="4">
        <v>78.719066029999993</v>
      </c>
      <c r="O841" s="54">
        <f>EnergyDemand__2_1[[#This Row],[Demand]]*EnergyDemand__2_1[[#This Row],[RRP AUD$]]</f>
        <v>10451868.495191699</v>
      </c>
    </row>
    <row r="842" spans="1:15" x14ac:dyDescent="0.3">
      <c r="A842" s="3">
        <v>43035</v>
      </c>
      <c r="B842" s="3" t="str">
        <f>"Q" &amp;INT((MONTH(A842)+2)/3) &amp; "-" &amp; YEAR(A842)</f>
        <v>Q4-2017</v>
      </c>
      <c r="C842" t="str">
        <f>TEXT(EnergyDemand__2_1[[#This Row],[Date]],"mmmm")</f>
        <v>October</v>
      </c>
      <c r="D842">
        <f>WEEKNUM(EnergyDemand__2_1[[#This Row],[Date]],)</f>
        <v>43</v>
      </c>
      <c r="E842" t="str">
        <f>TEXT(EnergyDemand__2_1[[#This Row],[Date]],"dddd")</f>
        <v>Friday</v>
      </c>
      <c r="F842" s="49">
        <f>YEAR(EnergyDemand__2_1[[#This Row],[Date]])</f>
        <v>2017</v>
      </c>
      <c r="G842">
        <v>10.3</v>
      </c>
      <c r="H842">
        <v>27.4</v>
      </c>
      <c r="I842">
        <v>26.1</v>
      </c>
      <c r="J842">
        <v>0</v>
      </c>
      <c r="K842" t="str">
        <f>VLOOKUP(EnergyDemand__2_1[[#This Row],[Date]],_holidays!$A$1:$C$2107,2,0)</f>
        <v>Y</v>
      </c>
      <c r="L842" t="str">
        <f>VLOOKUP(EnergyDemand__2_1[[#This Row],[Date]],_holidays!$A$1:$C$2107,3,0)</f>
        <v>N</v>
      </c>
      <c r="M842" s="2">
        <v>112633.265</v>
      </c>
      <c r="N842" s="4">
        <v>78.660882360000002</v>
      </c>
      <c r="O842" s="54">
        <f>EnergyDemand__2_1[[#This Row],[Demand]]*EnergyDemand__2_1[[#This Row],[RRP AUD$]]</f>
        <v>8859832.007987706</v>
      </c>
    </row>
    <row r="843" spans="1:15" x14ac:dyDescent="0.3">
      <c r="A843" s="3">
        <v>42354</v>
      </c>
      <c r="B843" s="3" t="str">
        <f>"Q" &amp;INT((MONTH(A843)+2)/3) &amp; "-" &amp; YEAR(A843)</f>
        <v>Q4-2015</v>
      </c>
      <c r="C843" t="str">
        <f>TEXT(EnergyDemand__2_1[[#This Row],[Date]],"mmmm")</f>
        <v>December</v>
      </c>
      <c r="D843">
        <f>WEEKNUM(EnergyDemand__2_1[[#This Row],[Date]],)</f>
        <v>51</v>
      </c>
      <c r="E843" t="str">
        <f>TEXT(EnergyDemand__2_1[[#This Row],[Date]],"dddd")</f>
        <v>Wednesday</v>
      </c>
      <c r="F843" s="49">
        <f>YEAR(EnergyDemand__2_1[[#This Row],[Date]])</f>
        <v>2015</v>
      </c>
      <c r="G843">
        <v>15.6</v>
      </c>
      <c r="H843">
        <v>27.5</v>
      </c>
      <c r="I843">
        <v>32.5</v>
      </c>
      <c r="J843">
        <v>0</v>
      </c>
      <c r="K843" t="str">
        <f>VLOOKUP(EnergyDemand__2_1[[#This Row],[Date]],_holidays!$A$1:$C$2107,2,0)</f>
        <v>Y</v>
      </c>
      <c r="L843" t="str">
        <f>VLOOKUP(EnergyDemand__2_1[[#This Row],[Date]],_holidays!$A$1:$C$2107,3,0)</f>
        <v>N</v>
      </c>
      <c r="M843" s="2">
        <v>135930.07999999999</v>
      </c>
      <c r="N843" s="4">
        <v>78.645919989999996</v>
      </c>
      <c r="O843" s="54">
        <f>EnergyDemand__2_1[[#This Row],[Demand]]*EnergyDemand__2_1[[#This Row],[RRP AUD$]]</f>
        <v>10690346.195914298</v>
      </c>
    </row>
    <row r="844" spans="1:15" x14ac:dyDescent="0.3">
      <c r="A844" s="3">
        <v>43182</v>
      </c>
      <c r="B844" s="3" t="str">
        <f>"Q" &amp;INT((MONTH(A844)+2)/3) &amp; "-" &amp; YEAR(A844)</f>
        <v>Q1-2018</v>
      </c>
      <c r="C844" t="str">
        <f>TEXT(EnergyDemand__2_1[[#This Row],[Date]],"mmmm")</f>
        <v>March</v>
      </c>
      <c r="D844">
        <f>WEEKNUM(EnergyDemand__2_1[[#This Row],[Date]],)</f>
        <v>12</v>
      </c>
      <c r="E844" t="str">
        <f>TEXT(EnergyDemand__2_1[[#This Row],[Date]],"dddd")</f>
        <v>Friday</v>
      </c>
      <c r="F844" s="49">
        <f>YEAR(EnergyDemand__2_1[[#This Row],[Date]])</f>
        <v>2018</v>
      </c>
      <c r="G844">
        <v>15.2</v>
      </c>
      <c r="H844">
        <v>29.4</v>
      </c>
      <c r="I844">
        <v>18.8</v>
      </c>
      <c r="J844">
        <v>0</v>
      </c>
      <c r="K844" t="str">
        <f>VLOOKUP(EnergyDemand__2_1[[#This Row],[Date]],_holidays!$A$1:$C$2107,2,0)</f>
        <v>Y</v>
      </c>
      <c r="L844" t="str">
        <f>VLOOKUP(EnergyDemand__2_1[[#This Row],[Date]],_holidays!$A$1:$C$2107,3,0)</f>
        <v>N</v>
      </c>
      <c r="M844" s="2">
        <v>119298.325</v>
      </c>
      <c r="N844" s="4">
        <v>78.640442410000006</v>
      </c>
      <c r="O844" s="54">
        <f>EnergyDemand__2_1[[#This Row],[Demand]]*EnergyDemand__2_1[[#This Row],[RRP AUD$]]</f>
        <v>9381673.0567719638</v>
      </c>
    </row>
    <row r="845" spans="1:15" x14ac:dyDescent="0.3">
      <c r="A845" s="3">
        <v>43160</v>
      </c>
      <c r="B845" s="3" t="str">
        <f>"Q" &amp;INT((MONTH(A845)+2)/3) &amp; "-" &amp; YEAR(A845)</f>
        <v>Q1-2018</v>
      </c>
      <c r="C845" t="str">
        <f>TEXT(EnergyDemand__2_1[[#This Row],[Date]],"mmmm")</f>
        <v>March</v>
      </c>
      <c r="D845">
        <f>WEEKNUM(EnergyDemand__2_1[[#This Row],[Date]],)</f>
        <v>9</v>
      </c>
      <c r="E845" t="str">
        <f>TEXT(EnergyDemand__2_1[[#This Row],[Date]],"dddd")</f>
        <v>Thursday</v>
      </c>
      <c r="F845" s="49">
        <f>YEAR(EnergyDemand__2_1[[#This Row],[Date]])</f>
        <v>2018</v>
      </c>
      <c r="G845">
        <v>16.2</v>
      </c>
      <c r="H845">
        <v>20.5</v>
      </c>
      <c r="I845">
        <v>17.7</v>
      </c>
      <c r="J845">
        <v>0.8</v>
      </c>
      <c r="K845" t="str">
        <f>VLOOKUP(EnergyDemand__2_1[[#This Row],[Date]],_holidays!$A$1:$C$2107,2,0)</f>
        <v>Y</v>
      </c>
      <c r="L845" t="str">
        <f>VLOOKUP(EnergyDemand__2_1[[#This Row],[Date]],_holidays!$A$1:$C$2107,3,0)</f>
        <v>N</v>
      </c>
      <c r="M845" s="2">
        <v>117346.26</v>
      </c>
      <c r="N845" s="4">
        <v>78.60161635</v>
      </c>
      <c r="O845" s="54">
        <f>EnergyDemand__2_1[[#This Row],[Demand]]*EnergyDemand__2_1[[#This Row],[RRP AUD$]]</f>
        <v>9223605.7086273506</v>
      </c>
    </row>
    <row r="846" spans="1:15" x14ac:dyDescent="0.3">
      <c r="A846" s="3">
        <v>43130</v>
      </c>
      <c r="B846" s="3" t="str">
        <f>"Q" &amp;INT((MONTH(A846)+2)/3) &amp; "-" &amp; YEAR(A846)</f>
        <v>Q1-2018</v>
      </c>
      <c r="C846" t="str">
        <f>TEXT(EnergyDemand__2_1[[#This Row],[Date]],"mmmm")</f>
        <v>January</v>
      </c>
      <c r="D846">
        <f>WEEKNUM(EnergyDemand__2_1[[#This Row],[Date]],)</f>
        <v>5</v>
      </c>
      <c r="E846" t="str">
        <f>TEXT(EnergyDemand__2_1[[#This Row],[Date]],"dddd")</f>
        <v>Tuesday</v>
      </c>
      <c r="F846" s="49">
        <f>YEAR(EnergyDemand__2_1[[#This Row],[Date]])</f>
        <v>2018</v>
      </c>
      <c r="G846">
        <v>15.6</v>
      </c>
      <c r="H846">
        <v>21</v>
      </c>
      <c r="I846">
        <v>14.1</v>
      </c>
      <c r="J846">
        <v>38.799999999999997</v>
      </c>
      <c r="K846" t="str">
        <f>VLOOKUP(EnergyDemand__2_1[[#This Row],[Date]],_holidays!$A$1:$C$2107,2,0)</f>
        <v>N</v>
      </c>
      <c r="L846" t="str">
        <f>VLOOKUP(EnergyDemand__2_1[[#This Row],[Date]],_holidays!$A$1:$C$2107,3,0)</f>
        <v>N</v>
      </c>
      <c r="M846" s="2">
        <v>115239.57</v>
      </c>
      <c r="N846" s="4">
        <v>78.574438810000004</v>
      </c>
      <c r="O846" s="54">
        <f>EnergyDemand__2_1[[#This Row],[Demand]]*EnergyDemand__2_1[[#This Row],[RRP AUD$]]</f>
        <v>9054884.5414557122</v>
      </c>
    </row>
    <row r="847" spans="1:15" x14ac:dyDescent="0.3">
      <c r="A847" s="3">
        <v>43466</v>
      </c>
      <c r="B847" s="3" t="str">
        <f>"Q" &amp;INT((MONTH(A847)+2)/3) &amp; "-" &amp; YEAR(A847)</f>
        <v>Q1-2019</v>
      </c>
      <c r="C847" t="str">
        <f>TEXT(EnergyDemand__2_1[[#This Row],[Date]],"mmmm")</f>
        <v>January</v>
      </c>
      <c r="D847">
        <f>WEEKNUM(EnergyDemand__2_1[[#This Row],[Date]],)</f>
        <v>1</v>
      </c>
      <c r="E847" t="str">
        <f>TEXT(EnergyDemand__2_1[[#This Row],[Date]],"dddd")</f>
        <v>Tuesday</v>
      </c>
      <c r="F847" s="49">
        <f>YEAR(EnergyDemand__2_1[[#This Row],[Date]])</f>
        <v>2019</v>
      </c>
      <c r="G847">
        <v>15.5</v>
      </c>
      <c r="H847">
        <v>26.2</v>
      </c>
      <c r="I847">
        <v>31.7</v>
      </c>
      <c r="J847">
        <v>0</v>
      </c>
      <c r="K847" t="str">
        <f>VLOOKUP(EnergyDemand__2_1[[#This Row],[Date]],_holidays!$A$1:$C$2107,2,0)</f>
        <v>N</v>
      </c>
      <c r="L847" t="str">
        <f>VLOOKUP(EnergyDemand__2_1[[#This Row],[Date]],_holidays!$A$1:$C$2107,3,0)</f>
        <v>Y</v>
      </c>
      <c r="M847" s="2">
        <v>98933.06</v>
      </c>
      <c r="N847" s="4">
        <v>78.560978969999994</v>
      </c>
      <c r="O847" s="54">
        <f>EnergyDemand__2_1[[#This Row],[Demand]]*EnergyDemand__2_1[[#This Row],[RRP AUD$]]</f>
        <v>7772278.0460977471</v>
      </c>
    </row>
    <row r="848" spans="1:15" x14ac:dyDescent="0.3">
      <c r="A848" s="3">
        <v>42544</v>
      </c>
      <c r="B848" s="3" t="str">
        <f>"Q" &amp;INT((MONTH(A848)+2)/3) &amp; "-" &amp; YEAR(A848)</f>
        <v>Q2-2016</v>
      </c>
      <c r="C848" t="str">
        <f>TEXT(EnergyDemand__2_1[[#This Row],[Date]],"mmmm")</f>
        <v>June</v>
      </c>
      <c r="D848">
        <f>WEEKNUM(EnergyDemand__2_1[[#This Row],[Date]],)</f>
        <v>26</v>
      </c>
      <c r="E848" t="str">
        <f>TEXT(EnergyDemand__2_1[[#This Row],[Date]],"dddd")</f>
        <v>Thursday</v>
      </c>
      <c r="F848" s="49">
        <f>YEAR(EnergyDemand__2_1[[#This Row],[Date]])</f>
        <v>2016</v>
      </c>
      <c r="G848">
        <v>10.4</v>
      </c>
      <c r="H848">
        <v>14.8</v>
      </c>
      <c r="I848">
        <v>7.2</v>
      </c>
      <c r="J848">
        <v>0.6</v>
      </c>
      <c r="K848" t="str">
        <f>VLOOKUP(EnergyDemand__2_1[[#This Row],[Date]],_holidays!$A$1:$C$2107,2,0)</f>
        <v>Y</v>
      </c>
      <c r="L848" t="str">
        <f>VLOOKUP(EnergyDemand__2_1[[#This Row],[Date]],_holidays!$A$1:$C$2107,3,0)</f>
        <v>N</v>
      </c>
      <c r="M848" s="2">
        <v>136740.005</v>
      </c>
      <c r="N848" s="4">
        <v>78.318980190000005</v>
      </c>
      <c r="O848" s="54">
        <f>EnergyDemand__2_1[[#This Row],[Demand]]*EnergyDemand__2_1[[#This Row],[RRP AUD$]]</f>
        <v>10709337.742775502</v>
      </c>
    </row>
    <row r="849" spans="1:15" x14ac:dyDescent="0.3">
      <c r="A849" s="3">
        <v>43046</v>
      </c>
      <c r="B849" s="3" t="str">
        <f>"Q" &amp;INT((MONTH(A849)+2)/3) &amp; "-" &amp; YEAR(A849)</f>
        <v>Q4-2017</v>
      </c>
      <c r="C849" t="str">
        <f>TEXT(EnergyDemand__2_1[[#This Row],[Date]],"mmmm")</f>
        <v>November</v>
      </c>
      <c r="D849">
        <f>WEEKNUM(EnergyDemand__2_1[[#This Row],[Date]],)</f>
        <v>45</v>
      </c>
      <c r="E849" t="str">
        <f>TEXT(EnergyDemand__2_1[[#This Row],[Date]],"dddd")</f>
        <v>Tuesday</v>
      </c>
      <c r="F849" s="49">
        <f>YEAR(EnergyDemand__2_1[[#This Row],[Date]])</f>
        <v>2017</v>
      </c>
      <c r="G849">
        <v>10</v>
      </c>
      <c r="H849">
        <v>15.8</v>
      </c>
      <c r="I849">
        <v>18.8</v>
      </c>
      <c r="J849">
        <v>3.4</v>
      </c>
      <c r="K849" t="str">
        <f>VLOOKUP(EnergyDemand__2_1[[#This Row],[Date]],_holidays!$A$1:$C$2107,2,0)</f>
        <v>Y</v>
      </c>
      <c r="L849" t="str">
        <f>VLOOKUP(EnergyDemand__2_1[[#This Row],[Date]],_holidays!$A$1:$C$2107,3,0)</f>
        <v>Y</v>
      </c>
      <c r="M849" s="2">
        <v>100592.295</v>
      </c>
      <c r="N849" s="4">
        <v>78.317766300000002</v>
      </c>
      <c r="O849" s="54">
        <f>EnergyDemand__2_1[[#This Row],[Demand]]*EnergyDemand__2_1[[#This Row],[RRP AUD$]]</f>
        <v>7878163.8513906589</v>
      </c>
    </row>
    <row r="850" spans="1:15" x14ac:dyDescent="0.3">
      <c r="A850" s="3">
        <v>43263</v>
      </c>
      <c r="B850" s="3" t="str">
        <f>"Q" &amp;INT((MONTH(A850)+2)/3) &amp; "-" &amp; YEAR(A850)</f>
        <v>Q2-2018</v>
      </c>
      <c r="C850" t="str">
        <f>TEXT(EnergyDemand__2_1[[#This Row],[Date]],"mmmm")</f>
        <v>June</v>
      </c>
      <c r="D850">
        <f>WEEKNUM(EnergyDemand__2_1[[#This Row],[Date]],)</f>
        <v>24</v>
      </c>
      <c r="E850" t="str">
        <f>TEXT(EnergyDemand__2_1[[#This Row],[Date]],"dddd")</f>
        <v>Tuesday</v>
      </c>
      <c r="F850" s="49">
        <f>YEAR(EnergyDemand__2_1[[#This Row],[Date]])</f>
        <v>2018</v>
      </c>
      <c r="G850">
        <v>7.9</v>
      </c>
      <c r="H850">
        <v>16.600000000000001</v>
      </c>
      <c r="I850">
        <v>6.7</v>
      </c>
      <c r="J850">
        <v>0.4</v>
      </c>
      <c r="K850" t="str">
        <f>VLOOKUP(EnergyDemand__2_1[[#This Row],[Date]],_holidays!$A$1:$C$2107,2,0)</f>
        <v>Y</v>
      </c>
      <c r="L850" t="str">
        <f>VLOOKUP(EnergyDemand__2_1[[#This Row],[Date]],_holidays!$A$1:$C$2107,3,0)</f>
        <v>N</v>
      </c>
      <c r="M850" s="2">
        <v>127261.295</v>
      </c>
      <c r="N850" s="4">
        <v>78.294416310000003</v>
      </c>
      <c r="O850" s="54">
        <f>EnergyDemand__2_1[[#This Row],[Demand]]*EnergyDemand__2_1[[#This Row],[RRP AUD$]]</f>
        <v>9963848.8108797222</v>
      </c>
    </row>
    <row r="851" spans="1:15" x14ac:dyDescent="0.3">
      <c r="A851" s="3">
        <v>42327</v>
      </c>
      <c r="B851" s="3" t="str">
        <f>"Q" &amp;INT((MONTH(A851)+2)/3) &amp; "-" &amp; YEAR(A851)</f>
        <v>Q4-2015</v>
      </c>
      <c r="C851" t="str">
        <f>TEXT(EnergyDemand__2_1[[#This Row],[Date]],"mmmm")</f>
        <v>November</v>
      </c>
      <c r="D851">
        <f>WEEKNUM(EnergyDemand__2_1[[#This Row],[Date]],)</f>
        <v>47</v>
      </c>
      <c r="E851" t="str">
        <f>TEXT(EnergyDemand__2_1[[#This Row],[Date]],"dddd")</f>
        <v>Thursday</v>
      </c>
      <c r="F851" s="49">
        <f>YEAR(EnergyDemand__2_1[[#This Row],[Date]])</f>
        <v>2015</v>
      </c>
      <c r="G851">
        <v>15.6</v>
      </c>
      <c r="H851">
        <v>31.5</v>
      </c>
      <c r="I851">
        <v>20.6</v>
      </c>
      <c r="J851">
        <v>0</v>
      </c>
      <c r="K851" t="str">
        <f>VLOOKUP(EnergyDemand__2_1[[#This Row],[Date]],_holidays!$A$1:$C$2107,2,0)</f>
        <v>Y</v>
      </c>
      <c r="L851" t="str">
        <f>VLOOKUP(EnergyDemand__2_1[[#This Row],[Date]],_holidays!$A$1:$C$2107,3,0)</f>
        <v>N</v>
      </c>
      <c r="M851" s="2">
        <v>138118.70499999999</v>
      </c>
      <c r="N851" s="4">
        <v>78.290968070000005</v>
      </c>
      <c r="O851" s="54">
        <f>EnergyDemand__2_1[[#This Row],[Demand]]*EnergyDemand__2_1[[#This Row],[RRP AUD$]]</f>
        <v>10813447.123024749</v>
      </c>
    </row>
    <row r="852" spans="1:15" x14ac:dyDescent="0.3">
      <c r="A852" s="3">
        <v>43240</v>
      </c>
      <c r="B852" s="3" t="str">
        <f>"Q" &amp;INT((MONTH(A852)+2)/3) &amp; "-" &amp; YEAR(A852)</f>
        <v>Q2-2018</v>
      </c>
      <c r="C852" t="str">
        <f>TEXT(EnergyDemand__2_1[[#This Row],[Date]],"mmmm")</f>
        <v>May</v>
      </c>
      <c r="D852">
        <f>WEEKNUM(EnergyDemand__2_1[[#This Row],[Date]],)</f>
        <v>21</v>
      </c>
      <c r="E852" t="str">
        <f>TEXT(EnergyDemand__2_1[[#This Row],[Date]],"dddd")</f>
        <v>Sunday</v>
      </c>
      <c r="F852" s="49">
        <f>YEAR(EnergyDemand__2_1[[#This Row],[Date]])</f>
        <v>2018</v>
      </c>
      <c r="G852">
        <v>11.8</v>
      </c>
      <c r="H852">
        <v>16.2</v>
      </c>
      <c r="I852">
        <v>1.7</v>
      </c>
      <c r="J852">
        <v>0</v>
      </c>
      <c r="K852" t="str">
        <f>VLOOKUP(EnergyDemand__2_1[[#This Row],[Date]],_holidays!$A$1:$C$2107,2,0)</f>
        <v>Y</v>
      </c>
      <c r="L852" t="str">
        <f>VLOOKUP(EnergyDemand__2_1[[#This Row],[Date]],_holidays!$A$1:$C$2107,3,0)</f>
        <v>N</v>
      </c>
      <c r="M852" s="2">
        <v>112349.26</v>
      </c>
      <c r="N852" s="4">
        <v>78.280735460000002</v>
      </c>
      <c r="O852" s="54">
        <f>EnergyDemand__2_1[[#This Row],[Demand]]*EnergyDemand__2_1[[#This Row],[RRP AUD$]]</f>
        <v>8794782.7011867594</v>
      </c>
    </row>
    <row r="853" spans="1:15" x14ac:dyDescent="0.3">
      <c r="A853" s="3">
        <v>43859</v>
      </c>
      <c r="B853" s="3" t="str">
        <f>"Q" &amp;INT((MONTH(A853)+2)/3) &amp; "-" &amp; YEAR(A853)</f>
        <v>Q1-2020</v>
      </c>
      <c r="C853" t="str">
        <f>TEXT(EnergyDemand__2_1[[#This Row],[Date]],"mmmm")</f>
        <v>January</v>
      </c>
      <c r="D853">
        <f>WEEKNUM(EnergyDemand__2_1[[#This Row],[Date]],)</f>
        <v>5</v>
      </c>
      <c r="E853" t="str">
        <f>TEXT(EnergyDemand__2_1[[#This Row],[Date]],"dddd")</f>
        <v>Wednesday</v>
      </c>
      <c r="F853" s="49">
        <f>YEAR(EnergyDemand__2_1[[#This Row],[Date]])</f>
        <v>2020</v>
      </c>
      <c r="G853">
        <v>15.2</v>
      </c>
      <c r="H853">
        <v>31.5</v>
      </c>
      <c r="I853">
        <v>29.5</v>
      </c>
      <c r="J853">
        <v>0</v>
      </c>
      <c r="K853" t="str">
        <f>VLOOKUP(EnergyDemand__2_1[[#This Row],[Date]],_holidays!$A$1:$C$2107,2,0)</f>
        <v>N</v>
      </c>
      <c r="L853" t="str">
        <f>VLOOKUP(EnergyDemand__2_1[[#This Row],[Date]],_holidays!$A$1:$C$2107,3,0)</f>
        <v>N</v>
      </c>
      <c r="M853" s="2">
        <v>129812.91499999999</v>
      </c>
      <c r="N853" s="4">
        <v>78.27234224</v>
      </c>
      <c r="O853" s="54">
        <f>EnergyDemand__2_1[[#This Row],[Demand]]*EnergyDemand__2_1[[#This Row],[RRP AUD$]]</f>
        <v>10160760.910052029</v>
      </c>
    </row>
    <row r="854" spans="1:15" x14ac:dyDescent="0.3">
      <c r="A854" s="3">
        <v>43217</v>
      </c>
      <c r="B854" s="3" t="str">
        <f>"Q" &amp;INT((MONTH(A854)+2)/3) &amp; "-" &amp; YEAR(A854)</f>
        <v>Q2-2018</v>
      </c>
      <c r="C854" t="str">
        <f>TEXT(EnergyDemand__2_1[[#This Row],[Date]],"mmmm")</f>
        <v>April</v>
      </c>
      <c r="D854">
        <f>WEEKNUM(EnergyDemand__2_1[[#This Row],[Date]],)</f>
        <v>17</v>
      </c>
      <c r="E854" t="str">
        <f>TEXT(EnergyDemand__2_1[[#This Row],[Date]],"dddd")</f>
        <v>Friday</v>
      </c>
      <c r="F854" s="49">
        <f>YEAR(EnergyDemand__2_1[[#This Row],[Date]])</f>
        <v>2018</v>
      </c>
      <c r="G854">
        <v>11.6</v>
      </c>
      <c r="H854">
        <v>17.8</v>
      </c>
      <c r="I854">
        <v>8.8000000000000007</v>
      </c>
      <c r="J854">
        <v>0</v>
      </c>
      <c r="K854" t="str">
        <f>VLOOKUP(EnergyDemand__2_1[[#This Row],[Date]],_holidays!$A$1:$C$2107,2,0)</f>
        <v>Y</v>
      </c>
      <c r="L854" t="str">
        <f>VLOOKUP(EnergyDemand__2_1[[#This Row],[Date]],_holidays!$A$1:$C$2107,3,0)</f>
        <v>N</v>
      </c>
      <c r="M854" s="2">
        <v>119079.465</v>
      </c>
      <c r="N854" s="4">
        <v>78.214854180000003</v>
      </c>
      <c r="O854" s="54">
        <f>EnergyDemand__2_1[[#This Row],[Demand]]*EnergyDemand__2_1[[#This Row],[RRP AUD$]]</f>
        <v>9313782.9908074141</v>
      </c>
    </row>
    <row r="855" spans="1:15" x14ac:dyDescent="0.3">
      <c r="A855" s="3">
        <v>43574</v>
      </c>
      <c r="B855" s="3" t="str">
        <f>"Q" &amp;INT((MONTH(A855)+2)/3) &amp; "-" &amp; YEAR(A855)</f>
        <v>Q2-2019</v>
      </c>
      <c r="C855" t="str">
        <f>TEXT(EnergyDemand__2_1[[#This Row],[Date]],"mmmm")</f>
        <v>April</v>
      </c>
      <c r="D855">
        <f>WEEKNUM(EnergyDemand__2_1[[#This Row],[Date]],)</f>
        <v>16</v>
      </c>
      <c r="E855" t="str">
        <f>TEXT(EnergyDemand__2_1[[#This Row],[Date]],"dddd")</f>
        <v>Friday</v>
      </c>
      <c r="F855" s="49">
        <f>YEAR(EnergyDemand__2_1[[#This Row],[Date]])</f>
        <v>2019</v>
      </c>
      <c r="G855">
        <v>8.6</v>
      </c>
      <c r="H855">
        <v>22.1</v>
      </c>
      <c r="I855">
        <v>14</v>
      </c>
      <c r="J855">
        <v>0</v>
      </c>
      <c r="K855" t="str">
        <f>VLOOKUP(EnergyDemand__2_1[[#This Row],[Date]],_holidays!$A$1:$C$2107,2,0)</f>
        <v>N</v>
      </c>
      <c r="L855" t="str">
        <f>VLOOKUP(EnergyDemand__2_1[[#This Row],[Date]],_holidays!$A$1:$C$2107,3,0)</f>
        <v>Y</v>
      </c>
      <c r="M855" s="2">
        <v>95967.404999999999</v>
      </c>
      <c r="N855" s="4">
        <v>78.14244558</v>
      </c>
      <c r="O855" s="54">
        <f>EnergyDemand__2_1[[#This Row],[Demand]]*EnergyDemand__2_1[[#This Row],[RRP AUD$]]</f>
        <v>7499127.7226663195</v>
      </c>
    </row>
    <row r="856" spans="1:15" x14ac:dyDescent="0.3">
      <c r="A856" s="3">
        <v>42788</v>
      </c>
      <c r="B856" s="3" t="str">
        <f>"Q" &amp;INT((MONTH(A856)+2)/3) &amp; "-" &amp; YEAR(A856)</f>
        <v>Q1-2017</v>
      </c>
      <c r="C856" t="str">
        <f>TEXT(EnergyDemand__2_1[[#This Row],[Date]],"mmmm")</f>
        <v>February</v>
      </c>
      <c r="D856">
        <f>WEEKNUM(EnergyDemand__2_1[[#This Row],[Date]],)</f>
        <v>8</v>
      </c>
      <c r="E856" t="str">
        <f>TEXT(EnergyDemand__2_1[[#This Row],[Date]],"dddd")</f>
        <v>Wednesday</v>
      </c>
      <c r="F856" s="49">
        <f>YEAR(EnergyDemand__2_1[[#This Row],[Date]])</f>
        <v>2017</v>
      </c>
      <c r="G856">
        <v>12.8</v>
      </c>
      <c r="H856">
        <v>33.299999999999997</v>
      </c>
      <c r="I856">
        <v>23.1</v>
      </c>
      <c r="J856">
        <v>0</v>
      </c>
      <c r="K856" t="str">
        <f>VLOOKUP(EnergyDemand__2_1[[#This Row],[Date]],_holidays!$A$1:$C$2107,2,0)</f>
        <v>Y</v>
      </c>
      <c r="L856" t="str">
        <f>VLOOKUP(EnergyDemand__2_1[[#This Row],[Date]],_holidays!$A$1:$C$2107,3,0)</f>
        <v>N</v>
      </c>
      <c r="M856" s="2">
        <v>116690.17</v>
      </c>
      <c r="N856" s="4">
        <v>78.057835249999997</v>
      </c>
      <c r="O856" s="54">
        <f>EnergyDemand__2_1[[#This Row],[Demand]]*EnergyDemand__2_1[[#This Row],[RRP AUD$]]</f>
        <v>9108582.0651544929</v>
      </c>
    </row>
    <row r="857" spans="1:15" x14ac:dyDescent="0.3">
      <c r="A857" s="3">
        <v>43220</v>
      </c>
      <c r="B857" s="3" t="str">
        <f>"Q" &amp;INT((MONTH(A857)+2)/3) &amp; "-" &amp; YEAR(A857)</f>
        <v>Q2-2018</v>
      </c>
      <c r="C857" t="str">
        <f>TEXT(EnergyDemand__2_1[[#This Row],[Date]],"mmmm")</f>
        <v>April</v>
      </c>
      <c r="D857">
        <f>WEEKNUM(EnergyDemand__2_1[[#This Row],[Date]],)</f>
        <v>18</v>
      </c>
      <c r="E857" t="str">
        <f>TEXT(EnergyDemand__2_1[[#This Row],[Date]],"dddd")</f>
        <v>Monday</v>
      </c>
      <c r="F857" s="49">
        <f>YEAR(EnergyDemand__2_1[[#This Row],[Date]])</f>
        <v>2018</v>
      </c>
      <c r="G857">
        <v>8.8000000000000007</v>
      </c>
      <c r="H857">
        <v>19.600000000000001</v>
      </c>
      <c r="I857">
        <v>12.3</v>
      </c>
      <c r="J857">
        <v>0</v>
      </c>
      <c r="K857" t="str">
        <f>VLOOKUP(EnergyDemand__2_1[[#This Row],[Date]],_holidays!$A$1:$C$2107,2,0)</f>
        <v>Y</v>
      </c>
      <c r="L857" t="str">
        <f>VLOOKUP(EnergyDemand__2_1[[#This Row],[Date]],_holidays!$A$1:$C$2107,3,0)</f>
        <v>N</v>
      </c>
      <c r="M857" s="2">
        <v>121551.685</v>
      </c>
      <c r="N857" s="4">
        <v>77.969150560000003</v>
      </c>
      <c r="O857" s="54">
        <f>EnergyDemand__2_1[[#This Row],[Demand]]*EnergyDemand__2_1[[#This Row],[RRP AUD$]]</f>
        <v>9477281.6285866946</v>
      </c>
    </row>
    <row r="858" spans="1:15" x14ac:dyDescent="0.3">
      <c r="A858" s="3">
        <v>43202</v>
      </c>
      <c r="B858" s="3" t="str">
        <f>"Q" &amp;INT((MONTH(A858)+2)/3) &amp; "-" &amp; YEAR(A858)</f>
        <v>Q2-2018</v>
      </c>
      <c r="C858" t="str">
        <f>TEXT(EnergyDemand__2_1[[#This Row],[Date]],"mmmm")</f>
        <v>April</v>
      </c>
      <c r="D858">
        <f>WEEKNUM(EnergyDemand__2_1[[#This Row],[Date]],)</f>
        <v>15</v>
      </c>
      <c r="E858" t="str">
        <f>TEXT(EnergyDemand__2_1[[#This Row],[Date]],"dddd")</f>
        <v>Thursday</v>
      </c>
      <c r="F858" s="49">
        <f>YEAR(EnergyDemand__2_1[[#This Row],[Date]])</f>
        <v>2018</v>
      </c>
      <c r="G858">
        <v>15.9</v>
      </c>
      <c r="H858">
        <v>26.5</v>
      </c>
      <c r="I858">
        <v>7.4</v>
      </c>
      <c r="J858">
        <v>0</v>
      </c>
      <c r="K858" t="str">
        <f>VLOOKUP(EnergyDemand__2_1[[#This Row],[Date]],_holidays!$A$1:$C$2107,2,0)</f>
        <v>N</v>
      </c>
      <c r="L858" t="str">
        <f>VLOOKUP(EnergyDemand__2_1[[#This Row],[Date]],_holidays!$A$1:$C$2107,3,0)</f>
        <v>N</v>
      </c>
      <c r="M858" s="2">
        <v>119876.63</v>
      </c>
      <c r="N858" s="4">
        <v>77.714523709999995</v>
      </c>
      <c r="O858" s="54">
        <f>EnergyDemand__2_1[[#This Row],[Demand]]*EnergyDemand__2_1[[#This Row],[RRP AUD$]]</f>
        <v>9316155.2044098973</v>
      </c>
    </row>
    <row r="859" spans="1:15" x14ac:dyDescent="0.3">
      <c r="A859" s="3">
        <v>43643</v>
      </c>
      <c r="B859" s="3" t="str">
        <f>"Q" &amp;INT((MONTH(A859)+2)/3) &amp; "-" &amp; YEAR(A859)</f>
        <v>Q2-2019</v>
      </c>
      <c r="C859" t="str">
        <f>TEXT(EnergyDemand__2_1[[#This Row],[Date]],"mmmm")</f>
        <v>June</v>
      </c>
      <c r="D859">
        <f>WEEKNUM(EnergyDemand__2_1[[#This Row],[Date]],)</f>
        <v>26</v>
      </c>
      <c r="E859" t="str">
        <f>TEXT(EnergyDemand__2_1[[#This Row],[Date]],"dddd")</f>
        <v>Thursday</v>
      </c>
      <c r="F859" s="49">
        <f>YEAR(EnergyDemand__2_1[[#This Row],[Date]])</f>
        <v>2019</v>
      </c>
      <c r="G859">
        <v>5.9</v>
      </c>
      <c r="H859">
        <v>17.5</v>
      </c>
      <c r="I859">
        <v>9.1999999999999993</v>
      </c>
      <c r="J859">
        <v>0</v>
      </c>
      <c r="K859" t="str">
        <f>VLOOKUP(EnergyDemand__2_1[[#This Row],[Date]],_holidays!$A$1:$C$2107,2,0)</f>
        <v>Y</v>
      </c>
      <c r="L859" t="str">
        <f>VLOOKUP(EnergyDemand__2_1[[#This Row],[Date]],_holidays!$A$1:$C$2107,3,0)</f>
        <v>N</v>
      </c>
      <c r="M859" s="2">
        <v>131023.66</v>
      </c>
      <c r="N859" s="4">
        <v>77.671129440000001</v>
      </c>
      <c r="O859" s="54">
        <f>EnergyDemand__2_1[[#This Row],[Demand]]*EnergyDemand__2_1[[#This Row],[RRP AUD$]]</f>
        <v>10176755.655562552</v>
      </c>
    </row>
    <row r="860" spans="1:15" x14ac:dyDescent="0.3">
      <c r="A860" s="3">
        <v>43044</v>
      </c>
      <c r="B860" s="3" t="str">
        <f>"Q" &amp;INT((MONTH(A860)+2)/3) &amp; "-" &amp; YEAR(A860)</f>
        <v>Q4-2017</v>
      </c>
      <c r="C860" t="str">
        <f>TEXT(EnergyDemand__2_1[[#This Row],[Date]],"mmmm")</f>
        <v>November</v>
      </c>
      <c r="D860">
        <f>WEEKNUM(EnergyDemand__2_1[[#This Row],[Date]],)</f>
        <v>45</v>
      </c>
      <c r="E860" t="str">
        <f>TEXT(EnergyDemand__2_1[[#This Row],[Date]],"dddd")</f>
        <v>Sunday</v>
      </c>
      <c r="F860" s="49">
        <f>YEAR(EnergyDemand__2_1[[#This Row],[Date]])</f>
        <v>2017</v>
      </c>
      <c r="G860">
        <v>6.4</v>
      </c>
      <c r="H860">
        <v>17.600000000000001</v>
      </c>
      <c r="I860">
        <v>24.1</v>
      </c>
      <c r="J860">
        <v>0</v>
      </c>
      <c r="K860" t="str">
        <f>VLOOKUP(EnergyDemand__2_1[[#This Row],[Date]],_holidays!$A$1:$C$2107,2,0)</f>
        <v>Y</v>
      </c>
      <c r="L860" t="str">
        <f>VLOOKUP(EnergyDemand__2_1[[#This Row],[Date]],_holidays!$A$1:$C$2107,3,0)</f>
        <v>N</v>
      </c>
      <c r="M860" s="2">
        <v>95368.164999999994</v>
      </c>
      <c r="N860" s="4">
        <v>77.636602679999996</v>
      </c>
      <c r="O860" s="54">
        <f>EnergyDemand__2_1[[#This Row],[Demand]]*EnergyDemand__2_1[[#This Row],[RRP AUD$]]</f>
        <v>7404060.3344256813</v>
      </c>
    </row>
    <row r="861" spans="1:15" x14ac:dyDescent="0.3">
      <c r="A861" s="3">
        <v>43329</v>
      </c>
      <c r="B861" s="3" t="str">
        <f>"Q" &amp;INT((MONTH(A861)+2)/3) &amp; "-" &amp; YEAR(A861)</f>
        <v>Q3-2018</v>
      </c>
      <c r="C861" t="str">
        <f>TEXT(EnergyDemand__2_1[[#This Row],[Date]],"mmmm")</f>
        <v>August</v>
      </c>
      <c r="D861">
        <f>WEEKNUM(EnergyDemand__2_1[[#This Row],[Date]],)</f>
        <v>33</v>
      </c>
      <c r="E861" t="str">
        <f>TEXT(EnergyDemand__2_1[[#This Row],[Date]],"dddd")</f>
        <v>Friday</v>
      </c>
      <c r="F861" s="49">
        <f>YEAR(EnergyDemand__2_1[[#This Row],[Date]])</f>
        <v>2018</v>
      </c>
      <c r="G861">
        <v>7.7</v>
      </c>
      <c r="H861">
        <v>15.9</v>
      </c>
      <c r="I861">
        <v>12.2</v>
      </c>
      <c r="J861">
        <v>0</v>
      </c>
      <c r="K861" t="str">
        <f>VLOOKUP(EnergyDemand__2_1[[#This Row],[Date]],_holidays!$A$1:$C$2107,2,0)</f>
        <v>Y</v>
      </c>
      <c r="L861" t="str">
        <f>VLOOKUP(EnergyDemand__2_1[[#This Row],[Date]],_holidays!$A$1:$C$2107,3,0)</f>
        <v>N</v>
      </c>
      <c r="M861" s="2">
        <v>125189.54</v>
      </c>
      <c r="N861" s="4">
        <v>77.617767220000005</v>
      </c>
      <c r="O861" s="54">
        <f>EnergyDemand__2_1[[#This Row],[Demand]]*EnergyDemand__2_1[[#This Row],[RRP AUD$]]</f>
        <v>9716932.5740988795</v>
      </c>
    </row>
    <row r="862" spans="1:15" x14ac:dyDescent="0.3">
      <c r="A862" s="3">
        <v>42742</v>
      </c>
      <c r="B862" s="3" t="str">
        <f>"Q" &amp;INT((MONTH(A862)+2)/3) &amp; "-" &amp; YEAR(A862)</f>
        <v>Q1-2017</v>
      </c>
      <c r="C862" t="str">
        <f>TEXT(EnergyDemand__2_1[[#This Row],[Date]],"mmmm")</f>
        <v>January</v>
      </c>
      <c r="D862">
        <f>WEEKNUM(EnergyDemand__2_1[[#This Row],[Date]],)</f>
        <v>1</v>
      </c>
      <c r="E862" t="str">
        <f>TEXT(EnergyDemand__2_1[[#This Row],[Date]],"dddd")</f>
        <v>Saturday</v>
      </c>
      <c r="F862" s="49">
        <f>YEAR(EnergyDemand__2_1[[#This Row],[Date]])</f>
        <v>2017</v>
      </c>
      <c r="G862">
        <v>20.9</v>
      </c>
      <c r="H862">
        <v>36.700000000000003</v>
      </c>
      <c r="I862">
        <v>28.5</v>
      </c>
      <c r="J862">
        <v>0</v>
      </c>
      <c r="K862" t="str">
        <f>VLOOKUP(EnergyDemand__2_1[[#This Row],[Date]],_holidays!$A$1:$C$2107,2,0)</f>
        <v>N</v>
      </c>
      <c r="L862" t="str">
        <f>VLOOKUP(EnergyDemand__2_1[[#This Row],[Date]],_holidays!$A$1:$C$2107,3,0)</f>
        <v>N</v>
      </c>
      <c r="M862" s="2">
        <v>134955.01999999999</v>
      </c>
      <c r="N862" s="4">
        <v>77.602997990000006</v>
      </c>
      <c r="O862" s="54">
        <f>EnergyDemand__2_1[[#This Row],[Demand]]*EnergyDemand__2_1[[#This Row],[RRP AUD$]]</f>
        <v>10472914.14580041</v>
      </c>
    </row>
    <row r="863" spans="1:15" x14ac:dyDescent="0.3">
      <c r="A863" s="3">
        <v>42798</v>
      </c>
      <c r="B863" s="3" t="str">
        <f>"Q" &amp;INT((MONTH(A863)+2)/3) &amp; "-" &amp; YEAR(A863)</f>
        <v>Q1-2017</v>
      </c>
      <c r="C863" t="str">
        <f>TEXT(EnergyDemand__2_1[[#This Row],[Date]],"mmmm")</f>
        <v>March</v>
      </c>
      <c r="D863">
        <f>WEEKNUM(EnergyDemand__2_1[[#This Row],[Date]],)</f>
        <v>9</v>
      </c>
      <c r="E863" t="str">
        <f>TEXT(EnergyDemand__2_1[[#This Row],[Date]],"dddd")</f>
        <v>Saturday</v>
      </c>
      <c r="F863" s="49">
        <f>YEAR(EnergyDemand__2_1[[#This Row],[Date]])</f>
        <v>2017</v>
      </c>
      <c r="G863">
        <v>16.100000000000001</v>
      </c>
      <c r="H863">
        <v>27.4</v>
      </c>
      <c r="I863">
        <v>23</v>
      </c>
      <c r="J863">
        <v>0</v>
      </c>
      <c r="K863" t="str">
        <f>VLOOKUP(EnergyDemand__2_1[[#This Row],[Date]],_holidays!$A$1:$C$2107,2,0)</f>
        <v>Y</v>
      </c>
      <c r="L863" t="str">
        <f>VLOOKUP(EnergyDemand__2_1[[#This Row],[Date]],_holidays!$A$1:$C$2107,3,0)</f>
        <v>N</v>
      </c>
      <c r="M863" s="2">
        <v>116083.295</v>
      </c>
      <c r="N863" s="4">
        <v>77.595643690000003</v>
      </c>
      <c r="O863" s="54">
        <f>EnergyDemand__2_1[[#This Row],[Demand]]*EnergyDemand__2_1[[#This Row],[RRP AUD$]]</f>
        <v>9007557.9971811585</v>
      </c>
    </row>
    <row r="864" spans="1:15" x14ac:dyDescent="0.3">
      <c r="A864" s="3">
        <v>43460</v>
      </c>
      <c r="B864" s="3" t="str">
        <f>"Q" &amp;INT((MONTH(A864)+2)/3) &amp; "-" &amp; YEAR(A864)</f>
        <v>Q4-2018</v>
      </c>
      <c r="C864" t="str">
        <f>TEXT(EnergyDemand__2_1[[#This Row],[Date]],"mmmm")</f>
        <v>December</v>
      </c>
      <c r="D864">
        <f>WEEKNUM(EnergyDemand__2_1[[#This Row],[Date]],)</f>
        <v>52</v>
      </c>
      <c r="E864" t="str">
        <f>TEXT(EnergyDemand__2_1[[#This Row],[Date]],"dddd")</f>
        <v>Wednesday</v>
      </c>
      <c r="F864" s="49">
        <f>YEAR(EnergyDemand__2_1[[#This Row],[Date]])</f>
        <v>2018</v>
      </c>
      <c r="G864">
        <v>13.3</v>
      </c>
      <c r="H864">
        <v>23.8</v>
      </c>
      <c r="I864">
        <v>32.299999999999997</v>
      </c>
      <c r="J864">
        <v>0</v>
      </c>
      <c r="K864" t="str">
        <f>VLOOKUP(EnergyDemand__2_1[[#This Row],[Date]],_holidays!$A$1:$C$2107,2,0)</f>
        <v>N</v>
      </c>
      <c r="L864" t="str">
        <f>VLOOKUP(EnergyDemand__2_1[[#This Row],[Date]],_holidays!$A$1:$C$2107,3,0)</f>
        <v>Y</v>
      </c>
      <c r="M864" s="2">
        <v>100017.19500000001</v>
      </c>
      <c r="N864" s="4">
        <v>77.578354779999998</v>
      </c>
      <c r="O864" s="54">
        <f>EnergyDemand__2_1[[#This Row],[Demand]]*EnergyDemand__2_1[[#This Row],[RRP AUD$]]</f>
        <v>7759169.4378104424</v>
      </c>
    </row>
    <row r="865" spans="1:15" x14ac:dyDescent="0.3">
      <c r="A865" s="3">
        <v>43215</v>
      </c>
      <c r="B865" s="3" t="str">
        <f>"Q" &amp;INT((MONTH(A865)+2)/3) &amp; "-" &amp; YEAR(A865)</f>
        <v>Q2-2018</v>
      </c>
      <c r="C865" t="str">
        <f>TEXT(EnergyDemand__2_1[[#This Row],[Date]],"mmmm")</f>
        <v>April</v>
      </c>
      <c r="D865">
        <f>WEEKNUM(EnergyDemand__2_1[[#This Row],[Date]],)</f>
        <v>17</v>
      </c>
      <c r="E865" t="str">
        <f>TEXT(EnergyDemand__2_1[[#This Row],[Date]],"dddd")</f>
        <v>Wednesday</v>
      </c>
      <c r="F865" s="49">
        <f>YEAR(EnergyDemand__2_1[[#This Row],[Date]])</f>
        <v>2018</v>
      </c>
      <c r="G865">
        <v>15.7</v>
      </c>
      <c r="H865">
        <v>20.100000000000001</v>
      </c>
      <c r="I865">
        <v>7.7</v>
      </c>
      <c r="J865">
        <v>0.6</v>
      </c>
      <c r="K865" t="str">
        <f>VLOOKUP(EnergyDemand__2_1[[#This Row],[Date]],_holidays!$A$1:$C$2107,2,0)</f>
        <v>Y</v>
      </c>
      <c r="L865" t="str">
        <f>VLOOKUP(EnergyDemand__2_1[[#This Row],[Date]],_holidays!$A$1:$C$2107,3,0)</f>
        <v>Y</v>
      </c>
      <c r="M865" s="2">
        <v>106654.955</v>
      </c>
      <c r="N865" s="4">
        <v>77.461866439999994</v>
      </c>
      <c r="O865" s="54">
        <f>EnergyDemand__2_1[[#This Row],[Demand]]*EnergyDemand__2_1[[#This Row],[RRP AUD$]]</f>
        <v>8261691.8793742098</v>
      </c>
    </row>
    <row r="866" spans="1:15" x14ac:dyDescent="0.3">
      <c r="A866" s="3">
        <v>43018</v>
      </c>
      <c r="B866" s="3" t="str">
        <f>"Q" &amp;INT((MONTH(A866)+2)/3) &amp; "-" &amp; YEAR(A866)</f>
        <v>Q4-2017</v>
      </c>
      <c r="C866" t="str">
        <f>TEXT(EnergyDemand__2_1[[#This Row],[Date]],"mmmm")</f>
        <v>October</v>
      </c>
      <c r="D866">
        <f>WEEKNUM(EnergyDemand__2_1[[#This Row],[Date]],)</f>
        <v>41</v>
      </c>
      <c r="E866" t="str">
        <f>TEXT(EnergyDemand__2_1[[#This Row],[Date]],"dddd")</f>
        <v>Tuesday</v>
      </c>
      <c r="F866" s="49">
        <f>YEAR(EnergyDemand__2_1[[#This Row],[Date]])</f>
        <v>2017</v>
      </c>
      <c r="G866">
        <v>8</v>
      </c>
      <c r="H866">
        <v>18.8</v>
      </c>
      <c r="I866">
        <v>23.6</v>
      </c>
      <c r="J866">
        <v>0.2</v>
      </c>
      <c r="K866" t="str">
        <f>VLOOKUP(EnergyDemand__2_1[[#This Row],[Date]],_holidays!$A$1:$C$2107,2,0)</f>
        <v>Y</v>
      </c>
      <c r="L866" t="str">
        <f>VLOOKUP(EnergyDemand__2_1[[#This Row],[Date]],_holidays!$A$1:$C$2107,3,0)</f>
        <v>N</v>
      </c>
      <c r="M866" s="2">
        <v>116556.425</v>
      </c>
      <c r="N866" s="4">
        <v>77.452308540000004</v>
      </c>
      <c r="O866" s="54">
        <f>EnergyDemand__2_1[[#This Row],[Demand]]*EnergyDemand__2_1[[#This Row],[RRP AUD$]]</f>
        <v>9027564.1914193705</v>
      </c>
    </row>
    <row r="867" spans="1:15" x14ac:dyDescent="0.3">
      <c r="A867" s="3">
        <v>43038</v>
      </c>
      <c r="B867" s="3" t="str">
        <f>"Q" &amp;INT((MONTH(A867)+2)/3) &amp; "-" &amp; YEAR(A867)</f>
        <v>Q4-2017</v>
      </c>
      <c r="C867" t="str">
        <f>TEXT(EnergyDemand__2_1[[#This Row],[Date]],"mmmm")</f>
        <v>October</v>
      </c>
      <c r="D867">
        <f>WEEKNUM(EnergyDemand__2_1[[#This Row],[Date]],)</f>
        <v>44</v>
      </c>
      <c r="E867" t="str">
        <f>TEXT(EnergyDemand__2_1[[#This Row],[Date]],"dddd")</f>
        <v>Monday</v>
      </c>
      <c r="F867" s="49">
        <f>YEAR(EnergyDemand__2_1[[#This Row],[Date]])</f>
        <v>2017</v>
      </c>
      <c r="G867">
        <v>8.8000000000000007</v>
      </c>
      <c r="H867">
        <v>17</v>
      </c>
      <c r="I867">
        <v>17</v>
      </c>
      <c r="J867">
        <v>4.4000000000000004</v>
      </c>
      <c r="K867" t="str">
        <f>VLOOKUP(EnergyDemand__2_1[[#This Row],[Date]],_holidays!$A$1:$C$2107,2,0)</f>
        <v>Y</v>
      </c>
      <c r="L867" t="str">
        <f>VLOOKUP(EnergyDemand__2_1[[#This Row],[Date]],_holidays!$A$1:$C$2107,3,0)</f>
        <v>N</v>
      </c>
      <c r="M867" s="2">
        <v>112227.65</v>
      </c>
      <c r="N867" s="4">
        <v>77.42179007</v>
      </c>
      <c r="O867" s="54">
        <f>EnergyDemand__2_1[[#This Row],[Demand]]*EnergyDemand__2_1[[#This Row],[RRP AUD$]]</f>
        <v>8688865.5583494343</v>
      </c>
    </row>
    <row r="868" spans="1:15" x14ac:dyDescent="0.3">
      <c r="A868" s="3">
        <v>43149</v>
      </c>
      <c r="B868" s="3" t="str">
        <f>"Q" &amp;INT((MONTH(A868)+2)/3) &amp; "-" &amp; YEAR(A868)</f>
        <v>Q1-2018</v>
      </c>
      <c r="C868" t="str">
        <f>TEXT(EnergyDemand__2_1[[#This Row],[Date]],"mmmm")</f>
        <v>February</v>
      </c>
      <c r="D868">
        <f>WEEKNUM(EnergyDemand__2_1[[#This Row],[Date]],)</f>
        <v>8</v>
      </c>
      <c r="E868" t="str">
        <f>TEXT(EnergyDemand__2_1[[#This Row],[Date]],"dddd")</f>
        <v>Sunday</v>
      </c>
      <c r="F868" s="49">
        <f>YEAR(EnergyDemand__2_1[[#This Row],[Date]])</f>
        <v>2018</v>
      </c>
      <c r="G868">
        <v>13.6</v>
      </c>
      <c r="H868">
        <v>24</v>
      </c>
      <c r="I868">
        <v>20.5</v>
      </c>
      <c r="J868">
        <v>0</v>
      </c>
      <c r="K868" t="str">
        <f>VLOOKUP(EnergyDemand__2_1[[#This Row],[Date]],_holidays!$A$1:$C$2107,2,0)</f>
        <v>Y</v>
      </c>
      <c r="L868" t="str">
        <f>VLOOKUP(EnergyDemand__2_1[[#This Row],[Date]],_holidays!$A$1:$C$2107,3,0)</f>
        <v>N</v>
      </c>
      <c r="M868" s="2">
        <v>105085.515</v>
      </c>
      <c r="N868" s="4">
        <v>77.337616229999995</v>
      </c>
      <c r="O868" s="54">
        <f>EnergyDemand__2_1[[#This Row],[Demand]]*EnergyDemand__2_1[[#This Row],[RRP AUD$]]</f>
        <v>8127063.230401908</v>
      </c>
    </row>
    <row r="869" spans="1:15" x14ac:dyDescent="0.3">
      <c r="A869" s="3">
        <v>43181</v>
      </c>
      <c r="B869" s="3" t="str">
        <f>"Q" &amp;INT((MONTH(A869)+2)/3) &amp; "-" &amp; YEAR(A869)</f>
        <v>Q1-2018</v>
      </c>
      <c r="C869" t="str">
        <f>TEXT(EnergyDemand__2_1[[#This Row],[Date]],"mmmm")</f>
        <v>March</v>
      </c>
      <c r="D869">
        <f>WEEKNUM(EnergyDemand__2_1[[#This Row],[Date]],)</f>
        <v>12</v>
      </c>
      <c r="E869" t="str">
        <f>TEXT(EnergyDemand__2_1[[#This Row],[Date]],"dddd")</f>
        <v>Thursday</v>
      </c>
      <c r="F869" s="49">
        <f>YEAR(EnergyDemand__2_1[[#This Row],[Date]])</f>
        <v>2018</v>
      </c>
      <c r="G869">
        <v>12.3</v>
      </c>
      <c r="H869">
        <v>28.1</v>
      </c>
      <c r="I869">
        <v>19</v>
      </c>
      <c r="J869">
        <v>0</v>
      </c>
      <c r="K869" t="str">
        <f>VLOOKUP(EnergyDemand__2_1[[#This Row],[Date]],_holidays!$A$1:$C$2107,2,0)</f>
        <v>Y</v>
      </c>
      <c r="L869" t="str">
        <f>VLOOKUP(EnergyDemand__2_1[[#This Row],[Date]],_holidays!$A$1:$C$2107,3,0)</f>
        <v>N</v>
      </c>
      <c r="M869" s="2">
        <v>115020.505</v>
      </c>
      <c r="N869" s="4">
        <v>77.280427599999996</v>
      </c>
      <c r="O869" s="54">
        <f>EnergyDemand__2_1[[#This Row],[Demand]]*EnergyDemand__2_1[[#This Row],[RRP AUD$]]</f>
        <v>8888833.8091679383</v>
      </c>
    </row>
    <row r="870" spans="1:15" x14ac:dyDescent="0.3">
      <c r="A870" s="3">
        <v>42533</v>
      </c>
      <c r="B870" s="3" t="str">
        <f>"Q" &amp;INT((MONTH(A870)+2)/3) &amp; "-" &amp; YEAR(A870)</f>
        <v>Q2-2016</v>
      </c>
      <c r="C870" t="str">
        <f>TEXT(EnergyDemand__2_1[[#This Row],[Date]],"mmmm")</f>
        <v>June</v>
      </c>
      <c r="D870">
        <f>WEEKNUM(EnergyDemand__2_1[[#This Row],[Date]],)</f>
        <v>25</v>
      </c>
      <c r="E870" t="str">
        <f>TEXT(EnergyDemand__2_1[[#This Row],[Date]],"dddd")</f>
        <v>Sunday</v>
      </c>
      <c r="F870" s="49">
        <f>YEAR(EnergyDemand__2_1[[#This Row],[Date]])</f>
        <v>2016</v>
      </c>
      <c r="G870">
        <v>5</v>
      </c>
      <c r="H870">
        <v>13.8</v>
      </c>
      <c r="I870">
        <v>7.3</v>
      </c>
      <c r="J870">
        <v>0.6</v>
      </c>
      <c r="K870" t="str">
        <f>VLOOKUP(EnergyDemand__2_1[[#This Row],[Date]],_holidays!$A$1:$C$2107,2,0)</f>
        <v>Y</v>
      </c>
      <c r="L870" t="str">
        <f>VLOOKUP(EnergyDemand__2_1[[#This Row],[Date]],_holidays!$A$1:$C$2107,3,0)</f>
        <v>N</v>
      </c>
      <c r="M870" s="2">
        <v>122771.53</v>
      </c>
      <c r="N870" s="4">
        <v>77.215287989999993</v>
      </c>
      <c r="O870" s="54">
        <f>EnergyDemand__2_1[[#This Row],[Demand]]*EnergyDemand__2_1[[#This Row],[RRP AUD$]]</f>
        <v>9479839.0459229238</v>
      </c>
    </row>
    <row r="871" spans="1:15" x14ac:dyDescent="0.3">
      <c r="A871" s="3">
        <v>42473</v>
      </c>
      <c r="B871" s="3" t="str">
        <f>"Q" &amp;INT((MONTH(A871)+2)/3) &amp; "-" &amp; YEAR(A871)</f>
        <v>Q2-2016</v>
      </c>
      <c r="C871" t="str">
        <f>TEXT(EnergyDemand__2_1[[#This Row],[Date]],"mmmm")</f>
        <v>April</v>
      </c>
      <c r="D871">
        <f>WEEKNUM(EnergyDemand__2_1[[#This Row],[Date]],)</f>
        <v>16</v>
      </c>
      <c r="E871" t="str">
        <f>TEXT(EnergyDemand__2_1[[#This Row],[Date]],"dddd")</f>
        <v>Wednesday</v>
      </c>
      <c r="F871" s="49">
        <f>YEAR(EnergyDemand__2_1[[#This Row],[Date]])</f>
        <v>2016</v>
      </c>
      <c r="G871">
        <v>11.3</v>
      </c>
      <c r="H871">
        <v>20</v>
      </c>
      <c r="I871">
        <v>12.6</v>
      </c>
      <c r="J871">
        <v>0.2</v>
      </c>
      <c r="K871" t="str">
        <f>VLOOKUP(EnergyDemand__2_1[[#This Row],[Date]],_holidays!$A$1:$C$2107,2,0)</f>
        <v>Y</v>
      </c>
      <c r="L871" t="str">
        <f>VLOOKUP(EnergyDemand__2_1[[#This Row],[Date]],_holidays!$A$1:$C$2107,3,0)</f>
        <v>N</v>
      </c>
      <c r="M871" s="2">
        <v>124686.63</v>
      </c>
      <c r="N871" s="4">
        <v>77.21022318</v>
      </c>
      <c r="O871" s="54">
        <f>EnergyDemand__2_1[[#This Row],[Demand]]*EnergyDemand__2_1[[#This Row],[RRP AUD$]]</f>
        <v>9627082.5298620835</v>
      </c>
    </row>
    <row r="872" spans="1:15" x14ac:dyDescent="0.3">
      <c r="A872" s="3">
        <v>43426</v>
      </c>
      <c r="B872" s="3" t="str">
        <f>"Q" &amp;INT((MONTH(A872)+2)/3) &amp; "-" &amp; YEAR(A872)</f>
        <v>Q4-2018</v>
      </c>
      <c r="C872" t="str">
        <f>TEXT(EnergyDemand__2_1[[#This Row],[Date]],"mmmm")</f>
        <v>November</v>
      </c>
      <c r="D872">
        <f>WEEKNUM(EnergyDemand__2_1[[#This Row],[Date]],)</f>
        <v>47</v>
      </c>
      <c r="E872" t="str">
        <f>TEXT(EnergyDemand__2_1[[#This Row],[Date]],"dddd")</f>
        <v>Thursday</v>
      </c>
      <c r="F872" s="49">
        <f>YEAR(EnergyDemand__2_1[[#This Row],[Date]])</f>
        <v>2018</v>
      </c>
      <c r="G872">
        <v>9.6999999999999993</v>
      </c>
      <c r="H872">
        <v>16.399999999999999</v>
      </c>
      <c r="I872">
        <v>20.3</v>
      </c>
      <c r="J872">
        <v>6.2</v>
      </c>
      <c r="K872" t="str">
        <f>VLOOKUP(EnergyDemand__2_1[[#This Row],[Date]],_holidays!$A$1:$C$2107,2,0)</f>
        <v>Y</v>
      </c>
      <c r="L872" t="str">
        <f>VLOOKUP(EnergyDemand__2_1[[#This Row],[Date]],_holidays!$A$1:$C$2107,3,0)</f>
        <v>N</v>
      </c>
      <c r="M872" s="2">
        <v>107278.83</v>
      </c>
      <c r="N872" s="4">
        <v>77.208902539999997</v>
      </c>
      <c r="O872" s="54">
        <f>EnergyDemand__2_1[[#This Row],[Demand]]*EnergyDemand__2_1[[#This Row],[RRP AUD$]]</f>
        <v>8282880.730075228</v>
      </c>
    </row>
    <row r="873" spans="1:15" x14ac:dyDescent="0.3">
      <c r="A873" s="3">
        <v>43178</v>
      </c>
      <c r="B873" s="3" t="str">
        <f>"Q" &amp;INT((MONTH(A873)+2)/3) &amp; "-" &amp; YEAR(A873)</f>
        <v>Q1-2018</v>
      </c>
      <c r="C873" t="str">
        <f>TEXT(EnergyDemand__2_1[[#This Row],[Date]],"mmmm")</f>
        <v>March</v>
      </c>
      <c r="D873">
        <f>WEEKNUM(EnergyDemand__2_1[[#This Row],[Date]],)</f>
        <v>12</v>
      </c>
      <c r="E873" t="str">
        <f>TEXT(EnergyDemand__2_1[[#This Row],[Date]],"dddd")</f>
        <v>Monday</v>
      </c>
      <c r="F873" s="49">
        <f>YEAR(EnergyDemand__2_1[[#This Row],[Date]])</f>
        <v>2018</v>
      </c>
      <c r="G873">
        <v>13.2</v>
      </c>
      <c r="H873">
        <v>28</v>
      </c>
      <c r="I873">
        <v>17.8</v>
      </c>
      <c r="J873">
        <v>0</v>
      </c>
      <c r="K873" t="str">
        <f>VLOOKUP(EnergyDemand__2_1[[#This Row],[Date]],_holidays!$A$1:$C$2107,2,0)</f>
        <v>Y</v>
      </c>
      <c r="L873" t="str">
        <f>VLOOKUP(EnergyDemand__2_1[[#This Row],[Date]],_holidays!$A$1:$C$2107,3,0)</f>
        <v>N</v>
      </c>
      <c r="M873" s="2">
        <v>111617.94500000001</v>
      </c>
      <c r="N873" s="4">
        <v>77.170165359999999</v>
      </c>
      <c r="O873" s="54">
        <f>EnergyDemand__2_1[[#This Row],[Demand]]*EnergyDemand__2_1[[#This Row],[RRP AUD$]]</f>
        <v>8613575.2727933861</v>
      </c>
    </row>
    <row r="874" spans="1:15" x14ac:dyDescent="0.3">
      <c r="A874" s="3">
        <v>43598</v>
      </c>
      <c r="B874" s="3" t="str">
        <f>"Q" &amp;INT((MONTH(A874)+2)/3) &amp; "-" &amp; YEAR(A874)</f>
        <v>Q2-2019</v>
      </c>
      <c r="C874" t="str">
        <f>TEXT(EnergyDemand__2_1[[#This Row],[Date]],"mmmm")</f>
        <v>May</v>
      </c>
      <c r="D874">
        <f>WEEKNUM(EnergyDemand__2_1[[#This Row],[Date]],)</f>
        <v>20</v>
      </c>
      <c r="E874" t="str">
        <f>TEXT(EnergyDemand__2_1[[#This Row],[Date]],"dddd")</f>
        <v>Monday</v>
      </c>
      <c r="F874" s="49">
        <f>YEAR(EnergyDemand__2_1[[#This Row],[Date]])</f>
        <v>2019</v>
      </c>
      <c r="G874">
        <v>12.7</v>
      </c>
      <c r="H874">
        <v>18.100000000000001</v>
      </c>
      <c r="I874">
        <v>8.3000000000000007</v>
      </c>
      <c r="J874">
        <v>0</v>
      </c>
      <c r="K874" t="str">
        <f>VLOOKUP(EnergyDemand__2_1[[#This Row],[Date]],_holidays!$A$1:$C$2107,2,0)</f>
        <v>Y</v>
      </c>
      <c r="L874" t="str">
        <f>VLOOKUP(EnergyDemand__2_1[[#This Row],[Date]],_holidays!$A$1:$C$2107,3,0)</f>
        <v>N</v>
      </c>
      <c r="M874" s="2">
        <v>119598.605</v>
      </c>
      <c r="N874" s="4">
        <v>77.157376979999995</v>
      </c>
      <c r="O874" s="54">
        <f>EnergyDemand__2_1[[#This Row],[Demand]]*EnergyDemand__2_1[[#This Row],[RRP AUD$]]</f>
        <v>9227914.6522671115</v>
      </c>
    </row>
    <row r="875" spans="1:15" x14ac:dyDescent="0.3">
      <c r="A875" s="3">
        <v>42959</v>
      </c>
      <c r="B875" s="3" t="str">
        <f>"Q" &amp;INT((MONTH(A875)+2)/3) &amp; "-" &amp; YEAR(A875)</f>
        <v>Q3-2017</v>
      </c>
      <c r="C875" t="str">
        <f>TEXT(EnergyDemand__2_1[[#This Row],[Date]],"mmmm")</f>
        <v>August</v>
      </c>
      <c r="D875">
        <f>WEEKNUM(EnergyDemand__2_1[[#This Row],[Date]],)</f>
        <v>32</v>
      </c>
      <c r="E875" t="str">
        <f>TEXT(EnergyDemand__2_1[[#This Row],[Date]],"dddd")</f>
        <v>Saturday</v>
      </c>
      <c r="F875" s="49">
        <f>YEAR(EnergyDemand__2_1[[#This Row],[Date]])</f>
        <v>2017</v>
      </c>
      <c r="G875">
        <v>10.3</v>
      </c>
      <c r="H875">
        <v>17.899999999999999</v>
      </c>
      <c r="I875">
        <v>9.9</v>
      </c>
      <c r="J875">
        <v>2.8</v>
      </c>
      <c r="K875" t="str">
        <f>VLOOKUP(EnergyDemand__2_1[[#This Row],[Date]],_holidays!$A$1:$C$2107,2,0)</f>
        <v>Y</v>
      </c>
      <c r="L875" t="str">
        <f>VLOOKUP(EnergyDemand__2_1[[#This Row],[Date]],_holidays!$A$1:$C$2107,3,0)</f>
        <v>N</v>
      </c>
      <c r="M875" s="2">
        <v>113669.45</v>
      </c>
      <c r="N875" s="4">
        <v>77.123590930000006</v>
      </c>
      <c r="O875" s="54">
        <f>EnergyDemand__2_1[[#This Row],[Demand]]*EnergyDemand__2_1[[#This Row],[RRP AUD$]]</f>
        <v>8766596.1630380899</v>
      </c>
    </row>
    <row r="876" spans="1:15" x14ac:dyDescent="0.3">
      <c r="A876" s="3">
        <v>43172</v>
      </c>
      <c r="B876" s="3" t="str">
        <f>"Q" &amp;INT((MONTH(A876)+2)/3) &amp; "-" &amp; YEAR(A876)</f>
        <v>Q1-2018</v>
      </c>
      <c r="C876" t="str">
        <f>TEXT(EnergyDemand__2_1[[#This Row],[Date]],"mmmm")</f>
        <v>March</v>
      </c>
      <c r="D876">
        <f>WEEKNUM(EnergyDemand__2_1[[#This Row],[Date]],)</f>
        <v>11</v>
      </c>
      <c r="E876" t="str">
        <f>TEXT(EnergyDemand__2_1[[#This Row],[Date]],"dddd")</f>
        <v>Tuesday</v>
      </c>
      <c r="F876" s="49">
        <f>YEAR(EnergyDemand__2_1[[#This Row],[Date]])</f>
        <v>2018</v>
      </c>
      <c r="G876">
        <v>14.6</v>
      </c>
      <c r="H876">
        <v>20.5</v>
      </c>
      <c r="I876">
        <v>18.8</v>
      </c>
      <c r="J876">
        <v>2.2000000000000002</v>
      </c>
      <c r="K876" t="str">
        <f>VLOOKUP(EnergyDemand__2_1[[#This Row],[Date]],_holidays!$A$1:$C$2107,2,0)</f>
        <v>Y</v>
      </c>
      <c r="L876" t="str">
        <f>VLOOKUP(EnergyDemand__2_1[[#This Row],[Date]],_holidays!$A$1:$C$2107,3,0)</f>
        <v>N</v>
      </c>
      <c r="M876" s="2">
        <v>112663.625</v>
      </c>
      <c r="N876" s="4">
        <v>77.094966779999993</v>
      </c>
      <c r="O876" s="54">
        <f>EnergyDemand__2_1[[#This Row],[Demand]]*EnergyDemand__2_1[[#This Row],[RRP AUD$]]</f>
        <v>8685798.4266893771</v>
      </c>
    </row>
    <row r="877" spans="1:15" x14ac:dyDescent="0.3">
      <c r="A877" s="3">
        <v>43519</v>
      </c>
      <c r="B877" s="3" t="str">
        <f>"Q" &amp;INT((MONTH(A877)+2)/3) &amp; "-" &amp; YEAR(A877)</f>
        <v>Q1-2019</v>
      </c>
      <c r="C877" t="str">
        <f>TEXT(EnergyDemand__2_1[[#This Row],[Date]],"mmmm")</f>
        <v>February</v>
      </c>
      <c r="D877">
        <f>WEEKNUM(EnergyDemand__2_1[[#This Row],[Date]],)</f>
        <v>8</v>
      </c>
      <c r="E877" t="str">
        <f>TEXT(EnergyDemand__2_1[[#This Row],[Date]],"dddd")</f>
        <v>Saturday</v>
      </c>
      <c r="F877" s="49">
        <f>YEAR(EnergyDemand__2_1[[#This Row],[Date]])</f>
        <v>2019</v>
      </c>
      <c r="G877">
        <v>16.399999999999999</v>
      </c>
      <c r="H877">
        <v>25.8</v>
      </c>
      <c r="I877">
        <v>24</v>
      </c>
      <c r="J877">
        <v>0</v>
      </c>
      <c r="K877" t="str">
        <f>VLOOKUP(EnergyDemand__2_1[[#This Row],[Date]],_holidays!$A$1:$C$2107,2,0)</f>
        <v>Y</v>
      </c>
      <c r="L877" t="str">
        <f>VLOOKUP(EnergyDemand__2_1[[#This Row],[Date]],_holidays!$A$1:$C$2107,3,0)</f>
        <v>N</v>
      </c>
      <c r="M877" s="2">
        <v>99890.25</v>
      </c>
      <c r="N877" s="4">
        <v>77.031403220000001</v>
      </c>
      <c r="O877" s="54">
        <f>EnergyDemand__2_1[[#This Row],[Demand]]*EnergyDemand__2_1[[#This Row],[RRP AUD$]]</f>
        <v>7694686.1254966054</v>
      </c>
    </row>
    <row r="878" spans="1:15" x14ac:dyDescent="0.3">
      <c r="A878" s="3">
        <v>42816</v>
      </c>
      <c r="B878" s="3" t="str">
        <f>"Q" &amp;INT((MONTH(A878)+2)/3) &amp; "-" &amp; YEAR(A878)</f>
        <v>Q1-2017</v>
      </c>
      <c r="C878" t="str">
        <f>TEXT(EnergyDemand__2_1[[#This Row],[Date]],"mmmm")</f>
        <v>March</v>
      </c>
      <c r="D878">
        <f>WEEKNUM(EnergyDemand__2_1[[#This Row],[Date]],)</f>
        <v>12</v>
      </c>
      <c r="E878" t="str">
        <f>TEXT(EnergyDemand__2_1[[#This Row],[Date]],"dddd")</f>
        <v>Wednesday</v>
      </c>
      <c r="F878" s="49">
        <f>YEAR(EnergyDemand__2_1[[#This Row],[Date]])</f>
        <v>2017</v>
      </c>
      <c r="G878">
        <v>17.8</v>
      </c>
      <c r="H878">
        <v>21.8</v>
      </c>
      <c r="I878">
        <v>7.3</v>
      </c>
      <c r="J878">
        <v>9.1999999999999993</v>
      </c>
      <c r="K878" t="str">
        <f>VLOOKUP(EnergyDemand__2_1[[#This Row],[Date]],_holidays!$A$1:$C$2107,2,0)</f>
        <v>Y</v>
      </c>
      <c r="L878" t="str">
        <f>VLOOKUP(EnergyDemand__2_1[[#This Row],[Date]],_holidays!$A$1:$C$2107,3,0)</f>
        <v>N</v>
      </c>
      <c r="M878" s="2">
        <v>114696.37</v>
      </c>
      <c r="N878" s="4">
        <v>77.000286310000007</v>
      </c>
      <c r="O878" s="54">
        <f>EnergyDemand__2_1[[#This Row],[Demand]]*EnergyDemand__2_1[[#This Row],[RRP AUD$]]</f>
        <v>8831653.3287176955</v>
      </c>
    </row>
    <row r="879" spans="1:15" x14ac:dyDescent="0.3">
      <c r="A879" s="3">
        <v>43536</v>
      </c>
      <c r="B879" s="3" t="str">
        <f>"Q" &amp;INT((MONTH(A879)+2)/3) &amp; "-" &amp; YEAR(A879)</f>
        <v>Q1-2019</v>
      </c>
      <c r="C879" t="str">
        <f>TEXT(EnergyDemand__2_1[[#This Row],[Date]],"mmmm")</f>
        <v>March</v>
      </c>
      <c r="D879">
        <f>WEEKNUM(EnergyDemand__2_1[[#This Row],[Date]],)</f>
        <v>11</v>
      </c>
      <c r="E879" t="str">
        <f>TEXT(EnergyDemand__2_1[[#This Row],[Date]],"dddd")</f>
        <v>Tuesday</v>
      </c>
      <c r="F879" s="49">
        <f>YEAR(EnergyDemand__2_1[[#This Row],[Date]])</f>
        <v>2019</v>
      </c>
      <c r="G879">
        <v>15.8</v>
      </c>
      <c r="H879">
        <v>19.2</v>
      </c>
      <c r="I879">
        <v>10.8</v>
      </c>
      <c r="J879">
        <v>0</v>
      </c>
      <c r="K879" t="str">
        <f>VLOOKUP(EnergyDemand__2_1[[#This Row],[Date]],_holidays!$A$1:$C$2107,2,0)</f>
        <v>Y</v>
      </c>
      <c r="L879" t="str">
        <f>VLOOKUP(EnergyDemand__2_1[[#This Row],[Date]],_holidays!$A$1:$C$2107,3,0)</f>
        <v>N</v>
      </c>
      <c r="M879" s="2">
        <v>110086.7</v>
      </c>
      <c r="N879" s="4">
        <v>76.971547959999995</v>
      </c>
      <c r="O879" s="54">
        <f>EnergyDemand__2_1[[#This Row],[Demand]]*EnergyDemand__2_1[[#This Row],[RRP AUD$]]</f>
        <v>8473543.7088081315</v>
      </c>
    </row>
    <row r="880" spans="1:15" x14ac:dyDescent="0.3">
      <c r="A880" s="3">
        <v>43843</v>
      </c>
      <c r="B880" s="3" t="str">
        <f>"Q" &amp;INT((MONTH(A880)+2)/3) &amp; "-" &amp; YEAR(A880)</f>
        <v>Q1-2020</v>
      </c>
      <c r="C880" t="str">
        <f>TEXT(EnergyDemand__2_1[[#This Row],[Date]],"mmmm")</f>
        <v>January</v>
      </c>
      <c r="D880">
        <f>WEEKNUM(EnergyDemand__2_1[[#This Row],[Date]],)</f>
        <v>3</v>
      </c>
      <c r="E880" t="str">
        <f>TEXT(EnergyDemand__2_1[[#This Row],[Date]],"dddd")</f>
        <v>Monday</v>
      </c>
      <c r="F880" s="49">
        <f>YEAR(EnergyDemand__2_1[[#This Row],[Date]])</f>
        <v>2020</v>
      </c>
      <c r="G880">
        <v>12.7</v>
      </c>
      <c r="H880">
        <v>32.200000000000003</v>
      </c>
      <c r="I880">
        <v>28.1</v>
      </c>
      <c r="J880">
        <v>0</v>
      </c>
      <c r="K880" t="str">
        <f>VLOOKUP(EnergyDemand__2_1[[#This Row],[Date]],_holidays!$A$1:$C$2107,2,0)</f>
        <v>N</v>
      </c>
      <c r="L880" t="str">
        <f>VLOOKUP(EnergyDemand__2_1[[#This Row],[Date]],_holidays!$A$1:$C$2107,3,0)</f>
        <v>N</v>
      </c>
      <c r="M880" s="2">
        <v>119653.94500000001</v>
      </c>
      <c r="N880" s="4">
        <v>76.952473240000003</v>
      </c>
      <c r="O880" s="54">
        <f>EnergyDemand__2_1[[#This Row],[Demand]]*EnergyDemand__2_1[[#This Row],[RRP AUD$]]</f>
        <v>9207667.0006729327</v>
      </c>
    </row>
    <row r="881" spans="1:15" x14ac:dyDescent="0.3">
      <c r="A881" s="3">
        <v>43042</v>
      </c>
      <c r="B881" s="3" t="str">
        <f>"Q" &amp;INT((MONTH(A881)+2)/3) &amp; "-" &amp; YEAR(A881)</f>
        <v>Q4-2017</v>
      </c>
      <c r="C881" t="str">
        <f>TEXT(EnergyDemand__2_1[[#This Row],[Date]],"mmmm")</f>
        <v>November</v>
      </c>
      <c r="D881">
        <f>WEEKNUM(EnergyDemand__2_1[[#This Row],[Date]],)</f>
        <v>44</v>
      </c>
      <c r="E881" t="str">
        <f>TEXT(EnergyDemand__2_1[[#This Row],[Date]],"dddd")</f>
        <v>Friday</v>
      </c>
      <c r="F881" s="49">
        <f>YEAR(EnergyDemand__2_1[[#This Row],[Date]])</f>
        <v>2017</v>
      </c>
      <c r="G881">
        <v>9.4</v>
      </c>
      <c r="H881">
        <v>16.600000000000001</v>
      </c>
      <c r="I881">
        <v>20.5</v>
      </c>
      <c r="J881">
        <v>1.4</v>
      </c>
      <c r="K881" t="str">
        <f>VLOOKUP(EnergyDemand__2_1[[#This Row],[Date]],_holidays!$A$1:$C$2107,2,0)</f>
        <v>Y</v>
      </c>
      <c r="L881" t="str">
        <f>VLOOKUP(EnergyDemand__2_1[[#This Row],[Date]],_holidays!$A$1:$C$2107,3,0)</f>
        <v>N</v>
      </c>
      <c r="M881" s="2">
        <v>113451.995</v>
      </c>
      <c r="N881" s="4">
        <v>76.925848950000002</v>
      </c>
      <c r="O881" s="54">
        <f>EnergyDemand__2_1[[#This Row],[Demand]]*EnergyDemand__2_1[[#This Row],[RRP AUD$]]</f>
        <v>8727391.030446155</v>
      </c>
    </row>
    <row r="882" spans="1:15" x14ac:dyDescent="0.3">
      <c r="A882" s="3">
        <v>43157</v>
      </c>
      <c r="B882" s="3" t="str">
        <f>"Q" &amp;INT((MONTH(A882)+2)/3) &amp; "-" &amp; YEAR(A882)</f>
        <v>Q1-2018</v>
      </c>
      <c r="C882" t="str">
        <f>TEXT(EnergyDemand__2_1[[#This Row],[Date]],"mmmm")</f>
        <v>February</v>
      </c>
      <c r="D882">
        <f>WEEKNUM(EnergyDemand__2_1[[#This Row],[Date]],)</f>
        <v>9</v>
      </c>
      <c r="E882" t="str">
        <f>TEXT(EnergyDemand__2_1[[#This Row],[Date]],"dddd")</f>
        <v>Monday</v>
      </c>
      <c r="F882" s="49">
        <f>YEAR(EnergyDemand__2_1[[#This Row],[Date]])</f>
        <v>2018</v>
      </c>
      <c r="G882">
        <v>14.3</v>
      </c>
      <c r="H882">
        <v>26.5</v>
      </c>
      <c r="I882">
        <v>24.3</v>
      </c>
      <c r="J882">
        <v>0</v>
      </c>
      <c r="K882" t="str">
        <f>VLOOKUP(EnergyDemand__2_1[[#This Row],[Date]],_holidays!$A$1:$C$2107,2,0)</f>
        <v>Y</v>
      </c>
      <c r="L882" t="str">
        <f>VLOOKUP(EnergyDemand__2_1[[#This Row],[Date]],_holidays!$A$1:$C$2107,3,0)</f>
        <v>N</v>
      </c>
      <c r="M882" s="2">
        <v>117952.36500000001</v>
      </c>
      <c r="N882" s="4">
        <v>76.805514340000002</v>
      </c>
      <c r="O882" s="54">
        <f>EnergyDemand__2_1[[#This Row],[Demand]]*EnergyDemand__2_1[[#This Row],[RRP AUD$]]</f>
        <v>9059392.0614444148</v>
      </c>
    </row>
    <row r="883" spans="1:15" x14ac:dyDescent="0.3">
      <c r="A883" s="3">
        <v>42876</v>
      </c>
      <c r="B883" s="3" t="str">
        <f>"Q" &amp;INT((MONTH(A883)+2)/3) &amp; "-" &amp; YEAR(A883)</f>
        <v>Q2-2017</v>
      </c>
      <c r="C883" t="str">
        <f>TEXT(EnergyDemand__2_1[[#This Row],[Date]],"mmmm")</f>
        <v>May</v>
      </c>
      <c r="D883">
        <f>WEEKNUM(EnergyDemand__2_1[[#This Row],[Date]],)</f>
        <v>21</v>
      </c>
      <c r="E883" t="str">
        <f>TEXT(EnergyDemand__2_1[[#This Row],[Date]],"dddd")</f>
        <v>Sunday</v>
      </c>
      <c r="F883" s="49">
        <f>YEAR(EnergyDemand__2_1[[#This Row],[Date]])</f>
        <v>2017</v>
      </c>
      <c r="G883">
        <v>10.8</v>
      </c>
      <c r="H883">
        <v>18.7</v>
      </c>
      <c r="I883">
        <v>6.8</v>
      </c>
      <c r="J883">
        <v>0</v>
      </c>
      <c r="K883" t="str">
        <f>VLOOKUP(EnergyDemand__2_1[[#This Row],[Date]],_holidays!$A$1:$C$2107,2,0)</f>
        <v>Y</v>
      </c>
      <c r="L883" t="str">
        <f>VLOOKUP(EnergyDemand__2_1[[#This Row],[Date]],_holidays!$A$1:$C$2107,3,0)</f>
        <v>N</v>
      </c>
      <c r="M883" s="2">
        <v>105912.16</v>
      </c>
      <c r="N883" s="4">
        <v>76.782179819999996</v>
      </c>
      <c r="O883" s="54">
        <f>EnergyDemand__2_1[[#This Row],[Demand]]*EnergyDemand__2_1[[#This Row],[RRP AUD$]]</f>
        <v>8132166.5142446114</v>
      </c>
    </row>
    <row r="884" spans="1:15" x14ac:dyDescent="0.3">
      <c r="A884" s="3">
        <v>43109</v>
      </c>
      <c r="B884" s="3" t="str">
        <f>"Q" &amp;INT((MONTH(A884)+2)/3) &amp; "-" &amp; YEAR(A884)</f>
        <v>Q1-2018</v>
      </c>
      <c r="C884" t="str">
        <f>TEXT(EnergyDemand__2_1[[#This Row],[Date]],"mmmm")</f>
        <v>January</v>
      </c>
      <c r="D884">
        <f>WEEKNUM(EnergyDemand__2_1[[#This Row],[Date]],)</f>
        <v>2</v>
      </c>
      <c r="E884" t="str">
        <f>TEXT(EnergyDemand__2_1[[#This Row],[Date]],"dddd")</f>
        <v>Tuesday</v>
      </c>
      <c r="F884" s="49">
        <f>YEAR(EnergyDemand__2_1[[#This Row],[Date]])</f>
        <v>2018</v>
      </c>
      <c r="G884">
        <v>15.7</v>
      </c>
      <c r="H884">
        <v>22.5</v>
      </c>
      <c r="I884">
        <v>30</v>
      </c>
      <c r="J884">
        <v>0</v>
      </c>
      <c r="K884" t="str">
        <f>VLOOKUP(EnergyDemand__2_1[[#This Row],[Date]],_holidays!$A$1:$C$2107,2,0)</f>
        <v>N</v>
      </c>
      <c r="L884" t="str">
        <f>VLOOKUP(EnergyDemand__2_1[[#This Row],[Date]],_holidays!$A$1:$C$2107,3,0)</f>
        <v>N</v>
      </c>
      <c r="M884" s="2">
        <v>111361.05</v>
      </c>
      <c r="N884" s="4">
        <v>76.717394519999999</v>
      </c>
      <c r="O884" s="54">
        <f>EnergyDemand__2_1[[#This Row],[Demand]]*EnergyDemand__2_1[[#This Row],[RRP AUD$]]</f>
        <v>8543329.6070114467</v>
      </c>
    </row>
    <row r="885" spans="1:15" x14ac:dyDescent="0.3">
      <c r="A885" s="3">
        <v>43415</v>
      </c>
      <c r="B885" s="3" t="str">
        <f>"Q" &amp;INT((MONTH(A885)+2)/3) &amp; "-" &amp; YEAR(A885)</f>
        <v>Q4-2018</v>
      </c>
      <c r="C885" t="str">
        <f>TEXT(EnergyDemand__2_1[[#This Row],[Date]],"mmmm")</f>
        <v>November</v>
      </c>
      <c r="D885">
        <f>WEEKNUM(EnergyDemand__2_1[[#This Row],[Date]],)</f>
        <v>46</v>
      </c>
      <c r="E885" t="str">
        <f>TEXT(EnergyDemand__2_1[[#This Row],[Date]],"dddd")</f>
        <v>Sunday</v>
      </c>
      <c r="F885" s="49">
        <f>YEAR(EnergyDemand__2_1[[#This Row],[Date]])</f>
        <v>2018</v>
      </c>
      <c r="G885">
        <v>9.3000000000000007</v>
      </c>
      <c r="H885">
        <v>19.600000000000001</v>
      </c>
      <c r="I885">
        <v>29.1</v>
      </c>
      <c r="J885">
        <v>0.2</v>
      </c>
      <c r="K885" t="str">
        <f>VLOOKUP(EnergyDemand__2_1[[#This Row],[Date]],_holidays!$A$1:$C$2107,2,0)</f>
        <v>Y</v>
      </c>
      <c r="L885" t="str">
        <f>VLOOKUP(EnergyDemand__2_1[[#This Row],[Date]],_holidays!$A$1:$C$2107,3,0)</f>
        <v>N</v>
      </c>
      <c r="M885" s="2">
        <v>94602.89</v>
      </c>
      <c r="N885" s="4">
        <v>76.672204399999998</v>
      </c>
      <c r="O885" s="54">
        <f>EnergyDemand__2_1[[#This Row],[Demand]]*EnergyDemand__2_1[[#This Row],[RRP AUD$]]</f>
        <v>7253412.1189107159</v>
      </c>
    </row>
    <row r="886" spans="1:15" x14ac:dyDescent="0.3">
      <c r="A886" s="3">
        <v>42764</v>
      </c>
      <c r="B886" s="3" t="str">
        <f>"Q" &amp;INT((MONTH(A886)+2)/3) &amp; "-" &amp; YEAR(A886)</f>
        <v>Q1-2017</v>
      </c>
      <c r="C886" t="str">
        <f>TEXT(EnergyDemand__2_1[[#This Row],[Date]],"mmmm")</f>
        <v>January</v>
      </c>
      <c r="D886">
        <f>WEEKNUM(EnergyDemand__2_1[[#This Row],[Date]],)</f>
        <v>5</v>
      </c>
      <c r="E886" t="str">
        <f>TEXT(EnergyDemand__2_1[[#This Row],[Date]],"dddd")</f>
        <v>Sunday</v>
      </c>
      <c r="F886" s="49">
        <f>YEAR(EnergyDemand__2_1[[#This Row],[Date]])</f>
        <v>2017</v>
      </c>
      <c r="G886">
        <v>15.1</v>
      </c>
      <c r="H886">
        <v>27</v>
      </c>
      <c r="I886">
        <v>29.4</v>
      </c>
      <c r="J886">
        <v>0</v>
      </c>
      <c r="K886" t="str">
        <f>VLOOKUP(EnergyDemand__2_1[[#This Row],[Date]],_holidays!$A$1:$C$2107,2,0)</f>
        <v>N</v>
      </c>
      <c r="L886" t="str">
        <f>VLOOKUP(EnergyDemand__2_1[[#This Row],[Date]],_holidays!$A$1:$C$2107,3,0)</f>
        <v>N</v>
      </c>
      <c r="M886" s="2">
        <v>109020.58</v>
      </c>
      <c r="N886" s="4">
        <v>76.586887250000004</v>
      </c>
      <c r="O886" s="54">
        <f>EnergyDemand__2_1[[#This Row],[Demand]]*EnergyDemand__2_1[[#This Row],[RRP AUD$]]</f>
        <v>8349546.8683896055</v>
      </c>
    </row>
    <row r="887" spans="1:15" x14ac:dyDescent="0.3">
      <c r="A887" s="3">
        <v>43720</v>
      </c>
      <c r="B887" s="3" t="str">
        <f>"Q" &amp;INT((MONTH(A887)+2)/3) &amp; "-" &amp; YEAR(A887)</f>
        <v>Q3-2019</v>
      </c>
      <c r="C887" t="str">
        <f>TEXT(EnergyDemand__2_1[[#This Row],[Date]],"mmmm")</f>
        <v>September</v>
      </c>
      <c r="D887">
        <f>WEEKNUM(EnergyDemand__2_1[[#This Row],[Date]],)</f>
        <v>37</v>
      </c>
      <c r="E887" t="str">
        <f>TEXT(EnergyDemand__2_1[[#This Row],[Date]],"dddd")</f>
        <v>Thursday</v>
      </c>
      <c r="F887" s="49">
        <f>YEAR(EnergyDemand__2_1[[#This Row],[Date]])</f>
        <v>2019</v>
      </c>
      <c r="G887">
        <v>11.1</v>
      </c>
      <c r="H887">
        <v>20.8</v>
      </c>
      <c r="I887">
        <v>11.8</v>
      </c>
      <c r="J887">
        <v>0</v>
      </c>
      <c r="K887" t="str">
        <f>VLOOKUP(EnergyDemand__2_1[[#This Row],[Date]],_holidays!$A$1:$C$2107,2,0)</f>
        <v>Y</v>
      </c>
      <c r="L887" t="str">
        <f>VLOOKUP(EnergyDemand__2_1[[#This Row],[Date]],_holidays!$A$1:$C$2107,3,0)</f>
        <v>N</v>
      </c>
      <c r="M887" s="2">
        <v>118723.07</v>
      </c>
      <c r="N887" s="4">
        <v>76.526618920000004</v>
      </c>
      <c r="O887" s="54">
        <f>EnergyDemand__2_1[[#This Row],[Demand]]*EnergyDemand__2_1[[#This Row],[RRP AUD$]]</f>
        <v>9085475.1349024847</v>
      </c>
    </row>
    <row r="888" spans="1:15" x14ac:dyDescent="0.3">
      <c r="A888" s="3">
        <v>43025</v>
      </c>
      <c r="B888" s="3" t="str">
        <f>"Q" &amp;INT((MONTH(A888)+2)/3) &amp; "-" &amp; YEAR(A888)</f>
        <v>Q4-2017</v>
      </c>
      <c r="C888" t="str">
        <f>TEXT(EnergyDemand__2_1[[#This Row],[Date]],"mmmm")</f>
        <v>October</v>
      </c>
      <c r="D888">
        <f>WEEKNUM(EnergyDemand__2_1[[#This Row],[Date]],)</f>
        <v>42</v>
      </c>
      <c r="E888" t="str">
        <f>TEXT(EnergyDemand__2_1[[#This Row],[Date]],"dddd")</f>
        <v>Tuesday</v>
      </c>
      <c r="F888" s="49">
        <f>YEAR(EnergyDemand__2_1[[#This Row],[Date]])</f>
        <v>2017</v>
      </c>
      <c r="G888">
        <v>12.8</v>
      </c>
      <c r="H888">
        <v>30.2</v>
      </c>
      <c r="I888">
        <v>24.9</v>
      </c>
      <c r="J888">
        <v>0</v>
      </c>
      <c r="K888" t="str">
        <f>VLOOKUP(EnergyDemand__2_1[[#This Row],[Date]],_holidays!$A$1:$C$2107,2,0)</f>
        <v>Y</v>
      </c>
      <c r="L888" t="str">
        <f>VLOOKUP(EnergyDemand__2_1[[#This Row],[Date]],_holidays!$A$1:$C$2107,3,0)</f>
        <v>N</v>
      </c>
      <c r="M888" s="2">
        <v>117470.22</v>
      </c>
      <c r="N888" s="4">
        <v>76.51584579</v>
      </c>
      <c r="O888" s="54">
        <f>EnergyDemand__2_1[[#This Row],[Demand]]*EnergyDemand__2_1[[#This Row],[RRP AUD$]]</f>
        <v>8988333.2384373732</v>
      </c>
    </row>
    <row r="889" spans="1:15" x14ac:dyDescent="0.3">
      <c r="A889" s="3">
        <v>43306</v>
      </c>
      <c r="B889" s="3" t="str">
        <f>"Q" &amp;INT((MONTH(A889)+2)/3) &amp; "-" &amp; YEAR(A889)</f>
        <v>Q3-2018</v>
      </c>
      <c r="C889" t="str">
        <f>TEXT(EnergyDemand__2_1[[#This Row],[Date]],"mmmm")</f>
        <v>July</v>
      </c>
      <c r="D889">
        <f>WEEKNUM(EnergyDemand__2_1[[#This Row],[Date]],)</f>
        <v>30</v>
      </c>
      <c r="E889" t="str">
        <f>TEXT(EnergyDemand__2_1[[#This Row],[Date]],"dddd")</f>
        <v>Wednesday</v>
      </c>
      <c r="F889" s="49">
        <f>YEAR(EnergyDemand__2_1[[#This Row],[Date]])</f>
        <v>2018</v>
      </c>
      <c r="G889">
        <v>8.3000000000000007</v>
      </c>
      <c r="H889">
        <v>15.7</v>
      </c>
      <c r="I889">
        <v>9.3000000000000007</v>
      </c>
      <c r="J889">
        <v>6.2</v>
      </c>
      <c r="K889" t="str">
        <f>VLOOKUP(EnergyDemand__2_1[[#This Row],[Date]],_holidays!$A$1:$C$2107,2,0)</f>
        <v>Y</v>
      </c>
      <c r="L889" t="str">
        <f>VLOOKUP(EnergyDemand__2_1[[#This Row],[Date]],_holidays!$A$1:$C$2107,3,0)</f>
        <v>N</v>
      </c>
      <c r="M889" s="2">
        <v>135308.29500000001</v>
      </c>
      <c r="N889" s="4">
        <v>76.472503250000003</v>
      </c>
      <c r="O889" s="54">
        <f>EnergyDemand__2_1[[#This Row],[Demand]]*EnergyDemand__2_1[[#This Row],[RRP AUD$]]</f>
        <v>10347364.029139461</v>
      </c>
    </row>
    <row r="890" spans="1:15" x14ac:dyDescent="0.3">
      <c r="A890" s="3">
        <v>43692</v>
      </c>
      <c r="B890" s="3" t="str">
        <f>"Q" &amp;INT((MONTH(A890)+2)/3) &amp; "-" &amp; YEAR(A890)</f>
        <v>Q3-2019</v>
      </c>
      <c r="C890" t="str">
        <f>TEXT(EnergyDemand__2_1[[#This Row],[Date]],"mmmm")</f>
        <v>August</v>
      </c>
      <c r="D890">
        <f>WEEKNUM(EnergyDemand__2_1[[#This Row],[Date]],)</f>
        <v>33</v>
      </c>
      <c r="E890" t="str">
        <f>TEXT(EnergyDemand__2_1[[#This Row],[Date]],"dddd")</f>
        <v>Thursday</v>
      </c>
      <c r="F890" s="49">
        <f>YEAR(EnergyDemand__2_1[[#This Row],[Date]])</f>
        <v>2019</v>
      </c>
      <c r="G890">
        <v>7.3</v>
      </c>
      <c r="H890">
        <v>16.2</v>
      </c>
      <c r="I890">
        <v>10.5</v>
      </c>
      <c r="J890">
        <v>0</v>
      </c>
      <c r="K890" t="str">
        <f>VLOOKUP(EnergyDemand__2_1[[#This Row],[Date]],_holidays!$A$1:$C$2107,2,0)</f>
        <v>Y</v>
      </c>
      <c r="L890" t="str">
        <f>VLOOKUP(EnergyDemand__2_1[[#This Row],[Date]],_holidays!$A$1:$C$2107,3,0)</f>
        <v>N</v>
      </c>
      <c r="M890" s="2">
        <v>128119.715</v>
      </c>
      <c r="N890" s="4">
        <v>76.350980870000001</v>
      </c>
      <c r="O890" s="54">
        <f>EnergyDemand__2_1[[#This Row],[Demand]]*EnergyDemand__2_1[[#This Row],[RRP AUD$]]</f>
        <v>9782065.9090348519</v>
      </c>
    </row>
    <row r="891" spans="1:15" x14ac:dyDescent="0.3">
      <c r="A891" s="3">
        <v>43200</v>
      </c>
      <c r="B891" s="3" t="str">
        <f>"Q" &amp;INT((MONTH(A891)+2)/3) &amp; "-" &amp; YEAR(A891)</f>
        <v>Q2-2018</v>
      </c>
      <c r="C891" t="str">
        <f>TEXT(EnergyDemand__2_1[[#This Row],[Date]],"mmmm")</f>
        <v>April</v>
      </c>
      <c r="D891">
        <f>WEEKNUM(EnergyDemand__2_1[[#This Row],[Date]],)</f>
        <v>15</v>
      </c>
      <c r="E891" t="str">
        <f>TEXT(EnergyDemand__2_1[[#This Row],[Date]],"dddd")</f>
        <v>Tuesday</v>
      </c>
      <c r="F891" s="49">
        <f>YEAR(EnergyDemand__2_1[[#This Row],[Date]])</f>
        <v>2018</v>
      </c>
      <c r="G891">
        <v>14.8</v>
      </c>
      <c r="H891">
        <v>28.8</v>
      </c>
      <c r="I891">
        <v>5.9</v>
      </c>
      <c r="J891">
        <v>0</v>
      </c>
      <c r="K891" t="str">
        <f>VLOOKUP(EnergyDemand__2_1[[#This Row],[Date]],_holidays!$A$1:$C$2107,2,0)</f>
        <v>N</v>
      </c>
      <c r="L891" t="str">
        <f>VLOOKUP(EnergyDemand__2_1[[#This Row],[Date]],_holidays!$A$1:$C$2107,3,0)</f>
        <v>N</v>
      </c>
      <c r="M891" s="2">
        <v>122423.01</v>
      </c>
      <c r="N891" s="4">
        <v>76.333648019999998</v>
      </c>
      <c r="O891" s="54">
        <f>EnergyDemand__2_1[[#This Row],[Demand]]*EnergyDemand__2_1[[#This Row],[RRP AUD$]]</f>
        <v>9344994.9548889399</v>
      </c>
    </row>
    <row r="892" spans="1:15" x14ac:dyDescent="0.3">
      <c r="A892" s="3">
        <v>43030</v>
      </c>
      <c r="B892" s="3" t="str">
        <f>"Q" &amp;INT((MONTH(A892)+2)/3) &amp; "-" &amp; YEAR(A892)</f>
        <v>Q4-2017</v>
      </c>
      <c r="C892" t="str">
        <f>TEXT(EnergyDemand__2_1[[#This Row],[Date]],"mmmm")</f>
        <v>October</v>
      </c>
      <c r="D892">
        <f>WEEKNUM(EnergyDemand__2_1[[#This Row],[Date]],)</f>
        <v>43</v>
      </c>
      <c r="E892" t="str">
        <f>TEXT(EnergyDemand__2_1[[#This Row],[Date]],"dddd")</f>
        <v>Sunday</v>
      </c>
      <c r="F892" s="49">
        <f>YEAR(EnergyDemand__2_1[[#This Row],[Date]])</f>
        <v>2017</v>
      </c>
      <c r="G892">
        <v>11.1</v>
      </c>
      <c r="H892">
        <v>16</v>
      </c>
      <c r="I892">
        <v>13</v>
      </c>
      <c r="J892">
        <v>0</v>
      </c>
      <c r="K892" t="str">
        <f>VLOOKUP(EnergyDemand__2_1[[#This Row],[Date]],_holidays!$A$1:$C$2107,2,0)</f>
        <v>Y</v>
      </c>
      <c r="L892" t="str">
        <f>VLOOKUP(EnergyDemand__2_1[[#This Row],[Date]],_holidays!$A$1:$C$2107,3,0)</f>
        <v>N</v>
      </c>
      <c r="M892" s="2">
        <v>100571.04</v>
      </c>
      <c r="N892" s="4">
        <v>76.328222569999994</v>
      </c>
      <c r="O892" s="54">
        <f>EnergyDemand__2_1[[#This Row],[Demand]]*EnergyDemand__2_1[[#This Row],[RRP AUD$]]</f>
        <v>7676408.7252163719</v>
      </c>
    </row>
    <row r="893" spans="1:15" x14ac:dyDescent="0.3">
      <c r="A893" s="3">
        <v>43756</v>
      </c>
      <c r="B893" s="3" t="str">
        <f>"Q" &amp;INT((MONTH(A893)+2)/3) &amp; "-" &amp; YEAR(A893)</f>
        <v>Q4-2019</v>
      </c>
      <c r="C893" t="str">
        <f>TEXT(EnergyDemand__2_1[[#This Row],[Date]],"mmmm")</f>
        <v>October</v>
      </c>
      <c r="D893">
        <f>WEEKNUM(EnergyDemand__2_1[[#This Row],[Date]],)</f>
        <v>42</v>
      </c>
      <c r="E893" t="str">
        <f>TEXT(EnergyDemand__2_1[[#This Row],[Date]],"dddd")</f>
        <v>Friday</v>
      </c>
      <c r="F893" s="49">
        <f>YEAR(EnergyDemand__2_1[[#This Row],[Date]])</f>
        <v>2019</v>
      </c>
      <c r="G893">
        <v>7.3</v>
      </c>
      <c r="H893">
        <v>22.1</v>
      </c>
      <c r="I893">
        <v>23.2</v>
      </c>
      <c r="J893">
        <v>0.8</v>
      </c>
      <c r="K893" t="str">
        <f>VLOOKUP(EnergyDemand__2_1[[#This Row],[Date]],_holidays!$A$1:$C$2107,2,0)</f>
        <v>Y</v>
      </c>
      <c r="L893" t="str">
        <f>VLOOKUP(EnergyDemand__2_1[[#This Row],[Date]],_holidays!$A$1:$C$2107,3,0)</f>
        <v>N</v>
      </c>
      <c r="M893" s="2">
        <v>109857.485</v>
      </c>
      <c r="N893" s="4">
        <v>76.318328559999998</v>
      </c>
      <c r="O893" s="54">
        <f>EnergyDemand__2_1[[#This Row],[Demand]]*EnergyDemand__2_1[[#This Row],[RRP AUD$]]</f>
        <v>8384139.6350052711</v>
      </c>
    </row>
    <row r="894" spans="1:15" x14ac:dyDescent="0.3">
      <c r="A894" s="3">
        <v>43212</v>
      </c>
      <c r="B894" s="3" t="str">
        <f>"Q" &amp;INT((MONTH(A894)+2)/3) &amp; "-" &amp; YEAR(A894)</f>
        <v>Q2-2018</v>
      </c>
      <c r="C894" t="str">
        <f>TEXT(EnergyDemand__2_1[[#This Row],[Date]],"mmmm")</f>
        <v>April</v>
      </c>
      <c r="D894">
        <f>WEEKNUM(EnergyDemand__2_1[[#This Row],[Date]],)</f>
        <v>17</v>
      </c>
      <c r="E894" t="str">
        <f>TEXT(EnergyDemand__2_1[[#This Row],[Date]],"dddd")</f>
        <v>Sunday</v>
      </c>
      <c r="F894" s="49">
        <f>YEAR(EnergyDemand__2_1[[#This Row],[Date]])</f>
        <v>2018</v>
      </c>
      <c r="G894">
        <v>11.2</v>
      </c>
      <c r="H894">
        <v>20.399999999999999</v>
      </c>
      <c r="I894">
        <v>12.6</v>
      </c>
      <c r="J894">
        <v>0</v>
      </c>
      <c r="K894" t="str">
        <f>VLOOKUP(EnergyDemand__2_1[[#This Row],[Date]],_holidays!$A$1:$C$2107,2,0)</f>
        <v>Y</v>
      </c>
      <c r="L894" t="str">
        <f>VLOOKUP(EnergyDemand__2_1[[#This Row],[Date]],_holidays!$A$1:$C$2107,3,0)</f>
        <v>N</v>
      </c>
      <c r="M894" s="2">
        <v>103662.05</v>
      </c>
      <c r="N894" s="4">
        <v>76.318245149999996</v>
      </c>
      <c r="O894" s="54">
        <f>EnergyDemand__2_1[[#This Row],[Demand]]*EnergyDemand__2_1[[#This Row],[RRP AUD$]]</f>
        <v>7911305.7446515569</v>
      </c>
    </row>
    <row r="895" spans="1:15" x14ac:dyDescent="0.3">
      <c r="A895" s="3">
        <v>43604</v>
      </c>
      <c r="B895" s="3" t="str">
        <f>"Q" &amp;INT((MONTH(A895)+2)/3) &amp; "-" &amp; YEAR(A895)</f>
        <v>Q2-2019</v>
      </c>
      <c r="C895" t="str">
        <f>TEXT(EnergyDemand__2_1[[#This Row],[Date]],"mmmm")</f>
        <v>May</v>
      </c>
      <c r="D895">
        <f>WEEKNUM(EnergyDemand__2_1[[#This Row],[Date]],)</f>
        <v>21</v>
      </c>
      <c r="E895" t="str">
        <f>TEXT(EnergyDemand__2_1[[#This Row],[Date]],"dddd")</f>
        <v>Sunday</v>
      </c>
      <c r="F895" s="49">
        <f>YEAR(EnergyDemand__2_1[[#This Row],[Date]])</f>
        <v>2019</v>
      </c>
      <c r="G895">
        <v>8.9</v>
      </c>
      <c r="H895">
        <v>21.8</v>
      </c>
      <c r="I895">
        <v>10</v>
      </c>
      <c r="J895">
        <v>0.2</v>
      </c>
      <c r="K895" t="str">
        <f>VLOOKUP(EnergyDemand__2_1[[#This Row],[Date]],_holidays!$A$1:$C$2107,2,0)</f>
        <v>Y</v>
      </c>
      <c r="L895" t="str">
        <f>VLOOKUP(EnergyDemand__2_1[[#This Row],[Date]],_holidays!$A$1:$C$2107,3,0)</f>
        <v>N</v>
      </c>
      <c r="M895" s="2">
        <v>104054.85</v>
      </c>
      <c r="N895" s="4">
        <v>76.294168089999999</v>
      </c>
      <c r="O895" s="54">
        <f>EnergyDemand__2_1[[#This Row],[Demand]]*EnergyDemand__2_1[[#This Row],[RRP AUD$]]</f>
        <v>7938778.2164797373</v>
      </c>
    </row>
    <row r="896" spans="1:15" x14ac:dyDescent="0.3">
      <c r="A896" s="3">
        <v>42565</v>
      </c>
      <c r="B896" s="3" t="str">
        <f>"Q" &amp;INT((MONTH(A896)+2)/3) &amp; "-" &amp; YEAR(A896)</f>
        <v>Q3-2016</v>
      </c>
      <c r="C896" t="str">
        <f>TEXT(EnergyDemand__2_1[[#This Row],[Date]],"mmmm")</f>
        <v>July</v>
      </c>
      <c r="D896">
        <f>WEEKNUM(EnergyDemand__2_1[[#This Row],[Date]],)</f>
        <v>29</v>
      </c>
      <c r="E896" t="str">
        <f>TEXT(EnergyDemand__2_1[[#This Row],[Date]],"dddd")</f>
        <v>Thursday</v>
      </c>
      <c r="F896" s="49">
        <f>YEAR(EnergyDemand__2_1[[#This Row],[Date]])</f>
        <v>2016</v>
      </c>
      <c r="G896">
        <v>6.6</v>
      </c>
      <c r="H896">
        <v>14</v>
      </c>
      <c r="I896">
        <v>7.8</v>
      </c>
      <c r="J896">
        <v>1</v>
      </c>
      <c r="K896" t="str">
        <f>VLOOKUP(EnergyDemand__2_1[[#This Row],[Date]],_holidays!$A$1:$C$2107,2,0)</f>
        <v>Y</v>
      </c>
      <c r="L896" t="str">
        <f>VLOOKUP(EnergyDemand__2_1[[#This Row],[Date]],_holidays!$A$1:$C$2107,3,0)</f>
        <v>N</v>
      </c>
      <c r="M896" s="2">
        <v>144103.70499999999</v>
      </c>
      <c r="N896" s="4">
        <v>76.117452619999995</v>
      </c>
      <c r="O896" s="54">
        <f>EnergyDemand__2_1[[#This Row],[Demand]]*EnergyDemand__2_1[[#This Row],[RRP AUD$]]</f>
        <v>10968806.937703956</v>
      </c>
    </row>
    <row r="897" spans="1:15" x14ac:dyDescent="0.3">
      <c r="A897" s="3">
        <v>42704</v>
      </c>
      <c r="B897" s="3" t="str">
        <f>"Q" &amp;INT((MONTH(A897)+2)/3) &amp; "-" &amp; YEAR(A897)</f>
        <v>Q4-2016</v>
      </c>
      <c r="C897" t="str">
        <f>TEXT(EnergyDemand__2_1[[#This Row],[Date]],"mmmm")</f>
        <v>November</v>
      </c>
      <c r="D897">
        <f>WEEKNUM(EnergyDemand__2_1[[#This Row],[Date]],)</f>
        <v>49</v>
      </c>
      <c r="E897" t="str">
        <f>TEXT(EnergyDemand__2_1[[#This Row],[Date]],"dddd")</f>
        <v>Wednesday</v>
      </c>
      <c r="F897" s="49">
        <f>YEAR(EnergyDemand__2_1[[#This Row],[Date]])</f>
        <v>2016</v>
      </c>
      <c r="G897">
        <v>13.3</v>
      </c>
      <c r="H897">
        <v>18.899999999999999</v>
      </c>
      <c r="I897">
        <v>9.6</v>
      </c>
      <c r="J897">
        <v>0</v>
      </c>
      <c r="K897" t="str">
        <f>VLOOKUP(EnergyDemand__2_1[[#This Row],[Date]],_holidays!$A$1:$C$2107,2,0)</f>
        <v>Y</v>
      </c>
      <c r="L897" t="str">
        <f>VLOOKUP(EnergyDemand__2_1[[#This Row],[Date]],_holidays!$A$1:$C$2107,3,0)</f>
        <v>N</v>
      </c>
      <c r="M897" s="2">
        <v>121067.59</v>
      </c>
      <c r="N897" s="4">
        <v>76.02598021</v>
      </c>
      <c r="O897" s="54">
        <f>EnergyDemand__2_1[[#This Row],[Demand]]*EnergyDemand__2_1[[#This Row],[RRP AUD$]]</f>
        <v>9204282.2014123928</v>
      </c>
    </row>
    <row r="898" spans="1:15" x14ac:dyDescent="0.3">
      <c r="A898" s="3">
        <v>43530</v>
      </c>
      <c r="B898" s="3" t="str">
        <f>"Q" &amp;INT((MONTH(A898)+2)/3) &amp; "-" &amp; YEAR(A898)</f>
        <v>Q1-2019</v>
      </c>
      <c r="C898" t="str">
        <f>TEXT(EnergyDemand__2_1[[#This Row],[Date]],"mmmm")</f>
        <v>March</v>
      </c>
      <c r="D898">
        <f>WEEKNUM(EnergyDemand__2_1[[#This Row],[Date]],)</f>
        <v>10</v>
      </c>
      <c r="E898" t="str">
        <f>TEXT(EnergyDemand__2_1[[#This Row],[Date]],"dddd")</f>
        <v>Wednesday</v>
      </c>
      <c r="F898" s="49">
        <f>YEAR(EnergyDemand__2_1[[#This Row],[Date]])</f>
        <v>2019</v>
      </c>
      <c r="G898">
        <v>13.2</v>
      </c>
      <c r="H898">
        <v>17.2</v>
      </c>
      <c r="I898">
        <v>19.5</v>
      </c>
      <c r="J898">
        <v>1.6</v>
      </c>
      <c r="K898" t="str">
        <f>VLOOKUP(EnergyDemand__2_1[[#This Row],[Date]],_holidays!$A$1:$C$2107,2,0)</f>
        <v>Y</v>
      </c>
      <c r="L898" t="str">
        <f>VLOOKUP(EnergyDemand__2_1[[#This Row],[Date]],_holidays!$A$1:$C$2107,3,0)</f>
        <v>N</v>
      </c>
      <c r="M898" s="2">
        <v>108723.61500000001</v>
      </c>
      <c r="N898" s="4">
        <v>75.981191370000005</v>
      </c>
      <c r="O898" s="54">
        <f>EnergyDemand__2_1[[#This Row],[Demand]]*EnergyDemand__2_1[[#This Row],[RRP AUD$]]</f>
        <v>8260949.7977532037</v>
      </c>
    </row>
    <row r="899" spans="1:15" x14ac:dyDescent="0.3">
      <c r="A899" s="3">
        <v>44018</v>
      </c>
      <c r="B899" s="3" t="str">
        <f>"Q" &amp;INT((MONTH(A899)+2)/3) &amp; "-" &amp; YEAR(A899)</f>
        <v>Q3-2020</v>
      </c>
      <c r="C899" t="str">
        <f>TEXT(EnergyDemand__2_1[[#This Row],[Date]],"mmmm")</f>
        <v>July</v>
      </c>
      <c r="D899">
        <f>WEEKNUM(EnergyDemand__2_1[[#This Row],[Date]],)</f>
        <v>28</v>
      </c>
      <c r="E899" t="str">
        <f>TEXT(EnergyDemand__2_1[[#This Row],[Date]],"dddd")</f>
        <v>Monday</v>
      </c>
      <c r="F899" s="49">
        <f>YEAR(EnergyDemand__2_1[[#This Row],[Date]])</f>
        <v>2020</v>
      </c>
      <c r="G899">
        <v>8.1</v>
      </c>
      <c r="H899">
        <v>13.1</v>
      </c>
      <c r="I899">
        <v>5.8</v>
      </c>
      <c r="J899">
        <v>1</v>
      </c>
      <c r="K899" t="str">
        <f>VLOOKUP(EnergyDemand__2_1[[#This Row],[Date]],_holidays!$A$1:$C$2107,2,0)</f>
        <v>N</v>
      </c>
      <c r="L899" t="str">
        <f>VLOOKUP(EnergyDemand__2_1[[#This Row],[Date]],_holidays!$A$1:$C$2107,3,0)</f>
        <v>N</v>
      </c>
      <c r="M899" s="2">
        <v>136255.33499999999</v>
      </c>
      <c r="N899" s="4">
        <v>75.960622720000003</v>
      </c>
      <c r="O899" s="54">
        <f>EnergyDemand__2_1[[#This Row],[Demand]]*EnergyDemand__2_1[[#This Row],[RRP AUD$]]</f>
        <v>10350040.095522212</v>
      </c>
    </row>
    <row r="900" spans="1:15" x14ac:dyDescent="0.3">
      <c r="A900" s="3">
        <v>44110</v>
      </c>
      <c r="B900" s="3" t="str">
        <f>"Q" &amp;INT((MONTH(A900)+2)/3) &amp; "-" &amp; YEAR(A900)</f>
        <v>Q4-2020</v>
      </c>
      <c r="C900" t="str">
        <f>TEXT(EnergyDemand__2_1[[#This Row],[Date]],"mmmm")</f>
        <v>October</v>
      </c>
      <c r="D900">
        <f>WEEKNUM(EnergyDemand__2_1[[#This Row],[Date]],)</f>
        <v>41</v>
      </c>
      <c r="E900" t="str">
        <f>TEXT(EnergyDemand__2_1[[#This Row],[Date]],"dddd")</f>
        <v>Tuesday</v>
      </c>
      <c r="F900" s="49">
        <f>YEAR(EnergyDemand__2_1[[#This Row],[Date]])</f>
        <v>2020</v>
      </c>
      <c r="G900">
        <v>8.9</v>
      </c>
      <c r="H900">
        <v>12.6</v>
      </c>
      <c r="I900">
        <v>5.8</v>
      </c>
      <c r="J900">
        <v>1</v>
      </c>
      <c r="K900" t="str">
        <f>VLOOKUP(EnergyDemand__2_1[[#This Row],[Date]],_holidays!$A$1:$C$2107,2,0)</f>
        <v>N</v>
      </c>
      <c r="L900" t="str">
        <f>VLOOKUP(EnergyDemand__2_1[[#This Row],[Date]],_holidays!$A$1:$C$2107,3,0)</f>
        <v>N</v>
      </c>
      <c r="M900" s="2">
        <v>122607.56</v>
      </c>
      <c r="N900" s="4">
        <v>75.771059010000002</v>
      </c>
      <c r="O900" s="54">
        <f>EnergyDemand__2_1[[#This Row],[Demand]]*EnergyDemand__2_1[[#This Row],[RRP AUD$]]</f>
        <v>9290104.663832115</v>
      </c>
    </row>
    <row r="901" spans="1:15" x14ac:dyDescent="0.3">
      <c r="A901" s="3">
        <v>43106</v>
      </c>
      <c r="B901" s="3" t="str">
        <f>"Q" &amp;INT((MONTH(A901)+2)/3) &amp; "-" &amp; YEAR(A901)</f>
        <v>Q1-2018</v>
      </c>
      <c r="C901" t="str">
        <f>TEXT(EnergyDemand__2_1[[#This Row],[Date]],"mmmm")</f>
        <v>January</v>
      </c>
      <c r="D901">
        <f>WEEKNUM(EnergyDemand__2_1[[#This Row],[Date]],)</f>
        <v>1</v>
      </c>
      <c r="E901" t="str">
        <f>TEXT(EnergyDemand__2_1[[#This Row],[Date]],"dddd")</f>
        <v>Saturday</v>
      </c>
      <c r="F901" s="49">
        <f>YEAR(EnergyDemand__2_1[[#This Row],[Date]])</f>
        <v>2018</v>
      </c>
      <c r="G901">
        <v>18.8</v>
      </c>
      <c r="H901">
        <v>41.7</v>
      </c>
      <c r="I901">
        <v>31.5</v>
      </c>
      <c r="J901">
        <v>0</v>
      </c>
      <c r="K901" t="str">
        <f>VLOOKUP(EnergyDemand__2_1[[#This Row],[Date]],_holidays!$A$1:$C$2107,2,0)</f>
        <v>N</v>
      </c>
      <c r="L901" t="str">
        <f>VLOOKUP(EnergyDemand__2_1[[#This Row],[Date]],_holidays!$A$1:$C$2107,3,0)</f>
        <v>N</v>
      </c>
      <c r="M901" s="2">
        <v>133705.845</v>
      </c>
      <c r="N901" s="4">
        <v>75.591386209999996</v>
      </c>
      <c r="O901" s="54">
        <f>EnergyDemand__2_1[[#This Row],[Demand]]*EnergyDemand__2_1[[#This Row],[RRP AUD$]]</f>
        <v>10107010.167929398</v>
      </c>
    </row>
    <row r="902" spans="1:15" x14ac:dyDescent="0.3">
      <c r="A902" s="3">
        <v>43454</v>
      </c>
      <c r="B902" s="3" t="str">
        <f>"Q" &amp;INT((MONTH(A902)+2)/3) &amp; "-" &amp; YEAR(A902)</f>
        <v>Q4-2018</v>
      </c>
      <c r="C902" t="str">
        <f>TEXT(EnergyDemand__2_1[[#This Row],[Date]],"mmmm")</f>
        <v>December</v>
      </c>
      <c r="D902">
        <f>WEEKNUM(EnergyDemand__2_1[[#This Row],[Date]],)</f>
        <v>51</v>
      </c>
      <c r="E902" t="str">
        <f>TEXT(EnergyDemand__2_1[[#This Row],[Date]],"dddd")</f>
        <v>Thursday</v>
      </c>
      <c r="F902" s="49">
        <f>YEAR(EnergyDemand__2_1[[#This Row],[Date]])</f>
        <v>2018</v>
      </c>
      <c r="G902">
        <v>16.899999999999999</v>
      </c>
      <c r="H902">
        <v>21.2</v>
      </c>
      <c r="I902">
        <v>14.8</v>
      </c>
      <c r="J902">
        <v>0</v>
      </c>
      <c r="K902" t="str">
        <f>VLOOKUP(EnergyDemand__2_1[[#This Row],[Date]],_holidays!$A$1:$C$2107,2,0)</f>
        <v>Y</v>
      </c>
      <c r="L902" t="str">
        <f>VLOOKUP(EnergyDemand__2_1[[#This Row],[Date]],_holidays!$A$1:$C$2107,3,0)</f>
        <v>N</v>
      </c>
      <c r="M902" s="2">
        <v>111880.52499999999</v>
      </c>
      <c r="N902" s="4">
        <v>75.555462689999999</v>
      </c>
      <c r="O902" s="54">
        <f>EnergyDemand__2_1[[#This Row],[Demand]]*EnergyDemand__2_1[[#This Row],[RRP AUD$]]</f>
        <v>8453184.8323751111</v>
      </c>
    </row>
    <row r="903" spans="1:15" x14ac:dyDescent="0.3">
      <c r="A903" s="3">
        <v>43319</v>
      </c>
      <c r="B903" s="3" t="str">
        <f>"Q" &amp;INT((MONTH(A903)+2)/3) &amp; "-" &amp; YEAR(A903)</f>
        <v>Q3-2018</v>
      </c>
      <c r="C903" t="str">
        <f>TEXT(EnergyDemand__2_1[[#This Row],[Date]],"mmmm")</f>
        <v>August</v>
      </c>
      <c r="D903">
        <f>WEEKNUM(EnergyDemand__2_1[[#This Row],[Date]],)</f>
        <v>32</v>
      </c>
      <c r="E903" t="str">
        <f>TEXT(EnergyDemand__2_1[[#This Row],[Date]],"dddd")</f>
        <v>Tuesday</v>
      </c>
      <c r="F903" s="49">
        <f>YEAR(EnergyDemand__2_1[[#This Row],[Date]])</f>
        <v>2018</v>
      </c>
      <c r="G903">
        <v>7.3</v>
      </c>
      <c r="H903">
        <v>14.8</v>
      </c>
      <c r="I903">
        <v>9.6</v>
      </c>
      <c r="J903">
        <v>0</v>
      </c>
      <c r="K903" t="str">
        <f>VLOOKUP(EnergyDemand__2_1[[#This Row],[Date]],_holidays!$A$1:$C$2107,2,0)</f>
        <v>Y</v>
      </c>
      <c r="L903" t="str">
        <f>VLOOKUP(EnergyDemand__2_1[[#This Row],[Date]],_holidays!$A$1:$C$2107,3,0)</f>
        <v>N</v>
      </c>
      <c r="M903" s="2">
        <v>131851.01500000001</v>
      </c>
      <c r="N903" s="4">
        <v>75.541241439999993</v>
      </c>
      <c r="O903" s="54">
        <f>EnergyDemand__2_1[[#This Row],[Demand]]*EnergyDemand__2_1[[#This Row],[RRP AUD$]]</f>
        <v>9960189.3582240622</v>
      </c>
    </row>
    <row r="904" spans="1:15" x14ac:dyDescent="0.3">
      <c r="A904" s="3">
        <v>43261</v>
      </c>
      <c r="B904" s="3" t="str">
        <f>"Q" &amp;INT((MONTH(A904)+2)/3) &amp; "-" &amp; YEAR(A904)</f>
        <v>Q2-2018</v>
      </c>
      <c r="C904" t="str">
        <f>TEXT(EnergyDemand__2_1[[#This Row],[Date]],"mmmm")</f>
        <v>June</v>
      </c>
      <c r="D904">
        <f>WEEKNUM(EnergyDemand__2_1[[#This Row],[Date]],)</f>
        <v>24</v>
      </c>
      <c r="E904" t="str">
        <f>TEXT(EnergyDemand__2_1[[#This Row],[Date]],"dddd")</f>
        <v>Sunday</v>
      </c>
      <c r="F904" s="49">
        <f>YEAR(EnergyDemand__2_1[[#This Row],[Date]])</f>
        <v>2018</v>
      </c>
      <c r="G904">
        <v>4.0999999999999996</v>
      </c>
      <c r="H904">
        <v>15.3</v>
      </c>
      <c r="I904">
        <v>9.3000000000000007</v>
      </c>
      <c r="J904">
        <v>0</v>
      </c>
      <c r="K904" t="str">
        <f>VLOOKUP(EnergyDemand__2_1[[#This Row],[Date]],_holidays!$A$1:$C$2107,2,0)</f>
        <v>Y</v>
      </c>
      <c r="L904" t="str">
        <f>VLOOKUP(EnergyDemand__2_1[[#This Row],[Date]],_holidays!$A$1:$C$2107,3,0)</f>
        <v>N</v>
      </c>
      <c r="M904" s="2">
        <v>117037.86500000001</v>
      </c>
      <c r="N904" s="4">
        <v>75.51946753</v>
      </c>
      <c r="O904" s="54">
        <f>EnergyDemand__2_1[[#This Row],[Demand]]*EnergyDemand__2_1[[#This Row],[RRP AUD$]]</f>
        <v>8838637.2456480246</v>
      </c>
    </row>
    <row r="905" spans="1:15" x14ac:dyDescent="0.3">
      <c r="A905" s="3">
        <v>43709</v>
      </c>
      <c r="B905" s="3" t="str">
        <f>"Q" &amp;INT((MONTH(A905)+2)/3) &amp; "-" &amp; YEAR(A905)</f>
        <v>Q3-2019</v>
      </c>
      <c r="C905" t="str">
        <f>TEXT(EnergyDemand__2_1[[#This Row],[Date]],"mmmm")</f>
        <v>September</v>
      </c>
      <c r="D905">
        <f>WEEKNUM(EnergyDemand__2_1[[#This Row],[Date]],)</f>
        <v>36</v>
      </c>
      <c r="E905" t="str">
        <f>TEXT(EnergyDemand__2_1[[#This Row],[Date]],"dddd")</f>
        <v>Sunday</v>
      </c>
      <c r="F905" s="49">
        <f>YEAR(EnergyDemand__2_1[[#This Row],[Date]])</f>
        <v>2019</v>
      </c>
      <c r="G905">
        <v>11.1</v>
      </c>
      <c r="H905">
        <v>19.600000000000001</v>
      </c>
      <c r="I905">
        <v>9.4</v>
      </c>
      <c r="J905">
        <v>0</v>
      </c>
      <c r="K905" t="str">
        <f>VLOOKUP(EnergyDemand__2_1[[#This Row],[Date]],_holidays!$A$1:$C$2107,2,0)</f>
        <v>Y</v>
      </c>
      <c r="L905" t="str">
        <f>VLOOKUP(EnergyDemand__2_1[[#This Row],[Date]],_holidays!$A$1:$C$2107,3,0)</f>
        <v>N</v>
      </c>
      <c r="M905" s="2">
        <v>106779.47500000001</v>
      </c>
      <c r="N905" s="4">
        <v>75.512741539999993</v>
      </c>
      <c r="O905" s="54">
        <f>EnergyDemand__2_1[[#This Row],[Demand]]*EnergyDemand__2_1[[#This Row],[RRP AUD$]]</f>
        <v>8063210.8974518916</v>
      </c>
    </row>
    <row r="906" spans="1:15" x14ac:dyDescent="0.3">
      <c r="A906" s="3">
        <v>42995</v>
      </c>
      <c r="B906" s="3" t="str">
        <f>"Q" &amp;INT((MONTH(A906)+2)/3) &amp; "-" &amp; YEAR(A906)</f>
        <v>Q3-2017</v>
      </c>
      <c r="C906" t="str">
        <f>TEXT(EnergyDemand__2_1[[#This Row],[Date]],"mmmm")</f>
        <v>September</v>
      </c>
      <c r="D906">
        <f>WEEKNUM(EnergyDemand__2_1[[#This Row],[Date]],)</f>
        <v>38</v>
      </c>
      <c r="E906" t="str">
        <f>TEXT(EnergyDemand__2_1[[#This Row],[Date]],"dddd")</f>
        <v>Sunday</v>
      </c>
      <c r="F906" s="49">
        <f>YEAR(EnergyDemand__2_1[[#This Row],[Date]])</f>
        <v>2017</v>
      </c>
      <c r="G906">
        <v>4</v>
      </c>
      <c r="H906">
        <v>18.100000000000001</v>
      </c>
      <c r="I906">
        <v>19</v>
      </c>
      <c r="J906">
        <v>0.2</v>
      </c>
      <c r="K906" t="str">
        <f>VLOOKUP(EnergyDemand__2_1[[#This Row],[Date]],_holidays!$A$1:$C$2107,2,0)</f>
        <v>Y</v>
      </c>
      <c r="L906" t="str">
        <f>VLOOKUP(EnergyDemand__2_1[[#This Row],[Date]],_holidays!$A$1:$C$2107,3,0)</f>
        <v>N</v>
      </c>
      <c r="M906" s="2">
        <v>104766</v>
      </c>
      <c r="N906" s="4">
        <v>75.509598890000007</v>
      </c>
      <c r="O906" s="54">
        <f>EnergyDemand__2_1[[#This Row],[Demand]]*EnergyDemand__2_1[[#This Row],[RRP AUD$]]</f>
        <v>7910838.6373097403</v>
      </c>
    </row>
    <row r="907" spans="1:15" x14ac:dyDescent="0.3">
      <c r="A907" s="3">
        <v>43694</v>
      </c>
      <c r="B907" s="3" t="str">
        <f>"Q" &amp;INT((MONTH(A907)+2)/3) &amp; "-" &amp; YEAR(A907)</f>
        <v>Q3-2019</v>
      </c>
      <c r="C907" t="str">
        <f>TEXT(EnergyDemand__2_1[[#This Row],[Date]],"mmmm")</f>
        <v>August</v>
      </c>
      <c r="D907">
        <f>WEEKNUM(EnergyDemand__2_1[[#This Row],[Date]],)</f>
        <v>33</v>
      </c>
      <c r="E907" t="str">
        <f>TEXT(EnergyDemand__2_1[[#This Row],[Date]],"dddd")</f>
        <v>Saturday</v>
      </c>
      <c r="F907" s="49">
        <f>YEAR(EnergyDemand__2_1[[#This Row],[Date]])</f>
        <v>2019</v>
      </c>
      <c r="G907">
        <v>7</v>
      </c>
      <c r="H907">
        <v>16.5</v>
      </c>
      <c r="I907">
        <v>13.4</v>
      </c>
      <c r="J907">
        <v>3.8</v>
      </c>
      <c r="K907" t="str">
        <f>VLOOKUP(EnergyDemand__2_1[[#This Row],[Date]],_holidays!$A$1:$C$2107,2,0)</f>
        <v>Y</v>
      </c>
      <c r="L907" t="str">
        <f>VLOOKUP(EnergyDemand__2_1[[#This Row],[Date]],_holidays!$A$1:$C$2107,3,0)</f>
        <v>N</v>
      </c>
      <c r="M907" s="2">
        <v>115460.6</v>
      </c>
      <c r="N907" s="4">
        <v>75.491413320000007</v>
      </c>
      <c r="O907" s="54">
        <f>EnergyDemand__2_1[[#This Row],[Demand]]*EnergyDemand__2_1[[#This Row],[RRP AUD$]]</f>
        <v>8716283.876775194</v>
      </c>
    </row>
    <row r="908" spans="1:15" x14ac:dyDescent="0.3">
      <c r="A908" s="3">
        <v>42468</v>
      </c>
      <c r="B908" s="3" t="str">
        <f>"Q" &amp;INT((MONTH(A908)+2)/3) &amp; "-" &amp; YEAR(A908)</f>
        <v>Q2-2016</v>
      </c>
      <c r="C908" t="str">
        <f>TEXT(EnergyDemand__2_1[[#This Row],[Date]],"mmmm")</f>
        <v>April</v>
      </c>
      <c r="D908">
        <f>WEEKNUM(EnergyDemand__2_1[[#This Row],[Date]],)</f>
        <v>15</v>
      </c>
      <c r="E908" t="str">
        <f>TEXT(EnergyDemand__2_1[[#This Row],[Date]],"dddd")</f>
        <v>Friday</v>
      </c>
      <c r="F908" s="49">
        <f>YEAR(EnergyDemand__2_1[[#This Row],[Date]])</f>
        <v>2016</v>
      </c>
      <c r="G908">
        <v>11.9</v>
      </c>
      <c r="H908">
        <v>20</v>
      </c>
      <c r="I908">
        <v>9.6</v>
      </c>
      <c r="J908">
        <v>0</v>
      </c>
      <c r="K908" t="str">
        <f>VLOOKUP(EnergyDemand__2_1[[#This Row],[Date]],_holidays!$A$1:$C$2107,2,0)</f>
        <v>N</v>
      </c>
      <c r="L908" t="str">
        <f>VLOOKUP(EnergyDemand__2_1[[#This Row],[Date]],_holidays!$A$1:$C$2107,3,0)</f>
        <v>N</v>
      </c>
      <c r="M908" s="2">
        <v>124266.88499999999</v>
      </c>
      <c r="N908" s="4">
        <v>75.357810740000005</v>
      </c>
      <c r="O908" s="54">
        <f>EnergyDemand__2_1[[#This Row],[Demand]]*EnergyDemand__2_1[[#This Row],[RRP AUD$]]</f>
        <v>9364480.4010793455</v>
      </c>
    </row>
    <row r="909" spans="1:15" x14ac:dyDescent="0.3">
      <c r="A909" s="3">
        <v>43000</v>
      </c>
      <c r="B909" s="3" t="str">
        <f>"Q" &amp;INT((MONTH(A909)+2)/3) &amp; "-" &amp; YEAR(A909)</f>
        <v>Q3-2017</v>
      </c>
      <c r="C909" t="str">
        <f>TEXT(EnergyDemand__2_1[[#This Row],[Date]],"mmmm")</f>
        <v>September</v>
      </c>
      <c r="D909">
        <f>WEEKNUM(EnergyDemand__2_1[[#This Row],[Date]],)</f>
        <v>38</v>
      </c>
      <c r="E909" t="str">
        <f>TEXT(EnergyDemand__2_1[[#This Row],[Date]],"dddd")</f>
        <v>Friday</v>
      </c>
      <c r="F909" s="49">
        <f>YEAR(EnergyDemand__2_1[[#This Row],[Date]])</f>
        <v>2017</v>
      </c>
      <c r="G909">
        <v>12.8</v>
      </c>
      <c r="H909">
        <v>25.6</v>
      </c>
      <c r="I909">
        <v>15.6</v>
      </c>
      <c r="J909">
        <v>0</v>
      </c>
      <c r="K909" t="str">
        <f>VLOOKUP(EnergyDemand__2_1[[#This Row],[Date]],_holidays!$A$1:$C$2107,2,0)</f>
        <v>N</v>
      </c>
      <c r="L909" t="str">
        <f>VLOOKUP(EnergyDemand__2_1[[#This Row],[Date]],_holidays!$A$1:$C$2107,3,0)</f>
        <v>N</v>
      </c>
      <c r="M909" s="2">
        <v>116611.25</v>
      </c>
      <c r="N909" s="4">
        <v>75.289119159999998</v>
      </c>
      <c r="O909" s="54">
        <f>EnergyDemand__2_1[[#This Row],[Demand]]*EnergyDemand__2_1[[#This Row],[RRP AUD$]]</f>
        <v>8779558.2966465503</v>
      </c>
    </row>
    <row r="910" spans="1:15" x14ac:dyDescent="0.3">
      <c r="A910" s="3">
        <v>43478</v>
      </c>
      <c r="B910" s="3" t="str">
        <f>"Q" &amp;INT((MONTH(A910)+2)/3) &amp; "-" &amp; YEAR(A910)</f>
        <v>Q1-2019</v>
      </c>
      <c r="C910" t="str">
        <f>TEXT(EnergyDemand__2_1[[#This Row],[Date]],"mmmm")</f>
        <v>January</v>
      </c>
      <c r="D910">
        <f>WEEKNUM(EnergyDemand__2_1[[#This Row],[Date]],)</f>
        <v>3</v>
      </c>
      <c r="E910" t="str">
        <f>TEXT(EnergyDemand__2_1[[#This Row],[Date]],"dddd")</f>
        <v>Sunday</v>
      </c>
      <c r="F910" s="49">
        <f>YEAR(EnergyDemand__2_1[[#This Row],[Date]])</f>
        <v>2019</v>
      </c>
      <c r="G910">
        <v>14.4</v>
      </c>
      <c r="H910">
        <v>30.5</v>
      </c>
      <c r="I910">
        <v>31.3</v>
      </c>
      <c r="J910">
        <v>0</v>
      </c>
      <c r="K910" t="str">
        <f>VLOOKUP(EnergyDemand__2_1[[#This Row],[Date]],_holidays!$A$1:$C$2107,2,0)</f>
        <v>N</v>
      </c>
      <c r="L910" t="str">
        <f>VLOOKUP(EnergyDemand__2_1[[#This Row],[Date]],_holidays!$A$1:$C$2107,3,0)</f>
        <v>N</v>
      </c>
      <c r="M910" s="2">
        <v>101853.24</v>
      </c>
      <c r="N910" s="4">
        <v>75.273023879999997</v>
      </c>
      <c r="O910" s="54">
        <f>EnergyDemand__2_1[[#This Row],[Demand]]*EnergyDemand__2_1[[#This Row],[RRP AUD$]]</f>
        <v>7666801.3667753711</v>
      </c>
    </row>
    <row r="911" spans="1:15" x14ac:dyDescent="0.3">
      <c r="A911" s="3">
        <v>43176</v>
      </c>
      <c r="B911" s="3" t="str">
        <f>"Q" &amp;INT((MONTH(A911)+2)/3) &amp; "-" &amp; YEAR(A911)</f>
        <v>Q1-2018</v>
      </c>
      <c r="C911" t="str">
        <f>TEXT(EnergyDemand__2_1[[#This Row],[Date]],"mmmm")</f>
        <v>March</v>
      </c>
      <c r="D911">
        <f>WEEKNUM(EnergyDemand__2_1[[#This Row],[Date]],)</f>
        <v>11</v>
      </c>
      <c r="E911" t="str">
        <f>TEXT(EnergyDemand__2_1[[#This Row],[Date]],"dddd")</f>
        <v>Saturday</v>
      </c>
      <c r="F911" s="49">
        <f>YEAR(EnergyDemand__2_1[[#This Row],[Date]])</f>
        <v>2018</v>
      </c>
      <c r="G911">
        <v>15.4</v>
      </c>
      <c r="H911">
        <v>32</v>
      </c>
      <c r="I911">
        <v>15.1</v>
      </c>
      <c r="J911">
        <v>0</v>
      </c>
      <c r="K911" t="str">
        <f>VLOOKUP(EnergyDemand__2_1[[#This Row],[Date]],_holidays!$A$1:$C$2107,2,0)</f>
        <v>Y</v>
      </c>
      <c r="L911" t="str">
        <f>VLOOKUP(EnergyDemand__2_1[[#This Row],[Date]],_holidays!$A$1:$C$2107,3,0)</f>
        <v>N</v>
      </c>
      <c r="M911" s="2">
        <v>110715.12</v>
      </c>
      <c r="N911" s="4">
        <v>75.229994289999993</v>
      </c>
      <c r="O911" s="54">
        <f>EnergyDemand__2_1[[#This Row],[Demand]]*EnergyDemand__2_1[[#This Row],[RRP AUD$]]</f>
        <v>8329097.8454166641</v>
      </c>
    </row>
    <row r="912" spans="1:15" x14ac:dyDescent="0.3">
      <c r="A912" s="3">
        <v>42753</v>
      </c>
      <c r="B912" s="3" t="str">
        <f>"Q" &amp;INT((MONTH(A912)+2)/3) &amp; "-" &amp; YEAR(A912)</f>
        <v>Q1-2017</v>
      </c>
      <c r="C912" t="str">
        <f>TEXT(EnergyDemand__2_1[[#This Row],[Date]],"mmmm")</f>
        <v>January</v>
      </c>
      <c r="D912">
        <f>WEEKNUM(EnergyDemand__2_1[[#This Row],[Date]],)</f>
        <v>3</v>
      </c>
      <c r="E912" t="str">
        <f>TEXT(EnergyDemand__2_1[[#This Row],[Date]],"dddd")</f>
        <v>Wednesday</v>
      </c>
      <c r="F912" s="49">
        <f>YEAR(EnergyDemand__2_1[[#This Row],[Date]])</f>
        <v>2017</v>
      </c>
      <c r="G912">
        <v>15.6</v>
      </c>
      <c r="H912">
        <v>20.8</v>
      </c>
      <c r="I912">
        <v>27.5</v>
      </c>
      <c r="J912">
        <v>0</v>
      </c>
      <c r="K912" t="str">
        <f>VLOOKUP(EnergyDemand__2_1[[#This Row],[Date]],_holidays!$A$1:$C$2107,2,0)</f>
        <v>N</v>
      </c>
      <c r="L912" t="str">
        <f>VLOOKUP(EnergyDemand__2_1[[#This Row],[Date]],_holidays!$A$1:$C$2107,3,0)</f>
        <v>N</v>
      </c>
      <c r="M912" s="2">
        <v>111211.35</v>
      </c>
      <c r="N912" s="4">
        <v>75.16561944</v>
      </c>
      <c r="O912" s="54">
        <f>EnergyDemand__2_1[[#This Row],[Demand]]*EnergyDemand__2_1[[#This Row],[RRP AUD$]]</f>
        <v>8359270.0115086446</v>
      </c>
    </row>
    <row r="913" spans="1:15" x14ac:dyDescent="0.3">
      <c r="A913" s="3">
        <v>43155</v>
      </c>
      <c r="B913" s="3" t="str">
        <f>"Q" &amp;INT((MONTH(A913)+2)/3) &amp; "-" &amp; YEAR(A913)</f>
        <v>Q1-2018</v>
      </c>
      <c r="C913" t="str">
        <f>TEXT(EnergyDemand__2_1[[#This Row],[Date]],"mmmm")</f>
        <v>February</v>
      </c>
      <c r="D913">
        <f>WEEKNUM(EnergyDemand__2_1[[#This Row],[Date]],)</f>
        <v>8</v>
      </c>
      <c r="E913" t="str">
        <f>TEXT(EnergyDemand__2_1[[#This Row],[Date]],"dddd")</f>
        <v>Saturday</v>
      </c>
      <c r="F913" s="49">
        <f>YEAR(EnergyDemand__2_1[[#This Row],[Date]])</f>
        <v>2018</v>
      </c>
      <c r="G913">
        <v>22.7</v>
      </c>
      <c r="H913">
        <v>31.6</v>
      </c>
      <c r="I913">
        <v>4.8</v>
      </c>
      <c r="J913">
        <v>0.4</v>
      </c>
      <c r="K913" t="str">
        <f>VLOOKUP(EnergyDemand__2_1[[#This Row],[Date]],_holidays!$A$1:$C$2107,2,0)</f>
        <v>Y</v>
      </c>
      <c r="L913" t="str">
        <f>VLOOKUP(EnergyDemand__2_1[[#This Row],[Date]],_holidays!$A$1:$C$2107,3,0)</f>
        <v>N</v>
      </c>
      <c r="M913" s="2">
        <v>119226.435</v>
      </c>
      <c r="N913" s="4">
        <v>75.07065351</v>
      </c>
      <c r="O913" s="54">
        <f>EnergyDemand__2_1[[#This Row],[Demand]]*EnergyDemand__2_1[[#This Row],[RRP AUD$]]</f>
        <v>8950406.3911175374</v>
      </c>
    </row>
    <row r="914" spans="1:15" x14ac:dyDescent="0.3">
      <c r="A914" s="3">
        <v>43201</v>
      </c>
      <c r="B914" s="3" t="str">
        <f>"Q" &amp;INT((MONTH(A914)+2)/3) &amp; "-" &amp; YEAR(A914)</f>
        <v>Q2-2018</v>
      </c>
      <c r="C914" t="str">
        <f>TEXT(EnergyDemand__2_1[[#This Row],[Date]],"mmmm")</f>
        <v>April</v>
      </c>
      <c r="D914">
        <f>WEEKNUM(EnergyDemand__2_1[[#This Row],[Date]],)</f>
        <v>15</v>
      </c>
      <c r="E914" t="str">
        <f>TEXT(EnergyDemand__2_1[[#This Row],[Date]],"dddd")</f>
        <v>Wednesday</v>
      </c>
      <c r="F914" s="49">
        <f>YEAR(EnergyDemand__2_1[[#This Row],[Date]])</f>
        <v>2018</v>
      </c>
      <c r="G914">
        <v>18.100000000000001</v>
      </c>
      <c r="H914">
        <v>27.3</v>
      </c>
      <c r="I914">
        <v>10.9</v>
      </c>
      <c r="J914">
        <v>0</v>
      </c>
      <c r="K914" t="str">
        <f>VLOOKUP(EnergyDemand__2_1[[#This Row],[Date]],_holidays!$A$1:$C$2107,2,0)</f>
        <v>N</v>
      </c>
      <c r="L914" t="str">
        <f>VLOOKUP(EnergyDemand__2_1[[#This Row],[Date]],_holidays!$A$1:$C$2107,3,0)</f>
        <v>N</v>
      </c>
      <c r="M914" s="2">
        <v>121944.995</v>
      </c>
      <c r="N914" s="4">
        <v>75.040945059999999</v>
      </c>
      <c r="O914" s="54">
        <f>EnergyDemand__2_1[[#This Row],[Demand]]*EnergyDemand__2_1[[#This Row],[RRP AUD$]]</f>
        <v>9150867.6701369733</v>
      </c>
    </row>
    <row r="915" spans="1:15" x14ac:dyDescent="0.3">
      <c r="A915" s="3">
        <v>42999</v>
      </c>
      <c r="B915" s="3" t="str">
        <f>"Q" &amp;INT((MONTH(A915)+2)/3) &amp; "-" &amp; YEAR(A915)</f>
        <v>Q3-2017</v>
      </c>
      <c r="C915" t="str">
        <f>TEXT(EnergyDemand__2_1[[#This Row],[Date]],"mmmm")</f>
        <v>September</v>
      </c>
      <c r="D915">
        <f>WEEKNUM(EnergyDemand__2_1[[#This Row],[Date]],)</f>
        <v>38</v>
      </c>
      <c r="E915" t="str">
        <f>TEXT(EnergyDemand__2_1[[#This Row],[Date]],"dddd")</f>
        <v>Thursday</v>
      </c>
      <c r="F915" s="49">
        <f>YEAR(EnergyDemand__2_1[[#This Row],[Date]])</f>
        <v>2017</v>
      </c>
      <c r="G915">
        <v>11.6</v>
      </c>
      <c r="H915">
        <v>23.6</v>
      </c>
      <c r="I915">
        <v>13</v>
      </c>
      <c r="J915">
        <v>0</v>
      </c>
      <c r="K915" t="str">
        <f>VLOOKUP(EnergyDemand__2_1[[#This Row],[Date]],_holidays!$A$1:$C$2107,2,0)</f>
        <v>Y</v>
      </c>
      <c r="L915" t="str">
        <f>VLOOKUP(EnergyDemand__2_1[[#This Row],[Date]],_holidays!$A$1:$C$2107,3,0)</f>
        <v>N</v>
      </c>
      <c r="M915" s="2">
        <v>119309.93</v>
      </c>
      <c r="N915" s="4">
        <v>74.957769020000001</v>
      </c>
      <c r="O915" s="54">
        <f>EnergyDemand__2_1[[#This Row],[Demand]]*EnergyDemand__2_1[[#This Row],[RRP AUD$]]</f>
        <v>8943206.1747323684</v>
      </c>
    </row>
    <row r="916" spans="1:15" x14ac:dyDescent="0.3">
      <c r="A916" s="3">
        <v>43266</v>
      </c>
      <c r="B916" s="3" t="str">
        <f>"Q" &amp;INT((MONTH(A916)+2)/3) &amp; "-" &amp; YEAR(A916)</f>
        <v>Q2-2018</v>
      </c>
      <c r="C916" t="str">
        <f>TEXT(EnergyDemand__2_1[[#This Row],[Date]],"mmmm")</f>
        <v>June</v>
      </c>
      <c r="D916">
        <f>WEEKNUM(EnergyDemand__2_1[[#This Row],[Date]],)</f>
        <v>24</v>
      </c>
      <c r="E916" t="str">
        <f>TEXT(EnergyDemand__2_1[[#This Row],[Date]],"dddd")</f>
        <v>Friday</v>
      </c>
      <c r="F916" s="49">
        <f>YEAR(EnergyDemand__2_1[[#This Row],[Date]])</f>
        <v>2018</v>
      </c>
      <c r="G916">
        <v>9.6</v>
      </c>
      <c r="H916">
        <v>14</v>
      </c>
      <c r="I916">
        <v>4.4000000000000004</v>
      </c>
      <c r="J916">
        <v>4.5999999999999996</v>
      </c>
      <c r="K916" t="str">
        <f>VLOOKUP(EnergyDemand__2_1[[#This Row],[Date]],_holidays!$A$1:$C$2107,2,0)</f>
        <v>Y</v>
      </c>
      <c r="L916" t="str">
        <f>VLOOKUP(EnergyDemand__2_1[[#This Row],[Date]],_holidays!$A$1:$C$2107,3,0)</f>
        <v>N</v>
      </c>
      <c r="M916" s="2">
        <v>133009.01</v>
      </c>
      <c r="N916" s="4">
        <v>74.905585810000005</v>
      </c>
      <c r="O916" s="54">
        <f>EnergyDemand__2_1[[#This Row],[Demand]]*EnergyDemand__2_1[[#This Row],[RRP AUD$]]</f>
        <v>9963117.8120581489</v>
      </c>
    </row>
    <row r="917" spans="1:15" x14ac:dyDescent="0.3">
      <c r="A917" s="3">
        <v>43246</v>
      </c>
      <c r="B917" s="3" t="str">
        <f>"Q" &amp;INT((MONTH(A917)+2)/3) &amp; "-" &amp; YEAR(A917)</f>
        <v>Q2-2018</v>
      </c>
      <c r="C917" t="str">
        <f>TEXT(EnergyDemand__2_1[[#This Row],[Date]],"mmmm")</f>
        <v>May</v>
      </c>
      <c r="D917">
        <f>WEEKNUM(EnergyDemand__2_1[[#This Row],[Date]],)</f>
        <v>21</v>
      </c>
      <c r="E917" t="str">
        <f>TEXT(EnergyDemand__2_1[[#This Row],[Date]],"dddd")</f>
        <v>Saturday</v>
      </c>
      <c r="F917" s="49">
        <f>YEAR(EnergyDemand__2_1[[#This Row],[Date]])</f>
        <v>2018</v>
      </c>
      <c r="G917">
        <v>5.2</v>
      </c>
      <c r="H917">
        <v>20.5</v>
      </c>
      <c r="I917">
        <v>9.9</v>
      </c>
      <c r="J917">
        <v>0</v>
      </c>
      <c r="K917" t="str">
        <f>VLOOKUP(EnergyDemand__2_1[[#This Row],[Date]],_holidays!$A$1:$C$2107,2,0)</f>
        <v>Y</v>
      </c>
      <c r="L917" t="str">
        <f>VLOOKUP(EnergyDemand__2_1[[#This Row],[Date]],_holidays!$A$1:$C$2107,3,0)</f>
        <v>N</v>
      </c>
      <c r="M917" s="2">
        <v>115384.08500000001</v>
      </c>
      <c r="N917" s="4">
        <v>74.746741069999999</v>
      </c>
      <c r="O917" s="54">
        <f>EnergyDemand__2_1[[#This Row],[Demand]]*EnergyDemand__2_1[[#This Row],[RRP AUD$]]</f>
        <v>8624584.325093871</v>
      </c>
    </row>
    <row r="918" spans="1:15" x14ac:dyDescent="0.3">
      <c r="A918" s="3">
        <v>43407</v>
      </c>
      <c r="B918" s="3" t="str">
        <f>"Q" &amp;INT((MONTH(A918)+2)/3) &amp; "-" &amp; YEAR(A918)</f>
        <v>Q4-2018</v>
      </c>
      <c r="C918" t="str">
        <f>TEXT(EnergyDemand__2_1[[#This Row],[Date]],"mmmm")</f>
        <v>November</v>
      </c>
      <c r="D918">
        <f>WEEKNUM(EnergyDemand__2_1[[#This Row],[Date]],)</f>
        <v>44</v>
      </c>
      <c r="E918" t="str">
        <f>TEXT(EnergyDemand__2_1[[#This Row],[Date]],"dddd")</f>
        <v>Saturday</v>
      </c>
      <c r="F918" s="49">
        <f>YEAR(EnergyDemand__2_1[[#This Row],[Date]])</f>
        <v>2018</v>
      </c>
      <c r="G918">
        <v>12.6</v>
      </c>
      <c r="H918">
        <v>20.9</v>
      </c>
      <c r="I918">
        <v>19.899999999999999</v>
      </c>
      <c r="J918">
        <v>0.2</v>
      </c>
      <c r="K918" t="str">
        <f>VLOOKUP(EnergyDemand__2_1[[#This Row],[Date]],_holidays!$A$1:$C$2107,2,0)</f>
        <v>Y</v>
      </c>
      <c r="L918" t="str">
        <f>VLOOKUP(EnergyDemand__2_1[[#This Row],[Date]],_holidays!$A$1:$C$2107,3,0)</f>
        <v>N</v>
      </c>
      <c r="M918" s="2">
        <v>93859.285000000003</v>
      </c>
      <c r="N918" s="4">
        <v>74.729665089999997</v>
      </c>
      <c r="O918" s="54">
        <f>EnergyDemand__2_1[[#This Row],[Demand]]*EnergyDemand__2_1[[#This Row],[RRP AUD$]]</f>
        <v>7014072.9336368609</v>
      </c>
    </row>
    <row r="919" spans="1:15" x14ac:dyDescent="0.3">
      <c r="A919" s="3">
        <v>43150</v>
      </c>
      <c r="B919" s="3" t="str">
        <f>"Q" &amp;INT((MONTH(A919)+2)/3) &amp; "-" &amp; YEAR(A919)</f>
        <v>Q1-2018</v>
      </c>
      <c r="C919" t="str">
        <f>TEXT(EnergyDemand__2_1[[#This Row],[Date]],"mmmm")</f>
        <v>February</v>
      </c>
      <c r="D919">
        <f>WEEKNUM(EnergyDemand__2_1[[#This Row],[Date]],)</f>
        <v>8</v>
      </c>
      <c r="E919" t="str">
        <f>TEXT(EnergyDemand__2_1[[#This Row],[Date]],"dddd")</f>
        <v>Monday</v>
      </c>
      <c r="F919" s="49">
        <f>YEAR(EnergyDemand__2_1[[#This Row],[Date]])</f>
        <v>2018</v>
      </c>
      <c r="G919">
        <v>17.600000000000001</v>
      </c>
      <c r="H919">
        <v>25.4</v>
      </c>
      <c r="I919">
        <v>20.9</v>
      </c>
      <c r="J919">
        <v>0.8</v>
      </c>
      <c r="K919" t="str">
        <f>VLOOKUP(EnergyDemand__2_1[[#This Row],[Date]],_holidays!$A$1:$C$2107,2,0)</f>
        <v>Y</v>
      </c>
      <c r="L919" t="str">
        <f>VLOOKUP(EnergyDemand__2_1[[#This Row],[Date]],_holidays!$A$1:$C$2107,3,0)</f>
        <v>N</v>
      </c>
      <c r="M919" s="2">
        <v>113116.425</v>
      </c>
      <c r="N919" s="4">
        <v>74.677828180000006</v>
      </c>
      <c r="O919" s="54">
        <f>EnergyDemand__2_1[[#This Row],[Demand]]*EnergyDemand__2_1[[#This Row],[RRP AUD$]]</f>
        <v>8447288.9504858572</v>
      </c>
    </row>
    <row r="920" spans="1:15" x14ac:dyDescent="0.3">
      <c r="A920" s="3">
        <v>42607</v>
      </c>
      <c r="B920" s="3" t="str">
        <f>"Q" &amp;INT((MONTH(A920)+2)/3) &amp; "-" &amp; YEAR(A920)</f>
        <v>Q3-2016</v>
      </c>
      <c r="C920" t="str">
        <f>TEXT(EnergyDemand__2_1[[#This Row],[Date]],"mmmm")</f>
        <v>August</v>
      </c>
      <c r="D920">
        <f>WEEKNUM(EnergyDemand__2_1[[#This Row],[Date]],)</f>
        <v>35</v>
      </c>
      <c r="E920" t="str">
        <f>TEXT(EnergyDemand__2_1[[#This Row],[Date]],"dddd")</f>
        <v>Thursday</v>
      </c>
      <c r="F920" s="49">
        <f>YEAR(EnergyDemand__2_1[[#This Row],[Date]])</f>
        <v>2016</v>
      </c>
      <c r="G920">
        <v>6.5</v>
      </c>
      <c r="H920">
        <v>13</v>
      </c>
      <c r="I920">
        <v>13.5</v>
      </c>
      <c r="J920">
        <v>1.2</v>
      </c>
      <c r="K920" t="str">
        <f>VLOOKUP(EnergyDemand__2_1[[#This Row],[Date]],_holidays!$A$1:$C$2107,2,0)</f>
        <v>Y</v>
      </c>
      <c r="L920" t="str">
        <f>VLOOKUP(EnergyDemand__2_1[[#This Row],[Date]],_holidays!$A$1:$C$2107,3,0)</f>
        <v>N</v>
      </c>
      <c r="M920" s="2">
        <v>139724.02499999999</v>
      </c>
      <c r="N920" s="4">
        <v>74.663055139999997</v>
      </c>
      <c r="O920" s="54">
        <f>EnergyDemand__2_1[[#This Row],[Demand]]*EnergyDemand__2_1[[#This Row],[RRP AUD$]]</f>
        <v>10432222.582957737</v>
      </c>
    </row>
    <row r="921" spans="1:15" x14ac:dyDescent="0.3">
      <c r="A921" s="3">
        <v>43386</v>
      </c>
      <c r="B921" s="3" t="str">
        <f>"Q" &amp;INT((MONTH(A921)+2)/3) &amp; "-" &amp; YEAR(A921)</f>
        <v>Q4-2018</v>
      </c>
      <c r="C921" t="str">
        <f>TEXT(EnergyDemand__2_1[[#This Row],[Date]],"mmmm")</f>
        <v>October</v>
      </c>
      <c r="D921">
        <f>WEEKNUM(EnergyDemand__2_1[[#This Row],[Date]],)</f>
        <v>41</v>
      </c>
      <c r="E921" t="str">
        <f>TEXT(EnergyDemand__2_1[[#This Row],[Date]],"dddd")</f>
        <v>Saturday</v>
      </c>
      <c r="F921" s="49">
        <f>YEAR(EnergyDemand__2_1[[#This Row],[Date]])</f>
        <v>2018</v>
      </c>
      <c r="G921">
        <v>10.5</v>
      </c>
      <c r="H921">
        <v>24.9</v>
      </c>
      <c r="I921">
        <v>23.2</v>
      </c>
      <c r="J921">
        <v>0</v>
      </c>
      <c r="K921" t="str">
        <f>VLOOKUP(EnergyDemand__2_1[[#This Row],[Date]],_holidays!$A$1:$C$2107,2,0)</f>
        <v>Y</v>
      </c>
      <c r="L921" t="str">
        <f>VLOOKUP(EnergyDemand__2_1[[#This Row],[Date]],_holidays!$A$1:$C$2107,3,0)</f>
        <v>N</v>
      </c>
      <c r="M921" s="2">
        <v>96584.744999999995</v>
      </c>
      <c r="N921" s="4">
        <v>74.616600149999996</v>
      </c>
      <c r="O921" s="54">
        <f>EnergyDemand__2_1[[#This Row],[Demand]]*EnergyDemand__2_1[[#This Row],[RRP AUD$]]</f>
        <v>7206825.2982547106</v>
      </c>
    </row>
    <row r="922" spans="1:15" x14ac:dyDescent="0.3">
      <c r="A922" s="3">
        <v>42834</v>
      </c>
      <c r="B922" s="3" t="str">
        <f>"Q" &amp;INT((MONTH(A922)+2)/3) &amp; "-" &amp; YEAR(A922)</f>
        <v>Q2-2017</v>
      </c>
      <c r="C922" t="str">
        <f>TEXT(EnergyDemand__2_1[[#This Row],[Date]],"mmmm")</f>
        <v>April</v>
      </c>
      <c r="D922">
        <f>WEEKNUM(EnergyDemand__2_1[[#This Row],[Date]],)</f>
        <v>15</v>
      </c>
      <c r="E922" t="str">
        <f>TEXT(EnergyDemand__2_1[[#This Row],[Date]],"dddd")</f>
        <v>Sunday</v>
      </c>
      <c r="F922" s="49">
        <f>YEAR(EnergyDemand__2_1[[#This Row],[Date]])</f>
        <v>2017</v>
      </c>
      <c r="G922">
        <v>11.7</v>
      </c>
      <c r="H922">
        <v>15.2</v>
      </c>
      <c r="I922">
        <v>6.5</v>
      </c>
      <c r="J922">
        <v>10.6</v>
      </c>
      <c r="K922" t="str">
        <f>VLOOKUP(EnergyDemand__2_1[[#This Row],[Date]],_holidays!$A$1:$C$2107,2,0)</f>
        <v>N</v>
      </c>
      <c r="L922" t="str">
        <f>VLOOKUP(EnergyDemand__2_1[[#This Row],[Date]],_holidays!$A$1:$C$2107,3,0)</f>
        <v>N</v>
      </c>
      <c r="M922" s="2">
        <v>96041.895000000004</v>
      </c>
      <c r="N922" s="4">
        <v>74.591633180000002</v>
      </c>
      <c r="O922" s="54">
        <f>EnergyDemand__2_1[[#This Row],[Demand]]*EnergyDemand__2_1[[#This Row],[RRP AUD$]]</f>
        <v>7163921.8017520765</v>
      </c>
    </row>
    <row r="923" spans="1:15" x14ac:dyDescent="0.3">
      <c r="A923" s="3">
        <v>43010</v>
      </c>
      <c r="B923" s="3" t="str">
        <f>"Q" &amp;INT((MONTH(A923)+2)/3) &amp; "-" &amp; YEAR(A923)</f>
        <v>Q4-2017</v>
      </c>
      <c r="C923" t="str">
        <f>TEXT(EnergyDemand__2_1[[#This Row],[Date]],"mmmm")</f>
        <v>October</v>
      </c>
      <c r="D923">
        <f>WEEKNUM(EnergyDemand__2_1[[#This Row],[Date]],)</f>
        <v>40</v>
      </c>
      <c r="E923" t="str">
        <f>TEXT(EnergyDemand__2_1[[#This Row],[Date]],"dddd")</f>
        <v>Monday</v>
      </c>
      <c r="F923" s="49">
        <f>YEAR(EnergyDemand__2_1[[#This Row],[Date]])</f>
        <v>2017</v>
      </c>
      <c r="G923">
        <v>9.5</v>
      </c>
      <c r="H923">
        <v>16.399999999999999</v>
      </c>
      <c r="I923">
        <v>16.399999999999999</v>
      </c>
      <c r="J923">
        <v>0</v>
      </c>
      <c r="K923" t="str">
        <f>VLOOKUP(EnergyDemand__2_1[[#This Row],[Date]],_holidays!$A$1:$C$2107,2,0)</f>
        <v>N</v>
      </c>
      <c r="L923" t="str">
        <f>VLOOKUP(EnergyDemand__2_1[[#This Row],[Date]],_holidays!$A$1:$C$2107,3,0)</f>
        <v>N</v>
      </c>
      <c r="M923" s="2">
        <v>119226.42</v>
      </c>
      <c r="N923" s="4">
        <v>74.497158290000002</v>
      </c>
      <c r="O923" s="54">
        <f>EnergyDemand__2_1[[#This Row],[Demand]]*EnergyDemand__2_1[[#This Row],[RRP AUD$]]</f>
        <v>8882029.4830900226</v>
      </c>
    </row>
    <row r="924" spans="1:15" x14ac:dyDescent="0.3">
      <c r="A924" s="3">
        <v>43211</v>
      </c>
      <c r="B924" s="3" t="str">
        <f>"Q" &amp;INT((MONTH(A924)+2)/3) &amp; "-" &amp; YEAR(A924)</f>
        <v>Q2-2018</v>
      </c>
      <c r="C924" t="str">
        <f>TEXT(EnergyDemand__2_1[[#This Row],[Date]],"mmmm")</f>
        <v>April</v>
      </c>
      <c r="D924">
        <f>WEEKNUM(EnergyDemand__2_1[[#This Row],[Date]],)</f>
        <v>16</v>
      </c>
      <c r="E924" t="str">
        <f>TEXT(EnergyDemand__2_1[[#This Row],[Date]],"dddd")</f>
        <v>Saturday</v>
      </c>
      <c r="F924" s="49">
        <f>YEAR(EnergyDemand__2_1[[#This Row],[Date]])</f>
        <v>2018</v>
      </c>
      <c r="G924">
        <v>11.9</v>
      </c>
      <c r="H924">
        <v>22.8</v>
      </c>
      <c r="I924">
        <v>11.3</v>
      </c>
      <c r="J924">
        <v>0</v>
      </c>
      <c r="K924" t="str">
        <f>VLOOKUP(EnergyDemand__2_1[[#This Row],[Date]],_holidays!$A$1:$C$2107,2,0)</f>
        <v>Y</v>
      </c>
      <c r="L924" t="str">
        <f>VLOOKUP(EnergyDemand__2_1[[#This Row],[Date]],_holidays!$A$1:$C$2107,3,0)</f>
        <v>N</v>
      </c>
      <c r="M924" s="2">
        <v>107479.26</v>
      </c>
      <c r="N924" s="4">
        <v>74.439689259999994</v>
      </c>
      <c r="O924" s="54">
        <f>EnergyDemand__2_1[[#This Row],[Demand]]*EnergyDemand__2_1[[#This Row],[RRP AUD$]]</f>
        <v>8000722.7162947468</v>
      </c>
    </row>
    <row r="925" spans="1:15" x14ac:dyDescent="0.3">
      <c r="A925" s="3">
        <v>43783</v>
      </c>
      <c r="B925" s="3" t="str">
        <f>"Q" &amp;INT((MONTH(A925)+2)/3) &amp; "-" &amp; YEAR(A925)</f>
        <v>Q4-2019</v>
      </c>
      <c r="C925" t="str">
        <f>TEXT(EnergyDemand__2_1[[#This Row],[Date]],"mmmm")</f>
        <v>November</v>
      </c>
      <c r="D925">
        <f>WEEKNUM(EnergyDemand__2_1[[#This Row],[Date]],)</f>
        <v>46</v>
      </c>
      <c r="E925" t="str">
        <f>TEXT(EnergyDemand__2_1[[#This Row],[Date]],"dddd")</f>
        <v>Thursday</v>
      </c>
      <c r="F925" s="49">
        <f>YEAR(EnergyDemand__2_1[[#This Row],[Date]])</f>
        <v>2019</v>
      </c>
      <c r="G925">
        <v>12.1</v>
      </c>
      <c r="H925">
        <v>22.4</v>
      </c>
      <c r="I925">
        <v>19.7</v>
      </c>
      <c r="J925">
        <v>0.8</v>
      </c>
      <c r="K925" t="str">
        <f>VLOOKUP(EnergyDemand__2_1[[#This Row],[Date]],_holidays!$A$1:$C$2107,2,0)</f>
        <v>Y</v>
      </c>
      <c r="L925" t="str">
        <f>VLOOKUP(EnergyDemand__2_1[[#This Row],[Date]],_holidays!$A$1:$C$2107,3,0)</f>
        <v>N</v>
      </c>
      <c r="M925" s="2">
        <v>109828.93</v>
      </c>
      <c r="N925" s="4">
        <v>74.43626304</v>
      </c>
      <c r="O925" s="54">
        <f>EnergyDemand__2_1[[#This Row],[Demand]]*EnergyDemand__2_1[[#This Row],[RRP AUD$]]</f>
        <v>8175255.1228817469</v>
      </c>
    </row>
    <row r="926" spans="1:15" x14ac:dyDescent="0.3">
      <c r="A926" s="3">
        <v>43534</v>
      </c>
      <c r="B926" s="3" t="str">
        <f>"Q" &amp;INT((MONTH(A926)+2)/3) &amp; "-" &amp; YEAR(A926)</f>
        <v>Q1-2019</v>
      </c>
      <c r="C926" t="str">
        <f>TEXT(EnergyDemand__2_1[[#This Row],[Date]],"mmmm")</f>
        <v>March</v>
      </c>
      <c r="D926">
        <f>WEEKNUM(EnergyDemand__2_1[[#This Row],[Date]],)</f>
        <v>11</v>
      </c>
      <c r="E926" t="str">
        <f>TEXT(EnergyDemand__2_1[[#This Row],[Date]],"dddd")</f>
        <v>Sunday</v>
      </c>
      <c r="F926" s="49">
        <f>YEAR(EnergyDemand__2_1[[#This Row],[Date]])</f>
        <v>2019</v>
      </c>
      <c r="G926">
        <v>14.3</v>
      </c>
      <c r="H926">
        <v>23.7</v>
      </c>
      <c r="I926">
        <v>10.1</v>
      </c>
      <c r="J926">
        <v>0</v>
      </c>
      <c r="K926" t="str">
        <f>VLOOKUP(EnergyDemand__2_1[[#This Row],[Date]],_holidays!$A$1:$C$2107,2,0)</f>
        <v>Y</v>
      </c>
      <c r="L926" t="str">
        <f>VLOOKUP(EnergyDemand__2_1[[#This Row],[Date]],_holidays!$A$1:$C$2107,3,0)</f>
        <v>N</v>
      </c>
      <c r="M926" s="2">
        <v>101994.05499999999</v>
      </c>
      <c r="N926" s="4">
        <v>74.374932029999997</v>
      </c>
      <c r="O926" s="54">
        <f>EnergyDemand__2_1[[#This Row],[Demand]]*EnergyDemand__2_1[[#This Row],[RRP AUD$]]</f>
        <v>7585800.9080890808</v>
      </c>
    </row>
    <row r="927" spans="1:15" x14ac:dyDescent="0.3">
      <c r="A927" s="3">
        <v>43610</v>
      </c>
      <c r="B927" s="3" t="str">
        <f>"Q" &amp;INT((MONTH(A927)+2)/3) &amp; "-" &amp; YEAR(A927)</f>
        <v>Q2-2019</v>
      </c>
      <c r="C927" t="str">
        <f>TEXT(EnergyDemand__2_1[[#This Row],[Date]],"mmmm")</f>
        <v>May</v>
      </c>
      <c r="D927">
        <f>WEEKNUM(EnergyDemand__2_1[[#This Row],[Date]],)</f>
        <v>21</v>
      </c>
      <c r="E927" t="str">
        <f>TEXT(EnergyDemand__2_1[[#This Row],[Date]],"dddd")</f>
        <v>Saturday</v>
      </c>
      <c r="F927" s="49">
        <f>YEAR(EnergyDemand__2_1[[#This Row],[Date]])</f>
        <v>2019</v>
      </c>
      <c r="G927">
        <v>13.7</v>
      </c>
      <c r="H927">
        <v>19.8</v>
      </c>
      <c r="I927">
        <v>9.1</v>
      </c>
      <c r="J927">
        <v>1.6</v>
      </c>
      <c r="K927" t="str">
        <f>VLOOKUP(EnergyDemand__2_1[[#This Row],[Date]],_holidays!$A$1:$C$2107,2,0)</f>
        <v>Y</v>
      </c>
      <c r="L927" t="str">
        <f>VLOOKUP(EnergyDemand__2_1[[#This Row],[Date]],_holidays!$A$1:$C$2107,3,0)</f>
        <v>N</v>
      </c>
      <c r="M927" s="2">
        <v>104949.95</v>
      </c>
      <c r="N927" s="4">
        <v>74.262935119999995</v>
      </c>
      <c r="O927" s="54">
        <f>EnergyDemand__2_1[[#This Row],[Demand]]*EnergyDemand__2_1[[#This Row],[RRP AUD$]]</f>
        <v>7793891.3276972435</v>
      </c>
    </row>
    <row r="928" spans="1:15" x14ac:dyDescent="0.3">
      <c r="A928" s="3">
        <v>43170</v>
      </c>
      <c r="B928" s="3" t="str">
        <f>"Q" &amp;INT((MONTH(A928)+2)/3) &amp; "-" &amp; YEAR(A928)</f>
        <v>Q1-2018</v>
      </c>
      <c r="C928" t="str">
        <f>TEXT(EnergyDemand__2_1[[#This Row],[Date]],"mmmm")</f>
        <v>March</v>
      </c>
      <c r="D928">
        <f>WEEKNUM(EnergyDemand__2_1[[#This Row],[Date]],)</f>
        <v>11</v>
      </c>
      <c r="E928" t="str">
        <f>TEXT(EnergyDemand__2_1[[#This Row],[Date]],"dddd")</f>
        <v>Sunday</v>
      </c>
      <c r="F928" s="49">
        <f>YEAR(EnergyDemand__2_1[[#This Row],[Date]])</f>
        <v>2018</v>
      </c>
      <c r="G928">
        <v>17</v>
      </c>
      <c r="H928">
        <v>22.8</v>
      </c>
      <c r="I928">
        <v>14.3</v>
      </c>
      <c r="J928">
        <v>0</v>
      </c>
      <c r="K928" t="str">
        <f>VLOOKUP(EnergyDemand__2_1[[#This Row],[Date]],_holidays!$A$1:$C$2107,2,0)</f>
        <v>Y</v>
      </c>
      <c r="L928" t="str">
        <f>VLOOKUP(EnergyDemand__2_1[[#This Row],[Date]],_holidays!$A$1:$C$2107,3,0)</f>
        <v>N</v>
      </c>
      <c r="M928" s="2">
        <v>104486.18</v>
      </c>
      <c r="N928" s="4">
        <v>74.152652579999994</v>
      </c>
      <c r="O928" s="54">
        <f>EnergyDemand__2_1[[#This Row],[Demand]]*EnergyDemand__2_1[[#This Row],[RRP AUD$]]</f>
        <v>7747927.4049513433</v>
      </c>
    </row>
    <row r="929" spans="1:15" x14ac:dyDescent="0.3">
      <c r="A929" s="3">
        <v>42763</v>
      </c>
      <c r="B929" s="3" t="str">
        <f>"Q" &amp;INT((MONTH(A929)+2)/3) &amp; "-" &amp; YEAR(A929)</f>
        <v>Q1-2017</v>
      </c>
      <c r="C929" t="str">
        <f>TEXT(EnergyDemand__2_1[[#This Row],[Date]],"mmmm")</f>
        <v>January</v>
      </c>
      <c r="D929">
        <f>WEEKNUM(EnergyDemand__2_1[[#This Row],[Date]],)</f>
        <v>4</v>
      </c>
      <c r="E929" t="str">
        <f>TEXT(EnergyDemand__2_1[[#This Row],[Date]],"dddd")</f>
        <v>Saturday</v>
      </c>
      <c r="F929" s="49">
        <f>YEAR(EnergyDemand__2_1[[#This Row],[Date]])</f>
        <v>2017</v>
      </c>
      <c r="G929">
        <v>15</v>
      </c>
      <c r="H929">
        <v>29.2</v>
      </c>
      <c r="I929">
        <v>29.2</v>
      </c>
      <c r="J929">
        <v>0</v>
      </c>
      <c r="K929" t="str">
        <f>VLOOKUP(EnergyDemand__2_1[[#This Row],[Date]],_holidays!$A$1:$C$2107,2,0)</f>
        <v>N</v>
      </c>
      <c r="L929" t="str">
        <f>VLOOKUP(EnergyDemand__2_1[[#This Row],[Date]],_holidays!$A$1:$C$2107,3,0)</f>
        <v>N</v>
      </c>
      <c r="M929" s="2">
        <v>108336.53</v>
      </c>
      <c r="N929" s="4">
        <v>74.062542859999994</v>
      </c>
      <c r="O929" s="54">
        <f>EnergyDemand__2_1[[#This Row],[Demand]]*EnergyDemand__2_1[[#This Row],[RRP AUD$]]</f>
        <v>8023678.8964286754</v>
      </c>
    </row>
    <row r="930" spans="1:15" x14ac:dyDescent="0.3">
      <c r="A930" s="3">
        <v>43221</v>
      </c>
      <c r="B930" s="3" t="str">
        <f>"Q" &amp;INT((MONTH(A930)+2)/3) &amp; "-" &amp; YEAR(A930)</f>
        <v>Q2-2018</v>
      </c>
      <c r="C930" t="str">
        <f>TEXT(EnergyDemand__2_1[[#This Row],[Date]],"mmmm")</f>
        <v>May</v>
      </c>
      <c r="D930">
        <f>WEEKNUM(EnergyDemand__2_1[[#This Row],[Date]],)</f>
        <v>18</v>
      </c>
      <c r="E930" t="str">
        <f>TEXT(EnergyDemand__2_1[[#This Row],[Date]],"dddd")</f>
        <v>Tuesday</v>
      </c>
      <c r="F930" s="49">
        <f>YEAR(EnergyDemand__2_1[[#This Row],[Date]])</f>
        <v>2018</v>
      </c>
      <c r="G930">
        <v>7.2</v>
      </c>
      <c r="H930">
        <v>23.4</v>
      </c>
      <c r="I930">
        <v>12.3</v>
      </c>
      <c r="J930">
        <v>0</v>
      </c>
      <c r="K930" t="str">
        <f>VLOOKUP(EnergyDemand__2_1[[#This Row],[Date]],_holidays!$A$1:$C$2107,2,0)</f>
        <v>Y</v>
      </c>
      <c r="L930" t="str">
        <f>VLOOKUP(EnergyDemand__2_1[[#This Row],[Date]],_holidays!$A$1:$C$2107,3,0)</f>
        <v>N</v>
      </c>
      <c r="M930" s="2">
        <v>122642.235</v>
      </c>
      <c r="N930" s="4">
        <v>73.974820219999998</v>
      </c>
      <c r="O930" s="54">
        <f>EnergyDemand__2_1[[#This Row],[Demand]]*EnergyDemand__2_1[[#This Row],[RRP AUD$]]</f>
        <v>9072437.2855039909</v>
      </c>
    </row>
    <row r="931" spans="1:15" x14ac:dyDescent="0.3">
      <c r="A931" s="3">
        <v>43191</v>
      </c>
      <c r="B931" s="3" t="str">
        <f>"Q" &amp;INT((MONTH(A931)+2)/3) &amp; "-" &amp; YEAR(A931)</f>
        <v>Q2-2018</v>
      </c>
      <c r="C931" t="str">
        <f>TEXT(EnergyDemand__2_1[[#This Row],[Date]],"mmmm")</f>
        <v>April</v>
      </c>
      <c r="D931">
        <f>WEEKNUM(EnergyDemand__2_1[[#This Row],[Date]],)</f>
        <v>14</v>
      </c>
      <c r="E931" t="str">
        <f>TEXT(EnergyDemand__2_1[[#This Row],[Date]],"dddd")</f>
        <v>Sunday</v>
      </c>
      <c r="F931" s="49">
        <f>YEAR(EnergyDemand__2_1[[#This Row],[Date]])</f>
        <v>2018</v>
      </c>
      <c r="G931">
        <v>13</v>
      </c>
      <c r="H931">
        <v>27.7</v>
      </c>
      <c r="I931">
        <v>11</v>
      </c>
      <c r="J931">
        <v>0</v>
      </c>
      <c r="K931" t="str">
        <f>VLOOKUP(EnergyDemand__2_1[[#This Row],[Date]],_holidays!$A$1:$C$2107,2,0)</f>
        <v>N</v>
      </c>
      <c r="L931" t="str">
        <f>VLOOKUP(EnergyDemand__2_1[[#This Row],[Date]],_holidays!$A$1:$C$2107,3,0)</f>
        <v>Y</v>
      </c>
      <c r="M931" s="2">
        <v>98817.03</v>
      </c>
      <c r="N931" s="4">
        <v>73.967841899999996</v>
      </c>
      <c r="O931" s="54">
        <f>EnergyDemand__2_1[[#This Row],[Demand]]*EnergyDemand__2_1[[#This Row],[RRP AUD$]]</f>
        <v>7309282.4520675568</v>
      </c>
    </row>
    <row r="932" spans="1:15" x14ac:dyDescent="0.3">
      <c r="A932" s="3">
        <v>43051</v>
      </c>
      <c r="B932" s="3" t="str">
        <f>"Q" &amp;INT((MONTH(A932)+2)/3) &amp; "-" &amp; YEAR(A932)</f>
        <v>Q4-2017</v>
      </c>
      <c r="C932" t="str">
        <f>TEXT(EnergyDemand__2_1[[#This Row],[Date]],"mmmm")</f>
        <v>November</v>
      </c>
      <c r="D932">
        <f>WEEKNUM(EnergyDemand__2_1[[#This Row],[Date]],)</f>
        <v>46</v>
      </c>
      <c r="E932" t="str">
        <f>TEXT(EnergyDemand__2_1[[#This Row],[Date]],"dddd")</f>
        <v>Sunday</v>
      </c>
      <c r="F932" s="49">
        <f>YEAR(EnergyDemand__2_1[[#This Row],[Date]])</f>
        <v>2017</v>
      </c>
      <c r="G932">
        <v>13.2</v>
      </c>
      <c r="H932">
        <v>23.3</v>
      </c>
      <c r="I932">
        <v>25</v>
      </c>
      <c r="J932">
        <v>0</v>
      </c>
      <c r="K932" t="str">
        <f>VLOOKUP(EnergyDemand__2_1[[#This Row],[Date]],_holidays!$A$1:$C$2107,2,0)</f>
        <v>Y</v>
      </c>
      <c r="L932" t="str">
        <f>VLOOKUP(EnergyDemand__2_1[[#This Row],[Date]],_holidays!$A$1:$C$2107,3,0)</f>
        <v>N</v>
      </c>
      <c r="M932" s="2">
        <v>98774.235000000001</v>
      </c>
      <c r="N932" s="4">
        <v>73.950064819999994</v>
      </c>
      <c r="O932" s="54">
        <f>EnergyDemand__2_1[[#This Row],[Demand]]*EnergyDemand__2_1[[#This Row],[RRP AUD$]]</f>
        <v>7304361.0807959121</v>
      </c>
    </row>
    <row r="933" spans="1:15" x14ac:dyDescent="0.3">
      <c r="A933" s="3">
        <v>42797</v>
      </c>
      <c r="B933" s="3" t="str">
        <f>"Q" &amp;INT((MONTH(A933)+2)/3) &amp; "-" &amp; YEAR(A933)</f>
        <v>Q1-2017</v>
      </c>
      <c r="C933" t="str">
        <f>TEXT(EnergyDemand__2_1[[#This Row],[Date]],"mmmm")</f>
        <v>March</v>
      </c>
      <c r="D933">
        <f>WEEKNUM(EnergyDemand__2_1[[#This Row],[Date]],)</f>
        <v>9</v>
      </c>
      <c r="E933" t="str">
        <f>TEXT(EnergyDemand__2_1[[#This Row],[Date]],"dddd")</f>
        <v>Friday</v>
      </c>
      <c r="F933" s="49">
        <f>YEAR(EnergyDemand__2_1[[#This Row],[Date]])</f>
        <v>2017</v>
      </c>
      <c r="G933">
        <v>18.100000000000001</v>
      </c>
      <c r="H933">
        <v>28.6</v>
      </c>
      <c r="I933">
        <v>18.100000000000001</v>
      </c>
      <c r="J933">
        <v>0</v>
      </c>
      <c r="K933" t="str">
        <f>VLOOKUP(EnergyDemand__2_1[[#This Row],[Date]],_holidays!$A$1:$C$2107,2,0)</f>
        <v>Y</v>
      </c>
      <c r="L933" t="str">
        <f>VLOOKUP(EnergyDemand__2_1[[#This Row],[Date]],_holidays!$A$1:$C$2107,3,0)</f>
        <v>N</v>
      </c>
      <c r="M933" s="2">
        <v>124311.33</v>
      </c>
      <c r="N933" s="4">
        <v>73.929299439999994</v>
      </c>
      <c r="O933" s="54">
        <f>EnergyDemand__2_1[[#This Row],[Demand]]*EnergyDemand__2_1[[#This Row],[RRP AUD$]]</f>
        <v>9190249.539354654</v>
      </c>
    </row>
    <row r="934" spans="1:15" x14ac:dyDescent="0.3">
      <c r="A934" s="3">
        <v>42802</v>
      </c>
      <c r="B934" s="3" t="str">
        <f>"Q" &amp;INT((MONTH(A934)+2)/3) &amp; "-" &amp; YEAR(A934)</f>
        <v>Q1-2017</v>
      </c>
      <c r="C934" t="str">
        <f>TEXT(EnergyDemand__2_1[[#This Row],[Date]],"mmmm")</f>
        <v>March</v>
      </c>
      <c r="D934">
        <f>WEEKNUM(EnergyDemand__2_1[[#This Row],[Date]],)</f>
        <v>10</v>
      </c>
      <c r="E934" t="str">
        <f>TEXT(EnergyDemand__2_1[[#This Row],[Date]],"dddd")</f>
        <v>Wednesday</v>
      </c>
      <c r="F934" s="49">
        <f>YEAR(EnergyDemand__2_1[[#This Row],[Date]])</f>
        <v>2017</v>
      </c>
      <c r="G934">
        <v>14.2</v>
      </c>
      <c r="H934">
        <v>31.5</v>
      </c>
      <c r="I934">
        <v>22.1</v>
      </c>
      <c r="J934">
        <v>0</v>
      </c>
      <c r="K934" t="str">
        <f>VLOOKUP(EnergyDemand__2_1[[#This Row],[Date]],_holidays!$A$1:$C$2107,2,0)</f>
        <v>Y</v>
      </c>
      <c r="L934" t="str">
        <f>VLOOKUP(EnergyDemand__2_1[[#This Row],[Date]],_holidays!$A$1:$C$2107,3,0)</f>
        <v>N</v>
      </c>
      <c r="M934" s="2">
        <v>124370.765</v>
      </c>
      <c r="N934" s="4">
        <v>73.923132069999994</v>
      </c>
      <c r="O934" s="54">
        <f>EnergyDemand__2_1[[#This Row],[Demand]]*EnergyDemand__2_1[[#This Row],[RRP AUD$]]</f>
        <v>9193876.4867419321</v>
      </c>
    </row>
    <row r="935" spans="1:15" x14ac:dyDescent="0.3">
      <c r="A935" s="3">
        <v>44029</v>
      </c>
      <c r="B935" s="3" t="str">
        <f>"Q" &amp;INT((MONTH(A935)+2)/3) &amp; "-" &amp; YEAR(A935)</f>
        <v>Q3-2020</v>
      </c>
      <c r="C935" t="str">
        <f>TEXT(EnergyDemand__2_1[[#This Row],[Date]],"mmmm")</f>
        <v>July</v>
      </c>
      <c r="D935">
        <f>WEEKNUM(EnergyDemand__2_1[[#This Row],[Date]],)</f>
        <v>29</v>
      </c>
      <c r="E935" t="str">
        <f>TEXT(EnergyDemand__2_1[[#This Row],[Date]],"dddd")</f>
        <v>Friday</v>
      </c>
      <c r="F935" s="49">
        <f>YEAR(EnergyDemand__2_1[[#This Row],[Date]])</f>
        <v>2020</v>
      </c>
      <c r="G935">
        <v>3.1</v>
      </c>
      <c r="H935">
        <v>12.8</v>
      </c>
      <c r="I935">
        <v>7.4</v>
      </c>
      <c r="J935">
        <v>0</v>
      </c>
      <c r="K935" t="str">
        <f>VLOOKUP(EnergyDemand__2_1[[#This Row],[Date]],_holidays!$A$1:$C$2107,2,0)</f>
        <v>Y</v>
      </c>
      <c r="L935" t="str">
        <f>VLOOKUP(EnergyDemand__2_1[[#This Row],[Date]],_holidays!$A$1:$C$2107,3,0)</f>
        <v>N</v>
      </c>
      <c r="M935" s="2">
        <v>143109.35500000001</v>
      </c>
      <c r="N935" s="4">
        <v>73.815508410000007</v>
      </c>
      <c r="O935" s="54">
        <f>EnergyDemand__2_1[[#This Row],[Demand]]*EnergyDemand__2_1[[#This Row],[RRP AUD$]]</f>
        <v>10563689.797552178</v>
      </c>
    </row>
    <row r="936" spans="1:15" x14ac:dyDescent="0.3">
      <c r="A936" s="3">
        <v>42964</v>
      </c>
      <c r="B936" s="3" t="str">
        <f>"Q" &amp;INT((MONTH(A936)+2)/3) &amp; "-" &amp; YEAR(A936)</f>
        <v>Q3-2017</v>
      </c>
      <c r="C936" t="str">
        <f>TEXT(EnergyDemand__2_1[[#This Row],[Date]],"mmmm")</f>
        <v>August</v>
      </c>
      <c r="D936">
        <f>WEEKNUM(EnergyDemand__2_1[[#This Row],[Date]],)</f>
        <v>33</v>
      </c>
      <c r="E936" t="str">
        <f>TEXT(EnergyDemand__2_1[[#This Row],[Date]],"dddd")</f>
        <v>Thursday</v>
      </c>
      <c r="F936" s="49">
        <f>YEAR(EnergyDemand__2_1[[#This Row],[Date]])</f>
        <v>2017</v>
      </c>
      <c r="G936">
        <v>9.3000000000000007</v>
      </c>
      <c r="H936">
        <v>15.6</v>
      </c>
      <c r="I936">
        <v>9.1</v>
      </c>
      <c r="J936">
        <v>1.8</v>
      </c>
      <c r="K936" t="str">
        <f>VLOOKUP(EnergyDemand__2_1[[#This Row],[Date]],_holidays!$A$1:$C$2107,2,0)</f>
        <v>Y</v>
      </c>
      <c r="L936" t="str">
        <f>VLOOKUP(EnergyDemand__2_1[[#This Row],[Date]],_holidays!$A$1:$C$2107,3,0)</f>
        <v>N</v>
      </c>
      <c r="M936" s="2">
        <v>129223.80499999999</v>
      </c>
      <c r="N936" s="4">
        <v>73.714560050000003</v>
      </c>
      <c r="O936" s="54">
        <f>EnergyDemand__2_1[[#This Row],[Demand]]*EnergyDemand__2_1[[#This Row],[RRP AUD$]]</f>
        <v>9525675.93356199</v>
      </c>
    </row>
    <row r="937" spans="1:15" x14ac:dyDescent="0.3">
      <c r="A937" s="3">
        <v>42567</v>
      </c>
      <c r="B937" s="3" t="str">
        <f>"Q" &amp;INT((MONTH(A937)+2)/3) &amp; "-" &amp; YEAR(A937)</f>
        <v>Q3-2016</v>
      </c>
      <c r="C937" t="str">
        <f>TEXT(EnergyDemand__2_1[[#This Row],[Date]],"mmmm")</f>
        <v>July</v>
      </c>
      <c r="D937">
        <f>WEEKNUM(EnergyDemand__2_1[[#This Row],[Date]],)</f>
        <v>29</v>
      </c>
      <c r="E937" t="str">
        <f>TEXT(EnergyDemand__2_1[[#This Row],[Date]],"dddd")</f>
        <v>Saturday</v>
      </c>
      <c r="F937" s="49">
        <f>YEAR(EnergyDemand__2_1[[#This Row],[Date]])</f>
        <v>2016</v>
      </c>
      <c r="G937">
        <v>7.8</v>
      </c>
      <c r="H937">
        <v>13.7</v>
      </c>
      <c r="I937">
        <v>10.199999999999999</v>
      </c>
      <c r="J937">
        <v>0</v>
      </c>
      <c r="K937" t="str">
        <f>VLOOKUP(EnergyDemand__2_1[[#This Row],[Date]],_holidays!$A$1:$C$2107,2,0)</f>
        <v>Y</v>
      </c>
      <c r="L937" t="str">
        <f>VLOOKUP(EnergyDemand__2_1[[#This Row],[Date]],_holidays!$A$1:$C$2107,3,0)</f>
        <v>N</v>
      </c>
      <c r="M937" s="2">
        <v>120659.15</v>
      </c>
      <c r="N937" s="4">
        <v>73.694418769999999</v>
      </c>
      <c r="O937" s="54">
        <f>EnergyDemand__2_1[[#This Row],[Demand]]*EnergyDemand__2_1[[#This Row],[RRP AUD$]]</f>
        <v>8891905.9285322446</v>
      </c>
    </row>
    <row r="938" spans="1:15" x14ac:dyDescent="0.3">
      <c r="A938" s="3">
        <v>43158</v>
      </c>
      <c r="B938" s="3" t="str">
        <f>"Q" &amp;INT((MONTH(A938)+2)/3) &amp; "-" &amp; YEAR(A938)</f>
        <v>Q1-2018</v>
      </c>
      <c r="C938" t="str">
        <f>TEXT(EnergyDemand__2_1[[#This Row],[Date]],"mmmm")</f>
        <v>February</v>
      </c>
      <c r="D938">
        <f>WEEKNUM(EnergyDemand__2_1[[#This Row],[Date]],)</f>
        <v>9</v>
      </c>
      <c r="E938" t="str">
        <f>TEXT(EnergyDemand__2_1[[#This Row],[Date]],"dddd")</f>
        <v>Tuesday</v>
      </c>
      <c r="F938" s="49">
        <f>YEAR(EnergyDemand__2_1[[#This Row],[Date]])</f>
        <v>2018</v>
      </c>
      <c r="G938">
        <v>14.9</v>
      </c>
      <c r="H938">
        <v>31.3</v>
      </c>
      <c r="I938">
        <v>24</v>
      </c>
      <c r="J938">
        <v>0</v>
      </c>
      <c r="K938" t="str">
        <f>VLOOKUP(EnergyDemand__2_1[[#This Row],[Date]],_holidays!$A$1:$C$2107,2,0)</f>
        <v>Y</v>
      </c>
      <c r="L938" t="str">
        <f>VLOOKUP(EnergyDemand__2_1[[#This Row],[Date]],_holidays!$A$1:$C$2107,3,0)</f>
        <v>N</v>
      </c>
      <c r="M938" s="2">
        <v>127894.285</v>
      </c>
      <c r="N938" s="4">
        <v>73.635400590000003</v>
      </c>
      <c r="O938" s="54">
        <f>EnergyDemand__2_1[[#This Row],[Demand]]*EnergyDemand__2_1[[#This Row],[RRP AUD$]]</f>
        <v>9417546.9091466293</v>
      </c>
    </row>
    <row r="939" spans="1:15" x14ac:dyDescent="0.3">
      <c r="A939" s="3">
        <v>43815</v>
      </c>
      <c r="B939" s="3" t="str">
        <f>"Q" &amp;INT((MONTH(A939)+2)/3) &amp; "-" &amp; YEAR(A939)</f>
        <v>Q4-2019</v>
      </c>
      <c r="C939" t="str">
        <f>TEXT(EnergyDemand__2_1[[#This Row],[Date]],"mmmm")</f>
        <v>December</v>
      </c>
      <c r="D939">
        <f>WEEKNUM(EnergyDemand__2_1[[#This Row],[Date]],)</f>
        <v>51</v>
      </c>
      <c r="E939" t="str">
        <f>TEXT(EnergyDemand__2_1[[#This Row],[Date]],"dddd")</f>
        <v>Monday</v>
      </c>
      <c r="F939" s="49">
        <f>YEAR(EnergyDemand__2_1[[#This Row],[Date]])</f>
        <v>2019</v>
      </c>
      <c r="G939">
        <v>13</v>
      </c>
      <c r="H939">
        <v>22.6</v>
      </c>
      <c r="I939">
        <v>21.7</v>
      </c>
      <c r="J939">
        <v>0</v>
      </c>
      <c r="K939" t="str">
        <f>VLOOKUP(EnergyDemand__2_1[[#This Row],[Date]],_holidays!$A$1:$C$2107,2,0)</f>
        <v>Y</v>
      </c>
      <c r="L939" t="str">
        <f>VLOOKUP(EnergyDemand__2_1[[#This Row],[Date]],_holidays!$A$1:$C$2107,3,0)</f>
        <v>N</v>
      </c>
      <c r="M939" s="2">
        <v>114400.065</v>
      </c>
      <c r="N939" s="4">
        <v>73.601749130000002</v>
      </c>
      <c r="O939" s="54">
        <f>EnergyDemand__2_1[[#This Row],[Demand]]*EnergyDemand__2_1[[#This Row],[RRP AUD$]]</f>
        <v>8420044.8845856935</v>
      </c>
    </row>
    <row r="940" spans="1:15" x14ac:dyDescent="0.3">
      <c r="A940" s="3">
        <v>43383</v>
      </c>
      <c r="B940" s="3" t="str">
        <f>"Q" &amp;INT((MONTH(A940)+2)/3) &amp; "-" &amp; YEAR(A940)</f>
        <v>Q4-2018</v>
      </c>
      <c r="C940" t="str">
        <f>TEXT(EnergyDemand__2_1[[#This Row],[Date]],"mmmm")</f>
        <v>October</v>
      </c>
      <c r="D940">
        <f>WEEKNUM(EnergyDemand__2_1[[#This Row],[Date]],)</f>
        <v>41</v>
      </c>
      <c r="E940" t="str">
        <f>TEXT(EnergyDemand__2_1[[#This Row],[Date]],"dddd")</f>
        <v>Wednesday</v>
      </c>
      <c r="F940" s="49">
        <f>YEAR(EnergyDemand__2_1[[#This Row],[Date]])</f>
        <v>2018</v>
      </c>
      <c r="G940">
        <v>10.1</v>
      </c>
      <c r="H940">
        <v>16.5</v>
      </c>
      <c r="I940">
        <v>20</v>
      </c>
      <c r="J940">
        <v>0</v>
      </c>
      <c r="K940" t="str">
        <f>VLOOKUP(EnergyDemand__2_1[[#This Row],[Date]],_holidays!$A$1:$C$2107,2,0)</f>
        <v>Y</v>
      </c>
      <c r="L940" t="str">
        <f>VLOOKUP(EnergyDemand__2_1[[#This Row],[Date]],_holidays!$A$1:$C$2107,3,0)</f>
        <v>N</v>
      </c>
      <c r="M940" s="2">
        <v>109551.08</v>
      </c>
      <c r="N940" s="4">
        <v>73.539697610000005</v>
      </c>
      <c r="O940" s="54">
        <f>EnergyDemand__2_1[[#This Row],[Demand]]*EnergyDemand__2_1[[#This Row],[RRP AUD$]]</f>
        <v>8056353.2960489197</v>
      </c>
    </row>
    <row r="941" spans="1:15" x14ac:dyDescent="0.3">
      <c r="A941" s="3">
        <v>43715</v>
      </c>
      <c r="B941" s="3" t="str">
        <f>"Q" &amp;INT((MONTH(A941)+2)/3) &amp; "-" &amp; YEAR(A941)</f>
        <v>Q3-2019</v>
      </c>
      <c r="C941" t="str">
        <f>TEXT(EnergyDemand__2_1[[#This Row],[Date]],"mmmm")</f>
        <v>September</v>
      </c>
      <c r="D941">
        <f>WEEKNUM(EnergyDemand__2_1[[#This Row],[Date]],)</f>
        <v>36</v>
      </c>
      <c r="E941" t="str">
        <f>TEXT(EnergyDemand__2_1[[#This Row],[Date]],"dddd")</f>
        <v>Saturday</v>
      </c>
      <c r="F941" s="49">
        <f>YEAR(EnergyDemand__2_1[[#This Row],[Date]])</f>
        <v>2019</v>
      </c>
      <c r="G941">
        <v>8.8000000000000007</v>
      </c>
      <c r="H941">
        <v>12.9</v>
      </c>
      <c r="I941">
        <v>11.3</v>
      </c>
      <c r="J941">
        <v>1</v>
      </c>
      <c r="K941" t="str">
        <f>VLOOKUP(EnergyDemand__2_1[[#This Row],[Date]],_holidays!$A$1:$C$2107,2,0)</f>
        <v>Y</v>
      </c>
      <c r="L941" t="str">
        <f>VLOOKUP(EnergyDemand__2_1[[#This Row],[Date]],_holidays!$A$1:$C$2107,3,0)</f>
        <v>N</v>
      </c>
      <c r="M941" s="2">
        <v>115200.19</v>
      </c>
      <c r="N941" s="4">
        <v>73.467962999999997</v>
      </c>
      <c r="O941" s="54">
        <f>EnergyDemand__2_1[[#This Row],[Demand]]*EnergyDemand__2_1[[#This Row],[RRP AUD$]]</f>
        <v>8463523.2965129707</v>
      </c>
    </row>
    <row r="942" spans="1:15" x14ac:dyDescent="0.3">
      <c r="A942" s="3">
        <v>42740</v>
      </c>
      <c r="B942" s="3" t="str">
        <f>"Q" &amp;INT((MONTH(A942)+2)/3) &amp; "-" &amp; YEAR(A942)</f>
        <v>Q1-2017</v>
      </c>
      <c r="C942" t="str">
        <f>TEXT(EnergyDemand__2_1[[#This Row],[Date]],"mmmm")</f>
        <v>January</v>
      </c>
      <c r="D942">
        <f>WEEKNUM(EnergyDemand__2_1[[#This Row],[Date]],)</f>
        <v>1</v>
      </c>
      <c r="E942" t="str">
        <f>TEXT(EnergyDemand__2_1[[#This Row],[Date]],"dddd")</f>
        <v>Thursday</v>
      </c>
      <c r="F942" s="49">
        <f>YEAR(EnergyDemand__2_1[[#This Row],[Date]])</f>
        <v>2017</v>
      </c>
      <c r="G942">
        <v>18.5</v>
      </c>
      <c r="H942">
        <v>31.7</v>
      </c>
      <c r="I942">
        <v>29.7</v>
      </c>
      <c r="J942">
        <v>0</v>
      </c>
      <c r="K942" t="str">
        <f>VLOOKUP(EnergyDemand__2_1[[#This Row],[Date]],_holidays!$A$1:$C$2107,2,0)</f>
        <v>N</v>
      </c>
      <c r="L942" t="str">
        <f>VLOOKUP(EnergyDemand__2_1[[#This Row],[Date]],_holidays!$A$1:$C$2107,3,0)</f>
        <v>N</v>
      </c>
      <c r="M942" s="2">
        <v>128079.845</v>
      </c>
      <c r="N942" s="4">
        <v>73.458259870000006</v>
      </c>
      <c r="O942" s="54">
        <f>EnergyDemand__2_1[[#This Row],[Demand]]*EnergyDemand__2_1[[#This Row],[RRP AUD$]]</f>
        <v>9408522.5381193217</v>
      </c>
    </row>
    <row r="943" spans="1:15" x14ac:dyDescent="0.3">
      <c r="A943" s="3">
        <v>43113</v>
      </c>
      <c r="B943" s="3" t="str">
        <f>"Q" &amp;INT((MONTH(A943)+2)/3) &amp; "-" &amp; YEAR(A943)</f>
        <v>Q1-2018</v>
      </c>
      <c r="C943" t="str">
        <f>TEXT(EnergyDemand__2_1[[#This Row],[Date]],"mmmm")</f>
        <v>January</v>
      </c>
      <c r="D943">
        <f>WEEKNUM(EnergyDemand__2_1[[#This Row],[Date]],)</f>
        <v>2</v>
      </c>
      <c r="E943" t="str">
        <f>TEXT(EnergyDemand__2_1[[#This Row],[Date]],"dddd")</f>
        <v>Saturday</v>
      </c>
      <c r="F943" s="49">
        <f>YEAR(EnergyDemand__2_1[[#This Row],[Date]])</f>
        <v>2018</v>
      </c>
      <c r="G943">
        <v>16</v>
      </c>
      <c r="H943">
        <v>20.9</v>
      </c>
      <c r="I943">
        <v>10.7</v>
      </c>
      <c r="J943">
        <v>7</v>
      </c>
      <c r="K943" t="str">
        <f>VLOOKUP(EnergyDemand__2_1[[#This Row],[Date]],_holidays!$A$1:$C$2107,2,0)</f>
        <v>N</v>
      </c>
      <c r="L943" t="str">
        <f>VLOOKUP(EnergyDemand__2_1[[#This Row],[Date]],_holidays!$A$1:$C$2107,3,0)</f>
        <v>N</v>
      </c>
      <c r="M943" s="2">
        <v>98977.05</v>
      </c>
      <c r="N943" s="4">
        <v>73.276545920000004</v>
      </c>
      <c r="O943" s="54">
        <f>EnergyDemand__2_1[[#This Row],[Demand]]*EnergyDemand__2_1[[#This Row],[RRP AUD$]]</f>
        <v>7252696.3493511369</v>
      </c>
    </row>
    <row r="944" spans="1:15" x14ac:dyDescent="0.3">
      <c r="A944" s="3">
        <v>43166</v>
      </c>
      <c r="B944" s="3" t="str">
        <f>"Q" &amp;INT((MONTH(A944)+2)/3) &amp; "-" &amp; YEAR(A944)</f>
        <v>Q1-2018</v>
      </c>
      <c r="C944" t="str">
        <f>TEXT(EnergyDemand__2_1[[#This Row],[Date]],"mmmm")</f>
        <v>March</v>
      </c>
      <c r="D944">
        <f>WEEKNUM(EnergyDemand__2_1[[#This Row],[Date]],)</f>
        <v>10</v>
      </c>
      <c r="E944" t="str">
        <f>TEXT(EnergyDemand__2_1[[#This Row],[Date]],"dddd")</f>
        <v>Wednesday</v>
      </c>
      <c r="F944" s="49">
        <f>YEAR(EnergyDemand__2_1[[#This Row],[Date]])</f>
        <v>2018</v>
      </c>
      <c r="G944">
        <v>14.4</v>
      </c>
      <c r="H944">
        <v>28.5</v>
      </c>
      <c r="I944">
        <v>22.4</v>
      </c>
      <c r="J944">
        <v>0</v>
      </c>
      <c r="K944" t="str">
        <f>VLOOKUP(EnergyDemand__2_1[[#This Row],[Date]],_holidays!$A$1:$C$2107,2,0)</f>
        <v>Y</v>
      </c>
      <c r="L944" t="str">
        <f>VLOOKUP(EnergyDemand__2_1[[#This Row],[Date]],_holidays!$A$1:$C$2107,3,0)</f>
        <v>N</v>
      </c>
      <c r="M944" s="2">
        <v>122717.5</v>
      </c>
      <c r="N944" s="4">
        <v>73.26754588</v>
      </c>
      <c r="O944" s="54">
        <f>EnergyDemand__2_1[[#This Row],[Demand]]*EnergyDemand__2_1[[#This Row],[RRP AUD$]]</f>
        <v>8991210.0615289006</v>
      </c>
    </row>
    <row r="945" spans="1:15" x14ac:dyDescent="0.3">
      <c r="A945" s="3">
        <v>42605</v>
      </c>
      <c r="B945" s="3" t="str">
        <f>"Q" &amp;INT((MONTH(A945)+2)/3) &amp; "-" &amp; YEAR(A945)</f>
        <v>Q3-2016</v>
      </c>
      <c r="C945" t="str">
        <f>TEXT(EnergyDemand__2_1[[#This Row],[Date]],"mmmm")</f>
        <v>August</v>
      </c>
      <c r="D945">
        <f>WEEKNUM(EnergyDemand__2_1[[#This Row],[Date]],)</f>
        <v>35</v>
      </c>
      <c r="E945" t="str">
        <f>TEXT(EnergyDemand__2_1[[#This Row],[Date]],"dddd")</f>
        <v>Tuesday</v>
      </c>
      <c r="F945" s="49">
        <f>YEAR(EnergyDemand__2_1[[#This Row],[Date]])</f>
        <v>2016</v>
      </c>
      <c r="G945">
        <v>7</v>
      </c>
      <c r="H945">
        <v>13.4</v>
      </c>
      <c r="I945">
        <v>14.2</v>
      </c>
      <c r="J945">
        <v>11</v>
      </c>
      <c r="K945" t="str">
        <f>VLOOKUP(EnergyDemand__2_1[[#This Row],[Date]],_holidays!$A$1:$C$2107,2,0)</f>
        <v>Y</v>
      </c>
      <c r="L945" t="str">
        <f>VLOOKUP(EnergyDemand__2_1[[#This Row],[Date]],_holidays!$A$1:$C$2107,3,0)</f>
        <v>N</v>
      </c>
      <c r="M945" s="2">
        <v>138640.39000000001</v>
      </c>
      <c r="N945" s="4">
        <v>73.189593709999997</v>
      </c>
      <c r="O945" s="54">
        <f>EnergyDemand__2_1[[#This Row],[Demand]]*EnergyDemand__2_1[[#This Row],[RRP AUD$]]</f>
        <v>10147033.815895947</v>
      </c>
    </row>
    <row r="946" spans="1:15" x14ac:dyDescent="0.3">
      <c r="A946" s="3">
        <v>42469</v>
      </c>
      <c r="B946" s="3" t="str">
        <f>"Q" &amp;INT((MONTH(A946)+2)/3) &amp; "-" &amp; YEAR(A946)</f>
        <v>Q2-2016</v>
      </c>
      <c r="C946" t="str">
        <f>TEXT(EnergyDemand__2_1[[#This Row],[Date]],"mmmm")</f>
        <v>April</v>
      </c>
      <c r="D946">
        <f>WEEKNUM(EnergyDemand__2_1[[#This Row],[Date]],)</f>
        <v>15</v>
      </c>
      <c r="E946" t="str">
        <f>TEXT(EnergyDemand__2_1[[#This Row],[Date]],"dddd")</f>
        <v>Saturday</v>
      </c>
      <c r="F946" s="49">
        <f>YEAR(EnergyDemand__2_1[[#This Row],[Date]])</f>
        <v>2016</v>
      </c>
      <c r="G946">
        <v>10.4</v>
      </c>
      <c r="H946">
        <v>22.3</v>
      </c>
      <c r="I946">
        <v>13</v>
      </c>
      <c r="J946">
        <v>0</v>
      </c>
      <c r="K946" t="str">
        <f>VLOOKUP(EnergyDemand__2_1[[#This Row],[Date]],_holidays!$A$1:$C$2107,2,0)</f>
        <v>N</v>
      </c>
      <c r="L946" t="str">
        <f>VLOOKUP(EnergyDemand__2_1[[#This Row],[Date]],_holidays!$A$1:$C$2107,3,0)</f>
        <v>N</v>
      </c>
      <c r="M946" s="2">
        <v>109044.9</v>
      </c>
      <c r="N946" s="4">
        <v>73.139144529999996</v>
      </c>
      <c r="O946" s="54">
        <f>EnergyDemand__2_1[[#This Row],[Demand]]*EnergyDemand__2_1[[#This Row],[RRP AUD$]]</f>
        <v>7975450.7013593959</v>
      </c>
    </row>
    <row r="947" spans="1:15" x14ac:dyDescent="0.3">
      <c r="A947" s="3">
        <v>43303</v>
      </c>
      <c r="B947" s="3" t="str">
        <f>"Q" &amp;INT((MONTH(A947)+2)/3) &amp; "-" &amp; YEAR(A947)</f>
        <v>Q3-2018</v>
      </c>
      <c r="C947" t="str">
        <f>TEXT(EnergyDemand__2_1[[#This Row],[Date]],"mmmm")</f>
        <v>July</v>
      </c>
      <c r="D947">
        <f>WEEKNUM(EnergyDemand__2_1[[#This Row],[Date]],)</f>
        <v>30</v>
      </c>
      <c r="E947" t="str">
        <f>TEXT(EnergyDemand__2_1[[#This Row],[Date]],"dddd")</f>
        <v>Sunday</v>
      </c>
      <c r="F947" s="49">
        <f>YEAR(EnergyDemand__2_1[[#This Row],[Date]])</f>
        <v>2018</v>
      </c>
      <c r="G947">
        <v>8</v>
      </c>
      <c r="H947">
        <v>14.8</v>
      </c>
      <c r="I947">
        <v>10.5</v>
      </c>
      <c r="J947">
        <v>0</v>
      </c>
      <c r="K947" t="str">
        <f>VLOOKUP(EnergyDemand__2_1[[#This Row],[Date]],_holidays!$A$1:$C$2107,2,0)</f>
        <v>Y</v>
      </c>
      <c r="L947" t="str">
        <f>VLOOKUP(EnergyDemand__2_1[[#This Row],[Date]],_holidays!$A$1:$C$2107,3,0)</f>
        <v>N</v>
      </c>
      <c r="M947" s="2">
        <v>114186.8</v>
      </c>
      <c r="N947" s="4">
        <v>73.13566324</v>
      </c>
      <c r="O947" s="54">
        <f>EnergyDemand__2_1[[#This Row],[Demand]]*EnergyDemand__2_1[[#This Row],[RRP AUD$]]</f>
        <v>8351127.351253232</v>
      </c>
    </row>
    <row r="948" spans="1:15" x14ac:dyDescent="0.3">
      <c r="A948" s="3">
        <v>43029</v>
      </c>
      <c r="B948" s="3" t="str">
        <f>"Q" &amp;INT((MONTH(A948)+2)/3) &amp; "-" &amp; YEAR(A948)</f>
        <v>Q4-2017</v>
      </c>
      <c r="C948" t="str">
        <f>TEXT(EnergyDemand__2_1[[#This Row],[Date]],"mmmm")</f>
        <v>October</v>
      </c>
      <c r="D948">
        <f>WEEKNUM(EnergyDemand__2_1[[#This Row],[Date]],)</f>
        <v>42</v>
      </c>
      <c r="E948" t="str">
        <f>TEXT(EnergyDemand__2_1[[#This Row],[Date]],"dddd")</f>
        <v>Saturday</v>
      </c>
      <c r="F948" s="49">
        <f>YEAR(EnergyDemand__2_1[[#This Row],[Date]])</f>
        <v>2017</v>
      </c>
      <c r="G948">
        <v>11</v>
      </c>
      <c r="H948">
        <v>15.4</v>
      </c>
      <c r="I948">
        <v>12.8</v>
      </c>
      <c r="J948">
        <v>0</v>
      </c>
      <c r="K948" t="str">
        <f>VLOOKUP(EnergyDemand__2_1[[#This Row],[Date]],_holidays!$A$1:$C$2107,2,0)</f>
        <v>Y</v>
      </c>
      <c r="L948" t="str">
        <f>VLOOKUP(EnergyDemand__2_1[[#This Row],[Date]],_holidays!$A$1:$C$2107,3,0)</f>
        <v>N</v>
      </c>
      <c r="M948" s="2">
        <v>102195.97500000001</v>
      </c>
      <c r="N948" s="4">
        <v>73.108339409999999</v>
      </c>
      <c r="O948" s="54">
        <f>EnergyDemand__2_1[[#This Row],[Demand]]*EnergyDemand__2_1[[#This Row],[RRP AUD$]]</f>
        <v>7471378.026635875</v>
      </c>
    </row>
    <row r="949" spans="1:15" x14ac:dyDescent="0.3">
      <c r="A949" s="3">
        <v>44043</v>
      </c>
      <c r="B949" s="3" t="str">
        <f>"Q" &amp;INT((MONTH(A949)+2)/3) &amp; "-" &amp; YEAR(A949)</f>
        <v>Q3-2020</v>
      </c>
      <c r="C949" t="str">
        <f>TEXT(EnergyDemand__2_1[[#This Row],[Date]],"mmmm")</f>
        <v>July</v>
      </c>
      <c r="D949">
        <f>WEEKNUM(EnergyDemand__2_1[[#This Row],[Date]],)</f>
        <v>31</v>
      </c>
      <c r="E949" t="str">
        <f>TEXT(EnergyDemand__2_1[[#This Row],[Date]],"dddd")</f>
        <v>Friday</v>
      </c>
      <c r="F949" s="49">
        <f>YEAR(EnergyDemand__2_1[[#This Row],[Date]])</f>
        <v>2020</v>
      </c>
      <c r="G949">
        <v>3.4</v>
      </c>
      <c r="H949">
        <v>17.100000000000001</v>
      </c>
      <c r="I949">
        <v>11.3</v>
      </c>
      <c r="J949">
        <v>0</v>
      </c>
      <c r="K949" t="str">
        <f>VLOOKUP(EnergyDemand__2_1[[#This Row],[Date]],_holidays!$A$1:$C$2107,2,0)</f>
        <v>Y</v>
      </c>
      <c r="L949" t="str">
        <f>VLOOKUP(EnergyDemand__2_1[[#This Row],[Date]],_holidays!$A$1:$C$2107,3,0)</f>
        <v>N</v>
      </c>
      <c r="M949" s="2">
        <v>132105.75</v>
      </c>
      <c r="N949" s="4">
        <v>73.082276160000006</v>
      </c>
      <c r="O949" s="54">
        <f>EnergyDemand__2_1[[#This Row],[Demand]]*EnergyDemand__2_1[[#This Row],[RRP AUD$]]</f>
        <v>9654588.9038239215</v>
      </c>
    </row>
    <row r="950" spans="1:15" x14ac:dyDescent="0.3">
      <c r="A950" s="3">
        <v>43627</v>
      </c>
      <c r="B950" s="3" t="str">
        <f>"Q" &amp;INT((MONTH(A950)+2)/3) &amp; "-" &amp; YEAR(A950)</f>
        <v>Q2-2019</v>
      </c>
      <c r="C950" t="str">
        <f>TEXT(EnergyDemand__2_1[[#This Row],[Date]],"mmmm")</f>
        <v>June</v>
      </c>
      <c r="D950">
        <f>WEEKNUM(EnergyDemand__2_1[[#This Row],[Date]],)</f>
        <v>24</v>
      </c>
      <c r="E950" t="str">
        <f>TEXT(EnergyDemand__2_1[[#This Row],[Date]],"dddd")</f>
        <v>Tuesday</v>
      </c>
      <c r="F950" s="49">
        <f>YEAR(EnergyDemand__2_1[[#This Row],[Date]])</f>
        <v>2019</v>
      </c>
      <c r="G950">
        <v>9.6</v>
      </c>
      <c r="H950">
        <v>17.899999999999999</v>
      </c>
      <c r="I950">
        <v>9.1999999999999993</v>
      </c>
      <c r="J950">
        <v>0</v>
      </c>
      <c r="K950" t="str">
        <f>VLOOKUP(EnergyDemand__2_1[[#This Row],[Date]],_holidays!$A$1:$C$2107,2,0)</f>
        <v>Y</v>
      </c>
      <c r="L950" t="str">
        <f>VLOOKUP(EnergyDemand__2_1[[#This Row],[Date]],_holidays!$A$1:$C$2107,3,0)</f>
        <v>N</v>
      </c>
      <c r="M950" s="2">
        <v>122760.92</v>
      </c>
      <c r="N950" s="4">
        <v>73.078081710000006</v>
      </c>
      <c r="O950" s="54">
        <f>EnergyDemand__2_1[[#This Row],[Demand]]*EnergyDemand__2_1[[#This Row],[RRP AUD$]]</f>
        <v>8971132.5425547734</v>
      </c>
    </row>
    <row r="951" spans="1:15" x14ac:dyDescent="0.3">
      <c r="A951" s="3">
        <v>43281</v>
      </c>
      <c r="B951" s="3" t="str">
        <f>"Q" &amp;INT((MONTH(A951)+2)/3) &amp; "-" &amp; YEAR(A951)</f>
        <v>Q2-2018</v>
      </c>
      <c r="C951" t="str">
        <f>TEXT(EnergyDemand__2_1[[#This Row],[Date]],"mmmm")</f>
        <v>June</v>
      </c>
      <c r="D951">
        <f>WEEKNUM(EnergyDemand__2_1[[#This Row],[Date]],)</f>
        <v>26</v>
      </c>
      <c r="E951" t="str">
        <f>TEXT(EnergyDemand__2_1[[#This Row],[Date]],"dddd")</f>
        <v>Saturday</v>
      </c>
      <c r="F951" s="49">
        <f>YEAR(EnergyDemand__2_1[[#This Row],[Date]])</f>
        <v>2018</v>
      </c>
      <c r="G951">
        <v>9.4</v>
      </c>
      <c r="H951">
        <v>14.2</v>
      </c>
      <c r="I951">
        <v>4.9000000000000004</v>
      </c>
      <c r="J951">
        <v>0.4</v>
      </c>
      <c r="K951" t="str">
        <f>VLOOKUP(EnergyDemand__2_1[[#This Row],[Date]],_holidays!$A$1:$C$2107,2,0)</f>
        <v>N</v>
      </c>
      <c r="L951" t="str">
        <f>VLOOKUP(EnergyDemand__2_1[[#This Row],[Date]],_holidays!$A$1:$C$2107,3,0)</f>
        <v>N</v>
      </c>
      <c r="M951" s="2">
        <v>125394.425</v>
      </c>
      <c r="N951" s="4">
        <v>72.963672560000006</v>
      </c>
      <c r="O951" s="54">
        <f>EnergyDemand__2_1[[#This Row],[Demand]]*EnergyDemand__2_1[[#This Row],[RRP AUD$]]</f>
        <v>9149237.7665494792</v>
      </c>
    </row>
    <row r="952" spans="1:15" x14ac:dyDescent="0.3">
      <c r="A952" s="3">
        <v>42877</v>
      </c>
      <c r="B952" s="3" t="str">
        <f>"Q" &amp;INT((MONTH(A952)+2)/3) &amp; "-" &amp; YEAR(A952)</f>
        <v>Q2-2017</v>
      </c>
      <c r="C952" t="str">
        <f>TEXT(EnergyDemand__2_1[[#This Row],[Date]],"mmmm")</f>
        <v>May</v>
      </c>
      <c r="D952">
        <f>WEEKNUM(EnergyDemand__2_1[[#This Row],[Date]],)</f>
        <v>21</v>
      </c>
      <c r="E952" t="str">
        <f>TEXT(EnergyDemand__2_1[[#This Row],[Date]],"dddd")</f>
        <v>Monday</v>
      </c>
      <c r="F952" s="49">
        <f>YEAR(EnergyDemand__2_1[[#This Row],[Date]])</f>
        <v>2017</v>
      </c>
      <c r="G952">
        <v>10.4</v>
      </c>
      <c r="H952">
        <v>20.3</v>
      </c>
      <c r="I952">
        <v>10.1</v>
      </c>
      <c r="J952">
        <v>0</v>
      </c>
      <c r="K952" t="str">
        <f>VLOOKUP(EnergyDemand__2_1[[#This Row],[Date]],_holidays!$A$1:$C$2107,2,0)</f>
        <v>Y</v>
      </c>
      <c r="L952" t="str">
        <f>VLOOKUP(EnergyDemand__2_1[[#This Row],[Date]],_holidays!$A$1:$C$2107,3,0)</f>
        <v>N</v>
      </c>
      <c r="M952" s="2">
        <v>113551.03999999999</v>
      </c>
      <c r="N952" s="4">
        <v>72.931488029999997</v>
      </c>
      <c r="O952" s="54">
        <f>EnergyDemand__2_1[[#This Row],[Demand]]*EnergyDemand__2_1[[#This Row],[RRP AUD$]]</f>
        <v>8281446.3145540506</v>
      </c>
    </row>
    <row r="953" spans="1:15" x14ac:dyDescent="0.3">
      <c r="A953" s="3">
        <v>42911</v>
      </c>
      <c r="B953" s="3" t="str">
        <f>"Q" &amp;INT((MONTH(A953)+2)/3) &amp; "-" &amp; YEAR(A953)</f>
        <v>Q2-2017</v>
      </c>
      <c r="C953" t="str">
        <f>TEXT(EnergyDemand__2_1[[#This Row],[Date]],"mmmm")</f>
        <v>June</v>
      </c>
      <c r="D953">
        <f>WEEKNUM(EnergyDemand__2_1[[#This Row],[Date]],)</f>
        <v>26</v>
      </c>
      <c r="E953" t="str">
        <f>TEXT(EnergyDemand__2_1[[#This Row],[Date]],"dddd")</f>
        <v>Sunday</v>
      </c>
      <c r="F953" s="49">
        <f>YEAR(EnergyDemand__2_1[[#This Row],[Date]])</f>
        <v>2017</v>
      </c>
      <c r="G953">
        <v>8.6</v>
      </c>
      <c r="H953">
        <v>14.3</v>
      </c>
      <c r="I953">
        <v>5.3</v>
      </c>
      <c r="J953">
        <v>0</v>
      </c>
      <c r="K953" t="str">
        <f>VLOOKUP(EnergyDemand__2_1[[#This Row],[Date]],_holidays!$A$1:$C$2107,2,0)</f>
        <v>Y</v>
      </c>
      <c r="L953" t="str">
        <f>VLOOKUP(EnergyDemand__2_1[[#This Row],[Date]],_holidays!$A$1:$C$2107,3,0)</f>
        <v>N</v>
      </c>
      <c r="M953" s="2">
        <v>118103.86500000001</v>
      </c>
      <c r="N953" s="4">
        <v>72.870515380000001</v>
      </c>
      <c r="O953" s="54">
        <f>EnergyDemand__2_1[[#This Row],[Demand]]*EnergyDemand__2_1[[#This Row],[RRP AUD$]]</f>
        <v>8606289.5109199435</v>
      </c>
    </row>
    <row r="954" spans="1:15" x14ac:dyDescent="0.3">
      <c r="A954" s="3">
        <v>43095</v>
      </c>
      <c r="B954" s="3" t="str">
        <f>"Q" &amp;INT((MONTH(A954)+2)/3) &amp; "-" &amp; YEAR(A954)</f>
        <v>Q4-2017</v>
      </c>
      <c r="C954" t="str">
        <f>TEXT(EnergyDemand__2_1[[#This Row],[Date]],"mmmm")</f>
        <v>December</v>
      </c>
      <c r="D954">
        <f>WEEKNUM(EnergyDemand__2_1[[#This Row],[Date]],)</f>
        <v>52</v>
      </c>
      <c r="E954" t="str">
        <f>TEXT(EnergyDemand__2_1[[#This Row],[Date]],"dddd")</f>
        <v>Tuesday</v>
      </c>
      <c r="F954" s="49">
        <f>YEAR(EnergyDemand__2_1[[#This Row],[Date]])</f>
        <v>2017</v>
      </c>
      <c r="G954">
        <v>12.5</v>
      </c>
      <c r="H954">
        <v>30.5</v>
      </c>
      <c r="I954">
        <v>31.9</v>
      </c>
      <c r="J954">
        <v>0</v>
      </c>
      <c r="K954" t="str">
        <f>VLOOKUP(EnergyDemand__2_1[[#This Row],[Date]],_holidays!$A$1:$C$2107,2,0)</f>
        <v>N</v>
      </c>
      <c r="L954" t="str">
        <f>VLOOKUP(EnergyDemand__2_1[[#This Row],[Date]],_holidays!$A$1:$C$2107,3,0)</f>
        <v>Y</v>
      </c>
      <c r="M954" s="2">
        <v>98638.854999999996</v>
      </c>
      <c r="N954" s="4">
        <v>72.845242119999995</v>
      </c>
      <c r="O954" s="54">
        <f>EnergyDemand__2_1[[#This Row],[Demand]]*EnergyDemand__2_1[[#This Row],[RRP AUD$]]</f>
        <v>7185371.274914572</v>
      </c>
    </row>
    <row r="955" spans="1:15" x14ac:dyDescent="0.3">
      <c r="A955" s="3">
        <v>43790</v>
      </c>
      <c r="B955" s="3" t="str">
        <f>"Q" &amp;INT((MONTH(A955)+2)/3) &amp; "-" &amp; YEAR(A955)</f>
        <v>Q4-2019</v>
      </c>
      <c r="C955" t="str">
        <f>TEXT(EnergyDemand__2_1[[#This Row],[Date]],"mmmm")</f>
        <v>November</v>
      </c>
      <c r="D955">
        <f>WEEKNUM(EnergyDemand__2_1[[#This Row],[Date]],)</f>
        <v>47</v>
      </c>
      <c r="E955" t="str">
        <f>TEXT(EnergyDemand__2_1[[#This Row],[Date]],"dddd")</f>
        <v>Thursday</v>
      </c>
      <c r="F955" s="49">
        <f>YEAR(EnergyDemand__2_1[[#This Row],[Date]])</f>
        <v>2019</v>
      </c>
      <c r="G955">
        <v>14</v>
      </c>
      <c r="H955">
        <v>40.9</v>
      </c>
      <c r="I955">
        <v>18.8</v>
      </c>
      <c r="J955">
        <v>0</v>
      </c>
      <c r="K955" t="str">
        <f>VLOOKUP(EnergyDemand__2_1[[#This Row],[Date]],_holidays!$A$1:$C$2107,2,0)</f>
        <v>Y</v>
      </c>
      <c r="L955" t="str">
        <f>VLOOKUP(EnergyDemand__2_1[[#This Row],[Date]],_holidays!$A$1:$C$2107,3,0)</f>
        <v>N</v>
      </c>
      <c r="M955" s="2">
        <v>131312</v>
      </c>
      <c r="N955" s="4">
        <v>72.815311210000004</v>
      </c>
      <c r="O955" s="54">
        <f>EnergyDemand__2_1[[#This Row],[Demand]]*EnergyDemand__2_1[[#This Row],[RRP AUD$]]</f>
        <v>9561524.1456075199</v>
      </c>
    </row>
    <row r="956" spans="1:15" x14ac:dyDescent="0.3">
      <c r="A956" s="3">
        <v>42745</v>
      </c>
      <c r="B956" s="3" t="str">
        <f>"Q" &amp;INT((MONTH(A956)+2)/3) &amp; "-" &amp; YEAR(A956)</f>
        <v>Q1-2017</v>
      </c>
      <c r="C956" t="str">
        <f>TEXT(EnergyDemand__2_1[[#This Row],[Date]],"mmmm")</f>
        <v>January</v>
      </c>
      <c r="D956">
        <f>WEEKNUM(EnergyDemand__2_1[[#This Row],[Date]],)</f>
        <v>2</v>
      </c>
      <c r="E956" t="str">
        <f>TEXT(EnergyDemand__2_1[[#This Row],[Date]],"dddd")</f>
        <v>Tuesday</v>
      </c>
      <c r="F956" s="49">
        <f>YEAR(EnergyDemand__2_1[[#This Row],[Date]])</f>
        <v>2017</v>
      </c>
      <c r="G956">
        <v>17.7</v>
      </c>
      <c r="H956">
        <v>26.2</v>
      </c>
      <c r="I956">
        <v>28.6</v>
      </c>
      <c r="J956">
        <v>0</v>
      </c>
      <c r="K956" t="str">
        <f>VLOOKUP(EnergyDemand__2_1[[#This Row],[Date]],_holidays!$A$1:$C$2107,2,0)</f>
        <v>N</v>
      </c>
      <c r="L956" t="str">
        <f>VLOOKUP(EnergyDemand__2_1[[#This Row],[Date]],_holidays!$A$1:$C$2107,3,0)</f>
        <v>N</v>
      </c>
      <c r="M956" s="2">
        <v>120366.32</v>
      </c>
      <c r="N956" s="4">
        <v>72.813056849999995</v>
      </c>
      <c r="O956" s="54">
        <f>EnergyDemand__2_1[[#This Row],[Demand]]*EnergyDemand__2_1[[#This Row],[RRP AUD$]]</f>
        <v>8764239.700985292</v>
      </c>
    </row>
    <row r="957" spans="1:15" x14ac:dyDescent="0.3">
      <c r="A957" s="3">
        <v>43179</v>
      </c>
      <c r="B957" s="3" t="str">
        <f>"Q" &amp;INT((MONTH(A957)+2)/3) &amp; "-" &amp; YEAR(A957)</f>
        <v>Q1-2018</v>
      </c>
      <c r="C957" t="str">
        <f>TEXT(EnergyDemand__2_1[[#This Row],[Date]],"mmmm")</f>
        <v>March</v>
      </c>
      <c r="D957">
        <f>WEEKNUM(EnergyDemand__2_1[[#This Row],[Date]],)</f>
        <v>12</v>
      </c>
      <c r="E957" t="str">
        <f>TEXT(EnergyDemand__2_1[[#This Row],[Date]],"dddd")</f>
        <v>Tuesday</v>
      </c>
      <c r="F957" s="49">
        <f>YEAR(EnergyDemand__2_1[[#This Row],[Date]])</f>
        <v>2018</v>
      </c>
      <c r="G957">
        <v>15.4</v>
      </c>
      <c r="H957">
        <v>19.2</v>
      </c>
      <c r="I957">
        <v>9.5</v>
      </c>
      <c r="J957">
        <v>0.2</v>
      </c>
      <c r="K957" t="str">
        <f>VLOOKUP(EnergyDemand__2_1[[#This Row],[Date]],_holidays!$A$1:$C$2107,2,0)</f>
        <v>Y</v>
      </c>
      <c r="L957" t="str">
        <f>VLOOKUP(EnergyDemand__2_1[[#This Row],[Date]],_holidays!$A$1:$C$2107,3,0)</f>
        <v>N</v>
      </c>
      <c r="M957" s="2">
        <v>110794.26</v>
      </c>
      <c r="N957" s="4">
        <v>72.75516331</v>
      </c>
      <c r="O957" s="54">
        <f>EnergyDemand__2_1[[#This Row],[Demand]]*EnergyDemand__2_1[[#This Row],[RRP AUD$]]</f>
        <v>8060854.4801106006</v>
      </c>
    </row>
    <row r="958" spans="1:15" x14ac:dyDescent="0.3">
      <c r="A958" s="3">
        <v>43213</v>
      </c>
      <c r="B958" s="3" t="str">
        <f>"Q" &amp;INT((MONTH(A958)+2)/3) &amp; "-" &amp; YEAR(A958)</f>
        <v>Q2-2018</v>
      </c>
      <c r="C958" t="str">
        <f>TEXT(EnergyDemand__2_1[[#This Row],[Date]],"mmmm")</f>
        <v>April</v>
      </c>
      <c r="D958">
        <f>WEEKNUM(EnergyDemand__2_1[[#This Row],[Date]],)</f>
        <v>17</v>
      </c>
      <c r="E958" t="str">
        <f>TEXT(EnergyDemand__2_1[[#This Row],[Date]],"dddd")</f>
        <v>Monday</v>
      </c>
      <c r="F958" s="49">
        <f>YEAR(EnergyDemand__2_1[[#This Row],[Date]])</f>
        <v>2018</v>
      </c>
      <c r="G958">
        <v>11.9</v>
      </c>
      <c r="H958">
        <v>26.9</v>
      </c>
      <c r="I958">
        <v>13</v>
      </c>
      <c r="J958">
        <v>0</v>
      </c>
      <c r="K958" t="str">
        <f>VLOOKUP(EnergyDemand__2_1[[#This Row],[Date]],_holidays!$A$1:$C$2107,2,0)</f>
        <v>Y</v>
      </c>
      <c r="L958" t="str">
        <f>VLOOKUP(EnergyDemand__2_1[[#This Row],[Date]],_holidays!$A$1:$C$2107,3,0)</f>
        <v>N</v>
      </c>
      <c r="M958" s="2">
        <v>117799.97</v>
      </c>
      <c r="N958" s="4">
        <v>72.740947320000004</v>
      </c>
      <c r="O958" s="54">
        <f>EnergyDemand__2_1[[#This Row],[Demand]]*EnergyDemand__2_1[[#This Row],[RRP AUD$]]</f>
        <v>8568881.412067581</v>
      </c>
    </row>
    <row r="959" spans="1:15" x14ac:dyDescent="0.3">
      <c r="A959" s="3">
        <v>43028</v>
      </c>
      <c r="B959" s="3" t="str">
        <f>"Q" &amp;INT((MONTH(A959)+2)/3) &amp; "-" &amp; YEAR(A959)</f>
        <v>Q4-2017</v>
      </c>
      <c r="C959" t="str">
        <f>TEXT(EnergyDemand__2_1[[#This Row],[Date]],"mmmm")</f>
        <v>October</v>
      </c>
      <c r="D959">
        <f>WEEKNUM(EnergyDemand__2_1[[#This Row],[Date]],)</f>
        <v>42</v>
      </c>
      <c r="E959" t="str">
        <f>TEXT(EnergyDemand__2_1[[#This Row],[Date]],"dddd")</f>
        <v>Friday</v>
      </c>
      <c r="F959" s="49">
        <f>YEAR(EnergyDemand__2_1[[#This Row],[Date]])</f>
        <v>2017</v>
      </c>
      <c r="G959">
        <v>11.3</v>
      </c>
      <c r="H959">
        <v>16.2</v>
      </c>
      <c r="I959">
        <v>24</v>
      </c>
      <c r="J959">
        <v>2.6</v>
      </c>
      <c r="K959" t="str">
        <f>VLOOKUP(EnergyDemand__2_1[[#This Row],[Date]],_holidays!$A$1:$C$2107,2,0)</f>
        <v>Y</v>
      </c>
      <c r="L959" t="str">
        <f>VLOOKUP(EnergyDemand__2_1[[#This Row],[Date]],_holidays!$A$1:$C$2107,3,0)</f>
        <v>N</v>
      </c>
      <c r="M959" s="2">
        <v>108412.66499999999</v>
      </c>
      <c r="N959" s="4">
        <v>72.715846839999998</v>
      </c>
      <c r="O959" s="54">
        <f>EnergyDemand__2_1[[#This Row],[Demand]]*EnergyDemand__2_1[[#This Row],[RRP AUD$]]</f>
        <v>7883318.7436562283</v>
      </c>
    </row>
    <row r="960" spans="1:15" x14ac:dyDescent="0.3">
      <c r="A960" s="3">
        <v>43163</v>
      </c>
      <c r="B960" s="3" t="str">
        <f>"Q" &amp;INT((MONTH(A960)+2)/3) &amp; "-" &amp; YEAR(A960)</f>
        <v>Q1-2018</v>
      </c>
      <c r="C960" t="str">
        <f>TEXT(EnergyDemand__2_1[[#This Row],[Date]],"mmmm")</f>
        <v>March</v>
      </c>
      <c r="D960">
        <f>WEEKNUM(EnergyDemand__2_1[[#This Row],[Date]],)</f>
        <v>10</v>
      </c>
      <c r="E960" t="str">
        <f>TEXT(EnergyDemand__2_1[[#This Row],[Date]],"dddd")</f>
        <v>Sunday</v>
      </c>
      <c r="F960" s="49">
        <f>YEAR(EnergyDemand__2_1[[#This Row],[Date]])</f>
        <v>2018</v>
      </c>
      <c r="G960">
        <v>15.8</v>
      </c>
      <c r="H960">
        <v>21</v>
      </c>
      <c r="I960">
        <v>22.2</v>
      </c>
      <c r="J960">
        <v>0</v>
      </c>
      <c r="K960" t="str">
        <f>VLOOKUP(EnergyDemand__2_1[[#This Row],[Date]],_holidays!$A$1:$C$2107,2,0)</f>
        <v>Y</v>
      </c>
      <c r="L960" t="str">
        <f>VLOOKUP(EnergyDemand__2_1[[#This Row],[Date]],_holidays!$A$1:$C$2107,3,0)</f>
        <v>N</v>
      </c>
      <c r="M960" s="2">
        <v>101334.2</v>
      </c>
      <c r="N960" s="4">
        <v>72.599066879999995</v>
      </c>
      <c r="O960" s="54">
        <f>EnergyDemand__2_1[[#This Row],[Demand]]*EnergyDemand__2_1[[#This Row],[RRP AUD$]]</f>
        <v>7356768.3630312951</v>
      </c>
    </row>
    <row r="961" spans="1:15" x14ac:dyDescent="0.3">
      <c r="A961" s="3">
        <v>43005</v>
      </c>
      <c r="B961" s="3" t="str">
        <f>"Q" &amp;INT((MONTH(A961)+2)/3) &amp; "-" &amp; YEAR(A961)</f>
        <v>Q3-2017</v>
      </c>
      <c r="C961" t="str">
        <f>TEXT(EnergyDemand__2_1[[#This Row],[Date]],"mmmm")</f>
        <v>September</v>
      </c>
      <c r="D961">
        <f>WEEKNUM(EnergyDemand__2_1[[#This Row],[Date]],)</f>
        <v>39</v>
      </c>
      <c r="E961" t="str">
        <f>TEXT(EnergyDemand__2_1[[#This Row],[Date]],"dddd")</f>
        <v>Wednesday</v>
      </c>
      <c r="F961" s="49">
        <f>YEAR(EnergyDemand__2_1[[#This Row],[Date]])</f>
        <v>2017</v>
      </c>
      <c r="G961">
        <v>9.6</v>
      </c>
      <c r="H961">
        <v>24.6</v>
      </c>
      <c r="I961">
        <v>11.7</v>
      </c>
      <c r="J961">
        <v>0</v>
      </c>
      <c r="K961" t="str">
        <f>VLOOKUP(EnergyDemand__2_1[[#This Row],[Date]],_holidays!$A$1:$C$2107,2,0)</f>
        <v>N</v>
      </c>
      <c r="L961" t="str">
        <f>VLOOKUP(EnergyDemand__2_1[[#This Row],[Date]],_holidays!$A$1:$C$2107,3,0)</f>
        <v>N</v>
      </c>
      <c r="M961" s="2">
        <v>119028.07</v>
      </c>
      <c r="N961" s="4">
        <v>72.545509100000004</v>
      </c>
      <c r="O961" s="54">
        <f>EnergyDemand__2_1[[#This Row],[Demand]]*EnergyDemand__2_1[[#This Row],[RRP AUD$]]</f>
        <v>8634951.935340438</v>
      </c>
    </row>
    <row r="962" spans="1:15" x14ac:dyDescent="0.3">
      <c r="A962" s="3">
        <v>43265</v>
      </c>
      <c r="B962" s="3" t="str">
        <f>"Q" &amp;INT((MONTH(A962)+2)/3) &amp; "-" &amp; YEAR(A962)</f>
        <v>Q2-2018</v>
      </c>
      <c r="C962" t="str">
        <f>TEXT(EnergyDemand__2_1[[#This Row],[Date]],"mmmm")</f>
        <v>June</v>
      </c>
      <c r="D962">
        <f>WEEKNUM(EnergyDemand__2_1[[#This Row],[Date]],)</f>
        <v>24</v>
      </c>
      <c r="E962" t="str">
        <f>TEXT(EnergyDemand__2_1[[#This Row],[Date]],"dddd")</f>
        <v>Thursday</v>
      </c>
      <c r="F962" s="49">
        <f>YEAR(EnergyDemand__2_1[[#This Row],[Date]])</f>
        <v>2018</v>
      </c>
      <c r="G962">
        <v>8.6</v>
      </c>
      <c r="H962">
        <v>14.5</v>
      </c>
      <c r="I962">
        <v>7.8</v>
      </c>
      <c r="J962">
        <v>5.6</v>
      </c>
      <c r="K962" t="str">
        <f>VLOOKUP(EnergyDemand__2_1[[#This Row],[Date]],_holidays!$A$1:$C$2107,2,0)</f>
        <v>Y</v>
      </c>
      <c r="L962" t="str">
        <f>VLOOKUP(EnergyDemand__2_1[[#This Row],[Date]],_holidays!$A$1:$C$2107,3,0)</f>
        <v>N</v>
      </c>
      <c r="M962" s="2">
        <v>130544.485</v>
      </c>
      <c r="N962" s="4">
        <v>72.49179642</v>
      </c>
      <c r="O962" s="54">
        <f>EnergyDemand__2_1[[#This Row],[Demand]]*EnergyDemand__2_1[[#This Row],[RRP AUD$]]</f>
        <v>9463404.2303737439</v>
      </c>
    </row>
    <row r="963" spans="1:15" x14ac:dyDescent="0.3">
      <c r="A963" s="3">
        <v>43132</v>
      </c>
      <c r="B963" s="3" t="str">
        <f>"Q" &amp;INT((MONTH(A963)+2)/3) &amp; "-" &amp; YEAR(A963)</f>
        <v>Q1-2018</v>
      </c>
      <c r="C963" t="str">
        <f>TEXT(EnergyDemand__2_1[[#This Row],[Date]],"mmmm")</f>
        <v>February</v>
      </c>
      <c r="D963">
        <f>WEEKNUM(EnergyDemand__2_1[[#This Row],[Date]],)</f>
        <v>5</v>
      </c>
      <c r="E963" t="str">
        <f>TEXT(EnergyDemand__2_1[[#This Row],[Date]],"dddd")</f>
        <v>Thursday</v>
      </c>
      <c r="F963" s="49">
        <f>YEAR(EnergyDemand__2_1[[#This Row],[Date]])</f>
        <v>2018</v>
      </c>
      <c r="G963">
        <v>12.1</v>
      </c>
      <c r="H963">
        <v>22.5</v>
      </c>
      <c r="I963">
        <v>28.9</v>
      </c>
      <c r="J963">
        <v>0.2</v>
      </c>
      <c r="K963" t="str">
        <f>VLOOKUP(EnergyDemand__2_1[[#This Row],[Date]],_holidays!$A$1:$C$2107,2,0)</f>
        <v>Y</v>
      </c>
      <c r="L963" t="str">
        <f>VLOOKUP(EnergyDemand__2_1[[#This Row],[Date]],_holidays!$A$1:$C$2107,3,0)</f>
        <v>N</v>
      </c>
      <c r="M963" s="2">
        <v>109949.21</v>
      </c>
      <c r="N963" s="4">
        <v>72.412229809999999</v>
      </c>
      <c r="O963" s="54">
        <f>EnergyDemand__2_1[[#This Row],[Demand]]*EnergyDemand__2_1[[#This Row],[RRP AUD$]]</f>
        <v>7961667.4619479505</v>
      </c>
    </row>
    <row r="964" spans="1:15" x14ac:dyDescent="0.3">
      <c r="A964" s="3">
        <v>43772</v>
      </c>
      <c r="B964" s="3" t="str">
        <f>"Q" &amp;INT((MONTH(A964)+2)/3) &amp; "-" &amp; YEAR(A964)</f>
        <v>Q4-2019</v>
      </c>
      <c r="C964" t="str">
        <f>TEXT(EnergyDemand__2_1[[#This Row],[Date]],"mmmm")</f>
        <v>November</v>
      </c>
      <c r="D964">
        <f>WEEKNUM(EnergyDemand__2_1[[#This Row],[Date]],)</f>
        <v>45</v>
      </c>
      <c r="E964" t="str">
        <f>TEXT(EnergyDemand__2_1[[#This Row],[Date]],"dddd")</f>
        <v>Sunday</v>
      </c>
      <c r="F964" s="49">
        <f>YEAR(EnergyDemand__2_1[[#This Row],[Date]])</f>
        <v>2019</v>
      </c>
      <c r="G964">
        <v>12.8</v>
      </c>
      <c r="H964">
        <v>20.7</v>
      </c>
      <c r="I964">
        <v>7.8</v>
      </c>
      <c r="J964">
        <v>12.4</v>
      </c>
      <c r="K964" t="str">
        <f>VLOOKUP(EnergyDemand__2_1[[#This Row],[Date]],_holidays!$A$1:$C$2107,2,0)</f>
        <v>Y</v>
      </c>
      <c r="L964" t="str">
        <f>VLOOKUP(EnergyDemand__2_1[[#This Row],[Date]],_holidays!$A$1:$C$2107,3,0)</f>
        <v>N</v>
      </c>
      <c r="M964" s="2">
        <v>96867.014999999999</v>
      </c>
      <c r="N964" s="4">
        <v>72.398840800000002</v>
      </c>
      <c r="O964" s="54">
        <f>EnergyDemand__2_1[[#This Row],[Demand]]*EnergyDemand__2_1[[#This Row],[RRP AUD$]]</f>
        <v>7013059.5977562126</v>
      </c>
    </row>
    <row r="965" spans="1:15" x14ac:dyDescent="0.3">
      <c r="A965" s="3">
        <v>42883</v>
      </c>
      <c r="B965" s="3" t="str">
        <f>"Q" &amp;INT((MONTH(A965)+2)/3) &amp; "-" &amp; YEAR(A965)</f>
        <v>Q2-2017</v>
      </c>
      <c r="C965" t="str">
        <f>TEXT(EnergyDemand__2_1[[#This Row],[Date]],"mmmm")</f>
        <v>May</v>
      </c>
      <c r="D965">
        <f>WEEKNUM(EnergyDemand__2_1[[#This Row],[Date]],)</f>
        <v>22</v>
      </c>
      <c r="E965" t="str">
        <f>TEXT(EnergyDemand__2_1[[#This Row],[Date]],"dddd")</f>
        <v>Sunday</v>
      </c>
      <c r="F965" s="49">
        <f>YEAR(EnergyDemand__2_1[[#This Row],[Date]])</f>
        <v>2017</v>
      </c>
      <c r="G965">
        <v>10.199999999999999</v>
      </c>
      <c r="H965">
        <v>15.3</v>
      </c>
      <c r="I965">
        <v>7.6</v>
      </c>
      <c r="J965">
        <v>6.8</v>
      </c>
      <c r="K965" t="str">
        <f>VLOOKUP(EnergyDemand__2_1[[#This Row],[Date]],_holidays!$A$1:$C$2107,2,0)</f>
        <v>Y</v>
      </c>
      <c r="L965" t="str">
        <f>VLOOKUP(EnergyDemand__2_1[[#This Row],[Date]],_holidays!$A$1:$C$2107,3,0)</f>
        <v>N</v>
      </c>
      <c r="M965" s="2">
        <v>110029.55</v>
      </c>
      <c r="N965" s="4">
        <v>72.341641420000002</v>
      </c>
      <c r="O965" s="54">
        <f>EnergyDemand__2_1[[#This Row],[Demand]]*EnergyDemand__2_1[[#This Row],[RRP AUD$]]</f>
        <v>7959718.2517039618</v>
      </c>
    </row>
    <row r="966" spans="1:15" x14ac:dyDescent="0.3">
      <c r="A966" s="3">
        <v>43299</v>
      </c>
      <c r="B966" s="3" t="str">
        <f>"Q" &amp;INT((MONTH(A966)+2)/3) &amp; "-" &amp; YEAR(A966)</f>
        <v>Q3-2018</v>
      </c>
      <c r="C966" t="str">
        <f>TEXT(EnergyDemand__2_1[[#This Row],[Date]],"mmmm")</f>
        <v>July</v>
      </c>
      <c r="D966">
        <f>WEEKNUM(EnergyDemand__2_1[[#This Row],[Date]],)</f>
        <v>29</v>
      </c>
      <c r="E966" t="str">
        <f>TEXT(EnergyDemand__2_1[[#This Row],[Date]],"dddd")</f>
        <v>Wednesday</v>
      </c>
      <c r="F966" s="49">
        <f>YEAR(EnergyDemand__2_1[[#This Row],[Date]])</f>
        <v>2018</v>
      </c>
      <c r="G966">
        <v>6.2</v>
      </c>
      <c r="H966">
        <v>15.2</v>
      </c>
      <c r="I966">
        <v>10.3</v>
      </c>
      <c r="J966">
        <v>1.2</v>
      </c>
      <c r="K966" t="str">
        <f>VLOOKUP(EnergyDemand__2_1[[#This Row],[Date]],_holidays!$A$1:$C$2107,2,0)</f>
        <v>Y</v>
      </c>
      <c r="L966" t="str">
        <f>VLOOKUP(EnergyDemand__2_1[[#This Row],[Date]],_holidays!$A$1:$C$2107,3,0)</f>
        <v>N</v>
      </c>
      <c r="M966" s="2">
        <v>132856.72</v>
      </c>
      <c r="N966" s="4">
        <v>72.337153369999996</v>
      </c>
      <c r="O966" s="54">
        <f>EnergyDemand__2_1[[#This Row],[Demand]]*EnergyDemand__2_1[[#This Row],[RRP AUD$]]</f>
        <v>9610476.9308751468</v>
      </c>
    </row>
    <row r="967" spans="1:15" x14ac:dyDescent="0.3">
      <c r="A967" s="3">
        <v>43787</v>
      </c>
      <c r="B967" s="3" t="str">
        <f>"Q" &amp;INT((MONTH(A967)+2)/3) &amp; "-" &amp; YEAR(A967)</f>
        <v>Q4-2019</v>
      </c>
      <c r="C967" t="str">
        <f>TEXT(EnergyDemand__2_1[[#This Row],[Date]],"mmmm")</f>
        <v>November</v>
      </c>
      <c r="D967">
        <f>WEEKNUM(EnergyDemand__2_1[[#This Row],[Date]],)</f>
        <v>47</v>
      </c>
      <c r="E967" t="str">
        <f>TEXT(EnergyDemand__2_1[[#This Row],[Date]],"dddd")</f>
        <v>Monday</v>
      </c>
      <c r="F967" s="49">
        <f>YEAR(EnergyDemand__2_1[[#This Row],[Date]])</f>
        <v>2019</v>
      </c>
      <c r="G967">
        <v>8.5</v>
      </c>
      <c r="H967">
        <v>26.9</v>
      </c>
      <c r="I967">
        <v>29.9</v>
      </c>
      <c r="J967">
        <v>0</v>
      </c>
      <c r="K967" t="str">
        <f>VLOOKUP(EnergyDemand__2_1[[#This Row],[Date]],_holidays!$A$1:$C$2107,2,0)</f>
        <v>Y</v>
      </c>
      <c r="L967" t="str">
        <f>VLOOKUP(EnergyDemand__2_1[[#This Row],[Date]],_holidays!$A$1:$C$2107,3,0)</f>
        <v>N</v>
      </c>
      <c r="M967" s="2">
        <v>109148.25</v>
      </c>
      <c r="N967" s="4">
        <v>72.281071499999996</v>
      </c>
      <c r="O967" s="54">
        <f>EnergyDemand__2_1[[#This Row],[Demand]]*EnergyDemand__2_1[[#This Row],[RRP AUD$]]</f>
        <v>7889352.4623498749</v>
      </c>
    </row>
    <row r="968" spans="1:15" x14ac:dyDescent="0.3">
      <c r="A968" s="3">
        <v>42424</v>
      </c>
      <c r="B968" s="3" t="str">
        <f>"Q" &amp;INT((MONTH(A968)+2)/3) &amp; "-" &amp; YEAR(A968)</f>
        <v>Q1-2016</v>
      </c>
      <c r="C968" t="str">
        <f>TEXT(EnergyDemand__2_1[[#This Row],[Date]],"mmmm")</f>
        <v>February</v>
      </c>
      <c r="D968">
        <f>WEEKNUM(EnergyDemand__2_1[[#This Row],[Date]],)</f>
        <v>9</v>
      </c>
      <c r="E968" t="str">
        <f>TEXT(EnergyDemand__2_1[[#This Row],[Date]],"dddd")</f>
        <v>Wednesday</v>
      </c>
      <c r="F968" s="49">
        <f>YEAR(EnergyDemand__2_1[[#This Row],[Date]])</f>
        <v>2016</v>
      </c>
      <c r="G968">
        <v>22.4</v>
      </c>
      <c r="H968">
        <v>25.6</v>
      </c>
      <c r="I968">
        <v>15.8</v>
      </c>
      <c r="J968">
        <v>0</v>
      </c>
      <c r="K968" t="str">
        <f>VLOOKUP(EnergyDemand__2_1[[#This Row],[Date]],_holidays!$A$1:$C$2107,2,0)</f>
        <v>Y</v>
      </c>
      <c r="L968" t="str">
        <f>VLOOKUP(EnergyDemand__2_1[[#This Row],[Date]],_holidays!$A$1:$C$2107,3,0)</f>
        <v>N</v>
      </c>
      <c r="M968" s="2">
        <v>152419.41500000001</v>
      </c>
      <c r="N968" s="4">
        <v>72.240699939999999</v>
      </c>
      <c r="O968" s="54">
        <f>EnergyDemand__2_1[[#This Row],[Demand]]*EnergyDemand__2_1[[#This Row],[RRP AUD$]]</f>
        <v>11010885.224045336</v>
      </c>
    </row>
    <row r="969" spans="1:15" x14ac:dyDescent="0.3">
      <c r="A969" s="3">
        <v>42963</v>
      </c>
      <c r="B969" s="3" t="str">
        <f>"Q" &amp;INT((MONTH(A969)+2)/3) &amp; "-" &amp; YEAR(A969)</f>
        <v>Q3-2017</v>
      </c>
      <c r="C969" t="str">
        <f>TEXT(EnergyDemand__2_1[[#This Row],[Date]],"mmmm")</f>
        <v>August</v>
      </c>
      <c r="D969">
        <f>WEEKNUM(EnergyDemand__2_1[[#This Row],[Date]],)</f>
        <v>33</v>
      </c>
      <c r="E969" t="str">
        <f>TEXT(EnergyDemand__2_1[[#This Row],[Date]],"dddd")</f>
        <v>Wednesday</v>
      </c>
      <c r="F969" s="49">
        <f>YEAR(EnergyDemand__2_1[[#This Row],[Date]])</f>
        <v>2017</v>
      </c>
      <c r="G969">
        <v>12.1</v>
      </c>
      <c r="H969">
        <v>18.100000000000001</v>
      </c>
      <c r="I969">
        <v>10.9</v>
      </c>
      <c r="J969">
        <v>0.8</v>
      </c>
      <c r="K969" t="str">
        <f>VLOOKUP(EnergyDemand__2_1[[#This Row],[Date]],_holidays!$A$1:$C$2107,2,0)</f>
        <v>Y</v>
      </c>
      <c r="L969" t="str">
        <f>VLOOKUP(EnergyDemand__2_1[[#This Row],[Date]],_holidays!$A$1:$C$2107,3,0)</f>
        <v>N</v>
      </c>
      <c r="M969" s="2">
        <v>121445.38</v>
      </c>
      <c r="N969" s="4">
        <v>72.164817319999997</v>
      </c>
      <c r="O969" s="54">
        <f>EnergyDemand__2_1[[#This Row],[Demand]]*EnergyDemand__2_1[[#This Row],[RRP AUD$]]</f>
        <v>8764083.6620579809</v>
      </c>
    </row>
    <row r="970" spans="1:15" x14ac:dyDescent="0.3">
      <c r="A970" s="3">
        <v>43187</v>
      </c>
      <c r="B970" s="3" t="str">
        <f>"Q" &amp;INT((MONTH(A970)+2)/3) &amp; "-" &amp; YEAR(A970)</f>
        <v>Q1-2018</v>
      </c>
      <c r="C970" t="str">
        <f>TEXT(EnergyDemand__2_1[[#This Row],[Date]],"mmmm")</f>
        <v>March</v>
      </c>
      <c r="D970">
        <f>WEEKNUM(EnergyDemand__2_1[[#This Row],[Date]],)</f>
        <v>13</v>
      </c>
      <c r="E970" t="str">
        <f>TEXT(EnergyDemand__2_1[[#This Row],[Date]],"dddd")</f>
        <v>Wednesday</v>
      </c>
      <c r="F970" s="49">
        <f>YEAR(EnergyDemand__2_1[[#This Row],[Date]])</f>
        <v>2018</v>
      </c>
      <c r="G970">
        <v>11.3</v>
      </c>
      <c r="H970">
        <v>30.3</v>
      </c>
      <c r="I970">
        <v>17.8</v>
      </c>
      <c r="J970">
        <v>0</v>
      </c>
      <c r="K970" t="str">
        <f>VLOOKUP(EnergyDemand__2_1[[#This Row],[Date]],_holidays!$A$1:$C$2107,2,0)</f>
        <v>Y</v>
      </c>
      <c r="L970" t="str">
        <f>VLOOKUP(EnergyDemand__2_1[[#This Row],[Date]],_holidays!$A$1:$C$2107,3,0)</f>
        <v>N</v>
      </c>
      <c r="M970" s="2">
        <v>117744.005</v>
      </c>
      <c r="N970" s="4">
        <v>72.111955769999994</v>
      </c>
      <c r="O970" s="54">
        <f>EnergyDemand__2_1[[#This Row],[Demand]]*EnergyDemand__2_1[[#This Row],[RRP AUD$]]</f>
        <v>8490750.4807426594</v>
      </c>
    </row>
    <row r="971" spans="1:15" x14ac:dyDescent="0.3">
      <c r="A971" s="3">
        <v>44037</v>
      </c>
      <c r="B971" s="3" t="str">
        <f>"Q" &amp;INT((MONTH(A971)+2)/3) &amp; "-" &amp; YEAR(A971)</f>
        <v>Q3-2020</v>
      </c>
      <c r="C971" t="str">
        <f>TEXT(EnergyDemand__2_1[[#This Row],[Date]],"mmmm")</f>
        <v>July</v>
      </c>
      <c r="D971">
        <f>WEEKNUM(EnergyDemand__2_1[[#This Row],[Date]],)</f>
        <v>30</v>
      </c>
      <c r="E971" t="str">
        <f>TEXT(EnergyDemand__2_1[[#This Row],[Date]],"dddd")</f>
        <v>Saturday</v>
      </c>
      <c r="F971" s="49">
        <f>YEAR(EnergyDemand__2_1[[#This Row],[Date]])</f>
        <v>2020</v>
      </c>
      <c r="G971">
        <v>4.3</v>
      </c>
      <c r="H971">
        <v>12.2</v>
      </c>
      <c r="I971">
        <v>9.6</v>
      </c>
      <c r="J971">
        <v>0</v>
      </c>
      <c r="K971" t="str">
        <f>VLOOKUP(EnergyDemand__2_1[[#This Row],[Date]],_holidays!$A$1:$C$2107,2,0)</f>
        <v>Y</v>
      </c>
      <c r="L971" t="str">
        <f>VLOOKUP(EnergyDemand__2_1[[#This Row],[Date]],_holidays!$A$1:$C$2107,3,0)</f>
        <v>N</v>
      </c>
      <c r="M971" s="2">
        <v>128417.22</v>
      </c>
      <c r="N971" s="4">
        <v>72.083011600000006</v>
      </c>
      <c r="O971" s="54">
        <f>EnergyDemand__2_1[[#This Row],[Demand]]*EnergyDemand__2_1[[#This Row],[RRP AUD$]]</f>
        <v>9256699.9588997532</v>
      </c>
    </row>
    <row r="972" spans="1:15" x14ac:dyDescent="0.3">
      <c r="A972" s="3">
        <v>43784</v>
      </c>
      <c r="B972" s="3" t="str">
        <f>"Q" &amp;INT((MONTH(A972)+2)/3) &amp; "-" &amp; YEAR(A972)</f>
        <v>Q4-2019</v>
      </c>
      <c r="C972" t="str">
        <f>TEXT(EnergyDemand__2_1[[#This Row],[Date]],"mmmm")</f>
        <v>November</v>
      </c>
      <c r="D972">
        <f>WEEKNUM(EnergyDemand__2_1[[#This Row],[Date]],)</f>
        <v>46</v>
      </c>
      <c r="E972" t="str">
        <f>TEXT(EnergyDemand__2_1[[#This Row],[Date]],"dddd")</f>
        <v>Friday</v>
      </c>
      <c r="F972" s="49">
        <f>YEAR(EnergyDemand__2_1[[#This Row],[Date]])</f>
        <v>2019</v>
      </c>
      <c r="G972">
        <v>13</v>
      </c>
      <c r="H972">
        <v>18.5</v>
      </c>
      <c r="I972">
        <v>12.4</v>
      </c>
      <c r="J972">
        <v>0</v>
      </c>
      <c r="K972" t="str">
        <f>VLOOKUP(EnergyDemand__2_1[[#This Row],[Date]],_holidays!$A$1:$C$2107,2,0)</f>
        <v>Y</v>
      </c>
      <c r="L972" t="str">
        <f>VLOOKUP(EnergyDemand__2_1[[#This Row],[Date]],_holidays!$A$1:$C$2107,3,0)</f>
        <v>N</v>
      </c>
      <c r="M972" s="2">
        <v>110954.755</v>
      </c>
      <c r="N972" s="4">
        <v>72.065598769999994</v>
      </c>
      <c r="O972" s="54">
        <f>EnergyDemand__2_1[[#This Row],[Demand]]*EnergyDemand__2_1[[#This Row],[RRP AUD$]]</f>
        <v>7996020.8554536514</v>
      </c>
    </row>
    <row r="973" spans="1:15" x14ac:dyDescent="0.3">
      <c r="A973" s="3">
        <v>43145</v>
      </c>
      <c r="B973" s="3" t="str">
        <f>"Q" &amp;INT((MONTH(A973)+2)/3) &amp; "-" &amp; YEAR(A973)</f>
        <v>Q1-2018</v>
      </c>
      <c r="C973" t="str">
        <f>TEXT(EnergyDemand__2_1[[#This Row],[Date]],"mmmm")</f>
        <v>February</v>
      </c>
      <c r="D973">
        <f>WEEKNUM(EnergyDemand__2_1[[#This Row],[Date]],)</f>
        <v>7</v>
      </c>
      <c r="E973" t="str">
        <f>TEXT(EnergyDemand__2_1[[#This Row],[Date]],"dddd")</f>
        <v>Wednesday</v>
      </c>
      <c r="F973" s="49">
        <f>YEAR(EnergyDemand__2_1[[#This Row],[Date]])</f>
        <v>2018</v>
      </c>
      <c r="G973">
        <v>17.5</v>
      </c>
      <c r="H973">
        <v>23.3</v>
      </c>
      <c r="I973">
        <v>22.8</v>
      </c>
      <c r="J973">
        <v>0</v>
      </c>
      <c r="K973" t="str">
        <f>VLOOKUP(EnergyDemand__2_1[[#This Row],[Date]],_holidays!$A$1:$C$2107,2,0)</f>
        <v>Y</v>
      </c>
      <c r="L973" t="str">
        <f>VLOOKUP(EnergyDemand__2_1[[#This Row],[Date]],_holidays!$A$1:$C$2107,3,0)</f>
        <v>N</v>
      </c>
      <c r="M973" s="2">
        <v>115269.5</v>
      </c>
      <c r="N973" s="4">
        <v>72.046428359999993</v>
      </c>
      <c r="O973" s="54">
        <f>EnergyDemand__2_1[[#This Row],[Demand]]*EnergyDemand__2_1[[#This Row],[RRP AUD$]]</f>
        <v>8304755.7738430193</v>
      </c>
    </row>
    <row r="974" spans="1:15" x14ac:dyDescent="0.3">
      <c r="A974" s="3">
        <v>43183</v>
      </c>
      <c r="B974" s="3" t="str">
        <f>"Q" &amp;INT((MONTH(A974)+2)/3) &amp; "-" &amp; YEAR(A974)</f>
        <v>Q1-2018</v>
      </c>
      <c r="C974" t="str">
        <f>TEXT(EnergyDemand__2_1[[#This Row],[Date]],"mmmm")</f>
        <v>March</v>
      </c>
      <c r="D974">
        <f>WEEKNUM(EnergyDemand__2_1[[#This Row],[Date]],)</f>
        <v>12</v>
      </c>
      <c r="E974" t="str">
        <f>TEXT(EnergyDemand__2_1[[#This Row],[Date]],"dddd")</f>
        <v>Saturday</v>
      </c>
      <c r="F974" s="49">
        <f>YEAR(EnergyDemand__2_1[[#This Row],[Date]])</f>
        <v>2018</v>
      </c>
      <c r="G974">
        <v>20.2</v>
      </c>
      <c r="H974">
        <v>24.2</v>
      </c>
      <c r="I974">
        <v>5.4</v>
      </c>
      <c r="J974">
        <v>0</v>
      </c>
      <c r="K974" t="str">
        <f>VLOOKUP(EnergyDemand__2_1[[#This Row],[Date]],_holidays!$A$1:$C$2107,2,0)</f>
        <v>Y</v>
      </c>
      <c r="L974" t="str">
        <f>VLOOKUP(EnergyDemand__2_1[[#This Row],[Date]],_holidays!$A$1:$C$2107,3,0)</f>
        <v>N</v>
      </c>
      <c r="M974" s="2">
        <v>112312.69500000001</v>
      </c>
      <c r="N974" s="4">
        <v>71.966619069999993</v>
      </c>
      <c r="O974" s="54">
        <f>EnergyDemand__2_1[[#This Row],[Demand]]*EnergyDemand__2_1[[#This Row],[RRP AUD$]]</f>
        <v>8082764.937790093</v>
      </c>
    </row>
    <row r="975" spans="1:15" x14ac:dyDescent="0.3">
      <c r="A975" s="3">
        <v>43818</v>
      </c>
      <c r="B975" s="3" t="str">
        <f>"Q" &amp;INT((MONTH(A975)+2)/3) &amp; "-" &amp; YEAR(A975)</f>
        <v>Q4-2019</v>
      </c>
      <c r="C975" t="str">
        <f>TEXT(EnergyDemand__2_1[[#This Row],[Date]],"mmmm")</f>
        <v>December</v>
      </c>
      <c r="D975">
        <f>WEEKNUM(EnergyDemand__2_1[[#This Row],[Date]],)</f>
        <v>51</v>
      </c>
      <c r="E975" t="str">
        <f>TEXT(EnergyDemand__2_1[[#This Row],[Date]],"dddd")</f>
        <v>Thursday</v>
      </c>
      <c r="F975" s="49">
        <f>YEAR(EnergyDemand__2_1[[#This Row],[Date]])</f>
        <v>2019</v>
      </c>
      <c r="G975">
        <v>17.2</v>
      </c>
      <c r="H975">
        <v>23.3</v>
      </c>
      <c r="I975">
        <v>29.3</v>
      </c>
      <c r="J975">
        <v>0</v>
      </c>
      <c r="K975" t="str">
        <f>VLOOKUP(EnergyDemand__2_1[[#This Row],[Date]],_holidays!$A$1:$C$2107,2,0)</f>
        <v>Y</v>
      </c>
      <c r="L975" t="str">
        <f>VLOOKUP(EnergyDemand__2_1[[#This Row],[Date]],_holidays!$A$1:$C$2107,3,0)</f>
        <v>N</v>
      </c>
      <c r="M975" s="2">
        <v>125050.61</v>
      </c>
      <c r="N975" s="4">
        <v>71.953511919999997</v>
      </c>
      <c r="O975" s="54">
        <f>EnergyDemand__2_1[[#This Row],[Demand]]*EnergyDemand__2_1[[#This Row],[RRP AUD$]]</f>
        <v>8997830.5572382715</v>
      </c>
    </row>
    <row r="976" spans="1:15" x14ac:dyDescent="0.3">
      <c r="A976" s="3">
        <v>43308</v>
      </c>
      <c r="B976" s="3" t="str">
        <f>"Q" &amp;INT((MONTH(A976)+2)/3) &amp; "-" &amp; YEAR(A976)</f>
        <v>Q3-2018</v>
      </c>
      <c r="C976" t="str">
        <f>TEXT(EnergyDemand__2_1[[#This Row],[Date]],"mmmm")</f>
        <v>July</v>
      </c>
      <c r="D976">
        <f>WEEKNUM(EnergyDemand__2_1[[#This Row],[Date]],)</f>
        <v>30</v>
      </c>
      <c r="E976" t="str">
        <f>TEXT(EnergyDemand__2_1[[#This Row],[Date]],"dddd")</f>
        <v>Friday</v>
      </c>
      <c r="F976" s="49">
        <f>YEAR(EnergyDemand__2_1[[#This Row],[Date]])</f>
        <v>2018</v>
      </c>
      <c r="G976">
        <v>9.1999999999999993</v>
      </c>
      <c r="H976">
        <v>19.5</v>
      </c>
      <c r="I976">
        <v>10.3</v>
      </c>
      <c r="J976">
        <v>0</v>
      </c>
      <c r="K976" t="str">
        <f>VLOOKUP(EnergyDemand__2_1[[#This Row],[Date]],_holidays!$A$1:$C$2107,2,0)</f>
        <v>Y</v>
      </c>
      <c r="L976" t="str">
        <f>VLOOKUP(EnergyDemand__2_1[[#This Row],[Date]],_holidays!$A$1:$C$2107,3,0)</f>
        <v>N</v>
      </c>
      <c r="M976" s="2">
        <v>130119.5</v>
      </c>
      <c r="N976" s="4">
        <v>71.869816619999995</v>
      </c>
      <c r="O976" s="54">
        <f>EnergyDemand__2_1[[#This Row],[Demand]]*EnergyDemand__2_1[[#This Row],[RRP AUD$]]</f>
        <v>9351664.6036860887</v>
      </c>
    </row>
    <row r="977" spans="1:15" x14ac:dyDescent="0.3">
      <c r="A977" s="3">
        <v>43101</v>
      </c>
      <c r="B977" s="3" t="str">
        <f>"Q" &amp;INT((MONTH(A977)+2)/3) &amp; "-" &amp; YEAR(A977)</f>
        <v>Q1-2018</v>
      </c>
      <c r="C977" t="str">
        <f>TEXT(EnergyDemand__2_1[[#This Row],[Date]],"mmmm")</f>
        <v>January</v>
      </c>
      <c r="D977">
        <f>WEEKNUM(EnergyDemand__2_1[[#This Row],[Date]],)</f>
        <v>1</v>
      </c>
      <c r="E977" t="str">
        <f>TEXT(EnergyDemand__2_1[[#This Row],[Date]],"dddd")</f>
        <v>Monday</v>
      </c>
      <c r="F977" s="49">
        <f>YEAR(EnergyDemand__2_1[[#This Row],[Date]])</f>
        <v>2018</v>
      </c>
      <c r="G977">
        <v>16.600000000000001</v>
      </c>
      <c r="H977">
        <v>25.3</v>
      </c>
      <c r="I977">
        <v>31.4</v>
      </c>
      <c r="J977">
        <v>0</v>
      </c>
      <c r="K977" t="str">
        <f>VLOOKUP(EnergyDemand__2_1[[#This Row],[Date]],_holidays!$A$1:$C$2107,2,0)</f>
        <v>N</v>
      </c>
      <c r="L977" t="str">
        <f>VLOOKUP(EnergyDemand__2_1[[#This Row],[Date]],_holidays!$A$1:$C$2107,3,0)</f>
        <v>Y</v>
      </c>
      <c r="M977" s="2">
        <v>95959.684999999998</v>
      </c>
      <c r="N977" s="4">
        <v>71.817747299999994</v>
      </c>
      <c r="O977" s="54">
        <f>EnergyDemand__2_1[[#This Row],[Demand]]*EnergyDemand__2_1[[#This Row],[RRP AUD$]]</f>
        <v>6891608.4083175994</v>
      </c>
    </row>
    <row r="978" spans="1:15" x14ac:dyDescent="0.3">
      <c r="A978" s="3">
        <v>43023</v>
      </c>
      <c r="B978" s="3" t="str">
        <f>"Q" &amp;INT((MONTH(A978)+2)/3) &amp; "-" &amp; YEAR(A978)</f>
        <v>Q4-2017</v>
      </c>
      <c r="C978" t="str">
        <f>TEXT(EnergyDemand__2_1[[#This Row],[Date]],"mmmm")</f>
        <v>October</v>
      </c>
      <c r="D978">
        <f>WEEKNUM(EnergyDemand__2_1[[#This Row],[Date]],)</f>
        <v>42</v>
      </c>
      <c r="E978" t="str">
        <f>TEXT(EnergyDemand__2_1[[#This Row],[Date]],"dddd")</f>
        <v>Sunday</v>
      </c>
      <c r="F978" s="49">
        <f>YEAR(EnergyDemand__2_1[[#This Row],[Date]])</f>
        <v>2017</v>
      </c>
      <c r="G978">
        <v>6.8</v>
      </c>
      <c r="H978">
        <v>17.600000000000001</v>
      </c>
      <c r="I978">
        <v>24.5</v>
      </c>
      <c r="J978">
        <v>0</v>
      </c>
      <c r="K978" t="str">
        <f>VLOOKUP(EnergyDemand__2_1[[#This Row],[Date]],_holidays!$A$1:$C$2107,2,0)</f>
        <v>Y</v>
      </c>
      <c r="L978" t="str">
        <f>VLOOKUP(EnergyDemand__2_1[[#This Row],[Date]],_holidays!$A$1:$C$2107,3,0)</f>
        <v>N</v>
      </c>
      <c r="M978" s="2">
        <v>98108.815000000002</v>
      </c>
      <c r="N978" s="4">
        <v>71.602890579999993</v>
      </c>
      <c r="O978" s="54">
        <f>EnergyDemand__2_1[[#This Row],[Demand]]*EnergyDemand__2_1[[#This Row],[RRP AUD$]]</f>
        <v>7024874.7453784626</v>
      </c>
    </row>
    <row r="979" spans="1:15" x14ac:dyDescent="0.3">
      <c r="A979" s="3">
        <v>43003</v>
      </c>
      <c r="B979" s="3" t="str">
        <f>"Q" &amp;INT((MONTH(A979)+2)/3) &amp; "-" &amp; YEAR(A979)</f>
        <v>Q3-2017</v>
      </c>
      <c r="C979" t="str">
        <f>TEXT(EnergyDemand__2_1[[#This Row],[Date]],"mmmm")</f>
        <v>September</v>
      </c>
      <c r="D979">
        <f>WEEKNUM(EnergyDemand__2_1[[#This Row],[Date]],)</f>
        <v>39</v>
      </c>
      <c r="E979" t="str">
        <f>TEXT(EnergyDemand__2_1[[#This Row],[Date]],"dddd")</f>
        <v>Monday</v>
      </c>
      <c r="F979" s="49">
        <f>YEAR(EnergyDemand__2_1[[#This Row],[Date]])</f>
        <v>2017</v>
      </c>
      <c r="G979">
        <v>10.3</v>
      </c>
      <c r="H979">
        <v>14.2</v>
      </c>
      <c r="I979">
        <v>10.9</v>
      </c>
      <c r="J979">
        <v>1.6</v>
      </c>
      <c r="K979" t="str">
        <f>VLOOKUP(EnergyDemand__2_1[[#This Row],[Date]],_holidays!$A$1:$C$2107,2,0)</f>
        <v>N</v>
      </c>
      <c r="L979" t="str">
        <f>VLOOKUP(EnergyDemand__2_1[[#This Row],[Date]],_holidays!$A$1:$C$2107,3,0)</f>
        <v>N</v>
      </c>
      <c r="M979" s="2">
        <v>119126.485</v>
      </c>
      <c r="N979" s="4">
        <v>71.241065710000001</v>
      </c>
      <c r="O979" s="54">
        <f>EnergyDemand__2_1[[#This Row],[Demand]]*EnergyDemand__2_1[[#This Row],[RRP AUD$]]</f>
        <v>8486697.7456863299</v>
      </c>
    </row>
    <row r="980" spans="1:15" x14ac:dyDescent="0.3">
      <c r="A980" s="3">
        <v>43180</v>
      </c>
      <c r="B980" s="3" t="str">
        <f>"Q" &amp;INT((MONTH(A980)+2)/3) &amp; "-" &amp; YEAR(A980)</f>
        <v>Q1-2018</v>
      </c>
      <c r="C980" t="str">
        <f>TEXT(EnergyDemand__2_1[[#This Row],[Date]],"mmmm")</f>
        <v>March</v>
      </c>
      <c r="D980">
        <f>WEEKNUM(EnergyDemand__2_1[[#This Row],[Date]],)</f>
        <v>12</v>
      </c>
      <c r="E980" t="str">
        <f>TEXT(EnergyDemand__2_1[[#This Row],[Date]],"dddd")</f>
        <v>Wednesday</v>
      </c>
      <c r="F980" s="49">
        <f>YEAR(EnergyDemand__2_1[[#This Row],[Date]])</f>
        <v>2018</v>
      </c>
      <c r="G980">
        <v>11.2</v>
      </c>
      <c r="H980">
        <v>25.1</v>
      </c>
      <c r="I980">
        <v>18.3</v>
      </c>
      <c r="J980">
        <v>0</v>
      </c>
      <c r="K980" t="str">
        <f>VLOOKUP(EnergyDemand__2_1[[#This Row],[Date]],_holidays!$A$1:$C$2107,2,0)</f>
        <v>Y</v>
      </c>
      <c r="L980" t="str">
        <f>VLOOKUP(EnergyDemand__2_1[[#This Row],[Date]],_holidays!$A$1:$C$2107,3,0)</f>
        <v>N</v>
      </c>
      <c r="M980" s="2">
        <v>111254.315</v>
      </c>
      <c r="N980" s="4">
        <v>71.198345349999997</v>
      </c>
      <c r="O980" s="54">
        <f>EnergyDemand__2_1[[#This Row],[Demand]]*EnergyDemand__2_1[[#This Row],[RRP AUD$]]</f>
        <v>7921123.1410476854</v>
      </c>
    </row>
    <row r="981" spans="1:15" x14ac:dyDescent="0.3">
      <c r="A981" s="3">
        <v>43437</v>
      </c>
      <c r="B981" s="3" t="str">
        <f>"Q" &amp;INT((MONTH(A981)+2)/3) &amp; "-" &amp; YEAR(A981)</f>
        <v>Q4-2018</v>
      </c>
      <c r="C981" t="str">
        <f>TEXT(EnergyDemand__2_1[[#This Row],[Date]],"mmmm")</f>
        <v>December</v>
      </c>
      <c r="D981">
        <f>WEEKNUM(EnergyDemand__2_1[[#This Row],[Date]],)</f>
        <v>49</v>
      </c>
      <c r="E981" t="str">
        <f>TEXT(EnergyDemand__2_1[[#This Row],[Date]],"dddd")</f>
        <v>Monday</v>
      </c>
      <c r="F981" s="49">
        <f>YEAR(EnergyDemand__2_1[[#This Row],[Date]])</f>
        <v>2018</v>
      </c>
      <c r="G981">
        <v>13.3</v>
      </c>
      <c r="H981">
        <v>23.6</v>
      </c>
      <c r="I981">
        <v>13.4</v>
      </c>
      <c r="J981">
        <v>0</v>
      </c>
      <c r="K981" t="str">
        <f>VLOOKUP(EnergyDemand__2_1[[#This Row],[Date]],_holidays!$A$1:$C$2107,2,0)</f>
        <v>Y</v>
      </c>
      <c r="L981" t="str">
        <f>VLOOKUP(EnergyDemand__2_1[[#This Row],[Date]],_holidays!$A$1:$C$2107,3,0)</f>
        <v>N</v>
      </c>
      <c r="M981" s="2">
        <v>107666.30499999999</v>
      </c>
      <c r="N981" s="4">
        <v>71.126198709999997</v>
      </c>
      <c r="O981" s="54">
        <f>EnergyDemand__2_1[[#This Row],[Demand]]*EnergyDemand__2_1[[#This Row],[RRP AUD$]]</f>
        <v>7657895.003801466</v>
      </c>
    </row>
    <row r="982" spans="1:15" x14ac:dyDescent="0.3">
      <c r="A982" s="3">
        <v>43298</v>
      </c>
      <c r="B982" s="3" t="str">
        <f>"Q" &amp;INT((MONTH(A982)+2)/3) &amp; "-" &amp; YEAR(A982)</f>
        <v>Q3-2018</v>
      </c>
      <c r="C982" t="str">
        <f>TEXT(EnergyDemand__2_1[[#This Row],[Date]],"mmmm")</f>
        <v>July</v>
      </c>
      <c r="D982">
        <f>WEEKNUM(EnergyDemand__2_1[[#This Row],[Date]],)</f>
        <v>29</v>
      </c>
      <c r="E982" t="str">
        <f>TEXT(EnergyDemand__2_1[[#This Row],[Date]],"dddd")</f>
        <v>Tuesday</v>
      </c>
      <c r="F982" s="49">
        <f>YEAR(EnergyDemand__2_1[[#This Row],[Date]])</f>
        <v>2018</v>
      </c>
      <c r="G982">
        <v>9.1</v>
      </c>
      <c r="H982">
        <v>17.5</v>
      </c>
      <c r="I982">
        <v>9.1999999999999993</v>
      </c>
      <c r="J982">
        <v>0</v>
      </c>
      <c r="K982" t="str">
        <f>VLOOKUP(EnergyDemand__2_1[[#This Row],[Date]],_holidays!$A$1:$C$2107,2,0)</f>
        <v>Y</v>
      </c>
      <c r="L982" t="str">
        <f>VLOOKUP(EnergyDemand__2_1[[#This Row],[Date]],_holidays!$A$1:$C$2107,3,0)</f>
        <v>N</v>
      </c>
      <c r="M982" s="2">
        <v>131367.09</v>
      </c>
      <c r="N982" s="4">
        <v>71.116373879999998</v>
      </c>
      <c r="O982" s="54">
        <f>EnergyDemand__2_1[[#This Row],[Demand]]*EnergyDemand__2_1[[#This Row],[RRP AUD$]]</f>
        <v>9342351.0879676081</v>
      </c>
    </row>
    <row r="983" spans="1:15" x14ac:dyDescent="0.3">
      <c r="A983" s="3">
        <v>43305</v>
      </c>
      <c r="B983" s="3" t="str">
        <f>"Q" &amp;INT((MONTH(A983)+2)/3) &amp; "-" &amp; YEAR(A983)</f>
        <v>Q3-2018</v>
      </c>
      <c r="C983" t="str">
        <f>TEXT(EnergyDemand__2_1[[#This Row],[Date]],"mmmm")</f>
        <v>July</v>
      </c>
      <c r="D983">
        <f>WEEKNUM(EnergyDemand__2_1[[#This Row],[Date]],)</f>
        <v>30</v>
      </c>
      <c r="E983" t="str">
        <f>TEXT(EnergyDemand__2_1[[#This Row],[Date]],"dddd")</f>
        <v>Tuesday</v>
      </c>
      <c r="F983" s="49">
        <f>YEAR(EnergyDemand__2_1[[#This Row],[Date]])</f>
        <v>2018</v>
      </c>
      <c r="G983">
        <v>8.6</v>
      </c>
      <c r="H983">
        <v>15.6</v>
      </c>
      <c r="I983">
        <v>7.1</v>
      </c>
      <c r="J983">
        <v>0.6</v>
      </c>
      <c r="K983" t="str">
        <f>VLOOKUP(EnergyDemand__2_1[[#This Row],[Date]],_holidays!$A$1:$C$2107,2,0)</f>
        <v>Y</v>
      </c>
      <c r="L983" t="str">
        <f>VLOOKUP(EnergyDemand__2_1[[#This Row],[Date]],_holidays!$A$1:$C$2107,3,0)</f>
        <v>N</v>
      </c>
      <c r="M983" s="2">
        <v>132967.19</v>
      </c>
      <c r="N983" s="4">
        <v>71.115294320000004</v>
      </c>
      <c r="O983" s="54">
        <f>EnergyDemand__2_1[[#This Row],[Demand]]*EnergyDemand__2_1[[#This Row],[RRP AUD$]]</f>
        <v>9456000.8517533615</v>
      </c>
    </row>
    <row r="984" spans="1:15" x14ac:dyDescent="0.3">
      <c r="A984" s="3">
        <v>43012</v>
      </c>
      <c r="B984" s="3" t="str">
        <f>"Q" &amp;INT((MONTH(A984)+2)/3) &amp; "-" &amp; YEAR(A984)</f>
        <v>Q4-2017</v>
      </c>
      <c r="C984" t="str">
        <f>TEXT(EnergyDemand__2_1[[#This Row],[Date]],"mmmm")</f>
        <v>October</v>
      </c>
      <c r="D984">
        <f>WEEKNUM(EnergyDemand__2_1[[#This Row],[Date]],)</f>
        <v>40</v>
      </c>
      <c r="E984" t="str">
        <f>TEXT(EnergyDemand__2_1[[#This Row],[Date]],"dddd")</f>
        <v>Wednesday</v>
      </c>
      <c r="F984" s="49">
        <f>YEAR(EnergyDemand__2_1[[#This Row],[Date]])</f>
        <v>2017</v>
      </c>
      <c r="G984">
        <v>8.5</v>
      </c>
      <c r="H984">
        <v>20.8</v>
      </c>
      <c r="I984">
        <v>21.6</v>
      </c>
      <c r="J984">
        <v>0</v>
      </c>
      <c r="K984" t="str">
        <f>VLOOKUP(EnergyDemand__2_1[[#This Row],[Date]],_holidays!$A$1:$C$2107,2,0)</f>
        <v>N</v>
      </c>
      <c r="L984" t="str">
        <f>VLOOKUP(EnergyDemand__2_1[[#This Row],[Date]],_holidays!$A$1:$C$2107,3,0)</f>
        <v>N</v>
      </c>
      <c r="M984" s="2">
        <v>114604.62</v>
      </c>
      <c r="N984" s="4">
        <v>71.108733229999999</v>
      </c>
      <c r="O984" s="54">
        <f>EnergyDemand__2_1[[#This Row],[Demand]]*EnergyDemand__2_1[[#This Row],[RRP AUD$]]</f>
        <v>8149389.3505055225</v>
      </c>
    </row>
    <row r="985" spans="1:15" x14ac:dyDescent="0.3">
      <c r="A985" s="3">
        <v>43435</v>
      </c>
      <c r="B985" s="3" t="str">
        <f>"Q" &amp;INT((MONTH(A985)+2)/3) &amp; "-" &amp; YEAR(A985)</f>
        <v>Q4-2018</v>
      </c>
      <c r="C985" t="str">
        <f>TEXT(EnergyDemand__2_1[[#This Row],[Date]],"mmmm")</f>
        <v>December</v>
      </c>
      <c r="D985">
        <f>WEEKNUM(EnergyDemand__2_1[[#This Row],[Date]],)</f>
        <v>48</v>
      </c>
      <c r="E985" t="str">
        <f>TEXT(EnergyDemand__2_1[[#This Row],[Date]],"dddd")</f>
        <v>Saturday</v>
      </c>
      <c r="F985" s="49">
        <f>YEAR(EnergyDemand__2_1[[#This Row],[Date]])</f>
        <v>2018</v>
      </c>
      <c r="G985">
        <v>10.3</v>
      </c>
      <c r="H985">
        <v>31.7</v>
      </c>
      <c r="I985">
        <v>30.8</v>
      </c>
      <c r="J985">
        <v>0</v>
      </c>
      <c r="K985" t="str">
        <f>VLOOKUP(EnergyDemand__2_1[[#This Row],[Date]],_holidays!$A$1:$C$2107,2,0)</f>
        <v>Y</v>
      </c>
      <c r="L985" t="str">
        <f>VLOOKUP(EnergyDemand__2_1[[#This Row],[Date]],_holidays!$A$1:$C$2107,3,0)</f>
        <v>N</v>
      </c>
      <c r="M985" s="2">
        <v>100725.24</v>
      </c>
      <c r="N985" s="4">
        <v>71.104740500000005</v>
      </c>
      <c r="O985" s="54">
        <f>EnergyDemand__2_1[[#This Row],[Demand]]*EnergyDemand__2_1[[#This Row],[RRP AUD$]]</f>
        <v>7162042.0520002209</v>
      </c>
    </row>
    <row r="986" spans="1:15" x14ac:dyDescent="0.3">
      <c r="A986" s="3">
        <v>43794</v>
      </c>
      <c r="B986" s="3" t="str">
        <f>"Q" &amp;INT((MONTH(A986)+2)/3) &amp; "-" &amp; YEAR(A986)</f>
        <v>Q4-2019</v>
      </c>
      <c r="C986" t="str">
        <f>TEXT(EnergyDemand__2_1[[#This Row],[Date]],"mmmm")</f>
        <v>November</v>
      </c>
      <c r="D986">
        <f>WEEKNUM(EnergyDemand__2_1[[#This Row],[Date]],)</f>
        <v>48</v>
      </c>
      <c r="E986" t="str">
        <f>TEXT(EnergyDemand__2_1[[#This Row],[Date]],"dddd")</f>
        <v>Monday</v>
      </c>
      <c r="F986" s="49">
        <f>YEAR(EnergyDemand__2_1[[#This Row],[Date]])</f>
        <v>2019</v>
      </c>
      <c r="G986">
        <v>11.4</v>
      </c>
      <c r="H986">
        <v>27.4</v>
      </c>
      <c r="I986">
        <v>18</v>
      </c>
      <c r="J986">
        <v>0</v>
      </c>
      <c r="K986" t="str">
        <f>VLOOKUP(EnergyDemand__2_1[[#This Row],[Date]],_holidays!$A$1:$C$2107,2,0)</f>
        <v>Y</v>
      </c>
      <c r="L986" t="str">
        <f>VLOOKUP(EnergyDemand__2_1[[#This Row],[Date]],_holidays!$A$1:$C$2107,3,0)</f>
        <v>N</v>
      </c>
      <c r="M986" s="2">
        <v>113899.3</v>
      </c>
      <c r="N986" s="4">
        <v>71.001116179999997</v>
      </c>
      <c r="O986" s="54">
        <f>EnergyDemand__2_1[[#This Row],[Demand]]*EnergyDemand__2_1[[#This Row],[RRP AUD$]]</f>
        <v>8086977.4321206743</v>
      </c>
    </row>
    <row r="987" spans="1:15" x14ac:dyDescent="0.3">
      <c r="A987" s="3">
        <v>43763</v>
      </c>
      <c r="B987" s="3" t="str">
        <f>"Q" &amp;INT((MONTH(A987)+2)/3) &amp; "-" &amp; YEAR(A987)</f>
        <v>Q4-2019</v>
      </c>
      <c r="C987" t="str">
        <f>TEXT(EnergyDemand__2_1[[#This Row],[Date]],"mmmm")</f>
        <v>October</v>
      </c>
      <c r="D987">
        <f>WEEKNUM(EnergyDemand__2_1[[#This Row],[Date]],)</f>
        <v>43</v>
      </c>
      <c r="E987" t="str">
        <f>TEXT(EnergyDemand__2_1[[#This Row],[Date]],"dddd")</f>
        <v>Friday</v>
      </c>
      <c r="F987" s="49">
        <f>YEAR(EnergyDemand__2_1[[#This Row],[Date]])</f>
        <v>2019</v>
      </c>
      <c r="G987">
        <v>16.8</v>
      </c>
      <c r="H987">
        <v>21.6</v>
      </c>
      <c r="I987">
        <v>10</v>
      </c>
      <c r="J987">
        <v>0</v>
      </c>
      <c r="K987" t="str">
        <f>VLOOKUP(EnergyDemand__2_1[[#This Row],[Date]],_holidays!$A$1:$C$2107,2,0)</f>
        <v>Y</v>
      </c>
      <c r="L987" t="str">
        <f>VLOOKUP(EnergyDemand__2_1[[#This Row],[Date]],_holidays!$A$1:$C$2107,3,0)</f>
        <v>N</v>
      </c>
      <c r="M987" s="2">
        <v>109130.77</v>
      </c>
      <c r="N987" s="4">
        <v>70.884689609999995</v>
      </c>
      <c r="O987" s="54">
        <f>EnergyDemand__2_1[[#This Row],[Demand]]*EnergyDemand__2_1[[#This Row],[RRP AUD$]]</f>
        <v>7735700.7583502997</v>
      </c>
    </row>
    <row r="988" spans="1:15" x14ac:dyDescent="0.3">
      <c r="A988" s="3">
        <v>43185</v>
      </c>
      <c r="B988" s="3" t="str">
        <f>"Q" &amp;INT((MONTH(A988)+2)/3) &amp; "-" &amp; YEAR(A988)</f>
        <v>Q1-2018</v>
      </c>
      <c r="C988" t="str">
        <f>TEXT(EnergyDemand__2_1[[#This Row],[Date]],"mmmm")</f>
        <v>March</v>
      </c>
      <c r="D988">
        <f>WEEKNUM(EnergyDemand__2_1[[#This Row],[Date]],)</f>
        <v>13</v>
      </c>
      <c r="E988" t="str">
        <f>TEXT(EnergyDemand__2_1[[#This Row],[Date]],"dddd")</f>
        <v>Monday</v>
      </c>
      <c r="F988" s="49">
        <f>YEAR(EnergyDemand__2_1[[#This Row],[Date]])</f>
        <v>2018</v>
      </c>
      <c r="G988">
        <v>10.7</v>
      </c>
      <c r="H988">
        <v>18.5</v>
      </c>
      <c r="I988">
        <v>11.9</v>
      </c>
      <c r="J988">
        <v>5.2</v>
      </c>
      <c r="K988" t="str">
        <f>VLOOKUP(EnergyDemand__2_1[[#This Row],[Date]],_holidays!$A$1:$C$2107,2,0)</f>
        <v>Y</v>
      </c>
      <c r="L988" t="str">
        <f>VLOOKUP(EnergyDemand__2_1[[#This Row],[Date]],_holidays!$A$1:$C$2107,3,0)</f>
        <v>N</v>
      </c>
      <c r="M988" s="2">
        <v>112488.215</v>
      </c>
      <c r="N988" s="4">
        <v>70.830680319999999</v>
      </c>
      <c r="O988" s="54">
        <f>EnergyDemand__2_1[[#This Row],[Demand]]*EnergyDemand__2_1[[#This Row],[RRP AUD$]]</f>
        <v>7967616.7964324281</v>
      </c>
    </row>
    <row r="989" spans="1:15" x14ac:dyDescent="0.3">
      <c r="A989" s="3">
        <v>42811</v>
      </c>
      <c r="B989" s="3" t="str">
        <f>"Q" &amp;INT((MONTH(A989)+2)/3) &amp; "-" &amp; YEAR(A989)</f>
        <v>Q1-2017</v>
      </c>
      <c r="C989" t="str">
        <f>TEXT(EnergyDemand__2_1[[#This Row],[Date]],"mmmm")</f>
        <v>March</v>
      </c>
      <c r="D989">
        <f>WEEKNUM(EnergyDemand__2_1[[#This Row],[Date]],)</f>
        <v>11</v>
      </c>
      <c r="E989" t="str">
        <f>TEXT(EnergyDemand__2_1[[#This Row],[Date]],"dddd")</f>
        <v>Friday</v>
      </c>
      <c r="F989" s="49">
        <f>YEAR(EnergyDemand__2_1[[#This Row],[Date]])</f>
        <v>2017</v>
      </c>
      <c r="G989">
        <v>15.8</v>
      </c>
      <c r="H989">
        <v>22.1</v>
      </c>
      <c r="I989">
        <v>20.100000000000001</v>
      </c>
      <c r="J989">
        <v>0</v>
      </c>
      <c r="K989" t="str">
        <f>VLOOKUP(EnergyDemand__2_1[[#This Row],[Date]],_holidays!$A$1:$C$2107,2,0)</f>
        <v>Y</v>
      </c>
      <c r="L989" t="str">
        <f>VLOOKUP(EnergyDemand__2_1[[#This Row],[Date]],_holidays!$A$1:$C$2107,3,0)</f>
        <v>N</v>
      </c>
      <c r="M989" s="2">
        <v>111612.075</v>
      </c>
      <c r="N989" s="4">
        <v>70.74607288</v>
      </c>
      <c r="O989" s="54">
        <f>EnergyDemand__2_1[[#This Row],[Demand]]*EnergyDemand__2_1[[#This Row],[RRP AUD$]]</f>
        <v>7896115.9922380261</v>
      </c>
    </row>
    <row r="990" spans="1:15" x14ac:dyDescent="0.3">
      <c r="A990" s="3">
        <v>44021</v>
      </c>
      <c r="B990" s="3" t="str">
        <f>"Q" &amp;INT((MONTH(A990)+2)/3) &amp; "-" &amp; YEAR(A990)</f>
        <v>Q3-2020</v>
      </c>
      <c r="C990" t="str">
        <f>TEXT(EnergyDemand__2_1[[#This Row],[Date]],"mmmm")</f>
        <v>July</v>
      </c>
      <c r="D990">
        <f>WEEKNUM(EnergyDemand__2_1[[#This Row],[Date]],)</f>
        <v>28</v>
      </c>
      <c r="E990" t="str">
        <f>TEXT(EnergyDemand__2_1[[#This Row],[Date]],"dddd")</f>
        <v>Thursday</v>
      </c>
      <c r="F990" s="49">
        <f>YEAR(EnergyDemand__2_1[[#This Row],[Date]])</f>
        <v>2020</v>
      </c>
      <c r="G990">
        <v>5.7</v>
      </c>
      <c r="H990">
        <v>17.2</v>
      </c>
      <c r="I990">
        <v>8.5</v>
      </c>
      <c r="J990">
        <v>0</v>
      </c>
      <c r="K990" t="str">
        <f>VLOOKUP(EnergyDemand__2_1[[#This Row],[Date]],_holidays!$A$1:$C$2107,2,0)</f>
        <v>N</v>
      </c>
      <c r="L990" t="str">
        <f>VLOOKUP(EnergyDemand__2_1[[#This Row],[Date]],_holidays!$A$1:$C$2107,3,0)</f>
        <v>N</v>
      </c>
      <c r="M990" s="2">
        <v>135266.16500000001</v>
      </c>
      <c r="N990" s="4">
        <v>70.716279909999997</v>
      </c>
      <c r="O990" s="54">
        <f>EnergyDemand__2_1[[#This Row],[Demand]]*EnergyDemand__2_1[[#This Row],[RRP AUD$]]</f>
        <v>9565519.9864922445</v>
      </c>
    </row>
    <row r="991" spans="1:15" x14ac:dyDescent="0.3">
      <c r="A991" s="3">
        <v>43360</v>
      </c>
      <c r="B991" s="3" t="str">
        <f>"Q" &amp;INT((MONTH(A991)+2)/3) &amp; "-" &amp; YEAR(A991)</f>
        <v>Q3-2018</v>
      </c>
      <c r="C991" t="str">
        <f>TEXT(EnergyDemand__2_1[[#This Row],[Date]],"mmmm")</f>
        <v>September</v>
      </c>
      <c r="D991">
        <f>WEEKNUM(EnergyDemand__2_1[[#This Row],[Date]],)</f>
        <v>38</v>
      </c>
      <c r="E991" t="str">
        <f>TEXT(EnergyDemand__2_1[[#This Row],[Date]],"dddd")</f>
        <v>Monday</v>
      </c>
      <c r="F991" s="49">
        <f>YEAR(EnergyDemand__2_1[[#This Row],[Date]])</f>
        <v>2018</v>
      </c>
      <c r="G991">
        <v>6.7</v>
      </c>
      <c r="H991">
        <v>18.100000000000001</v>
      </c>
      <c r="I991">
        <v>18.7</v>
      </c>
      <c r="J991">
        <v>0</v>
      </c>
      <c r="K991" t="str">
        <f>VLOOKUP(EnergyDemand__2_1[[#This Row],[Date]],_holidays!$A$1:$C$2107,2,0)</f>
        <v>Y</v>
      </c>
      <c r="L991" t="str">
        <f>VLOOKUP(EnergyDemand__2_1[[#This Row],[Date]],_holidays!$A$1:$C$2107,3,0)</f>
        <v>N</v>
      </c>
      <c r="M991" s="2">
        <v>118208.24</v>
      </c>
      <c r="N991" s="4">
        <v>70.685303939999997</v>
      </c>
      <c r="O991" s="54">
        <f>EnergyDemand__2_1[[#This Row],[Demand]]*EnergyDemand__2_1[[#This Row],[RRP AUD$]]</f>
        <v>8355585.3726124652</v>
      </c>
    </row>
    <row r="992" spans="1:15" x14ac:dyDescent="0.3">
      <c r="A992" s="3">
        <v>43164</v>
      </c>
      <c r="B992" s="3" t="str">
        <f>"Q" &amp;INT((MONTH(A992)+2)/3) &amp; "-" &amp; YEAR(A992)</f>
        <v>Q1-2018</v>
      </c>
      <c r="C992" t="str">
        <f>TEXT(EnergyDemand__2_1[[#This Row],[Date]],"mmmm")</f>
        <v>March</v>
      </c>
      <c r="D992">
        <f>WEEKNUM(EnergyDemand__2_1[[#This Row],[Date]],)</f>
        <v>10</v>
      </c>
      <c r="E992" t="str">
        <f>TEXT(EnergyDemand__2_1[[#This Row],[Date]],"dddd")</f>
        <v>Monday</v>
      </c>
      <c r="F992" s="49">
        <f>YEAR(EnergyDemand__2_1[[#This Row],[Date]])</f>
        <v>2018</v>
      </c>
      <c r="G992">
        <v>14.9</v>
      </c>
      <c r="H992">
        <v>21.1</v>
      </c>
      <c r="I992">
        <v>16.600000000000001</v>
      </c>
      <c r="J992">
        <v>0</v>
      </c>
      <c r="K992" t="str">
        <f>VLOOKUP(EnergyDemand__2_1[[#This Row],[Date]],_holidays!$A$1:$C$2107,2,0)</f>
        <v>Y</v>
      </c>
      <c r="L992" t="str">
        <f>VLOOKUP(EnergyDemand__2_1[[#This Row],[Date]],_holidays!$A$1:$C$2107,3,0)</f>
        <v>N</v>
      </c>
      <c r="M992" s="2">
        <v>112527.285</v>
      </c>
      <c r="N992" s="4">
        <v>70.615557719999998</v>
      </c>
      <c r="O992" s="54">
        <f>EnergyDemand__2_1[[#This Row],[Demand]]*EnergyDemand__2_1[[#This Row],[RRP AUD$]]</f>
        <v>7946176.9889923902</v>
      </c>
    </row>
    <row r="993" spans="1:15" x14ac:dyDescent="0.3">
      <c r="A993" s="3">
        <v>42508</v>
      </c>
      <c r="B993" s="3" t="str">
        <f>"Q" &amp;INT((MONTH(A993)+2)/3) &amp; "-" &amp; YEAR(A993)</f>
        <v>Q2-2016</v>
      </c>
      <c r="C993" t="str">
        <f>TEXT(EnergyDemand__2_1[[#This Row],[Date]],"mmmm")</f>
        <v>May</v>
      </c>
      <c r="D993">
        <f>WEEKNUM(EnergyDemand__2_1[[#This Row],[Date]],)</f>
        <v>21</v>
      </c>
      <c r="E993" t="str">
        <f>TEXT(EnergyDemand__2_1[[#This Row],[Date]],"dddd")</f>
        <v>Wednesday</v>
      </c>
      <c r="F993" s="49">
        <f>YEAR(EnergyDemand__2_1[[#This Row],[Date]])</f>
        <v>2016</v>
      </c>
      <c r="G993">
        <v>13</v>
      </c>
      <c r="H993">
        <v>19.3</v>
      </c>
      <c r="I993">
        <v>7.2</v>
      </c>
      <c r="J993">
        <v>0</v>
      </c>
      <c r="K993" t="str">
        <f>VLOOKUP(EnergyDemand__2_1[[#This Row],[Date]],_holidays!$A$1:$C$2107,2,0)</f>
        <v>Y</v>
      </c>
      <c r="L993" t="str">
        <f>VLOOKUP(EnergyDemand__2_1[[#This Row],[Date]],_holidays!$A$1:$C$2107,3,0)</f>
        <v>N</v>
      </c>
      <c r="M993" s="2">
        <v>124352.215</v>
      </c>
      <c r="N993" s="4">
        <v>70.588827640000005</v>
      </c>
      <c r="O993" s="54">
        <f>EnergyDemand__2_1[[#This Row],[Demand]]*EnergyDemand__2_1[[#This Row],[RRP AUD$]]</f>
        <v>8777877.0712872222</v>
      </c>
    </row>
    <row r="994" spans="1:15" x14ac:dyDescent="0.3">
      <c r="A994" s="3">
        <v>42747</v>
      </c>
      <c r="B994" s="3" t="str">
        <f>"Q" &amp;INT((MONTH(A994)+2)/3) &amp; "-" &amp; YEAR(A994)</f>
        <v>Q1-2017</v>
      </c>
      <c r="C994" t="str">
        <f>TEXT(EnergyDemand__2_1[[#This Row],[Date]],"mmmm")</f>
        <v>January</v>
      </c>
      <c r="D994">
        <f>WEEKNUM(EnergyDemand__2_1[[#This Row],[Date]],)</f>
        <v>2</v>
      </c>
      <c r="E994" t="str">
        <f>TEXT(EnergyDemand__2_1[[#This Row],[Date]],"dddd")</f>
        <v>Thursday</v>
      </c>
      <c r="F994" s="49">
        <f>YEAR(EnergyDemand__2_1[[#This Row],[Date]])</f>
        <v>2017</v>
      </c>
      <c r="G994">
        <v>14.9</v>
      </c>
      <c r="H994">
        <v>26.5</v>
      </c>
      <c r="I994">
        <v>30.7</v>
      </c>
      <c r="J994">
        <v>0</v>
      </c>
      <c r="K994" t="str">
        <f>VLOOKUP(EnergyDemand__2_1[[#This Row],[Date]],_holidays!$A$1:$C$2107,2,0)</f>
        <v>N</v>
      </c>
      <c r="L994" t="str">
        <f>VLOOKUP(EnergyDemand__2_1[[#This Row],[Date]],_holidays!$A$1:$C$2107,3,0)</f>
        <v>N</v>
      </c>
      <c r="M994" s="2">
        <v>118783.94500000001</v>
      </c>
      <c r="N994" s="4">
        <v>70.490405460000005</v>
      </c>
      <c r="O994" s="54">
        <f>EnergyDemand__2_1[[#This Row],[Demand]]*EnergyDemand__2_1[[#This Row],[RRP AUD$]]</f>
        <v>8373128.4451883407</v>
      </c>
    </row>
    <row r="995" spans="1:15" x14ac:dyDescent="0.3">
      <c r="A995" s="3">
        <v>43778</v>
      </c>
      <c r="B995" s="3" t="str">
        <f>"Q" &amp;INT((MONTH(A995)+2)/3) &amp; "-" &amp; YEAR(A995)</f>
        <v>Q4-2019</v>
      </c>
      <c r="C995" t="str">
        <f>TEXT(EnergyDemand__2_1[[#This Row],[Date]],"mmmm")</f>
        <v>November</v>
      </c>
      <c r="D995">
        <f>WEEKNUM(EnergyDemand__2_1[[#This Row],[Date]],)</f>
        <v>45</v>
      </c>
      <c r="E995" t="str">
        <f>TEXT(EnergyDemand__2_1[[#This Row],[Date]],"dddd")</f>
        <v>Saturday</v>
      </c>
      <c r="F995" s="49">
        <f>YEAR(EnergyDemand__2_1[[#This Row],[Date]])</f>
        <v>2019</v>
      </c>
      <c r="G995">
        <v>7.6</v>
      </c>
      <c r="H995">
        <v>14.2</v>
      </c>
      <c r="I995">
        <v>9.8000000000000007</v>
      </c>
      <c r="J995">
        <v>6.4</v>
      </c>
      <c r="K995" t="str">
        <f>VLOOKUP(EnergyDemand__2_1[[#This Row],[Date]],_holidays!$A$1:$C$2107,2,0)</f>
        <v>Y</v>
      </c>
      <c r="L995" t="str">
        <f>VLOOKUP(EnergyDemand__2_1[[#This Row],[Date]],_holidays!$A$1:$C$2107,3,0)</f>
        <v>N</v>
      </c>
      <c r="M995" s="2">
        <v>108924.79</v>
      </c>
      <c r="N995" s="4">
        <v>70.474884239999994</v>
      </c>
      <c r="O995" s="54">
        <f>EnergyDemand__2_1[[#This Row],[Demand]]*EnergyDemand__2_1[[#This Row],[RRP AUD$]]</f>
        <v>7676461.9661163082</v>
      </c>
    </row>
    <row r="996" spans="1:15" x14ac:dyDescent="0.3">
      <c r="A996" s="3">
        <v>42587</v>
      </c>
      <c r="B996" s="3" t="str">
        <f>"Q" &amp;INT((MONTH(A996)+2)/3) &amp; "-" &amp; YEAR(A996)</f>
        <v>Q3-2016</v>
      </c>
      <c r="C996" t="str">
        <f>TEXT(EnergyDemand__2_1[[#This Row],[Date]],"mmmm")</f>
        <v>August</v>
      </c>
      <c r="D996">
        <f>WEEKNUM(EnergyDemand__2_1[[#This Row],[Date]],)</f>
        <v>32</v>
      </c>
      <c r="E996" t="str">
        <f>TEXT(EnergyDemand__2_1[[#This Row],[Date]],"dddd")</f>
        <v>Friday</v>
      </c>
      <c r="F996" s="49">
        <f>YEAR(EnergyDemand__2_1[[#This Row],[Date]])</f>
        <v>2016</v>
      </c>
      <c r="G996">
        <v>3.4</v>
      </c>
      <c r="H996">
        <v>14.6</v>
      </c>
      <c r="I996">
        <v>8.6999999999999993</v>
      </c>
      <c r="J996">
        <v>0</v>
      </c>
      <c r="K996" t="str">
        <f>VLOOKUP(EnergyDemand__2_1[[#This Row],[Date]],_holidays!$A$1:$C$2107,2,0)</f>
        <v>Y</v>
      </c>
      <c r="L996" t="str">
        <f>VLOOKUP(EnergyDemand__2_1[[#This Row],[Date]],_holidays!$A$1:$C$2107,3,0)</f>
        <v>N</v>
      </c>
      <c r="M996" s="2">
        <v>145491.32999999999</v>
      </c>
      <c r="N996" s="4">
        <v>70.203116499999993</v>
      </c>
      <c r="O996" s="54">
        <f>EnergyDemand__2_1[[#This Row],[Demand]]*EnergyDemand__2_1[[#This Row],[RRP AUD$]]</f>
        <v>10213944.789729943</v>
      </c>
    </row>
    <row r="997" spans="1:15" x14ac:dyDescent="0.3">
      <c r="A997" s="3">
        <v>43797</v>
      </c>
      <c r="B997" s="3" t="str">
        <f>"Q" &amp;INT((MONTH(A997)+2)/3) &amp; "-" &amp; YEAR(A997)</f>
        <v>Q4-2019</v>
      </c>
      <c r="C997" t="str">
        <f>TEXT(EnergyDemand__2_1[[#This Row],[Date]],"mmmm")</f>
        <v>November</v>
      </c>
      <c r="D997">
        <f>WEEKNUM(EnergyDemand__2_1[[#This Row],[Date]],)</f>
        <v>48</v>
      </c>
      <c r="E997" t="str">
        <f>TEXT(EnergyDemand__2_1[[#This Row],[Date]],"dddd")</f>
        <v>Thursday</v>
      </c>
      <c r="F997" s="49">
        <f>YEAR(EnergyDemand__2_1[[#This Row],[Date]])</f>
        <v>2019</v>
      </c>
      <c r="G997">
        <v>11.4</v>
      </c>
      <c r="H997">
        <v>21.1</v>
      </c>
      <c r="I997">
        <v>30.7</v>
      </c>
      <c r="J997">
        <v>0</v>
      </c>
      <c r="K997" t="str">
        <f>VLOOKUP(EnergyDemand__2_1[[#This Row],[Date]],_holidays!$A$1:$C$2107,2,0)</f>
        <v>Y</v>
      </c>
      <c r="L997" t="str">
        <f>VLOOKUP(EnergyDemand__2_1[[#This Row],[Date]],_holidays!$A$1:$C$2107,3,0)</f>
        <v>N</v>
      </c>
      <c r="M997" s="2">
        <v>112735.875</v>
      </c>
      <c r="N997" s="4">
        <v>70.202551959999994</v>
      </c>
      <c r="O997" s="54">
        <f>EnergyDemand__2_1[[#This Row],[Demand]]*EnergyDemand__2_1[[#This Row],[RRP AUD$]]</f>
        <v>7914346.1224435642</v>
      </c>
    </row>
    <row r="998" spans="1:15" x14ac:dyDescent="0.3">
      <c r="A998" s="3">
        <v>43248</v>
      </c>
      <c r="B998" s="3" t="str">
        <f>"Q" &amp;INT((MONTH(A998)+2)/3) &amp; "-" &amp; YEAR(A998)</f>
        <v>Q2-2018</v>
      </c>
      <c r="C998" t="str">
        <f>TEXT(EnergyDemand__2_1[[#This Row],[Date]],"mmmm")</f>
        <v>May</v>
      </c>
      <c r="D998">
        <f>WEEKNUM(EnergyDemand__2_1[[#This Row],[Date]],)</f>
        <v>22</v>
      </c>
      <c r="E998" t="str">
        <f>TEXT(EnergyDemand__2_1[[#This Row],[Date]],"dddd")</f>
        <v>Monday</v>
      </c>
      <c r="F998" s="49">
        <f>YEAR(EnergyDemand__2_1[[#This Row],[Date]])</f>
        <v>2018</v>
      </c>
      <c r="G998">
        <v>12.9</v>
      </c>
      <c r="H998">
        <v>20.5</v>
      </c>
      <c r="I998">
        <v>6</v>
      </c>
      <c r="J998">
        <v>0</v>
      </c>
      <c r="K998" t="str">
        <f>VLOOKUP(EnergyDemand__2_1[[#This Row],[Date]],_holidays!$A$1:$C$2107,2,0)</f>
        <v>Y</v>
      </c>
      <c r="L998" t="str">
        <f>VLOOKUP(EnergyDemand__2_1[[#This Row],[Date]],_holidays!$A$1:$C$2107,3,0)</f>
        <v>N</v>
      </c>
      <c r="M998" s="2">
        <v>119360.265</v>
      </c>
      <c r="N998" s="4">
        <v>70.171557399999998</v>
      </c>
      <c r="O998" s="54">
        <f>EnergyDemand__2_1[[#This Row],[Demand]]*EnergyDemand__2_1[[#This Row],[RRP AUD$]]</f>
        <v>8375695.6867267108</v>
      </c>
    </row>
    <row r="999" spans="1:15" x14ac:dyDescent="0.3">
      <c r="A999" s="3">
        <v>42748</v>
      </c>
      <c r="B999" s="3" t="str">
        <f>"Q" &amp;INT((MONTH(A999)+2)/3) &amp; "-" &amp; YEAR(A999)</f>
        <v>Q1-2017</v>
      </c>
      <c r="C999" t="str">
        <f>TEXT(EnergyDemand__2_1[[#This Row],[Date]],"mmmm")</f>
        <v>January</v>
      </c>
      <c r="D999">
        <f>WEEKNUM(EnergyDemand__2_1[[#This Row],[Date]],)</f>
        <v>2</v>
      </c>
      <c r="E999" t="str">
        <f>TEXT(EnergyDemand__2_1[[#This Row],[Date]],"dddd")</f>
        <v>Friday</v>
      </c>
      <c r="F999" s="49">
        <f>YEAR(EnergyDemand__2_1[[#This Row],[Date]])</f>
        <v>2017</v>
      </c>
      <c r="G999">
        <v>17.5</v>
      </c>
      <c r="H999">
        <v>28.8</v>
      </c>
      <c r="I999">
        <v>1.3</v>
      </c>
      <c r="J999">
        <v>1.4</v>
      </c>
      <c r="K999" t="str">
        <f>VLOOKUP(EnergyDemand__2_1[[#This Row],[Date]],_holidays!$A$1:$C$2107,2,0)</f>
        <v>N</v>
      </c>
      <c r="L999" t="str">
        <f>VLOOKUP(EnergyDemand__2_1[[#This Row],[Date]],_holidays!$A$1:$C$2107,3,0)</f>
        <v>N</v>
      </c>
      <c r="M999" s="2">
        <v>111341.675</v>
      </c>
      <c r="N999" s="4">
        <v>70.012194559999998</v>
      </c>
      <c r="O999" s="54">
        <f>EnergyDemand__2_1[[#This Row],[Demand]]*EnergyDemand__2_1[[#This Row],[RRP AUD$]]</f>
        <v>7795275.0127362879</v>
      </c>
    </row>
    <row r="1000" spans="1:15" x14ac:dyDescent="0.3">
      <c r="A1000" s="3">
        <v>43218</v>
      </c>
      <c r="B1000" s="3" t="str">
        <f>"Q" &amp;INT((MONTH(A1000)+2)/3) &amp; "-" &amp; YEAR(A1000)</f>
        <v>Q2-2018</v>
      </c>
      <c r="C1000" t="str">
        <f>TEXT(EnergyDemand__2_1[[#This Row],[Date]],"mmmm")</f>
        <v>April</v>
      </c>
      <c r="D1000">
        <f>WEEKNUM(EnergyDemand__2_1[[#This Row],[Date]],)</f>
        <v>17</v>
      </c>
      <c r="E1000" t="str">
        <f>TEXT(EnergyDemand__2_1[[#This Row],[Date]],"dddd")</f>
        <v>Saturday</v>
      </c>
      <c r="F1000" s="49">
        <f>YEAR(EnergyDemand__2_1[[#This Row],[Date]])</f>
        <v>2018</v>
      </c>
      <c r="G1000">
        <v>7.7</v>
      </c>
      <c r="H1000">
        <v>18.3</v>
      </c>
      <c r="I1000">
        <v>11.7</v>
      </c>
      <c r="J1000">
        <v>0</v>
      </c>
      <c r="K1000" t="str">
        <f>VLOOKUP(EnergyDemand__2_1[[#This Row],[Date]],_holidays!$A$1:$C$2107,2,0)</f>
        <v>Y</v>
      </c>
      <c r="L1000" t="str">
        <f>VLOOKUP(EnergyDemand__2_1[[#This Row],[Date]],_holidays!$A$1:$C$2107,3,0)</f>
        <v>N</v>
      </c>
      <c r="M1000" s="2">
        <v>108613.38</v>
      </c>
      <c r="N1000" s="4">
        <v>70.000391410000006</v>
      </c>
      <c r="O1000" s="54">
        <f>EnergyDemand__2_1[[#This Row],[Demand]]*EnergyDemand__2_1[[#This Row],[RRP AUD$]]</f>
        <v>7602979.1123630665</v>
      </c>
    </row>
    <row r="1001" spans="1:15" x14ac:dyDescent="0.3">
      <c r="A1001" s="3">
        <v>44038</v>
      </c>
      <c r="B1001" s="3" t="str">
        <f>"Q" &amp;INT((MONTH(A1001)+2)/3) &amp; "-" &amp; YEAR(A1001)</f>
        <v>Q3-2020</v>
      </c>
      <c r="C1001" t="str">
        <f>TEXT(EnergyDemand__2_1[[#This Row],[Date]],"mmmm")</f>
        <v>July</v>
      </c>
      <c r="D1001">
        <f>WEEKNUM(EnergyDemand__2_1[[#This Row],[Date]],)</f>
        <v>31</v>
      </c>
      <c r="E1001" t="str">
        <f>TEXT(EnergyDemand__2_1[[#This Row],[Date]],"dddd")</f>
        <v>Sunday</v>
      </c>
      <c r="F1001" s="49">
        <f>YEAR(EnergyDemand__2_1[[#This Row],[Date]])</f>
        <v>2020</v>
      </c>
      <c r="G1001">
        <v>5</v>
      </c>
      <c r="H1001">
        <v>12.8</v>
      </c>
      <c r="I1001">
        <v>7.2</v>
      </c>
      <c r="J1001">
        <v>0</v>
      </c>
      <c r="K1001" t="str">
        <f>VLOOKUP(EnergyDemand__2_1[[#This Row],[Date]],_holidays!$A$1:$C$2107,2,0)</f>
        <v>Y</v>
      </c>
      <c r="L1001" t="str">
        <f>VLOOKUP(EnergyDemand__2_1[[#This Row],[Date]],_holidays!$A$1:$C$2107,3,0)</f>
        <v>N</v>
      </c>
      <c r="M1001" s="2">
        <v>123014.55499999999</v>
      </c>
      <c r="N1001" s="4">
        <v>69.922829460000003</v>
      </c>
      <c r="O1001" s="54">
        <f>EnergyDemand__2_1[[#This Row],[Demand]]*EnergyDemand__2_1[[#This Row],[RRP AUD$]]</f>
        <v>8601525.7503627893</v>
      </c>
    </row>
    <row r="1002" spans="1:15" x14ac:dyDescent="0.3">
      <c r="A1002" s="3">
        <v>43669</v>
      </c>
      <c r="B1002" s="3" t="str">
        <f>"Q" &amp;INT((MONTH(A1002)+2)/3) &amp; "-" &amp; YEAR(A1002)</f>
        <v>Q3-2019</v>
      </c>
      <c r="C1002" t="str">
        <f>TEXT(EnergyDemand__2_1[[#This Row],[Date]],"mmmm")</f>
        <v>July</v>
      </c>
      <c r="D1002">
        <f>WEEKNUM(EnergyDemand__2_1[[#This Row],[Date]],)</f>
        <v>30</v>
      </c>
      <c r="E1002" t="str">
        <f>TEXT(EnergyDemand__2_1[[#This Row],[Date]],"dddd")</f>
        <v>Tuesday</v>
      </c>
      <c r="F1002" s="49">
        <f>YEAR(EnergyDemand__2_1[[#This Row],[Date]])</f>
        <v>2019</v>
      </c>
      <c r="G1002">
        <v>9.9</v>
      </c>
      <c r="H1002">
        <v>15.2</v>
      </c>
      <c r="I1002">
        <v>8.1999999999999993</v>
      </c>
      <c r="J1002">
        <v>1.6</v>
      </c>
      <c r="K1002" t="str">
        <f>VLOOKUP(EnergyDemand__2_1[[#This Row],[Date]],_holidays!$A$1:$C$2107,2,0)</f>
        <v>Y</v>
      </c>
      <c r="L1002" t="str">
        <f>VLOOKUP(EnergyDemand__2_1[[#This Row],[Date]],_holidays!$A$1:$C$2107,3,0)</f>
        <v>N</v>
      </c>
      <c r="M1002" s="2">
        <v>129008.62</v>
      </c>
      <c r="N1002" s="4">
        <v>69.864795830000006</v>
      </c>
      <c r="O1002" s="54">
        <f>EnergyDemand__2_1[[#This Row],[Demand]]*EnergyDemand__2_1[[#This Row],[RRP AUD$]]</f>
        <v>9013160.8966100551</v>
      </c>
    </row>
    <row r="1003" spans="1:15" x14ac:dyDescent="0.3">
      <c r="A1003" s="3">
        <v>44057</v>
      </c>
      <c r="B1003" s="3" t="str">
        <f>"Q" &amp;INT((MONTH(A1003)+2)/3) &amp; "-" &amp; YEAR(A1003)</f>
        <v>Q3-2020</v>
      </c>
      <c r="C1003" t="str">
        <f>TEXT(EnergyDemand__2_1[[#This Row],[Date]],"mmmm")</f>
        <v>August</v>
      </c>
      <c r="D1003">
        <f>WEEKNUM(EnergyDemand__2_1[[#This Row],[Date]],)</f>
        <v>33</v>
      </c>
      <c r="E1003" t="str">
        <f>TEXT(EnergyDemand__2_1[[#This Row],[Date]],"dddd")</f>
        <v>Friday</v>
      </c>
      <c r="F1003" s="49">
        <f>YEAR(EnergyDemand__2_1[[#This Row],[Date]])</f>
        <v>2020</v>
      </c>
      <c r="G1003">
        <v>10.7</v>
      </c>
      <c r="H1003">
        <v>18.100000000000001</v>
      </c>
      <c r="I1003">
        <v>7</v>
      </c>
      <c r="J1003">
        <v>0.8</v>
      </c>
      <c r="K1003" t="str">
        <f>VLOOKUP(EnergyDemand__2_1[[#This Row],[Date]],_holidays!$A$1:$C$2107,2,0)</f>
        <v>N</v>
      </c>
      <c r="L1003" t="str">
        <f>VLOOKUP(EnergyDemand__2_1[[#This Row],[Date]],_holidays!$A$1:$C$2107,3,0)</f>
        <v>N</v>
      </c>
      <c r="M1003" s="2">
        <v>124640.09</v>
      </c>
      <c r="N1003" s="4">
        <v>69.84183616</v>
      </c>
      <c r="O1003" s="54">
        <f>EnergyDemand__2_1[[#This Row],[Demand]]*EnergyDemand__2_1[[#This Row],[RRP AUD$]]</f>
        <v>8705092.7447476536</v>
      </c>
    </row>
    <row r="1004" spans="1:15" x14ac:dyDescent="0.3">
      <c r="A1004" s="3">
        <v>43203</v>
      </c>
      <c r="B1004" s="3" t="str">
        <f>"Q" &amp;INT((MONTH(A1004)+2)/3) &amp; "-" &amp; YEAR(A1004)</f>
        <v>Q2-2018</v>
      </c>
      <c r="C1004" t="str">
        <f>TEXT(EnergyDemand__2_1[[#This Row],[Date]],"mmmm")</f>
        <v>April</v>
      </c>
      <c r="D1004">
        <f>WEEKNUM(EnergyDemand__2_1[[#This Row],[Date]],)</f>
        <v>15</v>
      </c>
      <c r="E1004" t="str">
        <f>TEXT(EnergyDemand__2_1[[#This Row],[Date]],"dddd")</f>
        <v>Friday</v>
      </c>
      <c r="F1004" s="49">
        <f>YEAR(EnergyDemand__2_1[[#This Row],[Date]])</f>
        <v>2018</v>
      </c>
      <c r="G1004">
        <v>11.9</v>
      </c>
      <c r="H1004">
        <v>25.9</v>
      </c>
      <c r="I1004">
        <v>14.4</v>
      </c>
      <c r="J1004">
        <v>0</v>
      </c>
      <c r="K1004" t="str">
        <f>VLOOKUP(EnergyDemand__2_1[[#This Row],[Date]],_holidays!$A$1:$C$2107,2,0)</f>
        <v>N</v>
      </c>
      <c r="L1004" t="str">
        <f>VLOOKUP(EnergyDemand__2_1[[#This Row],[Date]],_holidays!$A$1:$C$2107,3,0)</f>
        <v>N</v>
      </c>
      <c r="M1004" s="2">
        <v>113609.76</v>
      </c>
      <c r="N1004" s="4">
        <v>69.763201089999995</v>
      </c>
      <c r="O1004" s="54">
        <f>EnergyDemand__2_1[[#This Row],[Demand]]*EnergyDemand__2_1[[#This Row],[RRP AUD$]]</f>
        <v>7925780.5326666376</v>
      </c>
    </row>
    <row r="1005" spans="1:15" x14ac:dyDescent="0.3">
      <c r="A1005" s="3">
        <v>43973</v>
      </c>
      <c r="B1005" s="3" t="str">
        <f>"Q" &amp;INT((MONTH(A1005)+2)/3) &amp; "-" &amp; YEAR(A1005)</f>
        <v>Q2-2020</v>
      </c>
      <c r="C1005" t="str">
        <f>TEXT(EnergyDemand__2_1[[#This Row],[Date]],"mmmm")</f>
        <v>May</v>
      </c>
      <c r="D1005">
        <f>WEEKNUM(EnergyDemand__2_1[[#This Row],[Date]],)</f>
        <v>21</v>
      </c>
      <c r="E1005" t="str">
        <f>TEXT(EnergyDemand__2_1[[#This Row],[Date]],"dddd")</f>
        <v>Friday</v>
      </c>
      <c r="F1005" s="49">
        <f>YEAR(EnergyDemand__2_1[[#This Row],[Date]])</f>
        <v>2020</v>
      </c>
      <c r="G1005">
        <v>9.1</v>
      </c>
      <c r="H1005">
        <v>13.6</v>
      </c>
      <c r="I1005">
        <v>7.8</v>
      </c>
      <c r="J1005">
        <v>11.4</v>
      </c>
      <c r="K1005" t="str">
        <f>VLOOKUP(EnergyDemand__2_1[[#This Row],[Date]],_holidays!$A$1:$C$2107,2,0)</f>
        <v>N</v>
      </c>
      <c r="L1005" t="str">
        <f>VLOOKUP(EnergyDemand__2_1[[#This Row],[Date]],_holidays!$A$1:$C$2107,3,0)</f>
        <v>N</v>
      </c>
      <c r="M1005" s="2">
        <v>130472.2</v>
      </c>
      <c r="N1005" s="4">
        <v>69.661220639999996</v>
      </c>
      <c r="O1005" s="54">
        <f>EnergyDemand__2_1[[#This Row],[Demand]]*EnergyDemand__2_1[[#This Row],[RRP AUD$]]</f>
        <v>9088852.7115862072</v>
      </c>
    </row>
    <row r="1006" spans="1:15" x14ac:dyDescent="0.3">
      <c r="A1006" s="3">
        <v>42762</v>
      </c>
      <c r="B1006" s="3" t="str">
        <f>"Q" &amp;INT((MONTH(A1006)+2)/3) &amp; "-" &amp; YEAR(A1006)</f>
        <v>Q1-2017</v>
      </c>
      <c r="C1006" t="str">
        <f>TEXT(EnergyDemand__2_1[[#This Row],[Date]],"mmmm")</f>
        <v>January</v>
      </c>
      <c r="D1006">
        <f>WEEKNUM(EnergyDemand__2_1[[#This Row],[Date]],)</f>
        <v>4</v>
      </c>
      <c r="E1006" t="str">
        <f>TEXT(EnergyDemand__2_1[[#This Row],[Date]],"dddd")</f>
        <v>Friday</v>
      </c>
      <c r="F1006" s="49">
        <f>YEAR(EnergyDemand__2_1[[#This Row],[Date]])</f>
        <v>2017</v>
      </c>
      <c r="G1006">
        <v>17</v>
      </c>
      <c r="H1006">
        <v>23.6</v>
      </c>
      <c r="I1006">
        <v>29.3</v>
      </c>
      <c r="J1006">
        <v>0</v>
      </c>
      <c r="K1006" t="str">
        <f>VLOOKUP(EnergyDemand__2_1[[#This Row],[Date]],_holidays!$A$1:$C$2107,2,0)</f>
        <v>N</v>
      </c>
      <c r="L1006" t="str">
        <f>VLOOKUP(EnergyDemand__2_1[[#This Row],[Date]],_holidays!$A$1:$C$2107,3,0)</f>
        <v>N</v>
      </c>
      <c r="M1006" s="2">
        <v>112513.82</v>
      </c>
      <c r="N1006" s="4">
        <v>69.657181960000003</v>
      </c>
      <c r="O1006" s="54">
        <f>EnergyDemand__2_1[[#This Row],[Demand]]*EnergyDemand__2_1[[#This Row],[RRP AUD$]]</f>
        <v>7837395.6327546882</v>
      </c>
    </row>
    <row r="1007" spans="1:15" x14ac:dyDescent="0.3">
      <c r="A1007" s="3">
        <v>43735</v>
      </c>
      <c r="B1007" s="3" t="str">
        <f>"Q" &amp;INT((MONTH(A1007)+2)/3) &amp; "-" &amp; YEAR(A1007)</f>
        <v>Q3-2019</v>
      </c>
      <c r="C1007" t="str">
        <f>TEXT(EnergyDemand__2_1[[#This Row],[Date]],"mmmm")</f>
        <v>September</v>
      </c>
      <c r="D1007">
        <f>WEEKNUM(EnergyDemand__2_1[[#This Row],[Date]],)</f>
        <v>39</v>
      </c>
      <c r="E1007" t="str">
        <f>TEXT(EnergyDemand__2_1[[#This Row],[Date]],"dddd")</f>
        <v>Friday</v>
      </c>
      <c r="F1007" s="49">
        <f>YEAR(EnergyDemand__2_1[[#This Row],[Date]])</f>
        <v>2019</v>
      </c>
      <c r="G1007">
        <v>12.3</v>
      </c>
      <c r="H1007">
        <v>18.8</v>
      </c>
      <c r="I1007">
        <v>7.4</v>
      </c>
      <c r="J1007">
        <v>0</v>
      </c>
      <c r="K1007" t="str">
        <f>VLOOKUP(EnergyDemand__2_1[[#This Row],[Date]],_holidays!$A$1:$C$2107,2,0)</f>
        <v>N</v>
      </c>
      <c r="L1007" t="str">
        <f>VLOOKUP(EnergyDemand__2_1[[#This Row],[Date]],_holidays!$A$1:$C$2107,3,0)</f>
        <v>Y</v>
      </c>
      <c r="M1007" s="2">
        <v>106043.02</v>
      </c>
      <c r="N1007" s="4">
        <v>69.640959690000003</v>
      </c>
      <c r="O1007" s="54">
        <f>EnergyDemand__2_1[[#This Row],[Demand]]*EnergyDemand__2_1[[#This Row],[RRP AUD$]]</f>
        <v>7384937.6812258642</v>
      </c>
    </row>
    <row r="1008" spans="1:15" x14ac:dyDescent="0.3">
      <c r="A1008" s="3">
        <v>43625</v>
      </c>
      <c r="B1008" s="3" t="str">
        <f>"Q" &amp;INT((MONTH(A1008)+2)/3) &amp; "-" &amp; YEAR(A1008)</f>
        <v>Q2-2019</v>
      </c>
      <c r="C1008" t="str">
        <f>TEXT(EnergyDemand__2_1[[#This Row],[Date]],"mmmm")</f>
        <v>June</v>
      </c>
      <c r="D1008">
        <f>WEEKNUM(EnergyDemand__2_1[[#This Row],[Date]],)</f>
        <v>24</v>
      </c>
      <c r="E1008" t="str">
        <f>TEXT(EnergyDemand__2_1[[#This Row],[Date]],"dddd")</f>
        <v>Sunday</v>
      </c>
      <c r="F1008" s="49">
        <f>YEAR(EnergyDemand__2_1[[#This Row],[Date]])</f>
        <v>2019</v>
      </c>
      <c r="G1008">
        <v>7.8</v>
      </c>
      <c r="H1008">
        <v>18</v>
      </c>
      <c r="I1008">
        <v>8</v>
      </c>
      <c r="J1008">
        <v>0</v>
      </c>
      <c r="K1008" t="str">
        <f>VLOOKUP(EnergyDemand__2_1[[#This Row],[Date]],_holidays!$A$1:$C$2107,2,0)</f>
        <v>Y</v>
      </c>
      <c r="L1008" t="str">
        <f>VLOOKUP(EnergyDemand__2_1[[#This Row],[Date]],_holidays!$A$1:$C$2107,3,0)</f>
        <v>N</v>
      </c>
      <c r="M1008" s="2">
        <v>110669.42</v>
      </c>
      <c r="N1008" s="4">
        <v>69.561305970000006</v>
      </c>
      <c r="O1008" s="54">
        <f>EnergyDemand__2_1[[#This Row],[Demand]]*EnergyDemand__2_1[[#This Row],[RRP AUD$]]</f>
        <v>7698309.3861424383</v>
      </c>
    </row>
    <row r="1009" spans="1:15" x14ac:dyDescent="0.3">
      <c r="A1009" s="3">
        <v>43832</v>
      </c>
      <c r="B1009" s="3" t="str">
        <f>"Q" &amp;INT((MONTH(A1009)+2)/3) &amp; "-" &amp; YEAR(A1009)</f>
        <v>Q1-2020</v>
      </c>
      <c r="C1009" t="str">
        <f>TEXT(EnergyDemand__2_1[[#This Row],[Date]],"mmmm")</f>
        <v>January</v>
      </c>
      <c r="D1009">
        <f>WEEKNUM(EnergyDemand__2_1[[#This Row],[Date]],)</f>
        <v>1</v>
      </c>
      <c r="E1009" t="str">
        <f>TEXT(EnergyDemand__2_1[[#This Row],[Date]],"dddd")</f>
        <v>Thursday</v>
      </c>
      <c r="F1009" s="49">
        <f>YEAR(EnergyDemand__2_1[[#This Row],[Date]])</f>
        <v>2020</v>
      </c>
      <c r="G1009">
        <v>12.8</v>
      </c>
      <c r="H1009">
        <v>25</v>
      </c>
      <c r="I1009">
        <v>31.6</v>
      </c>
      <c r="J1009">
        <v>0</v>
      </c>
      <c r="K1009" t="str">
        <f>VLOOKUP(EnergyDemand__2_1[[#This Row],[Date]],_holidays!$A$1:$C$2107,2,0)</f>
        <v>N</v>
      </c>
      <c r="L1009" t="str">
        <f>VLOOKUP(EnergyDemand__2_1[[#This Row],[Date]],_holidays!$A$1:$C$2107,3,0)</f>
        <v>N</v>
      </c>
      <c r="M1009" s="2">
        <v>102988.185</v>
      </c>
      <c r="N1009" s="4">
        <v>69.546225629999995</v>
      </c>
      <c r="O1009" s="54">
        <f>EnergyDemand__2_1[[#This Row],[Demand]]*EnergyDemand__2_1[[#This Row],[RRP AUD$]]</f>
        <v>7162439.551234181</v>
      </c>
    </row>
    <row r="1010" spans="1:15" x14ac:dyDescent="0.3">
      <c r="A1010" s="3">
        <v>43189</v>
      </c>
      <c r="B1010" s="3" t="str">
        <f>"Q" &amp;INT((MONTH(A1010)+2)/3) &amp; "-" &amp; YEAR(A1010)</f>
        <v>Q1-2018</v>
      </c>
      <c r="C1010" t="str">
        <f>TEXT(EnergyDemand__2_1[[#This Row],[Date]],"mmmm")</f>
        <v>March</v>
      </c>
      <c r="D1010">
        <f>WEEKNUM(EnergyDemand__2_1[[#This Row],[Date]],)</f>
        <v>13</v>
      </c>
      <c r="E1010" t="str">
        <f>TEXT(EnergyDemand__2_1[[#This Row],[Date]],"dddd")</f>
        <v>Friday</v>
      </c>
      <c r="F1010" s="49">
        <f>YEAR(EnergyDemand__2_1[[#This Row],[Date]])</f>
        <v>2018</v>
      </c>
      <c r="G1010">
        <v>12.2</v>
      </c>
      <c r="H1010">
        <v>23.3</v>
      </c>
      <c r="I1010">
        <v>14.3</v>
      </c>
      <c r="J1010">
        <v>0</v>
      </c>
      <c r="K1010" t="str">
        <f>VLOOKUP(EnergyDemand__2_1[[#This Row],[Date]],_holidays!$A$1:$C$2107,2,0)</f>
        <v>N</v>
      </c>
      <c r="L1010" t="str">
        <f>VLOOKUP(EnergyDemand__2_1[[#This Row],[Date]],_holidays!$A$1:$C$2107,3,0)</f>
        <v>Y</v>
      </c>
      <c r="M1010" s="2">
        <v>97070.345000000001</v>
      </c>
      <c r="N1010" s="4">
        <v>69.452869660000005</v>
      </c>
      <c r="O1010" s="54">
        <f>EnergyDemand__2_1[[#This Row],[Demand]]*EnergyDemand__2_1[[#This Row],[RRP AUD$]]</f>
        <v>6741814.0191362333</v>
      </c>
    </row>
    <row r="1011" spans="1:15" x14ac:dyDescent="0.3">
      <c r="A1011" s="3">
        <v>44049</v>
      </c>
      <c r="B1011" s="3" t="str">
        <f>"Q" &amp;INT((MONTH(A1011)+2)/3) &amp; "-" &amp; YEAR(A1011)</f>
        <v>Q3-2020</v>
      </c>
      <c r="C1011" t="str">
        <f>TEXT(EnergyDemand__2_1[[#This Row],[Date]],"mmmm")</f>
        <v>August</v>
      </c>
      <c r="D1011">
        <f>WEEKNUM(EnergyDemand__2_1[[#This Row],[Date]],)</f>
        <v>32</v>
      </c>
      <c r="E1011" t="str">
        <f>TEXT(EnergyDemand__2_1[[#This Row],[Date]],"dddd")</f>
        <v>Thursday</v>
      </c>
      <c r="F1011" s="49">
        <f>YEAR(EnergyDemand__2_1[[#This Row],[Date]])</f>
        <v>2020</v>
      </c>
      <c r="G1011">
        <v>5.5</v>
      </c>
      <c r="H1011">
        <v>12.8</v>
      </c>
      <c r="I1011">
        <v>10.8</v>
      </c>
      <c r="J1011">
        <v>0.8</v>
      </c>
      <c r="K1011" t="str">
        <f>VLOOKUP(EnergyDemand__2_1[[#This Row],[Date]],_holidays!$A$1:$C$2107,2,0)</f>
        <v>N</v>
      </c>
      <c r="L1011" t="str">
        <f>VLOOKUP(EnergyDemand__2_1[[#This Row],[Date]],_holidays!$A$1:$C$2107,3,0)</f>
        <v>N</v>
      </c>
      <c r="M1011" s="2">
        <v>140835.17499999999</v>
      </c>
      <c r="N1011" s="4">
        <v>69.433709239999999</v>
      </c>
      <c r="O1011" s="54">
        <f>EnergyDemand__2_1[[#This Row],[Demand]]*EnergyDemand__2_1[[#This Row],[RRP AUD$]]</f>
        <v>9778708.5917145163</v>
      </c>
    </row>
    <row r="1012" spans="1:15" x14ac:dyDescent="0.3">
      <c r="A1012" s="3">
        <v>43102</v>
      </c>
      <c r="B1012" s="3" t="str">
        <f>"Q" &amp;INT((MONTH(A1012)+2)/3) &amp; "-" &amp; YEAR(A1012)</f>
        <v>Q1-2018</v>
      </c>
      <c r="C1012" t="str">
        <f>TEXT(EnergyDemand__2_1[[#This Row],[Date]],"mmmm")</f>
        <v>January</v>
      </c>
      <c r="D1012">
        <f>WEEKNUM(EnergyDemand__2_1[[#This Row],[Date]],)</f>
        <v>1</v>
      </c>
      <c r="E1012" t="str">
        <f>TEXT(EnergyDemand__2_1[[#This Row],[Date]],"dddd")</f>
        <v>Tuesday</v>
      </c>
      <c r="F1012" s="49">
        <f>YEAR(EnergyDemand__2_1[[#This Row],[Date]])</f>
        <v>2018</v>
      </c>
      <c r="G1012">
        <v>16.399999999999999</v>
      </c>
      <c r="H1012">
        <v>21.8</v>
      </c>
      <c r="I1012">
        <v>29.7</v>
      </c>
      <c r="J1012">
        <v>0</v>
      </c>
      <c r="K1012" t="str">
        <f>VLOOKUP(EnergyDemand__2_1[[#This Row],[Date]],_holidays!$A$1:$C$2107,2,0)</f>
        <v>N</v>
      </c>
      <c r="L1012" t="str">
        <f>VLOOKUP(EnergyDemand__2_1[[#This Row],[Date]],_holidays!$A$1:$C$2107,3,0)</f>
        <v>N</v>
      </c>
      <c r="M1012" s="2">
        <v>105277.85</v>
      </c>
      <c r="N1012" s="4">
        <v>69.387729629999995</v>
      </c>
      <c r="O1012" s="54">
        <f>EnergyDemand__2_1[[#This Row],[Demand]]*EnergyDemand__2_1[[#This Row],[RRP AUD$]]</f>
        <v>7304990.9918276956</v>
      </c>
    </row>
    <row r="1013" spans="1:15" x14ac:dyDescent="0.3">
      <c r="A1013" s="3">
        <v>43206</v>
      </c>
      <c r="B1013" s="3" t="str">
        <f>"Q" &amp;INT((MONTH(A1013)+2)/3) &amp; "-" &amp; YEAR(A1013)</f>
        <v>Q2-2018</v>
      </c>
      <c r="C1013" t="str">
        <f>TEXT(EnergyDemand__2_1[[#This Row],[Date]],"mmmm")</f>
        <v>April</v>
      </c>
      <c r="D1013">
        <f>WEEKNUM(EnergyDemand__2_1[[#This Row],[Date]],)</f>
        <v>16</v>
      </c>
      <c r="E1013" t="str">
        <f>TEXT(EnergyDemand__2_1[[#This Row],[Date]],"dddd")</f>
        <v>Monday</v>
      </c>
      <c r="F1013" s="49">
        <f>YEAR(EnergyDemand__2_1[[#This Row],[Date]])</f>
        <v>2018</v>
      </c>
      <c r="G1013">
        <v>13.1</v>
      </c>
      <c r="H1013">
        <v>21</v>
      </c>
      <c r="I1013">
        <v>7.1</v>
      </c>
      <c r="J1013">
        <v>3</v>
      </c>
      <c r="K1013" t="str">
        <f>VLOOKUP(EnergyDemand__2_1[[#This Row],[Date]],_holidays!$A$1:$C$2107,2,0)</f>
        <v>N</v>
      </c>
      <c r="L1013" t="str">
        <f>VLOOKUP(EnergyDemand__2_1[[#This Row],[Date]],_holidays!$A$1:$C$2107,3,0)</f>
        <v>N</v>
      </c>
      <c r="M1013" s="2">
        <v>115694.64</v>
      </c>
      <c r="N1013" s="4">
        <v>69.360932570000003</v>
      </c>
      <c r="O1013" s="54">
        <f>EnergyDemand__2_1[[#This Row],[Demand]]*EnergyDemand__2_1[[#This Row],[RRP AUD$]]</f>
        <v>8024688.1237504249</v>
      </c>
    </row>
    <row r="1014" spans="1:15" x14ac:dyDescent="0.3">
      <c r="A1014" s="3">
        <v>42357</v>
      </c>
      <c r="B1014" s="3" t="str">
        <f>"Q" &amp;INT((MONTH(A1014)+2)/3) &amp; "-" &amp; YEAR(A1014)</f>
        <v>Q4-2015</v>
      </c>
      <c r="C1014" t="str">
        <f>TEXT(EnergyDemand__2_1[[#This Row],[Date]],"mmmm")</f>
        <v>December</v>
      </c>
      <c r="D1014">
        <f>WEEKNUM(EnergyDemand__2_1[[#This Row],[Date]],)</f>
        <v>51</v>
      </c>
      <c r="E1014" t="str">
        <f>TEXT(EnergyDemand__2_1[[#This Row],[Date]],"dddd")</f>
        <v>Saturday</v>
      </c>
      <c r="F1014" s="49">
        <f>YEAR(EnergyDemand__2_1[[#This Row],[Date]])</f>
        <v>2015</v>
      </c>
      <c r="G1014">
        <v>19.2</v>
      </c>
      <c r="H1014">
        <v>41.2</v>
      </c>
      <c r="I1014">
        <v>20.5</v>
      </c>
      <c r="J1014">
        <v>0</v>
      </c>
      <c r="K1014" t="str">
        <f>VLOOKUP(EnergyDemand__2_1[[#This Row],[Date]],_holidays!$A$1:$C$2107,2,0)</f>
        <v>N</v>
      </c>
      <c r="L1014" t="str">
        <f>VLOOKUP(EnergyDemand__2_1[[#This Row],[Date]],_holidays!$A$1:$C$2107,3,0)</f>
        <v>N</v>
      </c>
      <c r="M1014" s="2">
        <v>154924.89000000001</v>
      </c>
      <c r="N1014" s="4">
        <v>69.328820820000004</v>
      </c>
      <c r="O1014" s="54">
        <f>EnergyDemand__2_1[[#This Row],[Demand]]*EnergyDemand__2_1[[#This Row],[RRP AUD$]]</f>
        <v>10740759.939368211</v>
      </c>
    </row>
    <row r="1015" spans="1:15" x14ac:dyDescent="0.3">
      <c r="A1015" s="3">
        <v>43456</v>
      </c>
      <c r="B1015" s="3" t="str">
        <f>"Q" &amp;INT((MONTH(A1015)+2)/3) &amp; "-" &amp; YEAR(A1015)</f>
        <v>Q4-2018</v>
      </c>
      <c r="C1015" t="str">
        <f>TEXT(EnergyDemand__2_1[[#This Row],[Date]],"mmmm")</f>
        <v>December</v>
      </c>
      <c r="D1015">
        <f>WEEKNUM(EnergyDemand__2_1[[#This Row],[Date]],)</f>
        <v>51</v>
      </c>
      <c r="E1015" t="str">
        <f>TEXT(EnergyDemand__2_1[[#This Row],[Date]],"dddd")</f>
        <v>Saturday</v>
      </c>
      <c r="F1015" s="49">
        <f>YEAR(EnergyDemand__2_1[[#This Row],[Date]])</f>
        <v>2018</v>
      </c>
      <c r="G1015">
        <v>14.1</v>
      </c>
      <c r="H1015">
        <v>19.100000000000001</v>
      </c>
      <c r="I1015">
        <v>27.8</v>
      </c>
      <c r="J1015">
        <v>9.8000000000000007</v>
      </c>
      <c r="K1015" t="str">
        <f>VLOOKUP(EnergyDemand__2_1[[#This Row],[Date]],_holidays!$A$1:$C$2107,2,0)</f>
        <v>N</v>
      </c>
      <c r="L1015" t="str">
        <f>VLOOKUP(EnergyDemand__2_1[[#This Row],[Date]],_holidays!$A$1:$C$2107,3,0)</f>
        <v>N</v>
      </c>
      <c r="M1015" s="2">
        <v>92725.74</v>
      </c>
      <c r="N1015" s="4">
        <v>69.250457960000006</v>
      </c>
      <c r="O1015" s="54">
        <f>EnergyDemand__2_1[[#This Row],[Demand]]*EnergyDemand__2_1[[#This Row],[RRP AUD$]]</f>
        <v>6421299.9596798914</v>
      </c>
    </row>
    <row r="1016" spans="1:15" x14ac:dyDescent="0.3">
      <c r="A1016" s="3">
        <v>42743</v>
      </c>
      <c r="B1016" s="3" t="str">
        <f>"Q" &amp;INT((MONTH(A1016)+2)/3) &amp; "-" &amp; YEAR(A1016)</f>
        <v>Q1-2017</v>
      </c>
      <c r="C1016" t="str">
        <f>TEXT(EnergyDemand__2_1[[#This Row],[Date]],"mmmm")</f>
        <v>January</v>
      </c>
      <c r="D1016">
        <f>WEEKNUM(EnergyDemand__2_1[[#This Row],[Date]],)</f>
        <v>2</v>
      </c>
      <c r="E1016" t="str">
        <f>TEXT(EnergyDemand__2_1[[#This Row],[Date]],"dddd")</f>
        <v>Sunday</v>
      </c>
      <c r="F1016" s="49">
        <f>YEAR(EnergyDemand__2_1[[#This Row],[Date]])</f>
        <v>2017</v>
      </c>
      <c r="G1016">
        <v>28</v>
      </c>
      <c r="H1016">
        <v>33.1</v>
      </c>
      <c r="I1016">
        <v>29.3</v>
      </c>
      <c r="J1016">
        <v>0</v>
      </c>
      <c r="K1016" t="str">
        <f>VLOOKUP(EnergyDemand__2_1[[#This Row],[Date]],_holidays!$A$1:$C$2107,2,0)</f>
        <v>N</v>
      </c>
      <c r="L1016" t="str">
        <f>VLOOKUP(EnergyDemand__2_1[[#This Row],[Date]],_holidays!$A$1:$C$2107,3,0)</f>
        <v>N</v>
      </c>
      <c r="M1016" s="2">
        <v>122777.02499999999</v>
      </c>
      <c r="N1016" s="4">
        <v>69.224810730000002</v>
      </c>
      <c r="O1016" s="54">
        <f>EnergyDemand__2_1[[#This Row],[Demand]]*EnergyDemand__2_1[[#This Row],[RRP AUD$]]</f>
        <v>8499216.3176174778</v>
      </c>
    </row>
    <row r="1017" spans="1:15" x14ac:dyDescent="0.3">
      <c r="A1017" s="3">
        <v>43326</v>
      </c>
      <c r="B1017" s="3" t="str">
        <f>"Q" &amp;INT((MONTH(A1017)+2)/3) &amp; "-" &amp; YEAR(A1017)</f>
        <v>Q3-2018</v>
      </c>
      <c r="C1017" t="str">
        <f>TEXT(EnergyDemand__2_1[[#This Row],[Date]],"mmmm")</f>
        <v>August</v>
      </c>
      <c r="D1017">
        <f>WEEKNUM(EnergyDemand__2_1[[#This Row],[Date]],)</f>
        <v>33</v>
      </c>
      <c r="E1017" t="str">
        <f>TEXT(EnergyDemand__2_1[[#This Row],[Date]],"dddd")</f>
        <v>Tuesday</v>
      </c>
      <c r="F1017" s="49">
        <f>YEAR(EnergyDemand__2_1[[#This Row],[Date]])</f>
        <v>2018</v>
      </c>
      <c r="G1017">
        <v>9.4</v>
      </c>
      <c r="H1017">
        <v>16.7</v>
      </c>
      <c r="I1017">
        <v>13.2</v>
      </c>
      <c r="J1017">
        <v>0.2</v>
      </c>
      <c r="K1017" t="str">
        <f>VLOOKUP(EnergyDemand__2_1[[#This Row],[Date]],_holidays!$A$1:$C$2107,2,0)</f>
        <v>Y</v>
      </c>
      <c r="L1017" t="str">
        <f>VLOOKUP(EnergyDemand__2_1[[#This Row],[Date]],_holidays!$A$1:$C$2107,3,0)</f>
        <v>N</v>
      </c>
      <c r="M1017" s="2">
        <v>121073.45</v>
      </c>
      <c r="N1017" s="4">
        <v>69.127751180000004</v>
      </c>
      <c r="O1017" s="54">
        <f>EnergyDemand__2_1[[#This Row],[Demand]]*EnergyDemand__2_1[[#This Row],[RRP AUD$]]</f>
        <v>8369535.3261041716</v>
      </c>
    </row>
    <row r="1018" spans="1:15" x14ac:dyDescent="0.3">
      <c r="A1018" s="3">
        <v>43159</v>
      </c>
      <c r="B1018" s="3" t="str">
        <f>"Q" &amp;INT((MONTH(A1018)+2)/3) &amp; "-" &amp; YEAR(A1018)</f>
        <v>Q1-2018</v>
      </c>
      <c r="C1018" t="str">
        <f>TEXT(EnergyDemand__2_1[[#This Row],[Date]],"mmmm")</f>
        <v>February</v>
      </c>
      <c r="D1018">
        <f>WEEKNUM(EnergyDemand__2_1[[#This Row],[Date]],)</f>
        <v>9</v>
      </c>
      <c r="E1018" t="str">
        <f>TEXT(EnergyDemand__2_1[[#This Row],[Date]],"dddd")</f>
        <v>Wednesday</v>
      </c>
      <c r="F1018" s="49">
        <f>YEAR(EnergyDemand__2_1[[#This Row],[Date]])</f>
        <v>2018</v>
      </c>
      <c r="G1018">
        <v>20</v>
      </c>
      <c r="H1018">
        <v>30.9</v>
      </c>
      <c r="I1018">
        <v>19.600000000000001</v>
      </c>
      <c r="J1018">
        <v>0</v>
      </c>
      <c r="K1018" t="str">
        <f>VLOOKUP(EnergyDemand__2_1[[#This Row],[Date]],_holidays!$A$1:$C$2107,2,0)</f>
        <v>Y</v>
      </c>
      <c r="L1018" t="str">
        <f>VLOOKUP(EnergyDemand__2_1[[#This Row],[Date]],_holidays!$A$1:$C$2107,3,0)</f>
        <v>N</v>
      </c>
      <c r="M1018" s="2">
        <v>123400.17</v>
      </c>
      <c r="N1018" s="4">
        <v>69.092841730000004</v>
      </c>
      <c r="O1018" s="54">
        <f>EnergyDemand__2_1[[#This Row],[Demand]]*EnergyDemand__2_1[[#This Row],[RRP AUD$]]</f>
        <v>8526068.4152650945</v>
      </c>
    </row>
    <row r="1019" spans="1:15" x14ac:dyDescent="0.3">
      <c r="A1019" s="3">
        <v>42773</v>
      </c>
      <c r="B1019" s="3" t="str">
        <f>"Q" &amp;INT((MONTH(A1019)+2)/3) &amp; "-" &amp; YEAR(A1019)</f>
        <v>Q1-2017</v>
      </c>
      <c r="C1019" t="str">
        <f>TEXT(EnergyDemand__2_1[[#This Row],[Date]],"mmmm")</f>
        <v>February</v>
      </c>
      <c r="D1019">
        <f>WEEKNUM(EnergyDemand__2_1[[#This Row],[Date]],)</f>
        <v>6</v>
      </c>
      <c r="E1019" t="str">
        <f>TEXT(EnergyDemand__2_1[[#This Row],[Date]],"dddd")</f>
        <v>Tuesday</v>
      </c>
      <c r="F1019" s="49">
        <f>YEAR(EnergyDemand__2_1[[#This Row],[Date]])</f>
        <v>2017</v>
      </c>
      <c r="G1019">
        <v>15.4</v>
      </c>
      <c r="H1019">
        <v>27.6</v>
      </c>
      <c r="I1019">
        <v>27.9</v>
      </c>
      <c r="J1019">
        <v>0</v>
      </c>
      <c r="K1019" t="str">
        <f>VLOOKUP(EnergyDemand__2_1[[#This Row],[Date]],_holidays!$A$1:$C$2107,2,0)</f>
        <v>Y</v>
      </c>
      <c r="L1019" t="str">
        <f>VLOOKUP(EnergyDemand__2_1[[#This Row],[Date]],_holidays!$A$1:$C$2107,3,0)</f>
        <v>N</v>
      </c>
      <c r="M1019" s="2">
        <v>111543.81</v>
      </c>
      <c r="N1019" s="4">
        <v>69.069610850000004</v>
      </c>
      <c r="O1019" s="54">
        <f>EnergyDemand__2_1[[#This Row],[Demand]]*EnergyDemand__2_1[[#This Row],[RRP AUD$]]</f>
        <v>7704287.5494263386</v>
      </c>
    </row>
    <row r="1020" spans="1:15" x14ac:dyDescent="0.3">
      <c r="A1020" s="3">
        <v>42779</v>
      </c>
      <c r="B1020" s="3" t="str">
        <f>"Q" &amp;INT((MONTH(A1020)+2)/3) &amp; "-" &amp; YEAR(A1020)</f>
        <v>Q1-2017</v>
      </c>
      <c r="C1020" t="str">
        <f>TEXT(EnergyDemand__2_1[[#This Row],[Date]],"mmmm")</f>
        <v>February</v>
      </c>
      <c r="D1020">
        <f>WEEKNUM(EnergyDemand__2_1[[#This Row],[Date]],)</f>
        <v>7</v>
      </c>
      <c r="E1020" t="str">
        <f>TEXT(EnergyDemand__2_1[[#This Row],[Date]],"dddd")</f>
        <v>Monday</v>
      </c>
      <c r="F1020" s="49">
        <f>YEAR(EnergyDemand__2_1[[#This Row],[Date]])</f>
        <v>2017</v>
      </c>
      <c r="G1020">
        <v>14</v>
      </c>
      <c r="H1020">
        <v>21</v>
      </c>
      <c r="I1020">
        <v>20.5</v>
      </c>
      <c r="J1020">
        <v>0</v>
      </c>
      <c r="K1020" t="str">
        <f>VLOOKUP(EnergyDemand__2_1[[#This Row],[Date]],_holidays!$A$1:$C$2107,2,0)</f>
        <v>Y</v>
      </c>
      <c r="L1020" t="str">
        <f>VLOOKUP(EnergyDemand__2_1[[#This Row],[Date]],_holidays!$A$1:$C$2107,3,0)</f>
        <v>N</v>
      </c>
      <c r="M1020" s="2">
        <v>104844.105</v>
      </c>
      <c r="N1020" s="4">
        <v>69.041327929999994</v>
      </c>
      <c r="O1020" s="54">
        <f>EnergyDemand__2_1[[#This Row],[Demand]]*EnergyDemand__2_1[[#This Row],[RRP AUD$]]</f>
        <v>7238576.234832352</v>
      </c>
    </row>
    <row r="1021" spans="1:15" x14ac:dyDescent="0.3">
      <c r="A1021" s="3">
        <v>43017</v>
      </c>
      <c r="B1021" s="3" t="str">
        <f>"Q" &amp;INT((MONTH(A1021)+2)/3) &amp; "-" &amp; YEAR(A1021)</f>
        <v>Q4-2017</v>
      </c>
      <c r="C1021" t="str">
        <f>TEXT(EnergyDemand__2_1[[#This Row],[Date]],"mmmm")</f>
        <v>October</v>
      </c>
      <c r="D1021">
        <f>WEEKNUM(EnergyDemand__2_1[[#This Row],[Date]],)</f>
        <v>41</v>
      </c>
      <c r="E1021" t="str">
        <f>TEXT(EnergyDemand__2_1[[#This Row],[Date]],"dddd")</f>
        <v>Monday</v>
      </c>
      <c r="F1021" s="49">
        <f>YEAR(EnergyDemand__2_1[[#This Row],[Date]])</f>
        <v>2017</v>
      </c>
      <c r="G1021">
        <v>14</v>
      </c>
      <c r="H1021">
        <v>18.7</v>
      </c>
      <c r="I1021">
        <v>16.7</v>
      </c>
      <c r="J1021">
        <v>2.4</v>
      </c>
      <c r="K1021" t="str">
        <f>VLOOKUP(EnergyDemand__2_1[[#This Row],[Date]],_holidays!$A$1:$C$2107,2,0)</f>
        <v>N</v>
      </c>
      <c r="L1021" t="str">
        <f>VLOOKUP(EnergyDemand__2_1[[#This Row],[Date]],_holidays!$A$1:$C$2107,3,0)</f>
        <v>N</v>
      </c>
      <c r="M1021" s="2">
        <v>111432.36500000001</v>
      </c>
      <c r="N1021" s="4">
        <v>68.87949682</v>
      </c>
      <c r="O1021" s="54">
        <f>EnergyDemand__2_1[[#This Row],[Demand]]*EnergyDemand__2_1[[#This Row],[RRP AUD$]]</f>
        <v>7675405.2306625796</v>
      </c>
    </row>
    <row r="1022" spans="1:15" x14ac:dyDescent="0.3">
      <c r="A1022" s="3">
        <v>42812</v>
      </c>
      <c r="B1022" s="3" t="str">
        <f>"Q" &amp;INT((MONTH(A1022)+2)/3) &amp; "-" &amp; YEAR(A1022)</f>
        <v>Q1-2017</v>
      </c>
      <c r="C1022" t="str">
        <f>TEXT(EnergyDemand__2_1[[#This Row],[Date]],"mmmm")</f>
        <v>March</v>
      </c>
      <c r="D1022">
        <f>WEEKNUM(EnergyDemand__2_1[[#This Row],[Date]],)</f>
        <v>11</v>
      </c>
      <c r="E1022" t="str">
        <f>TEXT(EnergyDemand__2_1[[#This Row],[Date]],"dddd")</f>
        <v>Saturday</v>
      </c>
      <c r="F1022" s="49">
        <f>YEAR(EnergyDemand__2_1[[#This Row],[Date]])</f>
        <v>2017</v>
      </c>
      <c r="G1022">
        <v>12.4</v>
      </c>
      <c r="H1022">
        <v>30.8</v>
      </c>
      <c r="I1022">
        <v>19.899999999999999</v>
      </c>
      <c r="J1022">
        <v>0</v>
      </c>
      <c r="K1022" t="str">
        <f>VLOOKUP(EnergyDemand__2_1[[#This Row],[Date]],_holidays!$A$1:$C$2107,2,0)</f>
        <v>Y</v>
      </c>
      <c r="L1022" t="str">
        <f>VLOOKUP(EnergyDemand__2_1[[#This Row],[Date]],_holidays!$A$1:$C$2107,3,0)</f>
        <v>N</v>
      </c>
      <c r="M1022" s="2">
        <v>107731.78</v>
      </c>
      <c r="N1022" s="4">
        <v>68.877097030000002</v>
      </c>
      <c r="O1022" s="54">
        <f>EnergyDemand__2_1[[#This Row],[Demand]]*EnergyDemand__2_1[[#This Row],[RRP AUD$]]</f>
        <v>7420252.2642746139</v>
      </c>
    </row>
    <row r="1023" spans="1:15" x14ac:dyDescent="0.3">
      <c r="A1023" s="3">
        <v>42519</v>
      </c>
      <c r="B1023" s="3" t="str">
        <f>"Q" &amp;INT((MONTH(A1023)+2)/3) &amp; "-" &amp; YEAR(A1023)</f>
        <v>Q2-2016</v>
      </c>
      <c r="C1023" t="str">
        <f>TEXT(EnergyDemand__2_1[[#This Row],[Date]],"mmmm")</f>
        <v>May</v>
      </c>
      <c r="D1023">
        <f>WEEKNUM(EnergyDemand__2_1[[#This Row],[Date]],)</f>
        <v>23</v>
      </c>
      <c r="E1023" t="str">
        <f>TEXT(EnergyDemand__2_1[[#This Row],[Date]],"dddd")</f>
        <v>Sunday</v>
      </c>
      <c r="F1023" s="49">
        <f>YEAR(EnergyDemand__2_1[[#This Row],[Date]])</f>
        <v>2016</v>
      </c>
      <c r="G1023">
        <v>8.6999999999999993</v>
      </c>
      <c r="H1023">
        <v>13.9</v>
      </c>
      <c r="I1023">
        <v>6.5</v>
      </c>
      <c r="J1023">
        <v>4.2</v>
      </c>
      <c r="K1023" t="str">
        <f>VLOOKUP(EnergyDemand__2_1[[#This Row],[Date]],_holidays!$A$1:$C$2107,2,0)</f>
        <v>Y</v>
      </c>
      <c r="L1023" t="str">
        <f>VLOOKUP(EnergyDemand__2_1[[#This Row],[Date]],_holidays!$A$1:$C$2107,3,0)</f>
        <v>N</v>
      </c>
      <c r="M1023" s="2">
        <v>118751.965</v>
      </c>
      <c r="N1023" s="4">
        <v>68.715474040000004</v>
      </c>
      <c r="O1023" s="54">
        <f>EnergyDemand__2_1[[#This Row],[Demand]]*EnergyDemand__2_1[[#This Row],[RRP AUD$]]</f>
        <v>8160097.5681564892</v>
      </c>
    </row>
    <row r="1024" spans="1:15" x14ac:dyDescent="0.3">
      <c r="A1024" s="3">
        <v>42554</v>
      </c>
      <c r="B1024" s="3" t="str">
        <f>"Q" &amp;INT((MONTH(A1024)+2)/3) &amp; "-" &amp; YEAR(A1024)</f>
        <v>Q3-2016</v>
      </c>
      <c r="C1024" t="str">
        <f>TEXT(EnergyDemand__2_1[[#This Row],[Date]],"mmmm")</f>
        <v>July</v>
      </c>
      <c r="D1024">
        <f>WEEKNUM(EnergyDemand__2_1[[#This Row],[Date]],)</f>
        <v>28</v>
      </c>
      <c r="E1024" t="str">
        <f>TEXT(EnergyDemand__2_1[[#This Row],[Date]],"dddd")</f>
        <v>Sunday</v>
      </c>
      <c r="F1024" s="49">
        <f>YEAR(EnergyDemand__2_1[[#This Row],[Date]])</f>
        <v>2016</v>
      </c>
      <c r="G1024">
        <v>10.9</v>
      </c>
      <c r="H1024">
        <v>16.7</v>
      </c>
      <c r="I1024">
        <v>7.8</v>
      </c>
      <c r="J1024">
        <v>0</v>
      </c>
      <c r="K1024" t="str">
        <f>VLOOKUP(EnergyDemand__2_1[[#This Row],[Date]],_holidays!$A$1:$C$2107,2,0)</f>
        <v>N</v>
      </c>
      <c r="L1024" t="str">
        <f>VLOOKUP(EnergyDemand__2_1[[#This Row],[Date]],_holidays!$A$1:$C$2107,3,0)</f>
        <v>N</v>
      </c>
      <c r="M1024" s="2">
        <v>112556.405</v>
      </c>
      <c r="N1024" s="4">
        <v>68.597089170000004</v>
      </c>
      <c r="O1024" s="54">
        <f>EnergyDemand__2_1[[#This Row],[Demand]]*EnergyDemand__2_1[[#This Row],[RRP AUD$]]</f>
        <v>7721041.7504396345</v>
      </c>
    </row>
    <row r="1025" spans="1:15" x14ac:dyDescent="0.3">
      <c r="A1025" s="3">
        <v>44027</v>
      </c>
      <c r="B1025" s="3" t="str">
        <f>"Q" &amp;INT((MONTH(A1025)+2)/3) &amp; "-" &amp; YEAR(A1025)</f>
        <v>Q3-2020</v>
      </c>
      <c r="C1025" t="str">
        <f>TEXT(EnergyDemand__2_1[[#This Row],[Date]],"mmmm")</f>
        <v>July</v>
      </c>
      <c r="D1025">
        <f>WEEKNUM(EnergyDemand__2_1[[#This Row],[Date]],)</f>
        <v>29</v>
      </c>
      <c r="E1025" t="str">
        <f>TEXT(EnergyDemand__2_1[[#This Row],[Date]],"dddd")</f>
        <v>Wednesday</v>
      </c>
      <c r="F1025" s="49">
        <f>YEAR(EnergyDemand__2_1[[#This Row],[Date]])</f>
        <v>2020</v>
      </c>
      <c r="G1025">
        <v>6.2</v>
      </c>
      <c r="H1025">
        <v>14.7</v>
      </c>
      <c r="I1025">
        <v>9.4</v>
      </c>
      <c r="J1025">
        <v>0.2</v>
      </c>
      <c r="K1025" t="str">
        <f>VLOOKUP(EnergyDemand__2_1[[#This Row],[Date]],_holidays!$A$1:$C$2107,2,0)</f>
        <v>Y</v>
      </c>
      <c r="L1025" t="str">
        <f>VLOOKUP(EnergyDemand__2_1[[#This Row],[Date]],_holidays!$A$1:$C$2107,3,0)</f>
        <v>N</v>
      </c>
      <c r="M1025" s="2">
        <v>135296.79999999999</v>
      </c>
      <c r="N1025" s="4">
        <v>68.569810079999996</v>
      </c>
      <c r="O1025" s="54">
        <f>EnergyDemand__2_1[[#This Row],[Demand]]*EnergyDemand__2_1[[#This Row],[RRP AUD$]]</f>
        <v>9277275.8804317433</v>
      </c>
    </row>
    <row r="1026" spans="1:15" x14ac:dyDescent="0.3">
      <c r="A1026" s="3">
        <v>42507</v>
      </c>
      <c r="B1026" s="3" t="str">
        <f>"Q" &amp;INT((MONTH(A1026)+2)/3) &amp; "-" &amp; YEAR(A1026)</f>
        <v>Q2-2016</v>
      </c>
      <c r="C1026" t="str">
        <f>TEXT(EnergyDemand__2_1[[#This Row],[Date]],"mmmm")</f>
        <v>May</v>
      </c>
      <c r="D1026">
        <f>WEEKNUM(EnergyDemand__2_1[[#This Row],[Date]],)</f>
        <v>21</v>
      </c>
      <c r="E1026" t="str">
        <f>TEXT(EnergyDemand__2_1[[#This Row],[Date]],"dddd")</f>
        <v>Tuesday</v>
      </c>
      <c r="F1026" s="49">
        <f>YEAR(EnergyDemand__2_1[[#This Row],[Date]])</f>
        <v>2016</v>
      </c>
      <c r="G1026">
        <v>11.4</v>
      </c>
      <c r="H1026">
        <v>17.100000000000001</v>
      </c>
      <c r="I1026">
        <v>5.4</v>
      </c>
      <c r="J1026">
        <v>0.2</v>
      </c>
      <c r="K1026" t="str">
        <f>VLOOKUP(EnergyDemand__2_1[[#This Row],[Date]],_holidays!$A$1:$C$2107,2,0)</f>
        <v>Y</v>
      </c>
      <c r="L1026" t="str">
        <f>VLOOKUP(EnergyDemand__2_1[[#This Row],[Date]],_holidays!$A$1:$C$2107,3,0)</f>
        <v>N</v>
      </c>
      <c r="M1026" s="2">
        <v>124209.405</v>
      </c>
      <c r="N1026" s="4">
        <v>68.333326549999995</v>
      </c>
      <c r="O1026" s="54">
        <f>EnergyDemand__2_1[[#This Row],[Demand]]*EnergyDemand__2_1[[#This Row],[RRP AUD$]]</f>
        <v>8487641.8324462026</v>
      </c>
    </row>
    <row r="1027" spans="1:15" x14ac:dyDescent="0.3">
      <c r="A1027" s="3">
        <v>42960</v>
      </c>
      <c r="B1027" s="3" t="str">
        <f>"Q" &amp;INT((MONTH(A1027)+2)/3) &amp; "-" &amp; YEAR(A1027)</f>
        <v>Q3-2017</v>
      </c>
      <c r="C1027" t="str">
        <f>TEXT(EnergyDemand__2_1[[#This Row],[Date]],"mmmm")</f>
        <v>August</v>
      </c>
      <c r="D1027">
        <f>WEEKNUM(EnergyDemand__2_1[[#This Row],[Date]],)</f>
        <v>33</v>
      </c>
      <c r="E1027" t="str">
        <f>TEXT(EnergyDemand__2_1[[#This Row],[Date]],"dddd")</f>
        <v>Sunday</v>
      </c>
      <c r="F1027" s="49">
        <f>YEAR(EnergyDemand__2_1[[#This Row],[Date]])</f>
        <v>2017</v>
      </c>
      <c r="G1027">
        <v>9.4</v>
      </c>
      <c r="H1027">
        <v>18.7</v>
      </c>
      <c r="I1027">
        <v>11.1</v>
      </c>
      <c r="J1027">
        <v>2</v>
      </c>
      <c r="K1027" t="str">
        <f>VLOOKUP(EnergyDemand__2_1[[#This Row],[Date]],_holidays!$A$1:$C$2107,2,0)</f>
        <v>Y</v>
      </c>
      <c r="L1027" t="str">
        <f>VLOOKUP(EnergyDemand__2_1[[#This Row],[Date]],_holidays!$A$1:$C$2107,3,0)</f>
        <v>N</v>
      </c>
      <c r="M1027" s="2">
        <v>106274.56</v>
      </c>
      <c r="N1027" s="4">
        <v>68.294171739999996</v>
      </c>
      <c r="O1027" s="54">
        <f>EnergyDemand__2_1[[#This Row],[Demand]]*EnergyDemand__2_1[[#This Row],[RRP AUD$]]</f>
        <v>7257933.0522329342</v>
      </c>
    </row>
    <row r="1028" spans="1:15" x14ac:dyDescent="0.3">
      <c r="A1028" s="3">
        <v>42517</v>
      </c>
      <c r="B1028" s="3" t="str">
        <f>"Q" &amp;INT((MONTH(A1028)+2)/3) &amp; "-" &amp; YEAR(A1028)</f>
        <v>Q2-2016</v>
      </c>
      <c r="C1028" t="str">
        <f>TEXT(EnergyDemand__2_1[[#This Row],[Date]],"mmmm")</f>
        <v>May</v>
      </c>
      <c r="D1028">
        <f>WEEKNUM(EnergyDemand__2_1[[#This Row],[Date]],)</f>
        <v>22</v>
      </c>
      <c r="E1028" t="str">
        <f>TEXT(EnergyDemand__2_1[[#This Row],[Date]],"dddd")</f>
        <v>Friday</v>
      </c>
      <c r="F1028" s="49">
        <f>YEAR(EnergyDemand__2_1[[#This Row],[Date]])</f>
        <v>2016</v>
      </c>
      <c r="G1028">
        <v>9.1999999999999993</v>
      </c>
      <c r="H1028">
        <v>14.4</v>
      </c>
      <c r="I1028">
        <v>8</v>
      </c>
      <c r="J1028">
        <v>4.8</v>
      </c>
      <c r="K1028" t="str">
        <f>VLOOKUP(EnergyDemand__2_1[[#This Row],[Date]],_holidays!$A$1:$C$2107,2,0)</f>
        <v>Y</v>
      </c>
      <c r="L1028" t="str">
        <f>VLOOKUP(EnergyDemand__2_1[[#This Row],[Date]],_holidays!$A$1:$C$2107,3,0)</f>
        <v>N</v>
      </c>
      <c r="M1028" s="2">
        <v>134317.62</v>
      </c>
      <c r="N1028" s="4">
        <v>68.193428539999999</v>
      </c>
      <c r="O1028" s="54">
        <f>EnergyDemand__2_1[[#This Row],[Demand]]*EnergyDemand__2_1[[#This Row],[RRP AUD$]]</f>
        <v>9159579.0211328752</v>
      </c>
    </row>
    <row r="1029" spans="1:15" x14ac:dyDescent="0.3">
      <c r="A1029" s="3">
        <v>42625</v>
      </c>
      <c r="B1029" s="3" t="str">
        <f>"Q" &amp;INT((MONTH(A1029)+2)/3) &amp; "-" &amp; YEAR(A1029)</f>
        <v>Q3-2016</v>
      </c>
      <c r="C1029" t="str">
        <f>TEXT(EnergyDemand__2_1[[#This Row],[Date]],"mmmm")</f>
        <v>September</v>
      </c>
      <c r="D1029">
        <f>WEEKNUM(EnergyDemand__2_1[[#This Row],[Date]],)</f>
        <v>38</v>
      </c>
      <c r="E1029" t="str">
        <f>TEXT(EnergyDemand__2_1[[#This Row],[Date]],"dddd")</f>
        <v>Monday</v>
      </c>
      <c r="F1029" s="49">
        <f>YEAR(EnergyDemand__2_1[[#This Row],[Date]])</f>
        <v>2016</v>
      </c>
      <c r="G1029">
        <v>9.9</v>
      </c>
      <c r="H1029">
        <v>13.6</v>
      </c>
      <c r="I1029">
        <v>7</v>
      </c>
      <c r="J1029">
        <v>1.6</v>
      </c>
      <c r="K1029" t="str">
        <f>VLOOKUP(EnergyDemand__2_1[[#This Row],[Date]],_holidays!$A$1:$C$2107,2,0)</f>
        <v>Y</v>
      </c>
      <c r="L1029" t="str">
        <f>VLOOKUP(EnergyDemand__2_1[[#This Row],[Date]],_holidays!$A$1:$C$2107,3,0)</f>
        <v>N</v>
      </c>
      <c r="M1029" s="2">
        <v>130967.28</v>
      </c>
      <c r="N1029" s="4">
        <v>68.177203239999997</v>
      </c>
      <c r="O1029" s="54">
        <f>EnergyDemand__2_1[[#This Row],[Demand]]*EnergyDemand__2_1[[#This Row],[RRP AUD$]]</f>
        <v>8928982.8663499877</v>
      </c>
    </row>
    <row r="1030" spans="1:15" x14ac:dyDescent="0.3">
      <c r="A1030" s="3">
        <v>42744</v>
      </c>
      <c r="B1030" s="3" t="str">
        <f>"Q" &amp;INT((MONTH(A1030)+2)/3) &amp; "-" &amp; YEAR(A1030)</f>
        <v>Q1-2017</v>
      </c>
      <c r="C1030" t="str">
        <f>TEXT(EnergyDemand__2_1[[#This Row],[Date]],"mmmm")</f>
        <v>January</v>
      </c>
      <c r="D1030">
        <f>WEEKNUM(EnergyDemand__2_1[[#This Row],[Date]],)</f>
        <v>2</v>
      </c>
      <c r="E1030" t="str">
        <f>TEXT(EnergyDemand__2_1[[#This Row],[Date]],"dddd")</f>
        <v>Monday</v>
      </c>
      <c r="F1030" s="49">
        <f>YEAR(EnergyDemand__2_1[[#This Row],[Date]])</f>
        <v>2017</v>
      </c>
      <c r="G1030">
        <v>18.5</v>
      </c>
      <c r="H1030">
        <v>24.4</v>
      </c>
      <c r="I1030">
        <v>14.3</v>
      </c>
      <c r="J1030">
        <v>0</v>
      </c>
      <c r="K1030" t="str">
        <f>VLOOKUP(EnergyDemand__2_1[[#This Row],[Date]],_holidays!$A$1:$C$2107,2,0)</f>
        <v>N</v>
      </c>
      <c r="L1030" t="str">
        <f>VLOOKUP(EnergyDemand__2_1[[#This Row],[Date]],_holidays!$A$1:$C$2107,3,0)</f>
        <v>N</v>
      </c>
      <c r="M1030" s="2">
        <v>116211.99</v>
      </c>
      <c r="N1030" s="4">
        <v>68.099525220000004</v>
      </c>
      <c r="O1030" s="54">
        <f>EnergyDemand__2_1[[#This Row],[Demand]]*EnergyDemand__2_1[[#This Row],[RRP AUD$]]</f>
        <v>7913981.3438713886</v>
      </c>
    </row>
    <row r="1031" spans="1:15" x14ac:dyDescent="0.3">
      <c r="A1031" s="3">
        <v>43314</v>
      </c>
      <c r="B1031" s="3" t="str">
        <f>"Q" &amp;INT((MONTH(A1031)+2)/3) &amp; "-" &amp; YEAR(A1031)</f>
        <v>Q3-2018</v>
      </c>
      <c r="C1031" t="str">
        <f>TEXT(EnergyDemand__2_1[[#This Row],[Date]],"mmmm")</f>
        <v>August</v>
      </c>
      <c r="D1031">
        <f>WEEKNUM(EnergyDemand__2_1[[#This Row],[Date]],)</f>
        <v>31</v>
      </c>
      <c r="E1031" t="str">
        <f>TEXT(EnergyDemand__2_1[[#This Row],[Date]],"dddd")</f>
        <v>Thursday</v>
      </c>
      <c r="F1031" s="49">
        <f>YEAR(EnergyDemand__2_1[[#This Row],[Date]])</f>
        <v>2018</v>
      </c>
      <c r="G1031">
        <v>4.9000000000000004</v>
      </c>
      <c r="H1031">
        <v>16.100000000000001</v>
      </c>
      <c r="I1031">
        <v>11.7</v>
      </c>
      <c r="J1031">
        <v>0</v>
      </c>
      <c r="K1031" t="str">
        <f>VLOOKUP(EnergyDemand__2_1[[#This Row],[Date]],_holidays!$A$1:$C$2107,2,0)</f>
        <v>Y</v>
      </c>
      <c r="L1031" t="str">
        <f>VLOOKUP(EnergyDemand__2_1[[#This Row],[Date]],_holidays!$A$1:$C$2107,3,0)</f>
        <v>N</v>
      </c>
      <c r="M1031" s="2">
        <v>129025</v>
      </c>
      <c r="N1031" s="4">
        <v>68.077372269999998</v>
      </c>
      <c r="O1031" s="54">
        <f>EnergyDemand__2_1[[#This Row],[Demand]]*EnergyDemand__2_1[[#This Row],[RRP AUD$]]</f>
        <v>8783682.9571367502</v>
      </c>
    </row>
    <row r="1032" spans="1:15" x14ac:dyDescent="0.3">
      <c r="A1032" s="3">
        <v>43714</v>
      </c>
      <c r="B1032" s="3" t="str">
        <f>"Q" &amp;INT((MONTH(A1032)+2)/3) &amp; "-" &amp; YEAR(A1032)</f>
        <v>Q3-2019</v>
      </c>
      <c r="C1032" t="str">
        <f>TEXT(EnergyDemand__2_1[[#This Row],[Date]],"mmmm")</f>
        <v>September</v>
      </c>
      <c r="D1032">
        <f>WEEKNUM(EnergyDemand__2_1[[#This Row],[Date]],)</f>
        <v>36</v>
      </c>
      <c r="E1032" t="str">
        <f>TEXT(EnergyDemand__2_1[[#This Row],[Date]],"dddd")</f>
        <v>Friday</v>
      </c>
      <c r="F1032" s="49">
        <f>YEAR(EnergyDemand__2_1[[#This Row],[Date]])</f>
        <v>2019</v>
      </c>
      <c r="G1032">
        <v>11.3</v>
      </c>
      <c r="H1032">
        <v>16</v>
      </c>
      <c r="I1032">
        <v>10.4</v>
      </c>
      <c r="J1032">
        <v>2</v>
      </c>
      <c r="K1032" t="str">
        <f>VLOOKUP(EnergyDemand__2_1[[#This Row],[Date]],_holidays!$A$1:$C$2107,2,0)</f>
        <v>Y</v>
      </c>
      <c r="L1032" t="str">
        <f>VLOOKUP(EnergyDemand__2_1[[#This Row],[Date]],_holidays!$A$1:$C$2107,3,0)</f>
        <v>N</v>
      </c>
      <c r="M1032" s="2">
        <v>122222.69</v>
      </c>
      <c r="N1032" s="4">
        <v>67.972754190000003</v>
      </c>
      <c r="O1032" s="54">
        <f>EnergyDemand__2_1[[#This Row],[Demand]]*EnergyDemand__2_1[[#This Row],[RRP AUD$]]</f>
        <v>8307812.8638105718</v>
      </c>
    </row>
    <row r="1033" spans="1:15" x14ac:dyDescent="0.3">
      <c r="A1033" s="3">
        <v>42545</v>
      </c>
      <c r="B1033" s="3" t="str">
        <f>"Q" &amp;INT((MONTH(A1033)+2)/3) &amp; "-" &amp; YEAR(A1033)</f>
        <v>Q2-2016</v>
      </c>
      <c r="C1033" t="str">
        <f>TEXT(EnergyDemand__2_1[[#This Row],[Date]],"mmmm")</f>
        <v>June</v>
      </c>
      <c r="D1033">
        <f>WEEKNUM(EnergyDemand__2_1[[#This Row],[Date]],)</f>
        <v>26</v>
      </c>
      <c r="E1033" t="str">
        <f>TEXT(EnergyDemand__2_1[[#This Row],[Date]],"dddd")</f>
        <v>Friday</v>
      </c>
      <c r="F1033" s="49">
        <f>YEAR(EnergyDemand__2_1[[#This Row],[Date]])</f>
        <v>2016</v>
      </c>
      <c r="G1033">
        <v>6.9</v>
      </c>
      <c r="H1033">
        <v>10.7</v>
      </c>
      <c r="I1033">
        <v>5.8</v>
      </c>
      <c r="J1033">
        <v>13.8</v>
      </c>
      <c r="K1033" t="str">
        <f>VLOOKUP(EnergyDemand__2_1[[#This Row],[Date]],_holidays!$A$1:$C$2107,2,0)</f>
        <v>N</v>
      </c>
      <c r="L1033" t="str">
        <f>VLOOKUP(EnergyDemand__2_1[[#This Row],[Date]],_holidays!$A$1:$C$2107,3,0)</f>
        <v>N</v>
      </c>
      <c r="M1033" s="2">
        <v>144658.38</v>
      </c>
      <c r="N1033" s="4">
        <v>67.938496200000003</v>
      </c>
      <c r="O1033" s="54">
        <f>EnergyDemand__2_1[[#This Row],[Demand]]*EnergyDemand__2_1[[#This Row],[RRP AUD$]]</f>
        <v>9827872.7999281567</v>
      </c>
    </row>
    <row r="1034" spans="1:15" x14ac:dyDescent="0.3">
      <c r="A1034" s="3">
        <v>43327</v>
      </c>
      <c r="B1034" s="3" t="str">
        <f>"Q" &amp;INT((MONTH(A1034)+2)/3) &amp; "-" &amp; YEAR(A1034)</f>
        <v>Q3-2018</v>
      </c>
      <c r="C1034" t="str">
        <f>TEXT(EnergyDemand__2_1[[#This Row],[Date]],"mmmm")</f>
        <v>August</v>
      </c>
      <c r="D1034">
        <f>WEEKNUM(EnergyDemand__2_1[[#This Row],[Date]],)</f>
        <v>33</v>
      </c>
      <c r="E1034" t="str">
        <f>TEXT(EnergyDemand__2_1[[#This Row],[Date]],"dddd")</f>
        <v>Wednesday</v>
      </c>
      <c r="F1034" s="49">
        <f>YEAR(EnergyDemand__2_1[[#This Row],[Date]])</f>
        <v>2018</v>
      </c>
      <c r="G1034">
        <v>11.5</v>
      </c>
      <c r="H1034">
        <v>18.399999999999999</v>
      </c>
      <c r="I1034">
        <v>10.1</v>
      </c>
      <c r="J1034">
        <v>0</v>
      </c>
      <c r="K1034" t="str">
        <f>VLOOKUP(EnergyDemand__2_1[[#This Row],[Date]],_holidays!$A$1:$C$2107,2,0)</f>
        <v>Y</v>
      </c>
      <c r="L1034" t="str">
        <f>VLOOKUP(EnergyDemand__2_1[[#This Row],[Date]],_holidays!$A$1:$C$2107,3,0)</f>
        <v>N</v>
      </c>
      <c r="M1034" s="2">
        <v>122602.11500000001</v>
      </c>
      <c r="N1034" s="4">
        <v>67.796604759999994</v>
      </c>
      <c r="O1034" s="54">
        <f>EnergyDemand__2_1[[#This Row],[Demand]]*EnergyDemand__2_1[[#This Row],[RRP AUD$]]</f>
        <v>8312007.1333950674</v>
      </c>
    </row>
    <row r="1035" spans="1:15" x14ac:dyDescent="0.3">
      <c r="A1035" s="3">
        <v>43296</v>
      </c>
      <c r="B1035" s="3" t="str">
        <f>"Q" &amp;INT((MONTH(A1035)+2)/3) &amp; "-" &amp; YEAR(A1035)</f>
        <v>Q3-2018</v>
      </c>
      <c r="C1035" t="str">
        <f>TEXT(EnergyDemand__2_1[[#This Row],[Date]],"mmmm")</f>
        <v>July</v>
      </c>
      <c r="D1035">
        <f>WEEKNUM(EnergyDemand__2_1[[#This Row],[Date]],)</f>
        <v>29</v>
      </c>
      <c r="E1035" t="str">
        <f>TEXT(EnergyDemand__2_1[[#This Row],[Date]],"dddd")</f>
        <v>Sunday</v>
      </c>
      <c r="F1035" s="49">
        <f>YEAR(EnergyDemand__2_1[[#This Row],[Date]])</f>
        <v>2018</v>
      </c>
      <c r="G1035">
        <v>6</v>
      </c>
      <c r="H1035">
        <v>13.8</v>
      </c>
      <c r="I1035">
        <v>9.8000000000000007</v>
      </c>
      <c r="J1035">
        <v>0</v>
      </c>
      <c r="K1035" t="str">
        <f>VLOOKUP(EnergyDemand__2_1[[#This Row],[Date]],_holidays!$A$1:$C$2107,2,0)</f>
        <v>N</v>
      </c>
      <c r="L1035" t="str">
        <f>VLOOKUP(EnergyDemand__2_1[[#This Row],[Date]],_holidays!$A$1:$C$2107,3,0)</f>
        <v>N</v>
      </c>
      <c r="M1035" s="2">
        <v>119464.315</v>
      </c>
      <c r="N1035" s="4">
        <v>67.790909940000006</v>
      </c>
      <c r="O1035" s="54">
        <f>EnergyDemand__2_1[[#This Row],[Demand]]*EnergyDemand__2_1[[#This Row],[RRP AUD$]]</f>
        <v>8098594.6192087922</v>
      </c>
    </row>
    <row r="1036" spans="1:15" x14ac:dyDescent="0.3">
      <c r="A1036" s="3">
        <v>43072</v>
      </c>
      <c r="B1036" s="3" t="str">
        <f>"Q" &amp;INT((MONTH(A1036)+2)/3) &amp; "-" &amp; YEAR(A1036)</f>
        <v>Q4-2017</v>
      </c>
      <c r="C1036" t="str">
        <f>TEXT(EnergyDemand__2_1[[#This Row],[Date]],"mmmm")</f>
        <v>December</v>
      </c>
      <c r="D1036">
        <f>WEEKNUM(EnergyDemand__2_1[[#This Row],[Date]],)</f>
        <v>49</v>
      </c>
      <c r="E1036" t="str">
        <f>TEXT(EnergyDemand__2_1[[#This Row],[Date]],"dddd")</f>
        <v>Sunday</v>
      </c>
      <c r="F1036" s="49">
        <f>YEAR(EnergyDemand__2_1[[#This Row],[Date]])</f>
        <v>2017</v>
      </c>
      <c r="G1036">
        <v>11.5</v>
      </c>
      <c r="H1036">
        <v>17.100000000000001</v>
      </c>
      <c r="I1036">
        <v>14.4</v>
      </c>
      <c r="J1036">
        <v>43.8</v>
      </c>
      <c r="K1036" t="str">
        <f>VLOOKUP(EnergyDemand__2_1[[#This Row],[Date]],_holidays!$A$1:$C$2107,2,0)</f>
        <v>Y</v>
      </c>
      <c r="L1036" t="str">
        <f>VLOOKUP(EnergyDemand__2_1[[#This Row],[Date]],_holidays!$A$1:$C$2107,3,0)</f>
        <v>N</v>
      </c>
      <c r="M1036" s="2">
        <v>92487.705000000002</v>
      </c>
      <c r="N1036" s="4">
        <v>67.758066369999995</v>
      </c>
      <c r="O1036" s="54">
        <f>EnergyDemand__2_1[[#This Row],[Demand]]*EnergyDemand__2_1[[#This Row],[RRP AUD$]]</f>
        <v>6266788.0537989801</v>
      </c>
    </row>
    <row r="1037" spans="1:15" x14ac:dyDescent="0.3">
      <c r="A1037" s="3">
        <v>44022</v>
      </c>
      <c r="B1037" s="3" t="str">
        <f>"Q" &amp;INT((MONTH(A1037)+2)/3) &amp; "-" &amp; YEAR(A1037)</f>
        <v>Q3-2020</v>
      </c>
      <c r="C1037" t="str">
        <f>TEXT(EnergyDemand__2_1[[#This Row],[Date]],"mmmm")</f>
        <v>July</v>
      </c>
      <c r="D1037">
        <f>WEEKNUM(EnergyDemand__2_1[[#This Row],[Date]],)</f>
        <v>28</v>
      </c>
      <c r="E1037" t="str">
        <f>TEXT(EnergyDemand__2_1[[#This Row],[Date]],"dddd")</f>
        <v>Friday</v>
      </c>
      <c r="F1037" s="49">
        <f>YEAR(EnergyDemand__2_1[[#This Row],[Date]])</f>
        <v>2020</v>
      </c>
      <c r="G1037">
        <v>6.4</v>
      </c>
      <c r="H1037">
        <v>16.899999999999999</v>
      </c>
      <c r="I1037">
        <v>7.9</v>
      </c>
      <c r="J1037">
        <v>0</v>
      </c>
      <c r="K1037" t="str">
        <f>VLOOKUP(EnergyDemand__2_1[[#This Row],[Date]],_holidays!$A$1:$C$2107,2,0)</f>
        <v>N</v>
      </c>
      <c r="L1037" t="str">
        <f>VLOOKUP(EnergyDemand__2_1[[#This Row],[Date]],_holidays!$A$1:$C$2107,3,0)</f>
        <v>N</v>
      </c>
      <c r="M1037" s="2">
        <v>134041.23000000001</v>
      </c>
      <c r="N1037" s="4">
        <v>67.739880499999998</v>
      </c>
      <c r="O1037" s="54">
        <f>EnergyDemand__2_1[[#This Row],[Demand]]*EnergyDemand__2_1[[#This Row],[RRP AUD$]]</f>
        <v>9079936.9022730161</v>
      </c>
    </row>
    <row r="1038" spans="1:15" x14ac:dyDescent="0.3">
      <c r="A1038" s="3">
        <v>42608</v>
      </c>
      <c r="B1038" s="3" t="str">
        <f>"Q" &amp;INT((MONTH(A1038)+2)/3) &amp; "-" &amp; YEAR(A1038)</f>
        <v>Q3-2016</v>
      </c>
      <c r="C1038" t="str">
        <f>TEXT(EnergyDemand__2_1[[#This Row],[Date]],"mmmm")</f>
        <v>August</v>
      </c>
      <c r="D1038">
        <f>WEEKNUM(EnergyDemand__2_1[[#This Row],[Date]],)</f>
        <v>35</v>
      </c>
      <c r="E1038" t="str">
        <f>TEXT(EnergyDemand__2_1[[#This Row],[Date]],"dddd")</f>
        <v>Friday</v>
      </c>
      <c r="F1038" s="49">
        <f>YEAR(EnergyDemand__2_1[[#This Row],[Date]])</f>
        <v>2016</v>
      </c>
      <c r="G1038">
        <v>7.2</v>
      </c>
      <c r="H1038">
        <v>14.4</v>
      </c>
      <c r="I1038">
        <v>8.8000000000000007</v>
      </c>
      <c r="J1038">
        <v>0.6</v>
      </c>
      <c r="K1038" t="str">
        <f>VLOOKUP(EnergyDemand__2_1[[#This Row],[Date]],_holidays!$A$1:$C$2107,2,0)</f>
        <v>Y</v>
      </c>
      <c r="L1038" t="str">
        <f>VLOOKUP(EnergyDemand__2_1[[#This Row],[Date]],_holidays!$A$1:$C$2107,3,0)</f>
        <v>N</v>
      </c>
      <c r="M1038" s="2">
        <v>139920.54500000001</v>
      </c>
      <c r="N1038" s="4">
        <v>67.627753299999995</v>
      </c>
      <c r="O1038" s="54">
        <f>EnergyDemand__2_1[[#This Row],[Demand]]*EnergyDemand__2_1[[#This Row],[RRP AUD$]]</f>
        <v>9462512.098861549</v>
      </c>
    </row>
    <row r="1039" spans="1:15" x14ac:dyDescent="0.3">
      <c r="A1039" s="3">
        <v>43352</v>
      </c>
      <c r="B1039" s="3" t="str">
        <f>"Q" &amp;INT((MONTH(A1039)+2)/3) &amp; "-" &amp; YEAR(A1039)</f>
        <v>Q3-2018</v>
      </c>
      <c r="C1039" t="str">
        <f>TEXT(EnergyDemand__2_1[[#This Row],[Date]],"mmmm")</f>
        <v>September</v>
      </c>
      <c r="D1039">
        <f>WEEKNUM(EnergyDemand__2_1[[#This Row],[Date]],)</f>
        <v>37</v>
      </c>
      <c r="E1039" t="str">
        <f>TEXT(EnergyDemand__2_1[[#This Row],[Date]],"dddd")</f>
        <v>Sunday</v>
      </c>
      <c r="F1039" s="49">
        <f>YEAR(EnergyDemand__2_1[[#This Row],[Date]])</f>
        <v>2018</v>
      </c>
      <c r="G1039">
        <v>8.6</v>
      </c>
      <c r="H1039">
        <v>18.100000000000001</v>
      </c>
      <c r="I1039">
        <v>7.3</v>
      </c>
      <c r="J1039">
        <v>0</v>
      </c>
      <c r="K1039" t="str">
        <f>VLOOKUP(EnergyDemand__2_1[[#This Row],[Date]],_holidays!$A$1:$C$2107,2,0)</f>
        <v>Y</v>
      </c>
      <c r="L1039" t="str">
        <f>VLOOKUP(EnergyDemand__2_1[[#This Row],[Date]],_holidays!$A$1:$C$2107,3,0)</f>
        <v>N</v>
      </c>
      <c r="M1039" s="2">
        <v>107838.95</v>
      </c>
      <c r="N1039" s="4">
        <v>67.615591249999994</v>
      </c>
      <c r="O1039" s="54">
        <f>EnergyDemand__2_1[[#This Row],[Demand]]*EnergyDemand__2_1[[#This Row],[RRP AUD$]]</f>
        <v>7291594.3640291868</v>
      </c>
    </row>
    <row r="1040" spans="1:15" x14ac:dyDescent="0.3">
      <c r="A1040" s="3">
        <v>44041</v>
      </c>
      <c r="B1040" s="3" t="str">
        <f>"Q" &amp;INT((MONTH(A1040)+2)/3) &amp; "-" &amp; YEAR(A1040)</f>
        <v>Q3-2020</v>
      </c>
      <c r="C1040" t="str">
        <f>TEXT(EnergyDemand__2_1[[#This Row],[Date]],"mmmm")</f>
        <v>July</v>
      </c>
      <c r="D1040">
        <f>WEEKNUM(EnergyDemand__2_1[[#This Row],[Date]],)</f>
        <v>31</v>
      </c>
      <c r="E1040" t="str">
        <f>TEXT(EnergyDemand__2_1[[#This Row],[Date]],"dddd")</f>
        <v>Wednesday</v>
      </c>
      <c r="F1040" s="49">
        <f>YEAR(EnergyDemand__2_1[[#This Row],[Date]])</f>
        <v>2020</v>
      </c>
      <c r="G1040">
        <v>8.6</v>
      </c>
      <c r="H1040">
        <v>16.3</v>
      </c>
      <c r="I1040">
        <v>9</v>
      </c>
      <c r="J1040">
        <v>0</v>
      </c>
      <c r="K1040" t="str">
        <f>VLOOKUP(EnergyDemand__2_1[[#This Row],[Date]],_holidays!$A$1:$C$2107,2,0)</f>
        <v>Y</v>
      </c>
      <c r="L1040" t="str">
        <f>VLOOKUP(EnergyDemand__2_1[[#This Row],[Date]],_holidays!$A$1:$C$2107,3,0)</f>
        <v>N</v>
      </c>
      <c r="M1040" s="2">
        <v>130547.735</v>
      </c>
      <c r="N1040" s="4">
        <v>67.529831630000004</v>
      </c>
      <c r="O1040" s="54">
        <f>EnergyDemand__2_1[[#This Row],[Demand]]*EnergyDemand__2_1[[#This Row],[RRP AUD$]]</f>
        <v>8815866.5642278586</v>
      </c>
    </row>
    <row r="1041" spans="1:15" x14ac:dyDescent="0.3">
      <c r="A1041" s="3">
        <v>43354</v>
      </c>
      <c r="B1041" s="3" t="str">
        <f>"Q" &amp;INT((MONTH(A1041)+2)/3) &amp; "-" &amp; YEAR(A1041)</f>
        <v>Q3-2018</v>
      </c>
      <c r="C1041" t="str">
        <f>TEXT(EnergyDemand__2_1[[#This Row],[Date]],"mmmm")</f>
        <v>September</v>
      </c>
      <c r="D1041">
        <f>WEEKNUM(EnergyDemand__2_1[[#This Row],[Date]],)</f>
        <v>37</v>
      </c>
      <c r="E1041" t="str">
        <f>TEXT(EnergyDemand__2_1[[#This Row],[Date]],"dddd")</f>
        <v>Tuesday</v>
      </c>
      <c r="F1041" s="49">
        <f>YEAR(EnergyDemand__2_1[[#This Row],[Date]])</f>
        <v>2018</v>
      </c>
      <c r="G1041">
        <v>9.1</v>
      </c>
      <c r="H1041">
        <v>24.2</v>
      </c>
      <c r="I1041">
        <v>17.7</v>
      </c>
      <c r="J1041">
        <v>0</v>
      </c>
      <c r="K1041" t="str">
        <f>VLOOKUP(EnergyDemand__2_1[[#This Row],[Date]],_holidays!$A$1:$C$2107,2,0)</f>
        <v>Y</v>
      </c>
      <c r="L1041" t="str">
        <f>VLOOKUP(EnergyDemand__2_1[[#This Row],[Date]],_holidays!$A$1:$C$2107,3,0)</f>
        <v>N</v>
      </c>
      <c r="M1041" s="2">
        <v>111096.53</v>
      </c>
      <c r="N1041" s="4">
        <v>67.333252150000007</v>
      </c>
      <c r="O1041" s="54">
        <f>EnergyDemand__2_1[[#This Row],[Demand]]*EnergyDemand__2_1[[#This Row],[RRP AUD$]]</f>
        <v>7480490.6674800403</v>
      </c>
    </row>
    <row r="1042" spans="1:15" x14ac:dyDescent="0.3">
      <c r="A1042" s="3">
        <v>43222</v>
      </c>
      <c r="B1042" s="3" t="str">
        <f>"Q" &amp;INT((MONTH(A1042)+2)/3) &amp; "-" &amp; YEAR(A1042)</f>
        <v>Q2-2018</v>
      </c>
      <c r="C1042" t="str">
        <f>TEXT(EnergyDemand__2_1[[#This Row],[Date]],"mmmm")</f>
        <v>May</v>
      </c>
      <c r="D1042">
        <f>WEEKNUM(EnergyDemand__2_1[[#This Row],[Date]],)</f>
        <v>18</v>
      </c>
      <c r="E1042" t="str">
        <f>TEXT(EnergyDemand__2_1[[#This Row],[Date]],"dddd")</f>
        <v>Wednesday</v>
      </c>
      <c r="F1042" s="49">
        <f>YEAR(EnergyDemand__2_1[[#This Row],[Date]])</f>
        <v>2018</v>
      </c>
      <c r="G1042">
        <v>10.199999999999999</v>
      </c>
      <c r="H1042">
        <v>23.2</v>
      </c>
      <c r="I1042">
        <v>7.2</v>
      </c>
      <c r="J1042">
        <v>0</v>
      </c>
      <c r="K1042" t="str">
        <f>VLOOKUP(EnergyDemand__2_1[[#This Row],[Date]],_holidays!$A$1:$C$2107,2,0)</f>
        <v>Y</v>
      </c>
      <c r="L1042" t="str">
        <f>VLOOKUP(EnergyDemand__2_1[[#This Row],[Date]],_holidays!$A$1:$C$2107,3,0)</f>
        <v>N</v>
      </c>
      <c r="M1042" s="2">
        <v>118716.595</v>
      </c>
      <c r="N1042" s="4">
        <v>67.274902339999997</v>
      </c>
      <c r="O1042" s="54">
        <f>EnergyDemand__2_1[[#This Row],[Demand]]*EnergyDemand__2_1[[#This Row],[RRP AUD$]]</f>
        <v>7986647.334762332</v>
      </c>
    </row>
    <row r="1043" spans="1:15" x14ac:dyDescent="0.3">
      <c r="A1043" s="3">
        <v>43103</v>
      </c>
      <c r="B1043" s="3" t="str">
        <f>"Q" &amp;INT((MONTH(A1043)+2)/3) &amp; "-" &amp; YEAR(A1043)</f>
        <v>Q1-2018</v>
      </c>
      <c r="C1043" t="str">
        <f>TEXT(EnergyDemand__2_1[[#This Row],[Date]],"mmmm")</f>
        <v>January</v>
      </c>
      <c r="D1043">
        <f>WEEKNUM(EnergyDemand__2_1[[#This Row],[Date]],)</f>
        <v>1</v>
      </c>
      <c r="E1043" t="str">
        <f>TEXT(EnergyDemand__2_1[[#This Row],[Date]],"dddd")</f>
        <v>Wednesday</v>
      </c>
      <c r="F1043" s="49">
        <f>YEAR(EnergyDemand__2_1[[#This Row],[Date]])</f>
        <v>2018</v>
      </c>
      <c r="G1043">
        <v>14.6</v>
      </c>
      <c r="H1043">
        <v>21</v>
      </c>
      <c r="I1043">
        <v>27.2</v>
      </c>
      <c r="J1043">
        <v>0</v>
      </c>
      <c r="K1043" t="str">
        <f>VLOOKUP(EnergyDemand__2_1[[#This Row],[Date]],_holidays!$A$1:$C$2107,2,0)</f>
        <v>N</v>
      </c>
      <c r="L1043" t="str">
        <f>VLOOKUP(EnergyDemand__2_1[[#This Row],[Date]],_holidays!$A$1:$C$2107,3,0)</f>
        <v>N</v>
      </c>
      <c r="M1043" s="2">
        <v>106373.825</v>
      </c>
      <c r="N1043" s="4">
        <v>67.238116770000005</v>
      </c>
      <c r="O1043" s="54">
        <f>EnergyDemand__2_1[[#This Row],[Demand]]*EnergyDemand__2_1[[#This Row],[RRP AUD$]]</f>
        <v>7152375.6666215453</v>
      </c>
    </row>
    <row r="1044" spans="1:15" x14ac:dyDescent="0.3">
      <c r="A1044" s="3">
        <v>43647</v>
      </c>
      <c r="B1044" s="3" t="str">
        <f>"Q" &amp;INT((MONTH(A1044)+2)/3) &amp; "-" &amp; YEAR(A1044)</f>
        <v>Q3-2019</v>
      </c>
      <c r="C1044" t="str">
        <f>TEXT(EnergyDemand__2_1[[#This Row],[Date]],"mmmm")</f>
        <v>July</v>
      </c>
      <c r="D1044">
        <f>WEEKNUM(EnergyDemand__2_1[[#This Row],[Date]],)</f>
        <v>27</v>
      </c>
      <c r="E1044" t="str">
        <f>TEXT(EnergyDemand__2_1[[#This Row],[Date]],"dddd")</f>
        <v>Monday</v>
      </c>
      <c r="F1044" s="49">
        <f>YEAR(EnergyDemand__2_1[[#This Row],[Date]])</f>
        <v>2019</v>
      </c>
      <c r="G1044">
        <v>9.5</v>
      </c>
      <c r="H1044">
        <v>14.1</v>
      </c>
      <c r="I1044">
        <v>8.3000000000000007</v>
      </c>
      <c r="J1044">
        <v>0</v>
      </c>
      <c r="K1044" t="str">
        <f>VLOOKUP(EnergyDemand__2_1[[#This Row],[Date]],_holidays!$A$1:$C$2107,2,0)</f>
        <v>N</v>
      </c>
      <c r="L1044" t="str">
        <f>VLOOKUP(EnergyDemand__2_1[[#This Row],[Date]],_holidays!$A$1:$C$2107,3,0)</f>
        <v>N</v>
      </c>
      <c r="M1044" s="2">
        <v>130565.58</v>
      </c>
      <c r="N1044" s="4">
        <v>67.195464610000002</v>
      </c>
      <c r="O1044" s="54">
        <f>EnergyDemand__2_1[[#This Row],[Demand]]*EnergyDemand__2_1[[#This Row],[RRP AUD$]]</f>
        <v>8773414.8101741243</v>
      </c>
    </row>
    <row r="1045" spans="1:15" x14ac:dyDescent="0.3">
      <c r="A1045" s="3">
        <v>43785</v>
      </c>
      <c r="B1045" s="3" t="str">
        <f>"Q" &amp;INT((MONTH(A1045)+2)/3) &amp; "-" &amp; YEAR(A1045)</f>
        <v>Q4-2019</v>
      </c>
      <c r="C1045" t="str">
        <f>TEXT(EnergyDemand__2_1[[#This Row],[Date]],"mmmm")</f>
        <v>November</v>
      </c>
      <c r="D1045">
        <f>WEEKNUM(EnergyDemand__2_1[[#This Row],[Date]],)</f>
        <v>46</v>
      </c>
      <c r="E1045" t="str">
        <f>TEXT(EnergyDemand__2_1[[#This Row],[Date]],"dddd")</f>
        <v>Saturday</v>
      </c>
      <c r="F1045" s="49">
        <f>YEAR(EnergyDemand__2_1[[#This Row],[Date]])</f>
        <v>2019</v>
      </c>
      <c r="G1045">
        <v>9.1999999999999993</v>
      </c>
      <c r="H1045">
        <v>17.2</v>
      </c>
      <c r="I1045">
        <v>23.9</v>
      </c>
      <c r="J1045">
        <v>0</v>
      </c>
      <c r="K1045" t="str">
        <f>VLOOKUP(EnergyDemand__2_1[[#This Row],[Date]],_holidays!$A$1:$C$2107,2,0)</f>
        <v>Y</v>
      </c>
      <c r="L1045" t="str">
        <f>VLOOKUP(EnergyDemand__2_1[[#This Row],[Date]],_holidays!$A$1:$C$2107,3,0)</f>
        <v>N</v>
      </c>
      <c r="M1045" s="2">
        <v>97646.12</v>
      </c>
      <c r="N1045" s="4">
        <v>67.187219450000001</v>
      </c>
      <c r="O1045" s="54">
        <f>EnergyDemand__2_1[[#This Row],[Demand]]*EnergyDemand__2_1[[#This Row],[RRP AUD$]]</f>
        <v>6560571.2928810334</v>
      </c>
    </row>
    <row r="1046" spans="1:15" x14ac:dyDescent="0.3">
      <c r="A1046" s="3">
        <v>43858</v>
      </c>
      <c r="B1046" s="3" t="str">
        <f>"Q" &amp;INT((MONTH(A1046)+2)/3) &amp; "-" &amp; YEAR(A1046)</f>
        <v>Q1-2020</v>
      </c>
      <c r="C1046" t="str">
        <f>TEXT(EnergyDemand__2_1[[#This Row],[Date]],"mmmm")</f>
        <v>January</v>
      </c>
      <c r="D1046">
        <f>WEEKNUM(EnergyDemand__2_1[[#This Row],[Date]],)</f>
        <v>5</v>
      </c>
      <c r="E1046" t="str">
        <f>TEXT(EnergyDemand__2_1[[#This Row],[Date]],"dddd")</f>
        <v>Tuesday</v>
      </c>
      <c r="F1046" s="49">
        <f>YEAR(EnergyDemand__2_1[[#This Row],[Date]])</f>
        <v>2020</v>
      </c>
      <c r="G1046">
        <v>13.6</v>
      </c>
      <c r="H1046">
        <v>25.4</v>
      </c>
      <c r="I1046">
        <v>26.5</v>
      </c>
      <c r="J1046">
        <v>0</v>
      </c>
      <c r="K1046" t="str">
        <f>VLOOKUP(EnergyDemand__2_1[[#This Row],[Date]],_holidays!$A$1:$C$2107,2,0)</f>
        <v>N</v>
      </c>
      <c r="L1046" t="str">
        <f>VLOOKUP(EnergyDemand__2_1[[#This Row],[Date]],_holidays!$A$1:$C$2107,3,0)</f>
        <v>N</v>
      </c>
      <c r="M1046" s="2">
        <v>116190.55499999999</v>
      </c>
      <c r="N1046" s="4">
        <v>67.173829400000002</v>
      </c>
      <c r="O1046" s="54">
        <f>EnergyDemand__2_1[[#This Row],[Demand]]*EnergyDemand__2_1[[#This Row],[RRP AUD$]]</f>
        <v>7804964.519461317</v>
      </c>
    </row>
    <row r="1047" spans="1:15" x14ac:dyDescent="0.3">
      <c r="A1047" s="3">
        <v>42981</v>
      </c>
      <c r="B1047" s="3" t="str">
        <f>"Q" &amp;INT((MONTH(A1047)+2)/3) &amp; "-" &amp; YEAR(A1047)</f>
        <v>Q3-2017</v>
      </c>
      <c r="C1047" t="str">
        <f>TEXT(EnergyDemand__2_1[[#This Row],[Date]],"mmmm")</f>
        <v>September</v>
      </c>
      <c r="D1047">
        <f>WEEKNUM(EnergyDemand__2_1[[#This Row],[Date]],)</f>
        <v>36</v>
      </c>
      <c r="E1047" t="str">
        <f>TEXT(EnergyDemand__2_1[[#This Row],[Date]],"dddd")</f>
        <v>Sunday</v>
      </c>
      <c r="F1047" s="49">
        <f>YEAR(EnergyDemand__2_1[[#This Row],[Date]])</f>
        <v>2017</v>
      </c>
      <c r="G1047">
        <v>13.4</v>
      </c>
      <c r="H1047">
        <v>17.2</v>
      </c>
      <c r="I1047">
        <v>6.3</v>
      </c>
      <c r="J1047">
        <v>0</v>
      </c>
      <c r="K1047" t="str">
        <f>VLOOKUP(EnergyDemand__2_1[[#This Row],[Date]],_holidays!$A$1:$C$2107,2,0)</f>
        <v>Y</v>
      </c>
      <c r="L1047" t="str">
        <f>VLOOKUP(EnergyDemand__2_1[[#This Row],[Date]],_holidays!$A$1:$C$2107,3,0)</f>
        <v>N</v>
      </c>
      <c r="M1047" s="2">
        <v>103964.33</v>
      </c>
      <c r="N1047" s="4">
        <v>67.073127529999994</v>
      </c>
      <c r="O1047" s="54">
        <f>EnergyDemand__2_1[[#This Row],[Demand]]*EnergyDemand__2_1[[#This Row],[RRP AUD$]]</f>
        <v>6973212.7646610048</v>
      </c>
    </row>
    <row r="1048" spans="1:15" x14ac:dyDescent="0.3">
      <c r="A1048" s="3">
        <v>43757</v>
      </c>
      <c r="B1048" s="3" t="str">
        <f>"Q" &amp;INT((MONTH(A1048)+2)/3) &amp; "-" &amp; YEAR(A1048)</f>
        <v>Q4-2019</v>
      </c>
      <c r="C1048" t="str">
        <f>TEXT(EnergyDemand__2_1[[#This Row],[Date]],"mmmm")</f>
        <v>October</v>
      </c>
      <c r="D1048">
        <f>WEEKNUM(EnergyDemand__2_1[[#This Row],[Date]],)</f>
        <v>42</v>
      </c>
      <c r="E1048" t="str">
        <f>TEXT(EnergyDemand__2_1[[#This Row],[Date]],"dddd")</f>
        <v>Saturday</v>
      </c>
      <c r="F1048" s="49">
        <f>YEAR(EnergyDemand__2_1[[#This Row],[Date]])</f>
        <v>2019</v>
      </c>
      <c r="G1048">
        <v>9.4</v>
      </c>
      <c r="H1048">
        <v>15.3</v>
      </c>
      <c r="I1048">
        <v>15.8</v>
      </c>
      <c r="J1048">
        <v>0.8</v>
      </c>
      <c r="K1048" t="str">
        <f>VLOOKUP(EnergyDemand__2_1[[#This Row],[Date]],_holidays!$A$1:$C$2107,2,0)</f>
        <v>Y</v>
      </c>
      <c r="L1048" t="str">
        <f>VLOOKUP(EnergyDemand__2_1[[#This Row],[Date]],_holidays!$A$1:$C$2107,3,0)</f>
        <v>N</v>
      </c>
      <c r="M1048" s="2">
        <v>102032.495</v>
      </c>
      <c r="N1048" s="4">
        <v>67.014422809999999</v>
      </c>
      <c r="O1048" s="54">
        <f>EnergyDemand__2_1[[#This Row],[Demand]]*EnergyDemand__2_1[[#This Row],[RRP AUD$]]</f>
        <v>6837648.7602892108</v>
      </c>
    </row>
    <row r="1049" spans="1:15" x14ac:dyDescent="0.3">
      <c r="A1049" s="3">
        <v>42423</v>
      </c>
      <c r="B1049" s="3" t="str">
        <f>"Q" &amp;INT((MONTH(A1049)+2)/3) &amp; "-" &amp; YEAR(A1049)</f>
        <v>Q1-2016</v>
      </c>
      <c r="C1049" t="str">
        <f>TEXT(EnergyDemand__2_1[[#This Row],[Date]],"mmmm")</f>
        <v>February</v>
      </c>
      <c r="D1049">
        <f>WEEKNUM(EnergyDemand__2_1[[#This Row],[Date]],)</f>
        <v>9</v>
      </c>
      <c r="E1049" t="str">
        <f>TEXT(EnergyDemand__2_1[[#This Row],[Date]],"dddd")</f>
        <v>Tuesday</v>
      </c>
      <c r="F1049" s="49">
        <f>YEAR(EnergyDemand__2_1[[#This Row],[Date]])</f>
        <v>2016</v>
      </c>
      <c r="G1049">
        <v>18.100000000000001</v>
      </c>
      <c r="H1049">
        <v>39.4</v>
      </c>
      <c r="I1049">
        <v>19.399999999999999</v>
      </c>
      <c r="J1049">
        <v>0</v>
      </c>
      <c r="K1049" t="str">
        <f>VLOOKUP(EnergyDemand__2_1[[#This Row],[Date]],_holidays!$A$1:$C$2107,2,0)</f>
        <v>Y</v>
      </c>
      <c r="L1049" t="str">
        <f>VLOOKUP(EnergyDemand__2_1[[#This Row],[Date]],_holidays!$A$1:$C$2107,3,0)</f>
        <v>N</v>
      </c>
      <c r="M1049" s="2">
        <v>156924.82999999999</v>
      </c>
      <c r="N1049" s="4">
        <v>66.960656470000004</v>
      </c>
      <c r="O1049" s="54">
        <f>EnergyDemand__2_1[[#This Row],[Demand]]*EnergyDemand__2_1[[#This Row],[RRP AUD$]]</f>
        <v>10507789.633243149</v>
      </c>
    </row>
    <row r="1050" spans="1:15" x14ac:dyDescent="0.3">
      <c r="A1050" s="3">
        <v>43575</v>
      </c>
      <c r="B1050" s="3" t="str">
        <f>"Q" &amp;INT((MONTH(A1050)+2)/3) &amp; "-" &amp; YEAR(A1050)</f>
        <v>Q2-2019</v>
      </c>
      <c r="C1050" t="str">
        <f>TEXT(EnergyDemand__2_1[[#This Row],[Date]],"mmmm")</f>
        <v>April</v>
      </c>
      <c r="D1050">
        <f>WEEKNUM(EnergyDemand__2_1[[#This Row],[Date]],)</f>
        <v>16</v>
      </c>
      <c r="E1050" t="str">
        <f>TEXT(EnergyDemand__2_1[[#This Row],[Date]],"dddd")</f>
        <v>Saturday</v>
      </c>
      <c r="F1050" s="49">
        <f>YEAR(EnergyDemand__2_1[[#This Row],[Date]])</f>
        <v>2019</v>
      </c>
      <c r="G1050">
        <v>10.199999999999999</v>
      </c>
      <c r="H1050">
        <v>30.2</v>
      </c>
      <c r="I1050">
        <v>13.9</v>
      </c>
      <c r="J1050">
        <v>0</v>
      </c>
      <c r="K1050" t="str">
        <f>VLOOKUP(EnergyDemand__2_1[[#This Row],[Date]],_holidays!$A$1:$C$2107,2,0)</f>
        <v>N</v>
      </c>
      <c r="L1050" t="str">
        <f>VLOOKUP(EnergyDemand__2_1[[#This Row],[Date]],_holidays!$A$1:$C$2107,3,0)</f>
        <v>Y</v>
      </c>
      <c r="M1050" s="2">
        <v>95654.36</v>
      </c>
      <c r="N1050" s="4">
        <v>66.874813889999999</v>
      </c>
      <c r="O1050" s="54">
        <f>EnergyDemand__2_1[[#This Row],[Demand]]*EnergyDemand__2_1[[#This Row],[RRP AUD$]]</f>
        <v>6396867.5227670604</v>
      </c>
    </row>
    <row r="1051" spans="1:15" x14ac:dyDescent="0.3">
      <c r="A1051" s="3">
        <v>42767</v>
      </c>
      <c r="B1051" s="3" t="str">
        <f>"Q" &amp;INT((MONTH(A1051)+2)/3) &amp; "-" &amp; YEAR(A1051)</f>
        <v>Q1-2017</v>
      </c>
      <c r="C1051" t="str">
        <f>TEXT(EnergyDemand__2_1[[#This Row],[Date]],"mmmm")</f>
        <v>February</v>
      </c>
      <c r="D1051">
        <f>WEEKNUM(EnergyDemand__2_1[[#This Row],[Date]],)</f>
        <v>5</v>
      </c>
      <c r="E1051" t="str">
        <f>TEXT(EnergyDemand__2_1[[#This Row],[Date]],"dddd")</f>
        <v>Wednesday</v>
      </c>
      <c r="F1051" s="49">
        <f>YEAR(EnergyDemand__2_1[[#This Row],[Date]])</f>
        <v>2017</v>
      </c>
      <c r="G1051">
        <v>14.3</v>
      </c>
      <c r="H1051">
        <v>20.6</v>
      </c>
      <c r="I1051">
        <v>9.3000000000000007</v>
      </c>
      <c r="J1051">
        <v>0</v>
      </c>
      <c r="K1051" t="str">
        <f>VLOOKUP(EnergyDemand__2_1[[#This Row],[Date]],_holidays!$A$1:$C$2107,2,0)</f>
        <v>Y</v>
      </c>
      <c r="L1051" t="str">
        <f>VLOOKUP(EnergyDemand__2_1[[#This Row],[Date]],_holidays!$A$1:$C$2107,3,0)</f>
        <v>N</v>
      </c>
      <c r="M1051" s="2">
        <v>114133.73</v>
      </c>
      <c r="N1051" s="4">
        <v>66.863303090000002</v>
      </c>
      <c r="O1051" s="54">
        <f>EnergyDemand__2_1[[#This Row],[Demand]]*EnergyDemand__2_1[[#This Row],[RRP AUD$]]</f>
        <v>7631358.1817822261</v>
      </c>
    </row>
    <row r="1052" spans="1:15" x14ac:dyDescent="0.3">
      <c r="A1052" s="3">
        <v>42807</v>
      </c>
      <c r="B1052" s="3" t="str">
        <f>"Q" &amp;INT((MONTH(A1052)+2)/3) &amp; "-" &amp; YEAR(A1052)</f>
        <v>Q1-2017</v>
      </c>
      <c r="C1052" t="str">
        <f>TEXT(EnergyDemand__2_1[[#This Row],[Date]],"mmmm")</f>
        <v>March</v>
      </c>
      <c r="D1052">
        <f>WEEKNUM(EnergyDemand__2_1[[#This Row],[Date]],)</f>
        <v>11</v>
      </c>
      <c r="E1052" t="str">
        <f>TEXT(EnergyDemand__2_1[[#This Row],[Date]],"dddd")</f>
        <v>Monday</v>
      </c>
      <c r="F1052" s="49">
        <f>YEAR(EnergyDemand__2_1[[#This Row],[Date]])</f>
        <v>2017</v>
      </c>
      <c r="G1052">
        <v>15.7</v>
      </c>
      <c r="H1052">
        <v>24.3</v>
      </c>
      <c r="I1052">
        <v>20.7</v>
      </c>
      <c r="J1052">
        <v>0.2</v>
      </c>
      <c r="K1052" t="str">
        <f>VLOOKUP(EnergyDemand__2_1[[#This Row],[Date]],_holidays!$A$1:$C$2107,2,0)</f>
        <v>Y</v>
      </c>
      <c r="L1052" t="str">
        <f>VLOOKUP(EnergyDemand__2_1[[#This Row],[Date]],_holidays!$A$1:$C$2107,3,0)</f>
        <v>Y</v>
      </c>
      <c r="M1052" s="2">
        <v>104468.9</v>
      </c>
      <c r="N1052" s="4">
        <v>66.843722060000005</v>
      </c>
      <c r="O1052" s="54">
        <f>EnergyDemand__2_1[[#This Row],[Demand]]*EnergyDemand__2_1[[#This Row],[RRP AUD$]]</f>
        <v>6983090.1155139338</v>
      </c>
    </row>
    <row r="1053" spans="1:15" x14ac:dyDescent="0.3">
      <c r="A1053" s="3">
        <v>43999</v>
      </c>
      <c r="B1053" s="3" t="str">
        <f>"Q" &amp;INT((MONTH(A1053)+2)/3) &amp; "-" &amp; YEAR(A1053)</f>
        <v>Q2-2020</v>
      </c>
      <c r="C1053" t="str">
        <f>TEXT(EnergyDemand__2_1[[#This Row],[Date]],"mmmm")</f>
        <v>June</v>
      </c>
      <c r="D1053">
        <f>WEEKNUM(EnergyDemand__2_1[[#This Row],[Date]],)</f>
        <v>25</v>
      </c>
      <c r="E1053" t="str">
        <f>TEXT(EnergyDemand__2_1[[#This Row],[Date]],"dddd")</f>
        <v>Wednesday</v>
      </c>
      <c r="F1053" s="49">
        <f>YEAR(EnergyDemand__2_1[[#This Row],[Date]])</f>
        <v>2020</v>
      </c>
      <c r="G1053">
        <v>10.199999999999999</v>
      </c>
      <c r="H1053">
        <v>14.6</v>
      </c>
      <c r="I1053">
        <v>8.5</v>
      </c>
      <c r="J1053">
        <v>0.4</v>
      </c>
      <c r="K1053" t="str">
        <f>VLOOKUP(EnergyDemand__2_1[[#This Row],[Date]],_holidays!$A$1:$C$2107,2,0)</f>
        <v>Y</v>
      </c>
      <c r="L1053" t="str">
        <f>VLOOKUP(EnergyDemand__2_1[[#This Row],[Date]],_holidays!$A$1:$C$2107,3,0)</f>
        <v>N</v>
      </c>
      <c r="M1053" s="2">
        <v>133969.69</v>
      </c>
      <c r="N1053" s="4">
        <v>66.78362319</v>
      </c>
      <c r="O1053" s="54">
        <f>EnergyDemand__2_1[[#This Row],[Demand]]*EnergyDemand__2_1[[#This Row],[RRP AUD$]]</f>
        <v>8946981.2958411109</v>
      </c>
    </row>
    <row r="1054" spans="1:15" x14ac:dyDescent="0.3">
      <c r="A1054" s="3">
        <v>43114</v>
      </c>
      <c r="B1054" s="3" t="str">
        <f>"Q" &amp;INT((MONTH(A1054)+2)/3) &amp; "-" &amp; YEAR(A1054)</f>
        <v>Q1-2018</v>
      </c>
      <c r="C1054" t="str">
        <f>TEXT(EnergyDemand__2_1[[#This Row],[Date]],"mmmm")</f>
        <v>January</v>
      </c>
      <c r="D1054">
        <f>WEEKNUM(EnergyDemand__2_1[[#This Row],[Date]],)</f>
        <v>3</v>
      </c>
      <c r="E1054" t="str">
        <f>TEXT(EnergyDemand__2_1[[#This Row],[Date]],"dddd")</f>
        <v>Sunday</v>
      </c>
      <c r="F1054" s="49">
        <f>YEAR(EnergyDemand__2_1[[#This Row],[Date]])</f>
        <v>2018</v>
      </c>
      <c r="G1054">
        <v>12.7</v>
      </c>
      <c r="H1054">
        <v>19.5</v>
      </c>
      <c r="I1054">
        <v>27.5</v>
      </c>
      <c r="J1054">
        <v>15</v>
      </c>
      <c r="K1054" t="str">
        <f>VLOOKUP(EnergyDemand__2_1[[#This Row],[Date]],_holidays!$A$1:$C$2107,2,0)</f>
        <v>N</v>
      </c>
      <c r="L1054" t="str">
        <f>VLOOKUP(EnergyDemand__2_1[[#This Row],[Date]],_holidays!$A$1:$C$2107,3,0)</f>
        <v>N</v>
      </c>
      <c r="M1054" s="2">
        <v>92021.68</v>
      </c>
      <c r="N1054" s="4">
        <v>66.65958191</v>
      </c>
      <c r="O1054" s="54">
        <f>EnergyDemand__2_1[[#This Row],[Demand]]*EnergyDemand__2_1[[#This Row],[RRP AUD$]]</f>
        <v>6134126.7154558087</v>
      </c>
    </row>
    <row r="1055" spans="1:15" x14ac:dyDescent="0.3">
      <c r="A1055" s="3">
        <v>42342</v>
      </c>
      <c r="B1055" s="3" t="str">
        <f>"Q" &amp;INT((MONTH(A1055)+2)/3) &amp; "-" &amp; YEAR(A1055)</f>
        <v>Q4-2015</v>
      </c>
      <c r="C1055" t="str">
        <f>TEXT(EnergyDemand__2_1[[#This Row],[Date]],"mmmm")</f>
        <v>December</v>
      </c>
      <c r="D1055">
        <f>WEEKNUM(EnergyDemand__2_1[[#This Row],[Date]],)</f>
        <v>49</v>
      </c>
      <c r="E1055" t="str">
        <f>TEXT(EnergyDemand__2_1[[#This Row],[Date]],"dddd")</f>
        <v>Friday</v>
      </c>
      <c r="F1055" s="49">
        <f>YEAR(EnergyDemand__2_1[[#This Row],[Date]])</f>
        <v>2015</v>
      </c>
      <c r="G1055">
        <v>11.3</v>
      </c>
      <c r="H1055">
        <v>30.8</v>
      </c>
      <c r="I1055">
        <v>32.200000000000003</v>
      </c>
      <c r="J1055">
        <v>0</v>
      </c>
      <c r="K1055" t="str">
        <f>VLOOKUP(EnergyDemand__2_1[[#This Row],[Date]],_holidays!$A$1:$C$2107,2,0)</f>
        <v>Y</v>
      </c>
      <c r="L1055" t="str">
        <f>VLOOKUP(EnergyDemand__2_1[[#This Row],[Date]],_holidays!$A$1:$C$2107,3,0)</f>
        <v>N</v>
      </c>
      <c r="M1055" s="2">
        <v>129148.52</v>
      </c>
      <c r="N1055" s="4">
        <v>66.533894050000001</v>
      </c>
      <c r="O1055" s="54">
        <f>EnergyDemand__2_1[[#This Row],[Demand]]*EnergyDemand__2_1[[#This Row],[RRP AUD$]]</f>
        <v>8592753.9463943057</v>
      </c>
    </row>
    <row r="1056" spans="1:15" x14ac:dyDescent="0.3">
      <c r="A1056" s="3">
        <v>42667</v>
      </c>
      <c r="B1056" s="3" t="str">
        <f>"Q" &amp;INT((MONTH(A1056)+2)/3) &amp; "-" &amp; YEAR(A1056)</f>
        <v>Q4-2016</v>
      </c>
      <c r="C1056" t="str">
        <f>TEXT(EnergyDemand__2_1[[#This Row],[Date]],"mmmm")</f>
        <v>October</v>
      </c>
      <c r="D1056">
        <f>WEEKNUM(EnergyDemand__2_1[[#This Row],[Date]],)</f>
        <v>44</v>
      </c>
      <c r="E1056" t="str">
        <f>TEXT(EnergyDemand__2_1[[#This Row],[Date]],"dddd")</f>
        <v>Monday</v>
      </c>
      <c r="F1056" s="49">
        <f>YEAR(EnergyDemand__2_1[[#This Row],[Date]])</f>
        <v>2016</v>
      </c>
      <c r="G1056">
        <v>9.4</v>
      </c>
      <c r="H1056">
        <v>17.100000000000001</v>
      </c>
      <c r="I1056">
        <v>20.3</v>
      </c>
      <c r="J1056">
        <v>0.4</v>
      </c>
      <c r="K1056" t="str">
        <f>VLOOKUP(EnergyDemand__2_1[[#This Row],[Date]],_holidays!$A$1:$C$2107,2,0)</f>
        <v>Y</v>
      </c>
      <c r="L1056" t="str">
        <f>VLOOKUP(EnergyDemand__2_1[[#This Row],[Date]],_holidays!$A$1:$C$2107,3,0)</f>
        <v>N</v>
      </c>
      <c r="M1056" s="2">
        <v>125270.16499999999</v>
      </c>
      <c r="N1056" s="4">
        <v>66.513366149999996</v>
      </c>
      <c r="O1056" s="54">
        <f>EnergyDemand__2_1[[#This Row],[Demand]]*EnergyDemand__2_1[[#This Row],[RRP AUD$]]</f>
        <v>8332140.3523159139</v>
      </c>
    </row>
    <row r="1057" spans="1:15" x14ac:dyDescent="0.3">
      <c r="A1057" s="3">
        <v>43780</v>
      </c>
      <c r="B1057" s="3" t="str">
        <f>"Q" &amp;INT((MONTH(A1057)+2)/3) &amp; "-" &amp; YEAR(A1057)</f>
        <v>Q4-2019</v>
      </c>
      <c r="C1057" t="str">
        <f>TEXT(EnergyDemand__2_1[[#This Row],[Date]],"mmmm")</f>
        <v>November</v>
      </c>
      <c r="D1057">
        <f>WEEKNUM(EnergyDemand__2_1[[#This Row],[Date]],)</f>
        <v>46</v>
      </c>
      <c r="E1057" t="str">
        <f>TEXT(EnergyDemand__2_1[[#This Row],[Date]],"dddd")</f>
        <v>Monday</v>
      </c>
      <c r="F1057" s="49">
        <f>YEAR(EnergyDemand__2_1[[#This Row],[Date]])</f>
        <v>2019</v>
      </c>
      <c r="G1057">
        <v>10</v>
      </c>
      <c r="H1057">
        <v>29.6</v>
      </c>
      <c r="I1057">
        <v>27.4</v>
      </c>
      <c r="J1057">
        <v>0</v>
      </c>
      <c r="K1057" t="str">
        <f>VLOOKUP(EnergyDemand__2_1[[#This Row],[Date]],_holidays!$A$1:$C$2107,2,0)</f>
        <v>Y</v>
      </c>
      <c r="L1057" t="str">
        <f>VLOOKUP(EnergyDemand__2_1[[#This Row],[Date]],_holidays!$A$1:$C$2107,3,0)</f>
        <v>N</v>
      </c>
      <c r="M1057" s="2">
        <v>106758.95</v>
      </c>
      <c r="N1057" s="4">
        <v>66.491326110000003</v>
      </c>
      <c r="O1057" s="54">
        <f>EnergyDemand__2_1[[#This Row],[Demand]]*EnergyDemand__2_1[[#This Row],[RRP AUD$]]</f>
        <v>7098544.1596111841</v>
      </c>
    </row>
    <row r="1058" spans="1:15" x14ac:dyDescent="0.3">
      <c r="A1058" s="3">
        <v>43774</v>
      </c>
      <c r="B1058" s="3" t="str">
        <f>"Q" &amp;INT((MONTH(A1058)+2)/3) &amp; "-" &amp; YEAR(A1058)</f>
        <v>Q4-2019</v>
      </c>
      <c r="C1058" t="str">
        <f>TEXT(EnergyDemand__2_1[[#This Row],[Date]],"mmmm")</f>
        <v>November</v>
      </c>
      <c r="D1058">
        <f>WEEKNUM(EnergyDemand__2_1[[#This Row],[Date]],)</f>
        <v>45</v>
      </c>
      <c r="E1058" t="str">
        <f>TEXT(EnergyDemand__2_1[[#This Row],[Date]],"dddd")</f>
        <v>Tuesday</v>
      </c>
      <c r="F1058" s="49">
        <f>YEAR(EnergyDemand__2_1[[#This Row],[Date]])</f>
        <v>2019</v>
      </c>
      <c r="G1058">
        <v>7.7</v>
      </c>
      <c r="H1058">
        <v>19.600000000000001</v>
      </c>
      <c r="I1058">
        <v>27.4</v>
      </c>
      <c r="J1058">
        <v>10.199999999999999</v>
      </c>
      <c r="K1058" t="str">
        <f>VLOOKUP(EnergyDemand__2_1[[#This Row],[Date]],_holidays!$A$1:$C$2107,2,0)</f>
        <v>Y</v>
      </c>
      <c r="L1058" t="str">
        <f>VLOOKUP(EnergyDemand__2_1[[#This Row],[Date]],_holidays!$A$1:$C$2107,3,0)</f>
        <v>Y</v>
      </c>
      <c r="M1058" s="2">
        <v>96817</v>
      </c>
      <c r="N1058" s="4">
        <v>66.476814739999995</v>
      </c>
      <c r="O1058" s="54">
        <f>EnergyDemand__2_1[[#This Row],[Demand]]*EnergyDemand__2_1[[#This Row],[RRP AUD$]]</f>
        <v>6436085.7726825792</v>
      </c>
    </row>
    <row r="1059" spans="1:15" x14ac:dyDescent="0.3">
      <c r="A1059" s="3">
        <v>43786</v>
      </c>
      <c r="B1059" s="3" t="str">
        <f>"Q" &amp;INT((MONTH(A1059)+2)/3) &amp; "-" &amp; YEAR(A1059)</f>
        <v>Q4-2019</v>
      </c>
      <c r="C1059" t="str">
        <f>TEXT(EnergyDemand__2_1[[#This Row],[Date]],"mmmm")</f>
        <v>November</v>
      </c>
      <c r="D1059">
        <f>WEEKNUM(EnergyDemand__2_1[[#This Row],[Date]],)</f>
        <v>47</v>
      </c>
      <c r="E1059" t="str">
        <f>TEXT(EnergyDemand__2_1[[#This Row],[Date]],"dddd")</f>
        <v>Sunday</v>
      </c>
      <c r="F1059" s="49">
        <f>YEAR(EnergyDemand__2_1[[#This Row],[Date]])</f>
        <v>2019</v>
      </c>
      <c r="G1059">
        <v>10.8</v>
      </c>
      <c r="H1059">
        <v>16.2</v>
      </c>
      <c r="I1059">
        <v>24.1</v>
      </c>
      <c r="J1059">
        <v>0</v>
      </c>
      <c r="K1059" t="str">
        <f>VLOOKUP(EnergyDemand__2_1[[#This Row],[Date]],_holidays!$A$1:$C$2107,2,0)</f>
        <v>Y</v>
      </c>
      <c r="L1059" t="str">
        <f>VLOOKUP(EnergyDemand__2_1[[#This Row],[Date]],_holidays!$A$1:$C$2107,3,0)</f>
        <v>N</v>
      </c>
      <c r="M1059" s="2">
        <v>96742.49</v>
      </c>
      <c r="N1059" s="4">
        <v>66.41186458</v>
      </c>
      <c r="O1059" s="54">
        <f>EnergyDemand__2_1[[#This Row],[Demand]]*EnergyDemand__2_1[[#This Row],[RRP AUD$]]</f>
        <v>6424849.1450120043</v>
      </c>
    </row>
    <row r="1060" spans="1:15" x14ac:dyDescent="0.3">
      <c r="A1060" s="3">
        <v>42438</v>
      </c>
      <c r="B1060" s="3" t="str">
        <f>"Q" &amp;INT((MONTH(A1060)+2)/3) &amp; "-" &amp; YEAR(A1060)</f>
        <v>Q1-2016</v>
      </c>
      <c r="C1060" t="str">
        <f>TEXT(EnergyDemand__2_1[[#This Row],[Date]],"mmmm")</f>
        <v>March</v>
      </c>
      <c r="D1060">
        <f>WEEKNUM(EnergyDemand__2_1[[#This Row],[Date]],)</f>
        <v>11</v>
      </c>
      <c r="E1060" t="str">
        <f>TEXT(EnergyDemand__2_1[[#This Row],[Date]],"dddd")</f>
        <v>Wednesday</v>
      </c>
      <c r="F1060" s="49">
        <f>YEAR(EnergyDemand__2_1[[#This Row],[Date]])</f>
        <v>2016</v>
      </c>
      <c r="G1060">
        <v>20.8</v>
      </c>
      <c r="H1060">
        <v>28.5</v>
      </c>
      <c r="I1060">
        <v>10.8</v>
      </c>
      <c r="J1060">
        <v>0</v>
      </c>
      <c r="K1060" t="str">
        <f>VLOOKUP(EnergyDemand__2_1[[#This Row],[Date]],_holidays!$A$1:$C$2107,2,0)</f>
        <v>Y</v>
      </c>
      <c r="L1060" t="str">
        <f>VLOOKUP(EnergyDemand__2_1[[#This Row],[Date]],_holidays!$A$1:$C$2107,3,0)</f>
        <v>N</v>
      </c>
      <c r="M1060" s="2">
        <v>152599.125</v>
      </c>
      <c r="N1060" s="4">
        <v>66.411603389999996</v>
      </c>
      <c r="O1060" s="54">
        <f>EnergyDemand__2_1[[#This Row],[Demand]]*EnergyDemand__2_1[[#This Row],[RRP AUD$]]</f>
        <v>10134352.567161033</v>
      </c>
    </row>
    <row r="1061" spans="1:15" x14ac:dyDescent="0.3">
      <c r="A1061" s="3">
        <v>43142</v>
      </c>
      <c r="B1061" s="3" t="str">
        <f>"Q" &amp;INT((MONTH(A1061)+2)/3) &amp; "-" &amp; YEAR(A1061)</f>
        <v>Q1-2018</v>
      </c>
      <c r="C1061" t="str">
        <f>TEXT(EnergyDemand__2_1[[#This Row],[Date]],"mmmm")</f>
        <v>February</v>
      </c>
      <c r="D1061">
        <f>WEEKNUM(EnergyDemand__2_1[[#This Row],[Date]],)</f>
        <v>7</v>
      </c>
      <c r="E1061" t="str">
        <f>TEXT(EnergyDemand__2_1[[#This Row],[Date]],"dddd")</f>
        <v>Sunday</v>
      </c>
      <c r="F1061" s="49">
        <f>YEAR(EnergyDemand__2_1[[#This Row],[Date]])</f>
        <v>2018</v>
      </c>
      <c r="G1061">
        <v>15.5</v>
      </c>
      <c r="H1061">
        <v>21.2</v>
      </c>
      <c r="I1061">
        <v>18.5</v>
      </c>
      <c r="J1061">
        <v>0</v>
      </c>
      <c r="K1061" t="str">
        <f>VLOOKUP(EnergyDemand__2_1[[#This Row],[Date]],_holidays!$A$1:$C$2107,2,0)</f>
        <v>Y</v>
      </c>
      <c r="L1061" t="str">
        <f>VLOOKUP(EnergyDemand__2_1[[#This Row],[Date]],_holidays!$A$1:$C$2107,3,0)</f>
        <v>N</v>
      </c>
      <c r="M1061" s="2">
        <v>100440.29</v>
      </c>
      <c r="N1061" s="4">
        <v>66.272357439999993</v>
      </c>
      <c r="O1061" s="54">
        <f>EnergyDemand__2_1[[#This Row],[Demand]]*EnergyDemand__2_1[[#This Row],[RRP AUD$]]</f>
        <v>6656414.8002572563</v>
      </c>
    </row>
    <row r="1062" spans="1:15" x14ac:dyDescent="0.3">
      <c r="A1062" s="3">
        <v>42515</v>
      </c>
      <c r="B1062" s="3" t="str">
        <f>"Q" &amp;INT((MONTH(A1062)+2)/3) &amp; "-" &amp; YEAR(A1062)</f>
        <v>Q2-2016</v>
      </c>
      <c r="C1062" t="str">
        <f>TEXT(EnergyDemand__2_1[[#This Row],[Date]],"mmmm")</f>
        <v>May</v>
      </c>
      <c r="D1062">
        <f>WEEKNUM(EnergyDemand__2_1[[#This Row],[Date]],)</f>
        <v>22</v>
      </c>
      <c r="E1062" t="str">
        <f>TEXT(EnergyDemand__2_1[[#This Row],[Date]],"dddd")</f>
        <v>Wednesday</v>
      </c>
      <c r="F1062" s="49">
        <f>YEAR(EnergyDemand__2_1[[#This Row],[Date]])</f>
        <v>2016</v>
      </c>
      <c r="G1062">
        <v>7.6</v>
      </c>
      <c r="H1062">
        <v>15.6</v>
      </c>
      <c r="I1062">
        <v>4.9000000000000004</v>
      </c>
      <c r="J1062">
        <v>0</v>
      </c>
      <c r="K1062" t="str">
        <f>VLOOKUP(EnergyDemand__2_1[[#This Row],[Date]],_holidays!$A$1:$C$2107,2,0)</f>
        <v>Y</v>
      </c>
      <c r="L1062" t="str">
        <f>VLOOKUP(EnergyDemand__2_1[[#This Row],[Date]],_holidays!$A$1:$C$2107,3,0)</f>
        <v>N</v>
      </c>
      <c r="M1062" s="2">
        <v>132170.04999999999</v>
      </c>
      <c r="N1062" s="4">
        <v>66.258534830000002</v>
      </c>
      <c r="O1062" s="54">
        <f>EnergyDemand__2_1[[#This Row],[Demand]]*EnergyDemand__2_1[[#This Row],[RRP AUD$]]</f>
        <v>8757393.8614078406</v>
      </c>
    </row>
    <row r="1063" spans="1:15" x14ac:dyDescent="0.3">
      <c r="A1063" s="3">
        <v>43071</v>
      </c>
      <c r="B1063" s="3" t="str">
        <f>"Q" &amp;INT((MONTH(A1063)+2)/3) &amp; "-" &amp; YEAR(A1063)</f>
        <v>Q4-2017</v>
      </c>
      <c r="C1063" t="str">
        <f>TEXT(EnergyDemand__2_1[[#This Row],[Date]],"mmmm")</f>
        <v>December</v>
      </c>
      <c r="D1063">
        <f>WEEKNUM(EnergyDemand__2_1[[#This Row],[Date]],)</f>
        <v>48</v>
      </c>
      <c r="E1063" t="str">
        <f>TEXT(EnergyDemand__2_1[[#This Row],[Date]],"dddd")</f>
        <v>Saturday</v>
      </c>
      <c r="F1063" s="49">
        <f>YEAR(EnergyDemand__2_1[[#This Row],[Date]])</f>
        <v>2017</v>
      </c>
      <c r="G1063">
        <v>14.7</v>
      </c>
      <c r="H1063">
        <v>16.399999999999999</v>
      </c>
      <c r="I1063">
        <v>0.7</v>
      </c>
      <c r="J1063">
        <v>20.6</v>
      </c>
      <c r="K1063" t="str">
        <f>VLOOKUP(EnergyDemand__2_1[[#This Row],[Date]],_holidays!$A$1:$C$2107,2,0)</f>
        <v>Y</v>
      </c>
      <c r="L1063" t="str">
        <f>VLOOKUP(EnergyDemand__2_1[[#This Row],[Date]],_holidays!$A$1:$C$2107,3,0)</f>
        <v>N</v>
      </c>
      <c r="M1063" s="2">
        <v>99234.22</v>
      </c>
      <c r="N1063" s="4">
        <v>66.255858649999993</v>
      </c>
      <c r="O1063" s="54">
        <f>EnergyDemand__2_1[[#This Row],[Demand]]*EnergyDemand__2_1[[#This Row],[RRP AUD$]]</f>
        <v>6574848.4535630029</v>
      </c>
    </row>
    <row r="1064" spans="1:15" x14ac:dyDescent="0.3">
      <c r="A1064" s="3">
        <v>43455</v>
      </c>
      <c r="B1064" s="3" t="str">
        <f>"Q" &amp;INT((MONTH(A1064)+2)/3) &amp; "-" &amp; YEAR(A1064)</f>
        <v>Q4-2018</v>
      </c>
      <c r="C1064" t="str">
        <f>TEXT(EnergyDemand__2_1[[#This Row],[Date]],"mmmm")</f>
        <v>December</v>
      </c>
      <c r="D1064">
        <f>WEEKNUM(EnergyDemand__2_1[[#This Row],[Date]],)</f>
        <v>51</v>
      </c>
      <c r="E1064" t="str">
        <f>TEXT(EnergyDemand__2_1[[#This Row],[Date]],"dddd")</f>
        <v>Friday</v>
      </c>
      <c r="F1064" s="49">
        <f>YEAR(EnergyDemand__2_1[[#This Row],[Date]])</f>
        <v>2018</v>
      </c>
      <c r="G1064">
        <v>15.4</v>
      </c>
      <c r="H1064">
        <v>20.9</v>
      </c>
      <c r="I1064">
        <v>9.6</v>
      </c>
      <c r="J1064">
        <v>1</v>
      </c>
      <c r="K1064" t="str">
        <f>VLOOKUP(EnergyDemand__2_1[[#This Row],[Date]],_holidays!$A$1:$C$2107,2,0)</f>
        <v>N</v>
      </c>
      <c r="L1064" t="str">
        <f>VLOOKUP(EnergyDemand__2_1[[#This Row],[Date]],_holidays!$A$1:$C$2107,3,0)</f>
        <v>N</v>
      </c>
      <c r="M1064" s="2">
        <v>102075.925</v>
      </c>
      <c r="N1064" s="4">
        <v>65.932437969999995</v>
      </c>
      <c r="O1064" s="54">
        <f>EnergyDemand__2_1[[#This Row],[Demand]]*EnergyDemand__2_1[[#This Row],[RRP AUD$]]</f>
        <v>6730114.5932928715</v>
      </c>
    </row>
    <row r="1065" spans="1:15" x14ac:dyDescent="0.3">
      <c r="A1065" s="3">
        <v>42564</v>
      </c>
      <c r="B1065" s="3" t="str">
        <f>"Q" &amp;INT((MONTH(A1065)+2)/3) &amp; "-" &amp; YEAR(A1065)</f>
        <v>Q3-2016</v>
      </c>
      <c r="C1065" t="str">
        <f>TEXT(EnergyDemand__2_1[[#This Row],[Date]],"mmmm")</f>
        <v>July</v>
      </c>
      <c r="D1065">
        <f>WEEKNUM(EnergyDemand__2_1[[#This Row],[Date]],)</f>
        <v>29</v>
      </c>
      <c r="E1065" t="str">
        <f>TEXT(EnergyDemand__2_1[[#This Row],[Date]],"dddd")</f>
        <v>Wednesday</v>
      </c>
      <c r="F1065" s="49">
        <f>YEAR(EnergyDemand__2_1[[#This Row],[Date]])</f>
        <v>2016</v>
      </c>
      <c r="G1065">
        <v>4.5</v>
      </c>
      <c r="H1065">
        <v>12</v>
      </c>
      <c r="I1065">
        <v>9</v>
      </c>
      <c r="J1065">
        <v>0.4</v>
      </c>
      <c r="K1065" t="str">
        <f>VLOOKUP(EnergyDemand__2_1[[#This Row],[Date]],_holidays!$A$1:$C$2107,2,0)</f>
        <v>Y</v>
      </c>
      <c r="L1065" t="str">
        <f>VLOOKUP(EnergyDemand__2_1[[#This Row],[Date]],_holidays!$A$1:$C$2107,3,0)</f>
        <v>N</v>
      </c>
      <c r="M1065" s="2">
        <v>145728.26</v>
      </c>
      <c r="N1065" s="4">
        <v>65.914964920000003</v>
      </c>
      <c r="O1065" s="54">
        <f>EnergyDemand__2_1[[#This Row],[Demand]]*EnergyDemand__2_1[[#This Row],[RRP AUD$]]</f>
        <v>9605673.1457526404</v>
      </c>
    </row>
    <row r="1066" spans="1:15" x14ac:dyDescent="0.3">
      <c r="A1066" s="3">
        <v>43471</v>
      </c>
      <c r="B1066" s="3" t="str">
        <f>"Q" &amp;INT((MONTH(A1066)+2)/3) &amp; "-" &amp; YEAR(A1066)</f>
        <v>Q1-2019</v>
      </c>
      <c r="C1066" t="str">
        <f>TEXT(EnergyDemand__2_1[[#This Row],[Date]],"mmmm")</f>
        <v>January</v>
      </c>
      <c r="D1066">
        <f>WEEKNUM(EnergyDemand__2_1[[#This Row],[Date]],)</f>
        <v>2</v>
      </c>
      <c r="E1066" t="str">
        <f>TEXT(EnergyDemand__2_1[[#This Row],[Date]],"dddd")</f>
        <v>Sunday</v>
      </c>
      <c r="F1066" s="49">
        <f>YEAR(EnergyDemand__2_1[[#This Row],[Date]])</f>
        <v>2019</v>
      </c>
      <c r="G1066">
        <v>14.6</v>
      </c>
      <c r="H1066">
        <v>22.1</v>
      </c>
      <c r="I1066">
        <v>30.9</v>
      </c>
      <c r="J1066">
        <v>1.4</v>
      </c>
      <c r="K1066" t="str">
        <f>VLOOKUP(EnergyDemand__2_1[[#This Row],[Date]],_holidays!$A$1:$C$2107,2,0)</f>
        <v>N</v>
      </c>
      <c r="L1066" t="str">
        <f>VLOOKUP(EnergyDemand__2_1[[#This Row],[Date]],_holidays!$A$1:$C$2107,3,0)</f>
        <v>N</v>
      </c>
      <c r="M1066" s="2">
        <v>93606.214999999997</v>
      </c>
      <c r="N1066" s="4">
        <v>65.766406979999999</v>
      </c>
      <c r="O1066" s="54">
        <f>EnergyDemand__2_1[[#This Row],[Demand]]*EnergyDemand__2_1[[#This Row],[RRP AUD$]]</f>
        <v>6156144.4315473801</v>
      </c>
    </row>
    <row r="1067" spans="1:15" x14ac:dyDescent="0.3">
      <c r="A1067" s="3">
        <v>43813</v>
      </c>
      <c r="B1067" s="3" t="str">
        <f>"Q" &amp;INT((MONTH(A1067)+2)/3) &amp; "-" &amp; YEAR(A1067)</f>
        <v>Q4-2019</v>
      </c>
      <c r="C1067" t="str">
        <f>TEXT(EnergyDemand__2_1[[#This Row],[Date]],"mmmm")</f>
        <v>December</v>
      </c>
      <c r="D1067">
        <f>WEEKNUM(EnergyDemand__2_1[[#This Row],[Date]],)</f>
        <v>50</v>
      </c>
      <c r="E1067" t="str">
        <f>TEXT(EnergyDemand__2_1[[#This Row],[Date]],"dddd")</f>
        <v>Saturday</v>
      </c>
      <c r="F1067" s="49">
        <f>YEAR(EnergyDemand__2_1[[#This Row],[Date]])</f>
        <v>2019</v>
      </c>
      <c r="G1067">
        <v>14.1</v>
      </c>
      <c r="H1067">
        <v>20.100000000000001</v>
      </c>
      <c r="I1067">
        <v>10.4</v>
      </c>
      <c r="J1067">
        <v>0</v>
      </c>
      <c r="K1067" t="str">
        <f>VLOOKUP(EnergyDemand__2_1[[#This Row],[Date]],_holidays!$A$1:$C$2107,2,0)</f>
        <v>Y</v>
      </c>
      <c r="L1067" t="str">
        <f>VLOOKUP(EnergyDemand__2_1[[#This Row],[Date]],_holidays!$A$1:$C$2107,3,0)</f>
        <v>N</v>
      </c>
      <c r="M1067" s="2">
        <v>101239.235</v>
      </c>
      <c r="N1067" s="4">
        <v>65.765248349999993</v>
      </c>
      <c r="O1067" s="54">
        <f>EnergyDemand__2_1[[#This Row],[Demand]]*EnergyDemand__2_1[[#This Row],[RRP AUD$]]</f>
        <v>6658023.4325390114</v>
      </c>
    </row>
    <row r="1068" spans="1:15" x14ac:dyDescent="0.3">
      <c r="A1068" s="3">
        <v>42746</v>
      </c>
      <c r="B1068" s="3" t="str">
        <f>"Q" &amp;INT((MONTH(A1068)+2)/3) &amp; "-" &amp; YEAR(A1068)</f>
        <v>Q1-2017</v>
      </c>
      <c r="C1068" t="str">
        <f>TEXT(EnergyDemand__2_1[[#This Row],[Date]],"mmmm")</f>
        <v>January</v>
      </c>
      <c r="D1068">
        <f>WEEKNUM(EnergyDemand__2_1[[#This Row],[Date]],)</f>
        <v>2</v>
      </c>
      <c r="E1068" t="str">
        <f>TEXT(EnergyDemand__2_1[[#This Row],[Date]],"dddd")</f>
        <v>Wednesday</v>
      </c>
      <c r="F1068" s="49">
        <f>YEAR(EnergyDemand__2_1[[#This Row],[Date]])</f>
        <v>2017</v>
      </c>
      <c r="G1068">
        <v>16.600000000000001</v>
      </c>
      <c r="H1068">
        <v>24.3</v>
      </c>
      <c r="I1068">
        <v>25.9</v>
      </c>
      <c r="J1068">
        <v>0</v>
      </c>
      <c r="K1068" t="str">
        <f>VLOOKUP(EnergyDemand__2_1[[#This Row],[Date]],_holidays!$A$1:$C$2107,2,0)</f>
        <v>N</v>
      </c>
      <c r="L1068" t="str">
        <f>VLOOKUP(EnergyDemand__2_1[[#This Row],[Date]],_holidays!$A$1:$C$2107,3,0)</f>
        <v>N</v>
      </c>
      <c r="M1068" s="2">
        <v>111595.855</v>
      </c>
      <c r="N1068" s="4">
        <v>65.744510939999998</v>
      </c>
      <c r="O1068" s="54">
        <f>EnergyDemand__2_1[[#This Row],[Demand]]*EnergyDemand__2_1[[#This Row],[RRP AUD$]]</f>
        <v>7336814.9099061536</v>
      </c>
    </row>
    <row r="1069" spans="1:15" x14ac:dyDescent="0.3">
      <c r="A1069" s="3">
        <v>42251</v>
      </c>
      <c r="B1069" s="3" t="str">
        <f>"Q" &amp;INT((MONTH(A1069)+2)/3) &amp; "-" &amp; YEAR(A1069)</f>
        <v>Q3-2015</v>
      </c>
      <c r="C1069" t="str">
        <f>TEXT(EnergyDemand__2_1[[#This Row],[Date]],"mmmm")</f>
        <v>September</v>
      </c>
      <c r="D1069">
        <f>WEEKNUM(EnergyDemand__2_1[[#This Row],[Date]],)</f>
        <v>36</v>
      </c>
      <c r="E1069" t="str">
        <f>TEXT(EnergyDemand__2_1[[#This Row],[Date]],"dddd")</f>
        <v>Friday</v>
      </c>
      <c r="F1069" s="49">
        <f>YEAR(EnergyDemand__2_1[[#This Row],[Date]])</f>
        <v>2015</v>
      </c>
      <c r="G1069">
        <v>8.6999999999999993</v>
      </c>
      <c r="H1069">
        <v>13.7</v>
      </c>
      <c r="I1069">
        <v>13</v>
      </c>
      <c r="J1069">
        <v>0</v>
      </c>
      <c r="K1069" t="str">
        <f>VLOOKUP(EnergyDemand__2_1[[#This Row],[Date]],_holidays!$A$1:$C$2107,2,0)</f>
        <v>Y</v>
      </c>
      <c r="L1069" t="str">
        <f>VLOOKUP(EnergyDemand__2_1[[#This Row],[Date]],_holidays!$A$1:$C$2107,3,0)</f>
        <v>N</v>
      </c>
      <c r="M1069" s="2">
        <v>131384.88</v>
      </c>
      <c r="N1069" s="4">
        <v>65.73690671</v>
      </c>
      <c r="O1069" s="54">
        <f>EnergyDemand__2_1[[#This Row],[Demand]]*EnergyDemand__2_1[[#This Row],[RRP AUD$]]</f>
        <v>8636835.5996645447</v>
      </c>
    </row>
    <row r="1070" spans="1:15" x14ac:dyDescent="0.3">
      <c r="A1070" s="3">
        <v>43457</v>
      </c>
      <c r="B1070" s="3" t="str">
        <f>"Q" &amp;INT((MONTH(A1070)+2)/3) &amp; "-" &amp; YEAR(A1070)</f>
        <v>Q4-2018</v>
      </c>
      <c r="C1070" t="str">
        <f>TEXT(EnergyDemand__2_1[[#This Row],[Date]],"mmmm")</f>
        <v>December</v>
      </c>
      <c r="D1070">
        <f>WEEKNUM(EnergyDemand__2_1[[#This Row],[Date]],)</f>
        <v>52</v>
      </c>
      <c r="E1070" t="str">
        <f>TEXT(EnergyDemand__2_1[[#This Row],[Date]],"dddd")</f>
        <v>Sunday</v>
      </c>
      <c r="F1070" s="49">
        <f>YEAR(EnergyDemand__2_1[[#This Row],[Date]])</f>
        <v>2018</v>
      </c>
      <c r="G1070">
        <v>11.5</v>
      </c>
      <c r="H1070">
        <v>26.9</v>
      </c>
      <c r="I1070">
        <v>32.299999999999997</v>
      </c>
      <c r="J1070">
        <v>0</v>
      </c>
      <c r="K1070" t="str">
        <f>VLOOKUP(EnergyDemand__2_1[[#This Row],[Date]],_holidays!$A$1:$C$2107,2,0)</f>
        <v>N</v>
      </c>
      <c r="L1070" t="str">
        <f>VLOOKUP(EnergyDemand__2_1[[#This Row],[Date]],_holidays!$A$1:$C$2107,3,0)</f>
        <v>N</v>
      </c>
      <c r="M1070" s="2">
        <v>94938.395000000004</v>
      </c>
      <c r="N1070" s="4">
        <v>65.612248190000003</v>
      </c>
      <c r="O1070" s="54">
        <f>EnergyDemand__2_1[[#This Row],[Demand]]*EnergyDemand__2_1[[#This Row],[RRP AUD$]]</f>
        <v>6229121.5355002554</v>
      </c>
    </row>
    <row r="1071" spans="1:15" x14ac:dyDescent="0.3">
      <c r="A1071" s="3">
        <v>43233</v>
      </c>
      <c r="B1071" s="3" t="str">
        <f>"Q" &amp;INT((MONTH(A1071)+2)/3) &amp; "-" &amp; YEAR(A1071)</f>
        <v>Q2-2018</v>
      </c>
      <c r="C1071" t="str">
        <f>TEXT(EnergyDemand__2_1[[#This Row],[Date]],"mmmm")</f>
        <v>May</v>
      </c>
      <c r="D1071">
        <f>WEEKNUM(EnergyDemand__2_1[[#This Row],[Date]],)</f>
        <v>20</v>
      </c>
      <c r="E1071" t="str">
        <f>TEXT(EnergyDemand__2_1[[#This Row],[Date]],"dddd")</f>
        <v>Sunday</v>
      </c>
      <c r="F1071" s="49">
        <f>YEAR(EnergyDemand__2_1[[#This Row],[Date]])</f>
        <v>2018</v>
      </c>
      <c r="G1071">
        <v>13</v>
      </c>
      <c r="H1071">
        <v>16.2</v>
      </c>
      <c r="I1071">
        <v>10.8</v>
      </c>
      <c r="J1071">
        <v>4</v>
      </c>
      <c r="K1071" t="str">
        <f>VLOOKUP(EnergyDemand__2_1[[#This Row],[Date]],_holidays!$A$1:$C$2107,2,0)</f>
        <v>Y</v>
      </c>
      <c r="L1071" t="str">
        <f>VLOOKUP(EnergyDemand__2_1[[#This Row],[Date]],_holidays!$A$1:$C$2107,3,0)</f>
        <v>N</v>
      </c>
      <c r="M1071" s="2">
        <v>108729.71</v>
      </c>
      <c r="N1071" s="4">
        <v>65.510003979999993</v>
      </c>
      <c r="O1071" s="54">
        <f>EnergyDemand__2_1[[#This Row],[Demand]]*EnergyDemand__2_1[[#This Row],[RRP AUD$]]</f>
        <v>7122883.7348442459</v>
      </c>
    </row>
    <row r="1072" spans="1:15" x14ac:dyDescent="0.3">
      <c r="A1072" s="3">
        <v>43840</v>
      </c>
      <c r="B1072" s="3" t="str">
        <f>"Q" &amp;INT((MONTH(A1072)+2)/3) &amp; "-" &amp; YEAR(A1072)</f>
        <v>Q1-2020</v>
      </c>
      <c r="C1072" t="str">
        <f>TEXT(EnergyDemand__2_1[[#This Row],[Date]],"mmmm")</f>
        <v>January</v>
      </c>
      <c r="D1072">
        <f>WEEKNUM(EnergyDemand__2_1[[#This Row],[Date]],)</f>
        <v>2</v>
      </c>
      <c r="E1072" t="str">
        <f>TEXT(EnergyDemand__2_1[[#This Row],[Date]],"dddd")</f>
        <v>Friday</v>
      </c>
      <c r="F1072" s="49">
        <f>YEAR(EnergyDemand__2_1[[#This Row],[Date]])</f>
        <v>2020</v>
      </c>
      <c r="G1072">
        <v>20.100000000000001</v>
      </c>
      <c r="H1072">
        <v>32.9</v>
      </c>
      <c r="I1072">
        <v>10.1</v>
      </c>
      <c r="J1072">
        <v>0</v>
      </c>
      <c r="K1072" t="str">
        <f>VLOOKUP(EnergyDemand__2_1[[#This Row],[Date]],_holidays!$A$1:$C$2107,2,0)</f>
        <v>N</v>
      </c>
      <c r="L1072" t="str">
        <f>VLOOKUP(EnergyDemand__2_1[[#This Row],[Date]],_holidays!$A$1:$C$2107,3,0)</f>
        <v>N</v>
      </c>
      <c r="M1072" s="2">
        <v>122533.88</v>
      </c>
      <c r="N1072" s="4">
        <v>65.485985589999999</v>
      </c>
      <c r="O1072" s="54">
        <f>EnergyDemand__2_1[[#This Row],[Demand]]*EnergyDemand__2_1[[#This Row],[RRP AUD$]]</f>
        <v>8024251.8999667894</v>
      </c>
    </row>
    <row r="1073" spans="1:15" x14ac:dyDescent="0.3">
      <c r="A1073" s="3">
        <v>43833</v>
      </c>
      <c r="B1073" s="3" t="str">
        <f>"Q" &amp;INT((MONTH(A1073)+2)/3) &amp; "-" &amp; YEAR(A1073)</f>
        <v>Q1-2020</v>
      </c>
      <c r="C1073" t="str">
        <f>TEXT(EnergyDemand__2_1[[#This Row],[Date]],"mmmm")</f>
        <v>January</v>
      </c>
      <c r="D1073">
        <f>WEEKNUM(EnergyDemand__2_1[[#This Row],[Date]],)</f>
        <v>1</v>
      </c>
      <c r="E1073" t="str">
        <f>TEXT(EnergyDemand__2_1[[#This Row],[Date]],"dddd")</f>
        <v>Friday</v>
      </c>
      <c r="F1073" s="49">
        <f>YEAR(EnergyDemand__2_1[[#This Row],[Date]])</f>
        <v>2020</v>
      </c>
      <c r="G1073">
        <v>13.7</v>
      </c>
      <c r="H1073">
        <v>36.6</v>
      </c>
      <c r="I1073">
        <v>30.7</v>
      </c>
      <c r="J1073">
        <v>0</v>
      </c>
      <c r="K1073" t="str">
        <f>VLOOKUP(EnergyDemand__2_1[[#This Row],[Date]],_holidays!$A$1:$C$2107,2,0)</f>
        <v>N</v>
      </c>
      <c r="L1073" t="str">
        <f>VLOOKUP(EnergyDemand__2_1[[#This Row],[Date]],_holidays!$A$1:$C$2107,3,0)</f>
        <v>N</v>
      </c>
      <c r="M1073" s="2">
        <v>118922.215</v>
      </c>
      <c r="N1073" s="4">
        <v>65.435921559999997</v>
      </c>
      <c r="O1073" s="54">
        <f>EnergyDemand__2_1[[#This Row],[Demand]]*EnergyDemand__2_1[[#This Row],[RRP AUD$]]</f>
        <v>7781784.7324814545</v>
      </c>
    </row>
    <row r="1074" spans="1:15" x14ac:dyDescent="0.3">
      <c r="A1074" s="3">
        <v>43791</v>
      </c>
      <c r="B1074" s="3" t="str">
        <f>"Q" &amp;INT((MONTH(A1074)+2)/3) &amp; "-" &amp; YEAR(A1074)</f>
        <v>Q4-2019</v>
      </c>
      <c r="C1074" t="str">
        <f>TEXT(EnergyDemand__2_1[[#This Row],[Date]],"mmmm")</f>
        <v>November</v>
      </c>
      <c r="D1074">
        <f>WEEKNUM(EnergyDemand__2_1[[#This Row],[Date]],)</f>
        <v>47</v>
      </c>
      <c r="E1074" t="str">
        <f>TEXT(EnergyDemand__2_1[[#This Row],[Date]],"dddd")</f>
        <v>Friday</v>
      </c>
      <c r="F1074" s="49">
        <f>YEAR(EnergyDemand__2_1[[#This Row],[Date]])</f>
        <v>2019</v>
      </c>
      <c r="G1074">
        <v>13.6</v>
      </c>
      <c r="H1074">
        <v>20</v>
      </c>
      <c r="I1074">
        <v>28.3</v>
      </c>
      <c r="J1074">
        <v>0</v>
      </c>
      <c r="K1074" t="str">
        <f>VLOOKUP(EnergyDemand__2_1[[#This Row],[Date]],_holidays!$A$1:$C$2107,2,0)</f>
        <v>Y</v>
      </c>
      <c r="L1074" t="str">
        <f>VLOOKUP(EnergyDemand__2_1[[#This Row],[Date]],_holidays!$A$1:$C$2107,3,0)</f>
        <v>N</v>
      </c>
      <c r="M1074" s="2">
        <v>109049.36500000001</v>
      </c>
      <c r="N1074" s="4">
        <v>65.412978010000003</v>
      </c>
      <c r="O1074" s="54">
        <f>EnergyDemand__2_1[[#This Row],[Demand]]*EnergyDemand__2_1[[#This Row],[RRP AUD$]]</f>
        <v>7133243.7147494648</v>
      </c>
    </row>
    <row r="1075" spans="1:15" x14ac:dyDescent="0.3">
      <c r="A1075" s="3">
        <v>42702</v>
      </c>
      <c r="B1075" s="3" t="str">
        <f>"Q" &amp;INT((MONTH(A1075)+2)/3) &amp; "-" &amp; YEAR(A1075)</f>
        <v>Q4-2016</v>
      </c>
      <c r="C1075" t="str">
        <f>TEXT(EnergyDemand__2_1[[#This Row],[Date]],"mmmm")</f>
        <v>November</v>
      </c>
      <c r="D1075">
        <f>WEEKNUM(EnergyDemand__2_1[[#This Row],[Date]],)</f>
        <v>49</v>
      </c>
      <c r="E1075" t="str">
        <f>TEXT(EnergyDemand__2_1[[#This Row],[Date]],"dddd")</f>
        <v>Monday</v>
      </c>
      <c r="F1075" s="49">
        <f>YEAR(EnergyDemand__2_1[[#This Row],[Date]])</f>
        <v>2016</v>
      </c>
      <c r="G1075">
        <v>12.2</v>
      </c>
      <c r="H1075">
        <v>19.600000000000001</v>
      </c>
      <c r="I1075">
        <v>24.4</v>
      </c>
      <c r="J1075">
        <v>0.2</v>
      </c>
      <c r="K1075" t="str">
        <f>VLOOKUP(EnergyDemand__2_1[[#This Row],[Date]],_holidays!$A$1:$C$2107,2,0)</f>
        <v>Y</v>
      </c>
      <c r="L1075" t="str">
        <f>VLOOKUP(EnergyDemand__2_1[[#This Row],[Date]],_holidays!$A$1:$C$2107,3,0)</f>
        <v>N</v>
      </c>
      <c r="M1075" s="2">
        <v>118666.37</v>
      </c>
      <c r="N1075" s="4">
        <v>65.392779020000006</v>
      </c>
      <c r="O1075" s="54">
        <f>EnergyDemand__2_1[[#This Row],[Demand]]*EnergyDemand__2_1[[#This Row],[RRP AUD$]]</f>
        <v>7759923.7105155578</v>
      </c>
    </row>
    <row r="1076" spans="1:15" x14ac:dyDescent="0.3">
      <c r="A1076" s="3">
        <v>43716</v>
      </c>
      <c r="B1076" s="3" t="str">
        <f>"Q" &amp;INT((MONTH(A1076)+2)/3) &amp; "-" &amp; YEAR(A1076)</f>
        <v>Q3-2019</v>
      </c>
      <c r="C1076" t="str">
        <f>TEXT(EnergyDemand__2_1[[#This Row],[Date]],"mmmm")</f>
        <v>September</v>
      </c>
      <c r="D1076">
        <f>WEEKNUM(EnergyDemand__2_1[[#This Row],[Date]],)</f>
        <v>37</v>
      </c>
      <c r="E1076" t="str">
        <f>TEXT(EnergyDemand__2_1[[#This Row],[Date]],"dddd")</f>
        <v>Sunday</v>
      </c>
      <c r="F1076" s="49">
        <f>YEAR(EnergyDemand__2_1[[#This Row],[Date]])</f>
        <v>2019</v>
      </c>
      <c r="G1076">
        <v>8.1999999999999993</v>
      </c>
      <c r="H1076">
        <v>15.1</v>
      </c>
      <c r="I1076">
        <v>9.5</v>
      </c>
      <c r="J1076">
        <v>0.6</v>
      </c>
      <c r="K1076" t="str">
        <f>VLOOKUP(EnergyDemand__2_1[[#This Row],[Date]],_holidays!$A$1:$C$2107,2,0)</f>
        <v>Y</v>
      </c>
      <c r="L1076" t="str">
        <f>VLOOKUP(EnergyDemand__2_1[[#This Row],[Date]],_holidays!$A$1:$C$2107,3,0)</f>
        <v>N</v>
      </c>
      <c r="M1076" s="2">
        <v>116999.07</v>
      </c>
      <c r="N1076" s="4">
        <v>65.376438919999998</v>
      </c>
      <c r="O1076" s="54">
        <f>EnergyDemand__2_1[[#This Row],[Demand]]*EnergyDemand__2_1[[#This Row],[RRP AUD$]]</f>
        <v>7648982.5535518043</v>
      </c>
    </row>
    <row r="1077" spans="1:15" x14ac:dyDescent="0.3">
      <c r="A1077" s="3">
        <v>43979</v>
      </c>
      <c r="B1077" s="3" t="str">
        <f>"Q" &amp;INT((MONTH(A1077)+2)/3) &amp; "-" &amp; YEAR(A1077)</f>
        <v>Q2-2020</v>
      </c>
      <c r="C1077" t="str">
        <f>TEXT(EnergyDemand__2_1[[#This Row],[Date]],"mmmm")</f>
        <v>May</v>
      </c>
      <c r="D1077">
        <f>WEEKNUM(EnergyDemand__2_1[[#This Row],[Date]],)</f>
        <v>22</v>
      </c>
      <c r="E1077" t="str">
        <f>TEXT(EnergyDemand__2_1[[#This Row],[Date]],"dddd")</f>
        <v>Thursday</v>
      </c>
      <c r="F1077" s="49">
        <f>YEAR(EnergyDemand__2_1[[#This Row],[Date]])</f>
        <v>2020</v>
      </c>
      <c r="G1077">
        <v>12.1</v>
      </c>
      <c r="H1077">
        <v>17.600000000000001</v>
      </c>
      <c r="I1077">
        <v>6.7</v>
      </c>
      <c r="J1077">
        <v>0</v>
      </c>
      <c r="K1077" t="str">
        <f>VLOOKUP(EnergyDemand__2_1[[#This Row],[Date]],_holidays!$A$1:$C$2107,2,0)</f>
        <v>Y</v>
      </c>
      <c r="L1077" t="str">
        <f>VLOOKUP(EnergyDemand__2_1[[#This Row],[Date]],_holidays!$A$1:$C$2107,3,0)</f>
        <v>N</v>
      </c>
      <c r="M1077" s="2">
        <v>124062.485</v>
      </c>
      <c r="N1077" s="4">
        <v>65.360378650000001</v>
      </c>
      <c r="O1077" s="54">
        <f>EnergyDemand__2_1[[#This Row],[Demand]]*EnergyDemand__2_1[[#This Row],[RRP AUD$]]</f>
        <v>8108770.9958599452</v>
      </c>
    </row>
    <row r="1078" spans="1:15" x14ac:dyDescent="0.3">
      <c r="A1078" s="3">
        <v>43013</v>
      </c>
      <c r="B1078" s="3" t="str">
        <f>"Q" &amp;INT((MONTH(A1078)+2)/3) &amp; "-" &amp; YEAR(A1078)</f>
        <v>Q4-2017</v>
      </c>
      <c r="C1078" t="str">
        <f>TEXT(EnergyDemand__2_1[[#This Row],[Date]],"mmmm")</f>
        <v>October</v>
      </c>
      <c r="D1078">
        <f>WEEKNUM(EnergyDemand__2_1[[#This Row],[Date]],)</f>
        <v>40</v>
      </c>
      <c r="E1078" t="str">
        <f>TEXT(EnergyDemand__2_1[[#This Row],[Date]],"dddd")</f>
        <v>Thursday</v>
      </c>
      <c r="F1078" s="49">
        <f>YEAR(EnergyDemand__2_1[[#This Row],[Date]])</f>
        <v>2017</v>
      </c>
      <c r="G1078">
        <v>11.7</v>
      </c>
      <c r="H1078">
        <v>19.399999999999999</v>
      </c>
      <c r="I1078">
        <v>10.4</v>
      </c>
      <c r="J1078">
        <v>0</v>
      </c>
      <c r="K1078" t="str">
        <f>VLOOKUP(EnergyDemand__2_1[[#This Row],[Date]],_holidays!$A$1:$C$2107,2,0)</f>
        <v>N</v>
      </c>
      <c r="L1078" t="str">
        <f>VLOOKUP(EnergyDemand__2_1[[#This Row],[Date]],_holidays!$A$1:$C$2107,3,0)</f>
        <v>N</v>
      </c>
      <c r="M1078" s="2">
        <v>113134.58</v>
      </c>
      <c r="N1078" s="4">
        <v>65.315736259999994</v>
      </c>
      <c r="O1078" s="54">
        <f>EnergyDemand__2_1[[#This Row],[Demand]]*EnergyDemand__2_1[[#This Row],[RRP AUD$]]</f>
        <v>7389468.3891658699</v>
      </c>
    </row>
    <row r="1079" spans="1:15" x14ac:dyDescent="0.3">
      <c r="A1079" s="3">
        <v>43131</v>
      </c>
      <c r="B1079" s="3" t="str">
        <f>"Q" &amp;INT((MONTH(A1079)+2)/3) &amp; "-" &amp; YEAR(A1079)</f>
        <v>Q1-2018</v>
      </c>
      <c r="C1079" t="str">
        <f>TEXT(EnergyDemand__2_1[[#This Row],[Date]],"mmmm")</f>
        <v>January</v>
      </c>
      <c r="D1079">
        <f>WEEKNUM(EnergyDemand__2_1[[#This Row],[Date]],)</f>
        <v>5</v>
      </c>
      <c r="E1079" t="str">
        <f>TEXT(EnergyDemand__2_1[[#This Row],[Date]],"dddd")</f>
        <v>Wednesday</v>
      </c>
      <c r="F1079" s="49">
        <f>YEAR(EnergyDemand__2_1[[#This Row],[Date]])</f>
        <v>2018</v>
      </c>
      <c r="G1079">
        <v>14.6</v>
      </c>
      <c r="H1079">
        <v>19.100000000000001</v>
      </c>
      <c r="I1079">
        <v>19.600000000000001</v>
      </c>
      <c r="J1079">
        <v>0</v>
      </c>
      <c r="K1079" t="str">
        <f>VLOOKUP(EnergyDemand__2_1[[#This Row],[Date]],_holidays!$A$1:$C$2107,2,0)</f>
        <v>Y</v>
      </c>
      <c r="L1079" t="str">
        <f>VLOOKUP(EnergyDemand__2_1[[#This Row],[Date]],_holidays!$A$1:$C$2107,3,0)</f>
        <v>N</v>
      </c>
      <c r="M1079" s="2">
        <v>108524.18</v>
      </c>
      <c r="N1079" s="4">
        <v>65.217558049999994</v>
      </c>
      <c r="O1079" s="54">
        <f>EnergyDemand__2_1[[#This Row],[Demand]]*EnergyDemand__2_1[[#This Row],[RRP AUD$]]</f>
        <v>7077682.0089786481</v>
      </c>
    </row>
    <row r="1080" spans="1:15" x14ac:dyDescent="0.3">
      <c r="A1080" s="3">
        <v>43652</v>
      </c>
      <c r="B1080" s="3" t="str">
        <f>"Q" &amp;INT((MONTH(A1080)+2)/3) &amp; "-" &amp; YEAR(A1080)</f>
        <v>Q3-2019</v>
      </c>
      <c r="C1080" t="str">
        <f>TEXT(EnergyDemand__2_1[[#This Row],[Date]],"mmmm")</f>
        <v>July</v>
      </c>
      <c r="D1080">
        <f>WEEKNUM(EnergyDemand__2_1[[#This Row],[Date]],)</f>
        <v>27</v>
      </c>
      <c r="E1080" t="str">
        <f>TEXT(EnergyDemand__2_1[[#This Row],[Date]],"dddd")</f>
        <v>Saturday</v>
      </c>
      <c r="F1080" s="49">
        <f>YEAR(EnergyDemand__2_1[[#This Row],[Date]])</f>
        <v>2019</v>
      </c>
      <c r="G1080">
        <v>6</v>
      </c>
      <c r="H1080">
        <v>19.399999999999999</v>
      </c>
      <c r="I1080">
        <v>9.3000000000000007</v>
      </c>
      <c r="J1080">
        <v>0</v>
      </c>
      <c r="K1080" t="str">
        <f>VLOOKUP(EnergyDemand__2_1[[#This Row],[Date]],_holidays!$A$1:$C$2107,2,0)</f>
        <v>N</v>
      </c>
      <c r="L1080" t="str">
        <f>VLOOKUP(EnergyDemand__2_1[[#This Row],[Date]],_holidays!$A$1:$C$2107,3,0)</f>
        <v>N</v>
      </c>
      <c r="M1080" s="2">
        <v>114660.9</v>
      </c>
      <c r="N1080" s="4">
        <v>64.992904050000007</v>
      </c>
      <c r="O1080" s="54">
        <f>EnergyDemand__2_1[[#This Row],[Demand]]*EnergyDemand__2_1[[#This Row],[RRP AUD$]]</f>
        <v>7452144.8719866453</v>
      </c>
    </row>
    <row r="1081" spans="1:15" x14ac:dyDescent="0.3">
      <c r="A1081" s="3">
        <v>43990</v>
      </c>
      <c r="B1081" s="3" t="str">
        <f>"Q" &amp;INT((MONTH(A1081)+2)/3) &amp; "-" &amp; YEAR(A1081)</f>
        <v>Q2-2020</v>
      </c>
      <c r="C1081" t="str">
        <f>TEXT(EnergyDemand__2_1[[#This Row],[Date]],"mmmm")</f>
        <v>June</v>
      </c>
      <c r="D1081">
        <f>WEEKNUM(EnergyDemand__2_1[[#This Row],[Date]],)</f>
        <v>24</v>
      </c>
      <c r="E1081" t="str">
        <f>TEXT(EnergyDemand__2_1[[#This Row],[Date]],"dddd")</f>
        <v>Monday</v>
      </c>
      <c r="F1081" s="49">
        <f>YEAR(EnergyDemand__2_1[[#This Row],[Date]])</f>
        <v>2020</v>
      </c>
      <c r="G1081">
        <v>4.5</v>
      </c>
      <c r="H1081">
        <v>12.6</v>
      </c>
      <c r="I1081">
        <v>8.8000000000000007</v>
      </c>
      <c r="J1081">
        <v>0</v>
      </c>
      <c r="K1081" t="str">
        <f>VLOOKUP(EnergyDemand__2_1[[#This Row],[Date]],_holidays!$A$1:$C$2107,2,0)</f>
        <v>Y</v>
      </c>
      <c r="L1081" t="str">
        <f>VLOOKUP(EnergyDemand__2_1[[#This Row],[Date]],_holidays!$A$1:$C$2107,3,0)</f>
        <v>Y</v>
      </c>
      <c r="M1081" s="2">
        <v>124792.97500000001</v>
      </c>
      <c r="N1081" s="4">
        <v>64.935526899999999</v>
      </c>
      <c r="O1081" s="54">
        <f>EnergyDemand__2_1[[#This Row],[Demand]]*EnergyDemand__2_1[[#This Row],[RRP AUD$]]</f>
        <v>8103497.5850435281</v>
      </c>
    </row>
    <row r="1082" spans="1:15" x14ac:dyDescent="0.3">
      <c r="A1082" s="3">
        <v>43927</v>
      </c>
      <c r="B1082" s="3" t="str">
        <f>"Q" &amp;INT((MONTH(A1082)+2)/3) &amp; "-" &amp; YEAR(A1082)</f>
        <v>Q2-2020</v>
      </c>
      <c r="C1082" t="str">
        <f>TEXT(EnergyDemand__2_1[[#This Row],[Date]],"mmmm")</f>
        <v>April</v>
      </c>
      <c r="D1082">
        <f>WEEKNUM(EnergyDemand__2_1[[#This Row],[Date]],)</f>
        <v>15</v>
      </c>
      <c r="E1082" t="str">
        <f>TEXT(EnergyDemand__2_1[[#This Row],[Date]],"dddd")</f>
        <v>Monday</v>
      </c>
      <c r="F1082" s="49">
        <f>YEAR(EnergyDemand__2_1[[#This Row],[Date]])</f>
        <v>2020</v>
      </c>
      <c r="G1082">
        <v>10.7</v>
      </c>
      <c r="H1082">
        <v>16.5</v>
      </c>
      <c r="I1082">
        <v>11.5</v>
      </c>
      <c r="J1082">
        <v>6.2</v>
      </c>
      <c r="K1082" t="str">
        <f>VLOOKUP(EnergyDemand__2_1[[#This Row],[Date]],_holidays!$A$1:$C$2107,2,0)</f>
        <v>N</v>
      </c>
      <c r="L1082" t="str">
        <f>VLOOKUP(EnergyDemand__2_1[[#This Row],[Date]],_holidays!$A$1:$C$2107,3,0)</f>
        <v>N</v>
      </c>
      <c r="M1082" s="2">
        <v>118074.565</v>
      </c>
      <c r="N1082" s="4">
        <v>64.755851129999996</v>
      </c>
      <c r="O1082" s="54">
        <f>EnergyDemand__2_1[[#This Row],[Demand]]*EnergyDemand__2_1[[#This Row],[RRP AUD$]]</f>
        <v>7646018.9533795081</v>
      </c>
    </row>
    <row r="1083" spans="1:15" x14ac:dyDescent="0.3">
      <c r="A1083" s="3">
        <v>43323</v>
      </c>
      <c r="B1083" s="3" t="str">
        <f>"Q" &amp;INT((MONTH(A1083)+2)/3) &amp; "-" &amp; YEAR(A1083)</f>
        <v>Q3-2018</v>
      </c>
      <c r="C1083" t="str">
        <f>TEXT(EnergyDemand__2_1[[#This Row],[Date]],"mmmm")</f>
        <v>August</v>
      </c>
      <c r="D1083">
        <f>WEEKNUM(EnergyDemand__2_1[[#This Row],[Date]],)</f>
        <v>32</v>
      </c>
      <c r="E1083" t="str">
        <f>TEXT(EnergyDemand__2_1[[#This Row],[Date]],"dddd")</f>
        <v>Saturday</v>
      </c>
      <c r="F1083" s="49">
        <f>YEAR(EnergyDemand__2_1[[#This Row],[Date]])</f>
        <v>2018</v>
      </c>
      <c r="G1083">
        <v>8.1</v>
      </c>
      <c r="H1083">
        <v>14.7</v>
      </c>
      <c r="I1083">
        <v>7.4</v>
      </c>
      <c r="J1083">
        <v>10.4</v>
      </c>
      <c r="K1083" t="str">
        <f>VLOOKUP(EnergyDemand__2_1[[#This Row],[Date]],_holidays!$A$1:$C$2107,2,0)</f>
        <v>Y</v>
      </c>
      <c r="L1083" t="str">
        <f>VLOOKUP(EnergyDemand__2_1[[#This Row],[Date]],_holidays!$A$1:$C$2107,3,0)</f>
        <v>N</v>
      </c>
      <c r="M1083" s="2">
        <v>119988.735</v>
      </c>
      <c r="N1083" s="4">
        <v>64.602342530000001</v>
      </c>
      <c r="O1083" s="54">
        <f>EnergyDemand__2_1[[#This Row],[Demand]]*EnergyDemand__2_1[[#This Row],[RRP AUD$]]</f>
        <v>7751553.3582114</v>
      </c>
    </row>
    <row r="1084" spans="1:15" x14ac:dyDescent="0.3">
      <c r="A1084" s="3">
        <v>43284</v>
      </c>
      <c r="B1084" s="3" t="str">
        <f>"Q" &amp;INT((MONTH(A1084)+2)/3) &amp; "-" &amp; YEAR(A1084)</f>
        <v>Q3-2018</v>
      </c>
      <c r="C1084" t="str">
        <f>TEXT(EnergyDemand__2_1[[#This Row],[Date]],"mmmm")</f>
        <v>July</v>
      </c>
      <c r="D1084">
        <f>WEEKNUM(EnergyDemand__2_1[[#This Row],[Date]],)</f>
        <v>27</v>
      </c>
      <c r="E1084" t="str">
        <f>TEXT(EnergyDemand__2_1[[#This Row],[Date]],"dddd")</f>
        <v>Tuesday</v>
      </c>
      <c r="F1084" s="49">
        <f>YEAR(EnergyDemand__2_1[[#This Row],[Date]])</f>
        <v>2018</v>
      </c>
      <c r="G1084">
        <v>4.0999999999999996</v>
      </c>
      <c r="H1084">
        <v>14.3</v>
      </c>
      <c r="I1084">
        <v>6.7</v>
      </c>
      <c r="J1084">
        <v>0</v>
      </c>
      <c r="K1084" t="str">
        <f>VLOOKUP(EnergyDemand__2_1[[#This Row],[Date]],_holidays!$A$1:$C$2107,2,0)</f>
        <v>N</v>
      </c>
      <c r="L1084" t="str">
        <f>VLOOKUP(EnergyDemand__2_1[[#This Row],[Date]],_holidays!$A$1:$C$2107,3,0)</f>
        <v>N</v>
      </c>
      <c r="M1084" s="2">
        <v>135759.27499999999</v>
      </c>
      <c r="N1084" s="4">
        <v>64.592088889999999</v>
      </c>
      <c r="O1084" s="54">
        <f>EnergyDemand__2_1[[#This Row],[Demand]]*EnergyDemand__2_1[[#This Row],[RRP AUD$]]</f>
        <v>8768975.1584419552</v>
      </c>
    </row>
    <row r="1085" spans="1:15" x14ac:dyDescent="0.3">
      <c r="A1085" s="3">
        <v>43668</v>
      </c>
      <c r="B1085" s="3" t="str">
        <f>"Q" &amp;INT((MONTH(A1085)+2)/3) &amp; "-" &amp; YEAR(A1085)</f>
        <v>Q3-2019</v>
      </c>
      <c r="C1085" t="str">
        <f>TEXT(EnergyDemand__2_1[[#This Row],[Date]],"mmmm")</f>
        <v>July</v>
      </c>
      <c r="D1085">
        <f>WEEKNUM(EnergyDemand__2_1[[#This Row],[Date]],)</f>
        <v>30</v>
      </c>
      <c r="E1085" t="str">
        <f>TEXT(EnergyDemand__2_1[[#This Row],[Date]],"dddd")</f>
        <v>Monday</v>
      </c>
      <c r="F1085" s="49">
        <f>YEAR(EnergyDemand__2_1[[#This Row],[Date]])</f>
        <v>2019</v>
      </c>
      <c r="G1085">
        <v>7.9</v>
      </c>
      <c r="H1085">
        <v>15.6</v>
      </c>
      <c r="I1085">
        <v>10.6</v>
      </c>
      <c r="J1085">
        <v>0</v>
      </c>
      <c r="K1085" t="str">
        <f>VLOOKUP(EnergyDemand__2_1[[#This Row],[Date]],_holidays!$A$1:$C$2107,2,0)</f>
        <v>Y</v>
      </c>
      <c r="L1085" t="str">
        <f>VLOOKUP(EnergyDemand__2_1[[#This Row],[Date]],_holidays!$A$1:$C$2107,3,0)</f>
        <v>N</v>
      </c>
      <c r="M1085" s="2">
        <v>123618.42</v>
      </c>
      <c r="N1085" s="4">
        <v>64.585343089999995</v>
      </c>
      <c r="O1085" s="54">
        <f>EnergyDemand__2_1[[#This Row],[Demand]]*EnergyDemand__2_1[[#This Row],[RRP AUD$]]</f>
        <v>7983938.0679437174</v>
      </c>
    </row>
    <row r="1086" spans="1:15" x14ac:dyDescent="0.3">
      <c r="A1086" s="3">
        <v>43186</v>
      </c>
      <c r="B1086" s="3" t="str">
        <f>"Q" &amp;INT((MONTH(A1086)+2)/3) &amp; "-" &amp; YEAR(A1086)</f>
        <v>Q1-2018</v>
      </c>
      <c r="C1086" t="str">
        <f>TEXT(EnergyDemand__2_1[[#This Row],[Date]],"mmmm")</f>
        <v>March</v>
      </c>
      <c r="D1086">
        <f>WEEKNUM(EnergyDemand__2_1[[#This Row],[Date]],)</f>
        <v>13</v>
      </c>
      <c r="E1086" t="str">
        <f>TEXT(EnergyDemand__2_1[[#This Row],[Date]],"dddd")</f>
        <v>Tuesday</v>
      </c>
      <c r="F1086" s="49">
        <f>YEAR(EnergyDemand__2_1[[#This Row],[Date]])</f>
        <v>2018</v>
      </c>
      <c r="G1086">
        <v>9.6</v>
      </c>
      <c r="H1086">
        <v>22.6</v>
      </c>
      <c r="I1086">
        <v>14</v>
      </c>
      <c r="J1086">
        <v>1.2</v>
      </c>
      <c r="K1086" t="str">
        <f>VLOOKUP(EnergyDemand__2_1[[#This Row],[Date]],_holidays!$A$1:$C$2107,2,0)</f>
        <v>Y</v>
      </c>
      <c r="L1086" t="str">
        <f>VLOOKUP(EnergyDemand__2_1[[#This Row],[Date]],_holidays!$A$1:$C$2107,3,0)</f>
        <v>N</v>
      </c>
      <c r="M1086" s="2">
        <v>116809.36500000001</v>
      </c>
      <c r="N1086" s="4">
        <v>64.569195899999997</v>
      </c>
      <c r="O1086" s="54">
        <f>EnergyDemand__2_1[[#This Row],[Demand]]*EnergyDemand__2_1[[#This Row],[RRP AUD$]]</f>
        <v>7542286.7716396032</v>
      </c>
    </row>
    <row r="1087" spans="1:15" x14ac:dyDescent="0.3">
      <c r="A1087" s="3">
        <v>43782</v>
      </c>
      <c r="B1087" s="3" t="str">
        <f>"Q" &amp;INT((MONTH(A1087)+2)/3) &amp; "-" &amp; YEAR(A1087)</f>
        <v>Q4-2019</v>
      </c>
      <c r="C1087" t="str">
        <f>TEXT(EnergyDemand__2_1[[#This Row],[Date]],"mmmm")</f>
        <v>November</v>
      </c>
      <c r="D1087">
        <f>WEEKNUM(EnergyDemand__2_1[[#This Row],[Date]],)</f>
        <v>46</v>
      </c>
      <c r="E1087" t="str">
        <f>TEXT(EnergyDemand__2_1[[#This Row],[Date]],"dddd")</f>
        <v>Wednesday</v>
      </c>
      <c r="F1087" s="49">
        <f>YEAR(EnergyDemand__2_1[[#This Row],[Date]])</f>
        <v>2019</v>
      </c>
      <c r="G1087">
        <v>9.1</v>
      </c>
      <c r="H1087">
        <v>17.3</v>
      </c>
      <c r="I1087">
        <v>12</v>
      </c>
      <c r="J1087">
        <v>1.6</v>
      </c>
      <c r="K1087" t="str">
        <f>VLOOKUP(EnergyDemand__2_1[[#This Row],[Date]],_holidays!$A$1:$C$2107,2,0)</f>
        <v>Y</v>
      </c>
      <c r="L1087" t="str">
        <f>VLOOKUP(EnergyDemand__2_1[[#This Row],[Date]],_holidays!$A$1:$C$2107,3,0)</f>
        <v>N</v>
      </c>
      <c r="M1087" s="2">
        <v>112573.54</v>
      </c>
      <c r="N1087" s="4">
        <v>64.519389450000006</v>
      </c>
      <c r="O1087" s="54">
        <f>EnergyDemand__2_1[[#This Row],[Demand]]*EnergyDemand__2_1[[#This Row],[RRP AUD$]]</f>
        <v>7263176.0690251533</v>
      </c>
    </row>
    <row r="1088" spans="1:15" x14ac:dyDescent="0.3">
      <c r="A1088" s="3">
        <v>42496</v>
      </c>
      <c r="B1088" s="3" t="str">
        <f>"Q" &amp;INT((MONTH(A1088)+2)/3) &amp; "-" &amp; YEAR(A1088)</f>
        <v>Q2-2016</v>
      </c>
      <c r="C1088" t="str">
        <f>TEXT(EnergyDemand__2_1[[#This Row],[Date]],"mmmm")</f>
        <v>May</v>
      </c>
      <c r="D1088">
        <f>WEEKNUM(EnergyDemand__2_1[[#This Row],[Date]],)</f>
        <v>19</v>
      </c>
      <c r="E1088" t="str">
        <f>TEXT(EnergyDemand__2_1[[#This Row],[Date]],"dddd")</f>
        <v>Friday</v>
      </c>
      <c r="F1088" s="49">
        <f>YEAR(EnergyDemand__2_1[[#This Row],[Date]])</f>
        <v>2016</v>
      </c>
      <c r="G1088">
        <v>15.9</v>
      </c>
      <c r="H1088">
        <v>24.7</v>
      </c>
      <c r="I1088">
        <v>13.2</v>
      </c>
      <c r="J1088">
        <v>0</v>
      </c>
      <c r="K1088" t="str">
        <f>VLOOKUP(EnergyDemand__2_1[[#This Row],[Date]],_holidays!$A$1:$C$2107,2,0)</f>
        <v>Y</v>
      </c>
      <c r="L1088" t="str">
        <f>VLOOKUP(EnergyDemand__2_1[[#This Row],[Date]],_holidays!$A$1:$C$2107,3,0)</f>
        <v>N</v>
      </c>
      <c r="M1088" s="2">
        <v>120421.32</v>
      </c>
      <c r="N1088" s="4">
        <v>64.317056579999999</v>
      </c>
      <c r="O1088" s="54">
        <f>EnergyDemand__2_1[[#This Row],[Demand]]*EnergyDemand__2_1[[#This Row],[RRP AUD$]]</f>
        <v>7745144.8518782863</v>
      </c>
    </row>
    <row r="1089" spans="1:15" x14ac:dyDescent="0.3">
      <c r="A1089" s="3">
        <v>43219</v>
      </c>
      <c r="B1089" s="3" t="str">
        <f>"Q" &amp;INT((MONTH(A1089)+2)/3) &amp; "-" &amp; YEAR(A1089)</f>
        <v>Q2-2018</v>
      </c>
      <c r="C1089" t="str">
        <f>TEXT(EnergyDemand__2_1[[#This Row],[Date]],"mmmm")</f>
        <v>April</v>
      </c>
      <c r="D1089">
        <f>WEEKNUM(EnergyDemand__2_1[[#This Row],[Date]],)</f>
        <v>18</v>
      </c>
      <c r="E1089" t="str">
        <f>TEXT(EnergyDemand__2_1[[#This Row],[Date]],"dddd")</f>
        <v>Sunday</v>
      </c>
      <c r="F1089" s="49">
        <f>YEAR(EnergyDemand__2_1[[#This Row],[Date]])</f>
        <v>2018</v>
      </c>
      <c r="G1089">
        <v>10.5</v>
      </c>
      <c r="H1089">
        <v>18</v>
      </c>
      <c r="I1089">
        <v>9.6</v>
      </c>
      <c r="J1089">
        <v>0</v>
      </c>
      <c r="K1089" t="str">
        <f>VLOOKUP(EnergyDemand__2_1[[#This Row],[Date]],_holidays!$A$1:$C$2107,2,0)</f>
        <v>Y</v>
      </c>
      <c r="L1089" t="str">
        <f>VLOOKUP(EnergyDemand__2_1[[#This Row],[Date]],_holidays!$A$1:$C$2107,3,0)</f>
        <v>N</v>
      </c>
      <c r="M1089" s="2">
        <v>105277.715</v>
      </c>
      <c r="N1089" s="4">
        <v>64.158974720000003</v>
      </c>
      <c r="O1089" s="54">
        <f>EnergyDemand__2_1[[#This Row],[Demand]]*EnergyDemand__2_1[[#This Row],[RRP AUD$]]</f>
        <v>6754510.2552643651</v>
      </c>
    </row>
    <row r="1090" spans="1:15" x14ac:dyDescent="0.3">
      <c r="A1090" s="3">
        <v>43878</v>
      </c>
      <c r="B1090" s="3" t="str">
        <f>"Q" &amp;INT((MONTH(A1090)+2)/3) &amp; "-" &amp; YEAR(A1090)</f>
        <v>Q1-2020</v>
      </c>
      <c r="C1090" t="str">
        <f>TEXT(EnergyDemand__2_1[[#This Row],[Date]],"mmmm")</f>
        <v>February</v>
      </c>
      <c r="D1090">
        <f>WEEKNUM(EnergyDemand__2_1[[#This Row],[Date]],)</f>
        <v>8</v>
      </c>
      <c r="E1090" t="str">
        <f>TEXT(EnergyDemand__2_1[[#This Row],[Date]],"dddd")</f>
        <v>Monday</v>
      </c>
      <c r="F1090" s="49">
        <f>YEAR(EnergyDemand__2_1[[#This Row],[Date]])</f>
        <v>2020</v>
      </c>
      <c r="G1090">
        <v>15.2</v>
      </c>
      <c r="H1090">
        <v>25.6</v>
      </c>
      <c r="I1090">
        <v>26.4</v>
      </c>
      <c r="J1090">
        <v>0</v>
      </c>
      <c r="K1090" t="str">
        <f>VLOOKUP(EnergyDemand__2_1[[#This Row],[Date]],_holidays!$A$1:$C$2107,2,0)</f>
        <v>Y</v>
      </c>
      <c r="L1090" t="str">
        <f>VLOOKUP(EnergyDemand__2_1[[#This Row],[Date]],_holidays!$A$1:$C$2107,3,0)</f>
        <v>N</v>
      </c>
      <c r="M1090" s="2">
        <v>123351.845</v>
      </c>
      <c r="N1090" s="4">
        <v>64.10902188</v>
      </c>
      <c r="O1090" s="54">
        <f>EnergyDemand__2_1[[#This Row],[Demand]]*EnergyDemand__2_1[[#This Row],[RRP AUD$]]</f>
        <v>7907966.1300433688</v>
      </c>
    </row>
    <row r="1091" spans="1:15" x14ac:dyDescent="0.3">
      <c r="A1091" s="3">
        <v>43611</v>
      </c>
      <c r="B1091" s="3" t="str">
        <f>"Q" &amp;INT((MONTH(A1091)+2)/3) &amp; "-" &amp; YEAR(A1091)</f>
        <v>Q2-2019</v>
      </c>
      <c r="C1091" t="str">
        <f>TEXT(EnergyDemand__2_1[[#This Row],[Date]],"mmmm")</f>
        <v>May</v>
      </c>
      <c r="D1091">
        <f>WEEKNUM(EnergyDemand__2_1[[#This Row],[Date]],)</f>
        <v>22</v>
      </c>
      <c r="E1091" t="str">
        <f>TEXT(EnergyDemand__2_1[[#This Row],[Date]],"dddd")</f>
        <v>Sunday</v>
      </c>
      <c r="F1091" s="49">
        <f>YEAR(EnergyDemand__2_1[[#This Row],[Date]])</f>
        <v>2019</v>
      </c>
      <c r="G1091">
        <v>9.5</v>
      </c>
      <c r="H1091">
        <v>15.1</v>
      </c>
      <c r="I1091">
        <v>8.6</v>
      </c>
      <c r="J1091">
        <v>6.6</v>
      </c>
      <c r="K1091" t="str">
        <f>VLOOKUP(EnergyDemand__2_1[[#This Row],[Date]],_holidays!$A$1:$C$2107,2,0)</f>
        <v>Y</v>
      </c>
      <c r="L1091" t="str">
        <f>VLOOKUP(EnergyDemand__2_1[[#This Row],[Date]],_holidays!$A$1:$C$2107,3,0)</f>
        <v>N</v>
      </c>
      <c r="M1091" s="2">
        <v>106153.43</v>
      </c>
      <c r="N1091" s="4">
        <v>63.903082140000002</v>
      </c>
      <c r="O1091" s="54">
        <f>EnergyDemand__2_1[[#This Row],[Demand]]*EnergyDemand__2_1[[#This Row],[RRP AUD$]]</f>
        <v>6783531.3567327401</v>
      </c>
    </row>
    <row r="1092" spans="1:15" x14ac:dyDescent="0.3">
      <c r="A1092" s="3">
        <v>43776</v>
      </c>
      <c r="B1092" s="3" t="str">
        <f>"Q" &amp;INT((MONTH(A1092)+2)/3) &amp; "-" &amp; YEAR(A1092)</f>
        <v>Q4-2019</v>
      </c>
      <c r="C1092" t="str">
        <f>TEXT(EnergyDemand__2_1[[#This Row],[Date]],"mmmm")</f>
        <v>November</v>
      </c>
      <c r="D1092">
        <f>WEEKNUM(EnergyDemand__2_1[[#This Row],[Date]],)</f>
        <v>45</v>
      </c>
      <c r="E1092" t="str">
        <f>TEXT(EnergyDemand__2_1[[#This Row],[Date]],"dddd")</f>
        <v>Thursday</v>
      </c>
      <c r="F1092" s="49">
        <f>YEAR(EnergyDemand__2_1[[#This Row],[Date]])</f>
        <v>2019</v>
      </c>
      <c r="G1092">
        <v>11.5</v>
      </c>
      <c r="H1092">
        <v>17.7</v>
      </c>
      <c r="I1092">
        <v>8.3000000000000007</v>
      </c>
      <c r="J1092">
        <v>0</v>
      </c>
      <c r="K1092" t="str">
        <f>VLOOKUP(EnergyDemand__2_1[[#This Row],[Date]],_holidays!$A$1:$C$2107,2,0)</f>
        <v>Y</v>
      </c>
      <c r="L1092" t="str">
        <f>VLOOKUP(EnergyDemand__2_1[[#This Row],[Date]],_holidays!$A$1:$C$2107,3,0)</f>
        <v>N</v>
      </c>
      <c r="M1092" s="2">
        <v>115132.64</v>
      </c>
      <c r="N1092" s="4">
        <v>63.897686270000001</v>
      </c>
      <c r="O1092" s="54">
        <f>EnergyDemand__2_1[[#This Row],[Demand]]*EnergyDemand__2_1[[#This Row],[RRP AUD$]]</f>
        <v>7356709.3101568529</v>
      </c>
    </row>
    <row r="1093" spans="1:15" x14ac:dyDescent="0.3">
      <c r="A1093" s="3">
        <v>43845</v>
      </c>
      <c r="B1093" s="3" t="str">
        <f>"Q" &amp;INT((MONTH(A1093)+2)/3) &amp; "-" &amp; YEAR(A1093)</f>
        <v>Q1-2020</v>
      </c>
      <c r="C1093" t="str">
        <f>TEXT(EnergyDemand__2_1[[#This Row],[Date]],"mmmm")</f>
        <v>January</v>
      </c>
      <c r="D1093">
        <f>WEEKNUM(EnergyDemand__2_1[[#This Row],[Date]],)</f>
        <v>3</v>
      </c>
      <c r="E1093" t="str">
        <f>TEXT(EnergyDemand__2_1[[#This Row],[Date]],"dddd")</f>
        <v>Wednesday</v>
      </c>
      <c r="F1093" s="49">
        <f>YEAR(EnergyDemand__2_1[[#This Row],[Date]])</f>
        <v>2020</v>
      </c>
      <c r="G1093">
        <v>19.5</v>
      </c>
      <c r="H1093">
        <v>36.799999999999997</v>
      </c>
      <c r="I1093">
        <v>20.8</v>
      </c>
      <c r="J1093">
        <v>0</v>
      </c>
      <c r="K1093" t="str">
        <f>VLOOKUP(EnergyDemand__2_1[[#This Row],[Date]],_holidays!$A$1:$C$2107,2,0)</f>
        <v>N</v>
      </c>
      <c r="L1093" t="str">
        <f>VLOOKUP(EnergyDemand__2_1[[#This Row],[Date]],_holidays!$A$1:$C$2107,3,0)</f>
        <v>N</v>
      </c>
      <c r="M1093" s="2">
        <v>137408.22500000001</v>
      </c>
      <c r="N1093" s="4">
        <v>63.73047072</v>
      </c>
      <c r="O1093" s="54">
        <f>EnergyDemand__2_1[[#This Row],[Demand]]*EnergyDemand__2_1[[#This Row],[RRP AUD$]]</f>
        <v>8757090.8600496724</v>
      </c>
    </row>
    <row r="1094" spans="1:15" x14ac:dyDescent="0.3">
      <c r="A1094" s="3">
        <v>43231</v>
      </c>
      <c r="B1094" s="3" t="str">
        <f>"Q" &amp;INT((MONTH(A1094)+2)/3) &amp; "-" &amp; YEAR(A1094)</f>
        <v>Q2-2018</v>
      </c>
      <c r="C1094" t="str">
        <f>TEXT(EnergyDemand__2_1[[#This Row],[Date]],"mmmm")</f>
        <v>May</v>
      </c>
      <c r="D1094">
        <f>WEEKNUM(EnergyDemand__2_1[[#This Row],[Date]],)</f>
        <v>19</v>
      </c>
      <c r="E1094" t="str">
        <f>TEXT(EnergyDemand__2_1[[#This Row],[Date]],"dddd")</f>
        <v>Friday</v>
      </c>
      <c r="F1094" s="49">
        <f>YEAR(EnergyDemand__2_1[[#This Row],[Date]])</f>
        <v>2018</v>
      </c>
      <c r="G1094">
        <v>7.4</v>
      </c>
      <c r="H1094">
        <v>15.1</v>
      </c>
      <c r="I1094">
        <v>3.7</v>
      </c>
      <c r="J1094">
        <v>18.600000000000001</v>
      </c>
      <c r="K1094" t="str">
        <f>VLOOKUP(EnergyDemand__2_1[[#This Row],[Date]],_holidays!$A$1:$C$2107,2,0)</f>
        <v>Y</v>
      </c>
      <c r="L1094" t="str">
        <f>VLOOKUP(EnergyDemand__2_1[[#This Row],[Date]],_holidays!$A$1:$C$2107,3,0)</f>
        <v>N</v>
      </c>
      <c r="M1094" s="2">
        <v>133467.37</v>
      </c>
      <c r="N1094" s="4">
        <v>63.673069720000001</v>
      </c>
      <c r="O1094" s="54">
        <f>EnergyDemand__2_1[[#This Row],[Demand]]*EnergyDemand__2_1[[#This Row],[RRP AUD$]]</f>
        <v>8498277.1553550363</v>
      </c>
    </row>
    <row r="1095" spans="1:15" x14ac:dyDescent="0.3">
      <c r="A1095" s="3">
        <v>43171</v>
      </c>
      <c r="B1095" s="3" t="str">
        <f>"Q" &amp;INT((MONTH(A1095)+2)/3) &amp; "-" &amp; YEAR(A1095)</f>
        <v>Q1-2018</v>
      </c>
      <c r="C1095" t="str">
        <f>TEXT(EnergyDemand__2_1[[#This Row],[Date]],"mmmm")</f>
        <v>March</v>
      </c>
      <c r="D1095">
        <f>WEEKNUM(EnergyDemand__2_1[[#This Row],[Date]],)</f>
        <v>11</v>
      </c>
      <c r="E1095" t="str">
        <f>TEXT(EnergyDemand__2_1[[#This Row],[Date]],"dddd")</f>
        <v>Monday</v>
      </c>
      <c r="F1095" s="49">
        <f>YEAR(EnergyDemand__2_1[[#This Row],[Date]])</f>
        <v>2018</v>
      </c>
      <c r="G1095">
        <v>16.7</v>
      </c>
      <c r="H1095">
        <v>20.9</v>
      </c>
      <c r="I1095">
        <v>10.199999999999999</v>
      </c>
      <c r="J1095">
        <v>0</v>
      </c>
      <c r="K1095" t="str">
        <f>VLOOKUP(EnergyDemand__2_1[[#This Row],[Date]],_holidays!$A$1:$C$2107,2,0)</f>
        <v>Y</v>
      </c>
      <c r="L1095" t="str">
        <f>VLOOKUP(EnergyDemand__2_1[[#This Row],[Date]],_holidays!$A$1:$C$2107,3,0)</f>
        <v>Y</v>
      </c>
      <c r="M1095" s="2">
        <v>97542.31</v>
      </c>
      <c r="N1095" s="4">
        <v>63.452204719999997</v>
      </c>
      <c r="O1095" s="54">
        <f>EnergyDemand__2_1[[#This Row],[Demand]]*EnergyDemand__2_1[[#This Row],[RRP AUD$]]</f>
        <v>6189274.6229817029</v>
      </c>
    </row>
    <row r="1096" spans="1:15" x14ac:dyDescent="0.3">
      <c r="A1096" s="3">
        <v>42703</v>
      </c>
      <c r="B1096" s="3" t="str">
        <f>"Q" &amp;INT((MONTH(A1096)+2)/3) &amp; "-" &amp; YEAR(A1096)</f>
        <v>Q4-2016</v>
      </c>
      <c r="C1096" t="str">
        <f>TEXT(EnergyDemand__2_1[[#This Row],[Date]],"mmmm")</f>
        <v>November</v>
      </c>
      <c r="D1096">
        <f>WEEKNUM(EnergyDemand__2_1[[#This Row],[Date]],)</f>
        <v>49</v>
      </c>
      <c r="E1096" t="str">
        <f>TEXT(EnergyDemand__2_1[[#This Row],[Date]],"dddd")</f>
        <v>Tuesday</v>
      </c>
      <c r="F1096" s="49">
        <f>YEAR(EnergyDemand__2_1[[#This Row],[Date]])</f>
        <v>2016</v>
      </c>
      <c r="G1096">
        <v>10.4</v>
      </c>
      <c r="H1096">
        <v>20</v>
      </c>
      <c r="I1096">
        <v>31</v>
      </c>
      <c r="J1096">
        <v>0.2</v>
      </c>
      <c r="K1096" t="str">
        <f>VLOOKUP(EnergyDemand__2_1[[#This Row],[Date]],_holidays!$A$1:$C$2107,2,0)</f>
        <v>Y</v>
      </c>
      <c r="L1096" t="str">
        <f>VLOOKUP(EnergyDemand__2_1[[#This Row],[Date]],_holidays!$A$1:$C$2107,3,0)</f>
        <v>N</v>
      </c>
      <c r="M1096" s="2">
        <v>119169.17</v>
      </c>
      <c r="N1096" s="4">
        <v>63.429964150000004</v>
      </c>
      <c r="O1096" s="54">
        <f>EnergyDemand__2_1[[#This Row],[Demand]]*EnergyDemand__2_1[[#This Row],[RRP AUD$]]</f>
        <v>7558896.1808852563</v>
      </c>
    </row>
    <row r="1097" spans="1:15" x14ac:dyDescent="0.3">
      <c r="A1097" s="3">
        <v>43827</v>
      </c>
      <c r="B1097" s="3" t="str">
        <f>"Q" &amp;INT((MONTH(A1097)+2)/3) &amp; "-" &amp; YEAR(A1097)</f>
        <v>Q4-2019</v>
      </c>
      <c r="C1097" t="str">
        <f>TEXT(EnergyDemand__2_1[[#This Row],[Date]],"mmmm")</f>
        <v>December</v>
      </c>
      <c r="D1097">
        <f>WEEKNUM(EnergyDemand__2_1[[#This Row],[Date]],)</f>
        <v>52</v>
      </c>
      <c r="E1097" t="str">
        <f>TEXT(EnergyDemand__2_1[[#This Row],[Date]],"dddd")</f>
        <v>Saturday</v>
      </c>
      <c r="F1097" s="49">
        <f>YEAR(EnergyDemand__2_1[[#This Row],[Date]])</f>
        <v>2019</v>
      </c>
      <c r="G1097">
        <v>16.7</v>
      </c>
      <c r="H1097">
        <v>28.4</v>
      </c>
      <c r="I1097">
        <v>20.6</v>
      </c>
      <c r="J1097">
        <v>0</v>
      </c>
      <c r="K1097" t="str">
        <f>VLOOKUP(EnergyDemand__2_1[[#This Row],[Date]],_holidays!$A$1:$C$2107,2,0)</f>
        <v>N</v>
      </c>
      <c r="L1097" t="str">
        <f>VLOOKUP(EnergyDemand__2_1[[#This Row],[Date]],_holidays!$A$1:$C$2107,3,0)</f>
        <v>N</v>
      </c>
      <c r="M1097" s="2">
        <v>113521.685</v>
      </c>
      <c r="N1097" s="4">
        <v>63.295449300000001</v>
      </c>
      <c r="O1097" s="54">
        <f>EnergyDemand__2_1[[#This Row],[Demand]]*EnergyDemand__2_1[[#This Row],[RRP AUD$]]</f>
        <v>7185406.0573680708</v>
      </c>
    </row>
    <row r="1098" spans="1:15" x14ac:dyDescent="0.3">
      <c r="A1098" s="3">
        <v>44042</v>
      </c>
      <c r="B1098" s="3" t="str">
        <f>"Q" &amp;INT((MONTH(A1098)+2)/3) &amp; "-" &amp; YEAR(A1098)</f>
        <v>Q3-2020</v>
      </c>
      <c r="C1098" t="str">
        <f>TEXT(EnergyDemand__2_1[[#This Row],[Date]],"mmmm")</f>
        <v>July</v>
      </c>
      <c r="D1098">
        <f>WEEKNUM(EnergyDemand__2_1[[#This Row],[Date]],)</f>
        <v>31</v>
      </c>
      <c r="E1098" t="str">
        <f>TEXT(EnergyDemand__2_1[[#This Row],[Date]],"dddd")</f>
        <v>Thursday</v>
      </c>
      <c r="F1098" s="49">
        <f>YEAR(EnergyDemand__2_1[[#This Row],[Date]])</f>
        <v>2020</v>
      </c>
      <c r="G1098">
        <v>8</v>
      </c>
      <c r="H1098">
        <v>14.2</v>
      </c>
      <c r="I1098">
        <v>11.3</v>
      </c>
      <c r="J1098">
        <v>0</v>
      </c>
      <c r="K1098" t="str">
        <f>VLOOKUP(EnergyDemand__2_1[[#This Row],[Date]],_holidays!$A$1:$C$2107,2,0)</f>
        <v>Y</v>
      </c>
      <c r="L1098" t="str">
        <f>VLOOKUP(EnergyDemand__2_1[[#This Row],[Date]],_holidays!$A$1:$C$2107,3,0)</f>
        <v>N</v>
      </c>
      <c r="M1098" s="2">
        <v>132583.64000000001</v>
      </c>
      <c r="N1098" s="4">
        <v>63.223218019999997</v>
      </c>
      <c r="O1098" s="54">
        <f>EnergyDemand__2_1[[#This Row],[Demand]]*EnergyDemand__2_1[[#This Row],[RRP AUD$]]</f>
        <v>8382364.3776051933</v>
      </c>
    </row>
    <row r="1099" spans="1:15" x14ac:dyDescent="0.3">
      <c r="A1099" s="3">
        <v>43001</v>
      </c>
      <c r="B1099" s="3" t="str">
        <f>"Q" &amp;INT((MONTH(A1099)+2)/3) &amp; "-" &amp; YEAR(A1099)</f>
        <v>Q3-2017</v>
      </c>
      <c r="C1099" t="str">
        <f>TEXT(EnergyDemand__2_1[[#This Row],[Date]],"mmmm")</f>
        <v>September</v>
      </c>
      <c r="D1099">
        <f>WEEKNUM(EnergyDemand__2_1[[#This Row],[Date]],)</f>
        <v>38</v>
      </c>
      <c r="E1099" t="str">
        <f>TEXT(EnergyDemand__2_1[[#This Row],[Date]],"dddd")</f>
        <v>Saturday</v>
      </c>
      <c r="F1099" s="49">
        <f>YEAR(EnergyDemand__2_1[[#This Row],[Date]])</f>
        <v>2017</v>
      </c>
      <c r="G1099">
        <v>14.8</v>
      </c>
      <c r="H1099">
        <v>30.6</v>
      </c>
      <c r="I1099">
        <v>17.3</v>
      </c>
      <c r="J1099">
        <v>0</v>
      </c>
      <c r="K1099" t="str">
        <f>VLOOKUP(EnergyDemand__2_1[[#This Row],[Date]],_holidays!$A$1:$C$2107,2,0)</f>
        <v>N</v>
      </c>
      <c r="L1099" t="str">
        <f>VLOOKUP(EnergyDemand__2_1[[#This Row],[Date]],_holidays!$A$1:$C$2107,3,0)</f>
        <v>N</v>
      </c>
      <c r="M1099" s="2">
        <v>101012.29</v>
      </c>
      <c r="N1099" s="4">
        <v>63.0173962</v>
      </c>
      <c r="O1099" s="54">
        <f>EnergyDemand__2_1[[#This Row],[Demand]]*EnergyDemand__2_1[[#This Row],[RRP AUD$]]</f>
        <v>6365531.4999992978</v>
      </c>
    </row>
    <row r="1100" spans="1:15" x14ac:dyDescent="0.3">
      <c r="A1100" s="3">
        <v>43922</v>
      </c>
      <c r="B1100" s="3" t="str">
        <f>"Q" &amp;INT((MONTH(A1100)+2)/3) &amp; "-" &amp; YEAR(A1100)</f>
        <v>Q2-2020</v>
      </c>
      <c r="C1100" t="str">
        <f>TEXT(EnergyDemand__2_1[[#This Row],[Date]],"mmmm")</f>
        <v>April</v>
      </c>
      <c r="D1100">
        <f>WEEKNUM(EnergyDemand__2_1[[#This Row],[Date]],)</f>
        <v>14</v>
      </c>
      <c r="E1100" t="str">
        <f>TEXT(EnergyDemand__2_1[[#This Row],[Date]],"dddd")</f>
        <v>Wednesday</v>
      </c>
      <c r="F1100" s="49">
        <f>YEAR(EnergyDemand__2_1[[#This Row],[Date]])</f>
        <v>2020</v>
      </c>
      <c r="G1100">
        <v>11</v>
      </c>
      <c r="H1100">
        <v>23.1</v>
      </c>
      <c r="I1100">
        <v>15.2</v>
      </c>
      <c r="J1100">
        <v>0</v>
      </c>
      <c r="K1100" t="str">
        <f>VLOOKUP(EnergyDemand__2_1[[#This Row],[Date]],_holidays!$A$1:$C$2107,2,0)</f>
        <v>N</v>
      </c>
      <c r="L1100" t="str">
        <f>VLOOKUP(EnergyDemand__2_1[[#This Row],[Date]],_holidays!$A$1:$C$2107,3,0)</f>
        <v>N</v>
      </c>
      <c r="M1100" s="2">
        <v>110991.625</v>
      </c>
      <c r="N1100" s="4">
        <v>62.967514510000001</v>
      </c>
      <c r="O1100" s="54">
        <f>EnergyDemand__2_1[[#This Row],[Demand]]*EnergyDemand__2_1[[#This Row],[RRP AUD$]]</f>
        <v>6988866.7576759793</v>
      </c>
    </row>
    <row r="1101" spans="1:15" x14ac:dyDescent="0.3">
      <c r="A1101" s="3">
        <v>42472</v>
      </c>
      <c r="B1101" s="3" t="str">
        <f>"Q" &amp;INT((MONTH(A1101)+2)/3) &amp; "-" &amp; YEAR(A1101)</f>
        <v>Q2-2016</v>
      </c>
      <c r="C1101" t="str">
        <f>TEXT(EnergyDemand__2_1[[#This Row],[Date]],"mmmm")</f>
        <v>April</v>
      </c>
      <c r="D1101">
        <f>WEEKNUM(EnergyDemand__2_1[[#This Row],[Date]],)</f>
        <v>16</v>
      </c>
      <c r="E1101" t="str">
        <f>TEXT(EnergyDemand__2_1[[#This Row],[Date]],"dddd")</f>
        <v>Tuesday</v>
      </c>
      <c r="F1101" s="49">
        <f>YEAR(EnergyDemand__2_1[[#This Row],[Date]])</f>
        <v>2016</v>
      </c>
      <c r="G1101">
        <v>14</v>
      </c>
      <c r="H1101">
        <v>18.7</v>
      </c>
      <c r="I1101">
        <v>13.5</v>
      </c>
      <c r="J1101">
        <v>0.2</v>
      </c>
      <c r="K1101" t="str">
        <f>VLOOKUP(EnergyDemand__2_1[[#This Row],[Date]],_holidays!$A$1:$C$2107,2,0)</f>
        <v>Y</v>
      </c>
      <c r="L1101" t="str">
        <f>VLOOKUP(EnergyDemand__2_1[[#This Row],[Date]],_holidays!$A$1:$C$2107,3,0)</f>
        <v>N</v>
      </c>
      <c r="M1101" s="2">
        <v>123808.76</v>
      </c>
      <c r="N1101" s="4">
        <v>62.964552500000003</v>
      </c>
      <c r="O1101" s="54">
        <f>EnergyDemand__2_1[[#This Row],[Demand]]*EnergyDemand__2_1[[#This Row],[RRP AUD$]]</f>
        <v>7795563.1689799</v>
      </c>
    </row>
    <row r="1102" spans="1:15" x14ac:dyDescent="0.3">
      <c r="A1102" s="3">
        <v>42539</v>
      </c>
      <c r="B1102" s="3" t="str">
        <f>"Q" &amp;INT((MONTH(A1102)+2)/3) &amp; "-" &amp; YEAR(A1102)</f>
        <v>Q2-2016</v>
      </c>
      <c r="C1102" t="str">
        <f>TEXT(EnergyDemand__2_1[[#This Row],[Date]],"mmmm")</f>
        <v>June</v>
      </c>
      <c r="D1102">
        <f>WEEKNUM(EnergyDemand__2_1[[#This Row],[Date]],)</f>
        <v>25</v>
      </c>
      <c r="E1102" t="str">
        <f>TEXT(EnergyDemand__2_1[[#This Row],[Date]],"dddd")</f>
        <v>Saturday</v>
      </c>
      <c r="F1102" s="49">
        <f>YEAR(EnergyDemand__2_1[[#This Row],[Date]])</f>
        <v>2016</v>
      </c>
      <c r="G1102">
        <v>10</v>
      </c>
      <c r="H1102">
        <v>12.7</v>
      </c>
      <c r="I1102">
        <v>5.3</v>
      </c>
      <c r="J1102">
        <v>8.6</v>
      </c>
      <c r="K1102" t="str">
        <f>VLOOKUP(EnergyDemand__2_1[[#This Row],[Date]],_holidays!$A$1:$C$2107,2,0)</f>
        <v>Y</v>
      </c>
      <c r="L1102" t="str">
        <f>VLOOKUP(EnergyDemand__2_1[[#This Row],[Date]],_holidays!$A$1:$C$2107,3,0)</f>
        <v>N</v>
      </c>
      <c r="M1102" s="2">
        <v>123162.185</v>
      </c>
      <c r="N1102" s="4">
        <v>62.934016130000003</v>
      </c>
      <c r="O1102" s="54">
        <f>EnergyDemand__2_1[[#This Row],[Demand]]*EnergyDemand__2_1[[#This Row],[RRP AUD$]]</f>
        <v>7751090.9373960439</v>
      </c>
    </row>
    <row r="1103" spans="1:15" x14ac:dyDescent="0.3">
      <c r="A1103" s="3">
        <v>42754</v>
      </c>
      <c r="B1103" s="3" t="str">
        <f>"Q" &amp;INT((MONTH(A1103)+2)/3) &amp; "-" &amp; YEAR(A1103)</f>
        <v>Q1-2017</v>
      </c>
      <c r="C1103" t="str">
        <f>TEXT(EnergyDemand__2_1[[#This Row],[Date]],"mmmm")</f>
        <v>January</v>
      </c>
      <c r="D1103">
        <f>WEEKNUM(EnergyDemand__2_1[[#This Row],[Date]],)</f>
        <v>3</v>
      </c>
      <c r="E1103" t="str">
        <f>TEXT(EnergyDemand__2_1[[#This Row],[Date]],"dddd")</f>
        <v>Thursday</v>
      </c>
      <c r="F1103" s="49">
        <f>YEAR(EnergyDemand__2_1[[#This Row],[Date]])</f>
        <v>2017</v>
      </c>
      <c r="G1103">
        <v>11</v>
      </c>
      <c r="H1103">
        <v>23.4</v>
      </c>
      <c r="I1103">
        <v>29.7</v>
      </c>
      <c r="J1103">
        <v>0</v>
      </c>
      <c r="K1103" t="str">
        <f>VLOOKUP(EnergyDemand__2_1[[#This Row],[Date]],_holidays!$A$1:$C$2107,2,0)</f>
        <v>N</v>
      </c>
      <c r="L1103" t="str">
        <f>VLOOKUP(EnergyDemand__2_1[[#This Row],[Date]],_holidays!$A$1:$C$2107,3,0)</f>
        <v>N</v>
      </c>
      <c r="M1103" s="2">
        <v>112371.41</v>
      </c>
      <c r="N1103" s="4">
        <v>62.885130349999997</v>
      </c>
      <c r="O1103" s="54">
        <f>EnergyDemand__2_1[[#This Row],[Demand]]*EnergyDemand__2_1[[#This Row],[RRP AUD$]]</f>
        <v>7066490.7654632935</v>
      </c>
    </row>
    <row r="1104" spans="1:15" x14ac:dyDescent="0.3">
      <c r="A1104" s="3">
        <v>43230</v>
      </c>
      <c r="B1104" s="3" t="str">
        <f>"Q" &amp;INT((MONTH(A1104)+2)/3) &amp; "-" &amp; YEAR(A1104)</f>
        <v>Q2-2018</v>
      </c>
      <c r="C1104" t="str">
        <f>TEXT(EnergyDemand__2_1[[#This Row],[Date]],"mmmm")</f>
        <v>May</v>
      </c>
      <c r="D1104">
        <f>WEEKNUM(EnergyDemand__2_1[[#This Row],[Date]],)</f>
        <v>19</v>
      </c>
      <c r="E1104" t="str">
        <f>TEXT(EnergyDemand__2_1[[#This Row],[Date]],"dddd")</f>
        <v>Thursday</v>
      </c>
      <c r="F1104" s="49">
        <f>YEAR(EnergyDemand__2_1[[#This Row],[Date]])</f>
        <v>2018</v>
      </c>
      <c r="G1104">
        <v>9</v>
      </c>
      <c r="H1104">
        <v>12.8</v>
      </c>
      <c r="I1104">
        <v>8.5</v>
      </c>
      <c r="J1104">
        <v>8</v>
      </c>
      <c r="K1104" t="str">
        <f>VLOOKUP(EnergyDemand__2_1[[#This Row],[Date]],_holidays!$A$1:$C$2107,2,0)</f>
        <v>Y</v>
      </c>
      <c r="L1104" t="str">
        <f>VLOOKUP(EnergyDemand__2_1[[#This Row],[Date]],_holidays!$A$1:$C$2107,3,0)</f>
        <v>N</v>
      </c>
      <c r="M1104" s="2">
        <v>128518.505</v>
      </c>
      <c r="N1104" s="4">
        <v>62.881023409999997</v>
      </c>
      <c r="O1104" s="54">
        <f>EnergyDemand__2_1[[#This Row],[Demand]]*EnergyDemand__2_1[[#This Row],[RRP AUD$]]</f>
        <v>8081375.1215232024</v>
      </c>
    </row>
    <row r="1105" spans="1:15" x14ac:dyDescent="0.3">
      <c r="A1105" s="3">
        <v>43177</v>
      </c>
      <c r="B1105" s="3" t="str">
        <f>"Q" &amp;INT((MONTH(A1105)+2)/3) &amp; "-" &amp; YEAR(A1105)</f>
        <v>Q1-2018</v>
      </c>
      <c r="C1105" t="str">
        <f>TEXT(EnergyDemand__2_1[[#This Row],[Date]],"mmmm")</f>
        <v>March</v>
      </c>
      <c r="D1105">
        <f>WEEKNUM(EnergyDemand__2_1[[#This Row],[Date]],)</f>
        <v>12</v>
      </c>
      <c r="E1105" t="str">
        <f>TEXT(EnergyDemand__2_1[[#This Row],[Date]],"dddd")</f>
        <v>Sunday</v>
      </c>
      <c r="F1105" s="49">
        <f>YEAR(EnergyDemand__2_1[[#This Row],[Date]])</f>
        <v>2018</v>
      </c>
      <c r="G1105">
        <v>22.6</v>
      </c>
      <c r="H1105">
        <v>23.1</v>
      </c>
      <c r="I1105">
        <v>13.4</v>
      </c>
      <c r="J1105">
        <v>0</v>
      </c>
      <c r="K1105" t="str">
        <f>VLOOKUP(EnergyDemand__2_1[[#This Row],[Date]],_holidays!$A$1:$C$2107,2,0)</f>
        <v>Y</v>
      </c>
      <c r="L1105" t="str">
        <f>VLOOKUP(EnergyDemand__2_1[[#This Row],[Date]],_holidays!$A$1:$C$2107,3,0)</f>
        <v>N</v>
      </c>
      <c r="M1105" s="2">
        <v>97262.705000000002</v>
      </c>
      <c r="N1105" s="4">
        <v>62.872760649999996</v>
      </c>
      <c r="O1105" s="54">
        <f>EnergyDemand__2_1[[#This Row],[Demand]]*EnergyDemand__2_1[[#This Row],[RRP AUD$]]</f>
        <v>6115174.7716365578</v>
      </c>
    </row>
    <row r="1106" spans="1:15" x14ac:dyDescent="0.3">
      <c r="A1106" s="3">
        <v>43808</v>
      </c>
      <c r="B1106" s="3" t="str">
        <f>"Q" &amp;INT((MONTH(A1106)+2)/3) &amp; "-" &amp; YEAR(A1106)</f>
        <v>Q4-2019</v>
      </c>
      <c r="C1106" t="str">
        <f>TEXT(EnergyDemand__2_1[[#This Row],[Date]],"mmmm")</f>
        <v>December</v>
      </c>
      <c r="D1106">
        <f>WEEKNUM(EnergyDemand__2_1[[#This Row],[Date]],)</f>
        <v>50</v>
      </c>
      <c r="E1106" t="str">
        <f>TEXT(EnergyDemand__2_1[[#This Row],[Date]],"dddd")</f>
        <v>Monday</v>
      </c>
      <c r="F1106" s="49">
        <f>YEAR(EnergyDemand__2_1[[#This Row],[Date]])</f>
        <v>2019</v>
      </c>
      <c r="G1106">
        <v>16.3</v>
      </c>
      <c r="H1106">
        <v>38</v>
      </c>
      <c r="I1106">
        <v>28.6</v>
      </c>
      <c r="J1106">
        <v>0</v>
      </c>
      <c r="K1106" t="str">
        <f>VLOOKUP(EnergyDemand__2_1[[#This Row],[Date]],_holidays!$A$1:$C$2107,2,0)</f>
        <v>Y</v>
      </c>
      <c r="L1106" t="str">
        <f>VLOOKUP(EnergyDemand__2_1[[#This Row],[Date]],_holidays!$A$1:$C$2107,3,0)</f>
        <v>N</v>
      </c>
      <c r="M1106" s="2">
        <v>127910.83500000001</v>
      </c>
      <c r="N1106" s="4">
        <v>62.718792569999998</v>
      </c>
      <c r="O1106" s="54">
        <f>EnergyDemand__2_1[[#This Row],[Demand]]*EnergyDemand__2_1[[#This Row],[RRP AUD$]]</f>
        <v>8022413.1278204964</v>
      </c>
    </row>
    <row r="1107" spans="1:15" x14ac:dyDescent="0.3">
      <c r="A1107" s="3">
        <v>42574</v>
      </c>
      <c r="B1107" s="3" t="str">
        <f>"Q" &amp;INT((MONTH(A1107)+2)/3) &amp; "-" &amp; YEAR(A1107)</f>
        <v>Q3-2016</v>
      </c>
      <c r="C1107" t="str">
        <f>TEXT(EnergyDemand__2_1[[#This Row],[Date]],"mmmm")</f>
        <v>July</v>
      </c>
      <c r="D1107">
        <f>WEEKNUM(EnergyDemand__2_1[[#This Row],[Date]],)</f>
        <v>30</v>
      </c>
      <c r="E1107" t="str">
        <f>TEXT(EnergyDemand__2_1[[#This Row],[Date]],"dddd")</f>
        <v>Saturday</v>
      </c>
      <c r="F1107" s="49">
        <f>YEAR(EnergyDemand__2_1[[#This Row],[Date]])</f>
        <v>2016</v>
      </c>
      <c r="G1107">
        <v>7.5</v>
      </c>
      <c r="H1107">
        <v>11.6</v>
      </c>
      <c r="I1107">
        <v>9</v>
      </c>
      <c r="J1107">
        <v>2.8</v>
      </c>
      <c r="K1107" t="str">
        <f>VLOOKUP(EnergyDemand__2_1[[#This Row],[Date]],_holidays!$A$1:$C$2107,2,0)</f>
        <v>Y</v>
      </c>
      <c r="L1107" t="str">
        <f>VLOOKUP(EnergyDemand__2_1[[#This Row],[Date]],_holidays!$A$1:$C$2107,3,0)</f>
        <v>N</v>
      </c>
      <c r="M1107" s="2">
        <v>119888.575</v>
      </c>
      <c r="N1107" s="4">
        <v>62.709286929999998</v>
      </c>
      <c r="O1107" s="54">
        <f>EnergyDemand__2_1[[#This Row],[Demand]]*EnergyDemand__2_1[[#This Row],[RRP AUD$]]</f>
        <v>7518127.0493038241</v>
      </c>
    </row>
    <row r="1108" spans="1:15" x14ac:dyDescent="0.3">
      <c r="A1108" s="3">
        <v>43232</v>
      </c>
      <c r="B1108" s="3" t="str">
        <f>"Q" &amp;INT((MONTH(A1108)+2)/3) &amp; "-" &amp; YEAR(A1108)</f>
        <v>Q2-2018</v>
      </c>
      <c r="C1108" t="str">
        <f>TEXT(EnergyDemand__2_1[[#This Row],[Date]],"mmmm")</f>
        <v>May</v>
      </c>
      <c r="D1108">
        <f>WEEKNUM(EnergyDemand__2_1[[#This Row],[Date]],)</f>
        <v>19</v>
      </c>
      <c r="E1108" t="str">
        <f>TEXT(EnergyDemand__2_1[[#This Row],[Date]],"dddd")</f>
        <v>Saturday</v>
      </c>
      <c r="F1108" s="49">
        <f>YEAR(EnergyDemand__2_1[[#This Row],[Date]])</f>
        <v>2018</v>
      </c>
      <c r="G1108">
        <v>11</v>
      </c>
      <c r="H1108">
        <v>16.899999999999999</v>
      </c>
      <c r="I1108">
        <v>9</v>
      </c>
      <c r="J1108">
        <v>8.4</v>
      </c>
      <c r="K1108" t="str">
        <f>VLOOKUP(EnergyDemand__2_1[[#This Row],[Date]],_holidays!$A$1:$C$2107,2,0)</f>
        <v>Y</v>
      </c>
      <c r="L1108" t="str">
        <f>VLOOKUP(EnergyDemand__2_1[[#This Row],[Date]],_holidays!$A$1:$C$2107,3,0)</f>
        <v>N</v>
      </c>
      <c r="M1108" s="2">
        <v>111273.755</v>
      </c>
      <c r="N1108" s="4">
        <v>62.662214910000003</v>
      </c>
      <c r="O1108" s="54">
        <f>EnergyDemand__2_1[[#This Row],[Demand]]*EnergyDemand__2_1[[#This Row],[RRP AUD$]]</f>
        <v>6972659.9496526876</v>
      </c>
    </row>
    <row r="1109" spans="1:15" x14ac:dyDescent="0.3">
      <c r="A1109" s="3">
        <v>43580</v>
      </c>
      <c r="B1109" s="3" t="str">
        <f>"Q" &amp;INT((MONTH(A1109)+2)/3) &amp; "-" &amp; YEAR(A1109)</f>
        <v>Q2-2019</v>
      </c>
      <c r="C1109" t="str">
        <f>TEXT(EnergyDemand__2_1[[#This Row],[Date]],"mmmm")</f>
        <v>April</v>
      </c>
      <c r="D1109">
        <f>WEEKNUM(EnergyDemand__2_1[[#This Row],[Date]],)</f>
        <v>17</v>
      </c>
      <c r="E1109" t="str">
        <f>TEXT(EnergyDemand__2_1[[#This Row],[Date]],"dddd")</f>
        <v>Thursday</v>
      </c>
      <c r="F1109" s="49">
        <f>YEAR(EnergyDemand__2_1[[#This Row],[Date]])</f>
        <v>2019</v>
      </c>
      <c r="G1109">
        <v>10.199999999999999</v>
      </c>
      <c r="H1109">
        <v>21.5</v>
      </c>
      <c r="I1109">
        <v>10.6</v>
      </c>
      <c r="J1109">
        <v>0</v>
      </c>
      <c r="K1109" t="str">
        <f>VLOOKUP(EnergyDemand__2_1[[#This Row],[Date]],_holidays!$A$1:$C$2107,2,0)</f>
        <v>Y</v>
      </c>
      <c r="L1109" t="str">
        <f>VLOOKUP(EnergyDemand__2_1[[#This Row],[Date]],_holidays!$A$1:$C$2107,3,0)</f>
        <v>Y</v>
      </c>
      <c r="M1109" s="2">
        <v>98112.464999999997</v>
      </c>
      <c r="N1109" s="4">
        <v>62.60573067</v>
      </c>
      <c r="O1109" s="54">
        <f>EnergyDemand__2_1[[#This Row],[Demand]]*EnergyDemand__2_1[[#This Row],[RRP AUD$]]</f>
        <v>6142402.5591598013</v>
      </c>
    </row>
    <row r="1110" spans="1:15" x14ac:dyDescent="0.3">
      <c r="A1110" s="3">
        <v>42381</v>
      </c>
      <c r="B1110" s="3" t="str">
        <f>"Q" &amp;INT((MONTH(A1110)+2)/3) &amp; "-" &amp; YEAR(A1110)</f>
        <v>Q1-2016</v>
      </c>
      <c r="C1110" t="str">
        <f>TEXT(EnergyDemand__2_1[[#This Row],[Date]],"mmmm")</f>
        <v>January</v>
      </c>
      <c r="D1110">
        <f>WEEKNUM(EnergyDemand__2_1[[#This Row],[Date]],)</f>
        <v>3</v>
      </c>
      <c r="E1110" t="str">
        <f>TEXT(EnergyDemand__2_1[[#This Row],[Date]],"dddd")</f>
        <v>Tuesday</v>
      </c>
      <c r="F1110" s="49">
        <f>YEAR(EnergyDemand__2_1[[#This Row],[Date]])</f>
        <v>2016</v>
      </c>
      <c r="G1110">
        <v>17.100000000000001</v>
      </c>
      <c r="H1110">
        <v>24.8</v>
      </c>
      <c r="I1110">
        <v>29.1</v>
      </c>
      <c r="J1110">
        <v>0.8</v>
      </c>
      <c r="K1110" t="str">
        <f>VLOOKUP(EnergyDemand__2_1[[#This Row],[Date]],_holidays!$A$1:$C$2107,2,0)</f>
        <v>N</v>
      </c>
      <c r="L1110" t="str">
        <f>VLOOKUP(EnergyDemand__2_1[[#This Row],[Date]],_holidays!$A$1:$C$2107,3,0)</f>
        <v>N</v>
      </c>
      <c r="M1110" s="2">
        <v>135006.10999999999</v>
      </c>
      <c r="N1110" s="4">
        <v>62.53997502</v>
      </c>
      <c r="O1110" s="54">
        <f>EnergyDemand__2_1[[#This Row],[Demand]]*EnergyDemand__2_1[[#This Row],[RRP AUD$]]</f>
        <v>8443278.7469473705</v>
      </c>
    </row>
    <row r="1111" spans="1:15" x14ac:dyDescent="0.3">
      <c r="A1111" s="3">
        <v>43192</v>
      </c>
      <c r="B1111" s="3" t="str">
        <f>"Q" &amp;INT((MONTH(A1111)+2)/3) &amp; "-" &amp; YEAR(A1111)</f>
        <v>Q2-2018</v>
      </c>
      <c r="C1111" t="str">
        <f>TEXT(EnergyDemand__2_1[[#This Row],[Date]],"mmmm")</f>
        <v>April</v>
      </c>
      <c r="D1111">
        <f>WEEKNUM(EnergyDemand__2_1[[#This Row],[Date]],)</f>
        <v>14</v>
      </c>
      <c r="E1111" t="str">
        <f>TEXT(EnergyDemand__2_1[[#This Row],[Date]],"dddd")</f>
        <v>Monday</v>
      </c>
      <c r="F1111" s="49">
        <f>YEAR(EnergyDemand__2_1[[#This Row],[Date]])</f>
        <v>2018</v>
      </c>
      <c r="G1111">
        <v>14.9</v>
      </c>
      <c r="H1111">
        <v>20.9</v>
      </c>
      <c r="I1111">
        <v>14.4</v>
      </c>
      <c r="J1111">
        <v>0</v>
      </c>
      <c r="K1111" t="str">
        <f>VLOOKUP(EnergyDemand__2_1[[#This Row],[Date]],_holidays!$A$1:$C$2107,2,0)</f>
        <v>N</v>
      </c>
      <c r="L1111" t="str">
        <f>VLOOKUP(EnergyDemand__2_1[[#This Row],[Date]],_holidays!$A$1:$C$2107,3,0)</f>
        <v>Y</v>
      </c>
      <c r="M1111" s="2">
        <v>98258.25</v>
      </c>
      <c r="N1111" s="4">
        <v>62.410101240000003</v>
      </c>
      <c r="O1111" s="54">
        <f>EnergyDemand__2_1[[#This Row],[Demand]]*EnergyDemand__2_1[[#This Row],[RRP AUD$]]</f>
        <v>6132307.3301652307</v>
      </c>
    </row>
    <row r="1112" spans="1:15" x14ac:dyDescent="0.3">
      <c r="A1112" s="3">
        <v>42306</v>
      </c>
      <c r="B1112" s="3" t="str">
        <f>"Q" &amp;INT((MONTH(A1112)+2)/3) &amp; "-" &amp; YEAR(A1112)</f>
        <v>Q4-2015</v>
      </c>
      <c r="C1112" t="str">
        <f>TEXT(EnergyDemand__2_1[[#This Row],[Date]],"mmmm")</f>
        <v>October</v>
      </c>
      <c r="D1112">
        <f>WEEKNUM(EnergyDemand__2_1[[#This Row],[Date]],)</f>
        <v>44</v>
      </c>
      <c r="E1112" t="str">
        <f>TEXT(EnergyDemand__2_1[[#This Row],[Date]],"dddd")</f>
        <v>Thursday</v>
      </c>
      <c r="F1112" s="49">
        <f>YEAR(EnergyDemand__2_1[[#This Row],[Date]])</f>
        <v>2015</v>
      </c>
      <c r="G1112">
        <v>13.7</v>
      </c>
      <c r="H1112">
        <v>26.1</v>
      </c>
      <c r="I1112">
        <v>26.8</v>
      </c>
      <c r="J1112">
        <v>0</v>
      </c>
      <c r="K1112" t="str">
        <f>VLOOKUP(EnergyDemand__2_1[[#This Row],[Date]],_holidays!$A$1:$C$2107,2,0)</f>
        <v>Y</v>
      </c>
      <c r="L1112" t="str">
        <f>VLOOKUP(EnergyDemand__2_1[[#This Row],[Date]],_holidays!$A$1:$C$2107,3,0)</f>
        <v>N</v>
      </c>
      <c r="M1112" s="2">
        <v>124222.935</v>
      </c>
      <c r="N1112" s="4">
        <v>62.320128279999999</v>
      </c>
      <c r="O1112" s="54">
        <f>EnergyDemand__2_1[[#This Row],[Demand]]*EnergyDemand__2_1[[#This Row],[RRP AUD$]]</f>
        <v>7741589.2445181012</v>
      </c>
    </row>
    <row r="1113" spans="1:15" x14ac:dyDescent="0.3">
      <c r="A1113" s="3">
        <v>42471</v>
      </c>
      <c r="B1113" s="3" t="str">
        <f>"Q" &amp;INT((MONTH(A1113)+2)/3) &amp; "-" &amp; YEAR(A1113)</f>
        <v>Q2-2016</v>
      </c>
      <c r="C1113" t="str">
        <f>TEXT(EnergyDemand__2_1[[#This Row],[Date]],"mmmm")</f>
        <v>April</v>
      </c>
      <c r="D1113">
        <f>WEEKNUM(EnergyDemand__2_1[[#This Row],[Date]],)</f>
        <v>16</v>
      </c>
      <c r="E1113" t="str">
        <f>TEXT(EnergyDemand__2_1[[#This Row],[Date]],"dddd")</f>
        <v>Monday</v>
      </c>
      <c r="F1113" s="49">
        <f>YEAR(EnergyDemand__2_1[[#This Row],[Date]])</f>
        <v>2016</v>
      </c>
      <c r="G1113">
        <v>14.5</v>
      </c>
      <c r="H1113">
        <v>20.100000000000001</v>
      </c>
      <c r="I1113">
        <v>14.1</v>
      </c>
      <c r="J1113">
        <v>0</v>
      </c>
      <c r="K1113" t="str">
        <f>VLOOKUP(EnergyDemand__2_1[[#This Row],[Date]],_holidays!$A$1:$C$2107,2,0)</f>
        <v>N</v>
      </c>
      <c r="L1113" t="str">
        <f>VLOOKUP(EnergyDemand__2_1[[#This Row],[Date]],_holidays!$A$1:$C$2107,3,0)</f>
        <v>N</v>
      </c>
      <c r="M1113" s="2">
        <v>118614.005</v>
      </c>
      <c r="N1113" s="4">
        <v>62.306510809999999</v>
      </c>
      <c r="O1113" s="54">
        <f>EnergyDemand__2_1[[#This Row],[Demand]]*EnergyDemand__2_1[[#This Row],[RRP AUD$]]</f>
        <v>7390424.7847498944</v>
      </c>
    </row>
    <row r="1114" spans="1:15" x14ac:dyDescent="0.3">
      <c r="A1114" s="3">
        <v>43268</v>
      </c>
      <c r="B1114" s="3" t="str">
        <f>"Q" &amp;INT((MONTH(A1114)+2)/3) &amp; "-" &amp; YEAR(A1114)</f>
        <v>Q2-2018</v>
      </c>
      <c r="C1114" t="str">
        <f>TEXT(EnergyDemand__2_1[[#This Row],[Date]],"mmmm")</f>
        <v>June</v>
      </c>
      <c r="D1114">
        <f>WEEKNUM(EnergyDemand__2_1[[#This Row],[Date]],)</f>
        <v>25</v>
      </c>
      <c r="E1114" t="str">
        <f>TEXT(EnergyDemand__2_1[[#This Row],[Date]],"dddd")</f>
        <v>Sunday</v>
      </c>
      <c r="F1114" s="49">
        <f>YEAR(EnergyDemand__2_1[[#This Row],[Date]])</f>
        <v>2018</v>
      </c>
      <c r="G1114">
        <v>8</v>
      </c>
      <c r="H1114">
        <v>13.1</v>
      </c>
      <c r="I1114">
        <v>5.0999999999999996</v>
      </c>
      <c r="J1114">
        <v>15.6</v>
      </c>
      <c r="K1114" t="str">
        <f>VLOOKUP(EnergyDemand__2_1[[#This Row],[Date]],_holidays!$A$1:$C$2107,2,0)</f>
        <v>Y</v>
      </c>
      <c r="L1114" t="str">
        <f>VLOOKUP(EnergyDemand__2_1[[#This Row],[Date]],_holidays!$A$1:$C$2107,3,0)</f>
        <v>N</v>
      </c>
      <c r="M1114" s="2">
        <v>120785.595</v>
      </c>
      <c r="N1114" s="4">
        <v>62.272671549999998</v>
      </c>
      <c r="O1114" s="54">
        <f>EnergyDemand__2_1[[#This Row],[Demand]]*EnergyDemand__2_1[[#This Row],[RRP AUD$]]</f>
        <v>7521641.6854063217</v>
      </c>
    </row>
    <row r="1115" spans="1:15" x14ac:dyDescent="0.3">
      <c r="A1115" s="3">
        <v>42542</v>
      </c>
      <c r="B1115" s="3" t="str">
        <f>"Q" &amp;INT((MONTH(A1115)+2)/3) &amp; "-" &amp; YEAR(A1115)</f>
        <v>Q2-2016</v>
      </c>
      <c r="C1115" t="str">
        <f>TEXT(EnergyDemand__2_1[[#This Row],[Date]],"mmmm")</f>
        <v>June</v>
      </c>
      <c r="D1115">
        <f>WEEKNUM(EnergyDemand__2_1[[#This Row],[Date]],)</f>
        <v>26</v>
      </c>
      <c r="E1115" t="str">
        <f>TEXT(EnergyDemand__2_1[[#This Row],[Date]],"dddd")</f>
        <v>Tuesday</v>
      </c>
      <c r="F1115" s="49">
        <f>YEAR(EnergyDemand__2_1[[#This Row],[Date]])</f>
        <v>2016</v>
      </c>
      <c r="G1115">
        <v>10.4</v>
      </c>
      <c r="H1115">
        <v>14.7</v>
      </c>
      <c r="I1115">
        <v>7</v>
      </c>
      <c r="J1115">
        <v>3.2</v>
      </c>
      <c r="K1115" t="str">
        <f>VLOOKUP(EnergyDemand__2_1[[#This Row],[Date]],_holidays!$A$1:$C$2107,2,0)</f>
        <v>Y</v>
      </c>
      <c r="L1115" t="str">
        <f>VLOOKUP(EnergyDemand__2_1[[#This Row],[Date]],_holidays!$A$1:$C$2107,3,0)</f>
        <v>N</v>
      </c>
      <c r="M1115" s="2">
        <v>137511.315</v>
      </c>
      <c r="N1115" s="4">
        <v>62.154764110000002</v>
      </c>
      <c r="O1115" s="54">
        <f>EnergyDemand__2_1[[#This Row],[Demand]]*EnergyDemand__2_1[[#This Row],[RRP AUD$]]</f>
        <v>8546983.3462809045</v>
      </c>
    </row>
    <row r="1116" spans="1:15" x14ac:dyDescent="0.3">
      <c r="A1116" s="3">
        <v>44062</v>
      </c>
      <c r="B1116" s="3" t="str">
        <f>"Q" &amp;INT((MONTH(A1116)+2)/3) &amp; "-" &amp; YEAR(A1116)</f>
        <v>Q3-2020</v>
      </c>
      <c r="C1116" t="str">
        <f>TEXT(EnergyDemand__2_1[[#This Row],[Date]],"mmmm")</f>
        <v>August</v>
      </c>
      <c r="D1116">
        <f>WEEKNUM(EnergyDemand__2_1[[#This Row],[Date]],)</f>
        <v>34</v>
      </c>
      <c r="E1116" t="str">
        <f>TEXT(EnergyDemand__2_1[[#This Row],[Date]],"dddd")</f>
        <v>Wednesday</v>
      </c>
      <c r="F1116" s="49">
        <f>YEAR(EnergyDemand__2_1[[#This Row],[Date]])</f>
        <v>2020</v>
      </c>
      <c r="G1116">
        <v>9.6999999999999993</v>
      </c>
      <c r="H1116">
        <v>12.7</v>
      </c>
      <c r="I1116">
        <v>7.9</v>
      </c>
      <c r="J1116">
        <v>1.2</v>
      </c>
      <c r="K1116" t="str">
        <f>VLOOKUP(EnergyDemand__2_1[[#This Row],[Date]],_holidays!$A$1:$C$2107,2,0)</f>
        <v>N</v>
      </c>
      <c r="L1116" t="str">
        <f>VLOOKUP(EnergyDemand__2_1[[#This Row],[Date]],_holidays!$A$1:$C$2107,3,0)</f>
        <v>N</v>
      </c>
      <c r="M1116" s="2">
        <v>129884.75</v>
      </c>
      <c r="N1116" s="4">
        <v>62.123207630000003</v>
      </c>
      <c r="O1116" s="54">
        <f>EnergyDemand__2_1[[#This Row],[Demand]]*EnergyDemand__2_1[[#This Row],[RRP AUD$]]</f>
        <v>8068857.2922206428</v>
      </c>
    </row>
    <row r="1117" spans="1:15" x14ac:dyDescent="0.3">
      <c r="A1117" s="3">
        <v>42626</v>
      </c>
      <c r="B1117" s="3" t="str">
        <f>"Q" &amp;INT((MONTH(A1117)+2)/3) &amp; "-" &amp; YEAR(A1117)</f>
        <v>Q3-2016</v>
      </c>
      <c r="C1117" t="str">
        <f>TEXT(EnergyDemand__2_1[[#This Row],[Date]],"mmmm")</f>
        <v>September</v>
      </c>
      <c r="D1117">
        <f>WEEKNUM(EnergyDemand__2_1[[#This Row],[Date]],)</f>
        <v>38</v>
      </c>
      <c r="E1117" t="str">
        <f>TEXT(EnergyDemand__2_1[[#This Row],[Date]],"dddd")</f>
        <v>Tuesday</v>
      </c>
      <c r="F1117" s="49">
        <f>YEAR(EnergyDemand__2_1[[#This Row],[Date]])</f>
        <v>2016</v>
      </c>
      <c r="G1117">
        <v>9.6</v>
      </c>
      <c r="H1117">
        <v>14.6</v>
      </c>
      <c r="I1117">
        <v>2.8</v>
      </c>
      <c r="J1117">
        <v>9</v>
      </c>
      <c r="K1117" t="str">
        <f>VLOOKUP(EnergyDemand__2_1[[#This Row],[Date]],_holidays!$A$1:$C$2107,2,0)</f>
        <v>Y</v>
      </c>
      <c r="L1117" t="str">
        <f>VLOOKUP(EnergyDemand__2_1[[#This Row],[Date]],_holidays!$A$1:$C$2107,3,0)</f>
        <v>N</v>
      </c>
      <c r="M1117" s="2">
        <v>134720.155</v>
      </c>
      <c r="N1117" s="4">
        <v>62.068475560000003</v>
      </c>
      <c r="O1117" s="54">
        <f>EnergyDemand__2_1[[#This Row],[Demand]]*EnergyDemand__2_1[[#This Row],[RRP AUD$]]</f>
        <v>8361874.6480569122</v>
      </c>
    </row>
    <row r="1118" spans="1:15" x14ac:dyDescent="0.3">
      <c r="A1118" s="3">
        <v>43987</v>
      </c>
      <c r="B1118" s="3" t="str">
        <f>"Q" &amp;INT((MONTH(A1118)+2)/3) &amp; "-" &amp; YEAR(A1118)</f>
        <v>Q2-2020</v>
      </c>
      <c r="C1118" t="str">
        <f>TEXT(EnergyDemand__2_1[[#This Row],[Date]],"mmmm")</f>
        <v>June</v>
      </c>
      <c r="D1118">
        <f>WEEKNUM(EnergyDemand__2_1[[#This Row],[Date]],)</f>
        <v>23</v>
      </c>
      <c r="E1118" t="str">
        <f>TEXT(EnergyDemand__2_1[[#This Row],[Date]],"dddd")</f>
        <v>Friday</v>
      </c>
      <c r="F1118" s="49">
        <f>YEAR(EnergyDemand__2_1[[#This Row],[Date]])</f>
        <v>2020</v>
      </c>
      <c r="G1118">
        <v>4.0999999999999996</v>
      </c>
      <c r="H1118">
        <v>14.6</v>
      </c>
      <c r="I1118">
        <v>9.4</v>
      </c>
      <c r="J1118">
        <v>0</v>
      </c>
      <c r="K1118" t="str">
        <f>VLOOKUP(EnergyDemand__2_1[[#This Row],[Date]],_holidays!$A$1:$C$2107,2,0)</f>
        <v>Y</v>
      </c>
      <c r="L1118" t="str">
        <f>VLOOKUP(EnergyDemand__2_1[[#This Row],[Date]],_holidays!$A$1:$C$2107,3,0)</f>
        <v>N</v>
      </c>
      <c r="M1118" s="2">
        <v>137368.465</v>
      </c>
      <c r="N1118" s="4">
        <v>62.033443830000003</v>
      </c>
      <c r="O1118" s="54">
        <f>EnergyDemand__2_1[[#This Row],[Demand]]*EnergyDemand__2_1[[#This Row],[RRP AUD$]]</f>
        <v>8521438.9575908203</v>
      </c>
    </row>
    <row r="1119" spans="1:15" x14ac:dyDescent="0.3">
      <c r="A1119" s="3">
        <v>43697</v>
      </c>
      <c r="B1119" s="3" t="str">
        <f>"Q" &amp;INT((MONTH(A1119)+2)/3) &amp; "-" &amp; YEAR(A1119)</f>
        <v>Q3-2019</v>
      </c>
      <c r="C1119" t="str">
        <f>TEXT(EnergyDemand__2_1[[#This Row],[Date]],"mmmm")</f>
        <v>August</v>
      </c>
      <c r="D1119">
        <f>WEEKNUM(EnergyDemand__2_1[[#This Row],[Date]],)</f>
        <v>34</v>
      </c>
      <c r="E1119" t="str">
        <f>TEXT(EnergyDemand__2_1[[#This Row],[Date]],"dddd")</f>
        <v>Tuesday</v>
      </c>
      <c r="F1119" s="49">
        <f>YEAR(EnergyDemand__2_1[[#This Row],[Date]])</f>
        <v>2019</v>
      </c>
      <c r="G1119">
        <v>7.6</v>
      </c>
      <c r="H1119">
        <v>17</v>
      </c>
      <c r="I1119">
        <v>7.2</v>
      </c>
      <c r="J1119">
        <v>0.4</v>
      </c>
      <c r="K1119" t="str">
        <f>VLOOKUP(EnergyDemand__2_1[[#This Row],[Date]],_holidays!$A$1:$C$2107,2,0)</f>
        <v>Y</v>
      </c>
      <c r="L1119" t="str">
        <f>VLOOKUP(EnergyDemand__2_1[[#This Row],[Date]],_holidays!$A$1:$C$2107,3,0)</f>
        <v>N</v>
      </c>
      <c r="M1119" s="2">
        <v>131438.54999999999</v>
      </c>
      <c r="N1119" s="4">
        <v>61.926547419999999</v>
      </c>
      <c r="O1119" s="54">
        <f>EnergyDemand__2_1[[#This Row],[Demand]]*EnergyDemand__2_1[[#This Row],[RRP AUD$]]</f>
        <v>8139535.5993910404</v>
      </c>
    </row>
    <row r="1120" spans="1:15" x14ac:dyDescent="0.3">
      <c r="A1120" s="3">
        <v>43226</v>
      </c>
      <c r="B1120" s="3" t="str">
        <f>"Q" &amp;INT((MONTH(A1120)+2)/3) &amp; "-" &amp; YEAR(A1120)</f>
        <v>Q2-2018</v>
      </c>
      <c r="C1120" t="str">
        <f>TEXT(EnergyDemand__2_1[[#This Row],[Date]],"mmmm")</f>
        <v>May</v>
      </c>
      <c r="D1120">
        <f>WEEKNUM(EnergyDemand__2_1[[#This Row],[Date]],)</f>
        <v>19</v>
      </c>
      <c r="E1120" t="str">
        <f>TEXT(EnergyDemand__2_1[[#This Row],[Date]],"dddd")</f>
        <v>Sunday</v>
      </c>
      <c r="F1120" s="49">
        <f>YEAR(EnergyDemand__2_1[[#This Row],[Date]])</f>
        <v>2018</v>
      </c>
      <c r="G1120">
        <v>9.9</v>
      </c>
      <c r="H1120">
        <v>21.7</v>
      </c>
      <c r="I1120">
        <v>11</v>
      </c>
      <c r="J1120">
        <v>0</v>
      </c>
      <c r="K1120" t="str">
        <f>VLOOKUP(EnergyDemand__2_1[[#This Row],[Date]],_holidays!$A$1:$C$2107,2,0)</f>
        <v>Y</v>
      </c>
      <c r="L1120" t="str">
        <f>VLOOKUP(EnergyDemand__2_1[[#This Row],[Date]],_holidays!$A$1:$C$2107,3,0)</f>
        <v>N</v>
      </c>
      <c r="M1120" s="2">
        <v>105840.39</v>
      </c>
      <c r="N1120" s="4">
        <v>61.89517764</v>
      </c>
      <c r="O1120" s="54">
        <f>EnergyDemand__2_1[[#This Row],[Demand]]*EnergyDemand__2_1[[#This Row],[RRP AUD$]]</f>
        <v>6551009.7405368797</v>
      </c>
    </row>
    <row r="1121" spans="1:15" x14ac:dyDescent="0.3">
      <c r="A1121" s="3">
        <v>43644</v>
      </c>
      <c r="B1121" s="3" t="str">
        <f>"Q" &amp;INT((MONTH(A1121)+2)/3) &amp; "-" &amp; YEAR(A1121)</f>
        <v>Q2-2019</v>
      </c>
      <c r="C1121" t="str">
        <f>TEXT(EnergyDemand__2_1[[#This Row],[Date]],"mmmm")</f>
        <v>June</v>
      </c>
      <c r="D1121">
        <f>WEEKNUM(EnergyDemand__2_1[[#This Row],[Date]],)</f>
        <v>26</v>
      </c>
      <c r="E1121" t="str">
        <f>TEXT(EnergyDemand__2_1[[#This Row],[Date]],"dddd")</f>
        <v>Friday</v>
      </c>
      <c r="F1121" s="49">
        <f>YEAR(EnergyDemand__2_1[[#This Row],[Date]])</f>
        <v>2019</v>
      </c>
      <c r="G1121">
        <v>10.7</v>
      </c>
      <c r="H1121">
        <v>19.5</v>
      </c>
      <c r="I1121">
        <v>9.1999999999999993</v>
      </c>
      <c r="J1121">
        <v>0</v>
      </c>
      <c r="K1121" t="str">
        <f>VLOOKUP(EnergyDemand__2_1[[#This Row],[Date]],_holidays!$A$1:$C$2107,2,0)</f>
        <v>N</v>
      </c>
      <c r="L1121" t="str">
        <f>VLOOKUP(EnergyDemand__2_1[[#This Row],[Date]],_holidays!$A$1:$C$2107,3,0)</f>
        <v>N</v>
      </c>
      <c r="M1121" s="2">
        <v>123546.62</v>
      </c>
      <c r="N1121" s="4">
        <v>61.815155930000003</v>
      </c>
      <c r="O1121" s="54">
        <f>EnergyDemand__2_1[[#This Row],[Demand]]*EnergyDemand__2_1[[#This Row],[RRP AUD$]]</f>
        <v>7637053.5799244568</v>
      </c>
    </row>
    <row r="1122" spans="1:15" x14ac:dyDescent="0.3">
      <c r="A1122" s="3">
        <v>44024</v>
      </c>
      <c r="B1122" s="3" t="str">
        <f>"Q" &amp;INT((MONTH(A1122)+2)/3) &amp; "-" &amp; YEAR(A1122)</f>
        <v>Q3-2020</v>
      </c>
      <c r="C1122" t="str">
        <f>TEXT(EnergyDemand__2_1[[#This Row],[Date]],"mmmm")</f>
        <v>July</v>
      </c>
      <c r="D1122">
        <f>WEEKNUM(EnergyDemand__2_1[[#This Row],[Date]],)</f>
        <v>29</v>
      </c>
      <c r="E1122" t="str">
        <f>TEXT(EnergyDemand__2_1[[#This Row],[Date]],"dddd")</f>
        <v>Sunday</v>
      </c>
      <c r="F1122" s="49">
        <f>YEAR(EnergyDemand__2_1[[#This Row],[Date]])</f>
        <v>2020</v>
      </c>
      <c r="G1122">
        <v>9</v>
      </c>
      <c r="H1122">
        <v>14.2</v>
      </c>
      <c r="I1122">
        <v>8.3000000000000007</v>
      </c>
      <c r="J1122">
        <v>6.8</v>
      </c>
      <c r="K1122" t="str">
        <f>VLOOKUP(EnergyDemand__2_1[[#This Row],[Date]],_holidays!$A$1:$C$2107,2,0)</f>
        <v>N</v>
      </c>
      <c r="L1122" t="str">
        <f>VLOOKUP(EnergyDemand__2_1[[#This Row],[Date]],_holidays!$A$1:$C$2107,3,0)</f>
        <v>N</v>
      </c>
      <c r="M1122" s="2">
        <v>118837.05</v>
      </c>
      <c r="N1122" s="4">
        <v>61.719482409999998</v>
      </c>
      <c r="O1122" s="54">
        <f>EnergyDemand__2_1[[#This Row],[Demand]]*EnergyDemand__2_1[[#This Row],[RRP AUD$]]</f>
        <v>7334561.2171312906</v>
      </c>
    </row>
    <row r="1123" spans="1:15" x14ac:dyDescent="0.3">
      <c r="A1123" s="3">
        <v>43006</v>
      </c>
      <c r="B1123" s="3" t="str">
        <f>"Q" &amp;INT((MONTH(A1123)+2)/3) &amp; "-" &amp; YEAR(A1123)</f>
        <v>Q3-2017</v>
      </c>
      <c r="C1123" t="str">
        <f>TEXT(EnergyDemand__2_1[[#This Row],[Date]],"mmmm")</f>
        <v>September</v>
      </c>
      <c r="D1123">
        <f>WEEKNUM(EnergyDemand__2_1[[#This Row],[Date]],)</f>
        <v>39</v>
      </c>
      <c r="E1123" t="str">
        <f>TEXT(EnergyDemand__2_1[[#This Row],[Date]],"dddd")</f>
        <v>Thursday</v>
      </c>
      <c r="F1123" s="49">
        <f>YEAR(EnergyDemand__2_1[[#This Row],[Date]])</f>
        <v>2017</v>
      </c>
      <c r="G1123">
        <v>10.4</v>
      </c>
      <c r="H1123">
        <v>18.5</v>
      </c>
      <c r="I1123">
        <v>12.8</v>
      </c>
      <c r="J1123">
        <v>0</v>
      </c>
      <c r="K1123" t="str">
        <f>VLOOKUP(EnergyDemand__2_1[[#This Row],[Date]],_holidays!$A$1:$C$2107,2,0)</f>
        <v>N</v>
      </c>
      <c r="L1123" t="str">
        <f>VLOOKUP(EnergyDemand__2_1[[#This Row],[Date]],_holidays!$A$1:$C$2107,3,0)</f>
        <v>N</v>
      </c>
      <c r="M1123" s="2">
        <v>116655.855</v>
      </c>
      <c r="N1123" s="4">
        <v>61.649556580000002</v>
      </c>
      <c r="O1123" s="54">
        <f>EnergyDemand__2_1[[#This Row],[Demand]]*EnergyDemand__2_1[[#This Row],[RRP AUD$]]</f>
        <v>7191781.733210776</v>
      </c>
    </row>
    <row r="1124" spans="1:15" x14ac:dyDescent="0.3">
      <c r="A1124" s="3">
        <v>42478</v>
      </c>
      <c r="B1124" s="3" t="str">
        <f>"Q" &amp;INT((MONTH(A1124)+2)/3) &amp; "-" &amp; YEAR(A1124)</f>
        <v>Q2-2016</v>
      </c>
      <c r="C1124" t="str">
        <f>TEXT(EnergyDemand__2_1[[#This Row],[Date]],"mmmm")</f>
        <v>April</v>
      </c>
      <c r="D1124">
        <f>WEEKNUM(EnergyDemand__2_1[[#This Row],[Date]],)</f>
        <v>17</v>
      </c>
      <c r="E1124" t="str">
        <f>TEXT(EnergyDemand__2_1[[#This Row],[Date]],"dddd")</f>
        <v>Monday</v>
      </c>
      <c r="F1124" s="49">
        <f>YEAR(EnergyDemand__2_1[[#This Row],[Date]])</f>
        <v>2016</v>
      </c>
      <c r="G1124">
        <v>9.8000000000000007</v>
      </c>
      <c r="H1124">
        <v>25</v>
      </c>
      <c r="I1124">
        <v>15</v>
      </c>
      <c r="J1124">
        <v>0</v>
      </c>
      <c r="K1124" t="str">
        <f>VLOOKUP(EnergyDemand__2_1[[#This Row],[Date]],_holidays!$A$1:$C$2107,2,0)</f>
        <v>Y</v>
      </c>
      <c r="L1124" t="str">
        <f>VLOOKUP(EnergyDemand__2_1[[#This Row],[Date]],_holidays!$A$1:$C$2107,3,0)</f>
        <v>N</v>
      </c>
      <c r="M1124" s="2">
        <v>123441.82</v>
      </c>
      <c r="N1124" s="4">
        <v>61.629114919999999</v>
      </c>
      <c r="O1124" s="54">
        <f>EnergyDemand__2_1[[#This Row],[Demand]]*EnergyDemand__2_1[[#This Row],[RRP AUD$]]</f>
        <v>7607610.110713955</v>
      </c>
    </row>
    <row r="1125" spans="1:15" x14ac:dyDescent="0.3">
      <c r="A1125" s="3">
        <v>44071</v>
      </c>
      <c r="B1125" s="3" t="str">
        <f>"Q" &amp;INT((MONTH(A1125)+2)/3) &amp; "-" &amp; YEAR(A1125)</f>
        <v>Q3-2020</v>
      </c>
      <c r="C1125" t="str">
        <f>TEXT(EnergyDemand__2_1[[#This Row],[Date]],"mmmm")</f>
        <v>August</v>
      </c>
      <c r="D1125">
        <f>WEEKNUM(EnergyDemand__2_1[[#This Row],[Date]],)</f>
        <v>35</v>
      </c>
      <c r="E1125" t="str">
        <f>TEXT(EnergyDemand__2_1[[#This Row],[Date]],"dddd")</f>
        <v>Friday</v>
      </c>
      <c r="F1125" s="49">
        <f>YEAR(EnergyDemand__2_1[[#This Row],[Date]])</f>
        <v>2020</v>
      </c>
      <c r="G1125">
        <v>8.5</v>
      </c>
      <c r="H1125">
        <v>17.600000000000001</v>
      </c>
      <c r="I1125">
        <v>15.1</v>
      </c>
      <c r="J1125">
        <v>1.4</v>
      </c>
      <c r="K1125" t="str">
        <f>VLOOKUP(EnergyDemand__2_1[[#This Row],[Date]],_holidays!$A$1:$C$2107,2,0)</f>
        <v>N</v>
      </c>
      <c r="L1125" t="str">
        <f>VLOOKUP(EnergyDemand__2_1[[#This Row],[Date]],_holidays!$A$1:$C$2107,3,0)</f>
        <v>N</v>
      </c>
      <c r="M1125" s="2">
        <v>118809.08</v>
      </c>
      <c r="N1125" s="4">
        <v>61.608847650000001</v>
      </c>
      <c r="O1125" s="54">
        <f>EnergyDemand__2_1[[#This Row],[Demand]]*EnergyDemand__2_1[[#This Row],[RRP AUD$]]</f>
        <v>7319690.509156662</v>
      </c>
    </row>
    <row r="1126" spans="1:15" x14ac:dyDescent="0.3">
      <c r="A1126" s="3">
        <v>43923</v>
      </c>
      <c r="B1126" s="3" t="str">
        <f>"Q" &amp;INT((MONTH(A1126)+2)/3) &amp; "-" &amp; YEAR(A1126)</f>
        <v>Q2-2020</v>
      </c>
      <c r="C1126" t="str">
        <f>TEXT(EnergyDemand__2_1[[#This Row],[Date]],"mmmm")</f>
        <v>April</v>
      </c>
      <c r="D1126">
        <f>WEEKNUM(EnergyDemand__2_1[[#This Row],[Date]],)</f>
        <v>14</v>
      </c>
      <c r="E1126" t="str">
        <f>TEXT(EnergyDemand__2_1[[#This Row],[Date]],"dddd")</f>
        <v>Thursday</v>
      </c>
      <c r="F1126" s="49">
        <f>YEAR(EnergyDemand__2_1[[#This Row],[Date]])</f>
        <v>2020</v>
      </c>
      <c r="G1126">
        <v>12.4</v>
      </c>
      <c r="H1126">
        <v>20.7</v>
      </c>
      <c r="I1126">
        <v>4.2</v>
      </c>
      <c r="J1126">
        <v>23</v>
      </c>
      <c r="K1126" t="str">
        <f>VLOOKUP(EnergyDemand__2_1[[#This Row],[Date]],_holidays!$A$1:$C$2107,2,0)</f>
        <v>N</v>
      </c>
      <c r="L1126" t="str">
        <f>VLOOKUP(EnergyDemand__2_1[[#This Row],[Date]],_holidays!$A$1:$C$2107,3,0)</f>
        <v>N</v>
      </c>
      <c r="M1126" s="2">
        <v>116302.66499999999</v>
      </c>
      <c r="N1126" s="4">
        <v>61.537019960000002</v>
      </c>
      <c r="O1126" s="54">
        <f>EnergyDemand__2_1[[#This Row],[Demand]]*EnergyDemand__2_1[[#This Row],[RRP AUD$]]</f>
        <v>7156919.4175061928</v>
      </c>
    </row>
    <row r="1127" spans="1:15" x14ac:dyDescent="0.3">
      <c r="A1127" s="3">
        <v>43100</v>
      </c>
      <c r="B1127" s="3" t="str">
        <f>"Q" &amp;INT((MONTH(A1127)+2)/3) &amp; "-" &amp; YEAR(A1127)</f>
        <v>Q4-2017</v>
      </c>
      <c r="C1127" t="str">
        <f>TEXT(EnergyDemand__2_1[[#This Row],[Date]],"mmmm")</f>
        <v>December</v>
      </c>
      <c r="D1127">
        <f>WEEKNUM(EnergyDemand__2_1[[#This Row],[Date]],)</f>
        <v>53</v>
      </c>
      <c r="E1127" t="str">
        <f>TEXT(EnergyDemand__2_1[[#This Row],[Date]],"dddd")</f>
        <v>Sunday</v>
      </c>
      <c r="F1127" s="49">
        <f>YEAR(EnergyDemand__2_1[[#This Row],[Date]])</f>
        <v>2017</v>
      </c>
      <c r="G1127">
        <v>12</v>
      </c>
      <c r="H1127">
        <v>25.7</v>
      </c>
      <c r="I1127">
        <v>31.7</v>
      </c>
      <c r="J1127">
        <v>0.2</v>
      </c>
      <c r="K1127" t="str">
        <f>VLOOKUP(EnergyDemand__2_1[[#This Row],[Date]],_holidays!$A$1:$C$2107,2,0)</f>
        <v>N</v>
      </c>
      <c r="L1127" t="str">
        <f>VLOOKUP(EnergyDemand__2_1[[#This Row],[Date]],_holidays!$A$1:$C$2107,3,0)</f>
        <v>N</v>
      </c>
      <c r="M1127" s="2">
        <v>95700.479999999996</v>
      </c>
      <c r="N1127" s="4">
        <v>61.49347092</v>
      </c>
      <c r="O1127" s="54">
        <f>EnergyDemand__2_1[[#This Row],[Demand]]*EnergyDemand__2_1[[#This Row],[RRP AUD$]]</f>
        <v>5884954.6839100411</v>
      </c>
    </row>
    <row r="1128" spans="1:15" x14ac:dyDescent="0.3">
      <c r="A1128" s="3">
        <v>43037</v>
      </c>
      <c r="B1128" s="3" t="str">
        <f>"Q" &amp;INT((MONTH(A1128)+2)/3) &amp; "-" &amp; YEAR(A1128)</f>
        <v>Q4-2017</v>
      </c>
      <c r="C1128" t="str">
        <f>TEXT(EnergyDemand__2_1[[#This Row],[Date]],"mmmm")</f>
        <v>October</v>
      </c>
      <c r="D1128">
        <f>WEEKNUM(EnergyDemand__2_1[[#This Row],[Date]],)</f>
        <v>44</v>
      </c>
      <c r="E1128" t="str">
        <f>TEXT(EnergyDemand__2_1[[#This Row],[Date]],"dddd")</f>
        <v>Sunday</v>
      </c>
      <c r="F1128" s="49">
        <f>YEAR(EnergyDemand__2_1[[#This Row],[Date]])</f>
        <v>2017</v>
      </c>
      <c r="G1128">
        <v>11.5</v>
      </c>
      <c r="H1128">
        <v>28.6</v>
      </c>
      <c r="I1128">
        <v>27.1</v>
      </c>
      <c r="J1128">
        <v>0</v>
      </c>
      <c r="K1128" t="str">
        <f>VLOOKUP(EnergyDemand__2_1[[#This Row],[Date]],_holidays!$A$1:$C$2107,2,0)</f>
        <v>Y</v>
      </c>
      <c r="L1128" t="str">
        <f>VLOOKUP(EnergyDemand__2_1[[#This Row],[Date]],_holidays!$A$1:$C$2107,3,0)</f>
        <v>N</v>
      </c>
      <c r="M1128" s="2">
        <v>92182.955000000002</v>
      </c>
      <c r="N1128" s="4">
        <v>61.462527489999999</v>
      </c>
      <c r="O1128" s="54">
        <f>EnergyDemand__2_1[[#This Row],[Demand]]*EnergyDemand__2_1[[#This Row],[RRP AUD$]]</f>
        <v>5665797.405796933</v>
      </c>
    </row>
    <row r="1129" spans="1:15" x14ac:dyDescent="0.3">
      <c r="A1129" s="3">
        <v>44036</v>
      </c>
      <c r="B1129" s="3" t="str">
        <f>"Q" &amp;INT((MONTH(A1129)+2)/3) &amp; "-" &amp; YEAR(A1129)</f>
        <v>Q3-2020</v>
      </c>
      <c r="C1129" t="str">
        <f>TEXT(EnergyDemand__2_1[[#This Row],[Date]],"mmmm")</f>
        <v>July</v>
      </c>
      <c r="D1129">
        <f>WEEKNUM(EnergyDemand__2_1[[#This Row],[Date]],)</f>
        <v>30</v>
      </c>
      <c r="E1129" t="str">
        <f>TEXT(EnergyDemand__2_1[[#This Row],[Date]],"dddd")</f>
        <v>Friday</v>
      </c>
      <c r="F1129" s="49">
        <f>YEAR(EnergyDemand__2_1[[#This Row],[Date]])</f>
        <v>2020</v>
      </c>
      <c r="G1129">
        <v>6.1</v>
      </c>
      <c r="H1129">
        <v>13.5</v>
      </c>
      <c r="I1129">
        <v>10.5</v>
      </c>
      <c r="J1129">
        <v>0</v>
      </c>
      <c r="K1129" t="str">
        <f>VLOOKUP(EnergyDemand__2_1[[#This Row],[Date]],_holidays!$A$1:$C$2107,2,0)</f>
        <v>Y</v>
      </c>
      <c r="L1129" t="str">
        <f>VLOOKUP(EnergyDemand__2_1[[#This Row],[Date]],_holidays!$A$1:$C$2107,3,0)</f>
        <v>N</v>
      </c>
      <c r="M1129" s="2">
        <v>133822.70000000001</v>
      </c>
      <c r="N1129" s="4">
        <v>61.449140040000003</v>
      </c>
      <c r="O1129" s="54">
        <f>EnergyDemand__2_1[[#This Row],[Demand]]*EnergyDemand__2_1[[#This Row],[RRP AUD$]]</f>
        <v>8223289.8328309087</v>
      </c>
    </row>
    <row r="1130" spans="1:15" x14ac:dyDescent="0.3">
      <c r="A1130" s="3">
        <v>43165</v>
      </c>
      <c r="B1130" s="3" t="str">
        <f>"Q" &amp;INT((MONTH(A1130)+2)/3) &amp; "-" &amp; YEAR(A1130)</f>
        <v>Q1-2018</v>
      </c>
      <c r="C1130" t="str">
        <f>TEXT(EnergyDemand__2_1[[#This Row],[Date]],"mmmm")</f>
        <v>March</v>
      </c>
      <c r="D1130">
        <f>WEEKNUM(EnergyDemand__2_1[[#This Row],[Date]],)</f>
        <v>10</v>
      </c>
      <c r="E1130" t="str">
        <f>TEXT(EnergyDemand__2_1[[#This Row],[Date]],"dddd")</f>
        <v>Tuesday</v>
      </c>
      <c r="F1130" s="49">
        <f>YEAR(EnergyDemand__2_1[[#This Row],[Date]])</f>
        <v>2018</v>
      </c>
      <c r="G1130">
        <v>12.5</v>
      </c>
      <c r="H1130">
        <v>27.6</v>
      </c>
      <c r="I1130">
        <v>22.6</v>
      </c>
      <c r="J1130">
        <v>0</v>
      </c>
      <c r="K1130" t="str">
        <f>VLOOKUP(EnergyDemand__2_1[[#This Row],[Date]],_holidays!$A$1:$C$2107,2,0)</f>
        <v>Y</v>
      </c>
      <c r="L1130" t="str">
        <f>VLOOKUP(EnergyDemand__2_1[[#This Row],[Date]],_holidays!$A$1:$C$2107,3,0)</f>
        <v>N</v>
      </c>
      <c r="M1130" s="2">
        <v>113850.81</v>
      </c>
      <c r="N1130" s="4">
        <v>61.354685359999998</v>
      </c>
      <c r="O1130" s="54">
        <f>EnergyDemand__2_1[[#This Row],[Demand]]*EnergyDemand__2_1[[#This Row],[RRP AUD$]]</f>
        <v>6985280.6255311416</v>
      </c>
    </row>
    <row r="1131" spans="1:15" x14ac:dyDescent="0.3">
      <c r="A1131" s="3">
        <v>43872</v>
      </c>
      <c r="B1131" s="3" t="str">
        <f>"Q" &amp;INT((MONTH(A1131)+2)/3) &amp; "-" &amp; YEAR(A1131)</f>
        <v>Q1-2020</v>
      </c>
      <c r="C1131" t="str">
        <f>TEXT(EnergyDemand__2_1[[#This Row],[Date]],"mmmm")</f>
        <v>February</v>
      </c>
      <c r="D1131">
        <f>WEEKNUM(EnergyDemand__2_1[[#This Row],[Date]],)</f>
        <v>7</v>
      </c>
      <c r="E1131" t="str">
        <f>TEXT(EnergyDemand__2_1[[#This Row],[Date]],"dddd")</f>
        <v>Tuesday</v>
      </c>
      <c r="F1131" s="49">
        <f>YEAR(EnergyDemand__2_1[[#This Row],[Date]])</f>
        <v>2020</v>
      </c>
      <c r="G1131">
        <v>19.5</v>
      </c>
      <c r="H1131">
        <v>25.9</v>
      </c>
      <c r="I1131">
        <v>19.100000000000001</v>
      </c>
      <c r="J1131">
        <v>0</v>
      </c>
      <c r="K1131" t="str">
        <f>VLOOKUP(EnergyDemand__2_1[[#This Row],[Date]],_holidays!$A$1:$C$2107,2,0)</f>
        <v>Y</v>
      </c>
      <c r="L1131" t="str">
        <f>VLOOKUP(EnergyDemand__2_1[[#This Row],[Date]],_holidays!$A$1:$C$2107,3,0)</f>
        <v>N</v>
      </c>
      <c r="M1131" s="2">
        <v>127110.58</v>
      </c>
      <c r="N1131" s="4">
        <v>61.289840849999997</v>
      </c>
      <c r="O1131" s="54">
        <f>EnergyDemand__2_1[[#This Row],[Demand]]*EnergyDemand__2_1[[#This Row],[RRP AUD$]]</f>
        <v>7790587.2185511924</v>
      </c>
    </row>
    <row r="1132" spans="1:15" x14ac:dyDescent="0.3">
      <c r="A1132" s="3">
        <v>44025</v>
      </c>
      <c r="B1132" s="3" t="str">
        <f>"Q" &amp;INT((MONTH(A1132)+2)/3) &amp; "-" &amp; YEAR(A1132)</f>
        <v>Q3-2020</v>
      </c>
      <c r="C1132" t="str">
        <f>TEXT(EnergyDemand__2_1[[#This Row],[Date]],"mmmm")</f>
        <v>July</v>
      </c>
      <c r="D1132">
        <f>WEEKNUM(EnergyDemand__2_1[[#This Row],[Date]],)</f>
        <v>29</v>
      </c>
      <c r="E1132" t="str">
        <f>TEXT(EnergyDemand__2_1[[#This Row],[Date]],"dddd")</f>
        <v>Monday</v>
      </c>
      <c r="F1132" s="49">
        <f>YEAR(EnergyDemand__2_1[[#This Row],[Date]])</f>
        <v>2020</v>
      </c>
      <c r="G1132">
        <v>8.6999999999999993</v>
      </c>
      <c r="H1132">
        <v>15.1</v>
      </c>
      <c r="I1132">
        <v>7.4</v>
      </c>
      <c r="J1132">
        <v>3.4</v>
      </c>
      <c r="K1132" t="str">
        <f>VLOOKUP(EnergyDemand__2_1[[#This Row],[Date]],_holidays!$A$1:$C$2107,2,0)</f>
        <v>N</v>
      </c>
      <c r="L1132" t="str">
        <f>VLOOKUP(EnergyDemand__2_1[[#This Row],[Date]],_holidays!$A$1:$C$2107,3,0)</f>
        <v>N</v>
      </c>
      <c r="M1132" s="2">
        <v>130119.41</v>
      </c>
      <c r="N1132" s="4">
        <v>61.123170360000003</v>
      </c>
      <c r="O1132" s="54">
        <f>EnergyDemand__2_1[[#This Row],[Demand]]*EnergyDemand__2_1[[#This Row],[RRP AUD$]]</f>
        <v>7953310.864572688</v>
      </c>
    </row>
    <row r="1133" spans="1:15" x14ac:dyDescent="0.3">
      <c r="A1133" s="3">
        <v>44026</v>
      </c>
      <c r="B1133" s="3" t="str">
        <f>"Q" &amp;INT((MONTH(A1133)+2)/3) &amp; "-" &amp; YEAR(A1133)</f>
        <v>Q3-2020</v>
      </c>
      <c r="C1133" t="str">
        <f>TEXT(EnergyDemand__2_1[[#This Row],[Date]],"mmmm")</f>
        <v>July</v>
      </c>
      <c r="D1133">
        <f>WEEKNUM(EnergyDemand__2_1[[#This Row],[Date]],)</f>
        <v>29</v>
      </c>
      <c r="E1133" t="str">
        <f>TEXT(EnergyDemand__2_1[[#This Row],[Date]],"dddd")</f>
        <v>Tuesday</v>
      </c>
      <c r="F1133" s="49">
        <f>YEAR(EnergyDemand__2_1[[#This Row],[Date]])</f>
        <v>2020</v>
      </c>
      <c r="G1133">
        <v>7.7</v>
      </c>
      <c r="H1133">
        <v>14.2</v>
      </c>
      <c r="I1133">
        <v>7.6</v>
      </c>
      <c r="J1133">
        <v>0</v>
      </c>
      <c r="K1133" t="str">
        <f>VLOOKUP(EnergyDemand__2_1[[#This Row],[Date]],_holidays!$A$1:$C$2107,2,0)</f>
        <v>Y</v>
      </c>
      <c r="L1133" t="str">
        <f>VLOOKUP(EnergyDemand__2_1[[#This Row],[Date]],_holidays!$A$1:$C$2107,3,0)</f>
        <v>N</v>
      </c>
      <c r="M1133" s="2">
        <v>133668.935</v>
      </c>
      <c r="N1133" s="4">
        <v>61.112336169999999</v>
      </c>
      <c r="O1133" s="54">
        <f>EnergyDemand__2_1[[#This Row],[Demand]]*EnergyDemand__2_1[[#This Row],[RRP AUD$]]</f>
        <v>8168820.8912058789</v>
      </c>
    </row>
    <row r="1134" spans="1:15" x14ac:dyDescent="0.3">
      <c r="A1134" s="3">
        <v>43581</v>
      </c>
      <c r="B1134" s="3" t="str">
        <f>"Q" &amp;INT((MONTH(A1134)+2)/3) &amp; "-" &amp; YEAR(A1134)</f>
        <v>Q2-2019</v>
      </c>
      <c r="C1134" t="str">
        <f>TEXT(EnergyDemand__2_1[[#This Row],[Date]],"mmmm")</f>
        <v>April</v>
      </c>
      <c r="D1134">
        <f>WEEKNUM(EnergyDemand__2_1[[#This Row],[Date]],)</f>
        <v>17</v>
      </c>
      <c r="E1134" t="str">
        <f>TEXT(EnergyDemand__2_1[[#This Row],[Date]],"dddd")</f>
        <v>Friday</v>
      </c>
      <c r="F1134" s="49">
        <f>YEAR(EnergyDemand__2_1[[#This Row],[Date]])</f>
        <v>2019</v>
      </c>
      <c r="G1134">
        <v>11.9</v>
      </c>
      <c r="H1134">
        <v>15.8</v>
      </c>
      <c r="I1134">
        <v>6.9</v>
      </c>
      <c r="J1134">
        <v>3</v>
      </c>
      <c r="K1134" t="str">
        <f>VLOOKUP(EnergyDemand__2_1[[#This Row],[Date]],_holidays!$A$1:$C$2107,2,0)</f>
        <v>Y</v>
      </c>
      <c r="L1134" t="str">
        <f>VLOOKUP(EnergyDemand__2_1[[#This Row],[Date]],_holidays!$A$1:$C$2107,3,0)</f>
        <v>N</v>
      </c>
      <c r="M1134" s="2">
        <v>107226.59</v>
      </c>
      <c r="N1134" s="4">
        <v>60.918382540000003</v>
      </c>
      <c r="O1134" s="54">
        <f>EnergyDemand__2_1[[#This Row],[Demand]]*EnergyDemand__2_1[[#This Row],[RRP AUD$]]</f>
        <v>6532070.4280797383</v>
      </c>
    </row>
    <row r="1135" spans="1:15" x14ac:dyDescent="0.3">
      <c r="A1135" s="3">
        <v>43312</v>
      </c>
      <c r="B1135" s="3" t="str">
        <f>"Q" &amp;INT((MONTH(A1135)+2)/3) &amp; "-" &amp; YEAR(A1135)</f>
        <v>Q3-2018</v>
      </c>
      <c r="C1135" t="str">
        <f>TEXT(EnergyDemand__2_1[[#This Row],[Date]],"mmmm")</f>
        <v>July</v>
      </c>
      <c r="D1135">
        <f>WEEKNUM(EnergyDemand__2_1[[#This Row],[Date]],)</f>
        <v>31</v>
      </c>
      <c r="E1135" t="str">
        <f>TEXT(EnergyDemand__2_1[[#This Row],[Date]],"dddd")</f>
        <v>Tuesday</v>
      </c>
      <c r="F1135" s="49">
        <f>YEAR(EnergyDemand__2_1[[#This Row],[Date]])</f>
        <v>2018</v>
      </c>
      <c r="G1135">
        <v>8.3000000000000007</v>
      </c>
      <c r="H1135">
        <v>16.2</v>
      </c>
      <c r="I1135">
        <v>10.199999999999999</v>
      </c>
      <c r="J1135">
        <v>0</v>
      </c>
      <c r="K1135" t="str">
        <f>VLOOKUP(EnergyDemand__2_1[[#This Row],[Date]],_holidays!$A$1:$C$2107,2,0)</f>
        <v>Y</v>
      </c>
      <c r="L1135" t="str">
        <f>VLOOKUP(EnergyDemand__2_1[[#This Row],[Date]],_holidays!$A$1:$C$2107,3,0)</f>
        <v>N</v>
      </c>
      <c r="M1135" s="2">
        <v>129519.995</v>
      </c>
      <c r="N1135" s="4">
        <v>60.905552239999999</v>
      </c>
      <c r="O1135" s="54">
        <f>EnergyDemand__2_1[[#This Row],[Demand]]*EnergyDemand__2_1[[#This Row],[RRP AUD$]]</f>
        <v>7888486.8215970388</v>
      </c>
    </row>
    <row r="1136" spans="1:15" x14ac:dyDescent="0.3">
      <c r="A1136" s="3">
        <v>42882</v>
      </c>
      <c r="B1136" s="3" t="str">
        <f>"Q" &amp;INT((MONTH(A1136)+2)/3) &amp; "-" &amp; YEAR(A1136)</f>
        <v>Q2-2017</v>
      </c>
      <c r="C1136" t="str">
        <f>TEXT(EnergyDemand__2_1[[#This Row],[Date]],"mmmm")</f>
        <v>May</v>
      </c>
      <c r="D1136">
        <f>WEEKNUM(EnergyDemand__2_1[[#This Row],[Date]],)</f>
        <v>21</v>
      </c>
      <c r="E1136" t="str">
        <f>TEXT(EnergyDemand__2_1[[#This Row],[Date]],"dddd")</f>
        <v>Saturday</v>
      </c>
      <c r="F1136" s="49">
        <f>YEAR(EnergyDemand__2_1[[#This Row],[Date]])</f>
        <v>2017</v>
      </c>
      <c r="G1136">
        <v>11.9</v>
      </c>
      <c r="H1136">
        <v>17.8</v>
      </c>
      <c r="I1136">
        <v>8.3000000000000007</v>
      </c>
      <c r="J1136">
        <v>0</v>
      </c>
      <c r="K1136" t="str">
        <f>VLOOKUP(EnergyDemand__2_1[[#This Row],[Date]],_holidays!$A$1:$C$2107,2,0)</f>
        <v>Y</v>
      </c>
      <c r="L1136" t="str">
        <f>VLOOKUP(EnergyDemand__2_1[[#This Row],[Date]],_holidays!$A$1:$C$2107,3,0)</f>
        <v>N</v>
      </c>
      <c r="M1136" s="2">
        <v>104643.675</v>
      </c>
      <c r="N1136" s="4">
        <v>60.860101950000001</v>
      </c>
      <c r="O1136" s="54">
        <f>EnergyDemand__2_1[[#This Row],[Demand]]*EnergyDemand__2_1[[#This Row],[RRP AUD$]]</f>
        <v>6368624.7289226661</v>
      </c>
    </row>
    <row r="1137" spans="1:15" x14ac:dyDescent="0.3">
      <c r="A1137" s="3">
        <v>42757</v>
      </c>
      <c r="B1137" s="3" t="str">
        <f>"Q" &amp;INT((MONTH(A1137)+2)/3) &amp; "-" &amp; YEAR(A1137)</f>
        <v>Q1-2017</v>
      </c>
      <c r="C1137" t="str">
        <f>TEXT(EnergyDemand__2_1[[#This Row],[Date]],"mmmm")</f>
        <v>January</v>
      </c>
      <c r="D1137">
        <f>WEEKNUM(EnergyDemand__2_1[[#This Row],[Date]],)</f>
        <v>4</v>
      </c>
      <c r="E1137" t="str">
        <f>TEXT(EnergyDemand__2_1[[#This Row],[Date]],"dddd")</f>
        <v>Sunday</v>
      </c>
      <c r="F1137" s="49">
        <f>YEAR(EnergyDemand__2_1[[#This Row],[Date]])</f>
        <v>2017</v>
      </c>
      <c r="G1137">
        <v>12.7</v>
      </c>
      <c r="H1137">
        <v>29.6</v>
      </c>
      <c r="I1137">
        <v>30.3</v>
      </c>
      <c r="J1137">
        <v>0</v>
      </c>
      <c r="K1137" t="str">
        <f>VLOOKUP(EnergyDemand__2_1[[#This Row],[Date]],_holidays!$A$1:$C$2107,2,0)</f>
        <v>N</v>
      </c>
      <c r="L1137" t="str">
        <f>VLOOKUP(EnergyDemand__2_1[[#This Row],[Date]],_holidays!$A$1:$C$2107,3,0)</f>
        <v>N</v>
      </c>
      <c r="M1137" s="2">
        <v>103291.61</v>
      </c>
      <c r="N1137" s="4">
        <v>60.78453185</v>
      </c>
      <c r="O1137" s="54">
        <f>EnergyDemand__2_1[[#This Row],[Demand]]*EnergyDemand__2_1[[#This Row],[RRP AUD$]]</f>
        <v>6278532.1578827789</v>
      </c>
    </row>
    <row r="1138" spans="1:15" x14ac:dyDescent="0.3">
      <c r="A1138" s="3">
        <v>43793</v>
      </c>
      <c r="B1138" s="3" t="str">
        <f>"Q" &amp;INT((MONTH(A1138)+2)/3) &amp; "-" &amp; YEAR(A1138)</f>
        <v>Q4-2019</v>
      </c>
      <c r="C1138" t="str">
        <f>TEXT(EnergyDemand__2_1[[#This Row],[Date]],"mmmm")</f>
        <v>November</v>
      </c>
      <c r="D1138">
        <f>WEEKNUM(EnergyDemand__2_1[[#This Row],[Date]],)</f>
        <v>48</v>
      </c>
      <c r="E1138" t="str">
        <f>TEXT(EnergyDemand__2_1[[#This Row],[Date]],"dddd")</f>
        <v>Sunday</v>
      </c>
      <c r="F1138" s="49">
        <f>YEAR(EnergyDemand__2_1[[#This Row],[Date]])</f>
        <v>2019</v>
      </c>
      <c r="G1138">
        <v>11.9</v>
      </c>
      <c r="H1138">
        <v>23.7</v>
      </c>
      <c r="I1138">
        <v>30.6</v>
      </c>
      <c r="J1138">
        <v>0</v>
      </c>
      <c r="K1138" t="str">
        <f>VLOOKUP(EnergyDemand__2_1[[#This Row],[Date]],_holidays!$A$1:$C$2107,2,0)</f>
        <v>Y</v>
      </c>
      <c r="L1138" t="str">
        <f>VLOOKUP(EnergyDemand__2_1[[#This Row],[Date]],_holidays!$A$1:$C$2107,3,0)</f>
        <v>N</v>
      </c>
      <c r="M1138" s="2">
        <v>96778.25</v>
      </c>
      <c r="N1138" s="4">
        <v>60.755443960000001</v>
      </c>
      <c r="O1138" s="54">
        <f>EnergyDemand__2_1[[#This Row],[Demand]]*EnergyDemand__2_1[[#This Row],[RRP AUD$]]</f>
        <v>5879805.5444218703</v>
      </c>
    </row>
    <row r="1139" spans="1:15" x14ac:dyDescent="0.3">
      <c r="A1139" s="3">
        <v>44060</v>
      </c>
      <c r="B1139" s="3" t="str">
        <f>"Q" &amp;INT((MONTH(A1139)+2)/3) &amp; "-" &amp; YEAR(A1139)</f>
        <v>Q3-2020</v>
      </c>
      <c r="C1139" t="str">
        <f>TEXT(EnergyDemand__2_1[[#This Row],[Date]],"mmmm")</f>
        <v>August</v>
      </c>
      <c r="D1139">
        <f>WEEKNUM(EnergyDemand__2_1[[#This Row],[Date]],)</f>
        <v>34</v>
      </c>
      <c r="E1139" t="str">
        <f>TEXT(EnergyDemand__2_1[[#This Row],[Date]],"dddd")</f>
        <v>Monday</v>
      </c>
      <c r="F1139" s="49">
        <f>YEAR(EnergyDemand__2_1[[#This Row],[Date]])</f>
        <v>2020</v>
      </c>
      <c r="G1139">
        <v>9.5</v>
      </c>
      <c r="H1139">
        <v>16.3</v>
      </c>
      <c r="I1139">
        <v>10.4</v>
      </c>
      <c r="J1139">
        <v>0</v>
      </c>
      <c r="K1139" t="str">
        <f>VLOOKUP(EnergyDemand__2_1[[#This Row],[Date]],_holidays!$A$1:$C$2107,2,0)</f>
        <v>N</v>
      </c>
      <c r="L1139" t="str">
        <f>VLOOKUP(EnergyDemand__2_1[[#This Row],[Date]],_holidays!$A$1:$C$2107,3,0)</f>
        <v>N</v>
      </c>
      <c r="M1139" s="2">
        <v>121520.57</v>
      </c>
      <c r="N1139" s="4">
        <v>60.710572059999997</v>
      </c>
      <c r="O1139" s="54">
        <f>EnergyDemand__2_1[[#This Row],[Demand]]*EnergyDemand__2_1[[#This Row],[RRP AUD$]]</f>
        <v>7377583.3217572747</v>
      </c>
    </row>
    <row r="1140" spans="1:15" x14ac:dyDescent="0.3">
      <c r="A1140" s="3">
        <v>42333</v>
      </c>
      <c r="B1140" s="3" t="str">
        <f>"Q" &amp;INT((MONTH(A1140)+2)/3) &amp; "-" &amp; YEAR(A1140)</f>
        <v>Q4-2015</v>
      </c>
      <c r="C1140" t="str">
        <f>TEXT(EnergyDemand__2_1[[#This Row],[Date]],"mmmm")</f>
        <v>November</v>
      </c>
      <c r="D1140">
        <f>WEEKNUM(EnergyDemand__2_1[[#This Row],[Date]],)</f>
        <v>48</v>
      </c>
      <c r="E1140" t="str">
        <f>TEXT(EnergyDemand__2_1[[#This Row],[Date]],"dddd")</f>
        <v>Wednesday</v>
      </c>
      <c r="F1140" s="49">
        <f>YEAR(EnergyDemand__2_1[[#This Row],[Date]])</f>
        <v>2015</v>
      </c>
      <c r="G1140">
        <v>13.5</v>
      </c>
      <c r="H1140">
        <v>33.299999999999997</v>
      </c>
      <c r="I1140">
        <v>9.3000000000000007</v>
      </c>
      <c r="J1140">
        <v>0</v>
      </c>
      <c r="K1140" t="str">
        <f>VLOOKUP(EnergyDemand__2_1[[#This Row],[Date]],_holidays!$A$1:$C$2107,2,0)</f>
        <v>Y</v>
      </c>
      <c r="L1140" t="str">
        <f>VLOOKUP(EnergyDemand__2_1[[#This Row],[Date]],_holidays!$A$1:$C$2107,3,0)</f>
        <v>N</v>
      </c>
      <c r="M1140" s="2">
        <v>124728.875</v>
      </c>
      <c r="N1140" s="4">
        <v>60.69203392</v>
      </c>
      <c r="O1140" s="54">
        <f>EnergyDemand__2_1[[#This Row],[Demand]]*EnergyDemand__2_1[[#This Row],[RRP AUD$]]</f>
        <v>7570049.1123034405</v>
      </c>
    </row>
    <row r="1141" spans="1:15" x14ac:dyDescent="0.3">
      <c r="A1141" s="3">
        <v>42662</v>
      </c>
      <c r="B1141" s="3" t="str">
        <f>"Q" &amp;INT((MONTH(A1141)+2)/3) &amp; "-" &amp; YEAR(A1141)</f>
        <v>Q4-2016</v>
      </c>
      <c r="C1141" t="str">
        <f>TEXT(EnergyDemand__2_1[[#This Row],[Date]],"mmmm")</f>
        <v>October</v>
      </c>
      <c r="D1141">
        <f>WEEKNUM(EnergyDemand__2_1[[#This Row],[Date]],)</f>
        <v>43</v>
      </c>
      <c r="E1141" t="str">
        <f>TEXT(EnergyDemand__2_1[[#This Row],[Date]],"dddd")</f>
        <v>Wednesday</v>
      </c>
      <c r="F1141" s="49">
        <f>YEAR(EnergyDemand__2_1[[#This Row],[Date]])</f>
        <v>2016</v>
      </c>
      <c r="G1141">
        <v>7.5</v>
      </c>
      <c r="H1141">
        <v>16.5</v>
      </c>
      <c r="I1141">
        <v>22.1</v>
      </c>
      <c r="J1141">
        <v>2.6</v>
      </c>
      <c r="K1141" t="str">
        <f>VLOOKUP(EnergyDemand__2_1[[#This Row],[Date]],_holidays!$A$1:$C$2107,2,0)</f>
        <v>Y</v>
      </c>
      <c r="L1141" t="str">
        <f>VLOOKUP(EnergyDemand__2_1[[#This Row],[Date]],_holidays!$A$1:$C$2107,3,0)</f>
        <v>N</v>
      </c>
      <c r="M1141" s="2">
        <v>126362.045</v>
      </c>
      <c r="N1141" s="4">
        <v>60.68302782</v>
      </c>
      <c r="O1141" s="54">
        <f>EnergyDemand__2_1[[#This Row],[Demand]]*EnergyDemand__2_1[[#This Row],[RRP AUD$]]</f>
        <v>7668031.4921270916</v>
      </c>
    </row>
    <row r="1142" spans="1:15" x14ac:dyDescent="0.3">
      <c r="A1142" s="3">
        <v>42326</v>
      </c>
      <c r="B1142" s="3" t="str">
        <f>"Q" &amp;INT((MONTH(A1142)+2)/3) &amp; "-" &amp; YEAR(A1142)</f>
        <v>Q4-2015</v>
      </c>
      <c r="C1142" t="str">
        <f>TEXT(EnergyDemand__2_1[[#This Row],[Date]],"mmmm")</f>
        <v>November</v>
      </c>
      <c r="D1142">
        <f>WEEKNUM(EnergyDemand__2_1[[#This Row],[Date]],)</f>
        <v>47</v>
      </c>
      <c r="E1142" t="str">
        <f>TEXT(EnergyDemand__2_1[[#This Row],[Date]],"dddd")</f>
        <v>Wednesday</v>
      </c>
      <c r="F1142" s="49">
        <f>YEAR(EnergyDemand__2_1[[#This Row],[Date]])</f>
        <v>2015</v>
      </c>
      <c r="G1142">
        <v>14.7</v>
      </c>
      <c r="H1142">
        <v>29.5</v>
      </c>
      <c r="I1142">
        <v>29.2</v>
      </c>
      <c r="J1142">
        <v>0</v>
      </c>
      <c r="K1142" t="str">
        <f>VLOOKUP(EnergyDemand__2_1[[#This Row],[Date]],_holidays!$A$1:$C$2107,2,0)</f>
        <v>Y</v>
      </c>
      <c r="L1142" t="str">
        <f>VLOOKUP(EnergyDemand__2_1[[#This Row],[Date]],_holidays!$A$1:$C$2107,3,0)</f>
        <v>N</v>
      </c>
      <c r="M1142" s="2">
        <v>132353.755</v>
      </c>
      <c r="N1142" s="4">
        <v>60.680238269999997</v>
      </c>
      <c r="O1142" s="54">
        <f>EnergyDemand__2_1[[#This Row],[Demand]]*EnergyDemand__2_1[[#This Row],[RRP AUD$]]</f>
        <v>8031257.3893292034</v>
      </c>
    </row>
    <row r="1143" spans="1:15" x14ac:dyDescent="0.3">
      <c r="A1143" s="3">
        <v>43879</v>
      </c>
      <c r="B1143" s="3" t="str">
        <f>"Q" &amp;INT((MONTH(A1143)+2)/3) &amp; "-" &amp; YEAR(A1143)</f>
        <v>Q1-2020</v>
      </c>
      <c r="C1143" t="str">
        <f>TEXT(EnergyDemand__2_1[[#This Row],[Date]],"mmmm")</f>
        <v>February</v>
      </c>
      <c r="D1143">
        <f>WEEKNUM(EnergyDemand__2_1[[#This Row],[Date]],)</f>
        <v>8</v>
      </c>
      <c r="E1143" t="str">
        <f>TEXT(EnergyDemand__2_1[[#This Row],[Date]],"dddd")</f>
        <v>Tuesday</v>
      </c>
      <c r="F1143" s="49">
        <f>YEAR(EnergyDemand__2_1[[#This Row],[Date]])</f>
        <v>2020</v>
      </c>
      <c r="G1143">
        <v>17.600000000000001</v>
      </c>
      <c r="H1143">
        <v>21.8</v>
      </c>
      <c r="I1143">
        <v>7.3</v>
      </c>
      <c r="J1143">
        <v>0</v>
      </c>
      <c r="K1143" t="str">
        <f>VLOOKUP(EnergyDemand__2_1[[#This Row],[Date]],_holidays!$A$1:$C$2107,2,0)</f>
        <v>Y</v>
      </c>
      <c r="L1143" t="str">
        <f>VLOOKUP(EnergyDemand__2_1[[#This Row],[Date]],_holidays!$A$1:$C$2107,3,0)</f>
        <v>N</v>
      </c>
      <c r="M1143" s="2">
        <v>119178.12</v>
      </c>
      <c r="N1143" s="4">
        <v>60.59554515</v>
      </c>
      <c r="O1143" s="54">
        <f>EnergyDemand__2_1[[#This Row],[Demand]]*EnergyDemand__2_1[[#This Row],[RRP AUD$]]</f>
        <v>7221663.1513521178</v>
      </c>
    </row>
    <row r="1144" spans="1:15" x14ac:dyDescent="0.3">
      <c r="A1144" s="3">
        <v>42488</v>
      </c>
      <c r="B1144" s="3" t="str">
        <f>"Q" &amp;INT((MONTH(A1144)+2)/3) &amp; "-" &amp; YEAR(A1144)</f>
        <v>Q2-2016</v>
      </c>
      <c r="C1144" t="str">
        <f>TEXT(EnergyDemand__2_1[[#This Row],[Date]],"mmmm")</f>
        <v>April</v>
      </c>
      <c r="D1144">
        <f>WEEKNUM(EnergyDemand__2_1[[#This Row],[Date]],)</f>
        <v>18</v>
      </c>
      <c r="E1144" t="str">
        <f>TEXT(EnergyDemand__2_1[[#This Row],[Date]],"dddd")</f>
        <v>Thursday</v>
      </c>
      <c r="F1144" s="49">
        <f>YEAR(EnergyDemand__2_1[[#This Row],[Date]])</f>
        <v>2016</v>
      </c>
      <c r="G1144">
        <v>19.8</v>
      </c>
      <c r="H1144">
        <v>24.9</v>
      </c>
      <c r="I1144">
        <v>5.3</v>
      </c>
      <c r="J1144">
        <v>0</v>
      </c>
      <c r="K1144" t="str">
        <f>VLOOKUP(EnergyDemand__2_1[[#This Row],[Date]],_holidays!$A$1:$C$2107,2,0)</f>
        <v>Y</v>
      </c>
      <c r="L1144" t="str">
        <f>VLOOKUP(EnergyDemand__2_1[[#This Row],[Date]],_holidays!$A$1:$C$2107,3,0)</f>
        <v>N</v>
      </c>
      <c r="M1144" s="2">
        <v>126847.02</v>
      </c>
      <c r="N1144" s="4">
        <v>60.581978929999998</v>
      </c>
      <c r="O1144" s="54">
        <f>EnergyDemand__2_1[[#This Row],[Demand]]*EnergyDemand__2_1[[#This Row],[RRP AUD$]]</f>
        <v>7684643.4929732885</v>
      </c>
    </row>
    <row r="1145" spans="1:15" x14ac:dyDescent="0.3">
      <c r="A1145" s="3">
        <v>43886</v>
      </c>
      <c r="B1145" s="3" t="str">
        <f>"Q" &amp;INT((MONTH(A1145)+2)/3) &amp; "-" &amp; YEAR(A1145)</f>
        <v>Q1-2020</v>
      </c>
      <c r="C1145" t="str">
        <f>TEXT(EnergyDemand__2_1[[#This Row],[Date]],"mmmm")</f>
        <v>February</v>
      </c>
      <c r="D1145">
        <f>WEEKNUM(EnergyDemand__2_1[[#This Row],[Date]],)</f>
        <v>9</v>
      </c>
      <c r="E1145" t="str">
        <f>TEXT(EnergyDemand__2_1[[#This Row],[Date]],"dddd")</f>
        <v>Tuesday</v>
      </c>
      <c r="F1145" s="49">
        <f>YEAR(EnergyDemand__2_1[[#This Row],[Date]])</f>
        <v>2020</v>
      </c>
      <c r="G1145">
        <v>18.399999999999999</v>
      </c>
      <c r="H1145">
        <v>31.6</v>
      </c>
      <c r="I1145">
        <v>10.6</v>
      </c>
      <c r="J1145">
        <v>3.6</v>
      </c>
      <c r="K1145" t="str">
        <f>VLOOKUP(EnergyDemand__2_1[[#This Row],[Date]],_holidays!$A$1:$C$2107,2,0)</f>
        <v>Y</v>
      </c>
      <c r="L1145" t="str">
        <f>VLOOKUP(EnergyDemand__2_1[[#This Row],[Date]],_holidays!$A$1:$C$2107,3,0)</f>
        <v>N</v>
      </c>
      <c r="M1145" s="2">
        <v>123558.425</v>
      </c>
      <c r="N1145" s="4">
        <v>60.554701809999997</v>
      </c>
      <c r="O1145" s="54">
        <f>EnergyDemand__2_1[[#This Row],[Demand]]*EnergyDemand__2_1[[#This Row],[RRP AUD$]]</f>
        <v>7482043.581988249</v>
      </c>
    </row>
    <row r="1146" spans="1:15" x14ac:dyDescent="0.3">
      <c r="A1146" s="3">
        <v>43849</v>
      </c>
      <c r="B1146" s="3" t="str">
        <f>"Q" &amp;INT((MONTH(A1146)+2)/3) &amp; "-" &amp; YEAR(A1146)</f>
        <v>Q1-2020</v>
      </c>
      <c r="C1146" t="str">
        <f>TEXT(EnergyDemand__2_1[[#This Row],[Date]],"mmmm")</f>
        <v>January</v>
      </c>
      <c r="D1146">
        <f>WEEKNUM(EnergyDemand__2_1[[#This Row],[Date]],)</f>
        <v>4</v>
      </c>
      <c r="E1146" t="str">
        <f>TEXT(EnergyDemand__2_1[[#This Row],[Date]],"dddd")</f>
        <v>Sunday</v>
      </c>
      <c r="F1146" s="49">
        <f>YEAR(EnergyDemand__2_1[[#This Row],[Date]])</f>
        <v>2020</v>
      </c>
      <c r="G1146">
        <v>17.5</v>
      </c>
      <c r="H1146">
        <v>25.5</v>
      </c>
      <c r="I1146">
        <v>23.9</v>
      </c>
      <c r="J1146">
        <v>0</v>
      </c>
      <c r="K1146" t="str">
        <f>VLOOKUP(EnergyDemand__2_1[[#This Row],[Date]],_holidays!$A$1:$C$2107,2,0)</f>
        <v>N</v>
      </c>
      <c r="L1146" t="str">
        <f>VLOOKUP(EnergyDemand__2_1[[#This Row],[Date]],_holidays!$A$1:$C$2107,3,0)</f>
        <v>N</v>
      </c>
      <c r="M1146" s="2">
        <v>106921.55499999999</v>
      </c>
      <c r="N1146" s="4">
        <v>60.347055949999998</v>
      </c>
      <c r="O1146" s="54">
        <f>EnergyDemand__2_1[[#This Row],[Demand]]*EnergyDemand__2_1[[#This Row],[RRP AUD$]]</f>
        <v>6452401.061846002</v>
      </c>
    </row>
    <row r="1147" spans="1:15" x14ac:dyDescent="0.3">
      <c r="A1147" s="3">
        <v>42677</v>
      </c>
      <c r="B1147" s="3" t="str">
        <f>"Q" &amp;INT((MONTH(A1147)+2)/3) &amp; "-" &amp; YEAR(A1147)</f>
        <v>Q4-2016</v>
      </c>
      <c r="C1147" t="str">
        <f>TEXT(EnergyDemand__2_1[[#This Row],[Date]],"mmmm")</f>
        <v>November</v>
      </c>
      <c r="D1147">
        <f>WEEKNUM(EnergyDemand__2_1[[#This Row],[Date]],)</f>
        <v>45</v>
      </c>
      <c r="E1147" t="str">
        <f>TEXT(EnergyDemand__2_1[[#This Row],[Date]],"dddd")</f>
        <v>Thursday</v>
      </c>
      <c r="F1147" s="49">
        <f>YEAR(EnergyDemand__2_1[[#This Row],[Date]])</f>
        <v>2016</v>
      </c>
      <c r="G1147">
        <v>10</v>
      </c>
      <c r="H1147">
        <v>19.100000000000001</v>
      </c>
      <c r="I1147">
        <v>28</v>
      </c>
      <c r="J1147">
        <v>0</v>
      </c>
      <c r="K1147" t="str">
        <f>VLOOKUP(EnergyDemand__2_1[[#This Row],[Date]],_holidays!$A$1:$C$2107,2,0)</f>
        <v>Y</v>
      </c>
      <c r="L1147" t="str">
        <f>VLOOKUP(EnergyDemand__2_1[[#This Row],[Date]],_holidays!$A$1:$C$2107,3,0)</f>
        <v>N</v>
      </c>
      <c r="M1147" s="2">
        <v>118677.495</v>
      </c>
      <c r="N1147" s="4">
        <v>60.221047589999998</v>
      </c>
      <c r="O1147" s="54">
        <f>EnergyDemand__2_1[[#This Row],[Demand]]*EnergyDemand__2_1[[#This Row],[RRP AUD$]]</f>
        <v>7146883.0742569864</v>
      </c>
    </row>
    <row r="1148" spans="1:15" x14ac:dyDescent="0.3">
      <c r="A1148" s="3">
        <v>43667</v>
      </c>
      <c r="B1148" s="3" t="str">
        <f>"Q" &amp;INT((MONTH(A1148)+2)/3) &amp; "-" &amp; YEAR(A1148)</f>
        <v>Q3-2019</v>
      </c>
      <c r="C1148" t="str">
        <f>TEXT(EnergyDemand__2_1[[#This Row],[Date]],"mmmm")</f>
        <v>July</v>
      </c>
      <c r="D1148">
        <f>WEEKNUM(EnergyDemand__2_1[[#This Row],[Date]],)</f>
        <v>30</v>
      </c>
      <c r="E1148" t="str">
        <f>TEXT(EnergyDemand__2_1[[#This Row],[Date]],"dddd")</f>
        <v>Sunday</v>
      </c>
      <c r="F1148" s="49">
        <f>YEAR(EnergyDemand__2_1[[#This Row],[Date]])</f>
        <v>2019</v>
      </c>
      <c r="G1148">
        <v>11.3</v>
      </c>
      <c r="H1148">
        <v>16.600000000000001</v>
      </c>
      <c r="I1148">
        <v>8.1</v>
      </c>
      <c r="J1148">
        <v>0</v>
      </c>
      <c r="K1148" t="str">
        <f>VLOOKUP(EnergyDemand__2_1[[#This Row],[Date]],_holidays!$A$1:$C$2107,2,0)</f>
        <v>Y</v>
      </c>
      <c r="L1148" t="str">
        <f>VLOOKUP(EnergyDemand__2_1[[#This Row],[Date]],_holidays!$A$1:$C$2107,3,0)</f>
        <v>N</v>
      </c>
      <c r="M1148" s="2">
        <v>111293.15</v>
      </c>
      <c r="N1148" s="4">
        <v>60.156590430000001</v>
      </c>
      <c r="O1148" s="54">
        <f>EnergyDemand__2_1[[#This Row],[Demand]]*EnergyDemand__2_1[[#This Row],[RRP AUD$]]</f>
        <v>6695016.4422145542</v>
      </c>
    </row>
    <row r="1149" spans="1:15" x14ac:dyDescent="0.3">
      <c r="A1149" s="3">
        <v>44050</v>
      </c>
      <c r="B1149" s="3" t="str">
        <f>"Q" &amp;INT((MONTH(A1149)+2)/3) &amp; "-" &amp; YEAR(A1149)</f>
        <v>Q3-2020</v>
      </c>
      <c r="C1149" t="str">
        <f>TEXT(EnergyDemand__2_1[[#This Row],[Date]],"mmmm")</f>
        <v>August</v>
      </c>
      <c r="D1149">
        <f>WEEKNUM(EnergyDemand__2_1[[#This Row],[Date]],)</f>
        <v>32</v>
      </c>
      <c r="E1149" t="str">
        <f>TEXT(EnergyDemand__2_1[[#This Row],[Date]],"dddd")</f>
        <v>Friday</v>
      </c>
      <c r="F1149" s="49">
        <f>YEAR(EnergyDemand__2_1[[#This Row],[Date]])</f>
        <v>2020</v>
      </c>
      <c r="G1149">
        <v>3.3</v>
      </c>
      <c r="H1149">
        <v>12.7</v>
      </c>
      <c r="I1149">
        <v>5.8</v>
      </c>
      <c r="J1149">
        <v>0</v>
      </c>
      <c r="K1149" t="str">
        <f>VLOOKUP(EnergyDemand__2_1[[#This Row],[Date]],_holidays!$A$1:$C$2107,2,0)</f>
        <v>N</v>
      </c>
      <c r="L1149" t="str">
        <f>VLOOKUP(EnergyDemand__2_1[[#This Row],[Date]],_holidays!$A$1:$C$2107,3,0)</f>
        <v>N</v>
      </c>
      <c r="M1149" s="2">
        <v>144062.60999999999</v>
      </c>
      <c r="N1149" s="4">
        <v>60.119431980000002</v>
      </c>
      <c r="O1149" s="54">
        <f>EnergyDemand__2_1[[#This Row],[Demand]]*EnergyDemand__2_1[[#This Row],[RRP AUD$]]</f>
        <v>8660962.2827562671</v>
      </c>
    </row>
    <row r="1150" spans="1:15" x14ac:dyDescent="0.3">
      <c r="A1150" s="3">
        <v>43311</v>
      </c>
      <c r="B1150" s="3" t="str">
        <f>"Q" &amp;INT((MONTH(A1150)+2)/3) &amp; "-" &amp; YEAR(A1150)</f>
        <v>Q3-2018</v>
      </c>
      <c r="C1150" t="str">
        <f>TEXT(EnergyDemand__2_1[[#This Row],[Date]],"mmmm")</f>
        <v>July</v>
      </c>
      <c r="D1150">
        <f>WEEKNUM(EnergyDemand__2_1[[#This Row],[Date]],)</f>
        <v>31</v>
      </c>
      <c r="E1150" t="str">
        <f>TEXT(EnergyDemand__2_1[[#This Row],[Date]],"dddd")</f>
        <v>Monday</v>
      </c>
      <c r="F1150" s="49">
        <f>YEAR(EnergyDemand__2_1[[#This Row],[Date]])</f>
        <v>2018</v>
      </c>
      <c r="G1150">
        <v>8.1999999999999993</v>
      </c>
      <c r="H1150">
        <v>12.6</v>
      </c>
      <c r="I1150">
        <v>7.3</v>
      </c>
      <c r="J1150">
        <v>0.4</v>
      </c>
      <c r="K1150" t="str">
        <f>VLOOKUP(EnergyDemand__2_1[[#This Row],[Date]],_holidays!$A$1:$C$2107,2,0)</f>
        <v>Y</v>
      </c>
      <c r="L1150" t="str">
        <f>VLOOKUP(EnergyDemand__2_1[[#This Row],[Date]],_holidays!$A$1:$C$2107,3,0)</f>
        <v>N</v>
      </c>
      <c r="M1150" s="2">
        <v>135422.13500000001</v>
      </c>
      <c r="N1150" s="4">
        <v>60.040308160000002</v>
      </c>
      <c r="O1150" s="54">
        <f>EnergyDemand__2_1[[#This Row],[Demand]]*EnergyDemand__2_1[[#This Row],[RRP AUD$]]</f>
        <v>8130786.7170851221</v>
      </c>
    </row>
    <row r="1151" spans="1:15" x14ac:dyDescent="0.3">
      <c r="A1151" s="3">
        <v>42604</v>
      </c>
      <c r="B1151" s="3" t="str">
        <f>"Q" &amp;INT((MONTH(A1151)+2)/3) &amp; "-" &amp; YEAR(A1151)</f>
        <v>Q3-2016</v>
      </c>
      <c r="C1151" t="str">
        <f>TEXT(EnergyDemand__2_1[[#This Row],[Date]],"mmmm")</f>
        <v>August</v>
      </c>
      <c r="D1151">
        <f>WEEKNUM(EnergyDemand__2_1[[#This Row],[Date]],)</f>
        <v>35</v>
      </c>
      <c r="E1151" t="str">
        <f>TEXT(EnergyDemand__2_1[[#This Row],[Date]],"dddd")</f>
        <v>Monday</v>
      </c>
      <c r="F1151" s="49">
        <f>YEAR(EnergyDemand__2_1[[#This Row],[Date]])</f>
        <v>2016</v>
      </c>
      <c r="G1151">
        <v>7.8</v>
      </c>
      <c r="H1151">
        <v>16</v>
      </c>
      <c r="I1151">
        <v>8.6999999999999993</v>
      </c>
      <c r="J1151">
        <v>5.6</v>
      </c>
      <c r="K1151" t="str">
        <f>VLOOKUP(EnergyDemand__2_1[[#This Row],[Date]],_holidays!$A$1:$C$2107,2,0)</f>
        <v>Y</v>
      </c>
      <c r="L1151" t="str">
        <f>VLOOKUP(EnergyDemand__2_1[[#This Row],[Date]],_holidays!$A$1:$C$2107,3,0)</f>
        <v>N</v>
      </c>
      <c r="M1151" s="2">
        <v>139203.5</v>
      </c>
      <c r="N1151" s="4">
        <v>59.995340669999997</v>
      </c>
      <c r="O1151" s="54">
        <f>EnergyDemand__2_1[[#This Row],[Demand]]*EnergyDemand__2_1[[#This Row],[RRP AUD$]]</f>
        <v>8351561.4049563445</v>
      </c>
    </row>
    <row r="1152" spans="1:15" x14ac:dyDescent="0.3">
      <c r="A1152" s="3">
        <v>42157</v>
      </c>
      <c r="B1152" s="3" t="str">
        <f>"Q" &amp;INT((MONTH(A1152)+2)/3) &amp; "-" &amp; YEAR(A1152)</f>
        <v>Q2-2015</v>
      </c>
      <c r="C1152" t="str">
        <f>TEXT(EnergyDemand__2_1[[#This Row],[Date]],"mmmm")</f>
        <v>June</v>
      </c>
      <c r="D1152">
        <f>WEEKNUM(EnergyDemand__2_1[[#This Row],[Date]],)</f>
        <v>23</v>
      </c>
      <c r="E1152" t="str">
        <f>TEXT(EnergyDemand__2_1[[#This Row],[Date]],"dddd")</f>
        <v>Tuesday</v>
      </c>
      <c r="F1152" s="49">
        <f>YEAR(EnergyDemand__2_1[[#This Row],[Date]])</f>
        <v>2015</v>
      </c>
      <c r="G1152">
        <v>7.1</v>
      </c>
      <c r="H1152">
        <v>11.4</v>
      </c>
      <c r="I1152">
        <v>4.5999999999999996</v>
      </c>
      <c r="J1152">
        <v>4.2</v>
      </c>
      <c r="K1152" t="str">
        <f>VLOOKUP(EnergyDemand__2_1[[#This Row],[Date]],_holidays!$A$1:$C$2107,2,0)</f>
        <v>Y</v>
      </c>
      <c r="L1152" t="str">
        <f>VLOOKUP(EnergyDemand__2_1[[#This Row],[Date]],_holidays!$A$1:$C$2107,3,0)</f>
        <v>N</v>
      </c>
      <c r="M1152" s="2">
        <v>148534.505</v>
      </c>
      <c r="N1152" s="4">
        <v>59.85603338</v>
      </c>
      <c r="O1152" s="54">
        <f>EnergyDemand__2_1[[#This Row],[Demand]]*EnergyDemand__2_1[[#This Row],[RRP AUD$]]</f>
        <v>8890686.2893617768</v>
      </c>
    </row>
    <row r="1153" spans="1:15" x14ac:dyDescent="0.3">
      <c r="A1153" s="3">
        <v>42501</v>
      </c>
      <c r="B1153" s="3" t="str">
        <f>"Q" &amp;INT((MONTH(A1153)+2)/3) &amp; "-" &amp; YEAR(A1153)</f>
        <v>Q2-2016</v>
      </c>
      <c r="C1153" t="str">
        <f>TEXT(EnergyDemand__2_1[[#This Row],[Date]],"mmmm")</f>
        <v>May</v>
      </c>
      <c r="D1153">
        <f>WEEKNUM(EnergyDemand__2_1[[#This Row],[Date]],)</f>
        <v>20</v>
      </c>
      <c r="E1153" t="str">
        <f>TEXT(EnergyDemand__2_1[[#This Row],[Date]],"dddd")</f>
        <v>Wednesday</v>
      </c>
      <c r="F1153" s="49">
        <f>YEAR(EnergyDemand__2_1[[#This Row],[Date]])</f>
        <v>2016</v>
      </c>
      <c r="G1153">
        <v>12.2</v>
      </c>
      <c r="H1153">
        <v>17.399999999999999</v>
      </c>
      <c r="I1153">
        <v>6.3</v>
      </c>
      <c r="J1153">
        <v>0.2</v>
      </c>
      <c r="K1153" t="str">
        <f>VLOOKUP(EnergyDemand__2_1[[#This Row],[Date]],_holidays!$A$1:$C$2107,2,0)</f>
        <v>Y</v>
      </c>
      <c r="L1153" t="str">
        <f>VLOOKUP(EnergyDemand__2_1[[#This Row],[Date]],_holidays!$A$1:$C$2107,3,0)</f>
        <v>N</v>
      </c>
      <c r="M1153" s="2">
        <v>123616.28</v>
      </c>
      <c r="N1153" s="4">
        <v>59.849881660000001</v>
      </c>
      <c r="O1153" s="54">
        <f>EnergyDemand__2_1[[#This Row],[Demand]]*EnergyDemand__2_1[[#This Row],[RRP AUD$]]</f>
        <v>7398419.7292494252</v>
      </c>
    </row>
    <row r="1154" spans="1:15" x14ac:dyDescent="0.3">
      <c r="A1154" s="3">
        <v>42759</v>
      </c>
      <c r="B1154" s="3" t="str">
        <f>"Q" &amp;INT((MONTH(A1154)+2)/3) &amp; "-" &amp; YEAR(A1154)</f>
        <v>Q1-2017</v>
      </c>
      <c r="C1154" t="str">
        <f>TEXT(EnergyDemand__2_1[[#This Row],[Date]],"mmmm")</f>
        <v>January</v>
      </c>
      <c r="D1154">
        <f>WEEKNUM(EnergyDemand__2_1[[#This Row],[Date]],)</f>
        <v>4</v>
      </c>
      <c r="E1154" t="str">
        <f>TEXT(EnergyDemand__2_1[[#This Row],[Date]],"dddd")</f>
        <v>Tuesday</v>
      </c>
      <c r="F1154" s="49">
        <f>YEAR(EnergyDemand__2_1[[#This Row],[Date]])</f>
        <v>2017</v>
      </c>
      <c r="G1154">
        <v>19.100000000000001</v>
      </c>
      <c r="H1154">
        <v>22</v>
      </c>
      <c r="I1154">
        <v>27.6</v>
      </c>
      <c r="J1154">
        <v>0.6</v>
      </c>
      <c r="K1154" t="str">
        <f>VLOOKUP(EnergyDemand__2_1[[#This Row],[Date]],_holidays!$A$1:$C$2107,2,0)</f>
        <v>N</v>
      </c>
      <c r="L1154" t="str">
        <f>VLOOKUP(EnergyDemand__2_1[[#This Row],[Date]],_holidays!$A$1:$C$2107,3,0)</f>
        <v>N</v>
      </c>
      <c r="M1154" s="2">
        <v>115664.16</v>
      </c>
      <c r="N1154" s="4">
        <v>59.817182150000001</v>
      </c>
      <c r="O1154" s="54">
        <f>EnergyDemand__2_1[[#This Row],[Demand]]*EnergyDemand__2_1[[#This Row],[RRP AUD$]]</f>
        <v>6918704.1269467445</v>
      </c>
    </row>
    <row r="1155" spans="1:15" x14ac:dyDescent="0.3">
      <c r="A1155" s="3">
        <v>44102</v>
      </c>
      <c r="B1155" s="3" t="str">
        <f>"Q" &amp;INT((MONTH(A1155)+2)/3) &amp; "-" &amp; YEAR(A1155)</f>
        <v>Q3-2020</v>
      </c>
      <c r="C1155" t="str">
        <f>TEXT(EnergyDemand__2_1[[#This Row],[Date]],"mmmm")</f>
        <v>September</v>
      </c>
      <c r="D1155">
        <f>WEEKNUM(EnergyDemand__2_1[[#This Row],[Date]],)</f>
        <v>40</v>
      </c>
      <c r="E1155" t="str">
        <f>TEXT(EnergyDemand__2_1[[#This Row],[Date]],"dddd")</f>
        <v>Monday</v>
      </c>
      <c r="F1155" s="49">
        <f>YEAR(EnergyDemand__2_1[[#This Row],[Date]])</f>
        <v>2020</v>
      </c>
      <c r="G1155">
        <v>6.5</v>
      </c>
      <c r="H1155">
        <v>13.6</v>
      </c>
      <c r="I1155">
        <v>18.3</v>
      </c>
      <c r="J1155">
        <v>0</v>
      </c>
      <c r="K1155" t="str">
        <f>VLOOKUP(EnergyDemand__2_1[[#This Row],[Date]],_holidays!$A$1:$C$2107,2,0)</f>
        <v>N</v>
      </c>
      <c r="L1155" t="str">
        <f>VLOOKUP(EnergyDemand__2_1[[#This Row],[Date]],_holidays!$A$1:$C$2107,3,0)</f>
        <v>N</v>
      </c>
      <c r="M1155" s="2">
        <v>114651.14</v>
      </c>
      <c r="N1155" s="4">
        <v>59.74605347</v>
      </c>
      <c r="O1155" s="54">
        <f>EnergyDemand__2_1[[#This Row],[Demand]]*EnergyDemand__2_1[[#This Row],[RRP AUD$]]</f>
        <v>6849953.1408364559</v>
      </c>
    </row>
    <row r="1156" spans="1:15" x14ac:dyDescent="0.3">
      <c r="A1156" s="3">
        <v>44039</v>
      </c>
      <c r="B1156" s="3" t="str">
        <f>"Q" &amp;INT((MONTH(A1156)+2)/3) &amp; "-" &amp; YEAR(A1156)</f>
        <v>Q3-2020</v>
      </c>
      <c r="C1156" t="str">
        <f>TEXT(EnergyDemand__2_1[[#This Row],[Date]],"mmmm")</f>
        <v>July</v>
      </c>
      <c r="D1156">
        <f>WEEKNUM(EnergyDemand__2_1[[#This Row],[Date]],)</f>
        <v>31</v>
      </c>
      <c r="E1156" t="str">
        <f>TEXT(EnergyDemand__2_1[[#This Row],[Date]],"dddd")</f>
        <v>Monday</v>
      </c>
      <c r="F1156" s="49">
        <f>YEAR(EnergyDemand__2_1[[#This Row],[Date]])</f>
        <v>2020</v>
      </c>
      <c r="G1156">
        <v>7.4</v>
      </c>
      <c r="H1156">
        <v>13.5</v>
      </c>
      <c r="I1156">
        <v>7.3</v>
      </c>
      <c r="J1156">
        <v>0</v>
      </c>
      <c r="K1156" t="str">
        <f>VLOOKUP(EnergyDemand__2_1[[#This Row],[Date]],_holidays!$A$1:$C$2107,2,0)</f>
        <v>Y</v>
      </c>
      <c r="L1156" t="str">
        <f>VLOOKUP(EnergyDemand__2_1[[#This Row],[Date]],_holidays!$A$1:$C$2107,3,0)</f>
        <v>N</v>
      </c>
      <c r="M1156" s="2">
        <v>132571.32999999999</v>
      </c>
      <c r="N1156" s="4">
        <v>59.486426420000001</v>
      </c>
      <c r="O1156" s="54">
        <f>EnergyDemand__2_1[[#This Row],[Demand]]*EnergyDemand__2_1[[#This Row],[RRP AUD$]]</f>
        <v>7886194.6674465379</v>
      </c>
    </row>
    <row r="1157" spans="1:15" x14ac:dyDescent="0.3">
      <c r="A1157" s="3">
        <v>43099</v>
      </c>
      <c r="B1157" s="3" t="str">
        <f>"Q" &amp;INT((MONTH(A1157)+2)/3) &amp; "-" &amp; YEAR(A1157)</f>
        <v>Q4-2017</v>
      </c>
      <c r="C1157" t="str">
        <f>TEXT(EnergyDemand__2_1[[#This Row],[Date]],"mmmm")</f>
        <v>December</v>
      </c>
      <c r="D1157">
        <f>WEEKNUM(EnergyDemand__2_1[[#This Row],[Date]],)</f>
        <v>52</v>
      </c>
      <c r="E1157" t="str">
        <f>TEXT(EnergyDemand__2_1[[#This Row],[Date]],"dddd")</f>
        <v>Saturday</v>
      </c>
      <c r="F1157" s="49">
        <f>YEAR(EnergyDemand__2_1[[#This Row],[Date]])</f>
        <v>2017</v>
      </c>
      <c r="G1157">
        <v>15.6</v>
      </c>
      <c r="H1157">
        <v>21.3</v>
      </c>
      <c r="I1157">
        <v>13.6</v>
      </c>
      <c r="J1157">
        <v>8.4</v>
      </c>
      <c r="K1157" t="str">
        <f>VLOOKUP(EnergyDemand__2_1[[#This Row],[Date]],_holidays!$A$1:$C$2107,2,0)</f>
        <v>N</v>
      </c>
      <c r="L1157" t="str">
        <f>VLOOKUP(EnergyDemand__2_1[[#This Row],[Date]],_holidays!$A$1:$C$2107,3,0)</f>
        <v>N</v>
      </c>
      <c r="M1157" s="2">
        <v>96358.975000000006</v>
      </c>
      <c r="N1157" s="4">
        <v>59.475169020000003</v>
      </c>
      <c r="O1157" s="54">
        <f>EnergyDemand__2_1[[#This Row],[Demand]]*EnergyDemand__2_1[[#This Row],[RRP AUD$]]</f>
        <v>5730966.324718955</v>
      </c>
    </row>
    <row r="1158" spans="1:15" x14ac:dyDescent="0.3">
      <c r="A1158" s="3">
        <v>43837</v>
      </c>
      <c r="B1158" s="3" t="str">
        <f>"Q" &amp;INT((MONTH(A1158)+2)/3) &amp; "-" &amp; YEAR(A1158)</f>
        <v>Q1-2020</v>
      </c>
      <c r="C1158" t="str">
        <f>TEXT(EnergyDemand__2_1[[#This Row],[Date]],"mmmm")</f>
        <v>January</v>
      </c>
      <c r="D1158">
        <f>WEEKNUM(EnergyDemand__2_1[[#This Row],[Date]],)</f>
        <v>2</v>
      </c>
      <c r="E1158" t="str">
        <f>TEXT(EnergyDemand__2_1[[#This Row],[Date]],"dddd")</f>
        <v>Tuesday</v>
      </c>
      <c r="F1158" s="49">
        <f>YEAR(EnergyDemand__2_1[[#This Row],[Date]])</f>
        <v>2020</v>
      </c>
      <c r="G1158">
        <v>12.6</v>
      </c>
      <c r="H1158">
        <v>20.100000000000001</v>
      </c>
      <c r="I1158">
        <v>7.7</v>
      </c>
      <c r="J1158">
        <v>1.2</v>
      </c>
      <c r="K1158" t="str">
        <f>VLOOKUP(EnergyDemand__2_1[[#This Row],[Date]],_holidays!$A$1:$C$2107,2,0)</f>
        <v>N</v>
      </c>
      <c r="L1158" t="str">
        <f>VLOOKUP(EnergyDemand__2_1[[#This Row],[Date]],_holidays!$A$1:$C$2107,3,0)</f>
        <v>N</v>
      </c>
      <c r="M1158" s="2">
        <v>109336.56</v>
      </c>
      <c r="N1158" s="4">
        <v>59.42379013</v>
      </c>
      <c r="O1158" s="54">
        <f>EnergyDemand__2_1[[#This Row],[Demand]]*EnergyDemand__2_1[[#This Row],[RRP AUD$]]</f>
        <v>6497192.7949761525</v>
      </c>
    </row>
    <row r="1159" spans="1:15" x14ac:dyDescent="0.3">
      <c r="A1159" s="3">
        <v>42498</v>
      </c>
      <c r="B1159" s="3" t="str">
        <f>"Q" &amp;INT((MONTH(A1159)+2)/3) &amp; "-" &amp; YEAR(A1159)</f>
        <v>Q2-2016</v>
      </c>
      <c r="C1159" t="str">
        <f>TEXT(EnergyDemand__2_1[[#This Row],[Date]],"mmmm")</f>
        <v>May</v>
      </c>
      <c r="D1159">
        <f>WEEKNUM(EnergyDemand__2_1[[#This Row],[Date]],)</f>
        <v>20</v>
      </c>
      <c r="E1159" t="str">
        <f>TEXT(EnergyDemand__2_1[[#This Row],[Date]],"dddd")</f>
        <v>Sunday</v>
      </c>
      <c r="F1159" s="49">
        <f>YEAR(EnergyDemand__2_1[[#This Row],[Date]])</f>
        <v>2016</v>
      </c>
      <c r="G1159">
        <v>15.5</v>
      </c>
      <c r="H1159">
        <v>20.399999999999999</v>
      </c>
      <c r="I1159">
        <v>3.5</v>
      </c>
      <c r="J1159">
        <v>5.4</v>
      </c>
      <c r="K1159" t="str">
        <f>VLOOKUP(EnergyDemand__2_1[[#This Row],[Date]],_holidays!$A$1:$C$2107,2,0)</f>
        <v>Y</v>
      </c>
      <c r="L1159" t="str">
        <f>VLOOKUP(EnergyDemand__2_1[[#This Row],[Date]],_holidays!$A$1:$C$2107,3,0)</f>
        <v>N</v>
      </c>
      <c r="M1159" s="2">
        <v>103487.28</v>
      </c>
      <c r="N1159" s="4">
        <v>59.14011232</v>
      </c>
      <c r="O1159" s="54">
        <f>EnergyDemand__2_1[[#This Row],[Demand]]*EnergyDemand__2_1[[#This Row],[RRP AUD$]]</f>
        <v>6120249.3628912894</v>
      </c>
    </row>
    <row r="1160" spans="1:15" x14ac:dyDescent="0.3">
      <c r="A1160" s="3">
        <v>44040</v>
      </c>
      <c r="B1160" s="3" t="str">
        <f>"Q" &amp;INT((MONTH(A1160)+2)/3) &amp; "-" &amp; YEAR(A1160)</f>
        <v>Q3-2020</v>
      </c>
      <c r="C1160" t="str">
        <f>TEXT(EnergyDemand__2_1[[#This Row],[Date]],"mmmm")</f>
        <v>July</v>
      </c>
      <c r="D1160">
        <f>WEEKNUM(EnergyDemand__2_1[[#This Row],[Date]],)</f>
        <v>31</v>
      </c>
      <c r="E1160" t="str">
        <f>TEXT(EnergyDemand__2_1[[#This Row],[Date]],"dddd")</f>
        <v>Tuesday</v>
      </c>
      <c r="F1160" s="49">
        <f>YEAR(EnergyDemand__2_1[[#This Row],[Date]])</f>
        <v>2020</v>
      </c>
      <c r="G1160">
        <v>9.6</v>
      </c>
      <c r="H1160">
        <v>15.6</v>
      </c>
      <c r="I1160">
        <v>8</v>
      </c>
      <c r="J1160">
        <v>0.4</v>
      </c>
      <c r="K1160" t="str">
        <f>VLOOKUP(EnergyDemand__2_1[[#This Row],[Date]],_holidays!$A$1:$C$2107,2,0)</f>
        <v>Y</v>
      </c>
      <c r="L1160" t="str">
        <f>VLOOKUP(EnergyDemand__2_1[[#This Row],[Date]],_holidays!$A$1:$C$2107,3,0)</f>
        <v>N</v>
      </c>
      <c r="M1160" s="2">
        <v>132720.39499999999</v>
      </c>
      <c r="N1160" s="4">
        <v>59.044778479999998</v>
      </c>
      <c r="O1160" s="54">
        <f>EnergyDemand__2_1[[#This Row],[Demand]]*EnergyDemand__2_1[[#This Row],[RRP AUD$]]</f>
        <v>7836446.3225530991</v>
      </c>
    </row>
    <row r="1161" spans="1:15" x14ac:dyDescent="0.3">
      <c r="A1161" s="3">
        <v>43796</v>
      </c>
      <c r="B1161" s="3" t="str">
        <f>"Q" &amp;INT((MONTH(A1161)+2)/3) &amp; "-" &amp; YEAR(A1161)</f>
        <v>Q4-2019</v>
      </c>
      <c r="C1161" t="str">
        <f>TEXT(EnergyDemand__2_1[[#This Row],[Date]],"mmmm")</f>
        <v>November</v>
      </c>
      <c r="D1161">
        <f>WEEKNUM(EnergyDemand__2_1[[#This Row],[Date]],)</f>
        <v>48</v>
      </c>
      <c r="E1161" t="str">
        <f>TEXT(EnergyDemand__2_1[[#This Row],[Date]],"dddd")</f>
        <v>Wednesday</v>
      </c>
      <c r="F1161" s="49">
        <f>YEAR(EnergyDemand__2_1[[#This Row],[Date]])</f>
        <v>2019</v>
      </c>
      <c r="G1161">
        <v>8.6</v>
      </c>
      <c r="H1161">
        <v>24.8</v>
      </c>
      <c r="I1161">
        <v>31</v>
      </c>
      <c r="J1161">
        <v>0</v>
      </c>
      <c r="K1161" t="str">
        <f>VLOOKUP(EnergyDemand__2_1[[#This Row],[Date]],_holidays!$A$1:$C$2107,2,0)</f>
        <v>Y</v>
      </c>
      <c r="L1161" t="str">
        <f>VLOOKUP(EnergyDemand__2_1[[#This Row],[Date]],_holidays!$A$1:$C$2107,3,0)</f>
        <v>N</v>
      </c>
      <c r="M1161" s="2">
        <v>108417.69500000001</v>
      </c>
      <c r="N1161" s="4">
        <v>59.044674999999998</v>
      </c>
      <c r="O1161" s="54">
        <f>EnergyDemand__2_1[[#This Row],[Demand]]*EnergyDemand__2_1[[#This Row],[RRP AUD$]]</f>
        <v>6401487.5655241255</v>
      </c>
    </row>
    <row r="1162" spans="1:15" x14ac:dyDescent="0.3">
      <c r="A1162" s="3">
        <v>43009</v>
      </c>
      <c r="B1162" s="3" t="str">
        <f>"Q" &amp;INT((MONTH(A1162)+2)/3) &amp; "-" &amp; YEAR(A1162)</f>
        <v>Q4-2017</v>
      </c>
      <c r="C1162" t="str">
        <f>TEXT(EnergyDemand__2_1[[#This Row],[Date]],"mmmm")</f>
        <v>October</v>
      </c>
      <c r="D1162">
        <f>WEEKNUM(EnergyDemand__2_1[[#This Row],[Date]],)</f>
        <v>40</v>
      </c>
      <c r="E1162" t="str">
        <f>TEXT(EnergyDemand__2_1[[#This Row],[Date]],"dddd")</f>
        <v>Sunday</v>
      </c>
      <c r="F1162" s="49">
        <f>YEAR(EnergyDemand__2_1[[#This Row],[Date]])</f>
        <v>2017</v>
      </c>
      <c r="G1162">
        <v>9.6999999999999993</v>
      </c>
      <c r="H1162">
        <v>17.2</v>
      </c>
      <c r="I1162">
        <v>9.1999999999999993</v>
      </c>
      <c r="J1162">
        <v>0</v>
      </c>
      <c r="K1162" t="str">
        <f>VLOOKUP(EnergyDemand__2_1[[#This Row],[Date]],_holidays!$A$1:$C$2107,2,0)</f>
        <v>N</v>
      </c>
      <c r="L1162" t="str">
        <f>VLOOKUP(EnergyDemand__2_1[[#This Row],[Date]],_holidays!$A$1:$C$2107,3,0)</f>
        <v>N</v>
      </c>
      <c r="M1162" s="2">
        <v>103556.74</v>
      </c>
      <c r="N1162" s="4">
        <v>58.989627579999997</v>
      </c>
      <c r="O1162" s="54">
        <f>EnergyDemand__2_1[[#This Row],[Demand]]*EnergyDemand__2_1[[#This Row],[RRP AUD$]]</f>
        <v>6108773.5259988895</v>
      </c>
    </row>
    <row r="1163" spans="1:15" x14ac:dyDescent="0.3">
      <c r="A1163" s="3">
        <v>43093</v>
      </c>
      <c r="B1163" s="3" t="str">
        <f>"Q" &amp;INT((MONTH(A1163)+2)/3) &amp; "-" &amp; YEAR(A1163)</f>
        <v>Q4-2017</v>
      </c>
      <c r="C1163" t="str">
        <f>TEXT(EnergyDemand__2_1[[#This Row],[Date]],"mmmm")</f>
        <v>December</v>
      </c>
      <c r="D1163">
        <f>WEEKNUM(EnergyDemand__2_1[[#This Row],[Date]],)</f>
        <v>52</v>
      </c>
      <c r="E1163" t="str">
        <f>TEXT(EnergyDemand__2_1[[#This Row],[Date]],"dddd")</f>
        <v>Sunday</v>
      </c>
      <c r="F1163" s="49">
        <f>YEAR(EnergyDemand__2_1[[#This Row],[Date]])</f>
        <v>2017</v>
      </c>
      <c r="G1163">
        <v>15.8</v>
      </c>
      <c r="H1163">
        <v>19.399999999999999</v>
      </c>
      <c r="I1163">
        <v>25.7</v>
      </c>
      <c r="J1163">
        <v>0.4</v>
      </c>
      <c r="K1163" t="str">
        <f>VLOOKUP(EnergyDemand__2_1[[#This Row],[Date]],_holidays!$A$1:$C$2107,2,0)</f>
        <v>N</v>
      </c>
      <c r="L1163" t="str">
        <f>VLOOKUP(EnergyDemand__2_1[[#This Row],[Date]],_holidays!$A$1:$C$2107,3,0)</f>
        <v>N</v>
      </c>
      <c r="M1163" s="2">
        <v>92856.23</v>
      </c>
      <c r="N1163" s="4">
        <v>58.939113859999999</v>
      </c>
      <c r="O1163" s="54">
        <f>EnergyDemand__2_1[[#This Row],[Demand]]*EnergyDemand__2_1[[#This Row],[RRP AUD$]]</f>
        <v>5472863.9125803476</v>
      </c>
    </row>
    <row r="1164" spans="1:15" x14ac:dyDescent="0.3">
      <c r="A1164" s="3">
        <v>42760</v>
      </c>
      <c r="B1164" s="3" t="str">
        <f>"Q" &amp;INT((MONTH(A1164)+2)/3) &amp; "-" &amp; YEAR(A1164)</f>
        <v>Q1-2017</v>
      </c>
      <c r="C1164" t="str">
        <f>TEXT(EnergyDemand__2_1[[#This Row],[Date]],"mmmm")</f>
        <v>January</v>
      </c>
      <c r="D1164">
        <f>WEEKNUM(EnergyDemand__2_1[[#This Row],[Date]],)</f>
        <v>4</v>
      </c>
      <c r="E1164" t="str">
        <f>TEXT(EnergyDemand__2_1[[#This Row],[Date]],"dddd")</f>
        <v>Wednesday</v>
      </c>
      <c r="F1164" s="49">
        <f>YEAR(EnergyDemand__2_1[[#This Row],[Date]])</f>
        <v>2017</v>
      </c>
      <c r="G1164">
        <v>13.5</v>
      </c>
      <c r="H1164">
        <v>21.1</v>
      </c>
      <c r="I1164">
        <v>29.8</v>
      </c>
      <c r="J1164">
        <v>0</v>
      </c>
      <c r="K1164" t="str">
        <f>VLOOKUP(EnergyDemand__2_1[[#This Row],[Date]],_holidays!$A$1:$C$2107,2,0)</f>
        <v>N</v>
      </c>
      <c r="L1164" t="str">
        <f>VLOOKUP(EnergyDemand__2_1[[#This Row],[Date]],_holidays!$A$1:$C$2107,3,0)</f>
        <v>N</v>
      </c>
      <c r="M1164" s="2">
        <v>111936.7</v>
      </c>
      <c r="N1164" s="4">
        <v>58.875132450000002</v>
      </c>
      <c r="O1164" s="54">
        <f>EnergyDemand__2_1[[#This Row],[Demand]]*EnergyDemand__2_1[[#This Row],[RRP AUD$]]</f>
        <v>6590288.0385159152</v>
      </c>
    </row>
    <row r="1165" spans="1:15" x14ac:dyDescent="0.3">
      <c r="A1165" s="3">
        <v>42766</v>
      </c>
      <c r="B1165" s="3" t="str">
        <f>"Q" &amp;INT((MONTH(A1165)+2)/3) &amp; "-" &amp; YEAR(A1165)</f>
        <v>Q1-2017</v>
      </c>
      <c r="C1165" t="str">
        <f>TEXT(EnergyDemand__2_1[[#This Row],[Date]],"mmmm")</f>
        <v>January</v>
      </c>
      <c r="D1165">
        <f>WEEKNUM(EnergyDemand__2_1[[#This Row],[Date]],)</f>
        <v>5</v>
      </c>
      <c r="E1165" t="str">
        <f>TEXT(EnergyDemand__2_1[[#This Row],[Date]],"dddd")</f>
        <v>Tuesday</v>
      </c>
      <c r="F1165" s="49">
        <f>YEAR(EnergyDemand__2_1[[#This Row],[Date]])</f>
        <v>2017</v>
      </c>
      <c r="G1165">
        <v>16.5</v>
      </c>
      <c r="H1165">
        <v>22.1</v>
      </c>
      <c r="I1165">
        <v>26.8</v>
      </c>
      <c r="J1165">
        <v>3</v>
      </c>
      <c r="K1165" t="str">
        <f>VLOOKUP(EnergyDemand__2_1[[#This Row],[Date]],_holidays!$A$1:$C$2107,2,0)</f>
        <v>Y</v>
      </c>
      <c r="L1165" t="str">
        <f>VLOOKUP(EnergyDemand__2_1[[#This Row],[Date]],_holidays!$A$1:$C$2107,3,0)</f>
        <v>N</v>
      </c>
      <c r="M1165" s="2">
        <v>112863.01</v>
      </c>
      <c r="N1165" s="4">
        <v>58.791267060000003</v>
      </c>
      <c r="O1165" s="54">
        <f>EnergyDemand__2_1[[#This Row],[Demand]]*EnergyDemand__2_1[[#This Row],[RRP AUD$]]</f>
        <v>6635359.3621054506</v>
      </c>
    </row>
    <row r="1166" spans="1:15" x14ac:dyDescent="0.3">
      <c r="A1166" s="3">
        <v>42543</v>
      </c>
      <c r="B1166" s="3" t="str">
        <f>"Q" &amp;INT((MONTH(A1166)+2)/3) &amp; "-" &amp; YEAR(A1166)</f>
        <v>Q2-2016</v>
      </c>
      <c r="C1166" t="str">
        <f>TEXT(EnergyDemand__2_1[[#This Row],[Date]],"mmmm")</f>
        <v>June</v>
      </c>
      <c r="D1166">
        <f>WEEKNUM(EnergyDemand__2_1[[#This Row],[Date]],)</f>
        <v>26</v>
      </c>
      <c r="E1166" t="str">
        <f>TEXT(EnergyDemand__2_1[[#This Row],[Date]],"dddd")</f>
        <v>Wednesday</v>
      </c>
      <c r="F1166" s="49">
        <f>YEAR(EnergyDemand__2_1[[#This Row],[Date]])</f>
        <v>2016</v>
      </c>
      <c r="G1166">
        <v>11.2</v>
      </c>
      <c r="H1166">
        <v>15.4</v>
      </c>
      <c r="I1166">
        <v>6.6</v>
      </c>
      <c r="J1166">
        <v>0</v>
      </c>
      <c r="K1166" t="str">
        <f>VLOOKUP(EnergyDemand__2_1[[#This Row],[Date]],_holidays!$A$1:$C$2107,2,0)</f>
        <v>Y</v>
      </c>
      <c r="L1166" t="str">
        <f>VLOOKUP(EnergyDemand__2_1[[#This Row],[Date]],_holidays!$A$1:$C$2107,3,0)</f>
        <v>N</v>
      </c>
      <c r="M1166" s="2">
        <v>133813.285</v>
      </c>
      <c r="N1166" s="4">
        <v>58.759038580000002</v>
      </c>
      <c r="O1166" s="54">
        <f>EnergyDemand__2_1[[#This Row],[Demand]]*EnergyDemand__2_1[[#This Row],[RRP AUD$]]</f>
        <v>7862739.9758315356</v>
      </c>
    </row>
    <row r="1167" spans="1:15" x14ac:dyDescent="0.3">
      <c r="A1167" s="3">
        <v>44055</v>
      </c>
      <c r="B1167" s="3" t="str">
        <f>"Q" &amp;INT((MONTH(A1167)+2)/3) &amp; "-" &amp; YEAR(A1167)</f>
        <v>Q3-2020</v>
      </c>
      <c r="C1167" t="str">
        <f>TEXT(EnergyDemand__2_1[[#This Row],[Date]],"mmmm")</f>
        <v>August</v>
      </c>
      <c r="D1167">
        <f>WEEKNUM(EnergyDemand__2_1[[#This Row],[Date]],)</f>
        <v>33</v>
      </c>
      <c r="E1167" t="str">
        <f>TEXT(EnergyDemand__2_1[[#This Row],[Date]],"dddd")</f>
        <v>Wednesday</v>
      </c>
      <c r="F1167" s="49">
        <f>YEAR(EnergyDemand__2_1[[#This Row],[Date]])</f>
        <v>2020</v>
      </c>
      <c r="G1167">
        <v>9.4</v>
      </c>
      <c r="H1167">
        <v>15.9</v>
      </c>
      <c r="I1167">
        <v>10</v>
      </c>
      <c r="J1167">
        <v>0.8</v>
      </c>
      <c r="K1167" t="str">
        <f>VLOOKUP(EnergyDemand__2_1[[#This Row],[Date]],_holidays!$A$1:$C$2107,2,0)</f>
        <v>N</v>
      </c>
      <c r="L1167" t="str">
        <f>VLOOKUP(EnergyDemand__2_1[[#This Row],[Date]],_holidays!$A$1:$C$2107,3,0)</f>
        <v>N</v>
      </c>
      <c r="M1167" s="2">
        <v>127945.31</v>
      </c>
      <c r="N1167" s="4">
        <v>58.629007379999997</v>
      </c>
      <c r="O1167" s="54">
        <f>EnergyDemand__2_1[[#This Row],[Demand]]*EnergyDemand__2_1[[#This Row],[RRP AUD$]]</f>
        <v>7501306.524226387</v>
      </c>
    </row>
    <row r="1168" spans="1:15" x14ac:dyDescent="0.3">
      <c r="A1168" s="3">
        <v>43225</v>
      </c>
      <c r="B1168" s="3" t="str">
        <f>"Q" &amp;INT((MONTH(A1168)+2)/3) &amp; "-" &amp; YEAR(A1168)</f>
        <v>Q2-2018</v>
      </c>
      <c r="C1168" t="str">
        <f>TEXT(EnergyDemand__2_1[[#This Row],[Date]],"mmmm")</f>
        <v>May</v>
      </c>
      <c r="D1168">
        <f>WEEKNUM(EnergyDemand__2_1[[#This Row],[Date]],)</f>
        <v>18</v>
      </c>
      <c r="E1168" t="str">
        <f>TEXT(EnergyDemand__2_1[[#This Row],[Date]],"dddd")</f>
        <v>Saturday</v>
      </c>
      <c r="F1168" s="49">
        <f>YEAR(EnergyDemand__2_1[[#This Row],[Date]])</f>
        <v>2018</v>
      </c>
      <c r="G1168">
        <v>12.1</v>
      </c>
      <c r="H1168">
        <v>21.6</v>
      </c>
      <c r="I1168">
        <v>6.5</v>
      </c>
      <c r="J1168">
        <v>2.6</v>
      </c>
      <c r="K1168" t="str">
        <f>VLOOKUP(EnergyDemand__2_1[[#This Row],[Date]],_holidays!$A$1:$C$2107,2,0)</f>
        <v>Y</v>
      </c>
      <c r="L1168" t="str">
        <f>VLOOKUP(EnergyDemand__2_1[[#This Row],[Date]],_holidays!$A$1:$C$2107,3,0)</f>
        <v>N</v>
      </c>
      <c r="M1168" s="2">
        <v>106892.995</v>
      </c>
      <c r="N1168" s="4">
        <v>58.574885250000001</v>
      </c>
      <c r="O1168" s="54">
        <f>EnergyDemand__2_1[[#This Row],[Demand]]*EnergyDemand__2_1[[#This Row],[RRP AUD$]]</f>
        <v>6261244.916153824</v>
      </c>
    </row>
    <row r="1169" spans="1:15" x14ac:dyDescent="0.3">
      <c r="A1169" s="3">
        <v>44074</v>
      </c>
      <c r="B1169" s="3" t="str">
        <f>"Q" &amp;INT((MONTH(A1169)+2)/3) &amp; "-" &amp; YEAR(A1169)</f>
        <v>Q3-2020</v>
      </c>
      <c r="C1169" t="str">
        <f>TEXT(EnergyDemand__2_1[[#This Row],[Date]],"mmmm")</f>
        <v>August</v>
      </c>
      <c r="D1169">
        <f>WEEKNUM(EnergyDemand__2_1[[#This Row],[Date]],)</f>
        <v>36</v>
      </c>
      <c r="E1169" t="str">
        <f>TEXT(EnergyDemand__2_1[[#This Row],[Date]],"dddd")</f>
        <v>Monday</v>
      </c>
      <c r="F1169" s="49">
        <f>YEAR(EnergyDemand__2_1[[#This Row],[Date]])</f>
        <v>2020</v>
      </c>
      <c r="G1169">
        <v>6.9</v>
      </c>
      <c r="H1169">
        <v>12.5</v>
      </c>
      <c r="I1169">
        <v>13.5</v>
      </c>
      <c r="J1169">
        <v>1</v>
      </c>
      <c r="K1169" t="str">
        <f>VLOOKUP(EnergyDemand__2_1[[#This Row],[Date]],_holidays!$A$1:$C$2107,2,0)</f>
        <v>N</v>
      </c>
      <c r="L1169" t="str">
        <f>VLOOKUP(EnergyDemand__2_1[[#This Row],[Date]],_holidays!$A$1:$C$2107,3,0)</f>
        <v>N</v>
      </c>
      <c r="M1169" s="2">
        <v>121605.395</v>
      </c>
      <c r="N1169" s="4">
        <v>58.552628499999997</v>
      </c>
      <c r="O1169" s="54">
        <f>EnergyDemand__2_1[[#This Row],[Demand]]*EnergyDemand__2_1[[#This Row],[RRP AUD$]]</f>
        <v>7120315.5170307579</v>
      </c>
    </row>
    <row r="1170" spans="1:15" x14ac:dyDescent="0.3">
      <c r="A1170" s="3">
        <v>43894</v>
      </c>
      <c r="B1170" s="3" t="str">
        <f>"Q" &amp;INT((MONTH(A1170)+2)/3) &amp; "-" &amp; YEAR(A1170)</f>
        <v>Q1-2020</v>
      </c>
      <c r="C1170" t="str">
        <f>TEXT(EnergyDemand__2_1[[#This Row],[Date]],"mmmm")</f>
        <v>March</v>
      </c>
      <c r="D1170">
        <f>WEEKNUM(EnergyDemand__2_1[[#This Row],[Date]],)</f>
        <v>10</v>
      </c>
      <c r="E1170" t="str">
        <f>TEXT(EnergyDemand__2_1[[#This Row],[Date]],"dddd")</f>
        <v>Wednesday</v>
      </c>
      <c r="F1170" s="49">
        <f>YEAR(EnergyDemand__2_1[[#This Row],[Date]])</f>
        <v>2020</v>
      </c>
      <c r="G1170">
        <v>13.6</v>
      </c>
      <c r="H1170">
        <v>23.5</v>
      </c>
      <c r="I1170">
        <v>7.1</v>
      </c>
      <c r="J1170">
        <v>0</v>
      </c>
      <c r="K1170" t="str">
        <f>VLOOKUP(EnergyDemand__2_1[[#This Row],[Date]],_holidays!$A$1:$C$2107,2,0)</f>
        <v>Y</v>
      </c>
      <c r="L1170" t="str">
        <f>VLOOKUP(EnergyDemand__2_1[[#This Row],[Date]],_holidays!$A$1:$C$2107,3,0)</f>
        <v>N</v>
      </c>
      <c r="M1170" s="2">
        <v>117505.625</v>
      </c>
      <c r="N1170" s="4">
        <v>58.522870509999997</v>
      </c>
      <c r="O1170" s="54">
        <f>EnergyDemand__2_1[[#This Row],[Demand]]*EnergyDemand__2_1[[#This Row],[RRP AUD$]]</f>
        <v>6876766.4760716185</v>
      </c>
    </row>
    <row r="1171" spans="1:15" x14ac:dyDescent="0.3">
      <c r="A1171" s="3">
        <v>43812</v>
      </c>
      <c r="B1171" s="3" t="str">
        <f>"Q" &amp;INT((MONTH(A1171)+2)/3) &amp; "-" &amp; YEAR(A1171)</f>
        <v>Q4-2019</v>
      </c>
      <c r="C1171" t="str">
        <f>TEXT(EnergyDemand__2_1[[#This Row],[Date]],"mmmm")</f>
        <v>December</v>
      </c>
      <c r="D1171">
        <f>WEEKNUM(EnergyDemand__2_1[[#This Row],[Date]],)</f>
        <v>50</v>
      </c>
      <c r="E1171" t="str">
        <f>TEXT(EnergyDemand__2_1[[#This Row],[Date]],"dddd")</f>
        <v>Friday</v>
      </c>
      <c r="F1171" s="49">
        <f>YEAR(EnergyDemand__2_1[[#This Row],[Date]])</f>
        <v>2019</v>
      </c>
      <c r="G1171">
        <v>11.4</v>
      </c>
      <c r="H1171">
        <v>20.9</v>
      </c>
      <c r="I1171">
        <v>24.8</v>
      </c>
      <c r="J1171">
        <v>0</v>
      </c>
      <c r="K1171" t="str">
        <f>VLOOKUP(EnergyDemand__2_1[[#This Row],[Date]],_holidays!$A$1:$C$2107,2,0)</f>
        <v>Y</v>
      </c>
      <c r="L1171" t="str">
        <f>VLOOKUP(EnergyDemand__2_1[[#This Row],[Date]],_holidays!$A$1:$C$2107,3,0)</f>
        <v>N</v>
      </c>
      <c r="M1171" s="2">
        <v>107070.61</v>
      </c>
      <c r="N1171" s="4">
        <v>58.517373640000002</v>
      </c>
      <c r="O1171" s="54">
        <f>EnergyDemand__2_1[[#This Row],[Demand]]*EnergyDemand__2_1[[#This Row],[RRP AUD$]]</f>
        <v>6265490.8912327206</v>
      </c>
    </row>
    <row r="1172" spans="1:15" x14ac:dyDescent="0.3">
      <c r="A1172" s="3">
        <v>43775</v>
      </c>
      <c r="B1172" s="3" t="str">
        <f>"Q" &amp;INT((MONTH(A1172)+2)/3) &amp; "-" &amp; YEAR(A1172)</f>
        <v>Q4-2019</v>
      </c>
      <c r="C1172" t="str">
        <f>TEXT(EnergyDemand__2_1[[#This Row],[Date]],"mmmm")</f>
        <v>November</v>
      </c>
      <c r="D1172">
        <f>WEEKNUM(EnergyDemand__2_1[[#This Row],[Date]],)</f>
        <v>45</v>
      </c>
      <c r="E1172" t="str">
        <f>TEXT(EnergyDemand__2_1[[#This Row],[Date]],"dddd")</f>
        <v>Wednesday</v>
      </c>
      <c r="F1172" s="49">
        <f>YEAR(EnergyDemand__2_1[[#This Row],[Date]])</f>
        <v>2019</v>
      </c>
      <c r="G1172">
        <v>10.5</v>
      </c>
      <c r="H1172">
        <v>24.1</v>
      </c>
      <c r="I1172">
        <v>19.899999999999999</v>
      </c>
      <c r="J1172">
        <v>0</v>
      </c>
      <c r="K1172" t="str">
        <f>VLOOKUP(EnergyDemand__2_1[[#This Row],[Date]],_holidays!$A$1:$C$2107,2,0)</f>
        <v>Y</v>
      </c>
      <c r="L1172" t="str">
        <f>VLOOKUP(EnergyDemand__2_1[[#This Row],[Date]],_holidays!$A$1:$C$2107,3,0)</f>
        <v>N</v>
      </c>
      <c r="M1172" s="2">
        <v>104381.38</v>
      </c>
      <c r="N1172" s="4">
        <v>58.451951880000003</v>
      </c>
      <c r="O1172" s="54">
        <f>EnergyDemand__2_1[[#This Row],[Demand]]*EnergyDemand__2_1[[#This Row],[RRP AUD$]]</f>
        <v>6101295.4009279953</v>
      </c>
    </row>
    <row r="1173" spans="1:15" x14ac:dyDescent="0.3">
      <c r="A1173" s="3">
        <v>44059</v>
      </c>
      <c r="B1173" s="3" t="str">
        <f>"Q" &amp;INT((MONTH(A1173)+2)/3) &amp; "-" &amp; YEAR(A1173)</f>
        <v>Q3-2020</v>
      </c>
      <c r="C1173" t="str">
        <f>TEXT(EnergyDemand__2_1[[#This Row],[Date]],"mmmm")</f>
        <v>August</v>
      </c>
      <c r="D1173">
        <f>WEEKNUM(EnergyDemand__2_1[[#This Row],[Date]],)</f>
        <v>34</v>
      </c>
      <c r="E1173" t="str">
        <f>TEXT(EnergyDemand__2_1[[#This Row],[Date]],"dddd")</f>
        <v>Sunday</v>
      </c>
      <c r="F1173" s="49">
        <f>YEAR(EnergyDemand__2_1[[#This Row],[Date]])</f>
        <v>2020</v>
      </c>
      <c r="G1173">
        <v>10.7</v>
      </c>
      <c r="H1173">
        <v>15</v>
      </c>
      <c r="I1173">
        <v>9.9</v>
      </c>
      <c r="J1173">
        <v>0.4</v>
      </c>
      <c r="K1173" t="str">
        <f>VLOOKUP(EnergyDemand__2_1[[#This Row],[Date]],_holidays!$A$1:$C$2107,2,0)</f>
        <v>N</v>
      </c>
      <c r="L1173" t="str">
        <f>VLOOKUP(EnergyDemand__2_1[[#This Row],[Date]],_holidays!$A$1:$C$2107,3,0)</f>
        <v>N</v>
      </c>
      <c r="M1173" s="2">
        <v>111034.745</v>
      </c>
      <c r="N1173" s="4">
        <v>58.425198999999999</v>
      </c>
      <c r="O1173" s="54">
        <f>EnergyDemand__2_1[[#This Row],[Demand]]*EnergyDemand__2_1[[#This Row],[RRP AUD$]]</f>
        <v>6487227.072539255</v>
      </c>
    </row>
    <row r="1174" spans="1:15" x14ac:dyDescent="0.3">
      <c r="A1174" s="3">
        <v>43881</v>
      </c>
      <c r="B1174" s="3" t="str">
        <f>"Q" &amp;INT((MONTH(A1174)+2)/3) &amp; "-" &amp; YEAR(A1174)</f>
        <v>Q1-2020</v>
      </c>
      <c r="C1174" t="str">
        <f>TEXT(EnergyDemand__2_1[[#This Row],[Date]],"mmmm")</f>
        <v>February</v>
      </c>
      <c r="D1174">
        <f>WEEKNUM(EnergyDemand__2_1[[#This Row],[Date]],)</f>
        <v>8</v>
      </c>
      <c r="E1174" t="str">
        <f>TEXT(EnergyDemand__2_1[[#This Row],[Date]],"dddd")</f>
        <v>Thursday</v>
      </c>
      <c r="F1174" s="49">
        <f>YEAR(EnergyDemand__2_1[[#This Row],[Date]])</f>
        <v>2020</v>
      </c>
      <c r="G1174">
        <v>14.2</v>
      </c>
      <c r="H1174">
        <v>18.7</v>
      </c>
      <c r="I1174">
        <v>15.2</v>
      </c>
      <c r="J1174">
        <v>3.2</v>
      </c>
      <c r="K1174" t="str">
        <f>VLOOKUP(EnergyDemand__2_1[[#This Row],[Date]],_holidays!$A$1:$C$2107,2,0)</f>
        <v>Y</v>
      </c>
      <c r="L1174" t="str">
        <f>VLOOKUP(EnergyDemand__2_1[[#This Row],[Date]],_holidays!$A$1:$C$2107,3,0)</f>
        <v>N</v>
      </c>
      <c r="M1174" s="2">
        <v>112202.145</v>
      </c>
      <c r="N1174" s="4">
        <v>58.361290920000002</v>
      </c>
      <c r="O1174" s="54">
        <f>EnergyDemand__2_1[[#This Row],[Demand]]*EnergyDemand__2_1[[#This Row],[RRP AUD$]]</f>
        <v>6548262.0261930237</v>
      </c>
    </row>
    <row r="1175" spans="1:15" x14ac:dyDescent="0.3">
      <c r="A1175" s="3">
        <v>42656</v>
      </c>
      <c r="B1175" s="3" t="str">
        <f>"Q" &amp;INT((MONTH(A1175)+2)/3) &amp; "-" &amp; YEAR(A1175)</f>
        <v>Q4-2016</v>
      </c>
      <c r="C1175" t="str">
        <f>TEXT(EnergyDemand__2_1[[#This Row],[Date]],"mmmm")</f>
        <v>October</v>
      </c>
      <c r="D1175">
        <f>WEEKNUM(EnergyDemand__2_1[[#This Row],[Date]],)</f>
        <v>42</v>
      </c>
      <c r="E1175" t="str">
        <f>TEXT(EnergyDemand__2_1[[#This Row],[Date]],"dddd")</f>
        <v>Thursday</v>
      </c>
      <c r="F1175" s="49">
        <f>YEAR(EnergyDemand__2_1[[#This Row],[Date]])</f>
        <v>2016</v>
      </c>
      <c r="G1175">
        <v>6.8</v>
      </c>
      <c r="H1175">
        <v>14.6</v>
      </c>
      <c r="I1175">
        <v>22.8</v>
      </c>
      <c r="J1175">
        <v>4.2</v>
      </c>
      <c r="K1175" t="str">
        <f>VLOOKUP(EnergyDemand__2_1[[#This Row],[Date]],_holidays!$A$1:$C$2107,2,0)</f>
        <v>Y</v>
      </c>
      <c r="L1175" t="str">
        <f>VLOOKUP(EnergyDemand__2_1[[#This Row],[Date]],_holidays!$A$1:$C$2107,3,0)</f>
        <v>N</v>
      </c>
      <c r="M1175" s="2">
        <v>128242.765</v>
      </c>
      <c r="N1175" s="4">
        <v>58.353085180000001</v>
      </c>
      <c r="O1175" s="54">
        <f>EnergyDemand__2_1[[#This Row],[Demand]]*EnergyDemand__2_1[[#This Row],[RRP AUD$]]</f>
        <v>7483360.9897637228</v>
      </c>
    </row>
    <row r="1176" spans="1:15" x14ac:dyDescent="0.3">
      <c r="A1176" s="3">
        <v>43198</v>
      </c>
      <c r="B1176" s="3" t="str">
        <f>"Q" &amp;INT((MONTH(A1176)+2)/3) &amp; "-" &amp; YEAR(A1176)</f>
        <v>Q2-2018</v>
      </c>
      <c r="C1176" t="str">
        <f>TEXT(EnergyDemand__2_1[[#This Row],[Date]],"mmmm")</f>
        <v>April</v>
      </c>
      <c r="D1176">
        <f>WEEKNUM(EnergyDemand__2_1[[#This Row],[Date]],)</f>
        <v>15</v>
      </c>
      <c r="E1176" t="str">
        <f>TEXT(EnergyDemand__2_1[[#This Row],[Date]],"dddd")</f>
        <v>Sunday</v>
      </c>
      <c r="F1176" s="49">
        <f>YEAR(EnergyDemand__2_1[[#This Row],[Date]])</f>
        <v>2018</v>
      </c>
      <c r="G1176">
        <v>11.8</v>
      </c>
      <c r="H1176">
        <v>29.9</v>
      </c>
      <c r="I1176">
        <v>14.7</v>
      </c>
      <c r="J1176">
        <v>0</v>
      </c>
      <c r="K1176" t="str">
        <f>VLOOKUP(EnergyDemand__2_1[[#This Row],[Date]],_holidays!$A$1:$C$2107,2,0)</f>
        <v>N</v>
      </c>
      <c r="L1176" t="str">
        <f>VLOOKUP(EnergyDemand__2_1[[#This Row],[Date]],_holidays!$A$1:$C$2107,3,0)</f>
        <v>N</v>
      </c>
      <c r="M1176" s="2">
        <v>100571.16499999999</v>
      </c>
      <c r="N1176" s="4">
        <v>58.238721519999999</v>
      </c>
      <c r="O1176" s="54">
        <f>EnergyDemand__2_1[[#This Row],[Demand]]*EnergyDemand__2_1[[#This Row],[RRP AUD$]]</f>
        <v>5857136.07137697</v>
      </c>
    </row>
    <row r="1177" spans="1:15" x14ac:dyDescent="0.3">
      <c r="A1177" s="3">
        <v>43972</v>
      </c>
      <c r="B1177" s="3" t="str">
        <f>"Q" &amp;INT((MONTH(A1177)+2)/3) &amp; "-" &amp; YEAR(A1177)</f>
        <v>Q2-2020</v>
      </c>
      <c r="C1177" t="str">
        <f>TEXT(EnergyDemand__2_1[[#This Row],[Date]],"mmmm")</f>
        <v>May</v>
      </c>
      <c r="D1177">
        <f>WEEKNUM(EnergyDemand__2_1[[#This Row],[Date]],)</f>
        <v>21</v>
      </c>
      <c r="E1177" t="str">
        <f>TEXT(EnergyDemand__2_1[[#This Row],[Date]],"dddd")</f>
        <v>Thursday</v>
      </c>
      <c r="F1177" s="49">
        <f>YEAR(EnergyDemand__2_1[[#This Row],[Date]])</f>
        <v>2020</v>
      </c>
      <c r="G1177">
        <v>9.4</v>
      </c>
      <c r="H1177">
        <v>13.7</v>
      </c>
      <c r="I1177">
        <v>6.6</v>
      </c>
      <c r="J1177">
        <v>12.4</v>
      </c>
      <c r="K1177" t="str">
        <f>VLOOKUP(EnergyDemand__2_1[[#This Row],[Date]],_holidays!$A$1:$C$2107,2,0)</f>
        <v>N</v>
      </c>
      <c r="L1177" t="str">
        <f>VLOOKUP(EnergyDemand__2_1[[#This Row],[Date]],_holidays!$A$1:$C$2107,3,0)</f>
        <v>N</v>
      </c>
      <c r="M1177" s="2">
        <v>127563.61</v>
      </c>
      <c r="N1177" s="4">
        <v>58.074876109999998</v>
      </c>
      <c r="O1177" s="54">
        <f>EnergyDemand__2_1[[#This Row],[Demand]]*EnergyDemand__2_1[[#This Row],[RRP AUD$]]</f>
        <v>7408240.8468943574</v>
      </c>
    </row>
    <row r="1178" spans="1:15" x14ac:dyDescent="0.3">
      <c r="A1178" s="3">
        <v>43322</v>
      </c>
      <c r="B1178" s="3" t="str">
        <f>"Q" &amp;INT((MONTH(A1178)+2)/3) &amp; "-" &amp; YEAR(A1178)</f>
        <v>Q3-2018</v>
      </c>
      <c r="C1178" t="str">
        <f>TEXT(EnergyDemand__2_1[[#This Row],[Date]],"mmmm")</f>
        <v>August</v>
      </c>
      <c r="D1178">
        <f>WEEKNUM(EnergyDemand__2_1[[#This Row],[Date]],)</f>
        <v>32</v>
      </c>
      <c r="E1178" t="str">
        <f>TEXT(EnergyDemand__2_1[[#This Row],[Date]],"dddd")</f>
        <v>Friday</v>
      </c>
      <c r="F1178" s="49">
        <f>YEAR(EnergyDemand__2_1[[#This Row],[Date]])</f>
        <v>2018</v>
      </c>
      <c r="G1178">
        <v>9.4</v>
      </c>
      <c r="H1178">
        <v>20</v>
      </c>
      <c r="I1178">
        <v>11.8</v>
      </c>
      <c r="J1178">
        <v>0</v>
      </c>
      <c r="K1178" t="str">
        <f>VLOOKUP(EnergyDemand__2_1[[#This Row],[Date]],_holidays!$A$1:$C$2107,2,0)</f>
        <v>Y</v>
      </c>
      <c r="L1178" t="str">
        <f>VLOOKUP(EnergyDemand__2_1[[#This Row],[Date]],_holidays!$A$1:$C$2107,3,0)</f>
        <v>N</v>
      </c>
      <c r="M1178" s="2">
        <v>121875.355</v>
      </c>
      <c r="N1178" s="4">
        <v>58.050358019999997</v>
      </c>
      <c r="O1178" s="54">
        <f>EnergyDemand__2_1[[#This Row],[Demand]]*EnergyDemand__2_1[[#This Row],[RRP AUD$]]</f>
        <v>7074907.991564597</v>
      </c>
    </row>
    <row r="1179" spans="1:15" x14ac:dyDescent="0.3">
      <c r="A1179" s="3">
        <v>42585</v>
      </c>
      <c r="B1179" s="3" t="str">
        <f>"Q" &amp;INT((MONTH(A1179)+2)/3) &amp; "-" &amp; YEAR(A1179)</f>
        <v>Q3-2016</v>
      </c>
      <c r="C1179" t="str">
        <f>TEXT(EnergyDemand__2_1[[#This Row],[Date]],"mmmm")</f>
        <v>August</v>
      </c>
      <c r="D1179">
        <f>WEEKNUM(EnergyDemand__2_1[[#This Row],[Date]],)</f>
        <v>32</v>
      </c>
      <c r="E1179" t="str">
        <f>TEXT(EnergyDemand__2_1[[#This Row],[Date]],"dddd")</f>
        <v>Wednesday</v>
      </c>
      <c r="F1179" s="49">
        <f>YEAR(EnergyDemand__2_1[[#This Row],[Date]])</f>
        <v>2016</v>
      </c>
      <c r="G1179">
        <v>8.6999999999999993</v>
      </c>
      <c r="H1179">
        <v>12.8</v>
      </c>
      <c r="I1179">
        <v>8.4</v>
      </c>
      <c r="J1179">
        <v>2.8</v>
      </c>
      <c r="K1179" t="str">
        <f>VLOOKUP(EnergyDemand__2_1[[#This Row],[Date]],_holidays!$A$1:$C$2107,2,0)</f>
        <v>Y</v>
      </c>
      <c r="L1179" t="str">
        <f>VLOOKUP(EnergyDemand__2_1[[#This Row],[Date]],_holidays!$A$1:$C$2107,3,0)</f>
        <v>N</v>
      </c>
      <c r="M1179" s="2">
        <v>140922.715</v>
      </c>
      <c r="N1179" s="4">
        <v>58.029549359999997</v>
      </c>
      <c r="O1179" s="54">
        <f>EnergyDemand__2_1[[#This Row],[Demand]]*EnergyDemand__2_1[[#This Row],[RRP AUD$]]</f>
        <v>8177681.6460377118</v>
      </c>
    </row>
    <row r="1180" spans="1:15" x14ac:dyDescent="0.3">
      <c r="A1180" s="3">
        <v>44032</v>
      </c>
      <c r="B1180" s="3" t="str">
        <f>"Q" &amp;INT((MONTH(A1180)+2)/3) &amp; "-" &amp; YEAR(A1180)</f>
        <v>Q3-2020</v>
      </c>
      <c r="C1180" t="str">
        <f>TEXT(EnergyDemand__2_1[[#This Row],[Date]],"mmmm")</f>
        <v>July</v>
      </c>
      <c r="D1180">
        <f>WEEKNUM(EnergyDemand__2_1[[#This Row],[Date]],)</f>
        <v>30</v>
      </c>
      <c r="E1180" t="str">
        <f>TEXT(EnergyDemand__2_1[[#This Row],[Date]],"dddd")</f>
        <v>Monday</v>
      </c>
      <c r="F1180" s="49">
        <f>YEAR(EnergyDemand__2_1[[#This Row],[Date]])</f>
        <v>2020</v>
      </c>
      <c r="G1180">
        <v>7.6</v>
      </c>
      <c r="H1180">
        <v>13.8</v>
      </c>
      <c r="I1180">
        <v>8.1999999999999993</v>
      </c>
      <c r="J1180">
        <v>0.6</v>
      </c>
      <c r="K1180" t="str">
        <f>VLOOKUP(EnergyDemand__2_1[[#This Row],[Date]],_holidays!$A$1:$C$2107,2,0)</f>
        <v>Y</v>
      </c>
      <c r="L1180" t="str">
        <f>VLOOKUP(EnergyDemand__2_1[[#This Row],[Date]],_holidays!$A$1:$C$2107,3,0)</f>
        <v>N</v>
      </c>
      <c r="M1180" s="2">
        <v>132894.41</v>
      </c>
      <c r="N1180" s="4">
        <v>58.020119719999997</v>
      </c>
      <c r="O1180" s="54">
        <f>EnergyDemand__2_1[[#This Row],[Demand]]*EnergyDemand__2_1[[#This Row],[RRP AUD$]]</f>
        <v>7710549.5783187654</v>
      </c>
    </row>
    <row r="1181" spans="1:15" x14ac:dyDescent="0.3">
      <c r="A1181" s="3">
        <v>43309</v>
      </c>
      <c r="B1181" s="3" t="str">
        <f>"Q" &amp;INT((MONTH(A1181)+2)/3) &amp; "-" &amp; YEAR(A1181)</f>
        <v>Q3-2018</v>
      </c>
      <c r="C1181" t="str">
        <f>TEXT(EnergyDemand__2_1[[#This Row],[Date]],"mmmm")</f>
        <v>July</v>
      </c>
      <c r="D1181">
        <f>WEEKNUM(EnergyDemand__2_1[[#This Row],[Date]],)</f>
        <v>30</v>
      </c>
      <c r="E1181" t="str">
        <f>TEXT(EnergyDemand__2_1[[#This Row],[Date]],"dddd")</f>
        <v>Saturday</v>
      </c>
      <c r="F1181" s="49">
        <f>YEAR(EnergyDemand__2_1[[#This Row],[Date]])</f>
        <v>2018</v>
      </c>
      <c r="G1181">
        <v>8.4</v>
      </c>
      <c r="H1181">
        <v>18.600000000000001</v>
      </c>
      <c r="I1181">
        <v>9.3000000000000007</v>
      </c>
      <c r="J1181">
        <v>0</v>
      </c>
      <c r="K1181" t="str">
        <f>VLOOKUP(EnergyDemand__2_1[[#This Row],[Date]],_holidays!$A$1:$C$2107,2,0)</f>
        <v>Y</v>
      </c>
      <c r="L1181" t="str">
        <f>VLOOKUP(EnergyDemand__2_1[[#This Row],[Date]],_holidays!$A$1:$C$2107,3,0)</f>
        <v>N</v>
      </c>
      <c r="M1181" s="2">
        <v>116942.94</v>
      </c>
      <c r="N1181" s="4">
        <v>57.98204775</v>
      </c>
      <c r="O1181" s="54">
        <f>EnergyDemand__2_1[[#This Row],[Demand]]*EnergyDemand__2_1[[#This Row],[RRP AUD$]]</f>
        <v>6780591.1311053848</v>
      </c>
    </row>
    <row r="1182" spans="1:15" x14ac:dyDescent="0.3">
      <c r="A1182" s="3">
        <v>44101</v>
      </c>
      <c r="B1182" s="3" t="str">
        <f>"Q" &amp;INT((MONTH(A1182)+2)/3) &amp; "-" &amp; YEAR(A1182)</f>
        <v>Q3-2020</v>
      </c>
      <c r="C1182" t="str">
        <f>TEXT(EnergyDemand__2_1[[#This Row],[Date]],"mmmm")</f>
        <v>September</v>
      </c>
      <c r="D1182">
        <f>WEEKNUM(EnergyDemand__2_1[[#This Row],[Date]],)</f>
        <v>40</v>
      </c>
      <c r="E1182" t="str">
        <f>TEXT(EnergyDemand__2_1[[#This Row],[Date]],"dddd")</f>
        <v>Sunday</v>
      </c>
      <c r="F1182" s="49">
        <f>YEAR(EnergyDemand__2_1[[#This Row],[Date]])</f>
        <v>2020</v>
      </c>
      <c r="G1182">
        <v>8.8000000000000007</v>
      </c>
      <c r="H1182">
        <v>13.4</v>
      </c>
      <c r="I1182">
        <v>20.9</v>
      </c>
      <c r="J1182">
        <v>3</v>
      </c>
      <c r="K1182" t="str">
        <f>VLOOKUP(EnergyDemand__2_1[[#This Row],[Date]],_holidays!$A$1:$C$2107,2,0)</f>
        <v>N</v>
      </c>
      <c r="L1182" t="str">
        <f>VLOOKUP(EnergyDemand__2_1[[#This Row],[Date]],_holidays!$A$1:$C$2107,3,0)</f>
        <v>N</v>
      </c>
      <c r="M1182" s="2">
        <v>101703.49</v>
      </c>
      <c r="N1182" s="4">
        <v>57.920028760000001</v>
      </c>
      <c r="O1182" s="54">
        <f>EnergyDemand__2_1[[#This Row],[Demand]]*EnergyDemand__2_1[[#This Row],[RRP AUD$]]</f>
        <v>5890669.0657923725</v>
      </c>
    </row>
    <row r="1183" spans="1:15" x14ac:dyDescent="0.3">
      <c r="A1183" s="3">
        <v>43810</v>
      </c>
      <c r="B1183" s="3" t="str">
        <f>"Q" &amp;INT((MONTH(A1183)+2)/3) &amp; "-" &amp; YEAR(A1183)</f>
        <v>Q4-2019</v>
      </c>
      <c r="C1183" t="str">
        <f>TEXT(EnergyDemand__2_1[[#This Row],[Date]],"mmmm")</f>
        <v>December</v>
      </c>
      <c r="D1183">
        <f>WEEKNUM(EnergyDemand__2_1[[#This Row],[Date]],)</f>
        <v>50</v>
      </c>
      <c r="E1183" t="str">
        <f>TEXT(EnergyDemand__2_1[[#This Row],[Date]],"dddd")</f>
        <v>Wednesday</v>
      </c>
      <c r="F1183" s="49">
        <f>YEAR(EnergyDemand__2_1[[#This Row],[Date]])</f>
        <v>2019</v>
      </c>
      <c r="G1183">
        <v>13.4</v>
      </c>
      <c r="H1183">
        <v>18.100000000000001</v>
      </c>
      <c r="I1183">
        <v>21.8</v>
      </c>
      <c r="J1183">
        <v>0</v>
      </c>
      <c r="K1183" t="str">
        <f>VLOOKUP(EnergyDemand__2_1[[#This Row],[Date]],_holidays!$A$1:$C$2107,2,0)</f>
        <v>Y</v>
      </c>
      <c r="L1183" t="str">
        <f>VLOOKUP(EnergyDemand__2_1[[#This Row],[Date]],_holidays!$A$1:$C$2107,3,0)</f>
        <v>N</v>
      </c>
      <c r="M1183" s="2">
        <v>109060.375</v>
      </c>
      <c r="N1183" s="4">
        <v>57.730485369999997</v>
      </c>
      <c r="O1183" s="54">
        <f>EnergyDemand__2_1[[#This Row],[Demand]]*EnergyDemand__2_1[[#This Row],[RRP AUD$]]</f>
        <v>6296108.3833842138</v>
      </c>
    </row>
    <row r="1184" spans="1:15" x14ac:dyDescent="0.3">
      <c r="A1184" s="3">
        <v>43921</v>
      </c>
      <c r="B1184" s="3" t="str">
        <f>"Q" &amp;INT((MONTH(A1184)+2)/3) &amp; "-" &amp; YEAR(A1184)</f>
        <v>Q1-2020</v>
      </c>
      <c r="C1184" t="str">
        <f>TEXT(EnergyDemand__2_1[[#This Row],[Date]],"mmmm")</f>
        <v>March</v>
      </c>
      <c r="D1184">
        <f>WEEKNUM(EnergyDemand__2_1[[#This Row],[Date]],)</f>
        <v>14</v>
      </c>
      <c r="E1184" t="str">
        <f>TEXT(EnergyDemand__2_1[[#This Row],[Date]],"dddd")</f>
        <v>Tuesday</v>
      </c>
      <c r="F1184" s="49">
        <f>YEAR(EnergyDemand__2_1[[#This Row],[Date]])</f>
        <v>2020</v>
      </c>
      <c r="G1184">
        <v>12.2</v>
      </c>
      <c r="H1184">
        <v>21.4</v>
      </c>
      <c r="I1184">
        <v>16.899999999999999</v>
      </c>
      <c r="J1184">
        <v>0</v>
      </c>
      <c r="K1184" t="str">
        <f>VLOOKUP(EnergyDemand__2_1[[#This Row],[Date]],_holidays!$A$1:$C$2107,2,0)</f>
        <v>N</v>
      </c>
      <c r="L1184" t="str">
        <f>VLOOKUP(EnergyDemand__2_1[[#This Row],[Date]],_holidays!$A$1:$C$2107,3,0)</f>
        <v>N</v>
      </c>
      <c r="M1184" s="2">
        <v>109043.86500000001</v>
      </c>
      <c r="N1184" s="4">
        <v>57.690193069999999</v>
      </c>
      <c r="O1184" s="54">
        <f>EnergyDemand__2_1[[#This Row],[Demand]]*EnergyDemand__2_1[[#This Row],[RRP AUD$]]</f>
        <v>6290761.6249490157</v>
      </c>
    </row>
    <row r="1185" spans="1:15" x14ac:dyDescent="0.3">
      <c r="A1185" s="3">
        <v>42346</v>
      </c>
      <c r="B1185" s="3" t="str">
        <f>"Q" &amp;INT((MONTH(A1185)+2)/3) &amp; "-" &amp; YEAR(A1185)</f>
        <v>Q4-2015</v>
      </c>
      <c r="C1185" t="str">
        <f>TEXT(EnergyDemand__2_1[[#This Row],[Date]],"mmmm")</f>
        <v>December</v>
      </c>
      <c r="D1185">
        <f>WEEKNUM(EnergyDemand__2_1[[#This Row],[Date]],)</f>
        <v>50</v>
      </c>
      <c r="E1185" t="str">
        <f>TEXT(EnergyDemand__2_1[[#This Row],[Date]],"dddd")</f>
        <v>Tuesday</v>
      </c>
      <c r="F1185" s="49">
        <f>YEAR(EnergyDemand__2_1[[#This Row],[Date]])</f>
        <v>2015</v>
      </c>
      <c r="G1185">
        <v>20.3</v>
      </c>
      <c r="H1185">
        <v>35.4</v>
      </c>
      <c r="I1185">
        <v>19.8</v>
      </c>
      <c r="J1185">
        <v>0.8</v>
      </c>
      <c r="K1185" t="str">
        <f>VLOOKUP(EnergyDemand__2_1[[#This Row],[Date]],_holidays!$A$1:$C$2107,2,0)</f>
        <v>Y</v>
      </c>
      <c r="L1185" t="str">
        <f>VLOOKUP(EnergyDemand__2_1[[#This Row],[Date]],_holidays!$A$1:$C$2107,3,0)</f>
        <v>N</v>
      </c>
      <c r="M1185" s="2">
        <v>136800.91</v>
      </c>
      <c r="N1185" s="4">
        <v>57.534246680000003</v>
      </c>
      <c r="O1185" s="54">
        <f>EnergyDemand__2_1[[#This Row],[Demand]]*EnergyDemand__2_1[[#This Row],[RRP AUD$]]</f>
        <v>7870737.3019884797</v>
      </c>
    </row>
    <row r="1186" spans="1:15" x14ac:dyDescent="0.3">
      <c r="A1186" s="3">
        <v>42801</v>
      </c>
      <c r="B1186" s="3" t="str">
        <f>"Q" &amp;INT((MONTH(A1186)+2)/3) &amp; "-" &amp; YEAR(A1186)</f>
        <v>Q1-2017</v>
      </c>
      <c r="C1186" t="str">
        <f>TEXT(EnergyDemand__2_1[[#This Row],[Date]],"mmmm")</f>
        <v>March</v>
      </c>
      <c r="D1186">
        <f>WEEKNUM(EnergyDemand__2_1[[#This Row],[Date]],)</f>
        <v>10</v>
      </c>
      <c r="E1186" t="str">
        <f>TEXT(EnergyDemand__2_1[[#This Row],[Date]],"dddd")</f>
        <v>Tuesday</v>
      </c>
      <c r="F1186" s="49">
        <f>YEAR(EnergyDemand__2_1[[#This Row],[Date]])</f>
        <v>2017</v>
      </c>
      <c r="G1186">
        <v>15</v>
      </c>
      <c r="H1186">
        <v>28.2</v>
      </c>
      <c r="I1186">
        <v>22.4</v>
      </c>
      <c r="J1186">
        <v>0</v>
      </c>
      <c r="K1186" t="str">
        <f>VLOOKUP(EnergyDemand__2_1[[#This Row],[Date]],_holidays!$A$1:$C$2107,2,0)</f>
        <v>Y</v>
      </c>
      <c r="L1186" t="str">
        <f>VLOOKUP(EnergyDemand__2_1[[#This Row],[Date]],_holidays!$A$1:$C$2107,3,0)</f>
        <v>N</v>
      </c>
      <c r="M1186" s="2">
        <v>117931.46</v>
      </c>
      <c r="N1186" s="4">
        <v>57.516139000000003</v>
      </c>
      <c r="O1186" s="54">
        <f>EnergyDemand__2_1[[#This Row],[Demand]]*EnergyDemand__2_1[[#This Row],[RRP AUD$]]</f>
        <v>6782962.2458329406</v>
      </c>
    </row>
    <row r="1187" spans="1:15" x14ac:dyDescent="0.3">
      <c r="A1187" s="3">
        <v>43920</v>
      </c>
      <c r="B1187" s="3" t="str">
        <f>"Q" &amp;INT((MONTH(A1187)+2)/3) &amp; "-" &amp; YEAR(A1187)</f>
        <v>Q1-2020</v>
      </c>
      <c r="C1187" t="str">
        <f>TEXT(EnergyDemand__2_1[[#This Row],[Date]],"mmmm")</f>
        <v>March</v>
      </c>
      <c r="D1187">
        <f>WEEKNUM(EnergyDemand__2_1[[#This Row],[Date]],)</f>
        <v>14</v>
      </c>
      <c r="E1187" t="str">
        <f>TEXT(EnergyDemand__2_1[[#This Row],[Date]],"dddd")</f>
        <v>Monday</v>
      </c>
      <c r="F1187" s="49">
        <f>YEAR(EnergyDemand__2_1[[#This Row],[Date]])</f>
        <v>2020</v>
      </c>
      <c r="G1187">
        <v>15.9</v>
      </c>
      <c r="H1187">
        <v>21.7</v>
      </c>
      <c r="I1187">
        <v>13.3</v>
      </c>
      <c r="J1187">
        <v>5.2</v>
      </c>
      <c r="K1187" t="str">
        <f>VLOOKUP(EnergyDemand__2_1[[#This Row],[Date]],_holidays!$A$1:$C$2107,2,0)</f>
        <v>N</v>
      </c>
      <c r="L1187" t="str">
        <f>VLOOKUP(EnergyDemand__2_1[[#This Row],[Date]],_holidays!$A$1:$C$2107,3,0)</f>
        <v>N</v>
      </c>
      <c r="M1187" s="2">
        <v>107687.51</v>
      </c>
      <c r="N1187" s="4">
        <v>57.502975429999999</v>
      </c>
      <c r="O1187" s="54">
        <f>EnergyDemand__2_1[[#This Row],[Demand]]*EnergyDemand__2_1[[#This Row],[RRP AUD$]]</f>
        <v>6192352.2416478787</v>
      </c>
    </row>
    <row r="1188" spans="1:15" x14ac:dyDescent="0.3">
      <c r="A1188" s="3">
        <v>43508</v>
      </c>
      <c r="B1188" s="3" t="str">
        <f>"Q" &amp;INT((MONTH(A1188)+2)/3) &amp; "-" &amp; YEAR(A1188)</f>
        <v>Q1-2019</v>
      </c>
      <c r="C1188" t="str">
        <f>TEXT(EnergyDemand__2_1[[#This Row],[Date]],"mmmm")</f>
        <v>February</v>
      </c>
      <c r="D1188">
        <f>WEEKNUM(EnergyDemand__2_1[[#This Row],[Date]],)</f>
        <v>7</v>
      </c>
      <c r="E1188" t="str">
        <f>TEXT(EnergyDemand__2_1[[#This Row],[Date]],"dddd")</f>
        <v>Tuesday</v>
      </c>
      <c r="F1188" s="49">
        <f>YEAR(EnergyDemand__2_1[[#This Row],[Date]])</f>
        <v>2019</v>
      </c>
      <c r="G1188">
        <v>18.399999999999999</v>
      </c>
      <c r="H1188">
        <v>21.5</v>
      </c>
      <c r="I1188">
        <v>12.4</v>
      </c>
      <c r="J1188">
        <v>0</v>
      </c>
      <c r="K1188" t="str">
        <f>VLOOKUP(EnergyDemand__2_1[[#This Row],[Date]],_holidays!$A$1:$C$2107,2,0)</f>
        <v>Y</v>
      </c>
      <c r="L1188" t="str">
        <f>VLOOKUP(EnergyDemand__2_1[[#This Row],[Date]],_holidays!$A$1:$C$2107,3,0)</f>
        <v>N</v>
      </c>
      <c r="M1188" s="2">
        <v>107697.205</v>
      </c>
      <c r="N1188" s="4">
        <v>57.338211940000001</v>
      </c>
      <c r="O1188" s="54">
        <f>EnergyDemand__2_1[[#This Row],[Demand]]*EnergyDemand__2_1[[#This Row],[RRP AUD$]]</f>
        <v>6175165.1656356277</v>
      </c>
    </row>
    <row r="1189" spans="1:15" x14ac:dyDescent="0.3">
      <c r="A1189" s="3">
        <v>43823</v>
      </c>
      <c r="B1189" s="3" t="str">
        <f>"Q" &amp;INT((MONTH(A1189)+2)/3) &amp; "-" &amp; YEAR(A1189)</f>
        <v>Q4-2019</v>
      </c>
      <c r="C1189" t="str">
        <f>TEXT(EnergyDemand__2_1[[#This Row],[Date]],"mmmm")</f>
        <v>December</v>
      </c>
      <c r="D1189">
        <f>WEEKNUM(EnergyDemand__2_1[[#This Row],[Date]],)</f>
        <v>52</v>
      </c>
      <c r="E1189" t="str">
        <f>TEXT(EnergyDemand__2_1[[#This Row],[Date]],"dddd")</f>
        <v>Tuesday</v>
      </c>
      <c r="F1189" s="49">
        <f>YEAR(EnergyDemand__2_1[[#This Row],[Date]])</f>
        <v>2019</v>
      </c>
      <c r="G1189">
        <v>14.1</v>
      </c>
      <c r="H1189">
        <v>24.5</v>
      </c>
      <c r="I1189">
        <v>31.4</v>
      </c>
      <c r="J1189">
        <v>0</v>
      </c>
      <c r="K1189" t="str">
        <f>VLOOKUP(EnergyDemand__2_1[[#This Row],[Date]],_holidays!$A$1:$C$2107,2,0)</f>
        <v>N</v>
      </c>
      <c r="L1189" t="str">
        <f>VLOOKUP(EnergyDemand__2_1[[#This Row],[Date]],_holidays!$A$1:$C$2107,3,0)</f>
        <v>N</v>
      </c>
      <c r="M1189" s="2">
        <v>102168.93</v>
      </c>
      <c r="N1189" s="4">
        <v>57.331305110000002</v>
      </c>
      <c r="O1189" s="54">
        <f>EnergyDemand__2_1[[#This Row],[Demand]]*EnergyDemand__2_1[[#This Row],[RRP AUD$]]</f>
        <v>5857478.098592232</v>
      </c>
    </row>
    <row r="1190" spans="1:15" x14ac:dyDescent="0.3">
      <c r="A1190" s="3">
        <v>43885</v>
      </c>
      <c r="B1190" s="3" t="str">
        <f>"Q" &amp;INT((MONTH(A1190)+2)/3) &amp; "-" &amp; YEAR(A1190)</f>
        <v>Q1-2020</v>
      </c>
      <c r="C1190" t="str">
        <f>TEXT(EnergyDemand__2_1[[#This Row],[Date]],"mmmm")</f>
        <v>February</v>
      </c>
      <c r="D1190">
        <f>WEEKNUM(EnergyDemand__2_1[[#This Row],[Date]],)</f>
        <v>9</v>
      </c>
      <c r="E1190" t="str">
        <f>TEXT(EnergyDemand__2_1[[#This Row],[Date]],"dddd")</f>
        <v>Monday</v>
      </c>
      <c r="F1190" s="49">
        <f>YEAR(EnergyDemand__2_1[[#This Row],[Date]])</f>
        <v>2020</v>
      </c>
      <c r="G1190">
        <v>16.8</v>
      </c>
      <c r="H1190">
        <v>23.7</v>
      </c>
      <c r="I1190">
        <v>5.4</v>
      </c>
      <c r="J1190">
        <v>0</v>
      </c>
      <c r="K1190" t="str">
        <f>VLOOKUP(EnergyDemand__2_1[[#This Row],[Date]],_holidays!$A$1:$C$2107,2,0)</f>
        <v>Y</v>
      </c>
      <c r="L1190" t="str">
        <f>VLOOKUP(EnergyDemand__2_1[[#This Row],[Date]],_holidays!$A$1:$C$2107,3,0)</f>
        <v>N</v>
      </c>
      <c r="M1190" s="2">
        <v>122619.05499999999</v>
      </c>
      <c r="N1190" s="4">
        <v>57.234083179999999</v>
      </c>
      <c r="O1190" s="54">
        <f>EnergyDemand__2_1[[#This Row],[Demand]]*EnergyDemand__2_1[[#This Row],[RRP AUD$]]</f>
        <v>7017989.1933229947</v>
      </c>
    </row>
    <row r="1191" spans="1:15" x14ac:dyDescent="0.3">
      <c r="A1191" s="3">
        <v>42252</v>
      </c>
      <c r="B1191" s="3" t="str">
        <f>"Q" &amp;INT((MONTH(A1191)+2)/3) &amp; "-" &amp; YEAR(A1191)</f>
        <v>Q3-2015</v>
      </c>
      <c r="C1191" t="str">
        <f>TEXT(EnergyDemand__2_1[[#This Row],[Date]],"mmmm")</f>
        <v>September</v>
      </c>
      <c r="D1191">
        <f>WEEKNUM(EnergyDemand__2_1[[#This Row],[Date]],)</f>
        <v>36</v>
      </c>
      <c r="E1191" t="str">
        <f>TEXT(EnergyDemand__2_1[[#This Row],[Date]],"dddd")</f>
        <v>Saturday</v>
      </c>
      <c r="F1191" s="49">
        <f>YEAR(EnergyDemand__2_1[[#This Row],[Date]])</f>
        <v>2015</v>
      </c>
      <c r="G1191">
        <v>10.199999999999999</v>
      </c>
      <c r="H1191">
        <v>14</v>
      </c>
      <c r="I1191">
        <v>14.8</v>
      </c>
      <c r="J1191">
        <v>0</v>
      </c>
      <c r="K1191" t="str">
        <f>VLOOKUP(EnergyDemand__2_1[[#This Row],[Date]],_holidays!$A$1:$C$2107,2,0)</f>
        <v>Y</v>
      </c>
      <c r="L1191" t="str">
        <f>VLOOKUP(EnergyDemand__2_1[[#This Row],[Date]],_holidays!$A$1:$C$2107,3,0)</f>
        <v>N</v>
      </c>
      <c r="M1191" s="2">
        <v>115799.32</v>
      </c>
      <c r="N1191" s="4">
        <v>57.177569200000001</v>
      </c>
      <c r="O1191" s="54">
        <f>EnergyDemand__2_1[[#This Row],[Demand]]*EnergyDemand__2_1[[#This Row],[RRP AUD$]]</f>
        <v>6621123.6326129446</v>
      </c>
    </row>
    <row r="1192" spans="1:15" x14ac:dyDescent="0.3">
      <c r="A1192" s="3">
        <v>43781</v>
      </c>
      <c r="B1192" s="3" t="str">
        <f>"Q" &amp;INT((MONTH(A1192)+2)/3) &amp; "-" &amp; YEAR(A1192)</f>
        <v>Q4-2019</v>
      </c>
      <c r="C1192" t="str">
        <f>TEXT(EnergyDemand__2_1[[#This Row],[Date]],"mmmm")</f>
        <v>November</v>
      </c>
      <c r="D1192">
        <f>WEEKNUM(EnergyDemand__2_1[[#This Row],[Date]],)</f>
        <v>46</v>
      </c>
      <c r="E1192" t="str">
        <f>TEXT(EnergyDemand__2_1[[#This Row],[Date]],"dddd")</f>
        <v>Tuesday</v>
      </c>
      <c r="F1192" s="49">
        <f>YEAR(EnergyDemand__2_1[[#This Row],[Date]])</f>
        <v>2019</v>
      </c>
      <c r="G1192">
        <v>11.5</v>
      </c>
      <c r="H1192">
        <v>17.399999999999999</v>
      </c>
      <c r="I1192">
        <v>12.7</v>
      </c>
      <c r="J1192">
        <v>0.6</v>
      </c>
      <c r="K1192" t="str">
        <f>VLOOKUP(EnergyDemand__2_1[[#This Row],[Date]],_holidays!$A$1:$C$2107,2,0)</f>
        <v>Y</v>
      </c>
      <c r="L1192" t="str">
        <f>VLOOKUP(EnergyDemand__2_1[[#This Row],[Date]],_holidays!$A$1:$C$2107,3,0)</f>
        <v>N</v>
      </c>
      <c r="M1192" s="2">
        <v>104303.46</v>
      </c>
      <c r="N1192" s="4">
        <v>57.069845890000003</v>
      </c>
      <c r="O1192" s="54">
        <f>EnergyDemand__2_1[[#This Row],[Demand]]*EnergyDemand__2_1[[#This Row],[RRP AUD$]]</f>
        <v>5952582.38799378</v>
      </c>
    </row>
    <row r="1193" spans="1:15" x14ac:dyDescent="0.3">
      <c r="A1193" s="3">
        <v>43895</v>
      </c>
      <c r="B1193" s="3" t="str">
        <f>"Q" &amp;INT((MONTH(A1193)+2)/3) &amp; "-" &amp; YEAR(A1193)</f>
        <v>Q1-2020</v>
      </c>
      <c r="C1193" t="str">
        <f>TEXT(EnergyDemand__2_1[[#This Row],[Date]],"mmmm")</f>
        <v>March</v>
      </c>
      <c r="D1193">
        <f>WEEKNUM(EnergyDemand__2_1[[#This Row],[Date]],)</f>
        <v>10</v>
      </c>
      <c r="E1193" t="str">
        <f>TEXT(EnergyDemand__2_1[[#This Row],[Date]],"dddd")</f>
        <v>Thursday</v>
      </c>
      <c r="F1193" s="49">
        <f>YEAR(EnergyDemand__2_1[[#This Row],[Date]])</f>
        <v>2020</v>
      </c>
      <c r="G1193">
        <v>15.4</v>
      </c>
      <c r="H1193">
        <v>20.3</v>
      </c>
      <c r="I1193">
        <v>4.3</v>
      </c>
      <c r="J1193">
        <v>54.6</v>
      </c>
      <c r="K1193" t="str">
        <f>VLOOKUP(EnergyDemand__2_1[[#This Row],[Date]],_holidays!$A$1:$C$2107,2,0)</f>
        <v>Y</v>
      </c>
      <c r="L1193" t="str">
        <f>VLOOKUP(EnergyDemand__2_1[[#This Row],[Date]],_holidays!$A$1:$C$2107,3,0)</f>
        <v>N</v>
      </c>
      <c r="M1193" s="2">
        <v>119734.63499999999</v>
      </c>
      <c r="N1193" s="4">
        <v>57.036382109999998</v>
      </c>
      <c r="O1193" s="54">
        <f>EnergyDemand__2_1[[#This Row],[Demand]]*EnergyDemand__2_1[[#This Row],[RRP AUD$]]</f>
        <v>6829230.3936613789</v>
      </c>
    </row>
    <row r="1194" spans="1:15" x14ac:dyDescent="0.3">
      <c r="A1194" s="3">
        <v>43285</v>
      </c>
      <c r="B1194" s="3" t="str">
        <f>"Q" &amp;INT((MONTH(A1194)+2)/3) &amp; "-" &amp; YEAR(A1194)</f>
        <v>Q3-2018</v>
      </c>
      <c r="C1194" t="str">
        <f>TEXT(EnergyDemand__2_1[[#This Row],[Date]],"mmmm")</f>
        <v>July</v>
      </c>
      <c r="D1194">
        <f>WEEKNUM(EnergyDemand__2_1[[#This Row],[Date]],)</f>
        <v>27</v>
      </c>
      <c r="E1194" t="str">
        <f>TEXT(EnergyDemand__2_1[[#This Row],[Date]],"dddd")</f>
        <v>Wednesday</v>
      </c>
      <c r="F1194" s="49">
        <f>YEAR(EnergyDemand__2_1[[#This Row],[Date]])</f>
        <v>2018</v>
      </c>
      <c r="G1194">
        <v>10.4</v>
      </c>
      <c r="H1194">
        <v>17.100000000000001</v>
      </c>
      <c r="I1194">
        <v>6</v>
      </c>
      <c r="J1194">
        <v>0</v>
      </c>
      <c r="K1194" t="str">
        <f>VLOOKUP(EnergyDemand__2_1[[#This Row],[Date]],_holidays!$A$1:$C$2107,2,0)</f>
        <v>N</v>
      </c>
      <c r="L1194" t="str">
        <f>VLOOKUP(EnergyDemand__2_1[[#This Row],[Date]],_holidays!$A$1:$C$2107,3,0)</f>
        <v>N</v>
      </c>
      <c r="M1194" s="2">
        <v>128580.97500000001</v>
      </c>
      <c r="N1194" s="4">
        <v>57.008099029999997</v>
      </c>
      <c r="O1194" s="54">
        <f>EnergyDemand__2_1[[#This Row],[Demand]]*EnergyDemand__2_1[[#This Row],[RRP AUD$]]</f>
        <v>7330156.9561739545</v>
      </c>
    </row>
    <row r="1195" spans="1:15" x14ac:dyDescent="0.3">
      <c r="A1195" s="3">
        <v>42739</v>
      </c>
      <c r="B1195" s="3" t="str">
        <f>"Q" &amp;INT((MONTH(A1195)+2)/3) &amp; "-" &amp; YEAR(A1195)</f>
        <v>Q1-2017</v>
      </c>
      <c r="C1195" t="str">
        <f>TEXT(EnergyDemand__2_1[[#This Row],[Date]],"mmmm")</f>
        <v>January</v>
      </c>
      <c r="D1195">
        <f>WEEKNUM(EnergyDemand__2_1[[#This Row],[Date]],)</f>
        <v>1</v>
      </c>
      <c r="E1195" t="str">
        <f>TEXT(EnergyDemand__2_1[[#This Row],[Date]],"dddd")</f>
        <v>Wednesday</v>
      </c>
      <c r="F1195" s="49">
        <f>YEAR(EnergyDemand__2_1[[#This Row],[Date]])</f>
        <v>2017</v>
      </c>
      <c r="G1195">
        <v>13.3</v>
      </c>
      <c r="H1195">
        <v>29.3</v>
      </c>
      <c r="I1195">
        <v>31.6</v>
      </c>
      <c r="J1195">
        <v>0</v>
      </c>
      <c r="K1195" t="str">
        <f>VLOOKUP(EnergyDemand__2_1[[#This Row],[Date]],_holidays!$A$1:$C$2107,2,0)</f>
        <v>N</v>
      </c>
      <c r="L1195" t="str">
        <f>VLOOKUP(EnergyDemand__2_1[[#This Row],[Date]],_holidays!$A$1:$C$2107,3,0)</f>
        <v>N</v>
      </c>
      <c r="M1195" s="2">
        <v>116606.795</v>
      </c>
      <c r="N1195" s="4">
        <v>56.972780710000002</v>
      </c>
      <c r="O1195" s="54">
        <f>EnergyDemand__2_1[[#This Row],[Demand]]*EnergyDemand__2_1[[#This Row],[RRP AUD$]]</f>
        <v>6643413.3608309245</v>
      </c>
    </row>
    <row r="1196" spans="1:15" x14ac:dyDescent="0.3">
      <c r="A1196" s="3">
        <v>43020</v>
      </c>
      <c r="B1196" s="3" t="str">
        <f>"Q" &amp;INT((MONTH(A1196)+2)/3) &amp; "-" &amp; YEAR(A1196)</f>
        <v>Q4-2017</v>
      </c>
      <c r="C1196" t="str">
        <f>TEXT(EnergyDemand__2_1[[#This Row],[Date]],"mmmm")</f>
        <v>October</v>
      </c>
      <c r="D1196">
        <f>WEEKNUM(EnergyDemand__2_1[[#This Row],[Date]],)</f>
        <v>41</v>
      </c>
      <c r="E1196" t="str">
        <f>TEXT(EnergyDemand__2_1[[#This Row],[Date]],"dddd")</f>
        <v>Thursday</v>
      </c>
      <c r="F1196" s="49">
        <f>YEAR(EnergyDemand__2_1[[#This Row],[Date]])</f>
        <v>2017</v>
      </c>
      <c r="G1196">
        <v>10.5</v>
      </c>
      <c r="H1196">
        <v>19.2</v>
      </c>
      <c r="I1196">
        <v>15.6</v>
      </c>
      <c r="J1196">
        <v>10</v>
      </c>
      <c r="K1196" t="str">
        <f>VLOOKUP(EnergyDemand__2_1[[#This Row],[Date]],_holidays!$A$1:$C$2107,2,0)</f>
        <v>Y</v>
      </c>
      <c r="L1196" t="str">
        <f>VLOOKUP(EnergyDemand__2_1[[#This Row],[Date]],_holidays!$A$1:$C$2107,3,0)</f>
        <v>N</v>
      </c>
      <c r="M1196" s="2">
        <v>113957.735</v>
      </c>
      <c r="N1196" s="4">
        <v>56.959277329999999</v>
      </c>
      <c r="O1196" s="54">
        <f>EnergyDemand__2_1[[#This Row],[Demand]]*EnergyDemand__2_1[[#This Row],[RRP AUD$]]</f>
        <v>6490950.2317636479</v>
      </c>
    </row>
    <row r="1197" spans="1:15" x14ac:dyDescent="0.3">
      <c r="A1197" s="3">
        <v>42451</v>
      </c>
      <c r="B1197" s="3" t="str">
        <f>"Q" &amp;INT((MONTH(A1197)+2)/3) &amp; "-" &amp; YEAR(A1197)</f>
        <v>Q1-2016</v>
      </c>
      <c r="C1197" t="str">
        <f>TEXT(EnergyDemand__2_1[[#This Row],[Date]],"mmmm")</f>
        <v>March</v>
      </c>
      <c r="D1197">
        <f>WEEKNUM(EnergyDemand__2_1[[#This Row],[Date]],)</f>
        <v>13</v>
      </c>
      <c r="E1197" t="str">
        <f>TEXT(EnergyDemand__2_1[[#This Row],[Date]],"dddd")</f>
        <v>Tuesday</v>
      </c>
      <c r="F1197" s="49">
        <f>YEAR(EnergyDemand__2_1[[#This Row],[Date]])</f>
        <v>2016</v>
      </c>
      <c r="G1197">
        <v>11.4</v>
      </c>
      <c r="H1197">
        <v>24.3</v>
      </c>
      <c r="I1197">
        <v>21.1</v>
      </c>
      <c r="J1197">
        <v>0</v>
      </c>
      <c r="K1197" t="str">
        <f>VLOOKUP(EnergyDemand__2_1[[#This Row],[Date]],_holidays!$A$1:$C$2107,2,0)</f>
        <v>Y</v>
      </c>
      <c r="L1197" t="str">
        <f>VLOOKUP(EnergyDemand__2_1[[#This Row],[Date]],_holidays!$A$1:$C$2107,3,0)</f>
        <v>N</v>
      </c>
      <c r="M1197" s="2">
        <v>124081.46</v>
      </c>
      <c r="N1197" s="4">
        <v>56.872748209999997</v>
      </c>
      <c r="O1197" s="54">
        <f>EnergyDemand__2_1[[#This Row],[Demand]]*EnergyDemand__2_1[[#This Row],[RRP AUD$]]</f>
        <v>7056853.6321091866</v>
      </c>
    </row>
    <row r="1198" spans="1:15" x14ac:dyDescent="0.3">
      <c r="A1198" s="3">
        <v>43387</v>
      </c>
      <c r="B1198" s="3" t="str">
        <f>"Q" &amp;INT((MONTH(A1198)+2)/3) &amp; "-" &amp; YEAR(A1198)</f>
        <v>Q4-2018</v>
      </c>
      <c r="C1198" t="str">
        <f>TEXT(EnergyDemand__2_1[[#This Row],[Date]],"mmmm")</f>
        <v>October</v>
      </c>
      <c r="D1198">
        <f>WEEKNUM(EnergyDemand__2_1[[#This Row],[Date]],)</f>
        <v>42</v>
      </c>
      <c r="E1198" t="str">
        <f>TEXT(EnergyDemand__2_1[[#This Row],[Date]],"dddd")</f>
        <v>Sunday</v>
      </c>
      <c r="F1198" s="49">
        <f>YEAR(EnergyDemand__2_1[[#This Row],[Date]])</f>
        <v>2018</v>
      </c>
      <c r="G1198">
        <v>12.4</v>
      </c>
      <c r="H1198">
        <v>27.3</v>
      </c>
      <c r="I1198">
        <v>22.1</v>
      </c>
      <c r="J1198">
        <v>0</v>
      </c>
      <c r="K1198" t="str">
        <f>VLOOKUP(EnergyDemand__2_1[[#This Row],[Date]],_holidays!$A$1:$C$2107,2,0)</f>
        <v>Y</v>
      </c>
      <c r="L1198" t="str">
        <f>VLOOKUP(EnergyDemand__2_1[[#This Row],[Date]],_holidays!$A$1:$C$2107,3,0)</f>
        <v>N</v>
      </c>
      <c r="M1198" s="2">
        <v>90918.615000000005</v>
      </c>
      <c r="N1198" s="4">
        <v>56.864164340000002</v>
      </c>
      <c r="O1198" s="54">
        <f>EnergyDemand__2_1[[#This Row],[Demand]]*EnergyDemand__2_1[[#This Row],[RRP AUD$]]</f>
        <v>5170011.0649251891</v>
      </c>
    </row>
    <row r="1199" spans="1:15" x14ac:dyDescent="0.3">
      <c r="A1199" s="3">
        <v>44006</v>
      </c>
      <c r="B1199" s="3" t="str">
        <f>"Q" &amp;INT((MONTH(A1199)+2)/3) &amp; "-" &amp; YEAR(A1199)</f>
        <v>Q2-2020</v>
      </c>
      <c r="C1199" t="str">
        <f>TEXT(EnergyDemand__2_1[[#This Row],[Date]],"mmmm")</f>
        <v>June</v>
      </c>
      <c r="D1199">
        <f>WEEKNUM(EnergyDemand__2_1[[#This Row],[Date]],)</f>
        <v>26</v>
      </c>
      <c r="E1199" t="str">
        <f>TEXT(EnergyDemand__2_1[[#This Row],[Date]],"dddd")</f>
        <v>Wednesday</v>
      </c>
      <c r="F1199" s="49">
        <f>YEAR(EnergyDemand__2_1[[#This Row],[Date]])</f>
        <v>2020</v>
      </c>
      <c r="G1199">
        <v>10.1</v>
      </c>
      <c r="H1199">
        <v>14.9</v>
      </c>
      <c r="I1199">
        <v>8</v>
      </c>
      <c r="J1199">
        <v>0.4</v>
      </c>
      <c r="K1199" t="str">
        <f>VLOOKUP(EnergyDemand__2_1[[#This Row],[Date]],_holidays!$A$1:$C$2107,2,0)</f>
        <v>Y</v>
      </c>
      <c r="L1199" t="str">
        <f>VLOOKUP(EnergyDemand__2_1[[#This Row],[Date]],_holidays!$A$1:$C$2107,3,0)</f>
        <v>N</v>
      </c>
      <c r="M1199" s="2">
        <v>133100.905</v>
      </c>
      <c r="N1199" s="4">
        <v>56.721435829999997</v>
      </c>
      <c r="O1199" s="54">
        <f>EnergyDemand__2_1[[#This Row],[Demand]]*EnergyDemand__2_1[[#This Row],[RRP AUD$]]</f>
        <v>7549674.4418724254</v>
      </c>
    </row>
    <row r="1200" spans="1:15" x14ac:dyDescent="0.3">
      <c r="A1200" s="3">
        <v>43934</v>
      </c>
      <c r="B1200" s="3" t="str">
        <f>"Q" &amp;INT((MONTH(A1200)+2)/3) &amp; "-" &amp; YEAR(A1200)</f>
        <v>Q2-2020</v>
      </c>
      <c r="C1200" t="str">
        <f>TEXT(EnergyDemand__2_1[[#This Row],[Date]],"mmmm")</f>
        <v>April</v>
      </c>
      <c r="D1200">
        <f>WEEKNUM(EnergyDemand__2_1[[#This Row],[Date]],)</f>
        <v>16</v>
      </c>
      <c r="E1200" t="str">
        <f>TEXT(EnergyDemand__2_1[[#This Row],[Date]],"dddd")</f>
        <v>Monday</v>
      </c>
      <c r="F1200" s="49">
        <f>YEAR(EnergyDemand__2_1[[#This Row],[Date]])</f>
        <v>2020</v>
      </c>
      <c r="G1200">
        <v>12.2</v>
      </c>
      <c r="H1200">
        <v>18.3</v>
      </c>
      <c r="I1200">
        <v>14.3</v>
      </c>
      <c r="J1200">
        <v>0</v>
      </c>
      <c r="K1200" t="str">
        <f>VLOOKUP(EnergyDemand__2_1[[#This Row],[Date]],_holidays!$A$1:$C$2107,2,0)</f>
        <v>N</v>
      </c>
      <c r="L1200" t="str">
        <f>VLOOKUP(EnergyDemand__2_1[[#This Row],[Date]],_holidays!$A$1:$C$2107,3,0)</f>
        <v>Y</v>
      </c>
      <c r="M1200" s="2">
        <v>100025.9</v>
      </c>
      <c r="N1200" s="4">
        <v>56.657417019999997</v>
      </c>
      <c r="O1200" s="54">
        <f>EnergyDemand__2_1[[#This Row],[Demand]]*EnergyDemand__2_1[[#This Row],[RRP AUD$]]</f>
        <v>5667209.1291008173</v>
      </c>
    </row>
    <row r="1201" spans="1:15" x14ac:dyDescent="0.3">
      <c r="A1201" s="3">
        <v>42800</v>
      </c>
      <c r="B1201" s="3" t="str">
        <f>"Q" &amp;INT((MONTH(A1201)+2)/3) &amp; "-" &amp; YEAR(A1201)</f>
        <v>Q1-2017</v>
      </c>
      <c r="C1201" t="str">
        <f>TEXT(EnergyDemand__2_1[[#This Row],[Date]],"mmmm")</f>
        <v>March</v>
      </c>
      <c r="D1201">
        <f>WEEKNUM(EnergyDemand__2_1[[#This Row],[Date]],)</f>
        <v>10</v>
      </c>
      <c r="E1201" t="str">
        <f>TEXT(EnergyDemand__2_1[[#This Row],[Date]],"dddd")</f>
        <v>Monday</v>
      </c>
      <c r="F1201" s="49">
        <f>YEAR(EnergyDemand__2_1[[#This Row],[Date]])</f>
        <v>2017</v>
      </c>
      <c r="G1201">
        <v>17.7</v>
      </c>
      <c r="H1201">
        <v>27.4</v>
      </c>
      <c r="I1201">
        <v>22.3</v>
      </c>
      <c r="J1201">
        <v>0</v>
      </c>
      <c r="K1201" t="str">
        <f>VLOOKUP(EnergyDemand__2_1[[#This Row],[Date]],_holidays!$A$1:$C$2107,2,0)</f>
        <v>Y</v>
      </c>
      <c r="L1201" t="str">
        <f>VLOOKUP(EnergyDemand__2_1[[#This Row],[Date]],_holidays!$A$1:$C$2107,3,0)</f>
        <v>N</v>
      </c>
      <c r="M1201" s="2">
        <v>116447.855</v>
      </c>
      <c r="N1201" s="4">
        <v>56.634147380000002</v>
      </c>
      <c r="O1201" s="54">
        <f>EnergyDemand__2_1[[#This Row],[Demand]]*EnergyDemand__2_1[[#This Row],[RRP AUD$]]</f>
        <v>6594924.9821548695</v>
      </c>
    </row>
    <row r="1202" spans="1:15" x14ac:dyDescent="0.3">
      <c r="A1202" s="3">
        <v>42632</v>
      </c>
      <c r="B1202" s="3" t="str">
        <f>"Q" &amp;INT((MONTH(A1202)+2)/3) &amp; "-" &amp; YEAR(A1202)</f>
        <v>Q3-2016</v>
      </c>
      <c r="C1202" t="str">
        <f>TEXT(EnergyDemand__2_1[[#This Row],[Date]],"mmmm")</f>
        <v>September</v>
      </c>
      <c r="D1202">
        <f>WEEKNUM(EnergyDemand__2_1[[#This Row],[Date]],)</f>
        <v>39</v>
      </c>
      <c r="E1202" t="str">
        <f>TEXT(EnergyDemand__2_1[[#This Row],[Date]],"dddd")</f>
        <v>Monday</v>
      </c>
      <c r="F1202" s="49">
        <f>YEAR(EnergyDemand__2_1[[#This Row],[Date]])</f>
        <v>2016</v>
      </c>
      <c r="G1202">
        <v>8.5</v>
      </c>
      <c r="H1202">
        <v>16.3</v>
      </c>
      <c r="I1202">
        <v>16.2</v>
      </c>
      <c r="J1202">
        <v>0.2</v>
      </c>
      <c r="K1202" t="str">
        <f>VLOOKUP(EnergyDemand__2_1[[#This Row],[Date]],_holidays!$A$1:$C$2107,2,0)</f>
        <v>N</v>
      </c>
      <c r="L1202" t="str">
        <f>VLOOKUP(EnergyDemand__2_1[[#This Row],[Date]],_holidays!$A$1:$C$2107,3,0)</f>
        <v>N</v>
      </c>
      <c r="M1202" s="2">
        <v>127391.09</v>
      </c>
      <c r="N1202" s="4">
        <v>56.44254935</v>
      </c>
      <c r="O1202" s="54">
        <f>EnergyDemand__2_1[[#This Row],[Demand]]*EnergyDemand__2_1[[#This Row],[RRP AUD$]]</f>
        <v>7190277.8840752915</v>
      </c>
    </row>
    <row r="1203" spans="1:15" x14ac:dyDescent="0.3">
      <c r="A1203" s="3">
        <v>42486</v>
      </c>
      <c r="B1203" s="3" t="str">
        <f>"Q" &amp;INT((MONTH(A1203)+2)/3) &amp; "-" &amp; YEAR(A1203)</f>
        <v>Q2-2016</v>
      </c>
      <c r="C1203" t="str">
        <f>TEXT(EnergyDemand__2_1[[#This Row],[Date]],"mmmm")</f>
        <v>April</v>
      </c>
      <c r="D1203">
        <f>WEEKNUM(EnergyDemand__2_1[[#This Row],[Date]],)</f>
        <v>18</v>
      </c>
      <c r="E1203" t="str">
        <f>TEXT(EnergyDemand__2_1[[#This Row],[Date]],"dddd")</f>
        <v>Tuesday</v>
      </c>
      <c r="F1203" s="49">
        <f>YEAR(EnergyDemand__2_1[[#This Row],[Date]])</f>
        <v>2016</v>
      </c>
      <c r="G1203">
        <v>11.3</v>
      </c>
      <c r="H1203">
        <v>25.6</v>
      </c>
      <c r="I1203">
        <v>14.6</v>
      </c>
      <c r="J1203">
        <v>0</v>
      </c>
      <c r="K1203" t="str">
        <f>VLOOKUP(EnergyDemand__2_1[[#This Row],[Date]],_holidays!$A$1:$C$2107,2,0)</f>
        <v>Y</v>
      </c>
      <c r="L1203" t="str">
        <f>VLOOKUP(EnergyDemand__2_1[[#This Row],[Date]],_holidays!$A$1:$C$2107,3,0)</f>
        <v>N</v>
      </c>
      <c r="M1203" s="2">
        <v>117437.66499999999</v>
      </c>
      <c r="N1203" s="4">
        <v>56.436415140000001</v>
      </c>
      <c r="O1203" s="54">
        <f>EnergyDemand__2_1[[#This Row],[Demand]]*EnergyDemand__2_1[[#This Row],[RRP AUD$]]</f>
        <v>6627760.8150122482</v>
      </c>
    </row>
    <row r="1204" spans="1:15" x14ac:dyDescent="0.3">
      <c r="A1204" s="3">
        <v>43262</v>
      </c>
      <c r="B1204" s="3" t="str">
        <f>"Q" &amp;INT((MONTH(A1204)+2)/3) &amp; "-" &amp; YEAR(A1204)</f>
        <v>Q2-2018</v>
      </c>
      <c r="C1204" t="str">
        <f>TEXT(EnergyDemand__2_1[[#This Row],[Date]],"mmmm")</f>
        <v>June</v>
      </c>
      <c r="D1204">
        <f>WEEKNUM(EnergyDemand__2_1[[#This Row],[Date]],)</f>
        <v>24</v>
      </c>
      <c r="E1204" t="str">
        <f>TEXT(EnergyDemand__2_1[[#This Row],[Date]],"dddd")</f>
        <v>Monday</v>
      </c>
      <c r="F1204" s="49">
        <f>YEAR(EnergyDemand__2_1[[#This Row],[Date]])</f>
        <v>2018</v>
      </c>
      <c r="G1204">
        <v>5.3</v>
      </c>
      <c r="H1204">
        <v>17.600000000000001</v>
      </c>
      <c r="I1204">
        <v>8.9</v>
      </c>
      <c r="J1204">
        <v>0.2</v>
      </c>
      <c r="K1204" t="str">
        <f>VLOOKUP(EnergyDemand__2_1[[#This Row],[Date]],_holidays!$A$1:$C$2107,2,0)</f>
        <v>Y</v>
      </c>
      <c r="L1204" t="str">
        <f>VLOOKUP(EnergyDemand__2_1[[#This Row],[Date]],_holidays!$A$1:$C$2107,3,0)</f>
        <v>Y</v>
      </c>
      <c r="M1204" s="2">
        <v>113420.985</v>
      </c>
      <c r="N1204" s="4">
        <v>56.39994652</v>
      </c>
      <c r="O1204" s="54">
        <f>EnergyDemand__2_1[[#This Row],[Demand]]*EnergyDemand__2_1[[#This Row],[RRP AUD$]]</f>
        <v>6396937.4882457219</v>
      </c>
    </row>
    <row r="1205" spans="1:15" x14ac:dyDescent="0.3">
      <c r="A1205" s="3">
        <v>43016</v>
      </c>
      <c r="B1205" s="3" t="str">
        <f>"Q" &amp;INT((MONTH(A1205)+2)/3) &amp; "-" &amp; YEAR(A1205)</f>
        <v>Q4-2017</v>
      </c>
      <c r="C1205" t="str">
        <f>TEXT(EnergyDemand__2_1[[#This Row],[Date]],"mmmm")</f>
        <v>October</v>
      </c>
      <c r="D1205">
        <f>WEEKNUM(EnergyDemand__2_1[[#This Row],[Date]],)</f>
        <v>41</v>
      </c>
      <c r="E1205" t="str">
        <f>TEXT(EnergyDemand__2_1[[#This Row],[Date]],"dddd")</f>
        <v>Sunday</v>
      </c>
      <c r="F1205" s="49">
        <f>YEAR(EnergyDemand__2_1[[#This Row],[Date]])</f>
        <v>2017</v>
      </c>
      <c r="G1205">
        <v>11.1</v>
      </c>
      <c r="H1205">
        <v>25.3</v>
      </c>
      <c r="I1205">
        <v>19.5</v>
      </c>
      <c r="J1205">
        <v>0</v>
      </c>
      <c r="K1205" t="str">
        <f>VLOOKUP(EnergyDemand__2_1[[#This Row],[Date]],_holidays!$A$1:$C$2107,2,0)</f>
        <v>N</v>
      </c>
      <c r="L1205" t="str">
        <f>VLOOKUP(EnergyDemand__2_1[[#This Row],[Date]],_holidays!$A$1:$C$2107,3,0)</f>
        <v>N</v>
      </c>
      <c r="M1205" s="2">
        <v>97053.544999999998</v>
      </c>
      <c r="N1205" s="4">
        <v>56.16035213</v>
      </c>
      <c r="O1205" s="54">
        <f>EnergyDemand__2_1[[#This Row],[Demand]]*EnergyDemand__2_1[[#This Row],[RRP AUD$]]</f>
        <v>5450561.2626648005</v>
      </c>
    </row>
    <row r="1206" spans="1:15" x14ac:dyDescent="0.3">
      <c r="A1206" s="3">
        <v>43826</v>
      </c>
      <c r="B1206" s="3" t="str">
        <f>"Q" &amp;INT((MONTH(A1206)+2)/3) &amp; "-" &amp; YEAR(A1206)</f>
        <v>Q4-2019</v>
      </c>
      <c r="C1206" t="str">
        <f>TEXT(EnergyDemand__2_1[[#This Row],[Date]],"mmmm")</f>
        <v>December</v>
      </c>
      <c r="D1206">
        <f>WEEKNUM(EnergyDemand__2_1[[#This Row],[Date]],)</f>
        <v>52</v>
      </c>
      <c r="E1206" t="str">
        <f>TEXT(EnergyDemand__2_1[[#This Row],[Date]],"dddd")</f>
        <v>Friday</v>
      </c>
      <c r="F1206" s="49">
        <f>YEAR(EnergyDemand__2_1[[#This Row],[Date]])</f>
        <v>2019</v>
      </c>
      <c r="G1206">
        <v>13.6</v>
      </c>
      <c r="H1206">
        <v>23.9</v>
      </c>
      <c r="I1206">
        <v>31.6</v>
      </c>
      <c r="J1206">
        <v>0</v>
      </c>
      <c r="K1206" t="str">
        <f>VLOOKUP(EnergyDemand__2_1[[#This Row],[Date]],_holidays!$A$1:$C$2107,2,0)</f>
        <v>N</v>
      </c>
      <c r="L1206" t="str">
        <f>VLOOKUP(EnergyDemand__2_1[[#This Row],[Date]],_holidays!$A$1:$C$2107,3,0)</f>
        <v>N</v>
      </c>
      <c r="M1206" s="2">
        <v>107256.065</v>
      </c>
      <c r="N1206" s="4">
        <v>56.122451329999997</v>
      </c>
      <c r="O1206" s="54">
        <f>EnergyDemand__2_1[[#This Row],[Demand]]*EnergyDemand__2_1[[#This Row],[RRP AUD$]]</f>
        <v>6019473.2878098162</v>
      </c>
    </row>
    <row r="1207" spans="1:15" x14ac:dyDescent="0.3">
      <c r="A1207" s="3">
        <v>43836</v>
      </c>
      <c r="B1207" s="3" t="str">
        <f>"Q" &amp;INT((MONTH(A1207)+2)/3) &amp; "-" &amp; YEAR(A1207)</f>
        <v>Q1-2020</v>
      </c>
      <c r="C1207" t="str">
        <f>TEXT(EnergyDemand__2_1[[#This Row],[Date]],"mmmm")</f>
        <v>January</v>
      </c>
      <c r="D1207">
        <f>WEEKNUM(EnergyDemand__2_1[[#This Row],[Date]],)</f>
        <v>2</v>
      </c>
      <c r="E1207" t="str">
        <f>TEXT(EnergyDemand__2_1[[#This Row],[Date]],"dddd")</f>
        <v>Monday</v>
      </c>
      <c r="F1207" s="49">
        <f>YEAR(EnergyDemand__2_1[[#This Row],[Date]])</f>
        <v>2020</v>
      </c>
      <c r="G1207">
        <v>11.9</v>
      </c>
      <c r="H1207">
        <v>18</v>
      </c>
      <c r="I1207">
        <v>2.7</v>
      </c>
      <c r="J1207">
        <v>8.1999999999999993</v>
      </c>
      <c r="K1207" t="str">
        <f>VLOOKUP(EnergyDemand__2_1[[#This Row],[Date]],_holidays!$A$1:$C$2107,2,0)</f>
        <v>N</v>
      </c>
      <c r="L1207" t="str">
        <f>VLOOKUP(EnergyDemand__2_1[[#This Row],[Date]],_holidays!$A$1:$C$2107,3,0)</f>
        <v>N</v>
      </c>
      <c r="M1207" s="2">
        <v>110253.59</v>
      </c>
      <c r="N1207" s="4">
        <v>56.104400259999998</v>
      </c>
      <c r="O1207" s="54">
        <f>EnergyDemand__2_1[[#This Row],[Demand]]*EnergyDemand__2_1[[#This Row],[RRP AUD$]]</f>
        <v>6185711.5434619328</v>
      </c>
    </row>
    <row r="1208" spans="1:15" x14ac:dyDescent="0.3">
      <c r="A1208" s="3">
        <v>44065</v>
      </c>
      <c r="B1208" s="3" t="str">
        <f>"Q" &amp;INT((MONTH(A1208)+2)/3) &amp; "-" &amp; YEAR(A1208)</f>
        <v>Q3-2020</v>
      </c>
      <c r="C1208" t="str">
        <f>TEXT(EnergyDemand__2_1[[#This Row],[Date]],"mmmm")</f>
        <v>August</v>
      </c>
      <c r="D1208">
        <f>WEEKNUM(EnergyDemand__2_1[[#This Row],[Date]],)</f>
        <v>34</v>
      </c>
      <c r="E1208" t="str">
        <f>TEXT(EnergyDemand__2_1[[#This Row],[Date]],"dddd")</f>
        <v>Saturday</v>
      </c>
      <c r="F1208" s="49">
        <f>YEAR(EnergyDemand__2_1[[#This Row],[Date]])</f>
        <v>2020</v>
      </c>
      <c r="G1208">
        <v>5.8</v>
      </c>
      <c r="H1208">
        <v>11.1</v>
      </c>
      <c r="I1208">
        <v>3.8</v>
      </c>
      <c r="J1208">
        <v>4.4000000000000004</v>
      </c>
      <c r="K1208" t="str">
        <f>VLOOKUP(EnergyDemand__2_1[[#This Row],[Date]],_holidays!$A$1:$C$2107,2,0)</f>
        <v>N</v>
      </c>
      <c r="L1208" t="str">
        <f>VLOOKUP(EnergyDemand__2_1[[#This Row],[Date]],_holidays!$A$1:$C$2107,3,0)</f>
        <v>N</v>
      </c>
      <c r="M1208" s="2">
        <v>127131.37</v>
      </c>
      <c r="N1208" s="4">
        <v>56.065490250000003</v>
      </c>
      <c r="O1208" s="54">
        <f>EnergyDemand__2_1[[#This Row],[Demand]]*EnergyDemand__2_1[[#This Row],[RRP AUD$]]</f>
        <v>7127682.5852041431</v>
      </c>
    </row>
    <row r="1209" spans="1:15" x14ac:dyDescent="0.3">
      <c r="A1209" s="3">
        <v>42792</v>
      </c>
      <c r="B1209" s="3" t="str">
        <f>"Q" &amp;INT((MONTH(A1209)+2)/3) &amp; "-" &amp; YEAR(A1209)</f>
        <v>Q1-2017</v>
      </c>
      <c r="C1209" t="str">
        <f>TEXT(EnergyDemand__2_1[[#This Row],[Date]],"mmmm")</f>
        <v>February</v>
      </c>
      <c r="D1209">
        <f>WEEKNUM(EnergyDemand__2_1[[#This Row],[Date]],)</f>
        <v>9</v>
      </c>
      <c r="E1209" t="str">
        <f>TEXT(EnergyDemand__2_1[[#This Row],[Date]],"dddd")</f>
        <v>Sunday</v>
      </c>
      <c r="F1209" s="49">
        <f>YEAR(EnergyDemand__2_1[[#This Row],[Date]])</f>
        <v>2017</v>
      </c>
      <c r="G1209">
        <v>13.2</v>
      </c>
      <c r="H1209">
        <v>29.8</v>
      </c>
      <c r="I1209">
        <v>24.2</v>
      </c>
      <c r="J1209">
        <v>0</v>
      </c>
      <c r="K1209" t="str">
        <f>VLOOKUP(EnergyDemand__2_1[[#This Row],[Date]],_holidays!$A$1:$C$2107,2,0)</f>
        <v>Y</v>
      </c>
      <c r="L1209" t="str">
        <f>VLOOKUP(EnergyDemand__2_1[[#This Row],[Date]],_holidays!$A$1:$C$2107,3,0)</f>
        <v>N</v>
      </c>
      <c r="M1209" s="2">
        <v>100495.61500000001</v>
      </c>
      <c r="N1209" s="4">
        <v>56.026420170000002</v>
      </c>
      <c r="O1209" s="54">
        <f>EnergyDemand__2_1[[#This Row],[Demand]]*EnergyDemand__2_1[[#This Row],[RRP AUD$]]</f>
        <v>5630409.5512325549</v>
      </c>
    </row>
    <row r="1210" spans="1:15" x14ac:dyDescent="0.3">
      <c r="A1210" s="3">
        <v>42705</v>
      </c>
      <c r="B1210" s="3" t="str">
        <f>"Q" &amp;INT((MONTH(A1210)+2)/3) &amp; "-" &amp; YEAR(A1210)</f>
        <v>Q4-2016</v>
      </c>
      <c r="C1210" t="str">
        <f>TEXT(EnergyDemand__2_1[[#This Row],[Date]],"mmmm")</f>
        <v>December</v>
      </c>
      <c r="D1210">
        <f>WEEKNUM(EnergyDemand__2_1[[#This Row],[Date]],)</f>
        <v>49</v>
      </c>
      <c r="E1210" t="str">
        <f>TEXT(EnergyDemand__2_1[[#This Row],[Date]],"dddd")</f>
        <v>Thursday</v>
      </c>
      <c r="F1210" s="49">
        <f>YEAR(EnergyDemand__2_1[[#This Row],[Date]])</f>
        <v>2016</v>
      </c>
      <c r="G1210">
        <v>12.9</v>
      </c>
      <c r="H1210">
        <v>21.9</v>
      </c>
      <c r="I1210">
        <v>28</v>
      </c>
      <c r="J1210">
        <v>0</v>
      </c>
      <c r="K1210" t="str">
        <f>VLOOKUP(EnergyDemand__2_1[[#This Row],[Date]],_holidays!$A$1:$C$2107,2,0)</f>
        <v>Y</v>
      </c>
      <c r="L1210" t="str">
        <f>VLOOKUP(EnergyDemand__2_1[[#This Row],[Date]],_holidays!$A$1:$C$2107,3,0)</f>
        <v>N</v>
      </c>
      <c r="M1210" s="2">
        <v>113024.02</v>
      </c>
      <c r="N1210" s="4">
        <v>56.012306840000001</v>
      </c>
      <c r="O1210" s="54">
        <f>EnergyDemand__2_1[[#This Row],[Demand]]*EnergyDemand__2_1[[#This Row],[RRP AUD$]]</f>
        <v>6330736.0885302974</v>
      </c>
    </row>
    <row r="1211" spans="1:15" x14ac:dyDescent="0.3">
      <c r="A1211" s="3">
        <v>43156</v>
      </c>
      <c r="B1211" s="3" t="str">
        <f>"Q" &amp;INT((MONTH(A1211)+2)/3) &amp; "-" &amp; YEAR(A1211)</f>
        <v>Q1-2018</v>
      </c>
      <c r="C1211" t="str">
        <f>TEXT(EnergyDemand__2_1[[#This Row],[Date]],"mmmm")</f>
        <v>February</v>
      </c>
      <c r="D1211">
        <f>WEEKNUM(EnergyDemand__2_1[[#This Row],[Date]],)</f>
        <v>9</v>
      </c>
      <c r="E1211" t="str">
        <f>TEXT(EnergyDemand__2_1[[#This Row],[Date]],"dddd")</f>
        <v>Sunday</v>
      </c>
      <c r="F1211" s="49">
        <f>YEAR(EnergyDemand__2_1[[#This Row],[Date]])</f>
        <v>2018</v>
      </c>
      <c r="G1211">
        <v>16.2</v>
      </c>
      <c r="H1211">
        <v>19.8</v>
      </c>
      <c r="I1211">
        <v>10</v>
      </c>
      <c r="J1211">
        <v>0</v>
      </c>
      <c r="K1211" t="str">
        <f>VLOOKUP(EnergyDemand__2_1[[#This Row],[Date]],_holidays!$A$1:$C$2107,2,0)</f>
        <v>Y</v>
      </c>
      <c r="L1211" t="str">
        <f>VLOOKUP(EnergyDemand__2_1[[#This Row],[Date]],_holidays!$A$1:$C$2107,3,0)</f>
        <v>N</v>
      </c>
      <c r="M1211" s="2">
        <v>96305.07</v>
      </c>
      <c r="N1211" s="4">
        <v>55.999394809999998</v>
      </c>
      <c r="O1211" s="54">
        <f>EnergyDemand__2_1[[#This Row],[Demand]]*EnergyDemand__2_1[[#This Row],[RRP AUD$]]</f>
        <v>5393025.637134687</v>
      </c>
    </row>
    <row r="1212" spans="1:15" x14ac:dyDescent="0.3">
      <c r="A1212" s="3">
        <v>42481</v>
      </c>
      <c r="B1212" s="3" t="str">
        <f>"Q" &amp;INT((MONTH(A1212)+2)/3) &amp; "-" &amp; YEAR(A1212)</f>
        <v>Q2-2016</v>
      </c>
      <c r="C1212" t="str">
        <f>TEXT(EnergyDemand__2_1[[#This Row],[Date]],"mmmm")</f>
        <v>April</v>
      </c>
      <c r="D1212">
        <f>WEEKNUM(EnergyDemand__2_1[[#This Row],[Date]],)</f>
        <v>17</v>
      </c>
      <c r="E1212" t="str">
        <f>TEXT(EnergyDemand__2_1[[#This Row],[Date]],"dddd")</f>
        <v>Thursday</v>
      </c>
      <c r="F1212" s="49">
        <f>YEAR(EnergyDemand__2_1[[#This Row],[Date]])</f>
        <v>2016</v>
      </c>
      <c r="G1212">
        <v>17.100000000000001</v>
      </c>
      <c r="H1212">
        <v>24.2</v>
      </c>
      <c r="I1212">
        <v>5.6</v>
      </c>
      <c r="J1212">
        <v>0.4</v>
      </c>
      <c r="K1212" t="str">
        <f>VLOOKUP(EnergyDemand__2_1[[#This Row],[Date]],_holidays!$A$1:$C$2107,2,0)</f>
        <v>Y</v>
      </c>
      <c r="L1212" t="str">
        <f>VLOOKUP(EnergyDemand__2_1[[#This Row],[Date]],_holidays!$A$1:$C$2107,3,0)</f>
        <v>N</v>
      </c>
      <c r="M1212" s="2">
        <v>125514.14</v>
      </c>
      <c r="N1212" s="4">
        <v>55.740468579999998</v>
      </c>
      <c r="O1212" s="54">
        <f>EnergyDemand__2_1[[#This Row],[Demand]]*EnergyDemand__2_1[[#This Row],[RRP AUD$]]</f>
        <v>6996216.9770157207</v>
      </c>
    </row>
    <row r="1213" spans="1:15" x14ac:dyDescent="0.3">
      <c r="A1213" s="3">
        <v>42635</v>
      </c>
      <c r="B1213" s="3" t="str">
        <f>"Q" &amp;INT((MONTH(A1213)+2)/3) &amp; "-" &amp; YEAR(A1213)</f>
        <v>Q3-2016</v>
      </c>
      <c r="C1213" t="str">
        <f>TEXT(EnergyDemand__2_1[[#This Row],[Date]],"mmmm")</f>
        <v>September</v>
      </c>
      <c r="D1213">
        <f>WEEKNUM(EnergyDemand__2_1[[#This Row],[Date]],)</f>
        <v>39</v>
      </c>
      <c r="E1213" t="str">
        <f>TEXT(EnergyDemand__2_1[[#This Row],[Date]],"dddd")</f>
        <v>Thursday</v>
      </c>
      <c r="F1213" s="49">
        <f>YEAR(EnergyDemand__2_1[[#This Row],[Date]])</f>
        <v>2016</v>
      </c>
      <c r="G1213">
        <v>9.6</v>
      </c>
      <c r="H1213">
        <v>13.4</v>
      </c>
      <c r="I1213">
        <v>9.9</v>
      </c>
      <c r="J1213">
        <v>1.2</v>
      </c>
      <c r="K1213" t="str">
        <f>VLOOKUP(EnergyDemand__2_1[[#This Row],[Date]],_holidays!$A$1:$C$2107,2,0)</f>
        <v>N</v>
      </c>
      <c r="L1213" t="str">
        <f>VLOOKUP(EnergyDemand__2_1[[#This Row],[Date]],_holidays!$A$1:$C$2107,3,0)</f>
        <v>N</v>
      </c>
      <c r="M1213" s="2">
        <v>131357.34</v>
      </c>
      <c r="N1213" s="4">
        <v>55.701872710000004</v>
      </c>
      <c r="O1213" s="54">
        <f>EnergyDemand__2_1[[#This Row],[Demand]]*EnergyDemand__2_1[[#This Row],[RRP AUD$]]</f>
        <v>7316849.8322041919</v>
      </c>
    </row>
    <row r="1214" spans="1:15" x14ac:dyDescent="0.3">
      <c r="A1214" s="3">
        <v>43876</v>
      </c>
      <c r="B1214" s="3" t="str">
        <f>"Q" &amp;INT((MONTH(A1214)+2)/3) &amp; "-" &amp; YEAR(A1214)</f>
        <v>Q1-2020</v>
      </c>
      <c r="C1214" t="str">
        <f>TEXT(EnergyDemand__2_1[[#This Row],[Date]],"mmmm")</f>
        <v>February</v>
      </c>
      <c r="D1214">
        <f>WEEKNUM(EnergyDemand__2_1[[#This Row],[Date]],)</f>
        <v>7</v>
      </c>
      <c r="E1214" t="str">
        <f>TEXT(EnergyDemand__2_1[[#This Row],[Date]],"dddd")</f>
        <v>Saturday</v>
      </c>
      <c r="F1214" s="49">
        <f>YEAR(EnergyDemand__2_1[[#This Row],[Date]])</f>
        <v>2020</v>
      </c>
      <c r="G1214">
        <v>18.899999999999999</v>
      </c>
      <c r="H1214">
        <v>19.3</v>
      </c>
      <c r="I1214">
        <v>2.4</v>
      </c>
      <c r="J1214">
        <v>5.4</v>
      </c>
      <c r="K1214" t="str">
        <f>VLOOKUP(EnergyDemand__2_1[[#This Row],[Date]],_holidays!$A$1:$C$2107,2,0)</f>
        <v>Y</v>
      </c>
      <c r="L1214" t="str">
        <f>VLOOKUP(EnergyDemand__2_1[[#This Row],[Date]],_holidays!$A$1:$C$2107,3,0)</f>
        <v>N</v>
      </c>
      <c r="M1214" s="2">
        <v>108300.63499999999</v>
      </c>
      <c r="N1214" s="4">
        <v>55.674962260000001</v>
      </c>
      <c r="O1214" s="54">
        <f>EnergyDemand__2_1[[#This Row],[Demand]]*EnergyDemand__2_1[[#This Row],[RRP AUD$]]</f>
        <v>6029633.7663590349</v>
      </c>
    </row>
    <row r="1215" spans="1:15" x14ac:dyDescent="0.3">
      <c r="A1215" s="3">
        <v>42683</v>
      </c>
      <c r="B1215" s="3" t="str">
        <f>"Q" &amp;INT((MONTH(A1215)+2)/3) &amp; "-" &amp; YEAR(A1215)</f>
        <v>Q4-2016</v>
      </c>
      <c r="C1215" t="str">
        <f>TEXT(EnergyDemand__2_1[[#This Row],[Date]],"mmmm")</f>
        <v>November</v>
      </c>
      <c r="D1215">
        <f>WEEKNUM(EnergyDemand__2_1[[#This Row],[Date]],)</f>
        <v>46</v>
      </c>
      <c r="E1215" t="str">
        <f>TEXT(EnergyDemand__2_1[[#This Row],[Date]],"dddd")</f>
        <v>Wednesday</v>
      </c>
      <c r="F1215" s="49">
        <f>YEAR(EnergyDemand__2_1[[#This Row],[Date]])</f>
        <v>2016</v>
      </c>
      <c r="G1215">
        <v>9.1999999999999993</v>
      </c>
      <c r="H1215">
        <v>17.399999999999999</v>
      </c>
      <c r="I1215">
        <v>22</v>
      </c>
      <c r="J1215">
        <v>0</v>
      </c>
      <c r="K1215" t="str">
        <f>VLOOKUP(EnergyDemand__2_1[[#This Row],[Date]],_holidays!$A$1:$C$2107,2,0)</f>
        <v>Y</v>
      </c>
      <c r="L1215" t="str">
        <f>VLOOKUP(EnergyDemand__2_1[[#This Row],[Date]],_holidays!$A$1:$C$2107,3,0)</f>
        <v>N</v>
      </c>
      <c r="M1215" s="2">
        <v>122131.11500000001</v>
      </c>
      <c r="N1215" s="4">
        <v>55.662203390000002</v>
      </c>
      <c r="O1215" s="54">
        <f>EnergyDemand__2_1[[#This Row],[Demand]]*EnergyDemand__2_1[[#This Row],[RRP AUD$]]</f>
        <v>6798086.9633774804</v>
      </c>
    </row>
    <row r="1216" spans="1:15" x14ac:dyDescent="0.3">
      <c r="A1216" s="3">
        <v>42532</v>
      </c>
      <c r="B1216" s="3" t="str">
        <f>"Q" &amp;INT((MONTH(A1216)+2)/3) &amp; "-" &amp; YEAR(A1216)</f>
        <v>Q2-2016</v>
      </c>
      <c r="C1216" t="str">
        <f>TEXT(EnergyDemand__2_1[[#This Row],[Date]],"mmmm")</f>
        <v>June</v>
      </c>
      <c r="D1216">
        <f>WEEKNUM(EnergyDemand__2_1[[#This Row],[Date]],)</f>
        <v>24</v>
      </c>
      <c r="E1216" t="str">
        <f>TEXT(EnergyDemand__2_1[[#This Row],[Date]],"dddd")</f>
        <v>Saturday</v>
      </c>
      <c r="F1216" s="49">
        <f>YEAR(EnergyDemand__2_1[[#This Row],[Date]])</f>
        <v>2016</v>
      </c>
      <c r="G1216">
        <v>9</v>
      </c>
      <c r="H1216">
        <v>13.5</v>
      </c>
      <c r="I1216">
        <v>6.5</v>
      </c>
      <c r="J1216">
        <v>3</v>
      </c>
      <c r="K1216" t="str">
        <f>VLOOKUP(EnergyDemand__2_1[[#This Row],[Date]],_holidays!$A$1:$C$2107,2,0)</f>
        <v>Y</v>
      </c>
      <c r="L1216" t="str">
        <f>VLOOKUP(EnergyDemand__2_1[[#This Row],[Date]],_holidays!$A$1:$C$2107,3,0)</f>
        <v>N</v>
      </c>
      <c r="M1216" s="2">
        <v>120753.43</v>
      </c>
      <c r="N1216" s="4">
        <v>55.590969579999999</v>
      </c>
      <c r="O1216" s="54">
        <f>EnergyDemand__2_1[[#This Row],[Demand]]*EnergyDemand__2_1[[#This Row],[RRP AUD$]]</f>
        <v>6712800.2538106591</v>
      </c>
    </row>
    <row r="1217" spans="1:15" x14ac:dyDescent="0.3">
      <c r="A1217" s="3">
        <v>43019</v>
      </c>
      <c r="B1217" s="3" t="str">
        <f>"Q" &amp;INT((MONTH(A1217)+2)/3) &amp; "-" &amp; YEAR(A1217)</f>
        <v>Q4-2017</v>
      </c>
      <c r="C1217" t="str">
        <f>TEXT(EnergyDemand__2_1[[#This Row],[Date]],"mmmm")</f>
        <v>October</v>
      </c>
      <c r="D1217">
        <f>WEEKNUM(EnergyDemand__2_1[[#This Row],[Date]],)</f>
        <v>41</v>
      </c>
      <c r="E1217" t="str">
        <f>TEXT(EnergyDemand__2_1[[#This Row],[Date]],"dddd")</f>
        <v>Wednesday</v>
      </c>
      <c r="F1217" s="49">
        <f>YEAR(EnergyDemand__2_1[[#This Row],[Date]])</f>
        <v>2017</v>
      </c>
      <c r="G1217">
        <v>9.8000000000000007</v>
      </c>
      <c r="H1217">
        <v>25.6</v>
      </c>
      <c r="I1217">
        <v>7.5</v>
      </c>
      <c r="J1217">
        <v>0</v>
      </c>
      <c r="K1217" t="str">
        <f>VLOOKUP(EnergyDemand__2_1[[#This Row],[Date]],_holidays!$A$1:$C$2107,2,0)</f>
        <v>Y</v>
      </c>
      <c r="L1217" t="str">
        <f>VLOOKUP(EnergyDemand__2_1[[#This Row],[Date]],_holidays!$A$1:$C$2107,3,0)</f>
        <v>N</v>
      </c>
      <c r="M1217" s="2">
        <v>114133.54</v>
      </c>
      <c r="N1217" s="4">
        <v>55.553221790000002</v>
      </c>
      <c r="O1217" s="54">
        <f>EnergyDemand__2_1[[#This Row],[Demand]]*EnergyDemand__2_1[[#This Row],[RRP AUD$]]</f>
        <v>6340485.8612978365</v>
      </c>
    </row>
    <row r="1218" spans="1:15" x14ac:dyDescent="0.3">
      <c r="A1218" s="3">
        <v>44008</v>
      </c>
      <c r="B1218" s="3" t="str">
        <f>"Q" &amp;INT((MONTH(A1218)+2)/3) &amp; "-" &amp; YEAR(A1218)</f>
        <v>Q2-2020</v>
      </c>
      <c r="C1218" t="str">
        <f>TEXT(EnergyDemand__2_1[[#This Row],[Date]],"mmmm")</f>
        <v>June</v>
      </c>
      <c r="D1218">
        <f>WEEKNUM(EnergyDemand__2_1[[#This Row],[Date]],)</f>
        <v>26</v>
      </c>
      <c r="E1218" t="str">
        <f>TEXT(EnergyDemand__2_1[[#This Row],[Date]],"dddd")</f>
        <v>Friday</v>
      </c>
      <c r="F1218" s="49">
        <f>YEAR(EnergyDemand__2_1[[#This Row],[Date]])</f>
        <v>2020</v>
      </c>
      <c r="G1218">
        <v>7.9</v>
      </c>
      <c r="H1218">
        <v>13.8</v>
      </c>
      <c r="I1218">
        <v>8.8000000000000007</v>
      </c>
      <c r="J1218">
        <v>1.2</v>
      </c>
      <c r="K1218" t="str">
        <f>VLOOKUP(EnergyDemand__2_1[[#This Row],[Date]],_holidays!$A$1:$C$2107,2,0)</f>
        <v>N</v>
      </c>
      <c r="L1218" t="str">
        <f>VLOOKUP(EnergyDemand__2_1[[#This Row],[Date]],_holidays!$A$1:$C$2107,3,0)</f>
        <v>N</v>
      </c>
      <c r="M1218" s="2">
        <v>136872.56</v>
      </c>
      <c r="N1218" s="4">
        <v>55.536961150000003</v>
      </c>
      <c r="O1218" s="54">
        <f>EnergyDemand__2_1[[#This Row],[Demand]]*EnergyDemand__2_1[[#This Row],[RRP AUD$]]</f>
        <v>7601486.0472210441</v>
      </c>
    </row>
    <row r="1219" spans="1:15" x14ac:dyDescent="0.3">
      <c r="A1219" s="3">
        <v>42390</v>
      </c>
      <c r="B1219" s="3" t="str">
        <f>"Q" &amp;INT((MONTH(A1219)+2)/3) &amp; "-" &amp; YEAR(A1219)</f>
        <v>Q1-2016</v>
      </c>
      <c r="C1219" t="str">
        <f>TEXT(EnergyDemand__2_1[[#This Row],[Date]],"mmmm")</f>
        <v>January</v>
      </c>
      <c r="D1219">
        <f>WEEKNUM(EnergyDemand__2_1[[#This Row],[Date]],)</f>
        <v>4</v>
      </c>
      <c r="E1219" t="str">
        <f>TEXT(EnergyDemand__2_1[[#This Row],[Date]],"dddd")</f>
        <v>Thursday</v>
      </c>
      <c r="F1219" s="49">
        <f>YEAR(EnergyDemand__2_1[[#This Row],[Date]])</f>
        <v>2016</v>
      </c>
      <c r="G1219">
        <v>19</v>
      </c>
      <c r="H1219">
        <v>26.7</v>
      </c>
      <c r="I1219">
        <v>14.9</v>
      </c>
      <c r="J1219">
        <v>0.8</v>
      </c>
      <c r="K1219" t="str">
        <f>VLOOKUP(EnergyDemand__2_1[[#This Row],[Date]],_holidays!$A$1:$C$2107,2,0)</f>
        <v>N</v>
      </c>
      <c r="L1219" t="str">
        <f>VLOOKUP(EnergyDemand__2_1[[#This Row],[Date]],_holidays!$A$1:$C$2107,3,0)</f>
        <v>N</v>
      </c>
      <c r="M1219" s="2">
        <v>139450.61499999999</v>
      </c>
      <c r="N1219" s="4">
        <v>55.470089539999996</v>
      </c>
      <c r="O1219" s="54">
        <f>EnergyDemand__2_1[[#This Row],[Demand]]*EnergyDemand__2_1[[#This Row],[RRP AUD$]]</f>
        <v>7735338.100458066</v>
      </c>
    </row>
    <row r="1220" spans="1:15" x14ac:dyDescent="0.3">
      <c r="A1220" s="3">
        <v>44048</v>
      </c>
      <c r="B1220" s="3" t="str">
        <f>"Q" &amp;INT((MONTH(A1220)+2)/3) &amp; "-" &amp; YEAR(A1220)</f>
        <v>Q3-2020</v>
      </c>
      <c r="C1220" t="str">
        <f>TEXT(EnergyDemand__2_1[[#This Row],[Date]],"mmmm")</f>
        <v>August</v>
      </c>
      <c r="D1220">
        <f>WEEKNUM(EnergyDemand__2_1[[#This Row],[Date]],)</f>
        <v>32</v>
      </c>
      <c r="E1220" t="str">
        <f>TEXT(EnergyDemand__2_1[[#This Row],[Date]],"dddd")</f>
        <v>Wednesday</v>
      </c>
      <c r="F1220" s="49">
        <f>YEAR(EnergyDemand__2_1[[#This Row],[Date]])</f>
        <v>2020</v>
      </c>
      <c r="G1220">
        <v>4.7</v>
      </c>
      <c r="H1220">
        <v>11.3</v>
      </c>
      <c r="I1220">
        <v>9.6</v>
      </c>
      <c r="J1220">
        <v>5.8</v>
      </c>
      <c r="K1220" t="str">
        <f>VLOOKUP(EnergyDemand__2_1[[#This Row],[Date]],_holidays!$A$1:$C$2107,2,0)</f>
        <v>N</v>
      </c>
      <c r="L1220" t="str">
        <f>VLOOKUP(EnergyDemand__2_1[[#This Row],[Date]],_holidays!$A$1:$C$2107,3,0)</f>
        <v>N</v>
      </c>
      <c r="M1220" s="2">
        <v>140205.29500000001</v>
      </c>
      <c r="N1220" s="4">
        <v>55.464714379999997</v>
      </c>
      <c r="O1220" s="54">
        <f>EnergyDemand__2_1[[#This Row],[Demand]]*EnergyDemand__2_1[[#This Row],[RRP AUD$]]</f>
        <v>7776446.641738642</v>
      </c>
    </row>
    <row r="1221" spans="1:15" x14ac:dyDescent="0.3">
      <c r="A1221" s="3">
        <v>42750</v>
      </c>
      <c r="B1221" s="3" t="str">
        <f>"Q" &amp;INT((MONTH(A1221)+2)/3) &amp; "-" &amp; YEAR(A1221)</f>
        <v>Q1-2017</v>
      </c>
      <c r="C1221" t="str">
        <f>TEXT(EnergyDemand__2_1[[#This Row],[Date]],"mmmm")</f>
        <v>January</v>
      </c>
      <c r="D1221">
        <f>WEEKNUM(EnergyDemand__2_1[[#This Row],[Date]],)</f>
        <v>3</v>
      </c>
      <c r="E1221" t="str">
        <f>TEXT(EnergyDemand__2_1[[#This Row],[Date]],"dddd")</f>
        <v>Sunday</v>
      </c>
      <c r="F1221" s="49">
        <f>YEAR(EnergyDemand__2_1[[#This Row],[Date]])</f>
        <v>2017</v>
      </c>
      <c r="G1221">
        <v>15.2</v>
      </c>
      <c r="H1221">
        <v>21.5</v>
      </c>
      <c r="I1221">
        <v>22.7</v>
      </c>
      <c r="J1221">
        <v>0</v>
      </c>
      <c r="K1221" t="str">
        <f>VLOOKUP(EnergyDemand__2_1[[#This Row],[Date]],_holidays!$A$1:$C$2107,2,0)</f>
        <v>N</v>
      </c>
      <c r="L1221" t="str">
        <f>VLOOKUP(EnergyDemand__2_1[[#This Row],[Date]],_holidays!$A$1:$C$2107,3,0)</f>
        <v>N</v>
      </c>
      <c r="M1221" s="2">
        <v>90294</v>
      </c>
      <c r="N1221" s="4">
        <v>55.444296340000001</v>
      </c>
      <c r="O1221" s="54">
        <f>EnergyDemand__2_1[[#This Row],[Demand]]*EnergyDemand__2_1[[#This Row],[RRP AUD$]]</f>
        <v>5006287.2937239604</v>
      </c>
    </row>
    <row r="1222" spans="1:15" x14ac:dyDescent="0.3">
      <c r="A1222" s="3">
        <v>42669</v>
      </c>
      <c r="B1222" s="3" t="str">
        <f>"Q" &amp;INT((MONTH(A1222)+2)/3) &amp; "-" &amp; YEAR(A1222)</f>
        <v>Q4-2016</v>
      </c>
      <c r="C1222" t="str">
        <f>TEXT(EnergyDemand__2_1[[#This Row],[Date]],"mmmm")</f>
        <v>October</v>
      </c>
      <c r="D1222">
        <f>WEEKNUM(EnergyDemand__2_1[[#This Row],[Date]],)</f>
        <v>44</v>
      </c>
      <c r="E1222" t="str">
        <f>TEXT(EnergyDemand__2_1[[#This Row],[Date]],"dddd")</f>
        <v>Wednesday</v>
      </c>
      <c r="F1222" s="49">
        <f>YEAR(EnergyDemand__2_1[[#This Row],[Date]])</f>
        <v>2016</v>
      </c>
      <c r="G1222">
        <v>16.5</v>
      </c>
      <c r="H1222">
        <v>18.5</v>
      </c>
      <c r="I1222">
        <v>9</v>
      </c>
      <c r="J1222">
        <v>0</v>
      </c>
      <c r="K1222" t="str">
        <f>VLOOKUP(EnergyDemand__2_1[[#This Row],[Date]],_holidays!$A$1:$C$2107,2,0)</f>
        <v>Y</v>
      </c>
      <c r="L1222" t="str">
        <f>VLOOKUP(EnergyDemand__2_1[[#This Row],[Date]],_holidays!$A$1:$C$2107,3,0)</f>
        <v>N</v>
      </c>
      <c r="M1222" s="2">
        <v>121605.395</v>
      </c>
      <c r="N1222" s="4">
        <v>55.416352840000002</v>
      </c>
      <c r="O1222" s="54">
        <f>EnergyDemand__2_1[[#This Row],[Demand]]*EnergyDemand__2_1[[#This Row],[RRP AUD$]]</f>
        <v>6738927.476567572</v>
      </c>
    </row>
    <row r="1223" spans="1:15" x14ac:dyDescent="0.3">
      <c r="A1223" s="3">
        <v>42422</v>
      </c>
      <c r="B1223" s="3" t="str">
        <f>"Q" &amp;INT((MONTH(A1223)+2)/3) &amp; "-" &amp; YEAR(A1223)</f>
        <v>Q1-2016</v>
      </c>
      <c r="C1223" t="str">
        <f>TEXT(EnergyDemand__2_1[[#This Row],[Date]],"mmmm")</f>
        <v>February</v>
      </c>
      <c r="D1223">
        <f>WEEKNUM(EnergyDemand__2_1[[#This Row],[Date]],)</f>
        <v>9</v>
      </c>
      <c r="E1223" t="str">
        <f>TEXT(EnergyDemand__2_1[[#This Row],[Date]],"dddd")</f>
        <v>Monday</v>
      </c>
      <c r="F1223" s="49">
        <f>YEAR(EnergyDemand__2_1[[#This Row],[Date]])</f>
        <v>2016</v>
      </c>
      <c r="G1223">
        <v>15.6</v>
      </c>
      <c r="H1223">
        <v>29.5</v>
      </c>
      <c r="I1223">
        <v>8.4</v>
      </c>
      <c r="J1223">
        <v>0</v>
      </c>
      <c r="K1223" t="str">
        <f>VLOOKUP(EnergyDemand__2_1[[#This Row],[Date]],_holidays!$A$1:$C$2107,2,0)</f>
        <v>Y</v>
      </c>
      <c r="L1223" t="str">
        <f>VLOOKUP(EnergyDemand__2_1[[#This Row],[Date]],_holidays!$A$1:$C$2107,3,0)</f>
        <v>N</v>
      </c>
      <c r="M1223" s="2">
        <v>130527.325</v>
      </c>
      <c r="N1223" s="4">
        <v>55.280231450000002</v>
      </c>
      <c r="O1223" s="54">
        <f>EnergyDemand__2_1[[#This Row],[Demand]]*EnergyDemand__2_1[[#This Row],[RRP AUD$]]</f>
        <v>7215580.7365493709</v>
      </c>
    </row>
    <row r="1224" spans="1:15" x14ac:dyDescent="0.3">
      <c r="A1224" s="3">
        <v>43459</v>
      </c>
      <c r="B1224" s="3" t="str">
        <f>"Q" &amp;INT((MONTH(A1224)+2)/3) &amp; "-" &amp; YEAR(A1224)</f>
        <v>Q4-2018</v>
      </c>
      <c r="C1224" t="str">
        <f>TEXT(EnergyDemand__2_1[[#This Row],[Date]],"mmmm")</f>
        <v>December</v>
      </c>
      <c r="D1224">
        <f>WEEKNUM(EnergyDemand__2_1[[#This Row],[Date]],)</f>
        <v>52</v>
      </c>
      <c r="E1224" t="str">
        <f>TEXT(EnergyDemand__2_1[[#This Row],[Date]],"dddd")</f>
        <v>Tuesday</v>
      </c>
      <c r="F1224" s="49">
        <f>YEAR(EnergyDemand__2_1[[#This Row],[Date]])</f>
        <v>2018</v>
      </c>
      <c r="G1224">
        <v>15.8</v>
      </c>
      <c r="H1224">
        <v>23.9</v>
      </c>
      <c r="I1224">
        <v>32.200000000000003</v>
      </c>
      <c r="J1224">
        <v>0</v>
      </c>
      <c r="K1224" t="str">
        <f>VLOOKUP(EnergyDemand__2_1[[#This Row],[Date]],_holidays!$A$1:$C$2107,2,0)</f>
        <v>N</v>
      </c>
      <c r="L1224" t="str">
        <f>VLOOKUP(EnergyDemand__2_1[[#This Row],[Date]],_holidays!$A$1:$C$2107,3,0)</f>
        <v>Y</v>
      </c>
      <c r="M1224" s="2">
        <v>98191.654999999999</v>
      </c>
      <c r="N1224" s="4">
        <v>55.238545299999998</v>
      </c>
      <c r="O1224" s="54">
        <f>EnergyDemand__2_1[[#This Row],[Demand]]*EnergyDemand__2_1[[#This Row],[RRP AUD$]]</f>
        <v>5423964.1827994715</v>
      </c>
    </row>
    <row r="1225" spans="1:15" x14ac:dyDescent="0.3">
      <c r="A1225" s="3">
        <v>43928</v>
      </c>
      <c r="B1225" s="3" t="str">
        <f>"Q" &amp;INT((MONTH(A1225)+2)/3) &amp; "-" &amp; YEAR(A1225)</f>
        <v>Q2-2020</v>
      </c>
      <c r="C1225" t="str">
        <f>TEXT(EnergyDemand__2_1[[#This Row],[Date]],"mmmm")</f>
        <v>April</v>
      </c>
      <c r="D1225">
        <f>WEEKNUM(EnergyDemand__2_1[[#This Row],[Date]],)</f>
        <v>15</v>
      </c>
      <c r="E1225" t="str">
        <f>TEXT(EnergyDemand__2_1[[#This Row],[Date]],"dddd")</f>
        <v>Tuesday</v>
      </c>
      <c r="F1225" s="49">
        <f>YEAR(EnergyDemand__2_1[[#This Row],[Date]])</f>
        <v>2020</v>
      </c>
      <c r="G1225">
        <v>11.9</v>
      </c>
      <c r="H1225">
        <v>16.399999999999999</v>
      </c>
      <c r="I1225">
        <v>9.5</v>
      </c>
      <c r="J1225">
        <v>1.4</v>
      </c>
      <c r="K1225" t="str">
        <f>VLOOKUP(EnergyDemand__2_1[[#This Row],[Date]],_holidays!$A$1:$C$2107,2,0)</f>
        <v>N</v>
      </c>
      <c r="L1225" t="str">
        <f>VLOOKUP(EnergyDemand__2_1[[#This Row],[Date]],_holidays!$A$1:$C$2107,3,0)</f>
        <v>N</v>
      </c>
      <c r="M1225" s="2">
        <v>118404.455</v>
      </c>
      <c r="N1225" s="4">
        <v>55.234382369999999</v>
      </c>
      <c r="O1225" s="54">
        <f>EnergyDemand__2_1[[#This Row],[Demand]]*EnergyDemand__2_1[[#This Row],[RRP AUD$]]</f>
        <v>6539996.9417814584</v>
      </c>
    </row>
    <row r="1226" spans="1:15" x14ac:dyDescent="0.3">
      <c r="A1226" s="3">
        <v>43701</v>
      </c>
      <c r="B1226" s="3" t="str">
        <f>"Q" &amp;INT((MONTH(A1226)+2)/3) &amp; "-" &amp; YEAR(A1226)</f>
        <v>Q3-2019</v>
      </c>
      <c r="C1226" t="str">
        <f>TEXT(EnergyDemand__2_1[[#This Row],[Date]],"mmmm")</f>
        <v>August</v>
      </c>
      <c r="D1226">
        <f>WEEKNUM(EnergyDemand__2_1[[#This Row],[Date]],)</f>
        <v>34</v>
      </c>
      <c r="E1226" t="str">
        <f>TEXT(EnergyDemand__2_1[[#This Row],[Date]],"dddd")</f>
        <v>Saturday</v>
      </c>
      <c r="F1226" s="49">
        <f>YEAR(EnergyDemand__2_1[[#This Row],[Date]])</f>
        <v>2019</v>
      </c>
      <c r="G1226">
        <v>7.9</v>
      </c>
      <c r="H1226">
        <v>18</v>
      </c>
      <c r="I1226">
        <v>13</v>
      </c>
      <c r="J1226">
        <v>0</v>
      </c>
      <c r="K1226" t="str">
        <f>VLOOKUP(EnergyDemand__2_1[[#This Row],[Date]],_holidays!$A$1:$C$2107,2,0)</f>
        <v>Y</v>
      </c>
      <c r="L1226" t="str">
        <f>VLOOKUP(EnergyDemand__2_1[[#This Row],[Date]],_holidays!$A$1:$C$2107,3,0)</f>
        <v>N</v>
      </c>
      <c r="M1226" s="2">
        <v>107303.47500000001</v>
      </c>
      <c r="N1226" s="4">
        <v>55.149898819999997</v>
      </c>
      <c r="O1226" s="54">
        <f>EnergyDemand__2_1[[#This Row],[Demand]]*EnergyDemand__2_1[[#This Row],[RRP AUD$]]</f>
        <v>5917775.7892843997</v>
      </c>
    </row>
    <row r="1227" spans="1:15" x14ac:dyDescent="0.3">
      <c r="A1227" s="3">
        <v>42271</v>
      </c>
      <c r="B1227" s="3" t="str">
        <f>"Q" &amp;INT((MONTH(A1227)+2)/3) &amp; "-" &amp; YEAR(A1227)</f>
        <v>Q3-2015</v>
      </c>
      <c r="C1227" t="str">
        <f>TEXT(EnergyDemand__2_1[[#This Row],[Date]],"mmmm")</f>
        <v>September</v>
      </c>
      <c r="D1227">
        <f>WEEKNUM(EnergyDemand__2_1[[#This Row],[Date]],)</f>
        <v>39</v>
      </c>
      <c r="E1227" t="str">
        <f>TEXT(EnergyDemand__2_1[[#This Row],[Date]],"dddd")</f>
        <v>Thursday</v>
      </c>
      <c r="F1227" s="49">
        <f>YEAR(EnergyDemand__2_1[[#This Row],[Date]])</f>
        <v>2015</v>
      </c>
      <c r="G1227">
        <v>5.0999999999999996</v>
      </c>
      <c r="H1227">
        <v>14.3</v>
      </c>
      <c r="I1227">
        <v>18.2</v>
      </c>
      <c r="J1227">
        <v>0</v>
      </c>
      <c r="K1227" t="str">
        <f>VLOOKUP(EnergyDemand__2_1[[#This Row],[Date]],_holidays!$A$1:$C$2107,2,0)</f>
        <v>N</v>
      </c>
      <c r="L1227" t="str">
        <f>VLOOKUP(EnergyDemand__2_1[[#This Row],[Date]],_holidays!$A$1:$C$2107,3,0)</f>
        <v>N</v>
      </c>
      <c r="M1227" s="2">
        <v>130937.625</v>
      </c>
      <c r="N1227" s="4">
        <v>54.980526810000001</v>
      </c>
      <c r="O1227" s="54">
        <f>EnergyDemand__2_1[[#This Row],[Demand]]*EnergyDemand__2_1[[#This Row],[RRP AUD$]]</f>
        <v>7199019.6017502267</v>
      </c>
    </row>
    <row r="1228" spans="1:15" x14ac:dyDescent="0.3">
      <c r="A1228" s="3">
        <v>42627</v>
      </c>
      <c r="B1228" s="3" t="str">
        <f>"Q" &amp;INT((MONTH(A1228)+2)/3) &amp; "-" &amp; YEAR(A1228)</f>
        <v>Q3-2016</v>
      </c>
      <c r="C1228" t="str">
        <f>TEXT(EnergyDemand__2_1[[#This Row],[Date]],"mmmm")</f>
        <v>September</v>
      </c>
      <c r="D1228">
        <f>WEEKNUM(EnergyDemand__2_1[[#This Row],[Date]],)</f>
        <v>38</v>
      </c>
      <c r="E1228" t="str">
        <f>TEXT(EnergyDemand__2_1[[#This Row],[Date]],"dddd")</f>
        <v>Wednesday</v>
      </c>
      <c r="F1228" s="49">
        <f>YEAR(EnergyDemand__2_1[[#This Row],[Date]])</f>
        <v>2016</v>
      </c>
      <c r="G1228">
        <v>10.5</v>
      </c>
      <c r="H1228">
        <v>16.100000000000001</v>
      </c>
      <c r="I1228">
        <v>13.2</v>
      </c>
      <c r="J1228">
        <v>20.6</v>
      </c>
      <c r="K1228" t="str">
        <f>VLOOKUP(EnergyDemand__2_1[[#This Row],[Date]],_holidays!$A$1:$C$2107,2,0)</f>
        <v>Y</v>
      </c>
      <c r="L1228" t="str">
        <f>VLOOKUP(EnergyDemand__2_1[[#This Row],[Date]],_holidays!$A$1:$C$2107,3,0)</f>
        <v>N</v>
      </c>
      <c r="M1228" s="2">
        <v>130650.88</v>
      </c>
      <c r="N1228" s="4">
        <v>54.840524199999997</v>
      </c>
      <c r="O1228" s="54">
        <f>EnergyDemand__2_1[[#This Row],[Demand]]*EnergyDemand__2_1[[#This Row],[RRP AUD$]]</f>
        <v>7164962.7463912955</v>
      </c>
    </row>
    <row r="1229" spans="1:15" x14ac:dyDescent="0.3">
      <c r="A1229" s="3">
        <v>43744</v>
      </c>
      <c r="B1229" s="3" t="str">
        <f>"Q" &amp;INT((MONTH(A1229)+2)/3) &amp; "-" &amp; YEAR(A1229)</f>
        <v>Q4-2019</v>
      </c>
      <c r="C1229" t="str">
        <f>TEXT(EnergyDemand__2_1[[#This Row],[Date]],"mmmm")</f>
        <v>October</v>
      </c>
      <c r="D1229">
        <f>WEEKNUM(EnergyDemand__2_1[[#This Row],[Date]],)</f>
        <v>41</v>
      </c>
      <c r="E1229" t="str">
        <f>TEXT(EnergyDemand__2_1[[#This Row],[Date]],"dddd")</f>
        <v>Sunday</v>
      </c>
      <c r="F1229" s="49">
        <f>YEAR(EnergyDemand__2_1[[#This Row],[Date]])</f>
        <v>2019</v>
      </c>
      <c r="G1229">
        <v>12.9</v>
      </c>
      <c r="H1229">
        <v>24.8</v>
      </c>
      <c r="I1229">
        <v>17.399999999999999</v>
      </c>
      <c r="J1229">
        <v>0</v>
      </c>
      <c r="K1229" t="str">
        <f>VLOOKUP(EnergyDemand__2_1[[#This Row],[Date]],_holidays!$A$1:$C$2107,2,0)</f>
        <v>N</v>
      </c>
      <c r="L1229" t="str">
        <f>VLOOKUP(EnergyDemand__2_1[[#This Row],[Date]],_holidays!$A$1:$C$2107,3,0)</f>
        <v>N</v>
      </c>
      <c r="M1229" s="2">
        <v>93011.345000000001</v>
      </c>
      <c r="N1229" s="4">
        <v>54.720114539999997</v>
      </c>
      <c r="O1229" s="54">
        <f>EnergyDemand__2_1[[#This Row],[Demand]]*EnergyDemand__2_1[[#This Row],[RRP AUD$]]</f>
        <v>5089591.451919456</v>
      </c>
    </row>
    <row r="1230" spans="1:15" x14ac:dyDescent="0.3">
      <c r="A1230" s="3">
        <v>42358</v>
      </c>
      <c r="B1230" s="3" t="str">
        <f>"Q" &amp;INT((MONTH(A1230)+2)/3) &amp; "-" &amp; YEAR(A1230)</f>
        <v>Q4-2015</v>
      </c>
      <c r="C1230" t="str">
        <f>TEXT(EnergyDemand__2_1[[#This Row],[Date]],"mmmm")</f>
        <v>December</v>
      </c>
      <c r="D1230">
        <f>WEEKNUM(EnergyDemand__2_1[[#This Row],[Date]],)</f>
        <v>52</v>
      </c>
      <c r="E1230" t="str">
        <f>TEXT(EnergyDemand__2_1[[#This Row],[Date]],"dddd")</f>
        <v>Sunday</v>
      </c>
      <c r="F1230" s="49">
        <f>YEAR(EnergyDemand__2_1[[#This Row],[Date]])</f>
        <v>2015</v>
      </c>
      <c r="G1230">
        <v>25.9</v>
      </c>
      <c r="H1230">
        <v>37.799999999999997</v>
      </c>
      <c r="I1230">
        <v>10.4</v>
      </c>
      <c r="J1230">
        <v>0</v>
      </c>
      <c r="K1230" t="str">
        <f>VLOOKUP(EnergyDemand__2_1[[#This Row],[Date]],_holidays!$A$1:$C$2107,2,0)</f>
        <v>N</v>
      </c>
      <c r="L1230" t="str">
        <f>VLOOKUP(EnergyDemand__2_1[[#This Row],[Date]],_holidays!$A$1:$C$2107,3,0)</f>
        <v>N</v>
      </c>
      <c r="M1230" s="2">
        <v>133421.03</v>
      </c>
      <c r="N1230" s="4">
        <v>54.649804289999999</v>
      </c>
      <c r="O1230" s="54">
        <f>EnergyDemand__2_1[[#This Row],[Demand]]*EnergyDemand__2_1[[#This Row],[RRP AUD$]]</f>
        <v>7291433.1776702181</v>
      </c>
    </row>
    <row r="1231" spans="1:15" x14ac:dyDescent="0.3">
      <c r="A1231" s="3">
        <v>43224</v>
      </c>
      <c r="B1231" s="3" t="str">
        <f>"Q" &amp;INT((MONTH(A1231)+2)/3) &amp; "-" &amp; YEAR(A1231)</f>
        <v>Q2-2018</v>
      </c>
      <c r="C1231" t="str">
        <f>TEXT(EnergyDemand__2_1[[#This Row],[Date]],"mmmm")</f>
        <v>May</v>
      </c>
      <c r="D1231">
        <f>WEEKNUM(EnergyDemand__2_1[[#This Row],[Date]],)</f>
        <v>18</v>
      </c>
      <c r="E1231" t="str">
        <f>TEXT(EnergyDemand__2_1[[#This Row],[Date]],"dddd")</f>
        <v>Friday</v>
      </c>
      <c r="F1231" s="49">
        <f>YEAR(EnergyDemand__2_1[[#This Row],[Date]])</f>
        <v>2018</v>
      </c>
      <c r="G1231">
        <v>11.5</v>
      </c>
      <c r="H1231">
        <v>17.2</v>
      </c>
      <c r="I1231">
        <v>7.8</v>
      </c>
      <c r="J1231">
        <v>6.2</v>
      </c>
      <c r="K1231" t="str">
        <f>VLOOKUP(EnergyDemand__2_1[[#This Row],[Date]],_holidays!$A$1:$C$2107,2,0)</f>
        <v>Y</v>
      </c>
      <c r="L1231" t="str">
        <f>VLOOKUP(EnergyDemand__2_1[[#This Row],[Date]],_holidays!$A$1:$C$2107,3,0)</f>
        <v>N</v>
      </c>
      <c r="M1231" s="2">
        <v>116870.46</v>
      </c>
      <c r="N1231" s="4">
        <v>54.639355999999999</v>
      </c>
      <c r="O1231" s="54">
        <f>EnergyDemand__2_1[[#This Row],[Demand]]*EnergyDemand__2_1[[#This Row],[RRP AUD$]]</f>
        <v>6385726.6698237602</v>
      </c>
    </row>
    <row r="1232" spans="1:15" x14ac:dyDescent="0.3">
      <c r="A1232" s="3">
        <v>42479</v>
      </c>
      <c r="B1232" s="3" t="str">
        <f>"Q" &amp;INT((MONTH(A1232)+2)/3) &amp; "-" &amp; YEAR(A1232)</f>
        <v>Q2-2016</v>
      </c>
      <c r="C1232" t="str">
        <f>TEXT(EnergyDemand__2_1[[#This Row],[Date]],"mmmm")</f>
        <v>April</v>
      </c>
      <c r="D1232">
        <f>WEEKNUM(EnergyDemand__2_1[[#This Row],[Date]],)</f>
        <v>17</v>
      </c>
      <c r="E1232" t="str">
        <f>TEXT(EnergyDemand__2_1[[#This Row],[Date]],"dddd")</f>
        <v>Tuesday</v>
      </c>
      <c r="F1232" s="49">
        <f>YEAR(EnergyDemand__2_1[[#This Row],[Date]])</f>
        <v>2016</v>
      </c>
      <c r="G1232">
        <v>13.6</v>
      </c>
      <c r="H1232">
        <v>27.4</v>
      </c>
      <c r="I1232">
        <v>14.5</v>
      </c>
      <c r="J1232">
        <v>0</v>
      </c>
      <c r="K1232" t="str">
        <f>VLOOKUP(EnergyDemand__2_1[[#This Row],[Date]],_holidays!$A$1:$C$2107,2,0)</f>
        <v>Y</v>
      </c>
      <c r="L1232" t="str">
        <f>VLOOKUP(EnergyDemand__2_1[[#This Row],[Date]],_holidays!$A$1:$C$2107,3,0)</f>
        <v>N</v>
      </c>
      <c r="M1232" s="2">
        <v>126846.44500000001</v>
      </c>
      <c r="N1232" s="4">
        <v>54.57119179</v>
      </c>
      <c r="O1232" s="54">
        <f>EnergyDemand__2_1[[#This Row],[Demand]]*EnergyDemand__2_1[[#This Row],[RRP AUD$]]</f>
        <v>6922161.677974687</v>
      </c>
    </row>
    <row r="1233" spans="1:15" x14ac:dyDescent="0.3">
      <c r="A1233" s="3">
        <v>42671</v>
      </c>
      <c r="B1233" s="3" t="str">
        <f>"Q" &amp;INT((MONTH(A1233)+2)/3) &amp; "-" &amp; YEAR(A1233)</f>
        <v>Q4-2016</v>
      </c>
      <c r="C1233" t="str">
        <f>TEXT(EnergyDemand__2_1[[#This Row],[Date]],"mmmm")</f>
        <v>October</v>
      </c>
      <c r="D1233">
        <f>WEEKNUM(EnergyDemand__2_1[[#This Row],[Date]],)</f>
        <v>44</v>
      </c>
      <c r="E1233" t="str">
        <f>TEXT(EnergyDemand__2_1[[#This Row],[Date]],"dddd")</f>
        <v>Friday</v>
      </c>
      <c r="F1233" s="49">
        <f>YEAR(EnergyDemand__2_1[[#This Row],[Date]])</f>
        <v>2016</v>
      </c>
      <c r="G1233">
        <v>6.3</v>
      </c>
      <c r="H1233">
        <v>16.600000000000001</v>
      </c>
      <c r="I1233">
        <v>26.5</v>
      </c>
      <c r="J1233">
        <v>0</v>
      </c>
      <c r="K1233" t="str">
        <f>VLOOKUP(EnergyDemand__2_1[[#This Row],[Date]],_holidays!$A$1:$C$2107,2,0)</f>
        <v>Y</v>
      </c>
      <c r="L1233" t="str">
        <f>VLOOKUP(EnergyDemand__2_1[[#This Row],[Date]],_holidays!$A$1:$C$2107,3,0)</f>
        <v>N</v>
      </c>
      <c r="M1233" s="2">
        <v>119820.71</v>
      </c>
      <c r="N1233" s="4">
        <v>54.509745119999998</v>
      </c>
      <c r="O1233" s="54">
        <f>EnergyDemand__2_1[[#This Row],[Demand]]*EnergyDemand__2_1[[#This Row],[RRP AUD$]]</f>
        <v>6531396.3621974355</v>
      </c>
    </row>
    <row r="1234" spans="1:15" x14ac:dyDescent="0.3">
      <c r="A1234" s="3">
        <v>43857</v>
      </c>
      <c r="B1234" s="3" t="str">
        <f>"Q" &amp;INT((MONTH(A1234)+2)/3) &amp; "-" &amp; YEAR(A1234)</f>
        <v>Q1-2020</v>
      </c>
      <c r="C1234" t="str">
        <f>TEXT(EnergyDemand__2_1[[#This Row],[Date]],"mmmm")</f>
        <v>January</v>
      </c>
      <c r="D1234">
        <f>WEEKNUM(EnergyDemand__2_1[[#This Row],[Date]],)</f>
        <v>5</v>
      </c>
      <c r="E1234" t="str">
        <f>TEXT(EnergyDemand__2_1[[#This Row],[Date]],"dddd")</f>
        <v>Monday</v>
      </c>
      <c r="F1234" s="49">
        <f>YEAR(EnergyDemand__2_1[[#This Row],[Date]])</f>
        <v>2020</v>
      </c>
      <c r="G1234">
        <v>12.8</v>
      </c>
      <c r="H1234">
        <v>23.1</v>
      </c>
      <c r="I1234">
        <v>26.1</v>
      </c>
      <c r="J1234">
        <v>0</v>
      </c>
      <c r="K1234" t="str">
        <f>VLOOKUP(EnergyDemand__2_1[[#This Row],[Date]],_holidays!$A$1:$C$2107,2,0)</f>
        <v>N</v>
      </c>
      <c r="L1234" t="str">
        <f>VLOOKUP(EnergyDemand__2_1[[#This Row],[Date]],_holidays!$A$1:$C$2107,3,0)</f>
        <v>Y</v>
      </c>
      <c r="M1234" s="2">
        <v>103134.46</v>
      </c>
      <c r="N1234" s="4">
        <v>54.453082340000002</v>
      </c>
      <c r="O1234" s="54">
        <f>EnergyDemand__2_1[[#This Row],[Demand]]*EnergyDemand__2_1[[#This Row],[RRP AUD$]]</f>
        <v>5615989.242471437</v>
      </c>
    </row>
    <row r="1235" spans="1:15" x14ac:dyDescent="0.3">
      <c r="A1235" s="3">
        <v>42588</v>
      </c>
      <c r="B1235" s="3" t="str">
        <f>"Q" &amp;INT((MONTH(A1235)+2)/3) &amp; "-" &amp; YEAR(A1235)</f>
        <v>Q3-2016</v>
      </c>
      <c r="C1235" t="str">
        <f>TEXT(EnergyDemand__2_1[[#This Row],[Date]],"mmmm")</f>
        <v>August</v>
      </c>
      <c r="D1235">
        <f>WEEKNUM(EnergyDemand__2_1[[#This Row],[Date]],)</f>
        <v>32</v>
      </c>
      <c r="E1235" t="str">
        <f>TEXT(EnergyDemand__2_1[[#This Row],[Date]],"dddd")</f>
        <v>Saturday</v>
      </c>
      <c r="F1235" s="49">
        <f>YEAR(EnergyDemand__2_1[[#This Row],[Date]])</f>
        <v>2016</v>
      </c>
      <c r="G1235">
        <v>5.8</v>
      </c>
      <c r="H1235">
        <v>14.4</v>
      </c>
      <c r="I1235">
        <v>7</v>
      </c>
      <c r="J1235">
        <v>0</v>
      </c>
      <c r="K1235" t="str">
        <f>VLOOKUP(EnergyDemand__2_1[[#This Row],[Date]],_holidays!$A$1:$C$2107,2,0)</f>
        <v>Y</v>
      </c>
      <c r="L1235" t="str">
        <f>VLOOKUP(EnergyDemand__2_1[[#This Row],[Date]],_holidays!$A$1:$C$2107,3,0)</f>
        <v>N</v>
      </c>
      <c r="M1235" s="2">
        <v>130907.095</v>
      </c>
      <c r="N1235" s="4">
        <v>54.398078300000002</v>
      </c>
      <c r="O1235" s="54">
        <f>EnergyDemand__2_1[[#This Row],[Demand]]*EnergyDemand__2_1[[#This Row],[RRP AUD$]]</f>
        <v>7121094.4038355388</v>
      </c>
    </row>
    <row r="1236" spans="1:15" x14ac:dyDescent="0.3">
      <c r="A1236" s="3">
        <v>43698</v>
      </c>
      <c r="B1236" s="3" t="str">
        <f>"Q" &amp;INT((MONTH(A1236)+2)/3) &amp; "-" &amp; YEAR(A1236)</f>
        <v>Q3-2019</v>
      </c>
      <c r="C1236" t="str">
        <f>TEXT(EnergyDemand__2_1[[#This Row],[Date]],"mmmm")</f>
        <v>August</v>
      </c>
      <c r="D1236">
        <f>WEEKNUM(EnergyDemand__2_1[[#This Row],[Date]],)</f>
        <v>34</v>
      </c>
      <c r="E1236" t="str">
        <f>TEXT(EnergyDemand__2_1[[#This Row],[Date]],"dddd")</f>
        <v>Wednesday</v>
      </c>
      <c r="F1236" s="49">
        <f>YEAR(EnergyDemand__2_1[[#This Row],[Date]])</f>
        <v>2019</v>
      </c>
      <c r="G1236">
        <v>11.5</v>
      </c>
      <c r="H1236">
        <v>16.600000000000001</v>
      </c>
      <c r="I1236">
        <v>11.5</v>
      </c>
      <c r="J1236">
        <v>0.2</v>
      </c>
      <c r="K1236" t="str">
        <f>VLOOKUP(EnergyDemand__2_1[[#This Row],[Date]],_holidays!$A$1:$C$2107,2,0)</f>
        <v>Y</v>
      </c>
      <c r="L1236" t="str">
        <f>VLOOKUP(EnergyDemand__2_1[[#This Row],[Date]],_holidays!$A$1:$C$2107,3,0)</f>
        <v>N</v>
      </c>
      <c r="M1236" s="2">
        <v>120747.08</v>
      </c>
      <c r="N1236" s="4">
        <v>54.386880320000003</v>
      </c>
      <c r="O1236" s="54">
        <f>EnergyDemand__2_1[[#This Row],[Demand]]*EnergyDemand__2_1[[#This Row],[RRP AUD$]]</f>
        <v>6567056.9889494665</v>
      </c>
    </row>
    <row r="1237" spans="1:15" x14ac:dyDescent="0.3">
      <c r="A1237" s="3">
        <v>42445</v>
      </c>
      <c r="B1237" s="3" t="str">
        <f>"Q" &amp;INT((MONTH(A1237)+2)/3) &amp; "-" &amp; YEAR(A1237)</f>
        <v>Q1-2016</v>
      </c>
      <c r="C1237" t="str">
        <f>TEXT(EnergyDemand__2_1[[#This Row],[Date]],"mmmm")</f>
        <v>March</v>
      </c>
      <c r="D1237">
        <f>WEEKNUM(EnergyDemand__2_1[[#This Row],[Date]],)</f>
        <v>12</v>
      </c>
      <c r="E1237" t="str">
        <f>TEXT(EnergyDemand__2_1[[#This Row],[Date]],"dddd")</f>
        <v>Wednesday</v>
      </c>
      <c r="F1237" s="49">
        <f>YEAR(EnergyDemand__2_1[[#This Row],[Date]])</f>
        <v>2016</v>
      </c>
      <c r="G1237">
        <v>15.3</v>
      </c>
      <c r="H1237">
        <v>31.4</v>
      </c>
      <c r="I1237">
        <v>18.899999999999999</v>
      </c>
      <c r="J1237">
        <v>0</v>
      </c>
      <c r="K1237" t="str">
        <f>VLOOKUP(EnergyDemand__2_1[[#This Row],[Date]],_holidays!$A$1:$C$2107,2,0)</f>
        <v>Y</v>
      </c>
      <c r="L1237" t="str">
        <f>VLOOKUP(EnergyDemand__2_1[[#This Row],[Date]],_holidays!$A$1:$C$2107,3,0)</f>
        <v>N</v>
      </c>
      <c r="M1237" s="2">
        <v>135047.625</v>
      </c>
      <c r="N1237" s="4">
        <v>54.353055810000001</v>
      </c>
      <c r="O1237" s="54">
        <f>EnergyDemand__2_1[[#This Row],[Demand]]*EnergyDemand__2_1[[#This Row],[RRP AUD$]]</f>
        <v>7340251.0986329513</v>
      </c>
    </row>
    <row r="1238" spans="1:15" x14ac:dyDescent="0.3">
      <c r="A1238" s="3">
        <v>43247</v>
      </c>
      <c r="B1238" s="3" t="str">
        <f>"Q" &amp;INT((MONTH(A1238)+2)/3) &amp; "-" &amp; YEAR(A1238)</f>
        <v>Q2-2018</v>
      </c>
      <c r="C1238" t="str">
        <f>TEXT(EnergyDemand__2_1[[#This Row],[Date]],"mmmm")</f>
        <v>May</v>
      </c>
      <c r="D1238">
        <f>WEEKNUM(EnergyDemand__2_1[[#This Row],[Date]],)</f>
        <v>22</v>
      </c>
      <c r="E1238" t="str">
        <f>TEXT(EnergyDemand__2_1[[#This Row],[Date]],"dddd")</f>
        <v>Sunday</v>
      </c>
      <c r="F1238" s="49">
        <f>YEAR(EnergyDemand__2_1[[#This Row],[Date]])</f>
        <v>2018</v>
      </c>
      <c r="G1238">
        <v>7.3</v>
      </c>
      <c r="H1238">
        <v>20.7</v>
      </c>
      <c r="I1238">
        <v>8</v>
      </c>
      <c r="J1238">
        <v>0</v>
      </c>
      <c r="K1238" t="str">
        <f>VLOOKUP(EnergyDemand__2_1[[#This Row],[Date]],_holidays!$A$1:$C$2107,2,0)</f>
        <v>Y</v>
      </c>
      <c r="L1238" t="str">
        <f>VLOOKUP(EnergyDemand__2_1[[#This Row],[Date]],_holidays!$A$1:$C$2107,3,0)</f>
        <v>N</v>
      </c>
      <c r="M1238" s="2">
        <v>106044.51</v>
      </c>
      <c r="N1238" s="4">
        <v>54.187031419999997</v>
      </c>
      <c r="O1238" s="54">
        <f>EnergyDemand__2_1[[#This Row],[Demand]]*EnergyDemand__2_1[[#This Row],[RRP AUD$]]</f>
        <v>5746237.1952885035</v>
      </c>
    </row>
    <row r="1239" spans="1:15" x14ac:dyDescent="0.3">
      <c r="A1239" s="3">
        <v>44063</v>
      </c>
      <c r="B1239" s="3" t="str">
        <f>"Q" &amp;INT((MONTH(A1239)+2)/3) &amp; "-" &amp; YEAR(A1239)</f>
        <v>Q3-2020</v>
      </c>
      <c r="C1239" t="str">
        <f>TEXT(EnergyDemand__2_1[[#This Row],[Date]],"mmmm")</f>
        <v>August</v>
      </c>
      <c r="D1239">
        <f>WEEKNUM(EnergyDemand__2_1[[#This Row],[Date]],)</f>
        <v>34</v>
      </c>
      <c r="E1239" t="str">
        <f>TEXT(EnergyDemand__2_1[[#This Row],[Date]],"dddd")</f>
        <v>Thursday</v>
      </c>
      <c r="F1239" s="49">
        <f>YEAR(EnergyDemand__2_1[[#This Row],[Date]])</f>
        <v>2020</v>
      </c>
      <c r="G1239">
        <v>9.6</v>
      </c>
      <c r="H1239">
        <v>15.7</v>
      </c>
      <c r="I1239">
        <v>9.6</v>
      </c>
      <c r="J1239">
        <v>3.8</v>
      </c>
      <c r="K1239" t="str">
        <f>VLOOKUP(EnergyDemand__2_1[[#This Row],[Date]],_holidays!$A$1:$C$2107,2,0)</f>
        <v>N</v>
      </c>
      <c r="L1239" t="str">
        <f>VLOOKUP(EnergyDemand__2_1[[#This Row],[Date]],_holidays!$A$1:$C$2107,3,0)</f>
        <v>N</v>
      </c>
      <c r="M1239" s="2">
        <v>123490.855</v>
      </c>
      <c r="N1239" s="4">
        <v>54.113552679999998</v>
      </c>
      <c r="O1239" s="54">
        <f>EnergyDemand__2_1[[#This Row],[Demand]]*EnergyDemand__2_1[[#This Row],[RRP AUD$]]</f>
        <v>6682528.8875407409</v>
      </c>
    </row>
    <row r="1240" spans="1:15" x14ac:dyDescent="0.3">
      <c r="A1240" s="3">
        <v>44066</v>
      </c>
      <c r="B1240" s="3" t="str">
        <f>"Q" &amp;INT((MONTH(A1240)+2)/3) &amp; "-" &amp; YEAR(A1240)</f>
        <v>Q3-2020</v>
      </c>
      <c r="C1240" t="str">
        <f>TEXT(EnergyDemand__2_1[[#This Row],[Date]],"mmmm")</f>
        <v>August</v>
      </c>
      <c r="D1240">
        <f>WEEKNUM(EnergyDemand__2_1[[#This Row],[Date]],)</f>
        <v>35</v>
      </c>
      <c r="E1240" t="str">
        <f>TEXT(EnergyDemand__2_1[[#This Row],[Date]],"dddd")</f>
        <v>Sunday</v>
      </c>
      <c r="F1240" s="49">
        <f>YEAR(EnergyDemand__2_1[[#This Row],[Date]])</f>
        <v>2020</v>
      </c>
      <c r="G1240">
        <v>6.8</v>
      </c>
      <c r="H1240">
        <v>11.5</v>
      </c>
      <c r="I1240">
        <v>8.6</v>
      </c>
      <c r="J1240">
        <v>25.6</v>
      </c>
      <c r="K1240" t="str">
        <f>VLOOKUP(EnergyDemand__2_1[[#This Row],[Date]],_holidays!$A$1:$C$2107,2,0)</f>
        <v>N</v>
      </c>
      <c r="L1240" t="str">
        <f>VLOOKUP(EnergyDemand__2_1[[#This Row],[Date]],_holidays!$A$1:$C$2107,3,0)</f>
        <v>N</v>
      </c>
      <c r="M1240" s="2">
        <v>117125.065</v>
      </c>
      <c r="N1240" s="4">
        <v>53.937950839999999</v>
      </c>
      <c r="O1240" s="54">
        <f>EnergyDemand__2_1[[#This Row],[Demand]]*EnergyDemand__2_1[[#This Row],[RRP AUD$]]</f>
        <v>6317485.9981018044</v>
      </c>
    </row>
    <row r="1241" spans="1:15" x14ac:dyDescent="0.3">
      <c r="A1241" s="3">
        <v>42682</v>
      </c>
      <c r="B1241" s="3" t="str">
        <f>"Q" &amp;INT((MONTH(A1241)+2)/3) &amp; "-" &amp; YEAR(A1241)</f>
        <v>Q4-2016</v>
      </c>
      <c r="C1241" t="str">
        <f>TEXT(EnergyDemand__2_1[[#This Row],[Date]],"mmmm")</f>
        <v>November</v>
      </c>
      <c r="D1241">
        <f>WEEKNUM(EnergyDemand__2_1[[#This Row],[Date]],)</f>
        <v>46</v>
      </c>
      <c r="E1241" t="str">
        <f>TEXT(EnergyDemand__2_1[[#This Row],[Date]],"dddd")</f>
        <v>Tuesday</v>
      </c>
      <c r="F1241" s="49">
        <f>YEAR(EnergyDemand__2_1[[#This Row],[Date]])</f>
        <v>2016</v>
      </c>
      <c r="G1241">
        <v>11</v>
      </c>
      <c r="H1241">
        <v>18.2</v>
      </c>
      <c r="I1241">
        <v>28.9</v>
      </c>
      <c r="J1241">
        <v>0.2</v>
      </c>
      <c r="K1241" t="str">
        <f>VLOOKUP(EnergyDemand__2_1[[#This Row],[Date]],_holidays!$A$1:$C$2107,2,0)</f>
        <v>Y</v>
      </c>
      <c r="L1241" t="str">
        <f>VLOOKUP(EnergyDemand__2_1[[#This Row],[Date]],_holidays!$A$1:$C$2107,3,0)</f>
        <v>N</v>
      </c>
      <c r="M1241" s="2">
        <v>117794.595</v>
      </c>
      <c r="N1241" s="4">
        <v>53.922003029999999</v>
      </c>
      <c r="O1241" s="54">
        <f>EnergyDemand__2_1[[#This Row],[Demand]]*EnergyDemand__2_1[[#This Row],[RRP AUD$]]</f>
        <v>6351720.5085076224</v>
      </c>
    </row>
    <row r="1242" spans="1:15" x14ac:dyDescent="0.3">
      <c r="A1242" s="3">
        <v>42431</v>
      </c>
      <c r="B1242" s="3" t="str">
        <f>"Q" &amp;INT((MONTH(A1242)+2)/3) &amp; "-" &amp; YEAR(A1242)</f>
        <v>Q1-2016</v>
      </c>
      <c r="C1242" t="str">
        <f>TEXT(EnergyDemand__2_1[[#This Row],[Date]],"mmmm")</f>
        <v>March</v>
      </c>
      <c r="D1242">
        <f>WEEKNUM(EnergyDemand__2_1[[#This Row],[Date]],)</f>
        <v>10</v>
      </c>
      <c r="E1242" t="str">
        <f>TEXT(EnergyDemand__2_1[[#This Row],[Date]],"dddd")</f>
        <v>Wednesday</v>
      </c>
      <c r="F1242" s="49">
        <f>YEAR(EnergyDemand__2_1[[#This Row],[Date]])</f>
        <v>2016</v>
      </c>
      <c r="G1242">
        <v>17.600000000000001</v>
      </c>
      <c r="H1242">
        <v>34.700000000000003</v>
      </c>
      <c r="I1242">
        <v>22.6</v>
      </c>
      <c r="J1242">
        <v>0</v>
      </c>
      <c r="K1242" t="str">
        <f>VLOOKUP(EnergyDemand__2_1[[#This Row],[Date]],_holidays!$A$1:$C$2107,2,0)</f>
        <v>Y</v>
      </c>
      <c r="L1242" t="str">
        <f>VLOOKUP(EnergyDemand__2_1[[#This Row],[Date]],_holidays!$A$1:$C$2107,3,0)</f>
        <v>N</v>
      </c>
      <c r="M1242" s="2">
        <v>145182.98000000001</v>
      </c>
      <c r="N1242" s="4">
        <v>53.911071139999997</v>
      </c>
      <c r="O1242" s="54">
        <f>EnergyDemand__2_1[[#This Row],[Demand]]*EnergyDemand__2_1[[#This Row],[RRP AUD$]]</f>
        <v>7826969.963097197</v>
      </c>
    </row>
    <row r="1243" spans="1:15" x14ac:dyDescent="0.3">
      <c r="A1243" s="3">
        <v>42502</v>
      </c>
      <c r="B1243" s="3" t="str">
        <f>"Q" &amp;INT((MONTH(A1243)+2)/3) &amp; "-" &amp; YEAR(A1243)</f>
        <v>Q2-2016</v>
      </c>
      <c r="C1243" t="str">
        <f>TEXT(EnergyDemand__2_1[[#This Row],[Date]],"mmmm")</f>
        <v>May</v>
      </c>
      <c r="D1243">
        <f>WEEKNUM(EnergyDemand__2_1[[#This Row],[Date]],)</f>
        <v>20</v>
      </c>
      <c r="E1243" t="str">
        <f>TEXT(EnergyDemand__2_1[[#This Row],[Date]],"dddd")</f>
        <v>Thursday</v>
      </c>
      <c r="F1243" s="49">
        <f>YEAR(EnergyDemand__2_1[[#This Row],[Date]])</f>
        <v>2016</v>
      </c>
      <c r="G1243">
        <v>14.1</v>
      </c>
      <c r="H1243">
        <v>21.4</v>
      </c>
      <c r="I1243">
        <v>6.1</v>
      </c>
      <c r="J1243">
        <v>0.2</v>
      </c>
      <c r="K1243" t="str">
        <f>VLOOKUP(EnergyDemand__2_1[[#This Row],[Date]],_holidays!$A$1:$C$2107,2,0)</f>
        <v>Y</v>
      </c>
      <c r="L1243" t="str">
        <f>VLOOKUP(EnergyDemand__2_1[[#This Row],[Date]],_holidays!$A$1:$C$2107,3,0)</f>
        <v>N</v>
      </c>
      <c r="M1243" s="2">
        <v>120693.53</v>
      </c>
      <c r="N1243" s="4">
        <v>53.796096839999997</v>
      </c>
      <c r="O1243" s="54">
        <f>EnergyDemand__2_1[[#This Row],[Demand]]*EnergyDemand__2_1[[#This Row],[RRP AUD$]]</f>
        <v>6492840.8278414449</v>
      </c>
    </row>
    <row r="1244" spans="1:15" x14ac:dyDescent="0.3">
      <c r="A1244" s="3">
        <v>43896</v>
      </c>
      <c r="B1244" s="3" t="str">
        <f>"Q" &amp;INT((MONTH(A1244)+2)/3) &amp; "-" &amp; YEAR(A1244)</f>
        <v>Q1-2020</v>
      </c>
      <c r="C1244" t="str">
        <f>TEXT(EnergyDemand__2_1[[#This Row],[Date]],"mmmm")</f>
        <v>March</v>
      </c>
      <c r="D1244">
        <f>WEEKNUM(EnergyDemand__2_1[[#This Row],[Date]],)</f>
        <v>10</v>
      </c>
      <c r="E1244" t="str">
        <f>TEXT(EnergyDemand__2_1[[#This Row],[Date]],"dddd")</f>
        <v>Friday</v>
      </c>
      <c r="F1244" s="49">
        <f>YEAR(EnergyDemand__2_1[[#This Row],[Date]])</f>
        <v>2020</v>
      </c>
      <c r="G1244">
        <v>15.9</v>
      </c>
      <c r="H1244">
        <v>19</v>
      </c>
      <c r="I1244">
        <v>12.7</v>
      </c>
      <c r="J1244">
        <v>7</v>
      </c>
      <c r="K1244" t="str">
        <f>VLOOKUP(EnergyDemand__2_1[[#This Row],[Date]],_holidays!$A$1:$C$2107,2,0)</f>
        <v>Y</v>
      </c>
      <c r="L1244" t="str">
        <f>VLOOKUP(EnergyDemand__2_1[[#This Row],[Date]],_holidays!$A$1:$C$2107,3,0)</f>
        <v>N</v>
      </c>
      <c r="M1244" s="2">
        <v>111322.325</v>
      </c>
      <c r="N1244" s="4">
        <v>53.736514710000002</v>
      </c>
      <c r="O1244" s="54">
        <f>EnergyDemand__2_1[[#This Row],[Demand]]*EnergyDemand__2_1[[#This Row],[RRP AUD$]]</f>
        <v>5982073.754913901</v>
      </c>
    </row>
    <row r="1245" spans="1:15" x14ac:dyDescent="0.3">
      <c r="A1245" s="3">
        <v>43851</v>
      </c>
      <c r="B1245" s="3" t="str">
        <f>"Q" &amp;INT((MONTH(A1245)+2)/3) &amp; "-" &amp; YEAR(A1245)</f>
        <v>Q1-2020</v>
      </c>
      <c r="C1245" t="str">
        <f>TEXT(EnergyDemand__2_1[[#This Row],[Date]],"mmmm")</f>
        <v>January</v>
      </c>
      <c r="D1245">
        <f>WEEKNUM(EnergyDemand__2_1[[#This Row],[Date]],)</f>
        <v>4</v>
      </c>
      <c r="E1245" t="str">
        <f>TEXT(EnergyDemand__2_1[[#This Row],[Date]],"dddd")</f>
        <v>Tuesday</v>
      </c>
      <c r="F1245" s="49">
        <f>YEAR(EnergyDemand__2_1[[#This Row],[Date]])</f>
        <v>2020</v>
      </c>
      <c r="G1245">
        <v>14.8</v>
      </c>
      <c r="H1245">
        <v>23.5</v>
      </c>
      <c r="I1245">
        <v>28.4</v>
      </c>
      <c r="J1245">
        <v>44</v>
      </c>
      <c r="K1245" t="str">
        <f>VLOOKUP(EnergyDemand__2_1[[#This Row],[Date]],_holidays!$A$1:$C$2107,2,0)</f>
        <v>N</v>
      </c>
      <c r="L1245" t="str">
        <f>VLOOKUP(EnergyDemand__2_1[[#This Row],[Date]],_holidays!$A$1:$C$2107,3,0)</f>
        <v>N</v>
      </c>
      <c r="M1245" s="2">
        <v>112128.19500000001</v>
      </c>
      <c r="N1245" s="4">
        <v>53.564869539999997</v>
      </c>
      <c r="O1245" s="54">
        <f>EnergyDemand__2_1[[#This Row],[Demand]]*EnergyDemand__2_1[[#This Row],[RRP AUD$]]</f>
        <v>6006132.1369306799</v>
      </c>
    </row>
    <row r="1246" spans="1:15" x14ac:dyDescent="0.3">
      <c r="A1246" s="3">
        <v>44051</v>
      </c>
      <c r="B1246" s="3" t="str">
        <f>"Q" &amp;INT((MONTH(A1246)+2)/3) &amp; "-" &amp; YEAR(A1246)</f>
        <v>Q3-2020</v>
      </c>
      <c r="C1246" t="str">
        <f>TEXT(EnergyDemand__2_1[[#This Row],[Date]],"mmmm")</f>
        <v>August</v>
      </c>
      <c r="D1246">
        <f>WEEKNUM(EnergyDemand__2_1[[#This Row],[Date]],)</f>
        <v>32</v>
      </c>
      <c r="E1246" t="str">
        <f>TEXT(EnergyDemand__2_1[[#This Row],[Date]],"dddd")</f>
        <v>Saturday</v>
      </c>
      <c r="F1246" s="49">
        <f>YEAR(EnergyDemand__2_1[[#This Row],[Date]])</f>
        <v>2020</v>
      </c>
      <c r="G1246">
        <v>4.7</v>
      </c>
      <c r="H1246">
        <v>14.9</v>
      </c>
      <c r="I1246">
        <v>7.2</v>
      </c>
      <c r="J1246">
        <v>6.8</v>
      </c>
      <c r="K1246" t="str">
        <f>VLOOKUP(EnergyDemand__2_1[[#This Row],[Date]],_holidays!$A$1:$C$2107,2,0)</f>
        <v>N</v>
      </c>
      <c r="L1246" t="str">
        <f>VLOOKUP(EnergyDemand__2_1[[#This Row],[Date]],_holidays!$A$1:$C$2107,3,0)</f>
        <v>N</v>
      </c>
      <c r="M1246" s="2">
        <v>121119.265</v>
      </c>
      <c r="N1246" s="4">
        <v>53.518660969999999</v>
      </c>
      <c r="O1246" s="54">
        <f>EnergyDemand__2_1[[#This Row],[Demand]]*EnergyDemand__2_1[[#This Row],[RRP AUD$]]</f>
        <v>6482140.8804705869</v>
      </c>
    </row>
    <row r="1247" spans="1:15" x14ac:dyDescent="0.3">
      <c r="A1247" s="3">
        <v>44099</v>
      </c>
      <c r="B1247" s="3" t="str">
        <f>"Q" &amp;INT((MONTH(A1247)+2)/3) &amp; "-" &amp; YEAR(A1247)</f>
        <v>Q3-2020</v>
      </c>
      <c r="C1247" t="str">
        <f>TEXT(EnergyDemand__2_1[[#This Row],[Date]],"mmmm")</f>
        <v>September</v>
      </c>
      <c r="D1247">
        <f>WEEKNUM(EnergyDemand__2_1[[#This Row],[Date]],)</f>
        <v>39</v>
      </c>
      <c r="E1247" t="str">
        <f>TEXT(EnergyDemand__2_1[[#This Row],[Date]],"dddd")</f>
        <v>Friday</v>
      </c>
      <c r="F1247" s="49">
        <f>YEAR(EnergyDemand__2_1[[#This Row],[Date]])</f>
        <v>2020</v>
      </c>
      <c r="G1247">
        <v>7.2</v>
      </c>
      <c r="H1247">
        <v>11.9</v>
      </c>
      <c r="I1247">
        <v>7.2</v>
      </c>
      <c r="J1247">
        <v>3.2</v>
      </c>
      <c r="K1247" t="str">
        <f>VLOOKUP(EnergyDemand__2_1[[#This Row],[Date]],_holidays!$A$1:$C$2107,2,0)</f>
        <v>N</v>
      </c>
      <c r="L1247" t="str">
        <f>VLOOKUP(EnergyDemand__2_1[[#This Row],[Date]],_holidays!$A$1:$C$2107,3,0)</f>
        <v>N</v>
      </c>
      <c r="M1247" s="2">
        <v>126354.68</v>
      </c>
      <c r="N1247" s="4">
        <v>53.429209659999998</v>
      </c>
      <c r="O1247" s="54">
        <f>EnergyDemand__2_1[[#This Row],[Demand]]*EnergyDemand__2_1[[#This Row],[RRP AUD$]]</f>
        <v>6751030.6892422084</v>
      </c>
    </row>
    <row r="1248" spans="1:15" x14ac:dyDescent="0.3">
      <c r="A1248" s="3">
        <v>43014</v>
      </c>
      <c r="B1248" s="3" t="str">
        <f>"Q" &amp;INT((MONTH(A1248)+2)/3) &amp; "-" &amp; YEAR(A1248)</f>
        <v>Q4-2017</v>
      </c>
      <c r="C1248" t="str">
        <f>TEXT(EnergyDemand__2_1[[#This Row],[Date]],"mmmm")</f>
        <v>October</v>
      </c>
      <c r="D1248">
        <f>WEEKNUM(EnergyDemand__2_1[[#This Row],[Date]],)</f>
        <v>40</v>
      </c>
      <c r="E1248" t="str">
        <f>TEXT(EnergyDemand__2_1[[#This Row],[Date]],"dddd")</f>
        <v>Friday</v>
      </c>
      <c r="F1248" s="49">
        <f>YEAR(EnergyDemand__2_1[[#This Row],[Date]])</f>
        <v>2017</v>
      </c>
      <c r="G1248">
        <v>10.1</v>
      </c>
      <c r="H1248">
        <v>15</v>
      </c>
      <c r="I1248">
        <v>16.8</v>
      </c>
      <c r="J1248">
        <v>2.4</v>
      </c>
      <c r="K1248" t="str">
        <f>VLOOKUP(EnergyDemand__2_1[[#This Row],[Date]],_holidays!$A$1:$C$2107,2,0)</f>
        <v>N</v>
      </c>
      <c r="L1248" t="str">
        <f>VLOOKUP(EnergyDemand__2_1[[#This Row],[Date]],_holidays!$A$1:$C$2107,3,0)</f>
        <v>N</v>
      </c>
      <c r="M1248" s="2">
        <v>118359.28</v>
      </c>
      <c r="N1248" s="4">
        <v>53.429039449999998</v>
      </c>
      <c r="O1248" s="54">
        <f>EnergyDemand__2_1[[#This Row],[Demand]]*EnergyDemand__2_1[[#This Row],[RRP AUD$]]</f>
        <v>6323822.6403935952</v>
      </c>
    </row>
    <row r="1249" spans="1:15" x14ac:dyDescent="0.3">
      <c r="A1249" s="3">
        <v>44053</v>
      </c>
      <c r="B1249" s="3" t="str">
        <f>"Q" &amp;INT((MONTH(A1249)+2)/3) &amp; "-" &amp; YEAR(A1249)</f>
        <v>Q3-2020</v>
      </c>
      <c r="C1249" t="str">
        <f>TEXT(EnergyDemand__2_1[[#This Row],[Date]],"mmmm")</f>
        <v>August</v>
      </c>
      <c r="D1249">
        <f>WEEKNUM(EnergyDemand__2_1[[#This Row],[Date]],)</f>
        <v>33</v>
      </c>
      <c r="E1249" t="str">
        <f>TEXT(EnergyDemand__2_1[[#This Row],[Date]],"dddd")</f>
        <v>Monday</v>
      </c>
      <c r="F1249" s="49">
        <f>YEAR(EnergyDemand__2_1[[#This Row],[Date]])</f>
        <v>2020</v>
      </c>
      <c r="G1249">
        <v>5.7</v>
      </c>
      <c r="H1249">
        <v>14.8</v>
      </c>
      <c r="I1249">
        <v>12.7</v>
      </c>
      <c r="J1249">
        <v>0</v>
      </c>
      <c r="K1249" t="str">
        <f>VLOOKUP(EnergyDemand__2_1[[#This Row],[Date]],_holidays!$A$1:$C$2107,2,0)</f>
        <v>N</v>
      </c>
      <c r="L1249" t="str">
        <f>VLOOKUP(EnergyDemand__2_1[[#This Row],[Date]],_holidays!$A$1:$C$2107,3,0)</f>
        <v>N</v>
      </c>
      <c r="M1249" s="2">
        <v>125959.75</v>
      </c>
      <c r="N1249" s="4">
        <v>53.420434520000001</v>
      </c>
      <c r="O1249" s="54">
        <f>EnergyDemand__2_1[[#This Row],[Demand]]*EnergyDemand__2_1[[#This Row],[RRP AUD$]]</f>
        <v>6728824.5770305702</v>
      </c>
    </row>
    <row r="1250" spans="1:15" x14ac:dyDescent="0.3">
      <c r="A1250" s="3">
        <v>42345</v>
      </c>
      <c r="B1250" s="3" t="str">
        <f>"Q" &amp;INT((MONTH(A1250)+2)/3) &amp; "-" &amp; YEAR(A1250)</f>
        <v>Q4-2015</v>
      </c>
      <c r="C1250" t="str">
        <f>TEXT(EnergyDemand__2_1[[#This Row],[Date]],"mmmm")</f>
        <v>December</v>
      </c>
      <c r="D1250">
        <f>WEEKNUM(EnergyDemand__2_1[[#This Row],[Date]],)</f>
        <v>50</v>
      </c>
      <c r="E1250" t="str">
        <f>TEXT(EnergyDemand__2_1[[#This Row],[Date]],"dddd")</f>
        <v>Monday</v>
      </c>
      <c r="F1250" s="49">
        <f>YEAR(EnergyDemand__2_1[[#This Row],[Date]])</f>
        <v>2015</v>
      </c>
      <c r="G1250">
        <v>18.100000000000001</v>
      </c>
      <c r="H1250">
        <v>27.3</v>
      </c>
      <c r="I1250">
        <v>8.6999999999999993</v>
      </c>
      <c r="J1250">
        <v>0</v>
      </c>
      <c r="K1250" t="str">
        <f>VLOOKUP(EnergyDemand__2_1[[#This Row],[Date]],_holidays!$A$1:$C$2107,2,0)</f>
        <v>Y</v>
      </c>
      <c r="L1250" t="str">
        <f>VLOOKUP(EnergyDemand__2_1[[#This Row],[Date]],_holidays!$A$1:$C$2107,3,0)</f>
        <v>N</v>
      </c>
      <c r="M1250" s="2">
        <v>129059.645</v>
      </c>
      <c r="N1250" s="4">
        <v>53.369098719999997</v>
      </c>
      <c r="O1250" s="54">
        <f>EnergyDemand__2_1[[#This Row],[Demand]]*EnergyDemand__2_1[[#This Row],[RRP AUD$]]</f>
        <v>6887796.9347731546</v>
      </c>
    </row>
    <row r="1251" spans="1:15" x14ac:dyDescent="0.3">
      <c r="A1251" s="3">
        <v>43838</v>
      </c>
      <c r="B1251" s="3" t="str">
        <f>"Q" &amp;INT((MONTH(A1251)+2)/3) &amp; "-" &amp; YEAR(A1251)</f>
        <v>Q1-2020</v>
      </c>
      <c r="C1251" t="str">
        <f>TEXT(EnergyDemand__2_1[[#This Row],[Date]],"mmmm")</f>
        <v>January</v>
      </c>
      <c r="D1251">
        <f>WEEKNUM(EnergyDemand__2_1[[#This Row],[Date]],)</f>
        <v>2</v>
      </c>
      <c r="E1251" t="str">
        <f>TEXT(EnergyDemand__2_1[[#This Row],[Date]],"dddd")</f>
        <v>Wednesday</v>
      </c>
      <c r="F1251" s="49">
        <f>YEAR(EnergyDemand__2_1[[#This Row],[Date]])</f>
        <v>2020</v>
      </c>
      <c r="G1251">
        <v>16.8</v>
      </c>
      <c r="H1251">
        <v>23.8</v>
      </c>
      <c r="I1251">
        <v>26.9</v>
      </c>
      <c r="J1251">
        <v>0</v>
      </c>
      <c r="K1251" t="str">
        <f>VLOOKUP(EnergyDemand__2_1[[#This Row],[Date]],_holidays!$A$1:$C$2107,2,0)</f>
        <v>N</v>
      </c>
      <c r="L1251" t="str">
        <f>VLOOKUP(EnergyDemand__2_1[[#This Row],[Date]],_holidays!$A$1:$C$2107,3,0)</f>
        <v>N</v>
      </c>
      <c r="M1251" s="2">
        <v>110038.625</v>
      </c>
      <c r="N1251" s="4">
        <v>53.313229810000003</v>
      </c>
      <c r="O1251" s="54">
        <f>EnergyDemand__2_1[[#This Row],[Demand]]*EnergyDemand__2_1[[#This Row],[RRP AUD$]]</f>
        <v>5866514.5026014112</v>
      </c>
    </row>
    <row r="1252" spans="1:15" x14ac:dyDescent="0.3">
      <c r="A1252" s="3">
        <v>42389</v>
      </c>
      <c r="B1252" s="3" t="str">
        <f>"Q" &amp;INT((MONTH(A1252)+2)/3) &amp; "-" &amp; YEAR(A1252)</f>
        <v>Q1-2016</v>
      </c>
      <c r="C1252" t="str">
        <f>TEXT(EnergyDemand__2_1[[#This Row],[Date]],"mmmm")</f>
        <v>January</v>
      </c>
      <c r="D1252">
        <f>WEEKNUM(EnergyDemand__2_1[[#This Row],[Date]],)</f>
        <v>4</v>
      </c>
      <c r="E1252" t="str">
        <f>TEXT(EnergyDemand__2_1[[#This Row],[Date]],"dddd")</f>
        <v>Wednesday</v>
      </c>
      <c r="F1252" s="49">
        <f>YEAR(EnergyDemand__2_1[[#This Row],[Date]])</f>
        <v>2016</v>
      </c>
      <c r="G1252">
        <v>19.3</v>
      </c>
      <c r="H1252">
        <v>29.1</v>
      </c>
      <c r="I1252">
        <v>18.600000000000001</v>
      </c>
      <c r="J1252">
        <v>1</v>
      </c>
      <c r="K1252" t="str">
        <f>VLOOKUP(EnergyDemand__2_1[[#This Row],[Date]],_holidays!$A$1:$C$2107,2,0)</f>
        <v>N</v>
      </c>
      <c r="L1252" t="str">
        <f>VLOOKUP(EnergyDemand__2_1[[#This Row],[Date]],_holidays!$A$1:$C$2107,3,0)</f>
        <v>N</v>
      </c>
      <c r="M1252" s="2">
        <v>142471.51</v>
      </c>
      <c r="N1252" s="4">
        <v>53.300398770000001</v>
      </c>
      <c r="O1252" s="54">
        <f>EnergyDemand__2_1[[#This Row],[Demand]]*EnergyDemand__2_1[[#This Row],[RRP AUD$]]</f>
        <v>7593788.2963640429</v>
      </c>
    </row>
    <row r="1253" spans="1:15" x14ac:dyDescent="0.3">
      <c r="A1253" s="3">
        <v>43873</v>
      </c>
      <c r="B1253" s="3" t="str">
        <f>"Q" &amp;INT((MONTH(A1253)+2)/3) &amp; "-" &amp; YEAR(A1253)</f>
        <v>Q1-2020</v>
      </c>
      <c r="C1253" t="str">
        <f>TEXT(EnergyDemand__2_1[[#This Row],[Date]],"mmmm")</f>
        <v>February</v>
      </c>
      <c r="D1253">
        <f>WEEKNUM(EnergyDemand__2_1[[#This Row],[Date]],)</f>
        <v>7</v>
      </c>
      <c r="E1253" t="str">
        <f>TEXT(EnergyDemand__2_1[[#This Row],[Date]],"dddd")</f>
        <v>Wednesday</v>
      </c>
      <c r="F1253" s="49">
        <f>YEAR(EnergyDemand__2_1[[#This Row],[Date]])</f>
        <v>2020</v>
      </c>
      <c r="G1253">
        <v>19.100000000000001</v>
      </c>
      <c r="H1253">
        <v>27.7</v>
      </c>
      <c r="I1253">
        <v>17.3</v>
      </c>
      <c r="J1253">
        <v>0</v>
      </c>
      <c r="K1253" t="str">
        <f>VLOOKUP(EnergyDemand__2_1[[#This Row],[Date]],_holidays!$A$1:$C$2107,2,0)</f>
        <v>Y</v>
      </c>
      <c r="L1253" t="str">
        <f>VLOOKUP(EnergyDemand__2_1[[#This Row],[Date]],_holidays!$A$1:$C$2107,3,0)</f>
        <v>N</v>
      </c>
      <c r="M1253" s="2">
        <v>124618.565</v>
      </c>
      <c r="N1253" s="4">
        <v>53.243525050000002</v>
      </c>
      <c r="O1253" s="54">
        <f>EnergyDemand__2_1[[#This Row],[Demand]]*EnergyDemand__2_1[[#This Row],[RRP AUD$]]</f>
        <v>6635131.6872725533</v>
      </c>
    </row>
    <row r="1254" spans="1:15" x14ac:dyDescent="0.3">
      <c r="A1254" s="3">
        <v>42612</v>
      </c>
      <c r="B1254" s="3" t="str">
        <f>"Q" &amp;INT((MONTH(A1254)+2)/3) &amp; "-" &amp; YEAR(A1254)</f>
        <v>Q3-2016</v>
      </c>
      <c r="C1254" t="str">
        <f>TEXT(EnergyDemand__2_1[[#This Row],[Date]],"mmmm")</f>
        <v>August</v>
      </c>
      <c r="D1254">
        <f>WEEKNUM(EnergyDemand__2_1[[#This Row],[Date]],)</f>
        <v>36</v>
      </c>
      <c r="E1254" t="str">
        <f>TEXT(EnergyDemand__2_1[[#This Row],[Date]],"dddd")</f>
        <v>Tuesday</v>
      </c>
      <c r="F1254" s="49">
        <f>YEAR(EnergyDemand__2_1[[#This Row],[Date]])</f>
        <v>2016</v>
      </c>
      <c r="G1254">
        <v>10.199999999999999</v>
      </c>
      <c r="H1254">
        <v>16.8</v>
      </c>
      <c r="I1254">
        <v>5.2</v>
      </c>
      <c r="J1254">
        <v>0</v>
      </c>
      <c r="K1254" t="str">
        <f>VLOOKUP(EnergyDemand__2_1[[#This Row],[Date]],_holidays!$A$1:$C$2107,2,0)</f>
        <v>Y</v>
      </c>
      <c r="L1254" t="str">
        <f>VLOOKUP(EnergyDemand__2_1[[#This Row],[Date]],_holidays!$A$1:$C$2107,3,0)</f>
        <v>N</v>
      </c>
      <c r="M1254" s="2">
        <v>133748.44</v>
      </c>
      <c r="N1254" s="4">
        <v>53.186931000000001</v>
      </c>
      <c r="O1254" s="54">
        <f>EnergyDemand__2_1[[#This Row],[Demand]]*EnergyDemand__2_1[[#This Row],[RRP AUD$]]</f>
        <v>7113669.0496376399</v>
      </c>
    </row>
    <row r="1255" spans="1:15" x14ac:dyDescent="0.3">
      <c r="A1255" s="3">
        <v>42785</v>
      </c>
      <c r="B1255" s="3" t="str">
        <f>"Q" &amp;INT((MONTH(A1255)+2)/3) &amp; "-" &amp; YEAR(A1255)</f>
        <v>Q1-2017</v>
      </c>
      <c r="C1255" t="str">
        <f>TEXT(EnergyDemand__2_1[[#This Row],[Date]],"mmmm")</f>
        <v>February</v>
      </c>
      <c r="D1255">
        <f>WEEKNUM(EnergyDemand__2_1[[#This Row],[Date]],)</f>
        <v>8</v>
      </c>
      <c r="E1255" t="str">
        <f>TEXT(EnergyDemand__2_1[[#This Row],[Date]],"dddd")</f>
        <v>Sunday</v>
      </c>
      <c r="F1255" s="49">
        <f>YEAR(EnergyDemand__2_1[[#This Row],[Date]])</f>
        <v>2017</v>
      </c>
      <c r="G1255">
        <v>11.7</v>
      </c>
      <c r="H1255">
        <v>17.3</v>
      </c>
      <c r="I1255">
        <v>9.9</v>
      </c>
      <c r="J1255">
        <v>0</v>
      </c>
      <c r="K1255" t="str">
        <f>VLOOKUP(EnergyDemand__2_1[[#This Row],[Date]],_holidays!$A$1:$C$2107,2,0)</f>
        <v>Y</v>
      </c>
      <c r="L1255" t="str">
        <f>VLOOKUP(EnergyDemand__2_1[[#This Row],[Date]],_holidays!$A$1:$C$2107,3,0)</f>
        <v>N</v>
      </c>
      <c r="M1255" s="2">
        <v>91280.024999999994</v>
      </c>
      <c r="N1255" s="4">
        <v>53.12020553</v>
      </c>
      <c r="O1255" s="54">
        <f>EnergyDemand__2_1[[#This Row],[Demand]]*EnergyDemand__2_1[[#This Row],[RRP AUD$]]</f>
        <v>4848813.6887835376</v>
      </c>
    </row>
    <row r="1256" spans="1:15" x14ac:dyDescent="0.3">
      <c r="A1256" s="3">
        <v>43955</v>
      </c>
      <c r="B1256" s="3" t="str">
        <f>"Q" &amp;INT((MONTH(A1256)+2)/3) &amp; "-" &amp; YEAR(A1256)</f>
        <v>Q2-2020</v>
      </c>
      <c r="C1256" t="str">
        <f>TEXT(EnergyDemand__2_1[[#This Row],[Date]],"mmmm")</f>
        <v>May</v>
      </c>
      <c r="D1256">
        <f>WEEKNUM(EnergyDemand__2_1[[#This Row],[Date]],)</f>
        <v>19</v>
      </c>
      <c r="E1256" t="str">
        <f>TEXT(EnergyDemand__2_1[[#This Row],[Date]],"dddd")</f>
        <v>Monday</v>
      </c>
      <c r="F1256" s="49">
        <f>YEAR(EnergyDemand__2_1[[#This Row],[Date]])</f>
        <v>2020</v>
      </c>
      <c r="G1256">
        <v>9.4</v>
      </c>
      <c r="H1256">
        <v>14.8</v>
      </c>
      <c r="I1256">
        <v>7</v>
      </c>
      <c r="J1256">
        <v>0.2</v>
      </c>
      <c r="K1256" t="str">
        <f>VLOOKUP(EnergyDemand__2_1[[#This Row],[Date]],_holidays!$A$1:$C$2107,2,0)</f>
        <v>N</v>
      </c>
      <c r="L1256" t="str">
        <f>VLOOKUP(EnergyDemand__2_1[[#This Row],[Date]],_holidays!$A$1:$C$2107,3,0)</f>
        <v>N</v>
      </c>
      <c r="M1256" s="2">
        <v>126892.26</v>
      </c>
      <c r="N1256" s="4">
        <v>53.063440780000001</v>
      </c>
      <c r="O1256" s="54">
        <f>EnergyDemand__2_1[[#This Row],[Demand]]*EnergyDemand__2_1[[#This Row],[RRP AUD$]]</f>
        <v>6733339.923950363</v>
      </c>
    </row>
    <row r="1257" spans="1:15" x14ac:dyDescent="0.3">
      <c r="A1257" s="3">
        <v>43287</v>
      </c>
      <c r="B1257" s="3" t="str">
        <f>"Q" &amp;INT((MONTH(A1257)+2)/3) &amp; "-" &amp; YEAR(A1257)</f>
        <v>Q3-2018</v>
      </c>
      <c r="C1257" t="str">
        <f>TEXT(EnergyDemand__2_1[[#This Row],[Date]],"mmmm")</f>
        <v>July</v>
      </c>
      <c r="D1257">
        <f>WEEKNUM(EnergyDemand__2_1[[#This Row],[Date]],)</f>
        <v>27</v>
      </c>
      <c r="E1257" t="str">
        <f>TEXT(EnergyDemand__2_1[[#This Row],[Date]],"dddd")</f>
        <v>Friday</v>
      </c>
      <c r="F1257" s="49">
        <f>YEAR(EnergyDemand__2_1[[#This Row],[Date]])</f>
        <v>2018</v>
      </c>
      <c r="G1257">
        <v>12.5</v>
      </c>
      <c r="H1257">
        <v>15.2</v>
      </c>
      <c r="I1257">
        <v>8.3000000000000007</v>
      </c>
      <c r="J1257">
        <v>0</v>
      </c>
      <c r="K1257" t="str">
        <f>VLOOKUP(EnergyDemand__2_1[[#This Row],[Date]],_holidays!$A$1:$C$2107,2,0)</f>
        <v>N</v>
      </c>
      <c r="L1257" t="str">
        <f>VLOOKUP(EnergyDemand__2_1[[#This Row],[Date]],_holidays!$A$1:$C$2107,3,0)</f>
        <v>N</v>
      </c>
      <c r="M1257" s="2">
        <v>124242.52</v>
      </c>
      <c r="N1257" s="4">
        <v>52.97184575</v>
      </c>
      <c r="O1257" s="54">
        <f>EnergyDemand__2_1[[#This Row],[Demand]]*EnergyDemand__2_1[[#This Row],[RRP AUD$]]</f>
        <v>6581355.6050312901</v>
      </c>
    </row>
    <row r="1258" spans="1:15" x14ac:dyDescent="0.3">
      <c r="A1258" s="3">
        <v>43645</v>
      </c>
      <c r="B1258" s="3" t="str">
        <f>"Q" &amp;INT((MONTH(A1258)+2)/3) &amp; "-" &amp; YEAR(A1258)</f>
        <v>Q2-2019</v>
      </c>
      <c r="C1258" t="str">
        <f>TEXT(EnergyDemand__2_1[[#This Row],[Date]],"mmmm")</f>
        <v>June</v>
      </c>
      <c r="D1258">
        <f>WEEKNUM(EnergyDemand__2_1[[#This Row],[Date]],)</f>
        <v>26</v>
      </c>
      <c r="E1258" t="str">
        <f>TEXT(EnergyDemand__2_1[[#This Row],[Date]],"dddd")</f>
        <v>Saturday</v>
      </c>
      <c r="F1258" s="49">
        <f>YEAR(EnergyDemand__2_1[[#This Row],[Date]])</f>
        <v>2019</v>
      </c>
      <c r="G1258">
        <v>13</v>
      </c>
      <c r="H1258">
        <v>17.600000000000001</v>
      </c>
      <c r="I1258">
        <v>2.6</v>
      </c>
      <c r="J1258">
        <v>0.8</v>
      </c>
      <c r="K1258" t="str">
        <f>VLOOKUP(EnergyDemand__2_1[[#This Row],[Date]],_holidays!$A$1:$C$2107,2,0)</f>
        <v>N</v>
      </c>
      <c r="L1258" t="str">
        <f>VLOOKUP(EnergyDemand__2_1[[#This Row],[Date]],_holidays!$A$1:$C$2107,3,0)</f>
        <v>N</v>
      </c>
      <c r="M1258" s="2">
        <v>117924.13</v>
      </c>
      <c r="N1258" s="4">
        <v>52.91240414</v>
      </c>
      <c r="O1258" s="54">
        <f>EnergyDemand__2_1[[#This Row],[Demand]]*EnergyDemand__2_1[[#This Row],[RRP AUD$]]</f>
        <v>6239649.2244178988</v>
      </c>
    </row>
    <row r="1259" spans="1:15" x14ac:dyDescent="0.3">
      <c r="A1259" s="3">
        <v>43223</v>
      </c>
      <c r="B1259" s="3" t="str">
        <f>"Q" &amp;INT((MONTH(A1259)+2)/3) &amp; "-" &amp; YEAR(A1259)</f>
        <v>Q2-2018</v>
      </c>
      <c r="C1259" t="str">
        <f>TEXT(EnergyDemand__2_1[[#This Row],[Date]],"mmmm")</f>
        <v>May</v>
      </c>
      <c r="D1259">
        <f>WEEKNUM(EnergyDemand__2_1[[#This Row],[Date]],)</f>
        <v>18</v>
      </c>
      <c r="E1259" t="str">
        <f>TEXT(EnergyDemand__2_1[[#This Row],[Date]],"dddd")</f>
        <v>Thursday</v>
      </c>
      <c r="F1259" s="49">
        <f>YEAR(EnergyDemand__2_1[[#This Row],[Date]])</f>
        <v>2018</v>
      </c>
      <c r="G1259">
        <v>14.5</v>
      </c>
      <c r="H1259">
        <v>24.4</v>
      </c>
      <c r="I1259">
        <v>4.4000000000000004</v>
      </c>
      <c r="J1259">
        <v>0</v>
      </c>
      <c r="K1259" t="str">
        <f>VLOOKUP(EnergyDemand__2_1[[#This Row],[Date]],_holidays!$A$1:$C$2107,2,0)</f>
        <v>Y</v>
      </c>
      <c r="L1259" t="str">
        <f>VLOOKUP(EnergyDemand__2_1[[#This Row],[Date]],_holidays!$A$1:$C$2107,3,0)</f>
        <v>N</v>
      </c>
      <c r="M1259" s="2">
        <v>117357.83500000001</v>
      </c>
      <c r="N1259" s="4">
        <v>52.768311670000003</v>
      </c>
      <c r="O1259" s="54">
        <f>EnergyDemand__2_1[[#This Row],[Demand]]*EnergyDemand__2_1[[#This Row],[RRP AUD$]]</f>
        <v>6192774.8141964348</v>
      </c>
    </row>
    <row r="1260" spans="1:15" x14ac:dyDescent="0.3">
      <c r="A1260" s="3">
        <v>43286</v>
      </c>
      <c r="B1260" s="3" t="str">
        <f>"Q" &amp;INT((MONTH(A1260)+2)/3) &amp; "-" &amp; YEAR(A1260)</f>
        <v>Q3-2018</v>
      </c>
      <c r="C1260" t="str">
        <f>TEXT(EnergyDemand__2_1[[#This Row],[Date]],"mmmm")</f>
        <v>July</v>
      </c>
      <c r="D1260">
        <f>WEEKNUM(EnergyDemand__2_1[[#This Row],[Date]],)</f>
        <v>27</v>
      </c>
      <c r="E1260" t="str">
        <f>TEXT(EnergyDemand__2_1[[#This Row],[Date]],"dddd")</f>
        <v>Thursday</v>
      </c>
      <c r="F1260" s="49">
        <f>YEAR(EnergyDemand__2_1[[#This Row],[Date]])</f>
        <v>2018</v>
      </c>
      <c r="G1260">
        <v>12.7</v>
      </c>
      <c r="H1260">
        <v>18.7</v>
      </c>
      <c r="I1260">
        <v>2.8</v>
      </c>
      <c r="J1260">
        <v>0.4</v>
      </c>
      <c r="K1260" t="str">
        <f>VLOOKUP(EnergyDemand__2_1[[#This Row],[Date]],_holidays!$A$1:$C$2107,2,0)</f>
        <v>N</v>
      </c>
      <c r="L1260" t="str">
        <f>VLOOKUP(EnergyDemand__2_1[[#This Row],[Date]],_holidays!$A$1:$C$2107,3,0)</f>
        <v>N</v>
      </c>
      <c r="M1260" s="2">
        <v>125861.6</v>
      </c>
      <c r="N1260" s="4">
        <v>52.743567519999999</v>
      </c>
      <c r="O1260" s="54">
        <f>EnergyDemand__2_1[[#This Row],[Demand]]*EnergyDemand__2_1[[#This Row],[RRP AUD$]]</f>
        <v>6638389.7977752322</v>
      </c>
    </row>
    <row r="1261" spans="1:15" x14ac:dyDescent="0.3">
      <c r="A1261" s="3">
        <v>43892</v>
      </c>
      <c r="B1261" s="3" t="str">
        <f>"Q" &amp;INT((MONTH(A1261)+2)/3) &amp; "-" &amp; YEAR(A1261)</f>
        <v>Q1-2020</v>
      </c>
      <c r="C1261" t="str">
        <f>TEXT(EnergyDemand__2_1[[#This Row],[Date]],"mmmm")</f>
        <v>March</v>
      </c>
      <c r="D1261">
        <f>WEEKNUM(EnergyDemand__2_1[[#This Row],[Date]],)</f>
        <v>10</v>
      </c>
      <c r="E1261" t="str">
        <f>TEXT(EnergyDemand__2_1[[#This Row],[Date]],"dddd")</f>
        <v>Monday</v>
      </c>
      <c r="F1261" s="49">
        <f>YEAR(EnergyDemand__2_1[[#This Row],[Date]])</f>
        <v>2020</v>
      </c>
      <c r="G1261">
        <v>14.2</v>
      </c>
      <c r="H1261">
        <v>18.399999999999999</v>
      </c>
      <c r="I1261">
        <v>21.1</v>
      </c>
      <c r="J1261">
        <v>3</v>
      </c>
      <c r="K1261" t="str">
        <f>VLOOKUP(EnergyDemand__2_1[[#This Row],[Date]],_holidays!$A$1:$C$2107,2,0)</f>
        <v>Y</v>
      </c>
      <c r="L1261" t="str">
        <f>VLOOKUP(EnergyDemand__2_1[[#This Row],[Date]],_holidays!$A$1:$C$2107,3,0)</f>
        <v>N</v>
      </c>
      <c r="M1261" s="2">
        <v>106359.955</v>
      </c>
      <c r="N1261" s="4">
        <v>52.728395089999999</v>
      </c>
      <c r="O1261" s="54">
        <f>EnergyDemand__2_1[[#This Row],[Demand]]*EnergyDemand__2_1[[#This Row],[RRP AUD$]]</f>
        <v>5608189.728994621</v>
      </c>
    </row>
    <row r="1262" spans="1:15" x14ac:dyDescent="0.3">
      <c r="A1262" s="3">
        <v>42615</v>
      </c>
      <c r="B1262" s="3" t="str">
        <f>"Q" &amp;INT((MONTH(A1262)+2)/3) &amp; "-" &amp; YEAR(A1262)</f>
        <v>Q3-2016</v>
      </c>
      <c r="C1262" t="str">
        <f>TEXT(EnergyDemand__2_1[[#This Row],[Date]],"mmmm")</f>
        <v>September</v>
      </c>
      <c r="D1262">
        <f>WEEKNUM(EnergyDemand__2_1[[#This Row],[Date]],)</f>
        <v>36</v>
      </c>
      <c r="E1262" t="str">
        <f>TEXT(EnergyDemand__2_1[[#This Row],[Date]],"dddd")</f>
        <v>Friday</v>
      </c>
      <c r="F1262" s="49">
        <f>YEAR(EnergyDemand__2_1[[#This Row],[Date]])</f>
        <v>2016</v>
      </c>
      <c r="G1262">
        <v>9.6</v>
      </c>
      <c r="H1262">
        <v>15</v>
      </c>
      <c r="I1262">
        <v>9.6</v>
      </c>
      <c r="J1262">
        <v>0.4</v>
      </c>
      <c r="K1262" t="str">
        <f>VLOOKUP(EnergyDemand__2_1[[#This Row],[Date]],_holidays!$A$1:$C$2107,2,0)</f>
        <v>Y</v>
      </c>
      <c r="L1262" t="str">
        <f>VLOOKUP(EnergyDemand__2_1[[#This Row],[Date]],_holidays!$A$1:$C$2107,3,0)</f>
        <v>N</v>
      </c>
      <c r="M1262" s="2">
        <v>135273.32500000001</v>
      </c>
      <c r="N1262" s="4">
        <v>52.636792880000002</v>
      </c>
      <c r="O1262" s="54">
        <f>EnergyDemand__2_1[[#This Row],[Demand]]*EnergyDemand__2_1[[#This Row],[RRP AUD$]]</f>
        <v>7120353.9902139269</v>
      </c>
    </row>
    <row r="1263" spans="1:15" x14ac:dyDescent="0.3">
      <c r="A1263" s="3">
        <v>43989</v>
      </c>
      <c r="B1263" s="3" t="str">
        <f>"Q" &amp;INT((MONTH(A1263)+2)/3) &amp; "-" &amp; YEAR(A1263)</f>
        <v>Q2-2020</v>
      </c>
      <c r="C1263" t="str">
        <f>TEXT(EnergyDemand__2_1[[#This Row],[Date]],"mmmm")</f>
        <v>June</v>
      </c>
      <c r="D1263">
        <f>WEEKNUM(EnergyDemand__2_1[[#This Row],[Date]],)</f>
        <v>24</v>
      </c>
      <c r="E1263" t="str">
        <f>TEXT(EnergyDemand__2_1[[#This Row],[Date]],"dddd")</f>
        <v>Sunday</v>
      </c>
      <c r="F1263" s="49">
        <f>YEAR(EnergyDemand__2_1[[#This Row],[Date]])</f>
        <v>2020</v>
      </c>
      <c r="G1263">
        <v>7.9</v>
      </c>
      <c r="H1263">
        <v>11.8</v>
      </c>
      <c r="I1263">
        <v>6.3</v>
      </c>
      <c r="J1263">
        <v>0</v>
      </c>
      <c r="K1263" t="str">
        <f>VLOOKUP(EnergyDemand__2_1[[#This Row],[Date]],_holidays!$A$1:$C$2107,2,0)</f>
        <v>Y</v>
      </c>
      <c r="L1263" t="str">
        <f>VLOOKUP(EnergyDemand__2_1[[#This Row],[Date]],_holidays!$A$1:$C$2107,3,0)</f>
        <v>N</v>
      </c>
      <c r="M1263" s="2">
        <v>119524.41</v>
      </c>
      <c r="N1263" s="4">
        <v>52.567743700000001</v>
      </c>
      <c r="O1263" s="54">
        <f>EnergyDemand__2_1[[#This Row],[Demand]]*EnergyDemand__2_1[[#This Row],[RRP AUD$]]</f>
        <v>6283128.5507737175</v>
      </c>
    </row>
    <row r="1264" spans="1:15" x14ac:dyDescent="0.3">
      <c r="A1264" s="3">
        <v>43666</v>
      </c>
      <c r="B1264" s="3" t="str">
        <f>"Q" &amp;INT((MONTH(A1264)+2)/3) &amp; "-" &amp; YEAR(A1264)</f>
        <v>Q3-2019</v>
      </c>
      <c r="C1264" t="str">
        <f>TEXT(EnergyDemand__2_1[[#This Row],[Date]],"mmmm")</f>
        <v>July</v>
      </c>
      <c r="D1264">
        <f>WEEKNUM(EnergyDemand__2_1[[#This Row],[Date]],)</f>
        <v>29</v>
      </c>
      <c r="E1264" t="str">
        <f>TEXT(EnergyDemand__2_1[[#This Row],[Date]],"dddd")</f>
        <v>Saturday</v>
      </c>
      <c r="F1264" s="49">
        <f>YEAR(EnergyDemand__2_1[[#This Row],[Date]])</f>
        <v>2019</v>
      </c>
      <c r="G1264">
        <v>8</v>
      </c>
      <c r="H1264">
        <v>17.100000000000001</v>
      </c>
      <c r="I1264">
        <v>10.3</v>
      </c>
      <c r="J1264">
        <v>0</v>
      </c>
      <c r="K1264" t="str">
        <f>VLOOKUP(EnergyDemand__2_1[[#This Row],[Date]],_holidays!$A$1:$C$2107,2,0)</f>
        <v>Y</v>
      </c>
      <c r="L1264" t="str">
        <f>VLOOKUP(EnergyDemand__2_1[[#This Row],[Date]],_holidays!$A$1:$C$2107,3,0)</f>
        <v>N</v>
      </c>
      <c r="M1264" s="2">
        <v>111288.905</v>
      </c>
      <c r="N1264" s="4">
        <v>52.5253199</v>
      </c>
      <c r="O1264" s="54">
        <f>EnergyDemand__2_1[[#This Row],[Demand]]*EnergyDemand__2_1[[#This Row],[RRP AUD$]]</f>
        <v>5845485.3364457097</v>
      </c>
    </row>
    <row r="1265" spans="1:15" x14ac:dyDescent="0.3">
      <c r="A1265" s="3">
        <v>44058</v>
      </c>
      <c r="B1265" s="3" t="str">
        <f>"Q" &amp;INT((MONTH(A1265)+2)/3) &amp; "-" &amp; YEAR(A1265)</f>
        <v>Q3-2020</v>
      </c>
      <c r="C1265" t="str">
        <f>TEXT(EnergyDemand__2_1[[#This Row],[Date]],"mmmm")</f>
        <v>August</v>
      </c>
      <c r="D1265">
        <f>WEEKNUM(EnergyDemand__2_1[[#This Row],[Date]],)</f>
        <v>33</v>
      </c>
      <c r="E1265" t="str">
        <f>TEXT(EnergyDemand__2_1[[#This Row],[Date]],"dddd")</f>
        <v>Saturday</v>
      </c>
      <c r="F1265" s="49">
        <f>YEAR(EnergyDemand__2_1[[#This Row],[Date]])</f>
        <v>2020</v>
      </c>
      <c r="G1265">
        <v>7.4</v>
      </c>
      <c r="H1265">
        <v>14.9</v>
      </c>
      <c r="I1265">
        <v>13</v>
      </c>
      <c r="J1265">
        <v>2.8</v>
      </c>
      <c r="K1265" t="str">
        <f>VLOOKUP(EnergyDemand__2_1[[#This Row],[Date]],_holidays!$A$1:$C$2107,2,0)</f>
        <v>N</v>
      </c>
      <c r="L1265" t="str">
        <f>VLOOKUP(EnergyDemand__2_1[[#This Row],[Date]],_holidays!$A$1:$C$2107,3,0)</f>
        <v>N</v>
      </c>
      <c r="M1265" s="2">
        <v>113755.18</v>
      </c>
      <c r="N1265" s="4">
        <v>52.515043290000001</v>
      </c>
      <c r="O1265" s="54">
        <f>EnergyDemand__2_1[[#This Row],[Demand]]*EnergyDemand__2_1[[#This Row],[RRP AUD$]]</f>
        <v>5973858.2021617424</v>
      </c>
    </row>
    <row r="1266" spans="1:15" x14ac:dyDescent="0.3">
      <c r="A1266" s="3">
        <v>43907</v>
      </c>
      <c r="B1266" s="3" t="str">
        <f>"Q" &amp;INT((MONTH(A1266)+2)/3) &amp; "-" &amp; YEAR(A1266)</f>
        <v>Q1-2020</v>
      </c>
      <c r="C1266" t="str">
        <f>TEXT(EnergyDemand__2_1[[#This Row],[Date]],"mmmm")</f>
        <v>March</v>
      </c>
      <c r="D1266">
        <f>WEEKNUM(EnergyDemand__2_1[[#This Row],[Date]],)</f>
        <v>12</v>
      </c>
      <c r="E1266" t="str">
        <f>TEXT(EnergyDemand__2_1[[#This Row],[Date]],"dddd")</f>
        <v>Tuesday</v>
      </c>
      <c r="F1266" s="49">
        <f>YEAR(EnergyDemand__2_1[[#This Row],[Date]])</f>
        <v>2020</v>
      </c>
      <c r="G1266">
        <v>11.6</v>
      </c>
      <c r="H1266">
        <v>28.2</v>
      </c>
      <c r="I1266">
        <v>19.899999999999999</v>
      </c>
      <c r="J1266">
        <v>0</v>
      </c>
      <c r="K1266" t="str">
        <f>VLOOKUP(EnergyDemand__2_1[[#This Row],[Date]],_holidays!$A$1:$C$2107,2,0)</f>
        <v>Y</v>
      </c>
      <c r="L1266" t="str">
        <f>VLOOKUP(EnergyDemand__2_1[[#This Row],[Date]],_holidays!$A$1:$C$2107,3,0)</f>
        <v>N</v>
      </c>
      <c r="M1266" s="2">
        <v>115254.185</v>
      </c>
      <c r="N1266" s="4">
        <v>52.451198269999999</v>
      </c>
      <c r="O1266" s="54">
        <f>EnergyDemand__2_1[[#This Row],[Demand]]*EnergyDemand__2_1[[#This Row],[RRP AUD$]]</f>
        <v>6045220.1088822596</v>
      </c>
    </row>
    <row r="1267" spans="1:15" x14ac:dyDescent="0.3">
      <c r="A1267" s="3">
        <v>43986</v>
      </c>
      <c r="B1267" s="3" t="str">
        <f>"Q" &amp;INT((MONTH(A1267)+2)/3) &amp; "-" &amp; YEAR(A1267)</f>
        <v>Q2-2020</v>
      </c>
      <c r="C1267" t="str">
        <f>TEXT(EnergyDemand__2_1[[#This Row],[Date]],"mmmm")</f>
        <v>June</v>
      </c>
      <c r="D1267">
        <f>WEEKNUM(EnergyDemand__2_1[[#This Row],[Date]],)</f>
        <v>23</v>
      </c>
      <c r="E1267" t="str">
        <f>TEXT(EnergyDemand__2_1[[#This Row],[Date]],"dddd")</f>
        <v>Thursday</v>
      </c>
      <c r="F1267" s="49">
        <f>YEAR(EnergyDemand__2_1[[#This Row],[Date]])</f>
        <v>2020</v>
      </c>
      <c r="G1267">
        <v>9.3000000000000007</v>
      </c>
      <c r="H1267">
        <v>13.8</v>
      </c>
      <c r="I1267">
        <v>9.3000000000000007</v>
      </c>
      <c r="J1267">
        <v>0</v>
      </c>
      <c r="K1267" t="str">
        <f>VLOOKUP(EnergyDemand__2_1[[#This Row],[Date]],_holidays!$A$1:$C$2107,2,0)</f>
        <v>Y</v>
      </c>
      <c r="L1267" t="str">
        <f>VLOOKUP(EnergyDemand__2_1[[#This Row],[Date]],_holidays!$A$1:$C$2107,3,0)</f>
        <v>N</v>
      </c>
      <c r="M1267" s="2">
        <v>133322.02499999999</v>
      </c>
      <c r="N1267" s="4">
        <v>52.411741579999997</v>
      </c>
      <c r="O1267" s="54">
        <f>EnergyDemand__2_1[[#This Row],[Demand]]*EnergyDemand__2_1[[#This Row],[RRP AUD$]]</f>
        <v>6987639.521222299</v>
      </c>
    </row>
    <row r="1268" spans="1:15" x14ac:dyDescent="0.3">
      <c r="A1268" s="3">
        <v>42503</v>
      </c>
      <c r="B1268" s="3" t="str">
        <f>"Q" &amp;INT((MONTH(A1268)+2)/3) &amp; "-" &amp; YEAR(A1268)</f>
        <v>Q2-2016</v>
      </c>
      <c r="C1268" t="str">
        <f>TEXT(EnergyDemand__2_1[[#This Row],[Date]],"mmmm")</f>
        <v>May</v>
      </c>
      <c r="D1268">
        <f>WEEKNUM(EnergyDemand__2_1[[#This Row],[Date]],)</f>
        <v>20</v>
      </c>
      <c r="E1268" t="str">
        <f>TEXT(EnergyDemand__2_1[[#This Row],[Date]],"dddd")</f>
        <v>Friday</v>
      </c>
      <c r="F1268" s="49">
        <f>YEAR(EnergyDemand__2_1[[#This Row],[Date]])</f>
        <v>2016</v>
      </c>
      <c r="G1268">
        <v>15.9</v>
      </c>
      <c r="H1268">
        <v>21.6</v>
      </c>
      <c r="I1268">
        <v>9.9</v>
      </c>
      <c r="J1268">
        <v>0</v>
      </c>
      <c r="K1268" t="str">
        <f>VLOOKUP(EnergyDemand__2_1[[#This Row],[Date]],_holidays!$A$1:$C$2107,2,0)</f>
        <v>Y</v>
      </c>
      <c r="L1268" t="str">
        <f>VLOOKUP(EnergyDemand__2_1[[#This Row],[Date]],_holidays!$A$1:$C$2107,3,0)</f>
        <v>N</v>
      </c>
      <c r="M1268" s="2">
        <v>118800.07</v>
      </c>
      <c r="N1268" s="4">
        <v>52.36555156</v>
      </c>
      <c r="O1268" s="54">
        <f>EnergyDemand__2_1[[#This Row],[Demand]]*EnergyDemand__2_1[[#This Row],[RRP AUD$]]</f>
        <v>6221031.19091661</v>
      </c>
    </row>
    <row r="1269" spans="1:15" x14ac:dyDescent="0.3">
      <c r="A1269" s="3">
        <v>42571</v>
      </c>
      <c r="B1269" s="3" t="str">
        <f>"Q" &amp;INT((MONTH(A1269)+2)/3) &amp; "-" &amp; YEAR(A1269)</f>
        <v>Q3-2016</v>
      </c>
      <c r="C1269" t="str">
        <f>TEXT(EnergyDemand__2_1[[#This Row],[Date]],"mmmm")</f>
        <v>July</v>
      </c>
      <c r="D1269">
        <f>WEEKNUM(EnergyDemand__2_1[[#This Row],[Date]],)</f>
        <v>30</v>
      </c>
      <c r="E1269" t="str">
        <f>TEXT(EnergyDemand__2_1[[#This Row],[Date]],"dddd")</f>
        <v>Wednesday</v>
      </c>
      <c r="F1269" s="49">
        <f>YEAR(EnergyDemand__2_1[[#This Row],[Date]])</f>
        <v>2016</v>
      </c>
      <c r="G1269">
        <v>9.8000000000000007</v>
      </c>
      <c r="H1269">
        <v>16.100000000000001</v>
      </c>
      <c r="I1269">
        <v>9.1999999999999993</v>
      </c>
      <c r="J1269">
        <v>1.8</v>
      </c>
      <c r="K1269" t="str">
        <f>VLOOKUP(EnergyDemand__2_1[[#This Row],[Date]],_holidays!$A$1:$C$2107,2,0)</f>
        <v>Y</v>
      </c>
      <c r="L1269" t="str">
        <f>VLOOKUP(EnergyDemand__2_1[[#This Row],[Date]],_holidays!$A$1:$C$2107,3,0)</f>
        <v>N</v>
      </c>
      <c r="M1269" s="2">
        <v>136850.14000000001</v>
      </c>
      <c r="N1269" s="4">
        <v>52.331551939999997</v>
      </c>
      <c r="O1269" s="54">
        <f>EnergyDemand__2_1[[#This Row],[Demand]]*EnergyDemand__2_1[[#This Row],[RRP AUD$]]</f>
        <v>7161580.2094062716</v>
      </c>
    </row>
    <row r="1270" spans="1:15" x14ac:dyDescent="0.3">
      <c r="A1270" s="3">
        <v>44056</v>
      </c>
      <c r="B1270" s="3" t="str">
        <f>"Q" &amp;INT((MONTH(A1270)+2)/3) &amp; "-" &amp; YEAR(A1270)</f>
        <v>Q3-2020</v>
      </c>
      <c r="C1270" t="str">
        <f>TEXT(EnergyDemand__2_1[[#This Row],[Date]],"mmmm")</f>
        <v>August</v>
      </c>
      <c r="D1270">
        <f>WEEKNUM(EnergyDemand__2_1[[#This Row],[Date]],)</f>
        <v>33</v>
      </c>
      <c r="E1270" t="str">
        <f>TEXT(EnergyDemand__2_1[[#This Row],[Date]],"dddd")</f>
        <v>Thursday</v>
      </c>
      <c r="F1270" s="49">
        <f>YEAR(EnergyDemand__2_1[[#This Row],[Date]])</f>
        <v>2020</v>
      </c>
      <c r="G1270">
        <v>11.4</v>
      </c>
      <c r="H1270">
        <v>18.100000000000001</v>
      </c>
      <c r="I1270">
        <v>11</v>
      </c>
      <c r="J1270">
        <v>1.2</v>
      </c>
      <c r="K1270" t="str">
        <f>VLOOKUP(EnergyDemand__2_1[[#This Row],[Date]],_holidays!$A$1:$C$2107,2,0)</f>
        <v>N</v>
      </c>
      <c r="L1270" t="str">
        <f>VLOOKUP(EnergyDemand__2_1[[#This Row],[Date]],_holidays!$A$1:$C$2107,3,0)</f>
        <v>N</v>
      </c>
      <c r="M1270" s="2">
        <v>121914.44</v>
      </c>
      <c r="N1270" s="4">
        <v>52.320157879999996</v>
      </c>
      <c r="O1270" s="54">
        <f>EnergyDemand__2_1[[#This Row],[Demand]]*EnergyDemand__2_1[[#This Row],[RRP AUD$]]</f>
        <v>6378582.7486517867</v>
      </c>
    </row>
    <row r="1271" spans="1:15" x14ac:dyDescent="0.3">
      <c r="A1271" s="3">
        <v>42482</v>
      </c>
      <c r="B1271" s="3" t="str">
        <f>"Q" &amp;INT((MONTH(A1271)+2)/3) &amp; "-" &amp; YEAR(A1271)</f>
        <v>Q2-2016</v>
      </c>
      <c r="C1271" t="str">
        <f>TEXT(EnergyDemand__2_1[[#This Row],[Date]],"mmmm")</f>
        <v>April</v>
      </c>
      <c r="D1271">
        <f>WEEKNUM(EnergyDemand__2_1[[#This Row],[Date]],)</f>
        <v>17</v>
      </c>
      <c r="E1271" t="str">
        <f>TEXT(EnergyDemand__2_1[[#This Row],[Date]],"dddd")</f>
        <v>Friday</v>
      </c>
      <c r="F1271" s="49">
        <f>YEAR(EnergyDemand__2_1[[#This Row],[Date]])</f>
        <v>2016</v>
      </c>
      <c r="G1271">
        <v>14.6</v>
      </c>
      <c r="H1271">
        <v>16.7</v>
      </c>
      <c r="I1271">
        <v>7.9</v>
      </c>
      <c r="J1271">
        <v>21.6</v>
      </c>
      <c r="K1271" t="str">
        <f>VLOOKUP(EnergyDemand__2_1[[#This Row],[Date]],_holidays!$A$1:$C$2107,2,0)</f>
        <v>Y</v>
      </c>
      <c r="L1271" t="str">
        <f>VLOOKUP(EnergyDemand__2_1[[#This Row],[Date]],_holidays!$A$1:$C$2107,3,0)</f>
        <v>N</v>
      </c>
      <c r="M1271" s="2">
        <v>120124.30499999999</v>
      </c>
      <c r="N1271" s="4">
        <v>52.296555179999999</v>
      </c>
      <c r="O1271" s="54">
        <f>EnergyDemand__2_1[[#This Row],[Demand]]*EnergyDemand__2_1[[#This Row],[RRP AUD$]]</f>
        <v>6282087.3448916497</v>
      </c>
    </row>
    <row r="1272" spans="1:15" x14ac:dyDescent="0.3">
      <c r="A1272" s="3">
        <v>42634</v>
      </c>
      <c r="B1272" s="3" t="str">
        <f>"Q" &amp;INT((MONTH(A1272)+2)/3) &amp; "-" &amp; YEAR(A1272)</f>
        <v>Q3-2016</v>
      </c>
      <c r="C1272" t="str">
        <f>TEXT(EnergyDemand__2_1[[#This Row],[Date]],"mmmm")</f>
        <v>September</v>
      </c>
      <c r="D1272">
        <f>WEEKNUM(EnergyDemand__2_1[[#This Row],[Date]],)</f>
        <v>39</v>
      </c>
      <c r="E1272" t="str">
        <f>TEXT(EnergyDemand__2_1[[#This Row],[Date]],"dddd")</f>
        <v>Wednesday</v>
      </c>
      <c r="F1272" s="49">
        <f>YEAR(EnergyDemand__2_1[[#This Row],[Date]])</f>
        <v>2016</v>
      </c>
      <c r="G1272">
        <v>10.9</v>
      </c>
      <c r="H1272">
        <v>15.2</v>
      </c>
      <c r="I1272">
        <v>8.8000000000000007</v>
      </c>
      <c r="J1272">
        <v>1.2</v>
      </c>
      <c r="K1272" t="str">
        <f>VLOOKUP(EnergyDemand__2_1[[#This Row],[Date]],_holidays!$A$1:$C$2107,2,0)</f>
        <v>N</v>
      </c>
      <c r="L1272" t="str">
        <f>VLOOKUP(EnergyDemand__2_1[[#This Row],[Date]],_holidays!$A$1:$C$2107,3,0)</f>
        <v>N</v>
      </c>
      <c r="M1272" s="2">
        <v>127208.57</v>
      </c>
      <c r="N1272" s="4">
        <v>52.28283459</v>
      </c>
      <c r="O1272" s="54">
        <f>EnergyDemand__2_1[[#This Row],[Demand]]*EnergyDemand__2_1[[#This Row],[RRP AUD$]]</f>
        <v>6650824.6237404365</v>
      </c>
    </row>
    <row r="1273" spans="1:15" x14ac:dyDescent="0.3">
      <c r="A1273" s="3">
        <v>44075</v>
      </c>
      <c r="B1273" s="3" t="str">
        <f>"Q" &amp;INT((MONTH(A1273)+2)/3) &amp; "-" &amp; YEAR(A1273)</f>
        <v>Q3-2020</v>
      </c>
      <c r="C1273" t="str">
        <f>TEXT(EnergyDemand__2_1[[#This Row],[Date]],"mmmm")</f>
        <v>September</v>
      </c>
      <c r="D1273">
        <f>WEEKNUM(EnergyDemand__2_1[[#This Row],[Date]],)</f>
        <v>36</v>
      </c>
      <c r="E1273" t="str">
        <f>TEXT(EnergyDemand__2_1[[#This Row],[Date]],"dddd")</f>
        <v>Tuesday</v>
      </c>
      <c r="F1273" s="49">
        <f>YEAR(EnergyDemand__2_1[[#This Row],[Date]])</f>
        <v>2020</v>
      </c>
      <c r="G1273">
        <v>6.6</v>
      </c>
      <c r="H1273">
        <v>15.7</v>
      </c>
      <c r="I1273">
        <v>15.9</v>
      </c>
      <c r="J1273">
        <v>0</v>
      </c>
      <c r="K1273" t="str">
        <f>VLOOKUP(EnergyDemand__2_1[[#This Row],[Date]],_holidays!$A$1:$C$2107,2,0)</f>
        <v>N</v>
      </c>
      <c r="L1273" t="str">
        <f>VLOOKUP(EnergyDemand__2_1[[#This Row],[Date]],_holidays!$A$1:$C$2107,3,0)</f>
        <v>N</v>
      </c>
      <c r="M1273" s="2">
        <v>119645.18</v>
      </c>
      <c r="N1273" s="4">
        <v>52.281624639999997</v>
      </c>
      <c r="O1273" s="54">
        <f>EnergyDemand__2_1[[#This Row],[Demand]]*EnergyDemand__2_1[[#This Row],[RRP AUD$]]</f>
        <v>6255244.3907452347</v>
      </c>
    </row>
    <row r="1274" spans="1:15" x14ac:dyDescent="0.3">
      <c r="A1274" s="3">
        <v>42575</v>
      </c>
      <c r="B1274" s="3" t="str">
        <f>"Q" &amp;INT((MONTH(A1274)+2)/3) &amp; "-" &amp; YEAR(A1274)</f>
        <v>Q3-2016</v>
      </c>
      <c r="C1274" t="str">
        <f>TEXT(EnergyDemand__2_1[[#This Row],[Date]],"mmmm")</f>
        <v>July</v>
      </c>
      <c r="D1274">
        <f>WEEKNUM(EnergyDemand__2_1[[#This Row],[Date]],)</f>
        <v>31</v>
      </c>
      <c r="E1274" t="str">
        <f>TEXT(EnergyDemand__2_1[[#This Row],[Date]],"dddd")</f>
        <v>Sunday</v>
      </c>
      <c r="F1274" s="49">
        <f>YEAR(EnergyDemand__2_1[[#This Row],[Date]])</f>
        <v>2016</v>
      </c>
      <c r="G1274">
        <v>4.7</v>
      </c>
      <c r="H1274">
        <v>11.4</v>
      </c>
      <c r="I1274">
        <v>10.3</v>
      </c>
      <c r="J1274">
        <v>0.8</v>
      </c>
      <c r="K1274" t="str">
        <f>VLOOKUP(EnergyDemand__2_1[[#This Row],[Date]],_holidays!$A$1:$C$2107,2,0)</f>
        <v>Y</v>
      </c>
      <c r="L1274" t="str">
        <f>VLOOKUP(EnergyDemand__2_1[[#This Row],[Date]],_holidays!$A$1:$C$2107,3,0)</f>
        <v>N</v>
      </c>
      <c r="M1274" s="2">
        <v>120126.905</v>
      </c>
      <c r="N1274" s="4">
        <v>52.227008529999999</v>
      </c>
      <c r="O1274" s="54">
        <f>EnergyDemand__2_1[[#This Row],[Demand]]*EnergyDemand__2_1[[#This Row],[RRP AUD$]]</f>
        <v>6273868.8921174994</v>
      </c>
    </row>
    <row r="1275" spans="1:15" x14ac:dyDescent="0.3">
      <c r="A1275" s="3">
        <v>42467</v>
      </c>
      <c r="B1275" s="3" t="str">
        <f>"Q" &amp;INT((MONTH(A1275)+2)/3) &amp; "-" &amp; YEAR(A1275)</f>
        <v>Q2-2016</v>
      </c>
      <c r="C1275" t="str">
        <f>TEXT(EnergyDemand__2_1[[#This Row],[Date]],"mmmm")</f>
        <v>April</v>
      </c>
      <c r="D1275">
        <f>WEEKNUM(EnergyDemand__2_1[[#This Row],[Date]],)</f>
        <v>15</v>
      </c>
      <c r="E1275" t="str">
        <f>TEXT(EnergyDemand__2_1[[#This Row],[Date]],"dddd")</f>
        <v>Thursday</v>
      </c>
      <c r="F1275" s="49">
        <f>YEAR(EnergyDemand__2_1[[#This Row],[Date]])</f>
        <v>2016</v>
      </c>
      <c r="G1275">
        <v>8.3000000000000007</v>
      </c>
      <c r="H1275">
        <v>18.399999999999999</v>
      </c>
      <c r="I1275">
        <v>13.1</v>
      </c>
      <c r="J1275">
        <v>6.8</v>
      </c>
      <c r="K1275" t="str">
        <f>VLOOKUP(EnergyDemand__2_1[[#This Row],[Date]],_holidays!$A$1:$C$2107,2,0)</f>
        <v>N</v>
      </c>
      <c r="L1275" t="str">
        <f>VLOOKUP(EnergyDemand__2_1[[#This Row],[Date]],_holidays!$A$1:$C$2107,3,0)</f>
        <v>N</v>
      </c>
      <c r="M1275" s="2">
        <v>125663.33</v>
      </c>
      <c r="N1275" s="4">
        <v>52.131968520000001</v>
      </c>
      <c r="O1275" s="54">
        <f>EnergyDemand__2_1[[#This Row],[Demand]]*EnergyDemand__2_1[[#This Row],[RRP AUD$]]</f>
        <v>6551076.7636783719</v>
      </c>
    </row>
    <row r="1276" spans="1:15" x14ac:dyDescent="0.3">
      <c r="A1276" s="3">
        <v>43848</v>
      </c>
      <c r="B1276" s="3" t="str">
        <f>"Q" &amp;INT((MONTH(A1276)+2)/3) &amp; "-" &amp; YEAR(A1276)</f>
        <v>Q1-2020</v>
      </c>
      <c r="C1276" t="str">
        <f>TEXT(EnergyDemand__2_1[[#This Row],[Date]],"mmmm")</f>
        <v>January</v>
      </c>
      <c r="D1276">
        <f>WEEKNUM(EnergyDemand__2_1[[#This Row],[Date]],)</f>
        <v>3</v>
      </c>
      <c r="E1276" t="str">
        <f>TEXT(EnergyDemand__2_1[[#This Row],[Date]],"dddd")</f>
        <v>Saturday</v>
      </c>
      <c r="F1276" s="49">
        <f>YEAR(EnergyDemand__2_1[[#This Row],[Date]])</f>
        <v>2020</v>
      </c>
      <c r="G1276">
        <v>13.9</v>
      </c>
      <c r="H1276">
        <v>29.4</v>
      </c>
      <c r="I1276">
        <v>27.2</v>
      </c>
      <c r="J1276">
        <v>0</v>
      </c>
      <c r="K1276" t="str">
        <f>VLOOKUP(EnergyDemand__2_1[[#This Row],[Date]],_holidays!$A$1:$C$2107,2,0)</f>
        <v>N</v>
      </c>
      <c r="L1276" t="str">
        <f>VLOOKUP(EnergyDemand__2_1[[#This Row],[Date]],_holidays!$A$1:$C$2107,3,0)</f>
        <v>N</v>
      </c>
      <c r="M1276" s="2">
        <v>105946.34</v>
      </c>
      <c r="N1276" s="4">
        <v>52.05315547</v>
      </c>
      <c r="O1276" s="54">
        <f>EnergyDemand__2_1[[#This Row],[Demand]]*EnergyDemand__2_1[[#This Row],[RRP AUD$]]</f>
        <v>5514841.30749748</v>
      </c>
    </row>
    <row r="1277" spans="1:15" x14ac:dyDescent="0.3">
      <c r="A1277" s="3">
        <v>43695</v>
      </c>
      <c r="B1277" s="3" t="str">
        <f>"Q" &amp;INT((MONTH(A1277)+2)/3) &amp; "-" &amp; YEAR(A1277)</f>
        <v>Q3-2019</v>
      </c>
      <c r="C1277" t="str">
        <f>TEXT(EnergyDemand__2_1[[#This Row],[Date]],"mmmm")</f>
        <v>August</v>
      </c>
      <c r="D1277">
        <f>WEEKNUM(EnergyDemand__2_1[[#This Row],[Date]],)</f>
        <v>34</v>
      </c>
      <c r="E1277" t="str">
        <f>TEXT(EnergyDemand__2_1[[#This Row],[Date]],"dddd")</f>
        <v>Sunday</v>
      </c>
      <c r="F1277" s="49">
        <f>YEAR(EnergyDemand__2_1[[#This Row],[Date]])</f>
        <v>2019</v>
      </c>
      <c r="G1277">
        <v>8.8000000000000007</v>
      </c>
      <c r="H1277">
        <v>19.399999999999999</v>
      </c>
      <c r="I1277">
        <v>9.3000000000000007</v>
      </c>
      <c r="J1277">
        <v>0</v>
      </c>
      <c r="K1277" t="str">
        <f>VLOOKUP(EnergyDemand__2_1[[#This Row],[Date]],_holidays!$A$1:$C$2107,2,0)</f>
        <v>Y</v>
      </c>
      <c r="L1277" t="str">
        <f>VLOOKUP(EnergyDemand__2_1[[#This Row],[Date]],_holidays!$A$1:$C$2107,3,0)</f>
        <v>N</v>
      </c>
      <c r="M1277" s="2">
        <v>110816.375</v>
      </c>
      <c r="N1277" s="4">
        <v>52.024492690000002</v>
      </c>
      <c r="O1277" s="54">
        <f>EnergyDemand__2_1[[#This Row],[Demand]]*EnergyDemand__2_1[[#This Row],[RRP AUD$]]</f>
        <v>5765165.6911197994</v>
      </c>
    </row>
    <row r="1278" spans="1:15" x14ac:dyDescent="0.3">
      <c r="A1278" s="3">
        <v>43646</v>
      </c>
      <c r="B1278" s="3" t="str">
        <f>"Q" &amp;INT((MONTH(A1278)+2)/3) &amp; "-" &amp; YEAR(A1278)</f>
        <v>Q2-2019</v>
      </c>
      <c r="C1278" t="str">
        <f>TEXT(EnergyDemand__2_1[[#This Row],[Date]],"mmmm")</f>
        <v>June</v>
      </c>
      <c r="D1278">
        <f>WEEKNUM(EnergyDemand__2_1[[#This Row],[Date]],)</f>
        <v>27</v>
      </c>
      <c r="E1278" t="str">
        <f>TEXT(EnergyDemand__2_1[[#This Row],[Date]],"dddd")</f>
        <v>Sunday</v>
      </c>
      <c r="F1278" s="49">
        <f>YEAR(EnergyDemand__2_1[[#This Row],[Date]])</f>
        <v>2019</v>
      </c>
      <c r="G1278">
        <v>8.1</v>
      </c>
      <c r="H1278">
        <v>14.5</v>
      </c>
      <c r="I1278">
        <v>8.5</v>
      </c>
      <c r="J1278">
        <v>6.4</v>
      </c>
      <c r="K1278" t="str">
        <f>VLOOKUP(EnergyDemand__2_1[[#This Row],[Date]],_holidays!$A$1:$C$2107,2,0)</f>
        <v>N</v>
      </c>
      <c r="L1278" t="str">
        <f>VLOOKUP(EnergyDemand__2_1[[#This Row],[Date]],_holidays!$A$1:$C$2107,3,0)</f>
        <v>N</v>
      </c>
      <c r="M1278" s="2">
        <v>116150.91499999999</v>
      </c>
      <c r="N1278" s="4">
        <v>51.901149879999998</v>
      </c>
      <c r="O1278" s="54">
        <f>EnergyDemand__2_1[[#This Row],[Demand]]*EnergyDemand__2_1[[#This Row],[RRP AUD$]]</f>
        <v>6028366.0481141396</v>
      </c>
    </row>
    <row r="1279" spans="1:15" x14ac:dyDescent="0.3">
      <c r="A1279" s="3">
        <v>43988</v>
      </c>
      <c r="B1279" s="3" t="str">
        <f>"Q" &amp;INT((MONTH(A1279)+2)/3) &amp; "-" &amp; YEAR(A1279)</f>
        <v>Q2-2020</v>
      </c>
      <c r="C1279" t="str">
        <f>TEXT(EnergyDemand__2_1[[#This Row],[Date]],"mmmm")</f>
        <v>June</v>
      </c>
      <c r="D1279">
        <f>WEEKNUM(EnergyDemand__2_1[[#This Row],[Date]],)</f>
        <v>23</v>
      </c>
      <c r="E1279" t="str">
        <f>TEXT(EnergyDemand__2_1[[#This Row],[Date]],"dddd")</f>
        <v>Saturday</v>
      </c>
      <c r="F1279" s="49">
        <f>YEAR(EnergyDemand__2_1[[#This Row],[Date]])</f>
        <v>2020</v>
      </c>
      <c r="G1279">
        <v>6</v>
      </c>
      <c r="H1279">
        <v>13.3</v>
      </c>
      <c r="I1279">
        <v>6.6</v>
      </c>
      <c r="J1279">
        <v>0</v>
      </c>
      <c r="K1279" t="str">
        <f>VLOOKUP(EnergyDemand__2_1[[#This Row],[Date]],_holidays!$A$1:$C$2107,2,0)</f>
        <v>Y</v>
      </c>
      <c r="L1279" t="str">
        <f>VLOOKUP(EnergyDemand__2_1[[#This Row],[Date]],_holidays!$A$1:$C$2107,3,0)</f>
        <v>N</v>
      </c>
      <c r="M1279" s="2">
        <v>126427.92</v>
      </c>
      <c r="N1279" s="4">
        <v>51.805299679999997</v>
      </c>
      <c r="O1279" s="54">
        <f>EnergyDemand__2_1[[#This Row],[Demand]]*EnergyDemand__2_1[[#This Row],[RRP AUD$]]</f>
        <v>6549636.283519065</v>
      </c>
    </row>
    <row r="1280" spans="1:15" x14ac:dyDescent="0.3">
      <c r="A1280" s="3">
        <v>44098</v>
      </c>
      <c r="B1280" s="3" t="str">
        <f>"Q" &amp;INT((MONTH(A1280)+2)/3) &amp; "-" &amp; YEAR(A1280)</f>
        <v>Q3-2020</v>
      </c>
      <c r="C1280" t="str">
        <f>TEXT(EnergyDemand__2_1[[#This Row],[Date]],"mmmm")</f>
        <v>September</v>
      </c>
      <c r="D1280">
        <f>WEEKNUM(EnergyDemand__2_1[[#This Row],[Date]],)</f>
        <v>39</v>
      </c>
      <c r="E1280" t="str">
        <f>TEXT(EnergyDemand__2_1[[#This Row],[Date]],"dddd")</f>
        <v>Thursday</v>
      </c>
      <c r="F1280" s="49">
        <f>YEAR(EnergyDemand__2_1[[#This Row],[Date]])</f>
        <v>2020</v>
      </c>
      <c r="G1280">
        <v>8.1999999999999993</v>
      </c>
      <c r="H1280">
        <v>15</v>
      </c>
      <c r="I1280">
        <v>13.9</v>
      </c>
      <c r="J1280">
        <v>1.6</v>
      </c>
      <c r="K1280" t="str">
        <f>VLOOKUP(EnergyDemand__2_1[[#This Row],[Date]],_holidays!$A$1:$C$2107,2,0)</f>
        <v>N</v>
      </c>
      <c r="L1280" t="str">
        <f>VLOOKUP(EnergyDemand__2_1[[#This Row],[Date]],_holidays!$A$1:$C$2107,3,0)</f>
        <v>N</v>
      </c>
      <c r="M1280" s="2">
        <v>117535.715</v>
      </c>
      <c r="N1280" s="4">
        <v>51.779356100000001</v>
      </c>
      <c r="O1280" s="54">
        <f>EnergyDemand__2_1[[#This Row],[Demand]]*EnergyDemand__2_1[[#This Row],[RRP AUD$]]</f>
        <v>6085923.6414531115</v>
      </c>
    </row>
    <row r="1281" spans="1:15" x14ac:dyDescent="0.3">
      <c r="A1281" s="3">
        <v>42489</v>
      </c>
      <c r="B1281" s="3" t="str">
        <f>"Q" &amp;INT((MONTH(A1281)+2)/3) &amp; "-" &amp; YEAR(A1281)</f>
        <v>Q2-2016</v>
      </c>
      <c r="C1281" t="str">
        <f>TEXT(EnergyDemand__2_1[[#This Row],[Date]],"mmmm")</f>
        <v>April</v>
      </c>
      <c r="D1281">
        <f>WEEKNUM(EnergyDemand__2_1[[#This Row],[Date]],)</f>
        <v>18</v>
      </c>
      <c r="E1281" t="str">
        <f>TEXT(EnergyDemand__2_1[[#This Row],[Date]],"dddd")</f>
        <v>Friday</v>
      </c>
      <c r="F1281" s="49">
        <f>YEAR(EnergyDemand__2_1[[#This Row],[Date]])</f>
        <v>2016</v>
      </c>
      <c r="G1281">
        <v>16.899999999999999</v>
      </c>
      <c r="H1281">
        <v>20.6</v>
      </c>
      <c r="I1281">
        <v>3.7</v>
      </c>
      <c r="J1281">
        <v>0.4</v>
      </c>
      <c r="K1281" t="str">
        <f>VLOOKUP(EnergyDemand__2_1[[#This Row],[Date]],_holidays!$A$1:$C$2107,2,0)</f>
        <v>Y</v>
      </c>
      <c r="L1281" t="str">
        <f>VLOOKUP(EnergyDemand__2_1[[#This Row],[Date]],_holidays!$A$1:$C$2107,3,0)</f>
        <v>N</v>
      </c>
      <c r="M1281" s="2">
        <v>122054.13</v>
      </c>
      <c r="N1281" s="4">
        <v>51.748341770000003</v>
      </c>
      <c r="O1281" s="54">
        <f>EnergyDemand__2_1[[#This Row],[Demand]]*EnergyDemand__2_1[[#This Row],[RRP AUD$]]</f>
        <v>6316098.8336800104</v>
      </c>
    </row>
    <row r="1282" spans="1:15" x14ac:dyDescent="0.3">
      <c r="A1282" s="3">
        <v>42352</v>
      </c>
      <c r="B1282" s="3" t="str">
        <f>"Q" &amp;INT((MONTH(A1282)+2)/3) &amp; "-" &amp; YEAR(A1282)</f>
        <v>Q4-2015</v>
      </c>
      <c r="C1282" t="str">
        <f>TEXT(EnergyDemand__2_1[[#This Row],[Date]],"mmmm")</f>
        <v>December</v>
      </c>
      <c r="D1282">
        <f>WEEKNUM(EnergyDemand__2_1[[#This Row],[Date]],)</f>
        <v>51</v>
      </c>
      <c r="E1282" t="str">
        <f>TEXT(EnergyDemand__2_1[[#This Row],[Date]],"dddd")</f>
        <v>Monday</v>
      </c>
      <c r="F1282" s="49">
        <f>YEAR(EnergyDemand__2_1[[#This Row],[Date]])</f>
        <v>2015</v>
      </c>
      <c r="G1282">
        <v>11.9</v>
      </c>
      <c r="H1282">
        <v>22.7</v>
      </c>
      <c r="I1282">
        <v>31.6</v>
      </c>
      <c r="J1282">
        <v>0</v>
      </c>
      <c r="K1282" t="str">
        <f>VLOOKUP(EnergyDemand__2_1[[#This Row],[Date]],_holidays!$A$1:$C$2107,2,0)</f>
        <v>Y</v>
      </c>
      <c r="L1282" t="str">
        <f>VLOOKUP(EnergyDemand__2_1[[#This Row],[Date]],_holidays!$A$1:$C$2107,3,0)</f>
        <v>N</v>
      </c>
      <c r="M1282" s="2">
        <v>125784.96000000001</v>
      </c>
      <c r="N1282" s="4">
        <v>51.747829520000003</v>
      </c>
      <c r="O1282" s="54">
        <f>EnergyDemand__2_1[[#This Row],[Demand]]*EnergyDemand__2_1[[#This Row],[RRP AUD$]]</f>
        <v>6509098.6662600199</v>
      </c>
    </row>
    <row r="1283" spans="1:15" x14ac:dyDescent="0.3">
      <c r="A1283" s="3">
        <v>42353</v>
      </c>
      <c r="B1283" s="3" t="str">
        <f>"Q" &amp;INT((MONTH(A1283)+2)/3) &amp; "-" &amp; YEAR(A1283)</f>
        <v>Q4-2015</v>
      </c>
      <c r="C1283" t="str">
        <f>TEXT(EnergyDemand__2_1[[#This Row],[Date]],"mmmm")</f>
        <v>December</v>
      </c>
      <c r="D1283">
        <f>WEEKNUM(EnergyDemand__2_1[[#This Row],[Date]],)</f>
        <v>51</v>
      </c>
      <c r="E1283" t="str">
        <f>TEXT(EnergyDemand__2_1[[#This Row],[Date]],"dddd")</f>
        <v>Tuesday</v>
      </c>
      <c r="F1283" s="49">
        <f>YEAR(EnergyDemand__2_1[[#This Row],[Date]])</f>
        <v>2015</v>
      </c>
      <c r="G1283">
        <v>14.4</v>
      </c>
      <c r="H1283">
        <v>24.6</v>
      </c>
      <c r="I1283">
        <v>30.3</v>
      </c>
      <c r="J1283">
        <v>0</v>
      </c>
      <c r="K1283" t="str">
        <f>VLOOKUP(EnergyDemand__2_1[[#This Row],[Date]],_holidays!$A$1:$C$2107,2,0)</f>
        <v>Y</v>
      </c>
      <c r="L1283" t="str">
        <f>VLOOKUP(EnergyDemand__2_1[[#This Row],[Date]],_holidays!$A$1:$C$2107,3,0)</f>
        <v>N</v>
      </c>
      <c r="M1283" s="2">
        <v>129077.41</v>
      </c>
      <c r="N1283" s="4">
        <v>51.660830169999997</v>
      </c>
      <c r="O1283" s="54">
        <f>EnergyDemand__2_1[[#This Row],[Demand]]*EnergyDemand__2_1[[#This Row],[RRP AUD$]]</f>
        <v>6668246.1567934593</v>
      </c>
    </row>
    <row r="1284" spans="1:15" x14ac:dyDescent="0.3">
      <c r="A1284" s="3">
        <v>42149</v>
      </c>
      <c r="B1284" s="3" t="str">
        <f>"Q" &amp;INT((MONTH(A1284)+2)/3) &amp; "-" &amp; YEAR(A1284)</f>
        <v>Q2-2015</v>
      </c>
      <c r="C1284" t="str">
        <f>TEXT(EnergyDemand__2_1[[#This Row],[Date]],"mmmm")</f>
        <v>May</v>
      </c>
      <c r="D1284">
        <f>WEEKNUM(EnergyDemand__2_1[[#This Row],[Date]],)</f>
        <v>22</v>
      </c>
      <c r="E1284" t="str">
        <f>TEXT(EnergyDemand__2_1[[#This Row],[Date]],"dddd")</f>
        <v>Monday</v>
      </c>
      <c r="F1284" s="49">
        <f>YEAR(EnergyDemand__2_1[[#This Row],[Date]])</f>
        <v>2015</v>
      </c>
      <c r="G1284">
        <v>7.4</v>
      </c>
      <c r="H1284">
        <v>17.100000000000001</v>
      </c>
      <c r="I1284">
        <v>8.1</v>
      </c>
      <c r="J1284">
        <v>0</v>
      </c>
      <c r="K1284" t="str">
        <f>VLOOKUP(EnergyDemand__2_1[[#This Row],[Date]],_holidays!$A$1:$C$2107,2,0)</f>
        <v>Y</v>
      </c>
      <c r="L1284" t="str">
        <f>VLOOKUP(EnergyDemand__2_1[[#This Row],[Date]],_holidays!$A$1:$C$2107,3,0)</f>
        <v>N</v>
      </c>
      <c r="M1284" s="2">
        <v>136690.92000000001</v>
      </c>
      <c r="N1284" s="4">
        <v>51.610330150000003</v>
      </c>
      <c r="O1284" s="54">
        <f>EnergyDemand__2_1[[#This Row],[Demand]]*EnergyDemand__2_1[[#This Row],[RRP AUD$]]</f>
        <v>7054663.5097072395</v>
      </c>
    </row>
    <row r="1285" spans="1:15" x14ac:dyDescent="0.3">
      <c r="A1285" s="3">
        <v>42586</v>
      </c>
      <c r="B1285" s="3" t="str">
        <f>"Q" &amp;INT((MONTH(A1285)+2)/3) &amp; "-" &amp; YEAR(A1285)</f>
        <v>Q3-2016</v>
      </c>
      <c r="C1285" t="str">
        <f>TEXT(EnergyDemand__2_1[[#This Row],[Date]],"mmmm")</f>
        <v>August</v>
      </c>
      <c r="D1285">
        <f>WEEKNUM(EnergyDemand__2_1[[#This Row],[Date]],)</f>
        <v>32</v>
      </c>
      <c r="E1285" t="str">
        <f>TEXT(EnergyDemand__2_1[[#This Row],[Date]],"dddd")</f>
        <v>Thursday</v>
      </c>
      <c r="F1285" s="49">
        <f>YEAR(EnergyDemand__2_1[[#This Row],[Date]])</f>
        <v>2016</v>
      </c>
      <c r="G1285">
        <v>4.9000000000000004</v>
      </c>
      <c r="H1285">
        <v>14.6</v>
      </c>
      <c r="I1285">
        <v>11.1</v>
      </c>
      <c r="J1285">
        <v>0.8</v>
      </c>
      <c r="K1285" t="str">
        <f>VLOOKUP(EnergyDemand__2_1[[#This Row],[Date]],_holidays!$A$1:$C$2107,2,0)</f>
        <v>Y</v>
      </c>
      <c r="L1285" t="str">
        <f>VLOOKUP(EnergyDemand__2_1[[#This Row],[Date]],_holidays!$A$1:$C$2107,3,0)</f>
        <v>N</v>
      </c>
      <c r="M1285" s="2">
        <v>142671.51</v>
      </c>
      <c r="N1285" s="4">
        <v>51.565282189999998</v>
      </c>
      <c r="O1285" s="54">
        <f>EnergyDemand__2_1[[#This Row],[Demand]]*EnergyDemand__2_1[[#This Row],[RRP AUD$]]</f>
        <v>7356896.6736234073</v>
      </c>
    </row>
    <row r="1286" spans="1:15" x14ac:dyDescent="0.3">
      <c r="A1286" s="3">
        <v>42476</v>
      </c>
      <c r="B1286" s="3" t="str">
        <f>"Q" &amp;INT((MONTH(A1286)+2)/3) &amp; "-" &amp; YEAR(A1286)</f>
        <v>Q2-2016</v>
      </c>
      <c r="C1286" t="str">
        <f>TEXT(EnergyDemand__2_1[[#This Row],[Date]],"mmmm")</f>
        <v>April</v>
      </c>
      <c r="D1286">
        <f>WEEKNUM(EnergyDemand__2_1[[#This Row],[Date]],)</f>
        <v>16</v>
      </c>
      <c r="E1286" t="str">
        <f>TEXT(EnergyDemand__2_1[[#This Row],[Date]],"dddd")</f>
        <v>Saturday</v>
      </c>
      <c r="F1286" s="49">
        <f>YEAR(EnergyDemand__2_1[[#This Row],[Date]])</f>
        <v>2016</v>
      </c>
      <c r="G1286">
        <v>14</v>
      </c>
      <c r="H1286">
        <v>20.3</v>
      </c>
      <c r="I1286">
        <v>8.3000000000000007</v>
      </c>
      <c r="J1286">
        <v>0</v>
      </c>
      <c r="K1286" t="str">
        <f>VLOOKUP(EnergyDemand__2_1[[#This Row],[Date]],_holidays!$A$1:$C$2107,2,0)</f>
        <v>Y</v>
      </c>
      <c r="L1286" t="str">
        <f>VLOOKUP(EnergyDemand__2_1[[#This Row],[Date]],_holidays!$A$1:$C$2107,3,0)</f>
        <v>N</v>
      </c>
      <c r="M1286" s="2">
        <v>108525.965</v>
      </c>
      <c r="N1286" s="4">
        <v>51.528968560000003</v>
      </c>
      <c r="O1286" s="54">
        <f>EnergyDemand__2_1[[#This Row],[Demand]]*EnergyDemand__2_1[[#This Row],[RRP AUD$]]</f>
        <v>5592231.0384286605</v>
      </c>
    </row>
    <row r="1287" spans="1:15" x14ac:dyDescent="0.3">
      <c r="A1287" s="3">
        <v>43880</v>
      </c>
      <c r="B1287" s="3" t="str">
        <f>"Q" &amp;INT((MONTH(A1287)+2)/3) &amp; "-" &amp; YEAR(A1287)</f>
        <v>Q1-2020</v>
      </c>
      <c r="C1287" t="str">
        <f>TEXT(EnergyDemand__2_1[[#This Row],[Date]],"mmmm")</f>
        <v>February</v>
      </c>
      <c r="D1287">
        <f>WEEKNUM(EnergyDemand__2_1[[#This Row],[Date]],)</f>
        <v>8</v>
      </c>
      <c r="E1287" t="str">
        <f>TEXT(EnergyDemand__2_1[[#This Row],[Date]],"dddd")</f>
        <v>Wednesday</v>
      </c>
      <c r="F1287" s="49">
        <f>YEAR(EnergyDemand__2_1[[#This Row],[Date]])</f>
        <v>2020</v>
      </c>
      <c r="G1287">
        <v>13.3</v>
      </c>
      <c r="H1287">
        <v>19.7</v>
      </c>
      <c r="I1287">
        <v>12.9</v>
      </c>
      <c r="J1287">
        <v>38</v>
      </c>
      <c r="K1287" t="str">
        <f>VLOOKUP(EnergyDemand__2_1[[#This Row],[Date]],_holidays!$A$1:$C$2107,2,0)</f>
        <v>Y</v>
      </c>
      <c r="L1287" t="str">
        <f>VLOOKUP(EnergyDemand__2_1[[#This Row],[Date]],_holidays!$A$1:$C$2107,3,0)</f>
        <v>N</v>
      </c>
      <c r="M1287" s="2">
        <v>109375.215</v>
      </c>
      <c r="N1287" s="4">
        <v>51.44203692</v>
      </c>
      <c r="O1287" s="54">
        <f>EnergyDemand__2_1[[#This Row],[Demand]]*EnergyDemand__2_1[[#This Row],[RRP AUD$]]</f>
        <v>5626483.8481629379</v>
      </c>
    </row>
    <row r="1288" spans="1:15" x14ac:dyDescent="0.3">
      <c r="A1288" s="3">
        <v>43856</v>
      </c>
      <c r="B1288" s="3" t="str">
        <f>"Q" &amp;INT((MONTH(A1288)+2)/3) &amp; "-" &amp; YEAR(A1288)</f>
        <v>Q1-2020</v>
      </c>
      <c r="C1288" t="str">
        <f>TEXT(EnergyDemand__2_1[[#This Row],[Date]],"mmmm")</f>
        <v>January</v>
      </c>
      <c r="D1288">
        <f>WEEKNUM(EnergyDemand__2_1[[#This Row],[Date]],)</f>
        <v>5</v>
      </c>
      <c r="E1288" t="str">
        <f>TEXT(EnergyDemand__2_1[[#This Row],[Date]],"dddd")</f>
        <v>Sunday</v>
      </c>
      <c r="F1288" s="49">
        <f>YEAR(EnergyDemand__2_1[[#This Row],[Date]])</f>
        <v>2020</v>
      </c>
      <c r="G1288">
        <v>15.8</v>
      </c>
      <c r="H1288">
        <v>23.6</v>
      </c>
      <c r="I1288">
        <v>24</v>
      </c>
      <c r="J1288">
        <v>0</v>
      </c>
      <c r="K1288" t="str">
        <f>VLOOKUP(EnergyDemand__2_1[[#This Row],[Date]],_holidays!$A$1:$C$2107,2,0)</f>
        <v>N</v>
      </c>
      <c r="L1288" t="str">
        <f>VLOOKUP(EnergyDemand__2_1[[#This Row],[Date]],_holidays!$A$1:$C$2107,3,0)</f>
        <v>Y</v>
      </c>
      <c r="M1288" s="2">
        <v>101233.205</v>
      </c>
      <c r="N1288" s="4">
        <v>51.415029230000002</v>
      </c>
      <c r="O1288" s="54">
        <f>EnergyDemand__2_1[[#This Row],[Demand]]*EnergyDemand__2_1[[#This Row],[RRP AUD$]]</f>
        <v>5204908.1941215824</v>
      </c>
    </row>
    <row r="1289" spans="1:15" x14ac:dyDescent="0.3">
      <c r="A1289" s="3">
        <v>43884</v>
      </c>
      <c r="B1289" s="3" t="str">
        <f>"Q" &amp;INT((MONTH(A1289)+2)/3) &amp; "-" &amp; YEAR(A1289)</f>
        <v>Q1-2020</v>
      </c>
      <c r="C1289" t="str">
        <f>TEXT(EnergyDemand__2_1[[#This Row],[Date]],"mmmm")</f>
        <v>February</v>
      </c>
      <c r="D1289">
        <f>WEEKNUM(EnergyDemand__2_1[[#This Row],[Date]],)</f>
        <v>9</v>
      </c>
      <c r="E1289" t="str">
        <f>TEXT(EnergyDemand__2_1[[#This Row],[Date]],"dddd")</f>
        <v>Sunday</v>
      </c>
      <c r="F1289" s="49">
        <f>YEAR(EnergyDemand__2_1[[#This Row],[Date]])</f>
        <v>2020</v>
      </c>
      <c r="G1289">
        <v>13.3</v>
      </c>
      <c r="H1289">
        <v>34</v>
      </c>
      <c r="I1289">
        <v>21.6</v>
      </c>
      <c r="J1289">
        <v>0</v>
      </c>
      <c r="K1289" t="str">
        <f>VLOOKUP(EnergyDemand__2_1[[#This Row],[Date]],_holidays!$A$1:$C$2107,2,0)</f>
        <v>Y</v>
      </c>
      <c r="L1289" t="str">
        <f>VLOOKUP(EnergyDemand__2_1[[#This Row],[Date]],_holidays!$A$1:$C$2107,3,0)</f>
        <v>N</v>
      </c>
      <c r="M1289" s="2">
        <v>106129.66499999999</v>
      </c>
      <c r="N1289" s="4">
        <v>51.318456159999997</v>
      </c>
      <c r="O1289" s="54">
        <f>EnergyDemand__2_1[[#This Row],[Demand]]*EnergyDemand__2_1[[#This Row],[RRP AUD$]]</f>
        <v>5446410.5605779858</v>
      </c>
    </row>
    <row r="1290" spans="1:15" x14ac:dyDescent="0.3">
      <c r="A1290" s="3">
        <v>43908</v>
      </c>
      <c r="B1290" s="3" t="str">
        <f>"Q" &amp;INT((MONTH(A1290)+2)/3) &amp; "-" &amp; YEAR(A1290)</f>
        <v>Q1-2020</v>
      </c>
      <c r="C1290" t="str">
        <f>TEXT(EnergyDemand__2_1[[#This Row],[Date]],"mmmm")</f>
        <v>March</v>
      </c>
      <c r="D1290">
        <f>WEEKNUM(EnergyDemand__2_1[[#This Row],[Date]],)</f>
        <v>12</v>
      </c>
      <c r="E1290" t="str">
        <f>TEXT(EnergyDemand__2_1[[#This Row],[Date]],"dddd")</f>
        <v>Wednesday</v>
      </c>
      <c r="F1290" s="49">
        <f>YEAR(EnergyDemand__2_1[[#This Row],[Date]])</f>
        <v>2020</v>
      </c>
      <c r="G1290">
        <v>17.7</v>
      </c>
      <c r="H1290">
        <v>28.3</v>
      </c>
      <c r="I1290">
        <v>9.1</v>
      </c>
      <c r="J1290">
        <v>0</v>
      </c>
      <c r="K1290" t="str">
        <f>VLOOKUP(EnergyDemand__2_1[[#This Row],[Date]],_holidays!$A$1:$C$2107,2,0)</f>
        <v>Y</v>
      </c>
      <c r="L1290" t="str">
        <f>VLOOKUP(EnergyDemand__2_1[[#This Row],[Date]],_holidays!$A$1:$C$2107,3,0)</f>
        <v>N</v>
      </c>
      <c r="M1290" s="2">
        <v>121127.145</v>
      </c>
      <c r="N1290" s="4">
        <v>51.291442230000001</v>
      </c>
      <c r="O1290" s="54">
        <f>EnergyDemand__2_1[[#This Row],[Demand]]*EnergyDemand__2_1[[#This Row],[RRP AUD$]]</f>
        <v>6212785.9602523334</v>
      </c>
    </row>
    <row r="1291" spans="1:15" x14ac:dyDescent="0.3">
      <c r="A1291" s="3">
        <v>43890</v>
      </c>
      <c r="B1291" s="3" t="str">
        <f>"Q" &amp;INT((MONTH(A1291)+2)/3) &amp; "-" &amp; YEAR(A1291)</f>
        <v>Q1-2020</v>
      </c>
      <c r="C1291" t="str">
        <f>TEXT(EnergyDemand__2_1[[#This Row],[Date]],"mmmm")</f>
        <v>February</v>
      </c>
      <c r="D1291">
        <f>WEEKNUM(EnergyDemand__2_1[[#This Row],[Date]],)</f>
        <v>9</v>
      </c>
      <c r="E1291" t="str">
        <f>TEXT(EnergyDemand__2_1[[#This Row],[Date]],"dddd")</f>
        <v>Saturday</v>
      </c>
      <c r="F1291" s="49">
        <f>YEAR(EnergyDemand__2_1[[#This Row],[Date]])</f>
        <v>2020</v>
      </c>
      <c r="G1291">
        <v>14.7</v>
      </c>
      <c r="H1291">
        <v>22.4</v>
      </c>
      <c r="I1291">
        <v>22.8</v>
      </c>
      <c r="J1291">
        <v>0</v>
      </c>
      <c r="K1291" t="str">
        <f>VLOOKUP(EnergyDemand__2_1[[#This Row],[Date]],_holidays!$A$1:$C$2107,2,0)</f>
        <v>Y</v>
      </c>
      <c r="L1291" t="str">
        <f>VLOOKUP(EnergyDemand__2_1[[#This Row],[Date]],_holidays!$A$1:$C$2107,3,0)</f>
        <v>N</v>
      </c>
      <c r="M1291" s="2">
        <v>100380.94</v>
      </c>
      <c r="N1291" s="4">
        <v>51.289608729999998</v>
      </c>
      <c r="O1291" s="54">
        <f>EnergyDemand__2_1[[#This Row],[Demand]]*EnergyDemand__2_1[[#This Row],[RRP AUD$]]</f>
        <v>5148499.136549606</v>
      </c>
    </row>
    <row r="1292" spans="1:15" x14ac:dyDescent="0.3">
      <c r="A1292" s="3">
        <v>42272</v>
      </c>
      <c r="B1292" s="3" t="str">
        <f>"Q" &amp;INT((MONTH(A1292)+2)/3) &amp; "-" &amp; YEAR(A1292)</f>
        <v>Q3-2015</v>
      </c>
      <c r="C1292" t="str">
        <f>TEXT(EnergyDemand__2_1[[#This Row],[Date]],"mmmm")</f>
        <v>September</v>
      </c>
      <c r="D1292">
        <f>WEEKNUM(EnergyDemand__2_1[[#This Row],[Date]],)</f>
        <v>39</v>
      </c>
      <c r="E1292" t="str">
        <f>TEXT(EnergyDemand__2_1[[#This Row],[Date]],"dddd")</f>
        <v>Friday</v>
      </c>
      <c r="F1292" s="49">
        <f>YEAR(EnergyDemand__2_1[[#This Row],[Date]])</f>
        <v>2015</v>
      </c>
      <c r="G1292">
        <v>5.8</v>
      </c>
      <c r="H1292">
        <v>19.100000000000001</v>
      </c>
      <c r="I1292">
        <v>20.2</v>
      </c>
      <c r="J1292">
        <v>0</v>
      </c>
      <c r="K1292" t="str">
        <f>VLOOKUP(EnergyDemand__2_1[[#This Row],[Date]],_holidays!$A$1:$C$2107,2,0)</f>
        <v>N</v>
      </c>
      <c r="L1292" t="str">
        <f>VLOOKUP(EnergyDemand__2_1[[#This Row],[Date]],_holidays!$A$1:$C$2107,3,0)</f>
        <v>N</v>
      </c>
      <c r="M1292" s="2">
        <v>124278.93</v>
      </c>
      <c r="N1292" s="4">
        <v>51.081001790000002</v>
      </c>
      <c r="O1292" s="54">
        <f>EnergyDemand__2_1[[#This Row],[Demand]]*EnergyDemand__2_1[[#This Row],[RRP AUD$]]</f>
        <v>6348292.2457892848</v>
      </c>
    </row>
    <row r="1293" spans="1:15" x14ac:dyDescent="0.3">
      <c r="A1293" s="3">
        <v>43966</v>
      </c>
      <c r="B1293" s="3" t="str">
        <f>"Q" &amp;INT((MONTH(A1293)+2)/3) &amp; "-" &amp; YEAR(A1293)</f>
        <v>Q2-2020</v>
      </c>
      <c r="C1293" t="str">
        <f>TEXT(EnergyDemand__2_1[[#This Row],[Date]],"mmmm")</f>
        <v>May</v>
      </c>
      <c r="D1293">
        <f>WEEKNUM(EnergyDemand__2_1[[#This Row],[Date]],)</f>
        <v>20</v>
      </c>
      <c r="E1293" t="str">
        <f>TEXT(EnergyDemand__2_1[[#This Row],[Date]],"dddd")</f>
        <v>Friday</v>
      </c>
      <c r="F1293" s="49">
        <f>YEAR(EnergyDemand__2_1[[#This Row],[Date]])</f>
        <v>2020</v>
      </c>
      <c r="G1293">
        <v>4.5</v>
      </c>
      <c r="H1293">
        <v>15.3</v>
      </c>
      <c r="I1293">
        <v>10.8</v>
      </c>
      <c r="J1293">
        <v>0</v>
      </c>
      <c r="K1293" t="str">
        <f>VLOOKUP(EnergyDemand__2_1[[#This Row],[Date]],_holidays!$A$1:$C$2107,2,0)</f>
        <v>N</v>
      </c>
      <c r="L1293" t="str">
        <f>VLOOKUP(EnergyDemand__2_1[[#This Row],[Date]],_holidays!$A$1:$C$2107,3,0)</f>
        <v>N</v>
      </c>
      <c r="M1293" s="2">
        <v>129112.45</v>
      </c>
      <c r="N1293" s="4">
        <v>51.077775019999997</v>
      </c>
      <c r="O1293" s="54">
        <f>EnergyDemand__2_1[[#This Row],[Demand]]*EnergyDemand__2_1[[#This Row],[RRP AUD$]]</f>
        <v>6594776.6733809989</v>
      </c>
    </row>
    <row r="1294" spans="1:15" x14ac:dyDescent="0.3">
      <c r="A1294" s="3">
        <v>43799</v>
      </c>
      <c r="B1294" s="3" t="str">
        <f>"Q" &amp;INT((MONTH(A1294)+2)/3) &amp; "-" &amp; YEAR(A1294)</f>
        <v>Q4-2019</v>
      </c>
      <c r="C1294" t="str">
        <f>TEXT(EnergyDemand__2_1[[#This Row],[Date]],"mmmm")</f>
        <v>November</v>
      </c>
      <c r="D1294">
        <f>WEEKNUM(EnergyDemand__2_1[[#This Row],[Date]],)</f>
        <v>48</v>
      </c>
      <c r="E1294" t="str">
        <f>TEXT(EnergyDemand__2_1[[#This Row],[Date]],"dddd")</f>
        <v>Saturday</v>
      </c>
      <c r="F1294" s="49">
        <f>YEAR(EnergyDemand__2_1[[#This Row],[Date]])</f>
        <v>2019</v>
      </c>
      <c r="G1294">
        <v>10.3</v>
      </c>
      <c r="H1294">
        <v>18.399999999999999</v>
      </c>
      <c r="I1294">
        <v>26.7</v>
      </c>
      <c r="J1294">
        <v>8</v>
      </c>
      <c r="K1294" t="str">
        <f>VLOOKUP(EnergyDemand__2_1[[#This Row],[Date]],_holidays!$A$1:$C$2107,2,0)</f>
        <v>Y</v>
      </c>
      <c r="L1294" t="str">
        <f>VLOOKUP(EnergyDemand__2_1[[#This Row],[Date]],_holidays!$A$1:$C$2107,3,0)</f>
        <v>N</v>
      </c>
      <c r="M1294" s="2">
        <v>98959.56</v>
      </c>
      <c r="N1294" s="4">
        <v>51.05874163</v>
      </c>
      <c r="O1294" s="54">
        <f>EnergyDemand__2_1[[#This Row],[Demand]]*EnergyDemand__2_1[[#This Row],[RRP AUD$]]</f>
        <v>5052750.6058584824</v>
      </c>
    </row>
    <row r="1295" spans="1:15" x14ac:dyDescent="0.3">
      <c r="A1295" s="3">
        <v>42695</v>
      </c>
      <c r="B1295" s="3" t="str">
        <f>"Q" &amp;INT((MONTH(A1295)+2)/3) &amp; "-" &amp; YEAR(A1295)</f>
        <v>Q4-2016</v>
      </c>
      <c r="C1295" t="str">
        <f>TEXT(EnergyDemand__2_1[[#This Row],[Date]],"mmmm")</f>
        <v>November</v>
      </c>
      <c r="D1295">
        <f>WEEKNUM(EnergyDemand__2_1[[#This Row],[Date]],)</f>
        <v>48</v>
      </c>
      <c r="E1295" t="str">
        <f>TEXT(EnergyDemand__2_1[[#This Row],[Date]],"dddd")</f>
        <v>Monday</v>
      </c>
      <c r="F1295" s="49">
        <f>YEAR(EnergyDemand__2_1[[#This Row],[Date]])</f>
        <v>2016</v>
      </c>
      <c r="G1295">
        <v>17.899999999999999</v>
      </c>
      <c r="H1295">
        <v>35</v>
      </c>
      <c r="I1295">
        <v>19.8</v>
      </c>
      <c r="J1295">
        <v>0</v>
      </c>
      <c r="K1295" t="str">
        <f>VLOOKUP(EnergyDemand__2_1[[#This Row],[Date]],_holidays!$A$1:$C$2107,2,0)</f>
        <v>Y</v>
      </c>
      <c r="L1295" t="str">
        <f>VLOOKUP(EnergyDemand__2_1[[#This Row],[Date]],_holidays!$A$1:$C$2107,3,0)</f>
        <v>N</v>
      </c>
      <c r="M1295" s="2">
        <v>138681.815</v>
      </c>
      <c r="N1295" s="4">
        <v>51.0352654</v>
      </c>
      <c r="O1295" s="54">
        <f>EnergyDemand__2_1[[#This Row],[Demand]]*EnergyDemand__2_1[[#This Row],[RRP AUD$]]</f>
        <v>7077663.2346787015</v>
      </c>
    </row>
    <row r="1296" spans="1:15" x14ac:dyDescent="0.3">
      <c r="A1296" s="3">
        <v>43814</v>
      </c>
      <c r="B1296" s="3" t="str">
        <f>"Q" &amp;INT((MONTH(A1296)+2)/3) &amp; "-" &amp; YEAR(A1296)</f>
        <v>Q4-2019</v>
      </c>
      <c r="C1296" t="str">
        <f>TEXT(EnergyDemand__2_1[[#This Row],[Date]],"mmmm")</f>
        <v>December</v>
      </c>
      <c r="D1296">
        <f>WEEKNUM(EnergyDemand__2_1[[#This Row],[Date]],)</f>
        <v>51</v>
      </c>
      <c r="E1296" t="str">
        <f>TEXT(EnergyDemand__2_1[[#This Row],[Date]],"dddd")</f>
        <v>Sunday</v>
      </c>
      <c r="F1296" s="49">
        <f>YEAR(EnergyDemand__2_1[[#This Row],[Date]])</f>
        <v>2019</v>
      </c>
      <c r="G1296">
        <v>15.1</v>
      </c>
      <c r="H1296">
        <v>21.7</v>
      </c>
      <c r="I1296">
        <v>16.399999999999999</v>
      </c>
      <c r="J1296">
        <v>0</v>
      </c>
      <c r="K1296" t="str">
        <f>VLOOKUP(EnergyDemand__2_1[[#This Row],[Date]],_holidays!$A$1:$C$2107,2,0)</f>
        <v>Y</v>
      </c>
      <c r="L1296" t="str">
        <f>VLOOKUP(EnergyDemand__2_1[[#This Row],[Date]],_holidays!$A$1:$C$2107,3,0)</f>
        <v>N</v>
      </c>
      <c r="M1296" s="2">
        <v>98723.45</v>
      </c>
      <c r="N1296" s="4">
        <v>50.936743069999999</v>
      </c>
      <c r="O1296" s="54">
        <f>EnergyDemand__2_1[[#This Row],[Demand]]*EnergyDemand__2_1[[#This Row],[RRP AUD$]]</f>
        <v>5028651.0076339915</v>
      </c>
    </row>
    <row r="1297" spans="1:15" x14ac:dyDescent="0.3">
      <c r="A1297" s="3">
        <v>43831</v>
      </c>
      <c r="B1297" s="3" t="str">
        <f>"Q" &amp;INT((MONTH(A1297)+2)/3) &amp; "-" &amp; YEAR(A1297)</f>
        <v>Q1-2020</v>
      </c>
      <c r="C1297" t="str">
        <f>TEXT(EnergyDemand__2_1[[#This Row],[Date]],"mmmm")</f>
        <v>January</v>
      </c>
      <c r="D1297">
        <f>WEEKNUM(EnergyDemand__2_1[[#This Row],[Date]],)</f>
        <v>1</v>
      </c>
      <c r="E1297" t="str">
        <f>TEXT(EnergyDemand__2_1[[#This Row],[Date]],"dddd")</f>
        <v>Wednesday</v>
      </c>
      <c r="F1297" s="49">
        <f>YEAR(EnergyDemand__2_1[[#This Row],[Date]])</f>
        <v>2020</v>
      </c>
      <c r="G1297">
        <v>11.8</v>
      </c>
      <c r="H1297">
        <v>24.9</v>
      </c>
      <c r="I1297">
        <v>31.6</v>
      </c>
      <c r="J1297">
        <v>0</v>
      </c>
      <c r="K1297" t="str">
        <f>VLOOKUP(EnergyDemand__2_1[[#This Row],[Date]],_holidays!$A$1:$C$2107,2,0)</f>
        <v>N</v>
      </c>
      <c r="L1297" t="str">
        <f>VLOOKUP(EnergyDemand__2_1[[#This Row],[Date]],_holidays!$A$1:$C$2107,3,0)</f>
        <v>Y</v>
      </c>
      <c r="M1297" s="2">
        <v>89077.854999999996</v>
      </c>
      <c r="N1297" s="4">
        <v>50.921802759999999</v>
      </c>
      <c r="O1297" s="54">
        <f>EnergyDemand__2_1[[#This Row],[Demand]]*EnergyDemand__2_1[[#This Row],[RRP AUD$]]</f>
        <v>4536004.9625938796</v>
      </c>
    </row>
    <row r="1298" spans="1:15" x14ac:dyDescent="0.3">
      <c r="A1298" s="3">
        <v>42362</v>
      </c>
      <c r="B1298" s="3" t="str">
        <f>"Q" &amp;INT((MONTH(A1298)+2)/3) &amp; "-" &amp; YEAR(A1298)</f>
        <v>Q4-2015</v>
      </c>
      <c r="C1298" t="str">
        <f>TEXT(EnergyDemand__2_1[[#This Row],[Date]],"mmmm")</f>
        <v>December</v>
      </c>
      <c r="D1298">
        <f>WEEKNUM(EnergyDemand__2_1[[#This Row],[Date]],)</f>
        <v>52</v>
      </c>
      <c r="E1298" t="str">
        <f>TEXT(EnergyDemand__2_1[[#This Row],[Date]],"dddd")</f>
        <v>Thursday</v>
      </c>
      <c r="F1298" s="49">
        <f>YEAR(EnergyDemand__2_1[[#This Row],[Date]])</f>
        <v>2015</v>
      </c>
      <c r="G1298">
        <v>16.7</v>
      </c>
      <c r="H1298">
        <v>34.6</v>
      </c>
      <c r="I1298">
        <v>32.799999999999997</v>
      </c>
      <c r="J1298">
        <v>0.4</v>
      </c>
      <c r="K1298" t="str">
        <f>VLOOKUP(EnergyDemand__2_1[[#This Row],[Date]],_holidays!$A$1:$C$2107,2,0)</f>
        <v>N</v>
      </c>
      <c r="L1298" t="str">
        <f>VLOOKUP(EnergyDemand__2_1[[#This Row],[Date]],_holidays!$A$1:$C$2107,3,0)</f>
        <v>N</v>
      </c>
      <c r="M1298" s="2">
        <v>134583.25</v>
      </c>
      <c r="N1298" s="4">
        <v>50.81827517</v>
      </c>
      <c r="O1298" s="54">
        <f>EnergyDemand__2_1[[#This Row],[Demand]]*EnergyDemand__2_1[[#This Row],[RRP AUD$]]</f>
        <v>6839288.6317729028</v>
      </c>
    </row>
    <row r="1299" spans="1:15" x14ac:dyDescent="0.3">
      <c r="A1299" s="3">
        <v>43871</v>
      </c>
      <c r="B1299" s="3" t="str">
        <f>"Q" &amp;INT((MONTH(A1299)+2)/3) &amp; "-" &amp; YEAR(A1299)</f>
        <v>Q1-2020</v>
      </c>
      <c r="C1299" t="str">
        <f>TEXT(EnergyDemand__2_1[[#This Row],[Date]],"mmmm")</f>
        <v>February</v>
      </c>
      <c r="D1299">
        <f>WEEKNUM(EnergyDemand__2_1[[#This Row],[Date]],)</f>
        <v>7</v>
      </c>
      <c r="E1299" t="str">
        <f>TEXT(EnergyDemand__2_1[[#This Row],[Date]],"dddd")</f>
        <v>Monday</v>
      </c>
      <c r="F1299" s="49">
        <f>YEAR(EnergyDemand__2_1[[#This Row],[Date]])</f>
        <v>2020</v>
      </c>
      <c r="G1299">
        <v>18.5</v>
      </c>
      <c r="H1299">
        <v>27.7</v>
      </c>
      <c r="I1299">
        <v>15</v>
      </c>
      <c r="J1299">
        <v>0.6</v>
      </c>
      <c r="K1299" t="str">
        <f>VLOOKUP(EnergyDemand__2_1[[#This Row],[Date]],_holidays!$A$1:$C$2107,2,0)</f>
        <v>Y</v>
      </c>
      <c r="L1299" t="str">
        <f>VLOOKUP(EnergyDemand__2_1[[#This Row],[Date]],_holidays!$A$1:$C$2107,3,0)</f>
        <v>N</v>
      </c>
      <c r="M1299" s="2">
        <v>122975.46</v>
      </c>
      <c r="N1299" s="4">
        <v>50.809242179999998</v>
      </c>
      <c r="O1299" s="54">
        <f>EnergyDemand__2_1[[#This Row],[Demand]]*EnergyDemand__2_1[[#This Row],[RRP AUD$]]</f>
        <v>6248289.9293369027</v>
      </c>
    </row>
    <row r="1300" spans="1:15" x14ac:dyDescent="0.3">
      <c r="A1300" s="3">
        <v>42348</v>
      </c>
      <c r="B1300" s="3" t="str">
        <f>"Q" &amp;INT((MONTH(A1300)+2)/3) &amp; "-" &amp; YEAR(A1300)</f>
        <v>Q4-2015</v>
      </c>
      <c r="C1300" t="str">
        <f>TEXT(EnergyDemand__2_1[[#This Row],[Date]],"mmmm")</f>
        <v>December</v>
      </c>
      <c r="D1300">
        <f>WEEKNUM(EnergyDemand__2_1[[#This Row],[Date]],)</f>
        <v>50</v>
      </c>
      <c r="E1300" t="str">
        <f>TEXT(EnergyDemand__2_1[[#This Row],[Date]],"dddd")</f>
        <v>Thursday</v>
      </c>
      <c r="F1300" s="49">
        <f>YEAR(EnergyDemand__2_1[[#This Row],[Date]])</f>
        <v>2015</v>
      </c>
      <c r="G1300">
        <v>13.1</v>
      </c>
      <c r="H1300">
        <v>26</v>
      </c>
      <c r="I1300">
        <v>32</v>
      </c>
      <c r="J1300">
        <v>0</v>
      </c>
      <c r="K1300" t="str">
        <f>VLOOKUP(EnergyDemand__2_1[[#This Row],[Date]],_holidays!$A$1:$C$2107,2,0)</f>
        <v>Y</v>
      </c>
      <c r="L1300" t="str">
        <f>VLOOKUP(EnergyDemand__2_1[[#This Row],[Date]],_holidays!$A$1:$C$2107,3,0)</f>
        <v>N</v>
      </c>
      <c r="M1300" s="2">
        <v>125807.495</v>
      </c>
      <c r="N1300" s="4">
        <v>50.806013669999999</v>
      </c>
      <c r="O1300" s="54">
        <f>EnergyDemand__2_1[[#This Row],[Demand]]*EnergyDemand__2_1[[#This Row],[RRP AUD$]]</f>
        <v>6391777.3107584566</v>
      </c>
    </row>
    <row r="1301" spans="1:15" x14ac:dyDescent="0.3">
      <c r="A1301" s="3">
        <v>44017</v>
      </c>
      <c r="B1301" s="3" t="str">
        <f>"Q" &amp;INT((MONTH(A1301)+2)/3) &amp; "-" &amp; YEAR(A1301)</f>
        <v>Q3-2020</v>
      </c>
      <c r="C1301" t="str">
        <f>TEXT(EnergyDemand__2_1[[#This Row],[Date]],"mmmm")</f>
        <v>July</v>
      </c>
      <c r="D1301">
        <f>WEEKNUM(EnergyDemand__2_1[[#This Row],[Date]],)</f>
        <v>28</v>
      </c>
      <c r="E1301" t="str">
        <f>TEXT(EnergyDemand__2_1[[#This Row],[Date]],"dddd")</f>
        <v>Sunday</v>
      </c>
      <c r="F1301" s="49">
        <f>YEAR(EnergyDemand__2_1[[#This Row],[Date]])</f>
        <v>2020</v>
      </c>
      <c r="G1301">
        <v>8.9</v>
      </c>
      <c r="H1301">
        <v>12.5</v>
      </c>
      <c r="I1301">
        <v>6.5</v>
      </c>
      <c r="J1301">
        <v>4.5999999999999996</v>
      </c>
      <c r="K1301" t="str">
        <f>VLOOKUP(EnergyDemand__2_1[[#This Row],[Date]],_holidays!$A$1:$C$2107,2,0)</f>
        <v>N</v>
      </c>
      <c r="L1301" t="str">
        <f>VLOOKUP(EnergyDemand__2_1[[#This Row],[Date]],_holidays!$A$1:$C$2107,3,0)</f>
        <v>N</v>
      </c>
      <c r="M1301" s="2">
        <v>118507.76</v>
      </c>
      <c r="N1301" s="4">
        <v>50.787712599999999</v>
      </c>
      <c r="O1301" s="54">
        <f>EnergyDemand__2_1[[#This Row],[Demand]]*EnergyDemand__2_1[[#This Row],[RRP AUD$]]</f>
        <v>6018738.0557497758</v>
      </c>
    </row>
    <row r="1302" spans="1:15" x14ac:dyDescent="0.3">
      <c r="A1302" s="3">
        <v>42805</v>
      </c>
      <c r="B1302" s="3" t="str">
        <f>"Q" &amp;INT((MONTH(A1302)+2)/3) &amp; "-" &amp; YEAR(A1302)</f>
        <v>Q1-2017</v>
      </c>
      <c r="C1302" t="str">
        <f>TEXT(EnergyDemand__2_1[[#This Row],[Date]],"mmmm")</f>
        <v>March</v>
      </c>
      <c r="D1302">
        <f>WEEKNUM(EnergyDemand__2_1[[#This Row],[Date]],)</f>
        <v>10</v>
      </c>
      <c r="E1302" t="str">
        <f>TEXT(EnergyDemand__2_1[[#This Row],[Date]],"dddd")</f>
        <v>Saturday</v>
      </c>
      <c r="F1302" s="49">
        <f>YEAR(EnergyDemand__2_1[[#This Row],[Date]])</f>
        <v>2017</v>
      </c>
      <c r="G1302">
        <v>18</v>
      </c>
      <c r="H1302">
        <v>26.4</v>
      </c>
      <c r="I1302">
        <v>13.9</v>
      </c>
      <c r="J1302">
        <v>0</v>
      </c>
      <c r="K1302" t="str">
        <f>VLOOKUP(EnergyDemand__2_1[[#This Row],[Date]],_holidays!$A$1:$C$2107,2,0)</f>
        <v>Y</v>
      </c>
      <c r="L1302" t="str">
        <f>VLOOKUP(EnergyDemand__2_1[[#This Row],[Date]],_holidays!$A$1:$C$2107,3,0)</f>
        <v>N</v>
      </c>
      <c r="M1302" s="2">
        <v>108816.81</v>
      </c>
      <c r="N1302" s="4">
        <v>50.762326090000002</v>
      </c>
      <c r="O1302" s="54">
        <f>EnergyDemand__2_1[[#This Row],[Demand]]*EnergyDemand__2_1[[#This Row],[RRP AUD$]]</f>
        <v>5523794.3932935726</v>
      </c>
    </row>
    <row r="1303" spans="1:15" x14ac:dyDescent="0.3">
      <c r="A1303" s="3">
        <v>42158</v>
      </c>
      <c r="B1303" s="3" t="str">
        <f>"Q" &amp;INT((MONTH(A1303)+2)/3) &amp; "-" &amp; YEAR(A1303)</f>
        <v>Q2-2015</v>
      </c>
      <c r="C1303" t="str">
        <f>TEXT(EnergyDemand__2_1[[#This Row],[Date]],"mmmm")</f>
        <v>June</v>
      </c>
      <c r="D1303">
        <f>WEEKNUM(EnergyDemand__2_1[[#This Row],[Date]],)</f>
        <v>23</v>
      </c>
      <c r="E1303" t="str">
        <f>TEXT(EnergyDemand__2_1[[#This Row],[Date]],"dddd")</f>
        <v>Wednesday</v>
      </c>
      <c r="F1303" s="49">
        <f>YEAR(EnergyDemand__2_1[[#This Row],[Date]])</f>
        <v>2015</v>
      </c>
      <c r="G1303">
        <v>8.1</v>
      </c>
      <c r="H1303">
        <v>13.6</v>
      </c>
      <c r="I1303">
        <v>8.1999999999999993</v>
      </c>
      <c r="J1303">
        <v>0.8</v>
      </c>
      <c r="K1303" t="str">
        <f>VLOOKUP(EnergyDemand__2_1[[#This Row],[Date]],_holidays!$A$1:$C$2107,2,0)</f>
        <v>Y</v>
      </c>
      <c r="L1303" t="str">
        <f>VLOOKUP(EnergyDemand__2_1[[#This Row],[Date]],_holidays!$A$1:$C$2107,3,0)</f>
        <v>N</v>
      </c>
      <c r="M1303" s="2">
        <v>146902.95000000001</v>
      </c>
      <c r="N1303" s="4">
        <v>50.5626836</v>
      </c>
      <c r="O1303" s="54">
        <f>EnergyDemand__2_1[[#This Row],[Demand]]*EnergyDemand__2_1[[#This Row],[RRP AUD$]]</f>
        <v>7427807.3807566203</v>
      </c>
    </row>
    <row r="1304" spans="1:15" x14ac:dyDescent="0.3">
      <c r="A1304" s="3">
        <v>42200</v>
      </c>
      <c r="B1304" s="3" t="str">
        <f>"Q" &amp;INT((MONTH(A1304)+2)/3) &amp; "-" &amp; YEAR(A1304)</f>
        <v>Q3-2015</v>
      </c>
      <c r="C1304" t="str">
        <f>TEXT(EnergyDemand__2_1[[#This Row],[Date]],"mmmm")</f>
        <v>July</v>
      </c>
      <c r="D1304">
        <f>WEEKNUM(EnergyDemand__2_1[[#This Row],[Date]],)</f>
        <v>29</v>
      </c>
      <c r="E1304" t="str">
        <f>TEXT(EnergyDemand__2_1[[#This Row],[Date]],"dddd")</f>
        <v>Wednesday</v>
      </c>
      <c r="F1304" s="49">
        <f>YEAR(EnergyDemand__2_1[[#This Row],[Date]])</f>
        <v>2015</v>
      </c>
      <c r="G1304">
        <v>5.8</v>
      </c>
      <c r="H1304">
        <v>10.5</v>
      </c>
      <c r="I1304">
        <v>7.4</v>
      </c>
      <c r="J1304">
        <v>3.6</v>
      </c>
      <c r="K1304" t="str">
        <f>VLOOKUP(EnergyDemand__2_1[[#This Row],[Date]],_holidays!$A$1:$C$2107,2,0)</f>
        <v>Y</v>
      </c>
      <c r="L1304" t="str">
        <f>VLOOKUP(EnergyDemand__2_1[[#This Row],[Date]],_holidays!$A$1:$C$2107,3,0)</f>
        <v>N</v>
      </c>
      <c r="M1304" s="2">
        <v>151270.54</v>
      </c>
      <c r="N1304" s="4">
        <v>50.497418199999998</v>
      </c>
      <c r="O1304" s="54">
        <f>EnergyDemand__2_1[[#This Row],[Demand]]*EnergyDemand__2_1[[#This Row],[RRP AUD$]]</f>
        <v>7638771.7197198281</v>
      </c>
    </row>
    <row r="1305" spans="1:15" x14ac:dyDescent="0.3">
      <c r="A1305" s="3">
        <v>43331</v>
      </c>
      <c r="B1305" s="3" t="str">
        <f>"Q" &amp;INT((MONTH(A1305)+2)/3) &amp; "-" &amp; YEAR(A1305)</f>
        <v>Q3-2018</v>
      </c>
      <c r="C1305" t="str">
        <f>TEXT(EnergyDemand__2_1[[#This Row],[Date]],"mmmm")</f>
        <v>August</v>
      </c>
      <c r="D1305">
        <f>WEEKNUM(EnergyDemand__2_1[[#This Row],[Date]],)</f>
        <v>34</v>
      </c>
      <c r="E1305" t="str">
        <f>TEXT(EnergyDemand__2_1[[#This Row],[Date]],"dddd")</f>
        <v>Sunday</v>
      </c>
      <c r="F1305" s="49">
        <f>YEAR(EnergyDemand__2_1[[#This Row],[Date]])</f>
        <v>2018</v>
      </c>
      <c r="G1305">
        <v>6.7</v>
      </c>
      <c r="H1305">
        <v>11.9</v>
      </c>
      <c r="I1305">
        <v>9.3000000000000007</v>
      </c>
      <c r="J1305">
        <v>9.1999999999999993</v>
      </c>
      <c r="K1305" t="str">
        <f>VLOOKUP(EnergyDemand__2_1[[#This Row],[Date]],_holidays!$A$1:$C$2107,2,0)</f>
        <v>Y</v>
      </c>
      <c r="L1305" t="str">
        <f>VLOOKUP(EnergyDemand__2_1[[#This Row],[Date]],_holidays!$A$1:$C$2107,3,0)</f>
        <v>N</v>
      </c>
      <c r="M1305" s="2">
        <v>119707.93</v>
      </c>
      <c r="N1305" s="4">
        <v>50.446948470000002</v>
      </c>
      <c r="O1305" s="54">
        <f>EnergyDemand__2_1[[#This Row],[Demand]]*EnergyDemand__2_1[[#This Row],[RRP AUD$]]</f>
        <v>6038899.7761603668</v>
      </c>
    </row>
    <row r="1306" spans="1:15" x14ac:dyDescent="0.3">
      <c r="A1306" s="3">
        <v>43978</v>
      </c>
      <c r="B1306" s="3" t="str">
        <f>"Q" &amp;INT((MONTH(A1306)+2)/3) &amp; "-" &amp; YEAR(A1306)</f>
        <v>Q2-2020</v>
      </c>
      <c r="C1306" t="str">
        <f>TEXT(EnergyDemand__2_1[[#This Row],[Date]],"mmmm")</f>
        <v>May</v>
      </c>
      <c r="D1306">
        <f>WEEKNUM(EnergyDemand__2_1[[#This Row],[Date]],)</f>
        <v>22</v>
      </c>
      <c r="E1306" t="str">
        <f>TEXT(EnergyDemand__2_1[[#This Row],[Date]],"dddd")</f>
        <v>Wednesday</v>
      </c>
      <c r="F1306" s="49">
        <f>YEAR(EnergyDemand__2_1[[#This Row],[Date]])</f>
        <v>2020</v>
      </c>
      <c r="G1306">
        <v>5.9</v>
      </c>
      <c r="H1306">
        <v>17.100000000000001</v>
      </c>
      <c r="I1306">
        <v>7.8</v>
      </c>
      <c r="J1306">
        <v>0</v>
      </c>
      <c r="K1306" t="str">
        <f>VLOOKUP(EnergyDemand__2_1[[#This Row],[Date]],_holidays!$A$1:$C$2107,2,0)</f>
        <v>Y</v>
      </c>
      <c r="L1306" t="str">
        <f>VLOOKUP(EnergyDemand__2_1[[#This Row],[Date]],_holidays!$A$1:$C$2107,3,0)</f>
        <v>N</v>
      </c>
      <c r="M1306" s="2">
        <v>124189.8</v>
      </c>
      <c r="N1306" s="4">
        <v>50.44310686</v>
      </c>
      <c r="O1306" s="54">
        <f>EnergyDemand__2_1[[#This Row],[Demand]]*EnergyDemand__2_1[[#This Row],[RRP AUD$]]</f>
        <v>6264519.352322028</v>
      </c>
    </row>
    <row r="1307" spans="1:15" x14ac:dyDescent="0.3">
      <c r="A1307" s="3">
        <v>42624</v>
      </c>
      <c r="B1307" s="3" t="str">
        <f>"Q" &amp;INT((MONTH(A1307)+2)/3) &amp; "-" &amp; YEAR(A1307)</f>
        <v>Q3-2016</v>
      </c>
      <c r="C1307" t="str">
        <f>TEXT(EnergyDemand__2_1[[#This Row],[Date]],"mmmm")</f>
        <v>September</v>
      </c>
      <c r="D1307">
        <f>WEEKNUM(EnergyDemand__2_1[[#This Row],[Date]],)</f>
        <v>38</v>
      </c>
      <c r="E1307" t="str">
        <f>TEXT(EnergyDemand__2_1[[#This Row],[Date]],"dddd")</f>
        <v>Sunday</v>
      </c>
      <c r="F1307" s="49">
        <f>YEAR(EnergyDemand__2_1[[#This Row],[Date]])</f>
        <v>2016</v>
      </c>
      <c r="G1307">
        <v>7.3</v>
      </c>
      <c r="H1307">
        <v>17</v>
      </c>
      <c r="I1307">
        <v>11.8</v>
      </c>
      <c r="J1307">
        <v>1.2</v>
      </c>
      <c r="K1307" t="str">
        <f>VLOOKUP(EnergyDemand__2_1[[#This Row],[Date]],_holidays!$A$1:$C$2107,2,0)</f>
        <v>Y</v>
      </c>
      <c r="L1307" t="str">
        <f>VLOOKUP(EnergyDemand__2_1[[#This Row],[Date]],_holidays!$A$1:$C$2107,3,0)</f>
        <v>N</v>
      </c>
      <c r="M1307" s="2">
        <v>109125.215</v>
      </c>
      <c r="N1307" s="4">
        <v>50.347882009999999</v>
      </c>
      <c r="O1307" s="54">
        <f>EnergyDemand__2_1[[#This Row],[Demand]]*EnergyDemand__2_1[[#This Row],[RRP AUD$]]</f>
        <v>5494223.4491358818</v>
      </c>
    </row>
    <row r="1308" spans="1:15" x14ac:dyDescent="0.3">
      <c r="A1308" s="3">
        <v>43889</v>
      </c>
      <c r="B1308" s="3" t="str">
        <f>"Q" &amp;INT((MONTH(A1308)+2)/3) &amp; "-" &amp; YEAR(A1308)</f>
        <v>Q1-2020</v>
      </c>
      <c r="C1308" t="str">
        <f>TEXT(EnergyDemand__2_1[[#This Row],[Date]],"mmmm")</f>
        <v>February</v>
      </c>
      <c r="D1308">
        <f>WEEKNUM(EnergyDemand__2_1[[#This Row],[Date]],)</f>
        <v>9</v>
      </c>
      <c r="E1308" t="str">
        <f>TEXT(EnergyDemand__2_1[[#This Row],[Date]],"dddd")</f>
        <v>Friday</v>
      </c>
      <c r="F1308" s="49">
        <f>YEAR(EnergyDemand__2_1[[#This Row],[Date]])</f>
        <v>2020</v>
      </c>
      <c r="G1308">
        <v>13.1</v>
      </c>
      <c r="H1308">
        <v>20.100000000000001</v>
      </c>
      <c r="I1308">
        <v>17.600000000000001</v>
      </c>
      <c r="J1308">
        <v>0</v>
      </c>
      <c r="K1308" t="str">
        <f>VLOOKUP(EnergyDemand__2_1[[#This Row],[Date]],_holidays!$A$1:$C$2107,2,0)</f>
        <v>Y</v>
      </c>
      <c r="L1308" t="str">
        <f>VLOOKUP(EnergyDemand__2_1[[#This Row],[Date]],_holidays!$A$1:$C$2107,3,0)</f>
        <v>N</v>
      </c>
      <c r="M1308" s="2">
        <v>110006.97</v>
      </c>
      <c r="N1308" s="4">
        <v>50.306352859999997</v>
      </c>
      <c r="O1308" s="54">
        <f>EnergyDemand__2_1[[#This Row],[Demand]]*EnergyDemand__2_1[[#This Row],[RRP AUD$]]</f>
        <v>5534049.449879434</v>
      </c>
    </row>
    <row r="1309" spans="1:15" x14ac:dyDescent="0.3">
      <c r="A1309" s="3">
        <v>42247</v>
      </c>
      <c r="B1309" s="3" t="str">
        <f>"Q" &amp;INT((MONTH(A1309)+2)/3) &amp; "-" &amp; YEAR(A1309)</f>
        <v>Q3-2015</v>
      </c>
      <c r="C1309" t="str">
        <f>TEXT(EnergyDemand__2_1[[#This Row],[Date]],"mmmm")</f>
        <v>August</v>
      </c>
      <c r="D1309">
        <f>WEEKNUM(EnergyDemand__2_1[[#This Row],[Date]],)</f>
        <v>36</v>
      </c>
      <c r="E1309" t="str">
        <f>TEXT(EnergyDemand__2_1[[#This Row],[Date]],"dddd")</f>
        <v>Monday</v>
      </c>
      <c r="F1309" s="49">
        <f>YEAR(EnergyDemand__2_1[[#This Row],[Date]])</f>
        <v>2015</v>
      </c>
      <c r="G1309">
        <v>8.1</v>
      </c>
      <c r="H1309">
        <v>13</v>
      </c>
      <c r="I1309">
        <v>11.5</v>
      </c>
      <c r="J1309">
        <v>0</v>
      </c>
      <c r="K1309" t="str">
        <f>VLOOKUP(EnergyDemand__2_1[[#This Row],[Date]],_holidays!$A$1:$C$2107,2,0)</f>
        <v>Y</v>
      </c>
      <c r="L1309" t="str">
        <f>VLOOKUP(EnergyDemand__2_1[[#This Row],[Date]],_holidays!$A$1:$C$2107,3,0)</f>
        <v>N</v>
      </c>
      <c r="M1309" s="2">
        <v>137724.89499999999</v>
      </c>
      <c r="N1309" s="4">
        <v>50.273287490000001</v>
      </c>
      <c r="O1309" s="54">
        <f>EnergyDemand__2_1[[#This Row],[Demand]]*EnergyDemand__2_1[[#This Row],[RRP AUD$]]</f>
        <v>6923883.2408650629</v>
      </c>
    </row>
    <row r="1310" spans="1:15" x14ac:dyDescent="0.3">
      <c r="A1310" s="3">
        <v>43994</v>
      </c>
      <c r="B1310" s="3" t="str">
        <f>"Q" &amp;INT((MONTH(A1310)+2)/3) &amp; "-" &amp; YEAR(A1310)</f>
        <v>Q2-2020</v>
      </c>
      <c r="C1310" t="str">
        <f>TEXT(EnergyDemand__2_1[[#This Row],[Date]],"mmmm")</f>
        <v>June</v>
      </c>
      <c r="D1310">
        <f>WEEKNUM(EnergyDemand__2_1[[#This Row],[Date]],)</f>
        <v>24</v>
      </c>
      <c r="E1310" t="str">
        <f>TEXT(EnergyDemand__2_1[[#This Row],[Date]],"dddd")</f>
        <v>Friday</v>
      </c>
      <c r="F1310" s="49">
        <f>YEAR(EnergyDemand__2_1[[#This Row],[Date]])</f>
        <v>2020</v>
      </c>
      <c r="G1310">
        <v>4.2</v>
      </c>
      <c r="H1310">
        <v>15.3</v>
      </c>
      <c r="I1310">
        <v>9.1999999999999993</v>
      </c>
      <c r="J1310">
        <v>0</v>
      </c>
      <c r="K1310" t="str">
        <f>VLOOKUP(EnergyDemand__2_1[[#This Row],[Date]],_holidays!$A$1:$C$2107,2,0)</f>
        <v>Y</v>
      </c>
      <c r="L1310" t="str">
        <f>VLOOKUP(EnergyDemand__2_1[[#This Row],[Date]],_holidays!$A$1:$C$2107,3,0)</f>
        <v>N</v>
      </c>
      <c r="M1310" s="2">
        <v>134684.58499999999</v>
      </c>
      <c r="N1310" s="4">
        <v>50.250574039999997</v>
      </c>
      <c r="O1310" s="54">
        <f>EnergyDemand__2_1[[#This Row],[Demand]]*EnergyDemand__2_1[[#This Row],[RRP AUD$]]</f>
        <v>6767977.7105891723</v>
      </c>
    </row>
    <row r="1311" spans="1:15" x14ac:dyDescent="0.3">
      <c r="A1311" s="3">
        <v>44045</v>
      </c>
      <c r="B1311" s="3" t="str">
        <f>"Q" &amp;INT((MONTH(A1311)+2)/3) &amp; "-" &amp; YEAR(A1311)</f>
        <v>Q3-2020</v>
      </c>
      <c r="C1311" t="str">
        <f>TEXT(EnergyDemand__2_1[[#This Row],[Date]],"mmmm")</f>
        <v>August</v>
      </c>
      <c r="D1311">
        <f>WEEKNUM(EnergyDemand__2_1[[#This Row],[Date]],)</f>
        <v>32</v>
      </c>
      <c r="E1311" t="str">
        <f>TEXT(EnergyDemand__2_1[[#This Row],[Date]],"dddd")</f>
        <v>Sunday</v>
      </c>
      <c r="F1311" s="49">
        <f>YEAR(EnergyDemand__2_1[[#This Row],[Date]])</f>
        <v>2020</v>
      </c>
      <c r="G1311">
        <v>9</v>
      </c>
      <c r="H1311">
        <v>18.2</v>
      </c>
      <c r="I1311">
        <v>11.7</v>
      </c>
      <c r="J1311">
        <v>0</v>
      </c>
      <c r="K1311" t="str">
        <f>VLOOKUP(EnergyDemand__2_1[[#This Row],[Date]],_holidays!$A$1:$C$2107,2,0)</f>
        <v>Y</v>
      </c>
      <c r="L1311" t="str">
        <f>VLOOKUP(EnergyDemand__2_1[[#This Row],[Date]],_holidays!$A$1:$C$2107,3,0)</f>
        <v>N</v>
      </c>
      <c r="M1311" s="2">
        <v>109935.33500000001</v>
      </c>
      <c r="N1311" s="4">
        <v>50.247956979999998</v>
      </c>
      <c r="O1311" s="54">
        <f>EnergyDemand__2_1[[#This Row],[Demand]]*EnergyDemand__2_1[[#This Row],[RRP AUD$]]</f>
        <v>5524025.9836618882</v>
      </c>
    </row>
    <row r="1312" spans="1:15" x14ac:dyDescent="0.3">
      <c r="A1312" s="3">
        <v>42530</v>
      </c>
      <c r="B1312" s="3" t="str">
        <f>"Q" &amp;INT((MONTH(A1312)+2)/3) &amp; "-" &amp; YEAR(A1312)</f>
        <v>Q2-2016</v>
      </c>
      <c r="C1312" t="str">
        <f>TEXT(EnergyDemand__2_1[[#This Row],[Date]],"mmmm")</f>
        <v>June</v>
      </c>
      <c r="D1312">
        <f>WEEKNUM(EnergyDemand__2_1[[#This Row],[Date]],)</f>
        <v>24</v>
      </c>
      <c r="E1312" t="str">
        <f>TEXT(EnergyDemand__2_1[[#This Row],[Date]],"dddd")</f>
        <v>Thursday</v>
      </c>
      <c r="F1312" s="49">
        <f>YEAR(EnergyDemand__2_1[[#This Row],[Date]])</f>
        <v>2016</v>
      </c>
      <c r="G1312">
        <v>10.8</v>
      </c>
      <c r="H1312">
        <v>17.5</v>
      </c>
      <c r="I1312">
        <v>6</v>
      </c>
      <c r="J1312">
        <v>1.4</v>
      </c>
      <c r="K1312" t="str">
        <f>VLOOKUP(EnergyDemand__2_1[[#This Row],[Date]],_holidays!$A$1:$C$2107,2,0)</f>
        <v>Y</v>
      </c>
      <c r="L1312" t="str">
        <f>VLOOKUP(EnergyDemand__2_1[[#This Row],[Date]],_holidays!$A$1:$C$2107,3,0)</f>
        <v>N</v>
      </c>
      <c r="M1312" s="2">
        <v>132859.30499999999</v>
      </c>
      <c r="N1312" s="4">
        <v>50.238971939999999</v>
      </c>
      <c r="O1312" s="54">
        <f>EnergyDemand__2_1[[#This Row],[Demand]]*EnergyDemand__2_1[[#This Row],[RRP AUD$]]</f>
        <v>6674714.8958629016</v>
      </c>
    </row>
    <row r="1313" spans="1:15" x14ac:dyDescent="0.3">
      <c r="A1313" s="3">
        <v>42248</v>
      </c>
      <c r="B1313" s="3" t="str">
        <f>"Q" &amp;INT((MONTH(A1313)+2)/3) &amp; "-" &amp; YEAR(A1313)</f>
        <v>Q3-2015</v>
      </c>
      <c r="C1313" t="str">
        <f>TEXT(EnergyDemand__2_1[[#This Row],[Date]],"mmmm")</f>
        <v>September</v>
      </c>
      <c r="D1313">
        <f>WEEKNUM(EnergyDemand__2_1[[#This Row],[Date]],)</f>
        <v>36</v>
      </c>
      <c r="E1313" t="str">
        <f>TEXT(EnergyDemand__2_1[[#This Row],[Date]],"dddd")</f>
        <v>Tuesday</v>
      </c>
      <c r="F1313" s="49">
        <f>YEAR(EnergyDemand__2_1[[#This Row],[Date]])</f>
        <v>2015</v>
      </c>
      <c r="G1313">
        <v>5.0999999999999996</v>
      </c>
      <c r="H1313">
        <v>16.2</v>
      </c>
      <c r="I1313">
        <v>15.7</v>
      </c>
      <c r="J1313">
        <v>0</v>
      </c>
      <c r="K1313" t="str">
        <f>VLOOKUP(EnergyDemand__2_1[[#This Row],[Date]],_holidays!$A$1:$C$2107,2,0)</f>
        <v>Y</v>
      </c>
      <c r="L1313" t="str">
        <f>VLOOKUP(EnergyDemand__2_1[[#This Row],[Date]],_holidays!$A$1:$C$2107,3,0)</f>
        <v>N</v>
      </c>
      <c r="M1313" s="2">
        <v>134116.76999999999</v>
      </c>
      <c r="N1313" s="4">
        <v>50.145784390000003</v>
      </c>
      <c r="O1313" s="54">
        <f>EnergyDemand__2_1[[#This Row],[Demand]]*EnergyDemand__2_1[[#This Row],[RRP AUD$]]</f>
        <v>6725390.6315032197</v>
      </c>
    </row>
    <row r="1314" spans="1:15" x14ac:dyDescent="0.3">
      <c r="A1314" s="3">
        <v>43980</v>
      </c>
      <c r="B1314" s="3" t="str">
        <f>"Q" &amp;INT((MONTH(A1314)+2)/3) &amp; "-" &amp; YEAR(A1314)</f>
        <v>Q2-2020</v>
      </c>
      <c r="C1314" t="str">
        <f>TEXT(EnergyDemand__2_1[[#This Row],[Date]],"mmmm")</f>
        <v>May</v>
      </c>
      <c r="D1314">
        <f>WEEKNUM(EnergyDemand__2_1[[#This Row],[Date]],)</f>
        <v>22</v>
      </c>
      <c r="E1314" t="str">
        <f>TEXT(EnergyDemand__2_1[[#This Row],[Date]],"dddd")</f>
        <v>Friday</v>
      </c>
      <c r="F1314" s="49">
        <f>YEAR(EnergyDemand__2_1[[#This Row],[Date]])</f>
        <v>2020</v>
      </c>
      <c r="G1314">
        <v>7.2</v>
      </c>
      <c r="H1314">
        <v>17.100000000000001</v>
      </c>
      <c r="I1314">
        <v>9.6</v>
      </c>
      <c r="J1314">
        <v>0</v>
      </c>
      <c r="K1314" t="str">
        <f>VLOOKUP(EnergyDemand__2_1[[#This Row],[Date]],_holidays!$A$1:$C$2107,2,0)</f>
        <v>Y</v>
      </c>
      <c r="L1314" t="str">
        <f>VLOOKUP(EnergyDemand__2_1[[#This Row],[Date]],_holidays!$A$1:$C$2107,3,0)</f>
        <v>N</v>
      </c>
      <c r="M1314" s="2">
        <v>120072.09</v>
      </c>
      <c r="N1314" s="4">
        <v>50.142944370000002</v>
      </c>
      <c r="O1314" s="54">
        <f>EnergyDemand__2_1[[#This Row],[Demand]]*EnergyDemand__2_1[[#This Row],[RRP AUD$]]</f>
        <v>6020768.1292596338</v>
      </c>
    </row>
    <row r="1315" spans="1:15" x14ac:dyDescent="0.3">
      <c r="A1315" s="3">
        <v>43855</v>
      </c>
      <c r="B1315" s="3" t="str">
        <f>"Q" &amp;INT((MONTH(A1315)+2)/3) &amp; "-" &amp; YEAR(A1315)</f>
        <v>Q1-2020</v>
      </c>
      <c r="C1315" t="str">
        <f>TEXT(EnergyDemand__2_1[[#This Row],[Date]],"mmmm")</f>
        <v>January</v>
      </c>
      <c r="D1315">
        <f>WEEKNUM(EnergyDemand__2_1[[#This Row],[Date]],)</f>
        <v>4</v>
      </c>
      <c r="E1315" t="str">
        <f>TEXT(EnergyDemand__2_1[[#This Row],[Date]],"dddd")</f>
        <v>Saturday</v>
      </c>
      <c r="F1315" s="49">
        <f>YEAR(EnergyDemand__2_1[[#This Row],[Date]])</f>
        <v>2020</v>
      </c>
      <c r="G1315">
        <v>13</v>
      </c>
      <c r="H1315">
        <v>27.4</v>
      </c>
      <c r="I1315">
        <v>30</v>
      </c>
      <c r="J1315">
        <v>0</v>
      </c>
      <c r="K1315" t="str">
        <f>VLOOKUP(EnergyDemand__2_1[[#This Row],[Date]],_holidays!$A$1:$C$2107,2,0)</f>
        <v>N</v>
      </c>
      <c r="L1315" t="str">
        <f>VLOOKUP(EnergyDemand__2_1[[#This Row],[Date]],_holidays!$A$1:$C$2107,3,0)</f>
        <v>N</v>
      </c>
      <c r="M1315" s="2">
        <v>102445.88</v>
      </c>
      <c r="N1315" s="4">
        <v>50.132823129999998</v>
      </c>
      <c r="O1315" s="54">
        <f>EnergyDemand__2_1[[#This Row],[Demand]]*EnergyDemand__2_1[[#This Row],[RRP AUD$]]</f>
        <v>5135901.1824372048</v>
      </c>
    </row>
    <row r="1316" spans="1:15" x14ac:dyDescent="0.3">
      <c r="A1316" s="3">
        <v>44016</v>
      </c>
      <c r="B1316" s="3" t="str">
        <f>"Q" &amp;INT((MONTH(A1316)+2)/3) &amp; "-" &amp; YEAR(A1316)</f>
        <v>Q3-2020</v>
      </c>
      <c r="C1316" t="str">
        <f>TEXT(EnergyDemand__2_1[[#This Row],[Date]],"mmmm")</f>
        <v>July</v>
      </c>
      <c r="D1316">
        <f>WEEKNUM(EnergyDemand__2_1[[#This Row],[Date]],)</f>
        <v>27</v>
      </c>
      <c r="E1316" t="str">
        <f>TEXT(EnergyDemand__2_1[[#This Row],[Date]],"dddd")</f>
        <v>Saturday</v>
      </c>
      <c r="F1316" s="49">
        <f>YEAR(EnergyDemand__2_1[[#This Row],[Date]])</f>
        <v>2020</v>
      </c>
      <c r="G1316">
        <v>6.5</v>
      </c>
      <c r="H1316">
        <v>14.5</v>
      </c>
      <c r="I1316">
        <v>5.7</v>
      </c>
      <c r="J1316">
        <v>7.8</v>
      </c>
      <c r="K1316" t="str">
        <f>VLOOKUP(EnergyDemand__2_1[[#This Row],[Date]],_holidays!$A$1:$C$2107,2,0)</f>
        <v>N</v>
      </c>
      <c r="L1316" t="str">
        <f>VLOOKUP(EnergyDemand__2_1[[#This Row],[Date]],_holidays!$A$1:$C$2107,3,0)</f>
        <v>N</v>
      </c>
      <c r="M1316" s="2">
        <v>125400.27</v>
      </c>
      <c r="N1316" s="4">
        <v>50.026100579999998</v>
      </c>
      <c r="O1316" s="54">
        <f>EnergyDemand__2_1[[#This Row],[Demand]]*EnergyDemand__2_1[[#This Row],[RRP AUD$]]</f>
        <v>6273286.5197791569</v>
      </c>
    </row>
    <row r="1317" spans="1:15" x14ac:dyDescent="0.3">
      <c r="A1317" s="3">
        <v>42784</v>
      </c>
      <c r="B1317" s="3" t="str">
        <f>"Q" &amp;INT((MONTH(A1317)+2)/3) &amp; "-" &amp; YEAR(A1317)</f>
        <v>Q1-2017</v>
      </c>
      <c r="C1317" t="str">
        <f>TEXT(EnergyDemand__2_1[[#This Row],[Date]],"mmmm")</f>
        <v>February</v>
      </c>
      <c r="D1317">
        <f>WEEKNUM(EnergyDemand__2_1[[#This Row],[Date]],)</f>
        <v>7</v>
      </c>
      <c r="E1317" t="str">
        <f>TEXT(EnergyDemand__2_1[[#This Row],[Date]],"dddd")</f>
        <v>Saturday</v>
      </c>
      <c r="F1317" s="49">
        <f>YEAR(EnergyDemand__2_1[[#This Row],[Date]])</f>
        <v>2017</v>
      </c>
      <c r="G1317">
        <v>13.3</v>
      </c>
      <c r="H1317">
        <v>18.899999999999999</v>
      </c>
      <c r="I1317">
        <v>16.100000000000001</v>
      </c>
      <c r="J1317">
        <v>0</v>
      </c>
      <c r="K1317" t="str">
        <f>VLOOKUP(EnergyDemand__2_1[[#This Row],[Date]],_holidays!$A$1:$C$2107,2,0)</f>
        <v>Y</v>
      </c>
      <c r="L1317" t="str">
        <f>VLOOKUP(EnergyDemand__2_1[[#This Row],[Date]],_holidays!$A$1:$C$2107,3,0)</f>
        <v>N</v>
      </c>
      <c r="M1317" s="2">
        <v>95623.35</v>
      </c>
      <c r="N1317" s="4">
        <v>49.818158859999997</v>
      </c>
      <c r="O1317" s="54">
        <f>EnergyDemand__2_1[[#This Row],[Demand]]*EnergyDemand__2_1[[#This Row],[RRP AUD$]]</f>
        <v>4763779.2410253808</v>
      </c>
    </row>
    <row r="1318" spans="1:15" x14ac:dyDescent="0.3">
      <c r="A1318" s="3">
        <v>42640</v>
      </c>
      <c r="B1318" s="3" t="str">
        <f>"Q" &amp;INT((MONTH(A1318)+2)/3) &amp; "-" &amp; YEAR(A1318)</f>
        <v>Q3-2016</v>
      </c>
      <c r="C1318" t="str">
        <f>TEXT(EnergyDemand__2_1[[#This Row],[Date]],"mmmm")</f>
        <v>September</v>
      </c>
      <c r="D1318">
        <f>WEEKNUM(EnergyDemand__2_1[[#This Row],[Date]],)</f>
        <v>40</v>
      </c>
      <c r="E1318" t="str">
        <f>TEXT(EnergyDemand__2_1[[#This Row],[Date]],"dddd")</f>
        <v>Tuesday</v>
      </c>
      <c r="F1318" s="49">
        <f>YEAR(EnergyDemand__2_1[[#This Row],[Date]])</f>
        <v>2016</v>
      </c>
      <c r="G1318">
        <v>7.4</v>
      </c>
      <c r="H1318">
        <v>14.8</v>
      </c>
      <c r="I1318">
        <v>13.4</v>
      </c>
      <c r="J1318">
        <v>12.6</v>
      </c>
      <c r="K1318" t="str">
        <f>VLOOKUP(EnergyDemand__2_1[[#This Row],[Date]],_holidays!$A$1:$C$2107,2,0)</f>
        <v>N</v>
      </c>
      <c r="L1318" t="str">
        <f>VLOOKUP(EnergyDemand__2_1[[#This Row],[Date]],_holidays!$A$1:$C$2107,3,0)</f>
        <v>N</v>
      </c>
      <c r="M1318" s="2">
        <v>126888.77</v>
      </c>
      <c r="N1318" s="4">
        <v>49.794504430000003</v>
      </c>
      <c r="O1318" s="54">
        <f>EnergyDemand__2_1[[#This Row],[Demand]]*EnergyDemand__2_1[[#This Row],[RRP AUD$]]</f>
        <v>6318363.4198822519</v>
      </c>
    </row>
    <row r="1319" spans="1:15" x14ac:dyDescent="0.3">
      <c r="A1319" s="3">
        <v>43792</v>
      </c>
      <c r="B1319" s="3" t="str">
        <f>"Q" &amp;INT((MONTH(A1319)+2)/3) &amp; "-" &amp; YEAR(A1319)</f>
        <v>Q4-2019</v>
      </c>
      <c r="C1319" t="str">
        <f>TEXT(EnergyDemand__2_1[[#This Row],[Date]],"mmmm")</f>
        <v>November</v>
      </c>
      <c r="D1319">
        <f>WEEKNUM(EnergyDemand__2_1[[#This Row],[Date]],)</f>
        <v>47</v>
      </c>
      <c r="E1319" t="str">
        <f>TEXT(EnergyDemand__2_1[[#This Row],[Date]],"dddd")</f>
        <v>Saturday</v>
      </c>
      <c r="F1319" s="49">
        <f>YEAR(EnergyDemand__2_1[[#This Row],[Date]])</f>
        <v>2019</v>
      </c>
      <c r="G1319">
        <v>10.1</v>
      </c>
      <c r="H1319">
        <v>23.8</v>
      </c>
      <c r="I1319">
        <v>24.6</v>
      </c>
      <c r="J1319">
        <v>0</v>
      </c>
      <c r="K1319" t="str">
        <f>VLOOKUP(EnergyDemand__2_1[[#This Row],[Date]],_holidays!$A$1:$C$2107,2,0)</f>
        <v>Y</v>
      </c>
      <c r="L1319" t="str">
        <f>VLOOKUP(EnergyDemand__2_1[[#This Row],[Date]],_holidays!$A$1:$C$2107,3,0)</f>
        <v>N</v>
      </c>
      <c r="M1319" s="2">
        <v>97245.764999999999</v>
      </c>
      <c r="N1319" s="4">
        <v>49.794292779999999</v>
      </c>
      <c r="O1319" s="54">
        <f>EnergyDemand__2_1[[#This Row],[Demand]]*EnergyDemand__2_1[[#This Row],[RRP AUD$]]</f>
        <v>4842284.0940250764</v>
      </c>
    </row>
    <row r="1320" spans="1:15" x14ac:dyDescent="0.3">
      <c r="A1320" s="3">
        <v>42440</v>
      </c>
      <c r="B1320" s="3" t="str">
        <f>"Q" &amp;INT((MONTH(A1320)+2)/3) &amp; "-" &amp; YEAR(A1320)</f>
        <v>Q1-2016</v>
      </c>
      <c r="C1320" t="str">
        <f>TEXT(EnergyDemand__2_1[[#This Row],[Date]],"mmmm")</f>
        <v>March</v>
      </c>
      <c r="D1320">
        <f>WEEKNUM(EnergyDemand__2_1[[#This Row],[Date]],)</f>
        <v>11</v>
      </c>
      <c r="E1320" t="str">
        <f>TEXT(EnergyDemand__2_1[[#This Row],[Date]],"dddd")</f>
        <v>Friday</v>
      </c>
      <c r="F1320" s="49">
        <f>YEAR(EnergyDemand__2_1[[#This Row],[Date]])</f>
        <v>2016</v>
      </c>
      <c r="G1320">
        <v>18.8</v>
      </c>
      <c r="H1320">
        <v>26.1</v>
      </c>
      <c r="I1320">
        <v>19.600000000000001</v>
      </c>
      <c r="J1320">
        <v>8.4</v>
      </c>
      <c r="K1320" t="str">
        <f>VLOOKUP(EnergyDemand__2_1[[#This Row],[Date]],_holidays!$A$1:$C$2107,2,0)</f>
        <v>Y</v>
      </c>
      <c r="L1320" t="str">
        <f>VLOOKUP(EnergyDemand__2_1[[#This Row],[Date]],_holidays!$A$1:$C$2107,3,0)</f>
        <v>N</v>
      </c>
      <c r="M1320" s="2">
        <v>141414.35</v>
      </c>
      <c r="N1320" s="4">
        <v>49.793533140000001</v>
      </c>
      <c r="O1320" s="54">
        <f>EnergyDemand__2_1[[#This Row],[Demand]]*EnergyDemand__2_1[[#This Row],[RRP AUD$]]</f>
        <v>7041520.123196559</v>
      </c>
    </row>
    <row r="1321" spans="1:15" x14ac:dyDescent="0.3">
      <c r="A1321" s="3">
        <v>43893</v>
      </c>
      <c r="B1321" s="3" t="str">
        <f>"Q" &amp;INT((MONTH(A1321)+2)/3) &amp; "-" &amp; YEAR(A1321)</f>
        <v>Q1-2020</v>
      </c>
      <c r="C1321" t="str">
        <f>TEXT(EnergyDemand__2_1[[#This Row],[Date]],"mmmm")</f>
        <v>March</v>
      </c>
      <c r="D1321">
        <f>WEEKNUM(EnergyDemand__2_1[[#This Row],[Date]],)</f>
        <v>10</v>
      </c>
      <c r="E1321" t="str">
        <f>TEXT(EnergyDemand__2_1[[#This Row],[Date]],"dddd")</f>
        <v>Tuesday</v>
      </c>
      <c r="F1321" s="49">
        <f>YEAR(EnergyDemand__2_1[[#This Row],[Date]])</f>
        <v>2020</v>
      </c>
      <c r="G1321">
        <v>14.7</v>
      </c>
      <c r="H1321">
        <v>19.5</v>
      </c>
      <c r="I1321">
        <v>15.9</v>
      </c>
      <c r="J1321">
        <v>0</v>
      </c>
      <c r="K1321" t="str">
        <f>VLOOKUP(EnergyDemand__2_1[[#This Row],[Date]],_holidays!$A$1:$C$2107,2,0)</f>
        <v>Y</v>
      </c>
      <c r="L1321" t="str">
        <f>VLOOKUP(EnergyDemand__2_1[[#This Row],[Date]],_holidays!$A$1:$C$2107,3,0)</f>
        <v>N</v>
      </c>
      <c r="M1321" s="2">
        <v>108746.37</v>
      </c>
      <c r="N1321" s="4">
        <v>49.781089729999998</v>
      </c>
      <c r="O1321" s="54">
        <f>EnergyDemand__2_1[[#This Row],[Demand]]*EnergyDemand__2_1[[#This Row],[RRP AUD$]]</f>
        <v>5413512.8027817793</v>
      </c>
    </row>
    <row r="1322" spans="1:15" x14ac:dyDescent="0.3">
      <c r="A1322" s="3">
        <v>42270</v>
      </c>
      <c r="B1322" s="3" t="str">
        <f>"Q" &amp;INT((MONTH(A1322)+2)/3) &amp; "-" &amp; YEAR(A1322)</f>
        <v>Q3-2015</v>
      </c>
      <c r="C1322" t="str">
        <f>TEXT(EnergyDemand__2_1[[#This Row],[Date]],"mmmm")</f>
        <v>September</v>
      </c>
      <c r="D1322">
        <f>WEEKNUM(EnergyDemand__2_1[[#This Row],[Date]],)</f>
        <v>39</v>
      </c>
      <c r="E1322" t="str">
        <f>TEXT(EnergyDemand__2_1[[#This Row],[Date]],"dddd")</f>
        <v>Wednesday</v>
      </c>
      <c r="F1322" s="49">
        <f>YEAR(EnergyDemand__2_1[[#This Row],[Date]])</f>
        <v>2015</v>
      </c>
      <c r="G1322">
        <v>8.5</v>
      </c>
      <c r="H1322">
        <v>12.6</v>
      </c>
      <c r="I1322">
        <v>20.3</v>
      </c>
      <c r="J1322">
        <v>0</v>
      </c>
      <c r="K1322" t="str">
        <f>VLOOKUP(EnergyDemand__2_1[[#This Row],[Date]],_holidays!$A$1:$C$2107,2,0)</f>
        <v>N</v>
      </c>
      <c r="L1322" t="str">
        <f>VLOOKUP(EnergyDemand__2_1[[#This Row],[Date]],_holidays!$A$1:$C$2107,3,0)</f>
        <v>N</v>
      </c>
      <c r="M1322" s="2">
        <v>131866.73000000001</v>
      </c>
      <c r="N1322" s="4">
        <v>49.768610670000001</v>
      </c>
      <c r="O1322" s="54">
        <f>EnergyDemand__2_1[[#This Row],[Demand]]*EnergyDemand__2_1[[#This Row],[RRP AUD$]]</f>
        <v>6562823.9456960093</v>
      </c>
    </row>
    <row r="1323" spans="1:15" x14ac:dyDescent="0.3">
      <c r="A1323" s="3">
        <v>44079</v>
      </c>
      <c r="B1323" s="3" t="str">
        <f>"Q" &amp;INT((MONTH(A1323)+2)/3) &amp; "-" &amp; YEAR(A1323)</f>
        <v>Q3-2020</v>
      </c>
      <c r="C1323" t="str">
        <f>TEXT(EnergyDemand__2_1[[#This Row],[Date]],"mmmm")</f>
        <v>September</v>
      </c>
      <c r="D1323">
        <f>WEEKNUM(EnergyDemand__2_1[[#This Row],[Date]],)</f>
        <v>36</v>
      </c>
      <c r="E1323" t="str">
        <f>TEXT(EnergyDemand__2_1[[#This Row],[Date]],"dddd")</f>
        <v>Saturday</v>
      </c>
      <c r="F1323" s="49">
        <f>YEAR(EnergyDemand__2_1[[#This Row],[Date]])</f>
        <v>2020</v>
      </c>
      <c r="G1323">
        <v>9.6999999999999993</v>
      </c>
      <c r="H1323">
        <v>16.600000000000001</v>
      </c>
      <c r="I1323">
        <v>15</v>
      </c>
      <c r="J1323">
        <v>0.2</v>
      </c>
      <c r="K1323" t="str">
        <f>VLOOKUP(EnergyDemand__2_1[[#This Row],[Date]],_holidays!$A$1:$C$2107,2,0)</f>
        <v>N</v>
      </c>
      <c r="L1323" t="str">
        <f>VLOOKUP(EnergyDemand__2_1[[#This Row],[Date]],_holidays!$A$1:$C$2107,3,0)</f>
        <v>N</v>
      </c>
      <c r="M1323" s="2">
        <v>105534.01</v>
      </c>
      <c r="N1323" s="4">
        <v>49.738453800000002</v>
      </c>
      <c r="O1323" s="54">
        <f>EnergyDemand__2_1[[#This Row],[Demand]]*EnergyDemand__2_1[[#This Row],[RRP AUD$]]</f>
        <v>5249098.4807137381</v>
      </c>
    </row>
    <row r="1324" spans="1:15" x14ac:dyDescent="0.3">
      <c r="A1324" s="3">
        <v>42347</v>
      </c>
      <c r="B1324" s="3" t="str">
        <f>"Q" &amp;INT((MONTH(A1324)+2)/3) &amp; "-" &amp; YEAR(A1324)</f>
        <v>Q4-2015</v>
      </c>
      <c r="C1324" t="str">
        <f>TEXT(EnergyDemand__2_1[[#This Row],[Date]],"mmmm")</f>
        <v>December</v>
      </c>
      <c r="D1324">
        <f>WEEKNUM(EnergyDemand__2_1[[#This Row],[Date]],)</f>
        <v>50</v>
      </c>
      <c r="E1324" t="str">
        <f>TEXT(EnergyDemand__2_1[[#This Row],[Date]],"dddd")</f>
        <v>Wednesday</v>
      </c>
      <c r="F1324" s="49">
        <f>YEAR(EnergyDemand__2_1[[#This Row],[Date]])</f>
        <v>2015</v>
      </c>
      <c r="G1324">
        <v>15.4</v>
      </c>
      <c r="H1324">
        <v>24.6</v>
      </c>
      <c r="I1324">
        <v>27</v>
      </c>
      <c r="J1324">
        <v>0</v>
      </c>
      <c r="K1324" t="str">
        <f>VLOOKUP(EnergyDemand__2_1[[#This Row],[Date]],_holidays!$A$1:$C$2107,2,0)</f>
        <v>Y</v>
      </c>
      <c r="L1324" t="str">
        <f>VLOOKUP(EnergyDemand__2_1[[#This Row],[Date]],_holidays!$A$1:$C$2107,3,0)</f>
        <v>N</v>
      </c>
      <c r="M1324" s="2">
        <v>125965.02</v>
      </c>
      <c r="N1324" s="4">
        <v>49.73700573</v>
      </c>
      <c r="O1324" s="54">
        <f>EnergyDemand__2_1[[#This Row],[Demand]]*EnergyDemand__2_1[[#This Row],[RRP AUD$]]</f>
        <v>6265122.9215195645</v>
      </c>
    </row>
    <row r="1325" spans="1:15" x14ac:dyDescent="0.3">
      <c r="A1325" s="3">
        <v>42450</v>
      </c>
      <c r="B1325" s="3" t="str">
        <f>"Q" &amp;INT((MONTH(A1325)+2)/3) &amp; "-" &amp; YEAR(A1325)</f>
        <v>Q1-2016</v>
      </c>
      <c r="C1325" t="str">
        <f>TEXT(EnergyDemand__2_1[[#This Row],[Date]],"mmmm")</f>
        <v>March</v>
      </c>
      <c r="D1325">
        <f>WEEKNUM(EnergyDemand__2_1[[#This Row],[Date]],)</f>
        <v>13</v>
      </c>
      <c r="E1325" t="str">
        <f>TEXT(EnergyDemand__2_1[[#This Row],[Date]],"dddd")</f>
        <v>Monday</v>
      </c>
      <c r="F1325" s="49">
        <f>YEAR(EnergyDemand__2_1[[#This Row],[Date]])</f>
        <v>2016</v>
      </c>
      <c r="G1325">
        <v>11.2</v>
      </c>
      <c r="H1325">
        <v>23.5</v>
      </c>
      <c r="I1325">
        <v>19.7</v>
      </c>
      <c r="J1325">
        <v>0</v>
      </c>
      <c r="K1325" t="str">
        <f>VLOOKUP(EnergyDemand__2_1[[#This Row],[Date]],_holidays!$A$1:$C$2107,2,0)</f>
        <v>Y</v>
      </c>
      <c r="L1325" t="str">
        <f>VLOOKUP(EnergyDemand__2_1[[#This Row],[Date]],_holidays!$A$1:$C$2107,3,0)</f>
        <v>N</v>
      </c>
      <c r="M1325" s="2">
        <v>117796.715</v>
      </c>
      <c r="N1325" s="4">
        <v>49.676549350000002</v>
      </c>
      <c r="O1325" s="54">
        <f>EnergyDemand__2_1[[#This Row],[Demand]]*EnergyDemand__2_1[[#This Row],[RRP AUD$]]</f>
        <v>5851734.325965385</v>
      </c>
    </row>
    <row r="1326" spans="1:15" x14ac:dyDescent="0.3">
      <c r="A1326" s="3">
        <v>42359</v>
      </c>
      <c r="B1326" s="3" t="str">
        <f>"Q" &amp;INT((MONTH(A1326)+2)/3) &amp; "-" &amp; YEAR(A1326)</f>
        <v>Q4-2015</v>
      </c>
      <c r="C1326" t="str">
        <f>TEXT(EnergyDemand__2_1[[#This Row],[Date]],"mmmm")</f>
        <v>December</v>
      </c>
      <c r="D1326">
        <f>WEEKNUM(EnergyDemand__2_1[[#This Row],[Date]],)</f>
        <v>52</v>
      </c>
      <c r="E1326" t="str">
        <f>TEXT(EnergyDemand__2_1[[#This Row],[Date]],"dddd")</f>
        <v>Monday</v>
      </c>
      <c r="F1326" s="49">
        <f>YEAR(EnergyDemand__2_1[[#This Row],[Date]])</f>
        <v>2015</v>
      </c>
      <c r="G1326">
        <v>15</v>
      </c>
      <c r="H1326">
        <v>20.2</v>
      </c>
      <c r="I1326">
        <v>25.4</v>
      </c>
      <c r="J1326">
        <v>6</v>
      </c>
      <c r="K1326" t="str">
        <f>VLOOKUP(EnergyDemand__2_1[[#This Row],[Date]],_holidays!$A$1:$C$2107,2,0)</f>
        <v>N</v>
      </c>
      <c r="L1326" t="str">
        <f>VLOOKUP(EnergyDemand__2_1[[#This Row],[Date]],_holidays!$A$1:$C$2107,3,0)</f>
        <v>N</v>
      </c>
      <c r="M1326" s="2">
        <v>113802.21</v>
      </c>
      <c r="N1326" s="4">
        <v>49.621251919999999</v>
      </c>
      <c r="O1326" s="54">
        <f>EnergyDemand__2_1[[#This Row],[Demand]]*EnergyDemand__2_1[[#This Row],[RRP AUD$]]</f>
        <v>5647008.1314627435</v>
      </c>
    </row>
    <row r="1327" spans="1:15" x14ac:dyDescent="0.3">
      <c r="A1327" s="3">
        <v>42432</v>
      </c>
      <c r="B1327" s="3" t="str">
        <f>"Q" &amp;INT((MONTH(A1327)+2)/3) &amp; "-" &amp; YEAR(A1327)</f>
        <v>Q1-2016</v>
      </c>
      <c r="C1327" t="str">
        <f>TEXT(EnergyDemand__2_1[[#This Row],[Date]],"mmmm")</f>
        <v>March</v>
      </c>
      <c r="D1327">
        <f>WEEKNUM(EnergyDemand__2_1[[#This Row],[Date]],)</f>
        <v>10</v>
      </c>
      <c r="E1327" t="str">
        <f>TEXT(EnergyDemand__2_1[[#This Row],[Date]],"dddd")</f>
        <v>Thursday</v>
      </c>
      <c r="F1327" s="49">
        <f>YEAR(EnergyDemand__2_1[[#This Row],[Date]])</f>
        <v>2016</v>
      </c>
      <c r="G1327">
        <v>17.399999999999999</v>
      </c>
      <c r="H1327">
        <v>23.9</v>
      </c>
      <c r="I1327">
        <v>21.8</v>
      </c>
      <c r="J1327">
        <v>0.2</v>
      </c>
      <c r="K1327" t="str">
        <f>VLOOKUP(EnergyDemand__2_1[[#This Row],[Date]],_holidays!$A$1:$C$2107,2,0)</f>
        <v>Y</v>
      </c>
      <c r="L1327" t="str">
        <f>VLOOKUP(EnergyDemand__2_1[[#This Row],[Date]],_holidays!$A$1:$C$2107,3,0)</f>
        <v>N</v>
      </c>
      <c r="M1327" s="2">
        <v>136226.12</v>
      </c>
      <c r="N1327" s="4">
        <v>49.552162510000002</v>
      </c>
      <c r="O1327" s="54">
        <f>EnergyDemand__2_1[[#This Row],[Demand]]*EnergyDemand__2_1[[#This Row],[RRP AUD$]]</f>
        <v>6750298.8363467613</v>
      </c>
    </row>
    <row r="1328" spans="1:15" x14ac:dyDescent="0.3">
      <c r="A1328" s="3">
        <v>42446</v>
      </c>
      <c r="B1328" s="3" t="str">
        <f>"Q" &amp;INT((MONTH(A1328)+2)/3) &amp; "-" &amp; YEAR(A1328)</f>
        <v>Q1-2016</v>
      </c>
      <c r="C1328" t="str">
        <f>TEXT(EnergyDemand__2_1[[#This Row],[Date]],"mmmm")</f>
        <v>March</v>
      </c>
      <c r="D1328">
        <f>WEEKNUM(EnergyDemand__2_1[[#This Row],[Date]],)</f>
        <v>12</v>
      </c>
      <c r="E1328" t="str">
        <f>TEXT(EnergyDemand__2_1[[#This Row],[Date]],"dddd")</f>
        <v>Thursday</v>
      </c>
      <c r="F1328" s="49">
        <f>YEAR(EnergyDemand__2_1[[#This Row],[Date]])</f>
        <v>2016</v>
      </c>
      <c r="G1328">
        <v>18.3</v>
      </c>
      <c r="H1328">
        <v>32.5</v>
      </c>
      <c r="I1328">
        <v>19.600000000000001</v>
      </c>
      <c r="J1328">
        <v>0</v>
      </c>
      <c r="K1328" t="str">
        <f>VLOOKUP(EnergyDemand__2_1[[#This Row],[Date]],_holidays!$A$1:$C$2107,2,0)</f>
        <v>Y</v>
      </c>
      <c r="L1328" t="str">
        <f>VLOOKUP(EnergyDemand__2_1[[#This Row],[Date]],_holidays!$A$1:$C$2107,3,0)</f>
        <v>N</v>
      </c>
      <c r="M1328" s="2">
        <v>143184.80499999999</v>
      </c>
      <c r="N1328" s="4">
        <v>49.491101499999999</v>
      </c>
      <c r="O1328" s="54">
        <f>EnergyDemand__2_1[[#This Row],[Demand]]*EnergyDemand__2_1[[#This Row],[RRP AUD$]]</f>
        <v>7086373.7175127072</v>
      </c>
    </row>
    <row r="1329" spans="1:15" x14ac:dyDescent="0.3">
      <c r="A1329" s="3">
        <v>43854</v>
      </c>
      <c r="B1329" s="3" t="str">
        <f>"Q" &amp;INT((MONTH(A1329)+2)/3) &amp; "-" &amp; YEAR(A1329)</f>
        <v>Q1-2020</v>
      </c>
      <c r="C1329" t="str">
        <f>TEXT(EnergyDemand__2_1[[#This Row],[Date]],"mmmm")</f>
        <v>January</v>
      </c>
      <c r="D1329">
        <f>WEEKNUM(EnergyDemand__2_1[[#This Row],[Date]],)</f>
        <v>4</v>
      </c>
      <c r="E1329" t="str">
        <f>TEXT(EnergyDemand__2_1[[#This Row],[Date]],"dddd")</f>
        <v>Friday</v>
      </c>
      <c r="F1329" s="49">
        <f>YEAR(EnergyDemand__2_1[[#This Row],[Date]])</f>
        <v>2020</v>
      </c>
      <c r="G1329">
        <v>11.7</v>
      </c>
      <c r="H1329">
        <v>24.1</v>
      </c>
      <c r="I1329">
        <v>20.6</v>
      </c>
      <c r="J1329">
        <v>1.2</v>
      </c>
      <c r="K1329" t="str">
        <f>VLOOKUP(EnergyDemand__2_1[[#This Row],[Date]],_holidays!$A$1:$C$2107,2,0)</f>
        <v>N</v>
      </c>
      <c r="L1329" t="str">
        <f>VLOOKUP(EnergyDemand__2_1[[#This Row],[Date]],_holidays!$A$1:$C$2107,3,0)</f>
        <v>N</v>
      </c>
      <c r="M1329" s="2">
        <v>109316.375</v>
      </c>
      <c r="N1329" s="4">
        <v>49.479433710000002</v>
      </c>
      <c r="O1329" s="54">
        <f>EnergyDemand__2_1[[#This Row],[Demand]]*EnergyDemand__2_1[[#This Row],[RRP AUD$]]</f>
        <v>5408912.3302300014</v>
      </c>
    </row>
    <row r="1330" spans="1:15" x14ac:dyDescent="0.3">
      <c r="A1330" s="3">
        <v>42570</v>
      </c>
      <c r="B1330" s="3" t="str">
        <f>"Q" &amp;INT((MONTH(A1330)+2)/3) &amp; "-" &amp; YEAR(A1330)</f>
        <v>Q3-2016</v>
      </c>
      <c r="C1330" t="str">
        <f>TEXT(EnergyDemand__2_1[[#This Row],[Date]],"mmmm")</f>
        <v>July</v>
      </c>
      <c r="D1330">
        <f>WEEKNUM(EnergyDemand__2_1[[#This Row],[Date]],)</f>
        <v>30</v>
      </c>
      <c r="E1330" t="str">
        <f>TEXT(EnergyDemand__2_1[[#This Row],[Date]],"dddd")</f>
        <v>Tuesday</v>
      </c>
      <c r="F1330" s="49">
        <f>YEAR(EnergyDemand__2_1[[#This Row],[Date]])</f>
        <v>2016</v>
      </c>
      <c r="G1330">
        <v>12.6</v>
      </c>
      <c r="H1330">
        <v>16</v>
      </c>
      <c r="I1330">
        <v>5.7</v>
      </c>
      <c r="J1330">
        <v>0</v>
      </c>
      <c r="K1330" t="str">
        <f>VLOOKUP(EnergyDemand__2_1[[#This Row],[Date]],_holidays!$A$1:$C$2107,2,0)</f>
        <v>Y</v>
      </c>
      <c r="L1330" t="str">
        <f>VLOOKUP(EnergyDemand__2_1[[#This Row],[Date]],_holidays!$A$1:$C$2107,3,0)</f>
        <v>N</v>
      </c>
      <c r="M1330" s="2">
        <v>137028.04999999999</v>
      </c>
      <c r="N1330" s="4">
        <v>49.453789790000002</v>
      </c>
      <c r="O1330" s="54">
        <f>EnergyDemand__2_1[[#This Row],[Demand]]*EnergyDemand__2_1[[#This Row],[RRP AUD$]]</f>
        <v>6776556.3800336095</v>
      </c>
    </row>
    <row r="1331" spans="1:15" x14ac:dyDescent="0.3">
      <c r="A1331" s="3">
        <v>43914</v>
      </c>
      <c r="B1331" s="3" t="str">
        <f>"Q" &amp;INT((MONTH(A1331)+2)/3) &amp; "-" &amp; YEAR(A1331)</f>
        <v>Q1-2020</v>
      </c>
      <c r="C1331" t="str">
        <f>TEXT(EnergyDemand__2_1[[#This Row],[Date]],"mmmm")</f>
        <v>March</v>
      </c>
      <c r="D1331">
        <f>WEEKNUM(EnergyDemand__2_1[[#This Row],[Date]],)</f>
        <v>13</v>
      </c>
      <c r="E1331" t="str">
        <f>TEXT(EnergyDemand__2_1[[#This Row],[Date]],"dddd")</f>
        <v>Tuesday</v>
      </c>
      <c r="F1331" s="49">
        <f>YEAR(EnergyDemand__2_1[[#This Row],[Date]])</f>
        <v>2020</v>
      </c>
      <c r="G1331">
        <v>8.5</v>
      </c>
      <c r="H1331">
        <v>17.899999999999999</v>
      </c>
      <c r="I1331">
        <v>15.8</v>
      </c>
      <c r="J1331">
        <v>0</v>
      </c>
      <c r="K1331" t="str">
        <f>VLOOKUP(EnergyDemand__2_1[[#This Row],[Date]],_holidays!$A$1:$C$2107,2,0)</f>
        <v>N</v>
      </c>
      <c r="L1331" t="str">
        <f>VLOOKUP(EnergyDemand__2_1[[#This Row],[Date]],_holidays!$A$1:$C$2107,3,0)</f>
        <v>N</v>
      </c>
      <c r="M1331" s="2">
        <v>114935.545</v>
      </c>
      <c r="N1331" s="4">
        <v>49.44768766</v>
      </c>
      <c r="O1331" s="54">
        <f>EnergyDemand__2_1[[#This Row],[Demand]]*EnergyDemand__2_1[[#This Row],[RRP AUD$]]</f>
        <v>5683296.9301918745</v>
      </c>
    </row>
    <row r="1332" spans="1:15" x14ac:dyDescent="0.3">
      <c r="A1332" s="3">
        <v>43227</v>
      </c>
      <c r="B1332" s="3" t="str">
        <f>"Q" &amp;INT((MONTH(A1332)+2)/3) &amp; "-" &amp; YEAR(A1332)</f>
        <v>Q2-2018</v>
      </c>
      <c r="C1332" t="str">
        <f>TEXT(EnergyDemand__2_1[[#This Row],[Date]],"mmmm")</f>
        <v>May</v>
      </c>
      <c r="D1332">
        <f>WEEKNUM(EnergyDemand__2_1[[#This Row],[Date]],)</f>
        <v>19</v>
      </c>
      <c r="E1332" t="str">
        <f>TEXT(EnergyDemand__2_1[[#This Row],[Date]],"dddd")</f>
        <v>Monday</v>
      </c>
      <c r="F1332" s="49">
        <f>YEAR(EnergyDemand__2_1[[#This Row],[Date]])</f>
        <v>2018</v>
      </c>
      <c r="G1332">
        <v>12</v>
      </c>
      <c r="H1332">
        <v>19.5</v>
      </c>
      <c r="I1332">
        <v>6.2</v>
      </c>
      <c r="J1332">
        <v>0</v>
      </c>
      <c r="K1332" t="str">
        <f>VLOOKUP(EnergyDemand__2_1[[#This Row],[Date]],_holidays!$A$1:$C$2107,2,0)</f>
        <v>Y</v>
      </c>
      <c r="L1332" t="str">
        <f>VLOOKUP(EnergyDemand__2_1[[#This Row],[Date]],_holidays!$A$1:$C$2107,3,0)</f>
        <v>N</v>
      </c>
      <c r="M1332" s="2">
        <v>118254.55499999999</v>
      </c>
      <c r="N1332" s="4">
        <v>49.41762224</v>
      </c>
      <c r="O1332" s="54">
        <f>EnergyDemand__2_1[[#This Row],[Demand]]*EnergyDemand__2_1[[#This Row],[RRP AUD$]]</f>
        <v>5843858.9271493033</v>
      </c>
    </row>
    <row r="1333" spans="1:15" x14ac:dyDescent="0.3">
      <c r="A1333" s="3">
        <v>43917</v>
      </c>
      <c r="B1333" s="3" t="str">
        <f>"Q" &amp;INT((MONTH(A1333)+2)/3) &amp; "-" &amp; YEAR(A1333)</f>
        <v>Q1-2020</v>
      </c>
      <c r="C1333" t="str">
        <f>TEXT(EnergyDemand__2_1[[#This Row],[Date]],"mmmm")</f>
        <v>March</v>
      </c>
      <c r="D1333">
        <f>WEEKNUM(EnergyDemand__2_1[[#This Row],[Date]],)</f>
        <v>13</v>
      </c>
      <c r="E1333" t="str">
        <f>TEXT(EnergyDemand__2_1[[#This Row],[Date]],"dddd")</f>
        <v>Friday</v>
      </c>
      <c r="F1333" s="49">
        <f>YEAR(EnergyDemand__2_1[[#This Row],[Date]])</f>
        <v>2020</v>
      </c>
      <c r="G1333">
        <v>13.6</v>
      </c>
      <c r="H1333">
        <v>27.6</v>
      </c>
      <c r="I1333">
        <v>17.8</v>
      </c>
      <c r="J1333">
        <v>0</v>
      </c>
      <c r="K1333" t="str">
        <f>VLOOKUP(EnergyDemand__2_1[[#This Row],[Date]],_holidays!$A$1:$C$2107,2,0)</f>
        <v>N</v>
      </c>
      <c r="L1333" t="str">
        <f>VLOOKUP(EnergyDemand__2_1[[#This Row],[Date]],_holidays!$A$1:$C$2107,3,0)</f>
        <v>N</v>
      </c>
      <c r="M1333" s="2">
        <v>111958.245</v>
      </c>
      <c r="N1333" s="4">
        <v>49.318500309999997</v>
      </c>
      <c r="O1333" s="54">
        <f>EnergyDemand__2_1[[#This Row],[Demand]]*EnergyDemand__2_1[[#This Row],[RRP AUD$]]</f>
        <v>5521612.7407395551</v>
      </c>
    </row>
    <row r="1334" spans="1:15" x14ac:dyDescent="0.3">
      <c r="A1334" s="3">
        <v>42388</v>
      </c>
      <c r="B1334" s="3" t="str">
        <f>"Q" &amp;INT((MONTH(A1334)+2)/3) &amp; "-" &amp; YEAR(A1334)</f>
        <v>Q1-2016</v>
      </c>
      <c r="C1334" t="str">
        <f>TEXT(EnergyDemand__2_1[[#This Row],[Date]],"mmmm")</f>
        <v>January</v>
      </c>
      <c r="D1334">
        <f>WEEKNUM(EnergyDemand__2_1[[#This Row],[Date]],)</f>
        <v>4</v>
      </c>
      <c r="E1334" t="str">
        <f>TEXT(EnergyDemand__2_1[[#This Row],[Date]],"dddd")</f>
        <v>Tuesday</v>
      </c>
      <c r="F1334" s="49">
        <f>YEAR(EnergyDemand__2_1[[#This Row],[Date]])</f>
        <v>2016</v>
      </c>
      <c r="G1334">
        <v>17.899999999999999</v>
      </c>
      <c r="H1334">
        <v>30.9</v>
      </c>
      <c r="I1334">
        <v>27.2</v>
      </c>
      <c r="J1334">
        <v>0</v>
      </c>
      <c r="K1334" t="str">
        <f>VLOOKUP(EnergyDemand__2_1[[#This Row],[Date]],_holidays!$A$1:$C$2107,2,0)</f>
        <v>N</v>
      </c>
      <c r="L1334" t="str">
        <f>VLOOKUP(EnergyDemand__2_1[[#This Row],[Date]],_holidays!$A$1:$C$2107,3,0)</f>
        <v>N</v>
      </c>
      <c r="M1334" s="2">
        <v>148612.37</v>
      </c>
      <c r="N1334" s="4">
        <v>49.257935250000003</v>
      </c>
      <c r="O1334" s="54">
        <f>EnergyDemand__2_1[[#This Row],[Demand]]*EnergyDemand__2_1[[#This Row],[RRP AUD$]]</f>
        <v>7320338.4988090424</v>
      </c>
    </row>
    <row r="1335" spans="1:15" x14ac:dyDescent="0.3">
      <c r="A1335" s="3">
        <v>42202</v>
      </c>
      <c r="B1335" s="3" t="str">
        <f>"Q" &amp;INT((MONTH(A1335)+2)/3) &amp; "-" &amp; YEAR(A1335)</f>
        <v>Q3-2015</v>
      </c>
      <c r="C1335" t="str">
        <f>TEXT(EnergyDemand__2_1[[#This Row],[Date]],"mmmm")</f>
        <v>July</v>
      </c>
      <c r="D1335">
        <f>WEEKNUM(EnergyDemand__2_1[[#This Row],[Date]],)</f>
        <v>29</v>
      </c>
      <c r="E1335" t="str">
        <f>TEXT(EnergyDemand__2_1[[#This Row],[Date]],"dddd")</f>
        <v>Friday</v>
      </c>
      <c r="F1335" s="49">
        <f>YEAR(EnergyDemand__2_1[[#This Row],[Date]])</f>
        <v>2015</v>
      </c>
      <c r="G1335">
        <v>7.3</v>
      </c>
      <c r="H1335">
        <v>12.3</v>
      </c>
      <c r="I1335">
        <v>6.5</v>
      </c>
      <c r="J1335">
        <v>2.4</v>
      </c>
      <c r="K1335" t="str">
        <f>VLOOKUP(EnergyDemand__2_1[[#This Row],[Date]],_holidays!$A$1:$C$2107,2,0)</f>
        <v>Y</v>
      </c>
      <c r="L1335" t="str">
        <f>VLOOKUP(EnergyDemand__2_1[[#This Row],[Date]],_holidays!$A$1:$C$2107,3,0)</f>
        <v>N</v>
      </c>
      <c r="M1335" s="2">
        <v>142965.48000000001</v>
      </c>
      <c r="N1335" s="4">
        <v>49.218506959999999</v>
      </c>
      <c r="O1335" s="54">
        <f>EnergyDemand__2_1[[#This Row],[Demand]]*EnergyDemand__2_1[[#This Row],[RRP AUD$]]</f>
        <v>7036547.4724197416</v>
      </c>
    </row>
    <row r="1336" spans="1:15" x14ac:dyDescent="0.3">
      <c r="A1336" s="3">
        <v>44010</v>
      </c>
      <c r="B1336" s="3" t="str">
        <f>"Q" &amp;INT((MONTH(A1336)+2)/3) &amp; "-" &amp; YEAR(A1336)</f>
        <v>Q2-2020</v>
      </c>
      <c r="C1336" t="str">
        <f>TEXT(EnergyDemand__2_1[[#This Row],[Date]],"mmmm")</f>
        <v>June</v>
      </c>
      <c r="D1336">
        <f>WEEKNUM(EnergyDemand__2_1[[#This Row],[Date]],)</f>
        <v>27</v>
      </c>
      <c r="E1336" t="str">
        <f>TEXT(EnergyDemand__2_1[[#This Row],[Date]],"dddd")</f>
        <v>Sunday</v>
      </c>
      <c r="F1336" s="49">
        <f>YEAR(EnergyDemand__2_1[[#This Row],[Date]])</f>
        <v>2020</v>
      </c>
      <c r="G1336">
        <v>1.7</v>
      </c>
      <c r="H1336">
        <v>12.5</v>
      </c>
      <c r="I1336">
        <v>9.3000000000000007</v>
      </c>
      <c r="J1336">
        <v>0.2</v>
      </c>
      <c r="K1336" t="str">
        <f>VLOOKUP(EnergyDemand__2_1[[#This Row],[Date]],_holidays!$A$1:$C$2107,2,0)</f>
        <v>N</v>
      </c>
      <c r="L1336" t="str">
        <f>VLOOKUP(EnergyDemand__2_1[[#This Row],[Date]],_holidays!$A$1:$C$2107,3,0)</f>
        <v>N</v>
      </c>
      <c r="M1336" s="2">
        <v>125830.75</v>
      </c>
      <c r="N1336" s="4">
        <v>49.198760270000001</v>
      </c>
      <c r="O1336" s="54">
        <f>EnergyDemand__2_1[[#This Row],[Demand]]*EnergyDemand__2_1[[#This Row],[RRP AUD$]]</f>
        <v>6190716.9038443025</v>
      </c>
    </row>
    <row r="1337" spans="1:15" x14ac:dyDescent="0.3">
      <c r="A1337" s="3">
        <v>44047</v>
      </c>
      <c r="B1337" s="3" t="str">
        <f>"Q" &amp;INT((MONTH(A1337)+2)/3) &amp; "-" &amp; YEAR(A1337)</f>
        <v>Q3-2020</v>
      </c>
      <c r="C1337" t="str">
        <f>TEXT(EnergyDemand__2_1[[#This Row],[Date]],"mmmm")</f>
        <v>August</v>
      </c>
      <c r="D1337">
        <f>WEEKNUM(EnergyDemand__2_1[[#This Row],[Date]],)</f>
        <v>32</v>
      </c>
      <c r="E1337" t="str">
        <f>TEXT(EnergyDemand__2_1[[#This Row],[Date]],"dddd")</f>
        <v>Tuesday</v>
      </c>
      <c r="F1337" s="49">
        <f>YEAR(EnergyDemand__2_1[[#This Row],[Date]])</f>
        <v>2020</v>
      </c>
      <c r="G1337">
        <v>5.0999999999999996</v>
      </c>
      <c r="H1337">
        <v>10.5</v>
      </c>
      <c r="I1337">
        <v>10</v>
      </c>
      <c r="J1337">
        <v>1.2</v>
      </c>
      <c r="K1337" t="str">
        <f>VLOOKUP(EnergyDemand__2_1[[#This Row],[Date]],_holidays!$A$1:$C$2107,2,0)</f>
        <v>N</v>
      </c>
      <c r="L1337" t="str">
        <f>VLOOKUP(EnergyDemand__2_1[[#This Row],[Date]],_holidays!$A$1:$C$2107,3,0)</f>
        <v>N</v>
      </c>
      <c r="M1337" s="2">
        <v>140042.14499999999</v>
      </c>
      <c r="N1337" s="4">
        <v>49.18959504</v>
      </c>
      <c r="O1337" s="54">
        <f>EnergyDemand__2_1[[#This Row],[Demand]]*EnergyDemand__2_1[[#This Row],[RRP AUD$]]</f>
        <v>6888616.40108296</v>
      </c>
    </row>
    <row r="1338" spans="1:15" x14ac:dyDescent="0.3">
      <c r="A1338" s="3">
        <v>42563</v>
      </c>
      <c r="B1338" s="3" t="str">
        <f>"Q" &amp;INT((MONTH(A1338)+2)/3) &amp; "-" &amp; YEAR(A1338)</f>
        <v>Q3-2016</v>
      </c>
      <c r="C1338" t="str">
        <f>TEXT(EnergyDemand__2_1[[#This Row],[Date]],"mmmm")</f>
        <v>July</v>
      </c>
      <c r="D1338">
        <f>WEEKNUM(EnergyDemand__2_1[[#This Row],[Date]],)</f>
        <v>29</v>
      </c>
      <c r="E1338" t="str">
        <f>TEXT(EnergyDemand__2_1[[#This Row],[Date]],"dddd")</f>
        <v>Tuesday</v>
      </c>
      <c r="F1338" s="49">
        <f>YEAR(EnergyDemand__2_1[[#This Row],[Date]])</f>
        <v>2016</v>
      </c>
      <c r="G1338">
        <v>10.7</v>
      </c>
      <c r="H1338">
        <v>13.7</v>
      </c>
      <c r="I1338">
        <v>8.1</v>
      </c>
      <c r="J1338">
        <v>0</v>
      </c>
      <c r="K1338" t="str">
        <f>VLOOKUP(EnergyDemand__2_1[[#This Row],[Date]],_holidays!$A$1:$C$2107,2,0)</f>
        <v>Y</v>
      </c>
      <c r="L1338" t="str">
        <f>VLOOKUP(EnergyDemand__2_1[[#This Row],[Date]],_holidays!$A$1:$C$2107,3,0)</f>
        <v>N</v>
      </c>
      <c r="M1338" s="2">
        <v>137582.19500000001</v>
      </c>
      <c r="N1338" s="4">
        <v>49.159485719999999</v>
      </c>
      <c r="O1338" s="54">
        <f>EnergyDemand__2_1[[#This Row],[Demand]]*EnergyDemand__2_1[[#This Row],[RRP AUD$]]</f>
        <v>6763469.950428756</v>
      </c>
    </row>
    <row r="1339" spans="1:15" x14ac:dyDescent="0.3">
      <c r="A1339" s="3">
        <v>42012</v>
      </c>
      <c r="B1339" s="3" t="str">
        <f>"Q" &amp;INT((MONTH(A1339)+2)/3) &amp; "-" &amp; YEAR(A1339)</f>
        <v>Q1-2015</v>
      </c>
      <c r="C1339" t="str">
        <f>TEXT(EnergyDemand__2_1[[#This Row],[Date]],"mmmm")</f>
        <v>January</v>
      </c>
      <c r="D1339">
        <f>WEEKNUM(EnergyDemand__2_1[[#This Row],[Date]],)</f>
        <v>2</v>
      </c>
      <c r="E1339" t="str">
        <f>TEXT(EnergyDemand__2_1[[#This Row],[Date]],"dddd")</f>
        <v>Thursday</v>
      </c>
      <c r="F1339" s="49">
        <f>YEAR(EnergyDemand__2_1[[#This Row],[Date]])</f>
        <v>2015</v>
      </c>
      <c r="G1339">
        <v>23.1</v>
      </c>
      <c r="H1339">
        <v>28.2</v>
      </c>
      <c r="I1339">
        <v>13.5</v>
      </c>
      <c r="J1339">
        <v>19.399999999999999</v>
      </c>
      <c r="K1339" t="str">
        <f>VLOOKUP(EnergyDemand__2_1[[#This Row],[Date]],_holidays!$A$1:$C$2107,2,0)</f>
        <v>N</v>
      </c>
      <c r="L1339" t="str">
        <f>VLOOKUP(EnergyDemand__2_1[[#This Row],[Date]],_holidays!$A$1:$C$2107,3,0)</f>
        <v>N</v>
      </c>
      <c r="M1339" s="2">
        <v>142015.655</v>
      </c>
      <c r="N1339" s="4">
        <v>49.117280299999997</v>
      </c>
      <c r="O1339" s="54">
        <f>EnergyDemand__2_1[[#This Row],[Demand]]*EnergyDemand__2_1[[#This Row],[RRP AUD$]]</f>
        <v>6975422.7336230958</v>
      </c>
    </row>
    <row r="1340" spans="1:15" x14ac:dyDescent="0.3">
      <c r="A1340" s="3">
        <v>42249</v>
      </c>
      <c r="B1340" s="3" t="str">
        <f>"Q" &amp;INT((MONTH(A1340)+2)/3) &amp; "-" &amp; YEAR(A1340)</f>
        <v>Q3-2015</v>
      </c>
      <c r="C1340" t="str">
        <f>TEXT(EnergyDemand__2_1[[#This Row],[Date]],"mmmm")</f>
        <v>September</v>
      </c>
      <c r="D1340">
        <f>WEEKNUM(EnergyDemand__2_1[[#This Row],[Date]],)</f>
        <v>36</v>
      </c>
      <c r="E1340" t="str">
        <f>TEXT(EnergyDemand__2_1[[#This Row],[Date]],"dddd")</f>
        <v>Wednesday</v>
      </c>
      <c r="F1340" s="49">
        <f>YEAR(EnergyDemand__2_1[[#This Row],[Date]])</f>
        <v>2015</v>
      </c>
      <c r="G1340">
        <v>8</v>
      </c>
      <c r="H1340">
        <v>18.8</v>
      </c>
      <c r="I1340">
        <v>10.5</v>
      </c>
      <c r="J1340">
        <v>0</v>
      </c>
      <c r="K1340" t="str">
        <f>VLOOKUP(EnergyDemand__2_1[[#This Row],[Date]],_holidays!$A$1:$C$2107,2,0)</f>
        <v>Y</v>
      </c>
      <c r="L1340" t="str">
        <f>VLOOKUP(EnergyDemand__2_1[[#This Row],[Date]],_holidays!$A$1:$C$2107,3,0)</f>
        <v>N</v>
      </c>
      <c r="M1340" s="2">
        <v>132794.715</v>
      </c>
      <c r="N1340" s="4">
        <v>49.03831254</v>
      </c>
      <c r="O1340" s="54">
        <f>EnergyDemand__2_1[[#This Row],[Demand]]*EnergyDemand__2_1[[#This Row],[RRP AUD$]]</f>
        <v>6512028.7378302263</v>
      </c>
    </row>
    <row r="1341" spans="1:15" x14ac:dyDescent="0.3">
      <c r="A1341" s="3">
        <v>44005</v>
      </c>
      <c r="B1341" s="3" t="str">
        <f>"Q" &amp;INT((MONTH(A1341)+2)/3) &amp; "-" &amp; YEAR(A1341)</f>
        <v>Q2-2020</v>
      </c>
      <c r="C1341" t="str">
        <f>TEXT(EnergyDemand__2_1[[#This Row],[Date]],"mmmm")</f>
        <v>June</v>
      </c>
      <c r="D1341">
        <f>WEEKNUM(EnergyDemand__2_1[[#This Row],[Date]],)</f>
        <v>26</v>
      </c>
      <c r="E1341" t="str">
        <f>TEXT(EnergyDemand__2_1[[#This Row],[Date]],"dddd")</f>
        <v>Tuesday</v>
      </c>
      <c r="F1341" s="49">
        <f>YEAR(EnergyDemand__2_1[[#This Row],[Date]])</f>
        <v>2020</v>
      </c>
      <c r="G1341">
        <v>9</v>
      </c>
      <c r="H1341">
        <v>14.4</v>
      </c>
      <c r="I1341">
        <v>8.4</v>
      </c>
      <c r="J1341">
        <v>2.2000000000000002</v>
      </c>
      <c r="K1341" t="str">
        <f>VLOOKUP(EnergyDemand__2_1[[#This Row],[Date]],_holidays!$A$1:$C$2107,2,0)</f>
        <v>Y</v>
      </c>
      <c r="L1341" t="str">
        <f>VLOOKUP(EnergyDemand__2_1[[#This Row],[Date]],_holidays!$A$1:$C$2107,3,0)</f>
        <v>N</v>
      </c>
      <c r="M1341" s="2">
        <v>131904.745</v>
      </c>
      <c r="N1341" s="4">
        <v>48.986743169999997</v>
      </c>
      <c r="O1341" s="54">
        <f>EnergyDemand__2_1[[#This Row],[Demand]]*EnergyDemand__2_1[[#This Row],[RRP AUD$]]</f>
        <v>6461583.8662193408</v>
      </c>
    </row>
    <row r="1342" spans="1:15" x14ac:dyDescent="0.3">
      <c r="A1342" s="3">
        <v>42222</v>
      </c>
      <c r="B1342" s="3" t="str">
        <f>"Q" &amp;INT((MONTH(A1342)+2)/3) &amp; "-" &amp; YEAR(A1342)</f>
        <v>Q3-2015</v>
      </c>
      <c r="C1342" t="str">
        <f>TEXT(EnergyDemand__2_1[[#This Row],[Date]],"mmmm")</f>
        <v>August</v>
      </c>
      <c r="D1342">
        <f>WEEKNUM(EnergyDemand__2_1[[#This Row],[Date]],)</f>
        <v>32</v>
      </c>
      <c r="E1342" t="str">
        <f>TEXT(EnergyDemand__2_1[[#This Row],[Date]],"dddd")</f>
        <v>Thursday</v>
      </c>
      <c r="F1342" s="49">
        <f>YEAR(EnergyDemand__2_1[[#This Row],[Date]])</f>
        <v>2015</v>
      </c>
      <c r="G1342">
        <v>7.1</v>
      </c>
      <c r="H1342">
        <v>12.8</v>
      </c>
      <c r="I1342">
        <v>7</v>
      </c>
      <c r="J1342">
        <v>1.6</v>
      </c>
      <c r="K1342" t="str">
        <f>VLOOKUP(EnergyDemand__2_1[[#This Row],[Date]],_holidays!$A$1:$C$2107,2,0)</f>
        <v>Y</v>
      </c>
      <c r="L1342" t="str">
        <f>VLOOKUP(EnergyDemand__2_1[[#This Row],[Date]],_holidays!$A$1:$C$2107,3,0)</f>
        <v>N</v>
      </c>
      <c r="M1342" s="2">
        <v>143642.35500000001</v>
      </c>
      <c r="N1342" s="4">
        <v>48.945172849999999</v>
      </c>
      <c r="O1342" s="54">
        <f>EnergyDemand__2_1[[#This Row],[Demand]]*EnergyDemand__2_1[[#This Row],[RRP AUD$]]</f>
        <v>7030599.8940560622</v>
      </c>
    </row>
    <row r="1343" spans="1:15" x14ac:dyDescent="0.3">
      <c r="A1343" s="3">
        <v>42257</v>
      </c>
      <c r="B1343" s="3" t="str">
        <f>"Q" &amp;INT((MONTH(A1343)+2)/3) &amp; "-" &amp; YEAR(A1343)</f>
        <v>Q3-2015</v>
      </c>
      <c r="C1343" t="str">
        <f>TEXT(EnergyDemand__2_1[[#This Row],[Date]],"mmmm")</f>
        <v>September</v>
      </c>
      <c r="D1343">
        <f>WEEKNUM(EnergyDemand__2_1[[#This Row],[Date]],)</f>
        <v>37</v>
      </c>
      <c r="E1343" t="str">
        <f>TEXT(EnergyDemand__2_1[[#This Row],[Date]],"dddd")</f>
        <v>Thursday</v>
      </c>
      <c r="F1343" s="49">
        <f>YEAR(EnergyDemand__2_1[[#This Row],[Date]])</f>
        <v>2015</v>
      </c>
      <c r="G1343">
        <v>10</v>
      </c>
      <c r="H1343">
        <v>15.7</v>
      </c>
      <c r="I1343">
        <v>17.3</v>
      </c>
      <c r="J1343">
        <v>0</v>
      </c>
      <c r="K1343" t="str">
        <f>VLOOKUP(EnergyDemand__2_1[[#This Row],[Date]],_holidays!$A$1:$C$2107,2,0)</f>
        <v>Y</v>
      </c>
      <c r="L1343" t="str">
        <f>VLOOKUP(EnergyDemand__2_1[[#This Row],[Date]],_holidays!$A$1:$C$2107,3,0)</f>
        <v>N</v>
      </c>
      <c r="M1343" s="2">
        <v>133541.98000000001</v>
      </c>
      <c r="N1343" s="4">
        <v>48.919566619999998</v>
      </c>
      <c r="O1343" s="54">
        <f>EnergyDemand__2_1[[#This Row],[Demand]]*EnergyDemand__2_1[[#This Row],[RRP AUD$]]</f>
        <v>6532815.7871767078</v>
      </c>
    </row>
    <row r="1344" spans="1:15" x14ac:dyDescent="0.3">
      <c r="A1344" s="3">
        <v>42720</v>
      </c>
      <c r="B1344" s="3" t="str">
        <f>"Q" &amp;INT((MONTH(A1344)+2)/3) &amp; "-" &amp; YEAR(A1344)</f>
        <v>Q4-2016</v>
      </c>
      <c r="C1344" t="str">
        <f>TEXT(EnergyDemand__2_1[[#This Row],[Date]],"mmmm")</f>
        <v>December</v>
      </c>
      <c r="D1344">
        <f>WEEKNUM(EnergyDemand__2_1[[#This Row],[Date]],)</f>
        <v>51</v>
      </c>
      <c r="E1344" t="str">
        <f>TEXT(EnergyDemand__2_1[[#This Row],[Date]],"dddd")</f>
        <v>Friday</v>
      </c>
      <c r="F1344" s="49">
        <f>YEAR(EnergyDemand__2_1[[#This Row],[Date]])</f>
        <v>2016</v>
      </c>
      <c r="G1344">
        <v>9.6999999999999993</v>
      </c>
      <c r="H1344">
        <v>25.5</v>
      </c>
      <c r="I1344">
        <v>20.5</v>
      </c>
      <c r="J1344">
        <v>0</v>
      </c>
      <c r="K1344" t="str">
        <f>VLOOKUP(EnergyDemand__2_1[[#This Row],[Date]],_holidays!$A$1:$C$2107,2,0)</f>
        <v>Y</v>
      </c>
      <c r="L1344" t="str">
        <f>VLOOKUP(EnergyDemand__2_1[[#This Row],[Date]],_holidays!$A$1:$C$2107,3,0)</f>
        <v>N</v>
      </c>
      <c r="M1344" s="2">
        <v>113698.06</v>
      </c>
      <c r="N1344" s="4">
        <v>48.856884800000003</v>
      </c>
      <c r="O1344" s="54">
        <f>EnergyDemand__2_1[[#This Row],[Demand]]*EnergyDemand__2_1[[#This Row],[RRP AUD$]]</f>
        <v>5554933.0194034884</v>
      </c>
    </row>
    <row r="1345" spans="1:15" x14ac:dyDescent="0.3">
      <c r="A1345" s="3">
        <v>42273</v>
      </c>
      <c r="B1345" s="3" t="str">
        <f>"Q" &amp;INT((MONTH(A1345)+2)/3) &amp; "-" &amp; YEAR(A1345)</f>
        <v>Q3-2015</v>
      </c>
      <c r="C1345" t="str">
        <f>TEXT(EnergyDemand__2_1[[#This Row],[Date]],"mmmm")</f>
        <v>September</v>
      </c>
      <c r="D1345">
        <f>WEEKNUM(EnergyDemand__2_1[[#This Row],[Date]],)</f>
        <v>39</v>
      </c>
      <c r="E1345" t="str">
        <f>TEXT(EnergyDemand__2_1[[#This Row],[Date]],"dddd")</f>
        <v>Saturday</v>
      </c>
      <c r="F1345" s="49">
        <f>YEAR(EnergyDemand__2_1[[#This Row],[Date]])</f>
        <v>2015</v>
      </c>
      <c r="G1345">
        <v>6.6</v>
      </c>
      <c r="H1345">
        <v>17.899999999999999</v>
      </c>
      <c r="I1345">
        <v>20.100000000000001</v>
      </c>
      <c r="J1345">
        <v>0</v>
      </c>
      <c r="K1345" t="str">
        <f>VLOOKUP(EnergyDemand__2_1[[#This Row],[Date]],_holidays!$A$1:$C$2107,2,0)</f>
        <v>N</v>
      </c>
      <c r="L1345" t="str">
        <f>VLOOKUP(EnergyDemand__2_1[[#This Row],[Date]],_holidays!$A$1:$C$2107,3,0)</f>
        <v>N</v>
      </c>
      <c r="M1345" s="2">
        <v>111064.49</v>
      </c>
      <c r="N1345" s="4">
        <v>48.78936994</v>
      </c>
      <c r="O1345" s="54">
        <f>EnergyDemand__2_1[[#This Row],[Demand]]*EnergyDemand__2_1[[#This Row],[RRP AUD$]]</f>
        <v>5418766.4898074307</v>
      </c>
    </row>
    <row r="1346" spans="1:15" x14ac:dyDescent="0.3">
      <c r="A1346" s="3">
        <v>43324</v>
      </c>
      <c r="B1346" s="3" t="str">
        <f>"Q" &amp;INT((MONTH(A1346)+2)/3) &amp; "-" &amp; YEAR(A1346)</f>
        <v>Q3-2018</v>
      </c>
      <c r="C1346" t="str">
        <f>TEXT(EnergyDemand__2_1[[#This Row],[Date]],"mmmm")</f>
        <v>August</v>
      </c>
      <c r="D1346">
        <f>WEEKNUM(EnergyDemand__2_1[[#This Row],[Date]],)</f>
        <v>33</v>
      </c>
      <c r="E1346" t="str">
        <f>TEXT(EnergyDemand__2_1[[#This Row],[Date]],"dddd")</f>
        <v>Sunday</v>
      </c>
      <c r="F1346" s="49">
        <f>YEAR(EnergyDemand__2_1[[#This Row],[Date]])</f>
        <v>2018</v>
      </c>
      <c r="G1346">
        <v>5.4</v>
      </c>
      <c r="H1346">
        <v>14.8</v>
      </c>
      <c r="I1346">
        <v>10.4</v>
      </c>
      <c r="J1346">
        <v>4.5999999999999996</v>
      </c>
      <c r="K1346" t="str">
        <f>VLOOKUP(EnergyDemand__2_1[[#This Row],[Date]],_holidays!$A$1:$C$2107,2,0)</f>
        <v>Y</v>
      </c>
      <c r="L1346" t="str">
        <f>VLOOKUP(EnergyDemand__2_1[[#This Row],[Date]],_holidays!$A$1:$C$2107,3,0)</f>
        <v>N</v>
      </c>
      <c r="M1346" s="2">
        <v>115231.85</v>
      </c>
      <c r="N1346" s="4">
        <v>48.788940629999999</v>
      </c>
      <c r="O1346" s="54">
        <f>EnergyDemand__2_1[[#This Row],[Demand]]*EnergyDemand__2_1[[#This Row],[RRP AUD$]]</f>
        <v>5622039.8883350659</v>
      </c>
    </row>
    <row r="1347" spans="1:15" x14ac:dyDescent="0.3">
      <c r="A1347" s="3">
        <v>42568</v>
      </c>
      <c r="B1347" s="3" t="str">
        <f>"Q" &amp;INT((MONTH(A1347)+2)/3) &amp; "-" &amp; YEAR(A1347)</f>
        <v>Q3-2016</v>
      </c>
      <c r="C1347" t="str">
        <f>TEXT(EnergyDemand__2_1[[#This Row],[Date]],"mmmm")</f>
        <v>July</v>
      </c>
      <c r="D1347">
        <f>WEEKNUM(EnergyDemand__2_1[[#This Row],[Date]],)</f>
        <v>30</v>
      </c>
      <c r="E1347" t="str">
        <f>TEXT(EnergyDemand__2_1[[#This Row],[Date]],"dddd")</f>
        <v>Sunday</v>
      </c>
      <c r="F1347" s="49">
        <f>YEAR(EnergyDemand__2_1[[#This Row],[Date]])</f>
        <v>2016</v>
      </c>
      <c r="G1347">
        <v>3.1</v>
      </c>
      <c r="H1347">
        <v>16.100000000000001</v>
      </c>
      <c r="I1347">
        <v>10.3</v>
      </c>
      <c r="J1347">
        <v>0</v>
      </c>
      <c r="K1347" t="str">
        <f>VLOOKUP(EnergyDemand__2_1[[#This Row],[Date]],_holidays!$A$1:$C$2107,2,0)</f>
        <v>Y</v>
      </c>
      <c r="L1347" t="str">
        <f>VLOOKUP(EnergyDemand__2_1[[#This Row],[Date]],_holidays!$A$1:$C$2107,3,0)</f>
        <v>N</v>
      </c>
      <c r="M1347" s="2">
        <v>113418.125</v>
      </c>
      <c r="N1347" s="4">
        <v>48.788405300000001</v>
      </c>
      <c r="O1347" s="54">
        <f>EnergyDemand__2_1[[#This Row],[Demand]]*EnergyDemand__2_1[[#This Row],[RRP AUD$]]</f>
        <v>5533489.4508660622</v>
      </c>
    </row>
    <row r="1348" spans="1:15" x14ac:dyDescent="0.3">
      <c r="A1348" s="3">
        <v>42448</v>
      </c>
      <c r="B1348" s="3" t="str">
        <f>"Q" &amp;INT((MONTH(A1348)+2)/3) &amp; "-" &amp; YEAR(A1348)</f>
        <v>Q1-2016</v>
      </c>
      <c r="C1348" t="str">
        <f>TEXT(EnergyDemand__2_1[[#This Row],[Date]],"mmmm")</f>
        <v>March</v>
      </c>
      <c r="D1348">
        <f>WEEKNUM(EnergyDemand__2_1[[#This Row],[Date]],)</f>
        <v>12</v>
      </c>
      <c r="E1348" t="str">
        <f>TEXT(EnergyDemand__2_1[[#This Row],[Date]],"dddd")</f>
        <v>Saturday</v>
      </c>
      <c r="F1348" s="49">
        <f>YEAR(EnergyDemand__2_1[[#This Row],[Date]])</f>
        <v>2016</v>
      </c>
      <c r="G1348">
        <v>12</v>
      </c>
      <c r="H1348">
        <v>18.8</v>
      </c>
      <c r="I1348">
        <v>10.7</v>
      </c>
      <c r="J1348">
        <v>5.8</v>
      </c>
      <c r="K1348" t="str">
        <f>VLOOKUP(EnergyDemand__2_1[[#This Row],[Date]],_holidays!$A$1:$C$2107,2,0)</f>
        <v>Y</v>
      </c>
      <c r="L1348" t="str">
        <f>VLOOKUP(EnergyDemand__2_1[[#This Row],[Date]],_holidays!$A$1:$C$2107,3,0)</f>
        <v>N</v>
      </c>
      <c r="M1348" s="2">
        <v>105484.1</v>
      </c>
      <c r="N1348" s="4">
        <v>48.717489980000003</v>
      </c>
      <c r="O1348" s="54">
        <f>EnergyDemand__2_1[[#This Row],[Demand]]*EnergyDemand__2_1[[#This Row],[RRP AUD$]]</f>
        <v>5138920.5847993186</v>
      </c>
    </row>
    <row r="1349" spans="1:15" x14ac:dyDescent="0.3">
      <c r="A1349" s="3">
        <v>42684</v>
      </c>
      <c r="B1349" s="3" t="str">
        <f>"Q" &amp;INT((MONTH(A1349)+2)/3) &amp; "-" &amp; YEAR(A1349)</f>
        <v>Q4-2016</v>
      </c>
      <c r="C1349" t="str">
        <f>TEXT(EnergyDemand__2_1[[#This Row],[Date]],"mmmm")</f>
        <v>November</v>
      </c>
      <c r="D1349">
        <f>WEEKNUM(EnergyDemand__2_1[[#This Row],[Date]],)</f>
        <v>46</v>
      </c>
      <c r="E1349" t="str">
        <f>TEXT(EnergyDemand__2_1[[#This Row],[Date]],"dddd")</f>
        <v>Thursday</v>
      </c>
      <c r="F1349" s="49">
        <f>YEAR(EnergyDemand__2_1[[#This Row],[Date]])</f>
        <v>2016</v>
      </c>
      <c r="G1349">
        <v>11.9</v>
      </c>
      <c r="H1349">
        <v>17.5</v>
      </c>
      <c r="I1349">
        <v>20.3</v>
      </c>
      <c r="J1349">
        <v>0</v>
      </c>
      <c r="K1349" t="str">
        <f>VLOOKUP(EnergyDemand__2_1[[#This Row],[Date]],_holidays!$A$1:$C$2107,2,0)</f>
        <v>Y</v>
      </c>
      <c r="L1349" t="str">
        <f>VLOOKUP(EnergyDemand__2_1[[#This Row],[Date]],_holidays!$A$1:$C$2107,3,0)</f>
        <v>N</v>
      </c>
      <c r="M1349" s="2">
        <v>122634.53</v>
      </c>
      <c r="N1349" s="4">
        <v>48.706971459999998</v>
      </c>
      <c r="O1349" s="54">
        <f>EnergyDemand__2_1[[#This Row],[Demand]]*EnergyDemand__2_1[[#This Row],[RRP AUD$]]</f>
        <v>5973156.5527205132</v>
      </c>
    </row>
    <row r="1350" spans="1:15" x14ac:dyDescent="0.3">
      <c r="A1350" s="3">
        <v>42121</v>
      </c>
      <c r="B1350" s="3" t="str">
        <f>"Q" &amp;INT((MONTH(A1350)+2)/3) &amp; "-" &amp; YEAR(A1350)</f>
        <v>Q2-2015</v>
      </c>
      <c r="C1350" t="str">
        <f>TEXT(EnergyDemand__2_1[[#This Row],[Date]],"mmmm")</f>
        <v>April</v>
      </c>
      <c r="D1350">
        <f>WEEKNUM(EnergyDemand__2_1[[#This Row],[Date]],)</f>
        <v>18</v>
      </c>
      <c r="E1350" t="str">
        <f>TEXT(EnergyDemand__2_1[[#This Row],[Date]],"dddd")</f>
        <v>Monday</v>
      </c>
      <c r="F1350" s="49">
        <f>YEAR(EnergyDemand__2_1[[#This Row],[Date]])</f>
        <v>2015</v>
      </c>
      <c r="G1350">
        <v>10.5</v>
      </c>
      <c r="H1350">
        <v>15.1</v>
      </c>
      <c r="I1350">
        <v>8.3000000000000007</v>
      </c>
      <c r="J1350">
        <v>4</v>
      </c>
      <c r="K1350" t="str">
        <f>VLOOKUP(EnergyDemand__2_1[[#This Row],[Date]],_holidays!$A$1:$C$2107,2,0)</f>
        <v>Y</v>
      </c>
      <c r="L1350" t="str">
        <f>VLOOKUP(EnergyDemand__2_1[[#This Row],[Date]],_holidays!$A$1:$C$2107,3,0)</f>
        <v>N</v>
      </c>
      <c r="M1350" s="2">
        <v>127855.22</v>
      </c>
      <c r="N1350" s="4">
        <v>48.673068360000002</v>
      </c>
      <c r="O1350" s="54">
        <f>EnergyDemand__2_1[[#This Row],[Demand]]*EnergyDemand__2_1[[#This Row],[RRP AUD$]]</f>
        <v>6223105.8632428395</v>
      </c>
    </row>
    <row r="1351" spans="1:15" x14ac:dyDescent="0.3">
      <c r="A1351" s="3">
        <v>43882</v>
      </c>
      <c r="B1351" s="3" t="str">
        <f>"Q" &amp;INT((MONTH(A1351)+2)/3) &amp; "-" &amp; YEAR(A1351)</f>
        <v>Q1-2020</v>
      </c>
      <c r="C1351" t="str">
        <f>TEXT(EnergyDemand__2_1[[#This Row],[Date]],"mmmm")</f>
        <v>February</v>
      </c>
      <c r="D1351">
        <f>WEEKNUM(EnergyDemand__2_1[[#This Row],[Date]],)</f>
        <v>8</v>
      </c>
      <c r="E1351" t="str">
        <f>TEXT(EnergyDemand__2_1[[#This Row],[Date]],"dddd")</f>
        <v>Friday</v>
      </c>
      <c r="F1351" s="49">
        <f>YEAR(EnergyDemand__2_1[[#This Row],[Date]])</f>
        <v>2020</v>
      </c>
      <c r="G1351">
        <v>13.5</v>
      </c>
      <c r="H1351">
        <v>19.600000000000001</v>
      </c>
      <c r="I1351">
        <v>17.100000000000001</v>
      </c>
      <c r="J1351">
        <v>2.8</v>
      </c>
      <c r="K1351" t="str">
        <f>VLOOKUP(EnergyDemand__2_1[[#This Row],[Date]],_holidays!$A$1:$C$2107,2,0)</f>
        <v>Y</v>
      </c>
      <c r="L1351" t="str">
        <f>VLOOKUP(EnergyDemand__2_1[[#This Row],[Date]],_holidays!$A$1:$C$2107,3,0)</f>
        <v>N</v>
      </c>
      <c r="M1351" s="2">
        <v>108949.05499999999</v>
      </c>
      <c r="N1351" s="4">
        <v>48.658203370000003</v>
      </c>
      <c r="O1351" s="54">
        <f>EnergyDemand__2_1[[#This Row],[Demand]]*EnergyDemand__2_1[[#This Row],[RRP AUD$]]</f>
        <v>5301265.2751593152</v>
      </c>
    </row>
    <row r="1352" spans="1:15" x14ac:dyDescent="0.3">
      <c r="A1352" s="3">
        <v>43924</v>
      </c>
      <c r="B1352" s="3" t="str">
        <f>"Q" &amp;INT((MONTH(A1352)+2)/3) &amp; "-" &amp; YEAR(A1352)</f>
        <v>Q2-2020</v>
      </c>
      <c r="C1352" t="str">
        <f>TEXT(EnergyDemand__2_1[[#This Row],[Date]],"mmmm")</f>
        <v>April</v>
      </c>
      <c r="D1352">
        <f>WEEKNUM(EnergyDemand__2_1[[#This Row],[Date]],)</f>
        <v>14</v>
      </c>
      <c r="E1352" t="str">
        <f>TEXT(EnergyDemand__2_1[[#This Row],[Date]],"dddd")</f>
        <v>Friday</v>
      </c>
      <c r="F1352" s="49">
        <f>YEAR(EnergyDemand__2_1[[#This Row],[Date]])</f>
        <v>2020</v>
      </c>
      <c r="G1352">
        <v>13.7</v>
      </c>
      <c r="H1352">
        <v>23.2</v>
      </c>
      <c r="I1352">
        <v>12</v>
      </c>
      <c r="J1352">
        <v>15.8</v>
      </c>
      <c r="K1352" t="str">
        <f>VLOOKUP(EnergyDemand__2_1[[#This Row],[Date]],_holidays!$A$1:$C$2107,2,0)</f>
        <v>N</v>
      </c>
      <c r="L1352" t="str">
        <f>VLOOKUP(EnergyDemand__2_1[[#This Row],[Date]],_holidays!$A$1:$C$2107,3,0)</f>
        <v>N</v>
      </c>
      <c r="M1352" s="2">
        <v>104294.57</v>
      </c>
      <c r="N1352" s="4">
        <v>48.636778120000002</v>
      </c>
      <c r="O1352" s="54">
        <f>EnergyDemand__2_1[[#This Row],[Demand]]*EnergyDemand__2_1[[#This Row],[RRP AUD$]]</f>
        <v>5072551.8602108089</v>
      </c>
    </row>
    <row r="1353" spans="1:15" x14ac:dyDescent="0.3">
      <c r="A1353" s="3">
        <v>42584</v>
      </c>
      <c r="B1353" s="3" t="str">
        <f>"Q" &amp;INT((MONTH(A1353)+2)/3) &amp; "-" &amp; YEAR(A1353)</f>
        <v>Q3-2016</v>
      </c>
      <c r="C1353" t="str">
        <f>TEXT(EnergyDemand__2_1[[#This Row],[Date]],"mmmm")</f>
        <v>August</v>
      </c>
      <c r="D1353">
        <f>WEEKNUM(EnergyDemand__2_1[[#This Row],[Date]],)</f>
        <v>32</v>
      </c>
      <c r="E1353" t="str">
        <f>TEXT(EnergyDemand__2_1[[#This Row],[Date]],"dddd")</f>
        <v>Tuesday</v>
      </c>
      <c r="F1353" s="49">
        <f>YEAR(EnergyDemand__2_1[[#This Row],[Date]])</f>
        <v>2016</v>
      </c>
      <c r="G1353">
        <v>8.5</v>
      </c>
      <c r="H1353">
        <v>13.4</v>
      </c>
      <c r="I1353">
        <v>11.2</v>
      </c>
      <c r="J1353">
        <v>14.4</v>
      </c>
      <c r="K1353" t="str">
        <f>VLOOKUP(EnergyDemand__2_1[[#This Row],[Date]],_holidays!$A$1:$C$2107,2,0)</f>
        <v>Y</v>
      </c>
      <c r="L1353" t="str">
        <f>VLOOKUP(EnergyDemand__2_1[[#This Row],[Date]],_holidays!$A$1:$C$2107,3,0)</f>
        <v>N</v>
      </c>
      <c r="M1353" s="2">
        <v>137301.69</v>
      </c>
      <c r="N1353" s="4">
        <v>48.597990580000001</v>
      </c>
      <c r="O1353" s="54">
        <f>EnergyDemand__2_1[[#This Row],[Demand]]*EnergyDemand__2_1[[#This Row],[RRP AUD$]]</f>
        <v>6672586.2372380802</v>
      </c>
    </row>
    <row r="1354" spans="1:15" x14ac:dyDescent="0.3">
      <c r="A1354" s="3">
        <v>43888</v>
      </c>
      <c r="B1354" s="3" t="str">
        <f>"Q" &amp;INT((MONTH(A1354)+2)/3) &amp; "-" &amp; YEAR(A1354)</f>
        <v>Q1-2020</v>
      </c>
      <c r="C1354" t="str">
        <f>TEXT(EnergyDemand__2_1[[#This Row],[Date]],"mmmm")</f>
        <v>February</v>
      </c>
      <c r="D1354">
        <f>WEEKNUM(EnergyDemand__2_1[[#This Row],[Date]],)</f>
        <v>9</v>
      </c>
      <c r="E1354" t="str">
        <f>TEXT(EnergyDemand__2_1[[#This Row],[Date]],"dddd")</f>
        <v>Thursday</v>
      </c>
      <c r="F1354" s="49">
        <f>YEAR(EnergyDemand__2_1[[#This Row],[Date]])</f>
        <v>2020</v>
      </c>
      <c r="G1354">
        <v>11</v>
      </c>
      <c r="H1354">
        <v>19.7</v>
      </c>
      <c r="I1354">
        <v>11.1</v>
      </c>
      <c r="J1354">
        <v>0.2</v>
      </c>
      <c r="K1354" t="str">
        <f>VLOOKUP(EnergyDemand__2_1[[#This Row],[Date]],_holidays!$A$1:$C$2107,2,0)</f>
        <v>Y</v>
      </c>
      <c r="L1354" t="str">
        <f>VLOOKUP(EnergyDemand__2_1[[#This Row],[Date]],_holidays!$A$1:$C$2107,3,0)</f>
        <v>N</v>
      </c>
      <c r="M1354" s="2">
        <v>108675.4</v>
      </c>
      <c r="N1354" s="4">
        <v>48.542669150000002</v>
      </c>
      <c r="O1354" s="54">
        <f>EnergyDemand__2_1[[#This Row],[Demand]]*EnergyDemand__2_1[[#This Row],[RRP AUD$]]</f>
        <v>5275393.9869439099</v>
      </c>
    </row>
    <row r="1355" spans="1:15" x14ac:dyDescent="0.3">
      <c r="A1355" s="3">
        <v>42332</v>
      </c>
      <c r="B1355" s="3" t="str">
        <f>"Q" &amp;INT((MONTH(A1355)+2)/3) &amp; "-" &amp; YEAR(A1355)</f>
        <v>Q4-2015</v>
      </c>
      <c r="C1355" t="str">
        <f>TEXT(EnergyDemand__2_1[[#This Row],[Date]],"mmmm")</f>
        <v>November</v>
      </c>
      <c r="D1355">
        <f>WEEKNUM(EnergyDemand__2_1[[#This Row],[Date]],)</f>
        <v>48</v>
      </c>
      <c r="E1355" t="str">
        <f>TEXT(EnergyDemand__2_1[[#This Row],[Date]],"dddd")</f>
        <v>Tuesday</v>
      </c>
      <c r="F1355" s="49">
        <f>YEAR(EnergyDemand__2_1[[#This Row],[Date]])</f>
        <v>2015</v>
      </c>
      <c r="G1355">
        <v>13.6</v>
      </c>
      <c r="H1355">
        <v>24.5</v>
      </c>
      <c r="I1355">
        <v>30</v>
      </c>
      <c r="J1355">
        <v>0</v>
      </c>
      <c r="K1355" t="str">
        <f>VLOOKUP(EnergyDemand__2_1[[#This Row],[Date]],_holidays!$A$1:$C$2107,2,0)</f>
        <v>Y</v>
      </c>
      <c r="L1355" t="str">
        <f>VLOOKUP(EnergyDemand__2_1[[#This Row],[Date]],_holidays!$A$1:$C$2107,3,0)</f>
        <v>N</v>
      </c>
      <c r="M1355" s="2">
        <v>118894.30499999999</v>
      </c>
      <c r="N1355" s="4">
        <v>48.52152976</v>
      </c>
      <c r="O1355" s="54">
        <f>EnergyDemand__2_1[[#This Row],[Demand]]*EnergyDemand__2_1[[#This Row],[RRP AUD$]]</f>
        <v>5768933.5583520168</v>
      </c>
    </row>
    <row r="1356" spans="1:15" x14ac:dyDescent="0.3">
      <c r="A1356" s="3">
        <v>44064</v>
      </c>
      <c r="B1356" s="3" t="str">
        <f>"Q" &amp;INT((MONTH(A1356)+2)/3) &amp; "-" &amp; YEAR(A1356)</f>
        <v>Q3-2020</v>
      </c>
      <c r="C1356" t="str">
        <f>TEXT(EnergyDemand__2_1[[#This Row],[Date]],"mmmm")</f>
        <v>August</v>
      </c>
      <c r="D1356">
        <f>WEEKNUM(EnergyDemand__2_1[[#This Row],[Date]],)</f>
        <v>34</v>
      </c>
      <c r="E1356" t="str">
        <f>TEXT(EnergyDemand__2_1[[#This Row],[Date]],"dddd")</f>
        <v>Friday</v>
      </c>
      <c r="F1356" s="49">
        <f>YEAR(EnergyDemand__2_1[[#This Row],[Date]])</f>
        <v>2020</v>
      </c>
      <c r="G1356">
        <v>8.5</v>
      </c>
      <c r="H1356">
        <v>14.1</v>
      </c>
      <c r="I1356">
        <v>12.2</v>
      </c>
      <c r="J1356">
        <v>0.4</v>
      </c>
      <c r="K1356" t="str">
        <f>VLOOKUP(EnergyDemand__2_1[[#This Row],[Date]],_holidays!$A$1:$C$2107,2,0)</f>
        <v>N</v>
      </c>
      <c r="L1356" t="str">
        <f>VLOOKUP(EnergyDemand__2_1[[#This Row],[Date]],_holidays!$A$1:$C$2107,3,0)</f>
        <v>N</v>
      </c>
      <c r="M1356" s="2">
        <v>125707.04</v>
      </c>
      <c r="N1356" s="4">
        <v>48.508304879999997</v>
      </c>
      <c r="O1356" s="54">
        <f>EnergyDemand__2_1[[#This Row],[Demand]]*EnergyDemand__2_1[[#This Row],[RRP AUD$]]</f>
        <v>6097835.4218823547</v>
      </c>
    </row>
    <row r="1357" spans="1:15" x14ac:dyDescent="0.3">
      <c r="A1357" s="3">
        <v>42710</v>
      </c>
      <c r="B1357" s="3" t="str">
        <f>"Q" &amp;INT((MONTH(A1357)+2)/3) &amp; "-" &amp; YEAR(A1357)</f>
        <v>Q4-2016</v>
      </c>
      <c r="C1357" t="str">
        <f>TEXT(EnergyDemand__2_1[[#This Row],[Date]],"mmmm")</f>
        <v>December</v>
      </c>
      <c r="D1357">
        <f>WEEKNUM(EnergyDemand__2_1[[#This Row],[Date]],)</f>
        <v>50</v>
      </c>
      <c r="E1357" t="str">
        <f>TEXT(EnergyDemand__2_1[[#This Row],[Date]],"dddd")</f>
        <v>Tuesday</v>
      </c>
      <c r="F1357" s="49">
        <f>YEAR(EnergyDemand__2_1[[#This Row],[Date]])</f>
        <v>2016</v>
      </c>
      <c r="G1357">
        <v>12.8</v>
      </c>
      <c r="H1357">
        <v>20.8</v>
      </c>
      <c r="I1357">
        <v>24.2</v>
      </c>
      <c r="J1357">
        <v>0</v>
      </c>
      <c r="K1357" t="str">
        <f>VLOOKUP(EnergyDemand__2_1[[#This Row],[Date]],_holidays!$A$1:$C$2107,2,0)</f>
        <v>Y</v>
      </c>
      <c r="L1357" t="str">
        <f>VLOOKUP(EnergyDemand__2_1[[#This Row],[Date]],_holidays!$A$1:$C$2107,3,0)</f>
        <v>N</v>
      </c>
      <c r="M1357" s="2">
        <v>111228.06</v>
      </c>
      <c r="N1357" s="4">
        <v>48.412487810000002</v>
      </c>
      <c r="O1357" s="54">
        <f>EnergyDemand__2_1[[#This Row],[Demand]]*EnergyDemand__2_1[[#This Row],[RRP AUD$]]</f>
        <v>5384827.0988799483</v>
      </c>
    </row>
    <row r="1358" spans="1:15" x14ac:dyDescent="0.3">
      <c r="A1358" s="3">
        <v>42631</v>
      </c>
      <c r="B1358" s="3" t="str">
        <f>"Q" &amp;INT((MONTH(A1358)+2)/3) &amp; "-" &amp; YEAR(A1358)</f>
        <v>Q3-2016</v>
      </c>
      <c r="C1358" t="str">
        <f>TEXT(EnergyDemand__2_1[[#This Row],[Date]],"mmmm")</f>
        <v>September</v>
      </c>
      <c r="D1358">
        <f>WEEKNUM(EnergyDemand__2_1[[#This Row],[Date]],)</f>
        <v>39</v>
      </c>
      <c r="E1358" t="str">
        <f>TEXT(EnergyDemand__2_1[[#This Row],[Date]],"dddd")</f>
        <v>Sunday</v>
      </c>
      <c r="F1358" s="49">
        <f>YEAR(EnergyDemand__2_1[[#This Row],[Date]])</f>
        <v>2016</v>
      </c>
      <c r="G1358">
        <v>10.8</v>
      </c>
      <c r="H1358">
        <v>12.5</v>
      </c>
      <c r="I1358">
        <v>5.5</v>
      </c>
      <c r="J1358">
        <v>0.4</v>
      </c>
      <c r="K1358" t="str">
        <f>VLOOKUP(EnergyDemand__2_1[[#This Row],[Date]],_holidays!$A$1:$C$2107,2,0)</f>
        <v>N</v>
      </c>
      <c r="L1358" t="str">
        <f>VLOOKUP(EnergyDemand__2_1[[#This Row],[Date]],_holidays!$A$1:$C$2107,3,0)</f>
        <v>N</v>
      </c>
      <c r="M1358" s="2">
        <v>110314.625</v>
      </c>
      <c r="N1358" s="4">
        <v>48.344866349999997</v>
      </c>
      <c r="O1358" s="54">
        <f>EnergyDemand__2_1[[#This Row],[Demand]]*EnergyDemand__2_1[[#This Row],[RRP AUD$]]</f>
        <v>5333145.8020753684</v>
      </c>
    </row>
    <row r="1359" spans="1:15" x14ac:dyDescent="0.3">
      <c r="A1359" s="3">
        <v>43809</v>
      </c>
      <c r="B1359" s="3" t="str">
        <f>"Q" &amp;INT((MONTH(A1359)+2)/3) &amp; "-" &amp; YEAR(A1359)</f>
        <v>Q4-2019</v>
      </c>
      <c r="C1359" t="str">
        <f>TEXT(EnergyDemand__2_1[[#This Row],[Date]],"mmmm")</f>
        <v>December</v>
      </c>
      <c r="D1359">
        <f>WEEKNUM(EnergyDemand__2_1[[#This Row],[Date]],)</f>
        <v>50</v>
      </c>
      <c r="E1359" t="str">
        <f>TEXT(EnergyDemand__2_1[[#This Row],[Date]],"dddd")</f>
        <v>Tuesday</v>
      </c>
      <c r="F1359" s="49">
        <f>YEAR(EnergyDemand__2_1[[#This Row],[Date]])</f>
        <v>2019</v>
      </c>
      <c r="G1359">
        <v>14.3</v>
      </c>
      <c r="H1359">
        <v>17.2</v>
      </c>
      <c r="I1359">
        <v>22.2</v>
      </c>
      <c r="J1359">
        <v>0</v>
      </c>
      <c r="K1359" t="str">
        <f>VLOOKUP(EnergyDemand__2_1[[#This Row],[Date]],_holidays!$A$1:$C$2107,2,0)</f>
        <v>Y</v>
      </c>
      <c r="L1359" t="str">
        <f>VLOOKUP(EnergyDemand__2_1[[#This Row],[Date]],_holidays!$A$1:$C$2107,3,0)</f>
        <v>N</v>
      </c>
      <c r="M1359" s="2">
        <v>109548.62</v>
      </c>
      <c r="N1359" s="4">
        <v>48.336164680000003</v>
      </c>
      <c r="O1359" s="54">
        <f>EnergyDemand__2_1[[#This Row],[Demand]]*EnergyDemand__2_1[[#This Row],[RRP AUD$]]</f>
        <v>5295160.1367867421</v>
      </c>
    </row>
    <row r="1360" spans="1:15" x14ac:dyDescent="0.3">
      <c r="A1360" s="3">
        <v>42011</v>
      </c>
      <c r="B1360" s="3" t="str">
        <f>"Q" &amp;INT((MONTH(A1360)+2)/3) &amp; "-" &amp; YEAR(A1360)</f>
        <v>Q1-2015</v>
      </c>
      <c r="C1360" t="str">
        <f>TEXT(EnergyDemand__2_1[[#This Row],[Date]],"mmmm")</f>
        <v>January</v>
      </c>
      <c r="D1360">
        <f>WEEKNUM(EnergyDemand__2_1[[#This Row],[Date]],)</f>
        <v>2</v>
      </c>
      <c r="E1360" t="str">
        <f>TEXT(EnergyDemand__2_1[[#This Row],[Date]],"dddd")</f>
        <v>Wednesday</v>
      </c>
      <c r="F1360" s="49">
        <f>YEAR(EnergyDemand__2_1[[#This Row],[Date]])</f>
        <v>2015</v>
      </c>
      <c r="G1360">
        <v>18.899999999999999</v>
      </c>
      <c r="H1360">
        <v>37.4</v>
      </c>
      <c r="I1360">
        <v>20.7</v>
      </c>
      <c r="J1360">
        <v>0</v>
      </c>
      <c r="K1360" t="str">
        <f>VLOOKUP(EnergyDemand__2_1[[#This Row],[Date]],_holidays!$A$1:$C$2107,2,0)</f>
        <v>N</v>
      </c>
      <c r="L1360" t="str">
        <f>VLOOKUP(EnergyDemand__2_1[[#This Row],[Date]],_holidays!$A$1:$C$2107,3,0)</f>
        <v>N</v>
      </c>
      <c r="M1360" s="2">
        <v>153514.82</v>
      </c>
      <c r="N1360" s="4">
        <v>48.312309380000002</v>
      </c>
      <c r="O1360" s="54">
        <f>EnergyDemand__2_1[[#This Row],[Demand]]*EnergyDemand__2_1[[#This Row],[RRP AUD$]]</f>
        <v>7416655.4782550121</v>
      </c>
    </row>
    <row r="1361" spans="1:15" x14ac:dyDescent="0.3">
      <c r="A1361" s="3">
        <v>44009</v>
      </c>
      <c r="B1361" s="3" t="str">
        <f>"Q" &amp;INT((MONTH(A1361)+2)/3) &amp; "-" &amp; YEAR(A1361)</f>
        <v>Q2-2020</v>
      </c>
      <c r="C1361" t="str">
        <f>TEXT(EnergyDemand__2_1[[#This Row],[Date]],"mmmm")</f>
        <v>June</v>
      </c>
      <c r="D1361">
        <f>WEEKNUM(EnergyDemand__2_1[[#This Row],[Date]],)</f>
        <v>26</v>
      </c>
      <c r="E1361" t="str">
        <f>TEXT(EnergyDemand__2_1[[#This Row],[Date]],"dddd")</f>
        <v>Saturday</v>
      </c>
      <c r="F1361" s="49">
        <f>YEAR(EnergyDemand__2_1[[#This Row],[Date]])</f>
        <v>2020</v>
      </c>
      <c r="G1361">
        <v>6.2</v>
      </c>
      <c r="H1361">
        <v>13.1</v>
      </c>
      <c r="I1361">
        <v>7.9</v>
      </c>
      <c r="J1361">
        <v>0</v>
      </c>
      <c r="K1361" t="str">
        <f>VLOOKUP(EnergyDemand__2_1[[#This Row],[Date]],_holidays!$A$1:$C$2107,2,0)</f>
        <v>N</v>
      </c>
      <c r="L1361" t="str">
        <f>VLOOKUP(EnergyDemand__2_1[[#This Row],[Date]],_holidays!$A$1:$C$2107,3,0)</f>
        <v>N</v>
      </c>
      <c r="M1361" s="2">
        <v>126938.54</v>
      </c>
      <c r="N1361" s="4">
        <v>48.303282799999998</v>
      </c>
      <c r="O1361" s="54">
        <f>EnergyDemand__2_1[[#This Row],[Demand]]*EnergyDemand__2_1[[#This Row],[RRP AUD$]]</f>
        <v>6131548.1958391117</v>
      </c>
    </row>
    <row r="1362" spans="1:15" x14ac:dyDescent="0.3">
      <c r="A1362" s="3">
        <v>42300</v>
      </c>
      <c r="B1362" s="3" t="str">
        <f>"Q" &amp;INT((MONTH(A1362)+2)/3) &amp; "-" &amp; YEAR(A1362)</f>
        <v>Q4-2015</v>
      </c>
      <c r="C1362" t="str">
        <f>TEXT(EnergyDemand__2_1[[#This Row],[Date]],"mmmm")</f>
        <v>October</v>
      </c>
      <c r="D1362">
        <f>WEEKNUM(EnergyDemand__2_1[[#This Row],[Date]],)</f>
        <v>43</v>
      </c>
      <c r="E1362" t="str">
        <f>TEXT(EnergyDemand__2_1[[#This Row],[Date]],"dddd")</f>
        <v>Friday</v>
      </c>
      <c r="F1362" s="49">
        <f>YEAR(EnergyDemand__2_1[[#This Row],[Date]])</f>
        <v>2015</v>
      </c>
      <c r="G1362">
        <v>11.8</v>
      </c>
      <c r="H1362">
        <v>16.399999999999999</v>
      </c>
      <c r="I1362">
        <v>21</v>
      </c>
      <c r="J1362">
        <v>0</v>
      </c>
      <c r="K1362" t="str">
        <f>VLOOKUP(EnergyDemand__2_1[[#This Row],[Date]],_holidays!$A$1:$C$2107,2,0)</f>
        <v>Y</v>
      </c>
      <c r="L1362" t="str">
        <f>VLOOKUP(EnergyDemand__2_1[[#This Row],[Date]],_holidays!$A$1:$C$2107,3,0)</f>
        <v>N</v>
      </c>
      <c r="M1362" s="2">
        <v>120420.7</v>
      </c>
      <c r="N1362" s="4">
        <v>48.169896799999997</v>
      </c>
      <c r="O1362" s="54">
        <f>EnergyDemand__2_1[[#This Row],[Demand]]*EnergyDemand__2_1[[#This Row],[RRP AUD$]]</f>
        <v>5800652.6915837592</v>
      </c>
    </row>
    <row r="1363" spans="1:15" x14ac:dyDescent="0.3">
      <c r="A1363" s="3">
        <v>42256</v>
      </c>
      <c r="B1363" s="3" t="str">
        <f>"Q" &amp;INT((MONTH(A1363)+2)/3) &amp; "-" &amp; YEAR(A1363)</f>
        <v>Q3-2015</v>
      </c>
      <c r="C1363" t="str">
        <f>TEXT(EnergyDemand__2_1[[#This Row],[Date]],"mmmm")</f>
        <v>September</v>
      </c>
      <c r="D1363">
        <f>WEEKNUM(EnergyDemand__2_1[[#This Row],[Date]],)</f>
        <v>37</v>
      </c>
      <c r="E1363" t="str">
        <f>TEXT(EnergyDemand__2_1[[#This Row],[Date]],"dddd")</f>
        <v>Wednesday</v>
      </c>
      <c r="F1363" s="49">
        <f>YEAR(EnergyDemand__2_1[[#This Row],[Date]])</f>
        <v>2015</v>
      </c>
      <c r="G1363">
        <v>10</v>
      </c>
      <c r="H1363">
        <v>15.3</v>
      </c>
      <c r="I1363">
        <v>11.4</v>
      </c>
      <c r="J1363">
        <v>0</v>
      </c>
      <c r="K1363" t="str">
        <f>VLOOKUP(EnergyDemand__2_1[[#This Row],[Date]],_holidays!$A$1:$C$2107,2,0)</f>
        <v>Y</v>
      </c>
      <c r="L1363" t="str">
        <f>VLOOKUP(EnergyDemand__2_1[[#This Row],[Date]],_holidays!$A$1:$C$2107,3,0)</f>
        <v>N</v>
      </c>
      <c r="M1363" s="2">
        <v>132977.45000000001</v>
      </c>
      <c r="N1363" s="4">
        <v>48.128104839999999</v>
      </c>
      <c r="O1363" s="54">
        <f>EnergyDemand__2_1[[#This Row],[Demand]]*EnergyDemand__2_1[[#This Row],[RRP AUD$]]</f>
        <v>6399952.6549558584</v>
      </c>
    </row>
    <row r="1364" spans="1:15" x14ac:dyDescent="0.3">
      <c r="A1364" s="3">
        <v>43965</v>
      </c>
      <c r="B1364" s="3" t="str">
        <f>"Q" &amp;INT((MONTH(A1364)+2)/3) &amp; "-" &amp; YEAR(A1364)</f>
        <v>Q2-2020</v>
      </c>
      <c r="C1364" t="str">
        <f>TEXT(EnergyDemand__2_1[[#This Row],[Date]],"mmmm")</f>
        <v>May</v>
      </c>
      <c r="D1364">
        <f>WEEKNUM(EnergyDemand__2_1[[#This Row],[Date]],)</f>
        <v>20</v>
      </c>
      <c r="E1364" t="str">
        <f>TEXT(EnergyDemand__2_1[[#This Row],[Date]],"dddd")</f>
        <v>Thursday</v>
      </c>
      <c r="F1364" s="49">
        <f>YEAR(EnergyDemand__2_1[[#This Row],[Date]])</f>
        <v>2020</v>
      </c>
      <c r="G1364">
        <v>6.6</v>
      </c>
      <c r="H1364">
        <v>14.7</v>
      </c>
      <c r="I1364">
        <v>9.8000000000000007</v>
      </c>
      <c r="J1364">
        <v>2.8</v>
      </c>
      <c r="K1364" t="str">
        <f>VLOOKUP(EnergyDemand__2_1[[#This Row],[Date]],_holidays!$A$1:$C$2107,2,0)</f>
        <v>N</v>
      </c>
      <c r="L1364" t="str">
        <f>VLOOKUP(EnergyDemand__2_1[[#This Row],[Date]],_holidays!$A$1:$C$2107,3,0)</f>
        <v>N</v>
      </c>
      <c r="M1364" s="2">
        <v>129285.09</v>
      </c>
      <c r="N1364" s="4">
        <v>48.118726070000001</v>
      </c>
      <c r="O1364" s="54">
        <f>EnergyDemand__2_1[[#This Row],[Demand]]*EnergyDemand__2_1[[#This Row],[RRP AUD$]]</f>
        <v>6221033.8306452967</v>
      </c>
    </row>
    <row r="1365" spans="1:15" x14ac:dyDescent="0.3">
      <c r="A1365" s="3">
        <v>43900</v>
      </c>
      <c r="B1365" s="3" t="str">
        <f>"Q" &amp;INT((MONTH(A1365)+2)/3) &amp; "-" &amp; YEAR(A1365)</f>
        <v>Q1-2020</v>
      </c>
      <c r="C1365" t="str">
        <f>TEXT(EnergyDemand__2_1[[#This Row],[Date]],"mmmm")</f>
        <v>March</v>
      </c>
      <c r="D1365">
        <f>WEEKNUM(EnergyDemand__2_1[[#This Row],[Date]],)</f>
        <v>11</v>
      </c>
      <c r="E1365" t="str">
        <f>TEXT(EnergyDemand__2_1[[#This Row],[Date]],"dddd")</f>
        <v>Tuesday</v>
      </c>
      <c r="F1365" s="49">
        <f>YEAR(EnergyDemand__2_1[[#This Row],[Date]])</f>
        <v>2020</v>
      </c>
      <c r="G1365">
        <v>10.3</v>
      </c>
      <c r="H1365">
        <v>22.3</v>
      </c>
      <c r="I1365">
        <v>21.9</v>
      </c>
      <c r="J1365">
        <v>0</v>
      </c>
      <c r="K1365" t="str">
        <f>VLOOKUP(EnergyDemand__2_1[[#This Row],[Date]],_holidays!$A$1:$C$2107,2,0)</f>
        <v>Y</v>
      </c>
      <c r="L1365" t="str">
        <f>VLOOKUP(EnergyDemand__2_1[[#This Row],[Date]],_holidays!$A$1:$C$2107,3,0)</f>
        <v>N</v>
      </c>
      <c r="M1365" s="2">
        <v>112142.54</v>
      </c>
      <c r="N1365" s="4">
        <v>48.059723949999999</v>
      </c>
      <c r="O1365" s="54">
        <f>EnergyDemand__2_1[[#This Row],[Demand]]*EnergyDemand__2_1[[#This Row],[RRP AUD$]]</f>
        <v>5389539.5154518327</v>
      </c>
    </row>
    <row r="1366" spans="1:15" x14ac:dyDescent="0.3">
      <c r="A1366" s="3">
        <v>42577</v>
      </c>
      <c r="B1366" s="3" t="str">
        <f>"Q" &amp;INT((MONTH(A1366)+2)/3) &amp; "-" &amp; YEAR(A1366)</f>
        <v>Q3-2016</v>
      </c>
      <c r="C1366" t="str">
        <f>TEXT(EnergyDemand__2_1[[#This Row],[Date]],"mmmm")</f>
        <v>July</v>
      </c>
      <c r="D1366">
        <f>WEEKNUM(EnergyDemand__2_1[[#This Row],[Date]],)</f>
        <v>31</v>
      </c>
      <c r="E1366" t="str">
        <f>TEXT(EnergyDemand__2_1[[#This Row],[Date]],"dddd")</f>
        <v>Tuesday</v>
      </c>
      <c r="F1366" s="49">
        <f>YEAR(EnergyDemand__2_1[[#This Row],[Date]])</f>
        <v>2016</v>
      </c>
      <c r="G1366">
        <v>6.5</v>
      </c>
      <c r="H1366">
        <v>11</v>
      </c>
      <c r="I1366">
        <v>7.2</v>
      </c>
      <c r="J1366">
        <v>4.8</v>
      </c>
      <c r="K1366" t="str">
        <f>VLOOKUP(EnergyDemand__2_1[[#This Row],[Date]],_holidays!$A$1:$C$2107,2,0)</f>
        <v>Y</v>
      </c>
      <c r="L1366" t="str">
        <f>VLOOKUP(EnergyDemand__2_1[[#This Row],[Date]],_holidays!$A$1:$C$2107,3,0)</f>
        <v>N</v>
      </c>
      <c r="M1366" s="2">
        <v>146465.69</v>
      </c>
      <c r="N1366" s="4">
        <v>47.971245959999997</v>
      </c>
      <c r="O1366" s="54">
        <f>EnergyDemand__2_1[[#This Row],[Demand]]*EnergyDemand__2_1[[#This Row],[RRP AUD$]]</f>
        <v>7026141.6396911126</v>
      </c>
    </row>
    <row r="1367" spans="1:15" x14ac:dyDescent="0.3">
      <c r="A1367" s="3">
        <v>43918</v>
      </c>
      <c r="B1367" s="3" t="str">
        <f>"Q" &amp;INT((MONTH(A1367)+2)/3) &amp; "-" &amp; YEAR(A1367)</f>
        <v>Q1-2020</v>
      </c>
      <c r="C1367" t="str">
        <f>TEXT(EnergyDemand__2_1[[#This Row],[Date]],"mmmm")</f>
        <v>March</v>
      </c>
      <c r="D1367">
        <f>WEEKNUM(EnergyDemand__2_1[[#This Row],[Date]],)</f>
        <v>13</v>
      </c>
      <c r="E1367" t="str">
        <f>TEXT(EnergyDemand__2_1[[#This Row],[Date]],"dddd")</f>
        <v>Saturday</v>
      </c>
      <c r="F1367" s="49">
        <f>YEAR(EnergyDemand__2_1[[#This Row],[Date]])</f>
        <v>2020</v>
      </c>
      <c r="G1367">
        <v>14.8</v>
      </c>
      <c r="H1367">
        <v>27.5</v>
      </c>
      <c r="I1367">
        <v>16.899999999999999</v>
      </c>
      <c r="J1367">
        <v>0</v>
      </c>
      <c r="K1367" t="str">
        <f>VLOOKUP(EnergyDemand__2_1[[#This Row],[Date]],_holidays!$A$1:$C$2107,2,0)</f>
        <v>N</v>
      </c>
      <c r="L1367" t="str">
        <f>VLOOKUP(EnergyDemand__2_1[[#This Row],[Date]],_holidays!$A$1:$C$2107,3,0)</f>
        <v>N</v>
      </c>
      <c r="M1367" s="2">
        <v>97923.714999999997</v>
      </c>
      <c r="N1367" s="4">
        <v>47.963271040000002</v>
      </c>
      <c r="O1367" s="54">
        <f>EnergyDemand__2_1[[#This Row],[Demand]]*EnergyDemand__2_1[[#This Row],[RRP AUD$]]</f>
        <v>4696741.683788714</v>
      </c>
    </row>
    <row r="1368" spans="1:15" x14ac:dyDescent="0.3">
      <c r="A1368" s="3">
        <v>44044</v>
      </c>
      <c r="B1368" s="3" t="str">
        <f>"Q" &amp;INT((MONTH(A1368)+2)/3) &amp; "-" &amp; YEAR(A1368)</f>
        <v>Q3-2020</v>
      </c>
      <c r="C1368" t="str">
        <f>TEXT(EnergyDemand__2_1[[#This Row],[Date]],"mmmm")</f>
        <v>August</v>
      </c>
      <c r="D1368">
        <f>WEEKNUM(EnergyDemand__2_1[[#This Row],[Date]],)</f>
        <v>31</v>
      </c>
      <c r="E1368" t="str">
        <f>TEXT(EnergyDemand__2_1[[#This Row],[Date]],"dddd")</f>
        <v>Saturday</v>
      </c>
      <c r="F1368" s="49">
        <f>YEAR(EnergyDemand__2_1[[#This Row],[Date]])</f>
        <v>2020</v>
      </c>
      <c r="G1368">
        <v>5.7</v>
      </c>
      <c r="H1368">
        <v>16.399999999999999</v>
      </c>
      <c r="I1368">
        <v>11.1</v>
      </c>
      <c r="J1368">
        <v>0</v>
      </c>
      <c r="K1368" t="str">
        <f>VLOOKUP(EnergyDemand__2_1[[#This Row],[Date]],_holidays!$A$1:$C$2107,2,0)</f>
        <v>Y</v>
      </c>
      <c r="L1368" t="str">
        <f>VLOOKUP(EnergyDemand__2_1[[#This Row],[Date]],_holidays!$A$1:$C$2107,3,0)</f>
        <v>N</v>
      </c>
      <c r="M1368" s="2">
        <v>111590.65</v>
      </c>
      <c r="N1368" s="4">
        <v>47.91589475</v>
      </c>
      <c r="O1368" s="54">
        <f>EnergyDemand__2_1[[#This Row],[Demand]]*EnergyDemand__2_1[[#This Row],[RRP AUD$]]</f>
        <v>5346965.8404840874</v>
      </c>
    </row>
    <row r="1369" spans="1:15" x14ac:dyDescent="0.3">
      <c r="A1369" s="3">
        <v>43289</v>
      </c>
      <c r="B1369" s="3" t="str">
        <f>"Q" &amp;INT((MONTH(A1369)+2)/3) &amp; "-" &amp; YEAR(A1369)</f>
        <v>Q3-2018</v>
      </c>
      <c r="C1369" t="str">
        <f>TEXT(EnergyDemand__2_1[[#This Row],[Date]],"mmmm")</f>
        <v>July</v>
      </c>
      <c r="D1369">
        <f>WEEKNUM(EnergyDemand__2_1[[#This Row],[Date]],)</f>
        <v>28</v>
      </c>
      <c r="E1369" t="str">
        <f>TEXT(EnergyDemand__2_1[[#This Row],[Date]],"dddd")</f>
        <v>Sunday</v>
      </c>
      <c r="F1369" s="49">
        <f>YEAR(EnergyDemand__2_1[[#This Row],[Date]])</f>
        <v>2018</v>
      </c>
      <c r="G1369">
        <v>9.3000000000000007</v>
      </c>
      <c r="H1369">
        <v>13.9</v>
      </c>
      <c r="I1369">
        <v>6.2</v>
      </c>
      <c r="J1369">
        <v>0.8</v>
      </c>
      <c r="K1369" t="str">
        <f>VLOOKUP(EnergyDemand__2_1[[#This Row],[Date]],_holidays!$A$1:$C$2107,2,0)</f>
        <v>N</v>
      </c>
      <c r="L1369" t="str">
        <f>VLOOKUP(EnergyDemand__2_1[[#This Row],[Date]],_holidays!$A$1:$C$2107,3,0)</f>
        <v>N</v>
      </c>
      <c r="M1369" s="2">
        <v>114562.215</v>
      </c>
      <c r="N1369" s="4">
        <v>47.891623060000001</v>
      </c>
      <c r="O1369" s="54">
        <f>EnergyDemand__2_1[[#This Row],[Demand]]*EnergyDemand__2_1[[#This Row],[RRP AUD$]]</f>
        <v>5486570.4176986776</v>
      </c>
    </row>
    <row r="1370" spans="1:15" x14ac:dyDescent="0.3">
      <c r="A1370" s="3">
        <v>42266</v>
      </c>
      <c r="B1370" s="3" t="str">
        <f>"Q" &amp;INT((MONTH(A1370)+2)/3) &amp; "-" &amp; YEAR(A1370)</f>
        <v>Q3-2015</v>
      </c>
      <c r="C1370" t="str">
        <f>TEXT(EnergyDemand__2_1[[#This Row],[Date]],"mmmm")</f>
        <v>September</v>
      </c>
      <c r="D1370">
        <f>WEEKNUM(EnergyDemand__2_1[[#This Row],[Date]],)</f>
        <v>38</v>
      </c>
      <c r="E1370" t="str">
        <f>TEXT(EnergyDemand__2_1[[#This Row],[Date]],"dddd")</f>
        <v>Saturday</v>
      </c>
      <c r="F1370" s="49">
        <f>YEAR(EnergyDemand__2_1[[#This Row],[Date]])</f>
        <v>2015</v>
      </c>
      <c r="G1370">
        <v>6.5</v>
      </c>
      <c r="H1370">
        <v>21.3</v>
      </c>
      <c r="I1370">
        <v>17</v>
      </c>
      <c r="J1370">
        <v>0</v>
      </c>
      <c r="K1370" t="str">
        <f>VLOOKUP(EnergyDemand__2_1[[#This Row],[Date]],_holidays!$A$1:$C$2107,2,0)</f>
        <v>N</v>
      </c>
      <c r="L1370" t="str">
        <f>VLOOKUP(EnergyDemand__2_1[[#This Row],[Date]],_holidays!$A$1:$C$2107,3,0)</f>
        <v>N</v>
      </c>
      <c r="M1370" s="2">
        <v>112377.185</v>
      </c>
      <c r="N1370" s="4">
        <v>47.826712030000003</v>
      </c>
      <c r="O1370" s="54">
        <f>EnergyDemand__2_1[[#This Row],[Demand]]*EnergyDemand__2_1[[#This Row],[RRP AUD$]]</f>
        <v>5374631.2657370362</v>
      </c>
    </row>
    <row r="1371" spans="1:15" x14ac:dyDescent="0.3">
      <c r="A1371" s="3">
        <v>42494</v>
      </c>
      <c r="B1371" s="3" t="str">
        <f>"Q" &amp;INT((MONTH(A1371)+2)/3) &amp; "-" &amp; YEAR(A1371)</f>
        <v>Q2-2016</v>
      </c>
      <c r="C1371" t="str">
        <f>TEXT(EnergyDemand__2_1[[#This Row],[Date]],"mmmm")</f>
        <v>May</v>
      </c>
      <c r="D1371">
        <f>WEEKNUM(EnergyDemand__2_1[[#This Row],[Date]],)</f>
        <v>19</v>
      </c>
      <c r="E1371" t="str">
        <f>TEXT(EnergyDemand__2_1[[#This Row],[Date]],"dddd")</f>
        <v>Wednesday</v>
      </c>
      <c r="F1371" s="49">
        <f>YEAR(EnergyDemand__2_1[[#This Row],[Date]])</f>
        <v>2016</v>
      </c>
      <c r="G1371">
        <v>9.8000000000000007</v>
      </c>
      <c r="H1371">
        <v>18.2</v>
      </c>
      <c r="I1371">
        <v>11.8</v>
      </c>
      <c r="J1371">
        <v>0.2</v>
      </c>
      <c r="K1371" t="str">
        <f>VLOOKUP(EnergyDemand__2_1[[#This Row],[Date]],_holidays!$A$1:$C$2107,2,0)</f>
        <v>Y</v>
      </c>
      <c r="L1371" t="str">
        <f>VLOOKUP(EnergyDemand__2_1[[#This Row],[Date]],_holidays!$A$1:$C$2107,3,0)</f>
        <v>N</v>
      </c>
      <c r="M1371" s="2">
        <v>124525.185</v>
      </c>
      <c r="N1371" s="4">
        <v>47.753842599999999</v>
      </c>
      <c r="O1371" s="54">
        <f>EnergyDemand__2_1[[#This Row],[Demand]]*EnergyDemand__2_1[[#This Row],[RRP AUD$]]</f>
        <v>5946556.0842258809</v>
      </c>
    </row>
    <row r="1372" spans="1:15" x14ac:dyDescent="0.3">
      <c r="A1372" s="3">
        <v>44046</v>
      </c>
      <c r="B1372" s="3" t="str">
        <f>"Q" &amp;INT((MONTH(A1372)+2)/3) &amp; "-" &amp; YEAR(A1372)</f>
        <v>Q3-2020</v>
      </c>
      <c r="C1372" t="str">
        <f>TEXT(EnergyDemand__2_1[[#This Row],[Date]],"mmmm")</f>
        <v>August</v>
      </c>
      <c r="D1372">
        <f>WEEKNUM(EnergyDemand__2_1[[#This Row],[Date]],)</f>
        <v>32</v>
      </c>
      <c r="E1372" t="str">
        <f>TEXT(EnergyDemand__2_1[[#This Row],[Date]],"dddd")</f>
        <v>Monday</v>
      </c>
      <c r="F1372" s="49">
        <f>YEAR(EnergyDemand__2_1[[#This Row],[Date]])</f>
        <v>2020</v>
      </c>
      <c r="G1372">
        <v>7.5</v>
      </c>
      <c r="H1372">
        <v>16</v>
      </c>
      <c r="I1372">
        <v>10.199999999999999</v>
      </c>
      <c r="J1372">
        <v>0</v>
      </c>
      <c r="K1372" t="str">
        <f>VLOOKUP(EnergyDemand__2_1[[#This Row],[Date]],_holidays!$A$1:$C$2107,2,0)</f>
        <v>Y</v>
      </c>
      <c r="L1372" t="str">
        <f>VLOOKUP(EnergyDemand__2_1[[#This Row],[Date]],_holidays!$A$1:$C$2107,3,0)</f>
        <v>N</v>
      </c>
      <c r="M1372" s="2">
        <v>127930.355</v>
      </c>
      <c r="N1372" s="4">
        <v>47.688971700000003</v>
      </c>
      <c r="O1372" s="54">
        <f>EnergyDemand__2_1[[#This Row],[Demand]]*EnergyDemand__2_1[[#This Row],[RRP AUD$]]</f>
        <v>6100867.0791659541</v>
      </c>
    </row>
    <row r="1373" spans="1:15" x14ac:dyDescent="0.3">
      <c r="A1373" s="3">
        <v>42639</v>
      </c>
      <c r="B1373" s="3" t="str">
        <f>"Q" &amp;INT((MONTH(A1373)+2)/3) &amp; "-" &amp; YEAR(A1373)</f>
        <v>Q3-2016</v>
      </c>
      <c r="C1373" t="str">
        <f>TEXT(EnergyDemand__2_1[[#This Row],[Date]],"mmmm")</f>
        <v>September</v>
      </c>
      <c r="D1373">
        <f>WEEKNUM(EnergyDemand__2_1[[#This Row],[Date]],)</f>
        <v>40</v>
      </c>
      <c r="E1373" t="str">
        <f>TEXT(EnergyDemand__2_1[[#This Row],[Date]],"dddd")</f>
        <v>Monday</v>
      </c>
      <c r="F1373" s="49">
        <f>YEAR(EnergyDemand__2_1[[#This Row],[Date]])</f>
        <v>2016</v>
      </c>
      <c r="G1373">
        <v>8.1</v>
      </c>
      <c r="H1373">
        <v>16.899999999999999</v>
      </c>
      <c r="I1373">
        <v>13.6</v>
      </c>
      <c r="J1373">
        <v>0.6</v>
      </c>
      <c r="K1373" t="str">
        <f>VLOOKUP(EnergyDemand__2_1[[#This Row],[Date]],_holidays!$A$1:$C$2107,2,0)</f>
        <v>N</v>
      </c>
      <c r="L1373" t="str">
        <f>VLOOKUP(EnergyDemand__2_1[[#This Row],[Date]],_holidays!$A$1:$C$2107,3,0)</f>
        <v>N</v>
      </c>
      <c r="M1373" s="2">
        <v>124343.19</v>
      </c>
      <c r="N1373" s="4">
        <v>47.67147027</v>
      </c>
      <c r="O1373" s="54">
        <f>EnergyDemand__2_1[[#This Row],[Demand]]*EnergyDemand__2_1[[#This Row],[RRP AUD$]]</f>
        <v>5927622.6853619618</v>
      </c>
    </row>
    <row r="1374" spans="1:15" x14ac:dyDescent="0.3">
      <c r="A1374" s="3">
        <v>43909</v>
      </c>
      <c r="B1374" s="3" t="str">
        <f>"Q" &amp;INT((MONTH(A1374)+2)/3) &amp; "-" &amp; YEAR(A1374)</f>
        <v>Q1-2020</v>
      </c>
      <c r="C1374" t="str">
        <f>TEXT(EnergyDemand__2_1[[#This Row],[Date]],"mmmm")</f>
        <v>March</v>
      </c>
      <c r="D1374">
        <f>WEEKNUM(EnergyDemand__2_1[[#This Row],[Date]],)</f>
        <v>12</v>
      </c>
      <c r="E1374" t="str">
        <f>TEXT(EnergyDemand__2_1[[#This Row],[Date]],"dddd")</f>
        <v>Thursday</v>
      </c>
      <c r="F1374" s="49">
        <f>YEAR(EnergyDemand__2_1[[#This Row],[Date]])</f>
        <v>2020</v>
      </c>
      <c r="G1374">
        <v>18.7</v>
      </c>
      <c r="H1374">
        <v>30.4</v>
      </c>
      <c r="I1374">
        <v>8.1999999999999993</v>
      </c>
      <c r="J1374">
        <v>0</v>
      </c>
      <c r="K1374" t="str">
        <f>VLOOKUP(EnergyDemand__2_1[[#This Row],[Date]],_holidays!$A$1:$C$2107,2,0)</f>
        <v>Y</v>
      </c>
      <c r="L1374" t="str">
        <f>VLOOKUP(EnergyDemand__2_1[[#This Row],[Date]],_holidays!$A$1:$C$2107,3,0)</f>
        <v>N</v>
      </c>
      <c r="M1374" s="2">
        <v>127266.86</v>
      </c>
      <c r="N1374" s="4">
        <v>47.562659549999999</v>
      </c>
      <c r="O1374" s="54">
        <f>EnergyDemand__2_1[[#This Row],[Demand]]*EnergyDemand__2_1[[#This Row],[RRP AUD$]]</f>
        <v>6053150.3341775127</v>
      </c>
    </row>
    <row r="1375" spans="1:15" x14ac:dyDescent="0.3">
      <c r="A1375" s="3">
        <v>42198</v>
      </c>
      <c r="B1375" s="3" t="str">
        <f>"Q" &amp;INT((MONTH(A1375)+2)/3) &amp; "-" &amp; YEAR(A1375)</f>
        <v>Q3-2015</v>
      </c>
      <c r="C1375" t="str">
        <f>TEXT(EnergyDemand__2_1[[#This Row],[Date]],"mmmm")</f>
        <v>July</v>
      </c>
      <c r="D1375">
        <f>WEEKNUM(EnergyDemand__2_1[[#This Row],[Date]],)</f>
        <v>29</v>
      </c>
      <c r="E1375" t="str">
        <f>TEXT(EnergyDemand__2_1[[#This Row],[Date]],"dddd")</f>
        <v>Monday</v>
      </c>
      <c r="F1375" s="49">
        <f>YEAR(EnergyDemand__2_1[[#This Row],[Date]])</f>
        <v>2015</v>
      </c>
      <c r="G1375">
        <v>6.1</v>
      </c>
      <c r="H1375">
        <v>12.7</v>
      </c>
      <c r="I1375">
        <v>4.2</v>
      </c>
      <c r="J1375">
        <v>28.4</v>
      </c>
      <c r="K1375" t="str">
        <f>VLOOKUP(EnergyDemand__2_1[[#This Row],[Date]],_holidays!$A$1:$C$2107,2,0)</f>
        <v>N</v>
      </c>
      <c r="L1375" t="str">
        <f>VLOOKUP(EnergyDemand__2_1[[#This Row],[Date]],_holidays!$A$1:$C$2107,3,0)</f>
        <v>N</v>
      </c>
      <c r="M1375" s="2">
        <v>138680.33499999999</v>
      </c>
      <c r="N1375" s="4">
        <v>47.526301529999998</v>
      </c>
      <c r="O1375" s="54">
        <f>EnergyDemand__2_1[[#This Row],[Demand]]*EnergyDemand__2_1[[#This Row],[RRP AUD$]]</f>
        <v>6590963.4174914118</v>
      </c>
    </row>
    <row r="1376" spans="1:15" x14ac:dyDescent="0.3">
      <c r="A1376" s="3">
        <v>43626</v>
      </c>
      <c r="B1376" s="3" t="str">
        <f>"Q" &amp;INT((MONTH(A1376)+2)/3) &amp; "-" &amp; YEAR(A1376)</f>
        <v>Q2-2019</v>
      </c>
      <c r="C1376" t="str">
        <f>TEXT(EnergyDemand__2_1[[#This Row],[Date]],"mmmm")</f>
        <v>June</v>
      </c>
      <c r="D1376">
        <f>WEEKNUM(EnergyDemand__2_1[[#This Row],[Date]],)</f>
        <v>24</v>
      </c>
      <c r="E1376" t="str">
        <f>TEXT(EnergyDemand__2_1[[#This Row],[Date]],"dddd")</f>
        <v>Monday</v>
      </c>
      <c r="F1376" s="49">
        <f>YEAR(EnergyDemand__2_1[[#This Row],[Date]])</f>
        <v>2019</v>
      </c>
      <c r="G1376">
        <v>12</v>
      </c>
      <c r="H1376">
        <v>19.2</v>
      </c>
      <c r="I1376">
        <v>7.6</v>
      </c>
      <c r="J1376">
        <v>3</v>
      </c>
      <c r="K1376" t="str">
        <f>VLOOKUP(EnergyDemand__2_1[[#This Row],[Date]],_holidays!$A$1:$C$2107,2,0)</f>
        <v>Y</v>
      </c>
      <c r="L1376" t="str">
        <f>VLOOKUP(EnergyDemand__2_1[[#This Row],[Date]],_holidays!$A$1:$C$2107,3,0)</f>
        <v>Y</v>
      </c>
      <c r="M1376" s="2">
        <v>108133.03</v>
      </c>
      <c r="N1376" s="4">
        <v>47.487874040000001</v>
      </c>
      <c r="O1376" s="54">
        <f>EnergyDemand__2_1[[#This Row],[Demand]]*EnergyDemand__2_1[[#This Row],[RRP AUD$]]</f>
        <v>5135007.7082035411</v>
      </c>
    </row>
    <row r="1377" spans="1:15" x14ac:dyDescent="0.3">
      <c r="A1377" s="3">
        <v>42125</v>
      </c>
      <c r="B1377" s="3" t="str">
        <f>"Q" &amp;INT((MONTH(A1377)+2)/3) &amp; "-" &amp; YEAR(A1377)</f>
        <v>Q2-2015</v>
      </c>
      <c r="C1377" t="str">
        <f>TEXT(EnergyDemand__2_1[[#This Row],[Date]],"mmmm")</f>
        <v>May</v>
      </c>
      <c r="D1377">
        <f>WEEKNUM(EnergyDemand__2_1[[#This Row],[Date]],)</f>
        <v>18</v>
      </c>
      <c r="E1377" t="str">
        <f>TEXT(EnergyDemand__2_1[[#This Row],[Date]],"dddd")</f>
        <v>Friday</v>
      </c>
      <c r="F1377" s="49">
        <f>YEAR(EnergyDemand__2_1[[#This Row],[Date]])</f>
        <v>2015</v>
      </c>
      <c r="G1377">
        <v>7.9</v>
      </c>
      <c r="H1377">
        <v>23.1</v>
      </c>
      <c r="I1377">
        <v>12.1</v>
      </c>
      <c r="J1377">
        <v>0</v>
      </c>
      <c r="K1377" t="str">
        <f>VLOOKUP(EnergyDemand__2_1[[#This Row],[Date]],_holidays!$A$1:$C$2107,2,0)</f>
        <v>Y</v>
      </c>
      <c r="L1377" t="str">
        <f>VLOOKUP(EnergyDemand__2_1[[#This Row],[Date]],_holidays!$A$1:$C$2107,3,0)</f>
        <v>N</v>
      </c>
      <c r="M1377" s="2">
        <v>126304.44500000001</v>
      </c>
      <c r="N1377" s="4">
        <v>47.474462099999997</v>
      </c>
      <c r="O1377" s="54">
        <f>EnergyDemand__2_1[[#This Row],[Demand]]*EnergyDemand__2_1[[#This Row],[RRP AUD$]]</f>
        <v>5996235.5872140341</v>
      </c>
    </row>
    <row r="1378" spans="1:15" x14ac:dyDescent="0.3">
      <c r="A1378" s="3">
        <v>43911</v>
      </c>
      <c r="B1378" s="3" t="str">
        <f>"Q" &amp;INT((MONTH(A1378)+2)/3) &amp; "-" &amp; YEAR(A1378)</f>
        <v>Q1-2020</v>
      </c>
      <c r="C1378" t="str">
        <f>TEXT(EnergyDemand__2_1[[#This Row],[Date]],"mmmm")</f>
        <v>March</v>
      </c>
      <c r="D1378">
        <f>WEEKNUM(EnergyDemand__2_1[[#This Row],[Date]],)</f>
        <v>12</v>
      </c>
      <c r="E1378" t="str">
        <f>TEXT(EnergyDemand__2_1[[#This Row],[Date]],"dddd")</f>
        <v>Saturday</v>
      </c>
      <c r="F1378" s="49">
        <f>YEAR(EnergyDemand__2_1[[#This Row],[Date]])</f>
        <v>2020</v>
      </c>
      <c r="G1378">
        <v>14.6</v>
      </c>
      <c r="H1378">
        <v>18.399999999999999</v>
      </c>
      <c r="I1378">
        <v>10.8</v>
      </c>
      <c r="J1378">
        <v>0</v>
      </c>
      <c r="K1378" t="str">
        <f>VLOOKUP(EnergyDemand__2_1[[#This Row],[Date]],_holidays!$A$1:$C$2107,2,0)</f>
        <v>Y</v>
      </c>
      <c r="L1378" t="str">
        <f>VLOOKUP(EnergyDemand__2_1[[#This Row],[Date]],_holidays!$A$1:$C$2107,3,0)</f>
        <v>N</v>
      </c>
      <c r="M1378" s="2">
        <v>103999.33500000001</v>
      </c>
      <c r="N1378" s="4">
        <v>47.458698750000003</v>
      </c>
      <c r="O1378" s="54">
        <f>EnergyDemand__2_1[[#This Row],[Demand]]*EnergyDemand__2_1[[#This Row],[RRP AUD$]]</f>
        <v>4935673.1099653319</v>
      </c>
    </row>
    <row r="1379" spans="1:15" x14ac:dyDescent="0.3">
      <c r="A1379" s="3">
        <v>42531</v>
      </c>
      <c r="B1379" s="3" t="str">
        <f>"Q" &amp;INT((MONTH(A1379)+2)/3) &amp; "-" &amp; YEAR(A1379)</f>
        <v>Q2-2016</v>
      </c>
      <c r="C1379" t="str">
        <f>TEXT(EnergyDemand__2_1[[#This Row],[Date]],"mmmm")</f>
        <v>June</v>
      </c>
      <c r="D1379">
        <f>WEEKNUM(EnergyDemand__2_1[[#This Row],[Date]],)</f>
        <v>24</v>
      </c>
      <c r="E1379" t="str">
        <f>TEXT(EnergyDemand__2_1[[#This Row],[Date]],"dddd")</f>
        <v>Friday</v>
      </c>
      <c r="F1379" s="49">
        <f>YEAR(EnergyDemand__2_1[[#This Row],[Date]])</f>
        <v>2016</v>
      </c>
      <c r="G1379">
        <v>10.4</v>
      </c>
      <c r="H1379">
        <v>15.8</v>
      </c>
      <c r="I1379">
        <v>6.6</v>
      </c>
      <c r="J1379">
        <v>0</v>
      </c>
      <c r="K1379" t="str">
        <f>VLOOKUP(EnergyDemand__2_1[[#This Row],[Date]],_holidays!$A$1:$C$2107,2,0)</f>
        <v>Y</v>
      </c>
      <c r="L1379" t="str">
        <f>VLOOKUP(EnergyDemand__2_1[[#This Row],[Date]],_holidays!$A$1:$C$2107,3,0)</f>
        <v>N</v>
      </c>
      <c r="M1379" s="2">
        <v>132209.51500000001</v>
      </c>
      <c r="N1379" s="4">
        <v>47.425798780000001</v>
      </c>
      <c r="O1379" s="54">
        <f>EnergyDemand__2_1[[#This Row],[Demand]]*EnergyDemand__2_1[[#This Row],[RRP AUD$]]</f>
        <v>6270141.8551913928</v>
      </c>
    </row>
    <row r="1380" spans="1:15" x14ac:dyDescent="0.3">
      <c r="A1380" s="3">
        <v>42418</v>
      </c>
      <c r="B1380" s="3" t="str">
        <f>"Q" &amp;INT((MONTH(A1380)+2)/3) &amp; "-" &amp; YEAR(A1380)</f>
        <v>Q1-2016</v>
      </c>
      <c r="C1380" t="str">
        <f>TEXT(EnergyDemand__2_1[[#This Row],[Date]],"mmmm")</f>
        <v>February</v>
      </c>
      <c r="D1380">
        <f>WEEKNUM(EnergyDemand__2_1[[#This Row],[Date]],)</f>
        <v>8</v>
      </c>
      <c r="E1380" t="str">
        <f>TEXT(EnergyDemand__2_1[[#This Row],[Date]],"dddd")</f>
        <v>Thursday</v>
      </c>
      <c r="F1380" s="49">
        <f>YEAR(EnergyDemand__2_1[[#This Row],[Date]])</f>
        <v>2016</v>
      </c>
      <c r="G1380">
        <v>15.5</v>
      </c>
      <c r="H1380">
        <v>22.6</v>
      </c>
      <c r="I1380">
        <v>20.6</v>
      </c>
      <c r="J1380">
        <v>1.2</v>
      </c>
      <c r="K1380" t="str">
        <f>VLOOKUP(EnergyDemand__2_1[[#This Row],[Date]],_holidays!$A$1:$C$2107,2,0)</f>
        <v>Y</v>
      </c>
      <c r="L1380" t="str">
        <f>VLOOKUP(EnergyDemand__2_1[[#This Row],[Date]],_holidays!$A$1:$C$2107,3,0)</f>
        <v>N</v>
      </c>
      <c r="M1380" s="2">
        <v>125964.185</v>
      </c>
      <c r="N1380" s="4">
        <v>47.404309140000002</v>
      </c>
      <c r="O1380" s="54">
        <f>EnergyDemand__2_1[[#This Row],[Demand]]*EnergyDemand__2_1[[#This Row],[RRP AUD$]]</f>
        <v>5971245.1663081506</v>
      </c>
    </row>
    <row r="1381" spans="1:15" x14ac:dyDescent="0.3">
      <c r="A1381" s="3">
        <v>43795</v>
      </c>
      <c r="B1381" s="3" t="str">
        <f>"Q" &amp;INT((MONTH(A1381)+2)/3) &amp; "-" &amp; YEAR(A1381)</f>
        <v>Q4-2019</v>
      </c>
      <c r="C1381" t="str">
        <f>TEXT(EnergyDemand__2_1[[#This Row],[Date]],"mmmm")</f>
        <v>November</v>
      </c>
      <c r="D1381">
        <f>WEEKNUM(EnergyDemand__2_1[[#This Row],[Date]],)</f>
        <v>48</v>
      </c>
      <c r="E1381" t="str">
        <f>TEXT(EnergyDemand__2_1[[#This Row],[Date]],"dddd")</f>
        <v>Tuesday</v>
      </c>
      <c r="F1381" s="49">
        <f>YEAR(EnergyDemand__2_1[[#This Row],[Date]])</f>
        <v>2019</v>
      </c>
      <c r="G1381">
        <v>11.4</v>
      </c>
      <c r="H1381">
        <v>16.399999999999999</v>
      </c>
      <c r="I1381">
        <v>22.2</v>
      </c>
      <c r="J1381">
        <v>2</v>
      </c>
      <c r="K1381" t="str">
        <f>VLOOKUP(EnergyDemand__2_1[[#This Row],[Date]],_holidays!$A$1:$C$2107,2,0)</f>
        <v>Y</v>
      </c>
      <c r="L1381" t="str">
        <f>VLOOKUP(EnergyDemand__2_1[[#This Row],[Date]],_holidays!$A$1:$C$2107,3,0)</f>
        <v>N</v>
      </c>
      <c r="M1381" s="2">
        <v>107629.16</v>
      </c>
      <c r="N1381" s="4">
        <v>47.350592130000003</v>
      </c>
      <c r="O1381" s="54">
        <f>EnergyDemand__2_1[[#This Row],[Demand]]*EnergyDemand__2_1[[#This Row],[RRP AUD$]]</f>
        <v>5096304.4564545108</v>
      </c>
    </row>
    <row r="1382" spans="1:15" x14ac:dyDescent="0.3">
      <c r="A1382" s="3">
        <v>43008</v>
      </c>
      <c r="B1382" s="3" t="str">
        <f>"Q" &amp;INT((MONTH(A1382)+2)/3) &amp; "-" &amp; YEAR(A1382)</f>
        <v>Q3-2017</v>
      </c>
      <c r="C1382" t="str">
        <f>TEXT(EnergyDemand__2_1[[#This Row],[Date]],"mmmm")</f>
        <v>September</v>
      </c>
      <c r="D1382">
        <f>WEEKNUM(EnergyDemand__2_1[[#This Row],[Date]],)</f>
        <v>39</v>
      </c>
      <c r="E1382" t="str">
        <f>TEXT(EnergyDemand__2_1[[#This Row],[Date]],"dddd")</f>
        <v>Saturday</v>
      </c>
      <c r="F1382" s="49">
        <f>YEAR(EnergyDemand__2_1[[#This Row],[Date]])</f>
        <v>2017</v>
      </c>
      <c r="G1382">
        <v>11</v>
      </c>
      <c r="H1382">
        <v>15.4</v>
      </c>
      <c r="I1382">
        <v>16.100000000000001</v>
      </c>
      <c r="J1382">
        <v>1</v>
      </c>
      <c r="K1382" t="str">
        <f>VLOOKUP(EnergyDemand__2_1[[#This Row],[Date]],_holidays!$A$1:$C$2107,2,0)</f>
        <v>N</v>
      </c>
      <c r="L1382" t="str">
        <f>VLOOKUP(EnergyDemand__2_1[[#This Row],[Date]],_holidays!$A$1:$C$2107,3,0)</f>
        <v>N</v>
      </c>
      <c r="M1382" s="2">
        <v>100701.82</v>
      </c>
      <c r="N1382" s="4">
        <v>47.309943529999998</v>
      </c>
      <c r="O1382" s="54">
        <f>EnergyDemand__2_1[[#This Row],[Demand]]*EnergyDemand__2_1[[#This Row],[RRP AUD$]]</f>
        <v>4764197.4175682245</v>
      </c>
    </row>
    <row r="1383" spans="1:15" x14ac:dyDescent="0.3">
      <c r="A1383" s="3">
        <v>43822</v>
      </c>
      <c r="B1383" s="3" t="str">
        <f>"Q" &amp;INT((MONTH(A1383)+2)/3) &amp; "-" &amp; YEAR(A1383)</f>
        <v>Q4-2019</v>
      </c>
      <c r="C1383" t="str">
        <f>TEXT(EnergyDemand__2_1[[#This Row],[Date]],"mmmm")</f>
        <v>December</v>
      </c>
      <c r="D1383">
        <f>WEEKNUM(EnergyDemand__2_1[[#This Row],[Date]],)</f>
        <v>52</v>
      </c>
      <c r="E1383" t="str">
        <f>TEXT(EnergyDemand__2_1[[#This Row],[Date]],"dddd")</f>
        <v>Monday</v>
      </c>
      <c r="F1383" s="49">
        <f>YEAR(EnergyDemand__2_1[[#This Row],[Date]])</f>
        <v>2019</v>
      </c>
      <c r="G1383">
        <v>12.1</v>
      </c>
      <c r="H1383">
        <v>20</v>
      </c>
      <c r="I1383">
        <v>29.2</v>
      </c>
      <c r="J1383">
        <v>0</v>
      </c>
      <c r="K1383" t="str">
        <f>VLOOKUP(EnergyDemand__2_1[[#This Row],[Date]],_holidays!$A$1:$C$2107,2,0)</f>
        <v>N</v>
      </c>
      <c r="L1383" t="str">
        <f>VLOOKUP(EnergyDemand__2_1[[#This Row],[Date]],_holidays!$A$1:$C$2107,3,0)</f>
        <v>N</v>
      </c>
      <c r="M1383" s="2">
        <v>101818.02499999999</v>
      </c>
      <c r="N1383" s="4">
        <v>47.19823427</v>
      </c>
      <c r="O1383" s="54">
        <f>EnergyDemand__2_1[[#This Row],[Demand]]*EnergyDemand__2_1[[#This Row],[RRP AUD$]]</f>
        <v>4805630.9968587169</v>
      </c>
    </row>
    <row r="1384" spans="1:15" x14ac:dyDescent="0.3">
      <c r="A1384" s="3">
        <v>42449</v>
      </c>
      <c r="B1384" s="3" t="str">
        <f>"Q" &amp;INT((MONTH(A1384)+2)/3) &amp; "-" &amp; YEAR(A1384)</f>
        <v>Q1-2016</v>
      </c>
      <c r="C1384" t="str">
        <f>TEXT(EnergyDemand__2_1[[#This Row],[Date]],"mmmm")</f>
        <v>March</v>
      </c>
      <c r="D1384">
        <f>WEEKNUM(EnergyDemand__2_1[[#This Row],[Date]],)</f>
        <v>13</v>
      </c>
      <c r="E1384" t="str">
        <f>TEXT(EnergyDemand__2_1[[#This Row],[Date]],"dddd")</f>
        <v>Sunday</v>
      </c>
      <c r="F1384" s="49">
        <f>YEAR(EnergyDemand__2_1[[#This Row],[Date]])</f>
        <v>2016</v>
      </c>
      <c r="G1384">
        <v>10.1</v>
      </c>
      <c r="H1384">
        <v>23.3</v>
      </c>
      <c r="I1384">
        <v>19</v>
      </c>
      <c r="J1384">
        <v>0.2</v>
      </c>
      <c r="K1384" t="str">
        <f>VLOOKUP(EnergyDemand__2_1[[#This Row],[Date]],_holidays!$A$1:$C$2107,2,0)</f>
        <v>Y</v>
      </c>
      <c r="L1384" t="str">
        <f>VLOOKUP(EnergyDemand__2_1[[#This Row],[Date]],_holidays!$A$1:$C$2107,3,0)</f>
        <v>N</v>
      </c>
      <c r="M1384" s="2">
        <v>100394.06</v>
      </c>
      <c r="N1384" s="4">
        <v>47.175064120000002</v>
      </c>
      <c r="O1384" s="54">
        <f>EnergyDemand__2_1[[#This Row],[Demand]]*EnergyDemand__2_1[[#This Row],[RRP AUD$]]</f>
        <v>4736096.2177671269</v>
      </c>
    </row>
    <row r="1385" spans="1:15" x14ac:dyDescent="0.3">
      <c r="A1385" s="3">
        <v>43968</v>
      </c>
      <c r="B1385" s="3" t="str">
        <f>"Q" &amp;INT((MONTH(A1385)+2)/3) &amp; "-" &amp; YEAR(A1385)</f>
        <v>Q2-2020</v>
      </c>
      <c r="C1385" t="str">
        <f>TEXT(EnergyDemand__2_1[[#This Row],[Date]],"mmmm")</f>
        <v>May</v>
      </c>
      <c r="D1385">
        <f>WEEKNUM(EnergyDemand__2_1[[#This Row],[Date]],)</f>
        <v>21</v>
      </c>
      <c r="E1385" t="str">
        <f>TEXT(EnergyDemand__2_1[[#This Row],[Date]],"dddd")</f>
        <v>Sunday</v>
      </c>
      <c r="F1385" s="49">
        <f>YEAR(EnergyDemand__2_1[[#This Row],[Date]])</f>
        <v>2020</v>
      </c>
      <c r="G1385">
        <v>5.0999999999999996</v>
      </c>
      <c r="H1385">
        <v>18.5</v>
      </c>
      <c r="I1385">
        <v>10.6</v>
      </c>
      <c r="J1385">
        <v>0</v>
      </c>
      <c r="K1385" t="str">
        <f>VLOOKUP(EnergyDemand__2_1[[#This Row],[Date]],_holidays!$A$1:$C$2107,2,0)</f>
        <v>N</v>
      </c>
      <c r="L1385" t="str">
        <f>VLOOKUP(EnergyDemand__2_1[[#This Row],[Date]],_holidays!$A$1:$C$2107,3,0)</f>
        <v>N</v>
      </c>
      <c r="M1385" s="2">
        <v>109774.425</v>
      </c>
      <c r="N1385" s="4">
        <v>47.157281560000001</v>
      </c>
      <c r="O1385" s="54">
        <f>EnergyDemand__2_1[[#This Row],[Demand]]*EnergyDemand__2_1[[#This Row],[RRP AUD$]]</f>
        <v>5176663.4678121032</v>
      </c>
    </row>
    <row r="1386" spans="1:15" x14ac:dyDescent="0.3">
      <c r="A1386" s="3">
        <v>42733</v>
      </c>
      <c r="B1386" s="3" t="str">
        <f>"Q" &amp;INT((MONTH(A1386)+2)/3) &amp; "-" &amp; YEAR(A1386)</f>
        <v>Q4-2016</v>
      </c>
      <c r="C1386" t="str">
        <f>TEXT(EnergyDemand__2_1[[#This Row],[Date]],"mmmm")</f>
        <v>December</v>
      </c>
      <c r="D1386">
        <f>WEEKNUM(EnergyDemand__2_1[[#This Row],[Date]],)</f>
        <v>53</v>
      </c>
      <c r="E1386" t="str">
        <f>TEXT(EnergyDemand__2_1[[#This Row],[Date]],"dddd")</f>
        <v>Thursday</v>
      </c>
      <c r="F1386" s="49">
        <f>YEAR(EnergyDemand__2_1[[#This Row],[Date]])</f>
        <v>2016</v>
      </c>
      <c r="G1386">
        <v>27</v>
      </c>
      <c r="H1386">
        <v>33.5</v>
      </c>
      <c r="I1386">
        <v>15.7</v>
      </c>
      <c r="J1386">
        <v>0</v>
      </c>
      <c r="K1386" t="str">
        <f>VLOOKUP(EnergyDemand__2_1[[#This Row],[Date]],_holidays!$A$1:$C$2107,2,0)</f>
        <v>N</v>
      </c>
      <c r="L1386" t="str">
        <f>VLOOKUP(EnergyDemand__2_1[[#This Row],[Date]],_holidays!$A$1:$C$2107,3,0)</f>
        <v>N</v>
      </c>
      <c r="M1386" s="2">
        <v>135571.79500000001</v>
      </c>
      <c r="N1386" s="4">
        <v>47.145005580000003</v>
      </c>
      <c r="O1386" s="54">
        <f>EnergyDemand__2_1[[#This Row],[Demand]]*EnergyDemand__2_1[[#This Row],[RRP AUD$]]</f>
        <v>6391533.0317656174</v>
      </c>
    </row>
    <row r="1387" spans="1:15" x14ac:dyDescent="0.3">
      <c r="A1387" s="3">
        <v>43806</v>
      </c>
      <c r="B1387" s="3" t="str">
        <f>"Q" &amp;INT((MONTH(A1387)+2)/3) &amp; "-" &amp; YEAR(A1387)</f>
        <v>Q4-2019</v>
      </c>
      <c r="C1387" t="str">
        <f>TEXT(EnergyDemand__2_1[[#This Row],[Date]],"mmmm")</f>
        <v>December</v>
      </c>
      <c r="D1387">
        <f>WEEKNUM(EnergyDemand__2_1[[#This Row],[Date]],)</f>
        <v>49</v>
      </c>
      <c r="E1387" t="str">
        <f>TEXT(EnergyDemand__2_1[[#This Row],[Date]],"dddd")</f>
        <v>Saturday</v>
      </c>
      <c r="F1387" s="49">
        <f>YEAR(EnergyDemand__2_1[[#This Row],[Date]])</f>
        <v>2019</v>
      </c>
      <c r="G1387">
        <v>11.2</v>
      </c>
      <c r="H1387">
        <v>21</v>
      </c>
      <c r="I1387">
        <v>30.3</v>
      </c>
      <c r="J1387">
        <v>0</v>
      </c>
      <c r="K1387" t="str">
        <f>VLOOKUP(EnergyDemand__2_1[[#This Row],[Date]],_holidays!$A$1:$C$2107,2,0)</f>
        <v>Y</v>
      </c>
      <c r="L1387" t="str">
        <f>VLOOKUP(EnergyDemand__2_1[[#This Row],[Date]],_holidays!$A$1:$C$2107,3,0)</f>
        <v>N</v>
      </c>
      <c r="M1387" s="2">
        <v>95436.3</v>
      </c>
      <c r="N1387" s="4">
        <v>47.12307019</v>
      </c>
      <c r="O1387" s="54">
        <f>EnergyDemand__2_1[[#This Row],[Demand]]*EnergyDemand__2_1[[#This Row],[RRP AUD$]]</f>
        <v>4497251.4635738973</v>
      </c>
    </row>
    <row r="1388" spans="1:15" x14ac:dyDescent="0.3">
      <c r="A1388" s="3">
        <v>42629</v>
      </c>
      <c r="B1388" s="3" t="str">
        <f>"Q" &amp;INT((MONTH(A1388)+2)/3) &amp; "-" &amp; YEAR(A1388)</f>
        <v>Q3-2016</v>
      </c>
      <c r="C1388" t="str">
        <f>TEXT(EnergyDemand__2_1[[#This Row],[Date]],"mmmm")</f>
        <v>September</v>
      </c>
      <c r="D1388">
        <f>WEEKNUM(EnergyDemand__2_1[[#This Row],[Date]],)</f>
        <v>38</v>
      </c>
      <c r="E1388" t="str">
        <f>TEXT(EnergyDemand__2_1[[#This Row],[Date]],"dddd")</f>
        <v>Friday</v>
      </c>
      <c r="F1388" s="49">
        <f>YEAR(EnergyDemand__2_1[[#This Row],[Date]])</f>
        <v>2016</v>
      </c>
      <c r="G1388">
        <v>9</v>
      </c>
      <c r="H1388">
        <v>15.7</v>
      </c>
      <c r="I1388">
        <v>12.5</v>
      </c>
      <c r="J1388">
        <v>13.4</v>
      </c>
      <c r="K1388" t="str">
        <f>VLOOKUP(EnergyDemand__2_1[[#This Row],[Date]],_holidays!$A$1:$C$2107,2,0)</f>
        <v>N</v>
      </c>
      <c r="L1388" t="str">
        <f>VLOOKUP(EnergyDemand__2_1[[#This Row],[Date]],_holidays!$A$1:$C$2107,3,0)</f>
        <v>N</v>
      </c>
      <c r="M1388" s="2">
        <v>131734.10500000001</v>
      </c>
      <c r="N1388" s="4">
        <v>47.043747310000001</v>
      </c>
      <c r="O1388" s="54">
        <f>EnergyDemand__2_1[[#This Row],[Demand]]*EnergyDemand__2_1[[#This Row],[RRP AUD$]]</f>
        <v>6197265.9477290083</v>
      </c>
    </row>
    <row r="1389" spans="1:15" x14ac:dyDescent="0.3">
      <c r="A1389" s="3">
        <v>43877</v>
      </c>
      <c r="B1389" s="3" t="str">
        <f>"Q" &amp;INT((MONTH(A1389)+2)/3) &amp; "-" &amp; YEAR(A1389)</f>
        <v>Q1-2020</v>
      </c>
      <c r="C1389" t="str">
        <f>TEXT(EnergyDemand__2_1[[#This Row],[Date]],"mmmm")</f>
        <v>February</v>
      </c>
      <c r="D1389">
        <f>WEEKNUM(EnergyDemand__2_1[[#This Row],[Date]],)</f>
        <v>8</v>
      </c>
      <c r="E1389" t="str">
        <f>TEXT(EnergyDemand__2_1[[#This Row],[Date]],"dddd")</f>
        <v>Sunday</v>
      </c>
      <c r="F1389" s="49">
        <f>YEAR(EnergyDemand__2_1[[#This Row],[Date]])</f>
        <v>2020</v>
      </c>
      <c r="G1389">
        <v>16.899999999999999</v>
      </c>
      <c r="H1389">
        <v>26.4</v>
      </c>
      <c r="I1389">
        <v>23.8</v>
      </c>
      <c r="J1389">
        <v>2.8</v>
      </c>
      <c r="K1389" t="str">
        <f>VLOOKUP(EnergyDemand__2_1[[#This Row],[Date]],_holidays!$A$1:$C$2107,2,0)</f>
        <v>Y</v>
      </c>
      <c r="L1389" t="str">
        <f>VLOOKUP(EnergyDemand__2_1[[#This Row],[Date]],_holidays!$A$1:$C$2107,3,0)</f>
        <v>N</v>
      </c>
      <c r="M1389" s="2">
        <v>100904.27</v>
      </c>
      <c r="N1389" s="4">
        <v>47.00473539</v>
      </c>
      <c r="O1389" s="54">
        <f>EnergyDemand__2_1[[#This Row],[Demand]]*EnergyDemand__2_1[[#This Row],[RRP AUD$]]</f>
        <v>4742978.5110711157</v>
      </c>
    </row>
    <row r="1390" spans="1:15" x14ac:dyDescent="0.3">
      <c r="A1390" s="3">
        <v>42614</v>
      </c>
      <c r="B1390" s="3" t="str">
        <f>"Q" &amp;INT((MONTH(A1390)+2)/3) &amp; "-" &amp; YEAR(A1390)</f>
        <v>Q3-2016</v>
      </c>
      <c r="C1390" t="str">
        <f>TEXT(EnergyDemand__2_1[[#This Row],[Date]],"mmmm")</f>
        <v>September</v>
      </c>
      <c r="D1390">
        <f>WEEKNUM(EnergyDemand__2_1[[#This Row],[Date]],)</f>
        <v>36</v>
      </c>
      <c r="E1390" t="str">
        <f>TEXT(EnergyDemand__2_1[[#This Row],[Date]],"dddd")</f>
        <v>Thursday</v>
      </c>
      <c r="F1390" s="49">
        <f>YEAR(EnergyDemand__2_1[[#This Row],[Date]])</f>
        <v>2016</v>
      </c>
      <c r="G1390">
        <v>11.6</v>
      </c>
      <c r="H1390">
        <v>15.5</v>
      </c>
      <c r="I1390">
        <v>8.8000000000000007</v>
      </c>
      <c r="J1390">
        <v>0</v>
      </c>
      <c r="K1390" t="str">
        <f>VLOOKUP(EnergyDemand__2_1[[#This Row],[Date]],_holidays!$A$1:$C$2107,2,0)</f>
        <v>Y</v>
      </c>
      <c r="L1390" t="str">
        <f>VLOOKUP(EnergyDemand__2_1[[#This Row],[Date]],_holidays!$A$1:$C$2107,3,0)</f>
        <v>N</v>
      </c>
      <c r="M1390" s="2">
        <v>134246.16500000001</v>
      </c>
      <c r="N1390" s="4">
        <v>46.808787860000002</v>
      </c>
      <c r="O1390" s="54">
        <f>EnergyDemand__2_1[[#This Row],[Demand]]*EnergyDemand__2_1[[#This Row],[RRP AUD$]]</f>
        <v>6283900.2585035572</v>
      </c>
    </row>
    <row r="1391" spans="1:15" x14ac:dyDescent="0.3">
      <c r="A1391" s="3">
        <v>43976</v>
      </c>
      <c r="B1391" s="3" t="str">
        <f>"Q" &amp;INT((MONTH(A1391)+2)/3) &amp; "-" &amp; YEAR(A1391)</f>
        <v>Q2-2020</v>
      </c>
      <c r="C1391" t="str">
        <f>TEXT(EnergyDemand__2_1[[#This Row],[Date]],"mmmm")</f>
        <v>May</v>
      </c>
      <c r="D1391">
        <f>WEEKNUM(EnergyDemand__2_1[[#This Row],[Date]],)</f>
        <v>22</v>
      </c>
      <c r="E1391" t="str">
        <f>TEXT(EnergyDemand__2_1[[#This Row],[Date]],"dddd")</f>
        <v>Monday</v>
      </c>
      <c r="F1391" s="49">
        <f>YEAR(EnergyDemand__2_1[[#This Row],[Date]])</f>
        <v>2020</v>
      </c>
      <c r="G1391">
        <v>5.5</v>
      </c>
      <c r="H1391">
        <v>16</v>
      </c>
      <c r="I1391">
        <v>10</v>
      </c>
      <c r="J1391">
        <v>0</v>
      </c>
      <c r="K1391" t="str">
        <f>VLOOKUP(EnergyDemand__2_1[[#This Row],[Date]],_holidays!$A$1:$C$2107,2,0)</f>
        <v>N</v>
      </c>
      <c r="L1391" t="str">
        <f>VLOOKUP(EnergyDemand__2_1[[#This Row],[Date]],_holidays!$A$1:$C$2107,3,0)</f>
        <v>N</v>
      </c>
      <c r="M1391" s="2">
        <v>125532.575</v>
      </c>
      <c r="N1391" s="4">
        <v>46.784888840000001</v>
      </c>
      <c r="O1391" s="54">
        <f>EnergyDemand__2_1[[#This Row],[Demand]]*EnergyDemand__2_1[[#This Row],[RRP AUD$]]</f>
        <v>5873027.5671739634</v>
      </c>
    </row>
    <row r="1392" spans="1:15" x14ac:dyDescent="0.3">
      <c r="A1392" s="3">
        <v>43977</v>
      </c>
      <c r="B1392" s="3" t="str">
        <f>"Q" &amp;INT((MONTH(A1392)+2)/3) &amp; "-" &amp; YEAR(A1392)</f>
        <v>Q2-2020</v>
      </c>
      <c r="C1392" t="str">
        <f>TEXT(EnergyDemand__2_1[[#This Row],[Date]],"mmmm")</f>
        <v>May</v>
      </c>
      <c r="D1392">
        <f>WEEKNUM(EnergyDemand__2_1[[#This Row],[Date]],)</f>
        <v>22</v>
      </c>
      <c r="E1392" t="str">
        <f>TEXT(EnergyDemand__2_1[[#This Row],[Date]],"dddd")</f>
        <v>Tuesday</v>
      </c>
      <c r="F1392" s="49">
        <f>YEAR(EnergyDemand__2_1[[#This Row],[Date]])</f>
        <v>2020</v>
      </c>
      <c r="G1392">
        <v>5.4</v>
      </c>
      <c r="H1392">
        <v>18.5</v>
      </c>
      <c r="I1392">
        <v>9.4</v>
      </c>
      <c r="J1392">
        <v>0</v>
      </c>
      <c r="K1392" t="str">
        <f>VLOOKUP(EnergyDemand__2_1[[#This Row],[Date]],_holidays!$A$1:$C$2107,2,0)</f>
        <v>N</v>
      </c>
      <c r="L1392" t="str">
        <f>VLOOKUP(EnergyDemand__2_1[[#This Row],[Date]],_holidays!$A$1:$C$2107,3,0)</f>
        <v>N</v>
      </c>
      <c r="M1392" s="2">
        <v>126788.83500000001</v>
      </c>
      <c r="N1392" s="4">
        <v>46.707466500000002</v>
      </c>
      <c r="O1392" s="54">
        <f>EnergyDemand__2_1[[#This Row],[Demand]]*EnergyDemand__2_1[[#This Row],[RRP AUD$]]</f>
        <v>5921985.2633365281</v>
      </c>
    </row>
    <row r="1393" spans="1:15" x14ac:dyDescent="0.3">
      <c r="A1393" s="3">
        <v>43906</v>
      </c>
      <c r="B1393" s="3" t="str">
        <f>"Q" &amp;INT((MONTH(A1393)+2)/3) &amp; "-" &amp; YEAR(A1393)</f>
        <v>Q1-2020</v>
      </c>
      <c r="C1393" t="str">
        <f>TEXT(EnergyDemand__2_1[[#This Row],[Date]],"mmmm")</f>
        <v>March</v>
      </c>
      <c r="D1393">
        <f>WEEKNUM(EnergyDemand__2_1[[#This Row],[Date]],)</f>
        <v>12</v>
      </c>
      <c r="E1393" t="str">
        <f>TEXT(EnergyDemand__2_1[[#This Row],[Date]],"dddd")</f>
        <v>Monday</v>
      </c>
      <c r="F1393" s="49">
        <f>YEAR(EnergyDemand__2_1[[#This Row],[Date]])</f>
        <v>2020</v>
      </c>
      <c r="G1393">
        <v>9.3000000000000007</v>
      </c>
      <c r="H1393">
        <v>26.5</v>
      </c>
      <c r="I1393">
        <v>20.6</v>
      </c>
      <c r="J1393">
        <v>0</v>
      </c>
      <c r="K1393" t="str">
        <f>VLOOKUP(EnergyDemand__2_1[[#This Row],[Date]],_holidays!$A$1:$C$2107,2,0)</f>
        <v>Y</v>
      </c>
      <c r="L1393" t="str">
        <f>VLOOKUP(EnergyDemand__2_1[[#This Row],[Date]],_holidays!$A$1:$C$2107,3,0)</f>
        <v>N</v>
      </c>
      <c r="M1393" s="2">
        <v>110586.815</v>
      </c>
      <c r="N1393" s="4">
        <v>46.670884049999998</v>
      </c>
      <c r="O1393" s="54">
        <f>EnergyDemand__2_1[[#This Row],[Demand]]*EnergyDemand__2_1[[#This Row],[RRP AUD$]]</f>
        <v>5161184.4203238003</v>
      </c>
    </row>
    <row r="1394" spans="1:15" x14ac:dyDescent="0.3">
      <c r="A1394" s="3">
        <v>42676</v>
      </c>
      <c r="B1394" s="3" t="str">
        <f>"Q" &amp;INT((MONTH(A1394)+2)/3) &amp; "-" &amp; YEAR(A1394)</f>
        <v>Q4-2016</v>
      </c>
      <c r="C1394" t="str">
        <f>TEXT(EnergyDemand__2_1[[#This Row],[Date]],"mmmm")</f>
        <v>November</v>
      </c>
      <c r="D1394">
        <f>WEEKNUM(EnergyDemand__2_1[[#This Row],[Date]],)</f>
        <v>45</v>
      </c>
      <c r="E1394" t="str">
        <f>TEXT(EnergyDemand__2_1[[#This Row],[Date]],"dddd")</f>
        <v>Wednesday</v>
      </c>
      <c r="F1394" s="49">
        <f>YEAR(EnergyDemand__2_1[[#This Row],[Date]])</f>
        <v>2016</v>
      </c>
      <c r="G1394">
        <v>9.6999999999999993</v>
      </c>
      <c r="H1394">
        <v>18.5</v>
      </c>
      <c r="I1394">
        <v>13.3</v>
      </c>
      <c r="J1394">
        <v>0.4</v>
      </c>
      <c r="K1394" t="str">
        <f>VLOOKUP(EnergyDemand__2_1[[#This Row],[Date]],_holidays!$A$1:$C$2107,2,0)</f>
        <v>Y</v>
      </c>
      <c r="L1394" t="str">
        <f>VLOOKUP(EnergyDemand__2_1[[#This Row],[Date]],_holidays!$A$1:$C$2107,3,0)</f>
        <v>N</v>
      </c>
      <c r="M1394" s="2">
        <v>119904.48</v>
      </c>
      <c r="N1394" s="4">
        <v>46.645669009999999</v>
      </c>
      <c r="O1394" s="54">
        <f>EnergyDemand__2_1[[#This Row],[Demand]]*EnergyDemand__2_1[[#This Row],[RRP AUD$]]</f>
        <v>5593024.6868961649</v>
      </c>
    </row>
    <row r="1395" spans="1:15" x14ac:dyDescent="0.3">
      <c r="A1395" s="3">
        <v>42497</v>
      </c>
      <c r="B1395" s="3" t="str">
        <f>"Q" &amp;INT((MONTH(A1395)+2)/3) &amp; "-" &amp; YEAR(A1395)</f>
        <v>Q2-2016</v>
      </c>
      <c r="C1395" t="str">
        <f>TEXT(EnergyDemand__2_1[[#This Row],[Date]],"mmmm")</f>
        <v>May</v>
      </c>
      <c r="D1395">
        <f>WEEKNUM(EnergyDemand__2_1[[#This Row],[Date]],)</f>
        <v>19</v>
      </c>
      <c r="E1395" t="str">
        <f>TEXT(EnergyDemand__2_1[[#This Row],[Date]],"dddd")</f>
        <v>Saturday</v>
      </c>
      <c r="F1395" s="49">
        <f>YEAR(EnergyDemand__2_1[[#This Row],[Date]])</f>
        <v>2016</v>
      </c>
      <c r="G1395">
        <v>11.4</v>
      </c>
      <c r="H1395">
        <v>25.7</v>
      </c>
      <c r="I1395">
        <v>12.6</v>
      </c>
      <c r="J1395">
        <v>0</v>
      </c>
      <c r="K1395" t="str">
        <f>VLOOKUP(EnergyDemand__2_1[[#This Row],[Date]],_holidays!$A$1:$C$2107,2,0)</f>
        <v>Y</v>
      </c>
      <c r="L1395" t="str">
        <f>VLOOKUP(EnergyDemand__2_1[[#This Row],[Date]],_holidays!$A$1:$C$2107,3,0)</f>
        <v>N</v>
      </c>
      <c r="M1395" s="2">
        <v>106052.64</v>
      </c>
      <c r="N1395" s="4">
        <v>46.627024280000001</v>
      </c>
      <c r="O1395" s="54">
        <f>EnergyDemand__2_1[[#This Row],[Demand]]*EnergyDemand__2_1[[#This Row],[RRP AUD$]]</f>
        <v>4944919.0202380996</v>
      </c>
    </row>
    <row r="1396" spans="1:15" x14ac:dyDescent="0.3">
      <c r="A1396" s="3">
        <v>42636</v>
      </c>
      <c r="B1396" s="3" t="str">
        <f>"Q" &amp;INT((MONTH(A1396)+2)/3) &amp; "-" &amp; YEAR(A1396)</f>
        <v>Q3-2016</v>
      </c>
      <c r="C1396" t="str">
        <f>TEXT(EnergyDemand__2_1[[#This Row],[Date]],"mmmm")</f>
        <v>September</v>
      </c>
      <c r="D1396">
        <f>WEEKNUM(EnergyDemand__2_1[[#This Row],[Date]],)</f>
        <v>39</v>
      </c>
      <c r="E1396" t="str">
        <f>TEXT(EnergyDemand__2_1[[#This Row],[Date]],"dddd")</f>
        <v>Friday</v>
      </c>
      <c r="F1396" s="49">
        <f>YEAR(EnergyDemand__2_1[[#This Row],[Date]])</f>
        <v>2016</v>
      </c>
      <c r="G1396">
        <v>9.8000000000000007</v>
      </c>
      <c r="H1396">
        <v>16.5</v>
      </c>
      <c r="I1396">
        <v>16.5</v>
      </c>
      <c r="J1396">
        <v>0.6</v>
      </c>
      <c r="K1396" t="str">
        <f>VLOOKUP(EnergyDemand__2_1[[#This Row],[Date]],_holidays!$A$1:$C$2107,2,0)</f>
        <v>N</v>
      </c>
      <c r="L1396" t="str">
        <f>VLOOKUP(EnergyDemand__2_1[[#This Row],[Date]],_holidays!$A$1:$C$2107,3,0)</f>
        <v>N</v>
      </c>
      <c r="M1396" s="2">
        <v>127420.43</v>
      </c>
      <c r="N1396" s="4">
        <v>46.538703269999999</v>
      </c>
      <c r="O1396" s="54">
        <f>EnergyDemand__2_1[[#This Row],[Demand]]*EnergyDemand__2_1[[#This Row],[RRP AUD$]]</f>
        <v>5929981.5823058058</v>
      </c>
    </row>
    <row r="1397" spans="1:15" x14ac:dyDescent="0.3">
      <c r="A1397" s="3">
        <v>43967</v>
      </c>
      <c r="B1397" s="3" t="str">
        <f>"Q" &amp;INT((MONTH(A1397)+2)/3) &amp; "-" &amp; YEAR(A1397)</f>
        <v>Q2-2020</v>
      </c>
      <c r="C1397" t="str">
        <f>TEXT(EnergyDemand__2_1[[#This Row],[Date]],"mmmm")</f>
        <v>May</v>
      </c>
      <c r="D1397">
        <f>WEEKNUM(EnergyDemand__2_1[[#This Row],[Date]],)</f>
        <v>20</v>
      </c>
      <c r="E1397" t="str">
        <f>TEXT(EnergyDemand__2_1[[#This Row],[Date]],"dddd")</f>
        <v>Saturday</v>
      </c>
      <c r="F1397" s="49">
        <f>YEAR(EnergyDemand__2_1[[#This Row],[Date]])</f>
        <v>2020</v>
      </c>
      <c r="G1397">
        <v>4.5</v>
      </c>
      <c r="H1397">
        <v>18</v>
      </c>
      <c r="I1397">
        <v>10.7</v>
      </c>
      <c r="J1397">
        <v>0</v>
      </c>
      <c r="K1397" t="str">
        <f>VLOOKUP(EnergyDemand__2_1[[#This Row],[Date]],_holidays!$A$1:$C$2107,2,0)</f>
        <v>N</v>
      </c>
      <c r="L1397" t="str">
        <f>VLOOKUP(EnergyDemand__2_1[[#This Row],[Date]],_holidays!$A$1:$C$2107,3,0)</f>
        <v>N</v>
      </c>
      <c r="M1397" s="2">
        <v>110420.89</v>
      </c>
      <c r="N1397" s="4">
        <v>46.529095040000001</v>
      </c>
      <c r="O1397" s="54">
        <f>EnergyDemand__2_1[[#This Row],[Demand]]*EnergyDemand__2_1[[#This Row],[RRP AUD$]]</f>
        <v>5137784.085211386</v>
      </c>
    </row>
    <row r="1398" spans="1:15" x14ac:dyDescent="0.3">
      <c r="A1398" s="3">
        <v>42439</v>
      </c>
      <c r="B1398" s="3" t="str">
        <f>"Q" &amp;INT((MONTH(A1398)+2)/3) &amp; "-" &amp; YEAR(A1398)</f>
        <v>Q1-2016</v>
      </c>
      <c r="C1398" t="str">
        <f>TEXT(EnergyDemand__2_1[[#This Row],[Date]],"mmmm")</f>
        <v>March</v>
      </c>
      <c r="D1398">
        <f>WEEKNUM(EnergyDemand__2_1[[#This Row],[Date]],)</f>
        <v>11</v>
      </c>
      <c r="E1398" t="str">
        <f>TEXT(EnergyDemand__2_1[[#This Row],[Date]],"dddd")</f>
        <v>Thursday</v>
      </c>
      <c r="F1398" s="49">
        <f>YEAR(EnergyDemand__2_1[[#This Row],[Date]])</f>
        <v>2016</v>
      </c>
      <c r="G1398">
        <v>18.100000000000001</v>
      </c>
      <c r="H1398">
        <v>22.1</v>
      </c>
      <c r="I1398">
        <v>3.9</v>
      </c>
      <c r="J1398">
        <v>0.6</v>
      </c>
      <c r="K1398" t="str">
        <f>VLOOKUP(EnergyDemand__2_1[[#This Row],[Date]],_holidays!$A$1:$C$2107,2,0)</f>
        <v>Y</v>
      </c>
      <c r="L1398" t="str">
        <f>VLOOKUP(EnergyDemand__2_1[[#This Row],[Date]],_holidays!$A$1:$C$2107,3,0)</f>
        <v>N</v>
      </c>
      <c r="M1398" s="2">
        <v>135635.70499999999</v>
      </c>
      <c r="N1398" s="4">
        <v>46.521612349999998</v>
      </c>
      <c r="O1398" s="54">
        <f>EnergyDemand__2_1[[#This Row],[Demand]]*EnergyDemand__2_1[[#This Row],[RRP AUD$]]</f>
        <v>6309991.6888289563</v>
      </c>
    </row>
    <row r="1399" spans="1:15" x14ac:dyDescent="0.3">
      <c r="A1399" s="3">
        <v>42756</v>
      </c>
      <c r="B1399" s="3" t="str">
        <f>"Q" &amp;INT((MONTH(A1399)+2)/3) &amp; "-" &amp; YEAR(A1399)</f>
        <v>Q1-2017</v>
      </c>
      <c r="C1399" t="str">
        <f>TEXT(EnergyDemand__2_1[[#This Row],[Date]],"mmmm")</f>
        <v>January</v>
      </c>
      <c r="D1399">
        <f>WEEKNUM(EnergyDemand__2_1[[#This Row],[Date]],)</f>
        <v>3</v>
      </c>
      <c r="E1399" t="str">
        <f>TEXT(EnergyDemand__2_1[[#This Row],[Date]],"dddd")</f>
        <v>Saturday</v>
      </c>
      <c r="F1399" s="49">
        <f>YEAR(EnergyDemand__2_1[[#This Row],[Date]])</f>
        <v>2017</v>
      </c>
      <c r="G1399">
        <v>15.3</v>
      </c>
      <c r="H1399">
        <v>22.6</v>
      </c>
      <c r="I1399">
        <v>25.1</v>
      </c>
      <c r="J1399">
        <v>0.6</v>
      </c>
      <c r="K1399" t="str">
        <f>VLOOKUP(EnergyDemand__2_1[[#This Row],[Date]],_holidays!$A$1:$C$2107,2,0)</f>
        <v>N</v>
      </c>
      <c r="L1399" t="str">
        <f>VLOOKUP(EnergyDemand__2_1[[#This Row],[Date]],_holidays!$A$1:$C$2107,3,0)</f>
        <v>N</v>
      </c>
      <c r="M1399" s="2">
        <v>96779.07</v>
      </c>
      <c r="N1399" s="4">
        <v>46.479114430000003</v>
      </c>
      <c r="O1399" s="54">
        <f>EnergyDemand__2_1[[#This Row],[Demand]]*EnergyDemand__2_1[[#This Row],[RRP AUD$]]</f>
        <v>4498205.4689589804</v>
      </c>
    </row>
    <row r="1400" spans="1:15" x14ac:dyDescent="0.3">
      <c r="A1400" s="3">
        <v>42150</v>
      </c>
      <c r="B1400" s="3" t="str">
        <f>"Q" &amp;INT((MONTH(A1400)+2)/3) &amp; "-" &amp; YEAR(A1400)</f>
        <v>Q2-2015</v>
      </c>
      <c r="C1400" t="str">
        <f>TEXT(EnergyDemand__2_1[[#This Row],[Date]],"mmmm")</f>
        <v>May</v>
      </c>
      <c r="D1400">
        <f>WEEKNUM(EnergyDemand__2_1[[#This Row],[Date]],)</f>
        <v>22</v>
      </c>
      <c r="E1400" t="str">
        <f>TEXT(EnergyDemand__2_1[[#This Row],[Date]],"dddd")</f>
        <v>Tuesday</v>
      </c>
      <c r="F1400" s="49">
        <f>YEAR(EnergyDemand__2_1[[#This Row],[Date]])</f>
        <v>2015</v>
      </c>
      <c r="G1400">
        <v>5.4</v>
      </c>
      <c r="H1400">
        <v>15.6</v>
      </c>
      <c r="I1400">
        <v>6.8</v>
      </c>
      <c r="J1400">
        <v>0</v>
      </c>
      <c r="K1400" t="str">
        <f>VLOOKUP(EnergyDemand__2_1[[#This Row],[Date]],_holidays!$A$1:$C$2107,2,0)</f>
        <v>Y</v>
      </c>
      <c r="L1400" t="str">
        <f>VLOOKUP(EnergyDemand__2_1[[#This Row],[Date]],_holidays!$A$1:$C$2107,3,0)</f>
        <v>N</v>
      </c>
      <c r="M1400" s="2">
        <v>140886.995</v>
      </c>
      <c r="N1400" s="4">
        <v>46.401813629999999</v>
      </c>
      <c r="O1400" s="54">
        <f>EnergyDemand__2_1[[#This Row],[Demand]]*EnergyDemand__2_1[[#This Row],[RRP AUD$]]</f>
        <v>6537412.0848807413</v>
      </c>
    </row>
    <row r="1401" spans="1:15" x14ac:dyDescent="0.3">
      <c r="A1401" s="3">
        <v>42122</v>
      </c>
      <c r="B1401" s="3" t="str">
        <f>"Q" &amp;INT((MONTH(A1401)+2)/3) &amp; "-" &amp; YEAR(A1401)</f>
        <v>Q2-2015</v>
      </c>
      <c r="C1401" t="str">
        <f>TEXT(EnergyDemand__2_1[[#This Row],[Date]],"mmmm")</f>
        <v>April</v>
      </c>
      <c r="D1401">
        <f>WEEKNUM(EnergyDemand__2_1[[#This Row],[Date]],)</f>
        <v>18</v>
      </c>
      <c r="E1401" t="str">
        <f>TEXT(EnergyDemand__2_1[[#This Row],[Date]],"dddd")</f>
        <v>Tuesday</v>
      </c>
      <c r="F1401" s="49">
        <f>YEAR(EnergyDemand__2_1[[#This Row],[Date]])</f>
        <v>2015</v>
      </c>
      <c r="G1401">
        <v>10.1</v>
      </c>
      <c r="H1401">
        <v>16</v>
      </c>
      <c r="I1401">
        <v>8.9</v>
      </c>
      <c r="J1401">
        <v>1.6</v>
      </c>
      <c r="K1401" t="str">
        <f>VLOOKUP(EnergyDemand__2_1[[#This Row],[Date]],_holidays!$A$1:$C$2107,2,0)</f>
        <v>Y</v>
      </c>
      <c r="L1401" t="str">
        <f>VLOOKUP(EnergyDemand__2_1[[#This Row],[Date]],_holidays!$A$1:$C$2107,3,0)</f>
        <v>N</v>
      </c>
      <c r="M1401" s="2">
        <v>132642.14000000001</v>
      </c>
      <c r="N1401" s="4">
        <v>46.268034399999998</v>
      </c>
      <c r="O1401" s="54">
        <f>EnergyDemand__2_1[[#This Row],[Demand]]*EnergyDemand__2_1[[#This Row],[RRP AUD$]]</f>
        <v>6137091.0964096161</v>
      </c>
    </row>
    <row r="1402" spans="1:15" x14ac:dyDescent="0.3">
      <c r="A1402" s="3">
        <v>43830</v>
      </c>
      <c r="B1402" s="3" t="str">
        <f>"Q" &amp;INT((MONTH(A1402)+2)/3) &amp; "-" &amp; YEAR(A1402)</f>
        <v>Q4-2019</v>
      </c>
      <c r="C1402" t="str">
        <f>TEXT(EnergyDemand__2_1[[#This Row],[Date]],"mmmm")</f>
        <v>December</v>
      </c>
      <c r="D1402">
        <f>WEEKNUM(EnergyDemand__2_1[[#This Row],[Date]],)</f>
        <v>53</v>
      </c>
      <c r="E1402" t="str">
        <f>TEXT(EnergyDemand__2_1[[#This Row],[Date]],"dddd")</f>
        <v>Tuesday</v>
      </c>
      <c r="F1402" s="49">
        <f>YEAR(EnergyDemand__2_1[[#This Row],[Date]])</f>
        <v>2019</v>
      </c>
      <c r="G1402">
        <v>15.3</v>
      </c>
      <c r="H1402">
        <v>21.2</v>
      </c>
      <c r="I1402">
        <v>29.3</v>
      </c>
      <c r="J1402">
        <v>2.4</v>
      </c>
      <c r="K1402" t="str">
        <f>VLOOKUP(EnergyDemand__2_1[[#This Row],[Date]],_holidays!$A$1:$C$2107,2,0)</f>
        <v>N</v>
      </c>
      <c r="L1402" t="str">
        <f>VLOOKUP(EnergyDemand__2_1[[#This Row],[Date]],_holidays!$A$1:$C$2107,3,0)</f>
        <v>N</v>
      </c>
      <c r="M1402" s="2">
        <v>95410.39</v>
      </c>
      <c r="N1402" s="4">
        <v>46.251483919999998</v>
      </c>
      <c r="O1402" s="54">
        <f>EnergyDemand__2_1[[#This Row],[Demand]]*EnergyDemand__2_1[[#This Row],[RRP AUD$]]</f>
        <v>4412872.1188859288</v>
      </c>
    </row>
    <row r="1403" spans="1:15" x14ac:dyDescent="0.3">
      <c r="A1403" s="3">
        <v>43985</v>
      </c>
      <c r="B1403" s="3" t="str">
        <f>"Q" &amp;INT((MONTH(A1403)+2)/3) &amp; "-" &amp; YEAR(A1403)</f>
        <v>Q2-2020</v>
      </c>
      <c r="C1403" t="str">
        <f>TEXT(EnergyDemand__2_1[[#This Row],[Date]],"mmmm")</f>
        <v>June</v>
      </c>
      <c r="D1403">
        <f>WEEKNUM(EnergyDemand__2_1[[#This Row],[Date]],)</f>
        <v>23</v>
      </c>
      <c r="E1403" t="str">
        <f>TEXT(EnergyDemand__2_1[[#This Row],[Date]],"dddd")</f>
        <v>Wednesday</v>
      </c>
      <c r="F1403" s="49">
        <f>YEAR(EnergyDemand__2_1[[#This Row],[Date]])</f>
        <v>2020</v>
      </c>
      <c r="G1403">
        <v>10.5</v>
      </c>
      <c r="H1403">
        <v>14.1</v>
      </c>
      <c r="I1403">
        <v>7.3</v>
      </c>
      <c r="J1403">
        <v>0.6</v>
      </c>
      <c r="K1403" t="str">
        <f>VLOOKUP(EnergyDemand__2_1[[#This Row],[Date]],_holidays!$A$1:$C$2107,2,0)</f>
        <v>Y</v>
      </c>
      <c r="L1403" t="str">
        <f>VLOOKUP(EnergyDemand__2_1[[#This Row],[Date]],_holidays!$A$1:$C$2107,3,0)</f>
        <v>N</v>
      </c>
      <c r="M1403" s="2">
        <v>130801.825</v>
      </c>
      <c r="N1403" s="4">
        <v>46.17833796</v>
      </c>
      <c r="O1403" s="54">
        <f>EnergyDemand__2_1[[#This Row],[Demand]]*EnergyDemand__2_1[[#This Row],[RRP AUD$]]</f>
        <v>6040210.8806347772</v>
      </c>
    </row>
    <row r="1404" spans="1:15" x14ac:dyDescent="0.3">
      <c r="A1404" s="3">
        <v>43933</v>
      </c>
      <c r="B1404" s="3" t="str">
        <f>"Q" &amp;INT((MONTH(A1404)+2)/3) &amp; "-" &amp; YEAR(A1404)</f>
        <v>Q2-2020</v>
      </c>
      <c r="C1404" t="str">
        <f>TEXT(EnergyDemand__2_1[[#This Row],[Date]],"mmmm")</f>
        <v>April</v>
      </c>
      <c r="D1404">
        <f>WEEKNUM(EnergyDemand__2_1[[#This Row],[Date]],)</f>
        <v>16</v>
      </c>
      <c r="E1404" t="str">
        <f>TEXT(EnergyDemand__2_1[[#This Row],[Date]],"dddd")</f>
        <v>Sunday</v>
      </c>
      <c r="F1404" s="49">
        <f>YEAR(EnergyDemand__2_1[[#This Row],[Date]])</f>
        <v>2020</v>
      </c>
      <c r="G1404">
        <v>11</v>
      </c>
      <c r="H1404">
        <v>15.3</v>
      </c>
      <c r="I1404">
        <v>7.7</v>
      </c>
      <c r="J1404">
        <v>2.4</v>
      </c>
      <c r="K1404" t="str">
        <f>VLOOKUP(EnergyDemand__2_1[[#This Row],[Date]],_holidays!$A$1:$C$2107,2,0)</f>
        <v>N</v>
      </c>
      <c r="L1404" t="str">
        <f>VLOOKUP(EnergyDemand__2_1[[#This Row],[Date]],_holidays!$A$1:$C$2107,3,0)</f>
        <v>Y</v>
      </c>
      <c r="M1404" s="2">
        <v>101760.09</v>
      </c>
      <c r="N1404" s="4">
        <v>45.982052150000001</v>
      </c>
      <c r="O1404" s="54">
        <f>EnergyDemand__2_1[[#This Row],[Demand]]*EnergyDemand__2_1[[#This Row],[RRP AUD$]]</f>
        <v>4679137.7651686938</v>
      </c>
    </row>
    <row r="1405" spans="1:15" x14ac:dyDescent="0.3">
      <c r="A1405" s="3">
        <v>42583</v>
      </c>
      <c r="B1405" s="3" t="str">
        <f>"Q" &amp;INT((MONTH(A1405)+2)/3) &amp; "-" &amp; YEAR(A1405)</f>
        <v>Q3-2016</v>
      </c>
      <c r="C1405" t="str">
        <f>TEXT(EnergyDemand__2_1[[#This Row],[Date]],"mmmm")</f>
        <v>August</v>
      </c>
      <c r="D1405">
        <f>WEEKNUM(EnergyDemand__2_1[[#This Row],[Date]],)</f>
        <v>32</v>
      </c>
      <c r="E1405" t="str">
        <f>TEXT(EnergyDemand__2_1[[#This Row],[Date]],"dddd")</f>
        <v>Monday</v>
      </c>
      <c r="F1405" s="49">
        <f>YEAR(EnergyDemand__2_1[[#This Row],[Date]])</f>
        <v>2016</v>
      </c>
      <c r="G1405">
        <v>11.2</v>
      </c>
      <c r="H1405">
        <v>14.4</v>
      </c>
      <c r="I1405">
        <v>5.2</v>
      </c>
      <c r="J1405">
        <v>2.8</v>
      </c>
      <c r="K1405" t="str">
        <f>VLOOKUP(EnergyDemand__2_1[[#This Row],[Date]],_holidays!$A$1:$C$2107,2,0)</f>
        <v>Y</v>
      </c>
      <c r="L1405" t="str">
        <f>VLOOKUP(EnergyDemand__2_1[[#This Row],[Date]],_holidays!$A$1:$C$2107,3,0)</f>
        <v>N</v>
      </c>
      <c r="M1405" s="2">
        <v>137934.845</v>
      </c>
      <c r="N1405" s="4">
        <v>45.979129370000003</v>
      </c>
      <c r="O1405" s="54">
        <f>EnergyDemand__2_1[[#This Row],[Demand]]*EnergyDemand__2_1[[#This Row],[RRP AUD$]]</f>
        <v>6342124.0828858977</v>
      </c>
    </row>
    <row r="1406" spans="1:15" x14ac:dyDescent="0.3">
      <c r="A1406" s="3">
        <v>44004</v>
      </c>
      <c r="B1406" s="3" t="str">
        <f>"Q" &amp;INT((MONTH(A1406)+2)/3) &amp; "-" &amp; YEAR(A1406)</f>
        <v>Q2-2020</v>
      </c>
      <c r="C1406" t="str">
        <f>TEXT(EnergyDemand__2_1[[#This Row],[Date]],"mmmm")</f>
        <v>June</v>
      </c>
      <c r="D1406">
        <f>WEEKNUM(EnergyDemand__2_1[[#This Row],[Date]],)</f>
        <v>26</v>
      </c>
      <c r="E1406" t="str">
        <f>TEXT(EnergyDemand__2_1[[#This Row],[Date]],"dddd")</f>
        <v>Monday</v>
      </c>
      <c r="F1406" s="49">
        <f>YEAR(EnergyDemand__2_1[[#This Row],[Date]])</f>
        <v>2020</v>
      </c>
      <c r="G1406">
        <v>8.1</v>
      </c>
      <c r="H1406">
        <v>13</v>
      </c>
      <c r="I1406">
        <v>5.5</v>
      </c>
      <c r="J1406">
        <v>0</v>
      </c>
      <c r="K1406" t="str">
        <f>VLOOKUP(EnergyDemand__2_1[[#This Row],[Date]],_holidays!$A$1:$C$2107,2,0)</f>
        <v>Y</v>
      </c>
      <c r="L1406" t="str">
        <f>VLOOKUP(EnergyDemand__2_1[[#This Row],[Date]],_holidays!$A$1:$C$2107,3,0)</f>
        <v>N</v>
      </c>
      <c r="M1406" s="2">
        <v>136373.435</v>
      </c>
      <c r="N1406" s="4">
        <v>45.896190480000001</v>
      </c>
      <c r="O1406" s="54">
        <f>EnergyDemand__2_1[[#This Row],[Demand]]*EnergyDemand__2_1[[#This Row],[RRP AUD$]]</f>
        <v>6259021.1491718991</v>
      </c>
    </row>
    <row r="1407" spans="1:15" x14ac:dyDescent="0.3">
      <c r="A1407" s="3">
        <v>43804</v>
      </c>
      <c r="B1407" s="3" t="str">
        <f>"Q" &amp;INT((MONTH(A1407)+2)/3) &amp; "-" &amp; YEAR(A1407)</f>
        <v>Q4-2019</v>
      </c>
      <c r="C1407" t="str">
        <f>TEXT(EnergyDemand__2_1[[#This Row],[Date]],"mmmm")</f>
        <v>December</v>
      </c>
      <c r="D1407">
        <f>WEEKNUM(EnergyDemand__2_1[[#This Row],[Date]],)</f>
        <v>49</v>
      </c>
      <c r="E1407" t="str">
        <f>TEXT(EnergyDemand__2_1[[#This Row],[Date]],"dddd")</f>
        <v>Thursday</v>
      </c>
      <c r="F1407" s="49">
        <f>YEAR(EnergyDemand__2_1[[#This Row],[Date]])</f>
        <v>2019</v>
      </c>
      <c r="G1407">
        <v>12.3</v>
      </c>
      <c r="H1407">
        <v>23.9</v>
      </c>
      <c r="I1407">
        <v>20.399999999999999</v>
      </c>
      <c r="J1407">
        <v>0</v>
      </c>
      <c r="K1407" t="str">
        <f>VLOOKUP(EnergyDemand__2_1[[#This Row],[Date]],_holidays!$A$1:$C$2107,2,0)</f>
        <v>Y</v>
      </c>
      <c r="L1407" t="str">
        <f>VLOOKUP(EnergyDemand__2_1[[#This Row],[Date]],_holidays!$A$1:$C$2107,3,0)</f>
        <v>N</v>
      </c>
      <c r="M1407" s="2">
        <v>107891.69</v>
      </c>
      <c r="N1407" s="4">
        <v>45.830326149999998</v>
      </c>
      <c r="O1407" s="54">
        <f>EnergyDemand__2_1[[#This Row],[Demand]]*EnergyDemand__2_1[[#This Row],[RRP AUD$]]</f>
        <v>4944711.3415746931</v>
      </c>
    </row>
    <row r="1408" spans="1:15" x14ac:dyDescent="0.3">
      <c r="A1408" s="3">
        <v>42511</v>
      </c>
      <c r="B1408" s="3" t="str">
        <f>"Q" &amp;INT((MONTH(A1408)+2)/3) &amp; "-" &amp; YEAR(A1408)</f>
        <v>Q2-2016</v>
      </c>
      <c r="C1408" t="str">
        <f>TEXT(EnergyDemand__2_1[[#This Row],[Date]],"mmmm")</f>
        <v>May</v>
      </c>
      <c r="D1408">
        <f>WEEKNUM(EnergyDemand__2_1[[#This Row],[Date]],)</f>
        <v>21</v>
      </c>
      <c r="E1408" t="str">
        <f>TEXT(EnergyDemand__2_1[[#This Row],[Date]],"dddd")</f>
        <v>Saturday</v>
      </c>
      <c r="F1408" s="49">
        <f>YEAR(EnergyDemand__2_1[[#This Row],[Date]])</f>
        <v>2016</v>
      </c>
      <c r="G1408">
        <v>8.1</v>
      </c>
      <c r="H1408">
        <v>18.5</v>
      </c>
      <c r="I1408">
        <v>8.9</v>
      </c>
      <c r="J1408">
        <v>0</v>
      </c>
      <c r="K1408" t="str">
        <f>VLOOKUP(EnergyDemand__2_1[[#This Row],[Date]],_holidays!$A$1:$C$2107,2,0)</f>
        <v>Y</v>
      </c>
      <c r="L1408" t="str">
        <f>VLOOKUP(EnergyDemand__2_1[[#This Row],[Date]],_holidays!$A$1:$C$2107,3,0)</f>
        <v>N</v>
      </c>
      <c r="M1408" s="2">
        <v>112336.78</v>
      </c>
      <c r="N1408" s="4">
        <v>45.745271420000002</v>
      </c>
      <c r="O1408" s="54">
        <f>EnergyDemand__2_1[[#This Row],[Demand]]*EnergyDemand__2_1[[#This Row],[RRP AUD$]]</f>
        <v>5138876.4915488278</v>
      </c>
    </row>
    <row r="1409" spans="1:15" x14ac:dyDescent="0.3">
      <c r="A1409" s="3">
        <v>43842</v>
      </c>
      <c r="B1409" s="3" t="str">
        <f>"Q" &amp;INT((MONTH(A1409)+2)/3) &amp; "-" &amp; YEAR(A1409)</f>
        <v>Q1-2020</v>
      </c>
      <c r="C1409" t="str">
        <f>TEXT(EnergyDemand__2_1[[#This Row],[Date]],"mmmm")</f>
        <v>January</v>
      </c>
      <c r="D1409">
        <f>WEEKNUM(EnergyDemand__2_1[[#This Row],[Date]],)</f>
        <v>3</v>
      </c>
      <c r="E1409" t="str">
        <f>TEXT(EnergyDemand__2_1[[#This Row],[Date]],"dddd")</f>
        <v>Sunday</v>
      </c>
      <c r="F1409" s="49">
        <f>YEAR(EnergyDemand__2_1[[#This Row],[Date]])</f>
        <v>2020</v>
      </c>
      <c r="G1409">
        <v>14.2</v>
      </c>
      <c r="H1409">
        <v>19.899999999999999</v>
      </c>
      <c r="I1409">
        <v>21.9</v>
      </c>
      <c r="J1409">
        <v>0</v>
      </c>
      <c r="K1409" t="str">
        <f>VLOOKUP(EnergyDemand__2_1[[#This Row],[Date]],_holidays!$A$1:$C$2107,2,0)</f>
        <v>N</v>
      </c>
      <c r="L1409" t="str">
        <f>VLOOKUP(EnergyDemand__2_1[[#This Row],[Date]],_holidays!$A$1:$C$2107,3,0)</f>
        <v>N</v>
      </c>
      <c r="M1409" s="2">
        <v>91797.595000000001</v>
      </c>
      <c r="N1409" s="4">
        <v>45.627913079999999</v>
      </c>
      <c r="O1409" s="54">
        <f>EnergyDemand__2_1[[#This Row],[Demand]]*EnergyDemand__2_1[[#This Row],[RRP AUD$]]</f>
        <v>4188532.6856130427</v>
      </c>
    </row>
    <row r="1410" spans="1:15" x14ac:dyDescent="0.3">
      <c r="A1410" s="3">
        <v>42791</v>
      </c>
      <c r="B1410" s="3" t="str">
        <f>"Q" &amp;INT((MONTH(A1410)+2)/3) &amp; "-" &amp; YEAR(A1410)</f>
        <v>Q1-2017</v>
      </c>
      <c r="C1410" t="str">
        <f>TEXT(EnergyDemand__2_1[[#This Row],[Date]],"mmmm")</f>
        <v>February</v>
      </c>
      <c r="D1410">
        <f>WEEKNUM(EnergyDemand__2_1[[#This Row],[Date]],)</f>
        <v>8</v>
      </c>
      <c r="E1410" t="str">
        <f>TEXT(EnergyDemand__2_1[[#This Row],[Date]],"dddd")</f>
        <v>Saturday</v>
      </c>
      <c r="F1410" s="49">
        <f>YEAR(EnergyDemand__2_1[[#This Row],[Date]])</f>
        <v>2017</v>
      </c>
      <c r="G1410">
        <v>13.7</v>
      </c>
      <c r="H1410">
        <v>19.399999999999999</v>
      </c>
      <c r="I1410">
        <v>23.9</v>
      </c>
      <c r="J1410">
        <v>0</v>
      </c>
      <c r="K1410" t="str">
        <f>VLOOKUP(EnergyDemand__2_1[[#This Row],[Date]],_holidays!$A$1:$C$2107,2,0)</f>
        <v>Y</v>
      </c>
      <c r="L1410" t="str">
        <f>VLOOKUP(EnergyDemand__2_1[[#This Row],[Date]],_holidays!$A$1:$C$2107,3,0)</f>
        <v>N</v>
      </c>
      <c r="M1410" s="2">
        <v>95046.904999999999</v>
      </c>
      <c r="N1410" s="4">
        <v>45.609290440000002</v>
      </c>
      <c r="O1410" s="54">
        <f>EnergyDemand__2_1[[#This Row],[Demand]]*EnergyDemand__2_1[[#This Row],[RRP AUD$]]</f>
        <v>4335021.8955680886</v>
      </c>
    </row>
    <row r="1411" spans="1:15" x14ac:dyDescent="0.3">
      <c r="A1411" s="3">
        <v>42338</v>
      </c>
      <c r="B1411" s="3" t="str">
        <f>"Q" &amp;INT((MONTH(A1411)+2)/3) &amp; "-" &amp; YEAR(A1411)</f>
        <v>Q4-2015</v>
      </c>
      <c r="C1411" t="str">
        <f>TEXT(EnergyDemand__2_1[[#This Row],[Date]],"mmmm")</f>
        <v>November</v>
      </c>
      <c r="D1411">
        <f>WEEKNUM(EnergyDemand__2_1[[#This Row],[Date]],)</f>
        <v>49</v>
      </c>
      <c r="E1411" t="str">
        <f>TEXT(EnergyDemand__2_1[[#This Row],[Date]],"dddd")</f>
        <v>Monday</v>
      </c>
      <c r="F1411" s="49">
        <f>YEAR(EnergyDemand__2_1[[#This Row],[Date]])</f>
        <v>2015</v>
      </c>
      <c r="G1411">
        <v>10</v>
      </c>
      <c r="H1411">
        <v>32.200000000000003</v>
      </c>
      <c r="I1411">
        <v>26.6</v>
      </c>
      <c r="J1411">
        <v>0</v>
      </c>
      <c r="K1411" t="str">
        <f>VLOOKUP(EnergyDemand__2_1[[#This Row],[Date]],_holidays!$A$1:$C$2107,2,0)</f>
        <v>Y</v>
      </c>
      <c r="L1411" t="str">
        <f>VLOOKUP(EnergyDemand__2_1[[#This Row],[Date]],_holidays!$A$1:$C$2107,3,0)</f>
        <v>N</v>
      </c>
      <c r="M1411" s="2">
        <v>122452.41499999999</v>
      </c>
      <c r="N1411" s="4">
        <v>45.57726057</v>
      </c>
      <c r="O1411" s="54">
        <f>EnergyDemand__2_1[[#This Row],[Demand]]*EnergyDemand__2_1[[#This Row],[RRP AUD$]]</f>
        <v>5581045.625880776</v>
      </c>
    </row>
    <row r="1412" spans="1:15" x14ac:dyDescent="0.3">
      <c r="A1412" s="3">
        <v>44070</v>
      </c>
      <c r="B1412" s="3" t="str">
        <f>"Q" &amp;INT((MONTH(A1412)+2)/3) &amp; "-" &amp; YEAR(A1412)</f>
        <v>Q3-2020</v>
      </c>
      <c r="C1412" t="str">
        <f>TEXT(EnergyDemand__2_1[[#This Row],[Date]],"mmmm")</f>
        <v>August</v>
      </c>
      <c r="D1412">
        <f>WEEKNUM(EnergyDemand__2_1[[#This Row],[Date]],)</f>
        <v>35</v>
      </c>
      <c r="E1412" t="str">
        <f>TEXT(EnergyDemand__2_1[[#This Row],[Date]],"dddd")</f>
        <v>Thursday</v>
      </c>
      <c r="F1412" s="49">
        <f>YEAR(EnergyDemand__2_1[[#This Row],[Date]])</f>
        <v>2020</v>
      </c>
      <c r="G1412">
        <v>8.8000000000000007</v>
      </c>
      <c r="H1412">
        <v>20.7</v>
      </c>
      <c r="I1412">
        <v>13.1</v>
      </c>
      <c r="J1412">
        <v>0</v>
      </c>
      <c r="K1412" t="str">
        <f>VLOOKUP(EnergyDemand__2_1[[#This Row],[Date]],_holidays!$A$1:$C$2107,2,0)</f>
        <v>N</v>
      </c>
      <c r="L1412" t="str">
        <f>VLOOKUP(EnergyDemand__2_1[[#This Row],[Date]],_holidays!$A$1:$C$2107,3,0)</f>
        <v>N</v>
      </c>
      <c r="M1412" s="2">
        <v>119044.425</v>
      </c>
      <c r="N1412" s="4">
        <v>45.564373940000003</v>
      </c>
      <c r="O1412" s="54">
        <f>EnergyDemand__2_1[[#This Row],[Demand]]*EnergyDemand__2_1[[#This Row],[RRP AUD$]]</f>
        <v>5424184.6961722849</v>
      </c>
    </row>
    <row r="1413" spans="1:15" x14ac:dyDescent="0.3">
      <c r="A1413" s="3">
        <v>42291</v>
      </c>
      <c r="B1413" s="3" t="str">
        <f>"Q" &amp;INT((MONTH(A1413)+2)/3) &amp; "-" &amp; YEAR(A1413)</f>
        <v>Q4-2015</v>
      </c>
      <c r="C1413" t="str">
        <f>TEXT(EnergyDemand__2_1[[#This Row],[Date]],"mmmm")</f>
        <v>October</v>
      </c>
      <c r="D1413">
        <f>WEEKNUM(EnergyDemand__2_1[[#This Row],[Date]],)</f>
        <v>42</v>
      </c>
      <c r="E1413" t="str">
        <f>TEXT(EnergyDemand__2_1[[#This Row],[Date]],"dddd")</f>
        <v>Wednesday</v>
      </c>
      <c r="F1413" s="49">
        <f>YEAR(EnergyDemand__2_1[[#This Row],[Date]])</f>
        <v>2015</v>
      </c>
      <c r="G1413">
        <v>11.2</v>
      </c>
      <c r="H1413">
        <v>28.6</v>
      </c>
      <c r="I1413">
        <v>24.4</v>
      </c>
      <c r="J1413">
        <v>0</v>
      </c>
      <c r="K1413" t="str">
        <f>VLOOKUP(EnergyDemand__2_1[[#This Row],[Date]],_holidays!$A$1:$C$2107,2,0)</f>
        <v>Y</v>
      </c>
      <c r="L1413" t="str">
        <f>VLOOKUP(EnergyDemand__2_1[[#This Row],[Date]],_holidays!$A$1:$C$2107,3,0)</f>
        <v>N</v>
      </c>
      <c r="M1413" s="2">
        <v>126919.19500000001</v>
      </c>
      <c r="N1413" s="4">
        <v>45.563440200000002</v>
      </c>
      <c r="O1413" s="54">
        <f>EnergyDemand__2_1[[#This Row],[Demand]]*EnergyDemand__2_1[[#This Row],[RRP AUD$]]</f>
        <v>5782875.1516146399</v>
      </c>
    </row>
    <row r="1414" spans="1:15" x14ac:dyDescent="0.3">
      <c r="A1414" s="3">
        <v>42250</v>
      </c>
      <c r="B1414" s="3" t="str">
        <f>"Q" &amp;INT((MONTH(A1414)+2)/3) &amp; "-" &amp; YEAR(A1414)</f>
        <v>Q3-2015</v>
      </c>
      <c r="C1414" t="str">
        <f>TEXT(EnergyDemand__2_1[[#This Row],[Date]],"mmmm")</f>
        <v>September</v>
      </c>
      <c r="D1414">
        <f>WEEKNUM(EnergyDemand__2_1[[#This Row],[Date]],)</f>
        <v>36</v>
      </c>
      <c r="E1414" t="str">
        <f>TEXT(EnergyDemand__2_1[[#This Row],[Date]],"dddd")</f>
        <v>Thursday</v>
      </c>
      <c r="F1414" s="49">
        <f>YEAR(EnergyDemand__2_1[[#This Row],[Date]])</f>
        <v>2015</v>
      </c>
      <c r="G1414">
        <v>10.6</v>
      </c>
      <c r="H1414">
        <v>14</v>
      </c>
      <c r="I1414">
        <v>8</v>
      </c>
      <c r="J1414">
        <v>4.4000000000000004</v>
      </c>
      <c r="K1414" t="str">
        <f>VLOOKUP(EnergyDemand__2_1[[#This Row],[Date]],_holidays!$A$1:$C$2107,2,0)</f>
        <v>Y</v>
      </c>
      <c r="L1414" t="str">
        <f>VLOOKUP(EnergyDemand__2_1[[#This Row],[Date]],_holidays!$A$1:$C$2107,3,0)</f>
        <v>N</v>
      </c>
      <c r="M1414" s="2">
        <v>132096.33499999999</v>
      </c>
      <c r="N1414" s="4">
        <v>45.546264669999999</v>
      </c>
      <c r="O1414" s="54">
        <f>EnergyDemand__2_1[[#This Row],[Demand]]*EnergyDemand__2_1[[#This Row],[RRP AUD$]]</f>
        <v>6016494.6358469836</v>
      </c>
    </row>
    <row r="1415" spans="1:15" x14ac:dyDescent="0.3">
      <c r="A1415" s="3">
        <v>44052</v>
      </c>
      <c r="B1415" s="3" t="str">
        <f>"Q" &amp;INT((MONTH(A1415)+2)/3) &amp; "-" &amp; YEAR(A1415)</f>
        <v>Q3-2020</v>
      </c>
      <c r="C1415" t="str">
        <f>TEXT(EnergyDemand__2_1[[#This Row],[Date]],"mmmm")</f>
        <v>August</v>
      </c>
      <c r="D1415">
        <f>WEEKNUM(EnergyDemand__2_1[[#This Row],[Date]],)</f>
        <v>33</v>
      </c>
      <c r="E1415" t="str">
        <f>TEXT(EnergyDemand__2_1[[#This Row],[Date]],"dddd")</f>
        <v>Sunday</v>
      </c>
      <c r="F1415" s="49">
        <f>YEAR(EnergyDemand__2_1[[#This Row],[Date]])</f>
        <v>2020</v>
      </c>
      <c r="G1415">
        <v>8.9</v>
      </c>
      <c r="H1415">
        <v>15.8</v>
      </c>
      <c r="I1415">
        <v>10.199999999999999</v>
      </c>
      <c r="J1415">
        <v>0.2</v>
      </c>
      <c r="K1415" t="str">
        <f>VLOOKUP(EnergyDemand__2_1[[#This Row],[Date]],_holidays!$A$1:$C$2107,2,0)</f>
        <v>N</v>
      </c>
      <c r="L1415" t="str">
        <f>VLOOKUP(EnergyDemand__2_1[[#This Row],[Date]],_holidays!$A$1:$C$2107,3,0)</f>
        <v>N</v>
      </c>
      <c r="M1415" s="2">
        <v>111165.955</v>
      </c>
      <c r="N1415" s="4">
        <v>45.522171190000002</v>
      </c>
      <c r="O1415" s="54">
        <f>EnergyDemand__2_1[[#This Row],[Demand]]*EnergyDemand__2_1[[#This Row],[RRP AUD$]]</f>
        <v>5060515.6340098372</v>
      </c>
    </row>
    <row r="1416" spans="1:15" x14ac:dyDescent="0.3">
      <c r="A1416" s="3">
        <v>43916</v>
      </c>
      <c r="B1416" s="3" t="str">
        <f>"Q" &amp;INT((MONTH(A1416)+2)/3) &amp; "-" &amp; YEAR(A1416)</f>
        <v>Q1-2020</v>
      </c>
      <c r="C1416" t="str">
        <f>TEXT(EnergyDemand__2_1[[#This Row],[Date]],"mmmm")</f>
        <v>March</v>
      </c>
      <c r="D1416">
        <f>WEEKNUM(EnergyDemand__2_1[[#This Row],[Date]],)</f>
        <v>13</v>
      </c>
      <c r="E1416" t="str">
        <f>TEXT(EnergyDemand__2_1[[#This Row],[Date]],"dddd")</f>
        <v>Thursday</v>
      </c>
      <c r="F1416" s="49">
        <f>YEAR(EnergyDemand__2_1[[#This Row],[Date]])</f>
        <v>2020</v>
      </c>
      <c r="G1416">
        <v>13.7</v>
      </c>
      <c r="H1416">
        <v>19.8</v>
      </c>
      <c r="I1416">
        <v>15.5</v>
      </c>
      <c r="J1416">
        <v>0</v>
      </c>
      <c r="K1416" t="str">
        <f>VLOOKUP(EnergyDemand__2_1[[#This Row],[Date]],_holidays!$A$1:$C$2107,2,0)</f>
        <v>N</v>
      </c>
      <c r="L1416" t="str">
        <f>VLOOKUP(EnergyDemand__2_1[[#This Row],[Date]],_holidays!$A$1:$C$2107,3,0)</f>
        <v>N</v>
      </c>
      <c r="M1416" s="2">
        <v>110088.01</v>
      </c>
      <c r="N1416" s="4">
        <v>45.521245239999999</v>
      </c>
      <c r="O1416" s="54">
        <f>EnergyDemand__2_1[[#This Row],[Demand]]*EnergyDemand__2_1[[#This Row],[RRP AUD$]]</f>
        <v>5011343.3011935716</v>
      </c>
    </row>
    <row r="1417" spans="1:15" x14ac:dyDescent="0.3">
      <c r="A1417" s="3">
        <v>42466</v>
      </c>
      <c r="B1417" s="3" t="str">
        <f>"Q" &amp;INT((MONTH(A1417)+2)/3) &amp; "-" &amp; YEAR(A1417)</f>
        <v>Q2-2016</v>
      </c>
      <c r="C1417" t="str">
        <f>TEXT(EnergyDemand__2_1[[#This Row],[Date]],"mmmm")</f>
        <v>April</v>
      </c>
      <c r="D1417">
        <f>WEEKNUM(EnergyDemand__2_1[[#This Row],[Date]],)</f>
        <v>15</v>
      </c>
      <c r="E1417" t="str">
        <f>TEXT(EnergyDemand__2_1[[#This Row],[Date]],"dddd")</f>
        <v>Wednesday</v>
      </c>
      <c r="F1417" s="49">
        <f>YEAR(EnergyDemand__2_1[[#This Row],[Date]])</f>
        <v>2016</v>
      </c>
      <c r="G1417">
        <v>13.6</v>
      </c>
      <c r="H1417">
        <v>15.6</v>
      </c>
      <c r="I1417">
        <v>3.9</v>
      </c>
      <c r="J1417">
        <v>12.8</v>
      </c>
      <c r="K1417" t="str">
        <f>VLOOKUP(EnergyDemand__2_1[[#This Row],[Date]],_holidays!$A$1:$C$2107,2,0)</f>
        <v>N</v>
      </c>
      <c r="L1417" t="str">
        <f>VLOOKUP(EnergyDemand__2_1[[#This Row],[Date]],_holidays!$A$1:$C$2107,3,0)</f>
        <v>N</v>
      </c>
      <c r="M1417" s="2">
        <v>125657.125</v>
      </c>
      <c r="N1417" s="4">
        <v>45.520804550000001</v>
      </c>
      <c r="O1417" s="54">
        <f>EnergyDemand__2_1[[#This Row],[Demand]]*EnergyDemand__2_1[[#This Row],[RRP AUD$]]</f>
        <v>5720013.4274399187</v>
      </c>
    </row>
    <row r="1418" spans="1:15" x14ac:dyDescent="0.3">
      <c r="A1418" s="3">
        <v>42799</v>
      </c>
      <c r="B1418" s="3" t="str">
        <f>"Q" &amp;INT((MONTH(A1418)+2)/3) &amp; "-" &amp; YEAR(A1418)</f>
        <v>Q1-2017</v>
      </c>
      <c r="C1418" t="str">
        <f>TEXT(EnergyDemand__2_1[[#This Row],[Date]],"mmmm")</f>
        <v>March</v>
      </c>
      <c r="D1418">
        <f>WEEKNUM(EnergyDemand__2_1[[#This Row],[Date]],)</f>
        <v>10</v>
      </c>
      <c r="E1418" t="str">
        <f>TEXT(EnergyDemand__2_1[[#This Row],[Date]],"dddd")</f>
        <v>Sunday</v>
      </c>
      <c r="F1418" s="49">
        <f>YEAR(EnergyDemand__2_1[[#This Row],[Date]])</f>
        <v>2017</v>
      </c>
      <c r="G1418">
        <v>17.600000000000001</v>
      </c>
      <c r="H1418">
        <v>25.4</v>
      </c>
      <c r="I1418">
        <v>16.8</v>
      </c>
      <c r="J1418">
        <v>0.2</v>
      </c>
      <c r="K1418" t="str">
        <f>VLOOKUP(EnergyDemand__2_1[[#This Row],[Date]],_holidays!$A$1:$C$2107,2,0)</f>
        <v>Y</v>
      </c>
      <c r="L1418" t="str">
        <f>VLOOKUP(EnergyDemand__2_1[[#This Row],[Date]],_holidays!$A$1:$C$2107,3,0)</f>
        <v>N</v>
      </c>
      <c r="M1418" s="2">
        <v>103539.02</v>
      </c>
      <c r="N1418" s="4">
        <v>45.460745699999997</v>
      </c>
      <c r="O1418" s="54">
        <f>EnergyDemand__2_1[[#This Row],[Demand]]*EnergyDemand__2_1[[#This Row],[RRP AUD$]]</f>
        <v>4706961.0582472142</v>
      </c>
    </row>
    <row r="1419" spans="1:15" x14ac:dyDescent="0.3">
      <c r="A1419" s="3">
        <v>43850</v>
      </c>
      <c r="B1419" s="3" t="str">
        <f>"Q" &amp;INT((MONTH(A1419)+2)/3) &amp; "-" &amp; YEAR(A1419)</f>
        <v>Q1-2020</v>
      </c>
      <c r="C1419" t="str">
        <f>TEXT(EnergyDemand__2_1[[#This Row],[Date]],"mmmm")</f>
        <v>January</v>
      </c>
      <c r="D1419">
        <f>WEEKNUM(EnergyDemand__2_1[[#This Row],[Date]],)</f>
        <v>4</v>
      </c>
      <c r="E1419" t="str">
        <f>TEXT(EnergyDemand__2_1[[#This Row],[Date]],"dddd")</f>
        <v>Monday</v>
      </c>
      <c r="F1419" s="49">
        <f>YEAR(EnergyDemand__2_1[[#This Row],[Date]])</f>
        <v>2020</v>
      </c>
      <c r="G1419">
        <v>19.100000000000001</v>
      </c>
      <c r="H1419">
        <v>21.8</v>
      </c>
      <c r="I1419">
        <v>8.8000000000000007</v>
      </c>
      <c r="J1419">
        <v>0.4</v>
      </c>
      <c r="K1419" t="str">
        <f>VLOOKUP(EnergyDemand__2_1[[#This Row],[Date]],_holidays!$A$1:$C$2107,2,0)</f>
        <v>N</v>
      </c>
      <c r="L1419" t="str">
        <f>VLOOKUP(EnergyDemand__2_1[[#This Row],[Date]],_holidays!$A$1:$C$2107,3,0)</f>
        <v>N</v>
      </c>
      <c r="M1419" s="2">
        <v>116291.535</v>
      </c>
      <c r="N1419" s="4">
        <v>45.359335479999999</v>
      </c>
      <c r="O1419" s="54">
        <f>EnergyDemand__2_1[[#This Row],[Demand]]*EnergyDemand__2_1[[#This Row],[RRP AUD$]]</f>
        <v>5274906.7495491616</v>
      </c>
    </row>
    <row r="1420" spans="1:15" x14ac:dyDescent="0.3">
      <c r="A1420" s="3">
        <v>43868</v>
      </c>
      <c r="B1420" s="3" t="str">
        <f>"Q" &amp;INT((MONTH(A1420)+2)/3) &amp; "-" &amp; YEAR(A1420)</f>
        <v>Q1-2020</v>
      </c>
      <c r="C1420" t="str">
        <f>TEXT(EnergyDemand__2_1[[#This Row],[Date]],"mmmm")</f>
        <v>February</v>
      </c>
      <c r="D1420">
        <f>WEEKNUM(EnergyDemand__2_1[[#This Row],[Date]],)</f>
        <v>6</v>
      </c>
      <c r="E1420" t="str">
        <f>TEXT(EnergyDemand__2_1[[#This Row],[Date]],"dddd")</f>
        <v>Friday</v>
      </c>
      <c r="F1420" s="49">
        <f>YEAR(EnergyDemand__2_1[[#This Row],[Date]])</f>
        <v>2020</v>
      </c>
      <c r="G1420">
        <v>16.5</v>
      </c>
      <c r="H1420">
        <v>23.2</v>
      </c>
      <c r="I1420">
        <v>18.399999999999999</v>
      </c>
      <c r="J1420">
        <v>0</v>
      </c>
      <c r="K1420" t="str">
        <f>VLOOKUP(EnergyDemand__2_1[[#This Row],[Date]],_holidays!$A$1:$C$2107,2,0)</f>
        <v>Y</v>
      </c>
      <c r="L1420" t="str">
        <f>VLOOKUP(EnergyDemand__2_1[[#This Row],[Date]],_holidays!$A$1:$C$2107,3,0)</f>
        <v>N</v>
      </c>
      <c r="M1420" s="2">
        <v>120734.85</v>
      </c>
      <c r="N1420" s="4">
        <v>45.332425360000002</v>
      </c>
      <c r="O1420" s="54">
        <f>EnergyDemand__2_1[[#This Row],[Demand]]*EnergyDemand__2_1[[#This Row],[RRP AUD$]]</f>
        <v>5473203.5759757962</v>
      </c>
    </row>
    <row r="1421" spans="1:15" x14ac:dyDescent="0.3">
      <c r="A1421" s="3">
        <v>42234</v>
      </c>
      <c r="B1421" s="3" t="str">
        <f>"Q" &amp;INT((MONTH(A1421)+2)/3) &amp; "-" &amp; YEAR(A1421)</f>
        <v>Q3-2015</v>
      </c>
      <c r="C1421" t="str">
        <f>TEXT(EnergyDemand__2_1[[#This Row],[Date]],"mmmm")</f>
        <v>August</v>
      </c>
      <c r="D1421">
        <f>WEEKNUM(EnergyDemand__2_1[[#This Row],[Date]],)</f>
        <v>34</v>
      </c>
      <c r="E1421" t="str">
        <f>TEXT(EnergyDemand__2_1[[#This Row],[Date]],"dddd")</f>
        <v>Tuesday</v>
      </c>
      <c r="F1421" s="49">
        <f>YEAR(EnergyDemand__2_1[[#This Row],[Date]])</f>
        <v>2015</v>
      </c>
      <c r="G1421">
        <v>6.1</v>
      </c>
      <c r="H1421">
        <v>11.1</v>
      </c>
      <c r="I1421">
        <v>9.8000000000000007</v>
      </c>
      <c r="J1421">
        <v>0.6</v>
      </c>
      <c r="K1421" t="str">
        <f>VLOOKUP(EnergyDemand__2_1[[#This Row],[Date]],_holidays!$A$1:$C$2107,2,0)</f>
        <v>Y</v>
      </c>
      <c r="L1421" t="str">
        <f>VLOOKUP(EnergyDemand__2_1[[#This Row],[Date]],_holidays!$A$1:$C$2107,3,0)</f>
        <v>N</v>
      </c>
      <c r="M1421" s="2">
        <v>148093.96</v>
      </c>
      <c r="N1421" s="4">
        <v>45.286687059999998</v>
      </c>
      <c r="O1421" s="54">
        <f>EnergyDemand__2_1[[#This Row],[Demand]]*EnergyDemand__2_1[[#This Row],[RRP AUD$]]</f>
        <v>6706684.8219961571</v>
      </c>
    </row>
    <row r="1422" spans="1:15" x14ac:dyDescent="0.3">
      <c r="A1422" s="3">
        <v>42199</v>
      </c>
      <c r="B1422" s="3" t="str">
        <f>"Q" &amp;INT((MONTH(A1422)+2)/3) &amp; "-" &amp; YEAR(A1422)</f>
        <v>Q3-2015</v>
      </c>
      <c r="C1422" t="str">
        <f>TEXT(EnergyDemand__2_1[[#This Row],[Date]],"mmmm")</f>
        <v>July</v>
      </c>
      <c r="D1422">
        <f>WEEKNUM(EnergyDemand__2_1[[#This Row],[Date]],)</f>
        <v>29</v>
      </c>
      <c r="E1422" t="str">
        <f>TEXT(EnergyDemand__2_1[[#This Row],[Date]],"dddd")</f>
        <v>Tuesday</v>
      </c>
      <c r="F1422" s="49">
        <f>YEAR(EnergyDemand__2_1[[#This Row],[Date]])</f>
        <v>2015</v>
      </c>
      <c r="G1422">
        <v>8.1</v>
      </c>
      <c r="H1422">
        <v>9.8000000000000007</v>
      </c>
      <c r="I1422">
        <v>4.8</v>
      </c>
      <c r="J1422">
        <v>3.8</v>
      </c>
      <c r="K1422" t="str">
        <f>VLOOKUP(EnergyDemand__2_1[[#This Row],[Date]],_holidays!$A$1:$C$2107,2,0)</f>
        <v>Y</v>
      </c>
      <c r="L1422" t="str">
        <f>VLOOKUP(EnergyDemand__2_1[[#This Row],[Date]],_holidays!$A$1:$C$2107,3,0)</f>
        <v>N</v>
      </c>
      <c r="M1422" s="2">
        <v>150671.10500000001</v>
      </c>
      <c r="N1422" s="4">
        <v>45.25558281</v>
      </c>
      <c r="O1422" s="54">
        <f>EnergyDemand__2_1[[#This Row],[Demand]]*EnergyDemand__2_1[[#This Row],[RRP AUD$]]</f>
        <v>6818708.6694017053</v>
      </c>
    </row>
    <row r="1423" spans="1:15" x14ac:dyDescent="0.3">
      <c r="A1423" s="3">
        <v>42514</v>
      </c>
      <c r="B1423" s="3" t="str">
        <f>"Q" &amp;INT((MONTH(A1423)+2)/3) &amp; "-" &amp; YEAR(A1423)</f>
        <v>Q2-2016</v>
      </c>
      <c r="C1423" t="str">
        <f>TEXT(EnergyDemand__2_1[[#This Row],[Date]],"mmmm")</f>
        <v>May</v>
      </c>
      <c r="D1423">
        <f>WEEKNUM(EnergyDemand__2_1[[#This Row],[Date]],)</f>
        <v>22</v>
      </c>
      <c r="E1423" t="str">
        <f>TEXT(EnergyDemand__2_1[[#This Row],[Date]],"dddd")</f>
        <v>Tuesday</v>
      </c>
      <c r="F1423" s="49">
        <f>YEAR(EnergyDemand__2_1[[#This Row],[Date]])</f>
        <v>2016</v>
      </c>
      <c r="G1423">
        <v>10.7</v>
      </c>
      <c r="H1423">
        <v>15.8</v>
      </c>
      <c r="I1423">
        <v>7.3</v>
      </c>
      <c r="J1423">
        <v>1.8</v>
      </c>
      <c r="K1423" t="str">
        <f>VLOOKUP(EnergyDemand__2_1[[#This Row],[Date]],_holidays!$A$1:$C$2107,2,0)</f>
        <v>Y</v>
      </c>
      <c r="L1423" t="str">
        <f>VLOOKUP(EnergyDemand__2_1[[#This Row],[Date]],_holidays!$A$1:$C$2107,3,0)</f>
        <v>N</v>
      </c>
      <c r="M1423" s="2">
        <v>131916.405</v>
      </c>
      <c r="N1423" s="4">
        <v>45.213847149999999</v>
      </c>
      <c r="O1423" s="54">
        <f>EnergyDemand__2_1[[#This Row],[Demand]]*EnergyDemand__2_1[[#This Row],[RRP AUD$]]</f>
        <v>5964448.1722474955</v>
      </c>
    </row>
    <row r="1424" spans="1:15" x14ac:dyDescent="0.3">
      <c r="A1424" s="3">
        <v>43288</v>
      </c>
      <c r="B1424" s="3" t="str">
        <f>"Q" &amp;INT((MONTH(A1424)+2)/3) &amp; "-" &amp; YEAR(A1424)</f>
        <v>Q3-2018</v>
      </c>
      <c r="C1424" t="str">
        <f>TEXT(EnergyDemand__2_1[[#This Row],[Date]],"mmmm")</f>
        <v>July</v>
      </c>
      <c r="D1424">
        <f>WEEKNUM(EnergyDemand__2_1[[#This Row],[Date]],)</f>
        <v>27</v>
      </c>
      <c r="E1424" t="str">
        <f>TEXT(EnergyDemand__2_1[[#This Row],[Date]],"dddd")</f>
        <v>Saturday</v>
      </c>
      <c r="F1424" s="49">
        <f>YEAR(EnergyDemand__2_1[[#This Row],[Date]])</f>
        <v>2018</v>
      </c>
      <c r="G1424">
        <v>9.6</v>
      </c>
      <c r="H1424">
        <v>12.9</v>
      </c>
      <c r="I1424">
        <v>6.5</v>
      </c>
      <c r="J1424">
        <v>1.2</v>
      </c>
      <c r="K1424" t="str">
        <f>VLOOKUP(EnergyDemand__2_1[[#This Row],[Date]],_holidays!$A$1:$C$2107,2,0)</f>
        <v>N</v>
      </c>
      <c r="L1424" t="str">
        <f>VLOOKUP(EnergyDemand__2_1[[#This Row],[Date]],_holidays!$A$1:$C$2107,3,0)</f>
        <v>N</v>
      </c>
      <c r="M1424" s="2">
        <v>119717.435</v>
      </c>
      <c r="N1424" s="4">
        <v>45.21171494</v>
      </c>
      <c r="O1424" s="54">
        <f>EnergyDemand__2_1[[#This Row],[Demand]]*EnergyDemand__2_1[[#This Row],[RRP AUD$]]</f>
        <v>5412630.5445679789</v>
      </c>
    </row>
    <row r="1425" spans="1:15" x14ac:dyDescent="0.3">
      <c r="A1425" s="3">
        <v>42716</v>
      </c>
      <c r="B1425" s="3" t="str">
        <f>"Q" &amp;INT((MONTH(A1425)+2)/3) &amp; "-" &amp; YEAR(A1425)</f>
        <v>Q4-2016</v>
      </c>
      <c r="C1425" t="str">
        <f>TEXT(EnergyDemand__2_1[[#This Row],[Date]],"mmmm")</f>
        <v>December</v>
      </c>
      <c r="D1425">
        <f>WEEKNUM(EnergyDemand__2_1[[#This Row],[Date]],)</f>
        <v>51</v>
      </c>
      <c r="E1425" t="str">
        <f>TEXT(EnergyDemand__2_1[[#This Row],[Date]],"dddd")</f>
        <v>Monday</v>
      </c>
      <c r="F1425" s="49">
        <f>YEAR(EnergyDemand__2_1[[#This Row],[Date]])</f>
        <v>2016</v>
      </c>
      <c r="G1425">
        <v>10.7</v>
      </c>
      <c r="H1425">
        <v>32.799999999999997</v>
      </c>
      <c r="I1425">
        <v>30</v>
      </c>
      <c r="J1425">
        <v>0</v>
      </c>
      <c r="K1425" t="str">
        <f>VLOOKUP(EnergyDemand__2_1[[#This Row],[Date]],_holidays!$A$1:$C$2107,2,0)</f>
        <v>Y</v>
      </c>
      <c r="L1425" t="str">
        <f>VLOOKUP(EnergyDemand__2_1[[#This Row],[Date]],_holidays!$A$1:$C$2107,3,0)</f>
        <v>N</v>
      </c>
      <c r="M1425" s="2">
        <v>120390.11</v>
      </c>
      <c r="N1425" s="4">
        <v>45.157572940000001</v>
      </c>
      <c r="O1425" s="54">
        <f>EnergyDemand__2_1[[#This Row],[Demand]]*EnergyDemand__2_1[[#This Row],[RRP AUD$]]</f>
        <v>5436525.1735796239</v>
      </c>
    </row>
    <row r="1426" spans="1:15" x14ac:dyDescent="0.3">
      <c r="A1426" s="3">
        <v>43852</v>
      </c>
      <c r="B1426" s="3" t="str">
        <f>"Q" &amp;INT((MONTH(A1426)+2)/3) &amp; "-" &amp; YEAR(A1426)</f>
        <v>Q1-2020</v>
      </c>
      <c r="C1426" t="str">
        <f>TEXT(EnergyDemand__2_1[[#This Row],[Date]],"mmmm")</f>
        <v>January</v>
      </c>
      <c r="D1426">
        <f>WEEKNUM(EnergyDemand__2_1[[#This Row],[Date]],)</f>
        <v>4</v>
      </c>
      <c r="E1426" t="str">
        <f>TEXT(EnergyDemand__2_1[[#This Row],[Date]],"dddd")</f>
        <v>Wednesday</v>
      </c>
      <c r="F1426" s="49">
        <f>YEAR(EnergyDemand__2_1[[#This Row],[Date]])</f>
        <v>2020</v>
      </c>
      <c r="G1426">
        <v>14.1</v>
      </c>
      <c r="H1426">
        <v>31.7</v>
      </c>
      <c r="I1426">
        <v>12.4</v>
      </c>
      <c r="J1426">
        <v>0</v>
      </c>
      <c r="K1426" t="str">
        <f>VLOOKUP(EnergyDemand__2_1[[#This Row],[Date]],_holidays!$A$1:$C$2107,2,0)</f>
        <v>N</v>
      </c>
      <c r="L1426" t="str">
        <f>VLOOKUP(EnergyDemand__2_1[[#This Row],[Date]],_holidays!$A$1:$C$2107,3,0)</f>
        <v>N</v>
      </c>
      <c r="M1426" s="2">
        <v>119287.15</v>
      </c>
      <c r="N1426" s="4">
        <v>45.155690849999999</v>
      </c>
      <c r="O1426" s="54">
        <f>EnergyDemand__2_1[[#This Row],[Demand]]*EnergyDemand__2_1[[#This Row],[RRP AUD$]]</f>
        <v>5386493.6677775774</v>
      </c>
    </row>
    <row r="1427" spans="1:15" x14ac:dyDescent="0.3">
      <c r="A1427" s="3">
        <v>43887</v>
      </c>
      <c r="B1427" s="3" t="str">
        <f>"Q" &amp;INT((MONTH(A1427)+2)/3) &amp; "-" &amp; YEAR(A1427)</f>
        <v>Q1-2020</v>
      </c>
      <c r="C1427" t="str">
        <f>TEXT(EnergyDemand__2_1[[#This Row],[Date]],"mmmm")</f>
        <v>February</v>
      </c>
      <c r="D1427">
        <f>WEEKNUM(EnergyDemand__2_1[[#This Row],[Date]],)</f>
        <v>9</v>
      </c>
      <c r="E1427" t="str">
        <f>TEXT(EnergyDemand__2_1[[#This Row],[Date]],"dddd")</f>
        <v>Wednesday</v>
      </c>
      <c r="F1427" s="49">
        <f>YEAR(EnergyDemand__2_1[[#This Row],[Date]])</f>
        <v>2020</v>
      </c>
      <c r="G1427">
        <v>16.2</v>
      </c>
      <c r="H1427">
        <v>19.2</v>
      </c>
      <c r="I1427">
        <v>19.3</v>
      </c>
      <c r="J1427">
        <v>4</v>
      </c>
      <c r="K1427" t="str">
        <f>VLOOKUP(EnergyDemand__2_1[[#This Row],[Date]],_holidays!$A$1:$C$2107,2,0)</f>
        <v>Y</v>
      </c>
      <c r="L1427" t="str">
        <f>VLOOKUP(EnergyDemand__2_1[[#This Row],[Date]],_holidays!$A$1:$C$2107,3,0)</f>
        <v>N</v>
      </c>
      <c r="M1427" s="2">
        <v>108371.125</v>
      </c>
      <c r="N1427" s="4">
        <v>45.06152522</v>
      </c>
      <c r="O1427" s="54">
        <f>EnergyDemand__2_1[[#This Row],[Demand]]*EnergyDemand__2_1[[#This Row],[RRP AUD$]]</f>
        <v>4883368.1823072722</v>
      </c>
    </row>
    <row r="1428" spans="1:15" x14ac:dyDescent="0.3">
      <c r="A1428" s="3">
        <v>42268</v>
      </c>
      <c r="B1428" s="3" t="str">
        <f>"Q" &amp;INT((MONTH(A1428)+2)/3) &amp; "-" &amp; YEAR(A1428)</f>
        <v>Q3-2015</v>
      </c>
      <c r="C1428" t="str">
        <f>TEXT(EnergyDemand__2_1[[#This Row],[Date]],"mmmm")</f>
        <v>September</v>
      </c>
      <c r="D1428">
        <f>WEEKNUM(EnergyDemand__2_1[[#This Row],[Date]],)</f>
        <v>39</v>
      </c>
      <c r="E1428" t="str">
        <f>TEXT(EnergyDemand__2_1[[#This Row],[Date]],"dddd")</f>
        <v>Monday</v>
      </c>
      <c r="F1428" s="49">
        <f>YEAR(EnergyDemand__2_1[[#This Row],[Date]])</f>
        <v>2015</v>
      </c>
      <c r="G1428">
        <v>14</v>
      </c>
      <c r="H1428">
        <v>18.100000000000001</v>
      </c>
      <c r="I1428">
        <v>6.7</v>
      </c>
      <c r="J1428">
        <v>0</v>
      </c>
      <c r="K1428" t="str">
        <f>VLOOKUP(EnergyDemand__2_1[[#This Row],[Date]],_holidays!$A$1:$C$2107,2,0)</f>
        <v>N</v>
      </c>
      <c r="L1428" t="str">
        <f>VLOOKUP(EnergyDemand__2_1[[#This Row],[Date]],_holidays!$A$1:$C$2107,3,0)</f>
        <v>N</v>
      </c>
      <c r="M1428" s="2">
        <v>120096.71</v>
      </c>
      <c r="N1428" s="4">
        <v>44.955977410000003</v>
      </c>
      <c r="O1428" s="54">
        <f>EnergyDemand__2_1[[#This Row],[Demand]]*EnergyDemand__2_1[[#This Row],[RRP AUD$]]</f>
        <v>5399064.981775322</v>
      </c>
    </row>
    <row r="1429" spans="1:15" x14ac:dyDescent="0.3">
      <c r="A1429" s="3">
        <v>43820</v>
      </c>
      <c r="B1429" s="3" t="str">
        <f>"Q" &amp;INT((MONTH(A1429)+2)/3) &amp; "-" &amp; YEAR(A1429)</f>
        <v>Q4-2019</v>
      </c>
      <c r="C1429" t="str">
        <f>TEXT(EnergyDemand__2_1[[#This Row],[Date]],"mmmm")</f>
        <v>December</v>
      </c>
      <c r="D1429">
        <f>WEEKNUM(EnergyDemand__2_1[[#This Row],[Date]],)</f>
        <v>51</v>
      </c>
      <c r="E1429" t="str">
        <f>TEXT(EnergyDemand__2_1[[#This Row],[Date]],"dddd")</f>
        <v>Saturday</v>
      </c>
      <c r="F1429" s="49">
        <f>YEAR(EnergyDemand__2_1[[#This Row],[Date]])</f>
        <v>2019</v>
      </c>
      <c r="G1429">
        <v>16.899999999999999</v>
      </c>
      <c r="H1429">
        <v>20.2</v>
      </c>
      <c r="I1429">
        <v>28.3</v>
      </c>
      <c r="J1429">
        <v>0</v>
      </c>
      <c r="K1429" t="str">
        <f>VLOOKUP(EnergyDemand__2_1[[#This Row],[Date]],_holidays!$A$1:$C$2107,2,0)</f>
        <v>N</v>
      </c>
      <c r="L1429" t="str">
        <f>VLOOKUP(EnergyDemand__2_1[[#This Row],[Date]],_holidays!$A$1:$C$2107,3,0)</f>
        <v>N</v>
      </c>
      <c r="M1429" s="2">
        <v>100632.47500000001</v>
      </c>
      <c r="N1429" s="4">
        <v>44.94113626</v>
      </c>
      <c r="O1429" s="54">
        <f>EnergyDemand__2_1[[#This Row],[Demand]]*EnergyDemand__2_1[[#This Row],[RRP AUD$]]</f>
        <v>4522537.7711560437</v>
      </c>
    </row>
    <row r="1430" spans="1:15" x14ac:dyDescent="0.3">
      <c r="A1430" s="3">
        <v>42572</v>
      </c>
      <c r="B1430" s="3" t="str">
        <f>"Q" &amp;INT((MONTH(A1430)+2)/3) &amp; "-" &amp; YEAR(A1430)</f>
        <v>Q3-2016</v>
      </c>
      <c r="C1430" t="str">
        <f>TEXT(EnergyDemand__2_1[[#This Row],[Date]],"mmmm")</f>
        <v>July</v>
      </c>
      <c r="D1430">
        <f>WEEKNUM(EnergyDemand__2_1[[#This Row],[Date]],)</f>
        <v>30</v>
      </c>
      <c r="E1430" t="str">
        <f>TEXT(EnergyDemand__2_1[[#This Row],[Date]],"dddd")</f>
        <v>Thursday</v>
      </c>
      <c r="F1430" s="49">
        <f>YEAR(EnergyDemand__2_1[[#This Row],[Date]])</f>
        <v>2016</v>
      </c>
      <c r="G1430">
        <v>6.9</v>
      </c>
      <c r="H1430">
        <v>18.100000000000001</v>
      </c>
      <c r="I1430">
        <v>7.4</v>
      </c>
      <c r="J1430">
        <v>1.8</v>
      </c>
      <c r="K1430" t="str">
        <f>VLOOKUP(EnergyDemand__2_1[[#This Row],[Date]],_holidays!$A$1:$C$2107,2,0)</f>
        <v>Y</v>
      </c>
      <c r="L1430" t="str">
        <f>VLOOKUP(EnergyDemand__2_1[[#This Row],[Date]],_holidays!$A$1:$C$2107,3,0)</f>
        <v>N</v>
      </c>
      <c r="M1430" s="2">
        <v>136127.125</v>
      </c>
      <c r="N1430" s="4">
        <v>44.92653284</v>
      </c>
      <c r="O1430" s="54">
        <f>EnergyDemand__2_1[[#This Row],[Demand]]*EnergyDemand__2_1[[#This Row],[RRP AUD$]]</f>
        <v>6115719.7517272849</v>
      </c>
    </row>
    <row r="1431" spans="1:15" x14ac:dyDescent="0.3">
      <c r="A1431" s="3">
        <v>43094</v>
      </c>
      <c r="B1431" s="3" t="str">
        <f>"Q" &amp;INT((MONTH(A1431)+2)/3) &amp; "-" &amp; YEAR(A1431)</f>
        <v>Q4-2017</v>
      </c>
      <c r="C1431" t="str">
        <f>TEXT(EnergyDemand__2_1[[#This Row],[Date]],"mmmm")</f>
        <v>December</v>
      </c>
      <c r="D1431">
        <f>WEEKNUM(EnergyDemand__2_1[[#This Row],[Date]],)</f>
        <v>52</v>
      </c>
      <c r="E1431" t="str">
        <f>TEXT(EnergyDemand__2_1[[#This Row],[Date]],"dddd")</f>
        <v>Monday</v>
      </c>
      <c r="F1431" s="49">
        <f>YEAR(EnergyDemand__2_1[[#This Row],[Date]])</f>
        <v>2017</v>
      </c>
      <c r="G1431">
        <v>15.1</v>
      </c>
      <c r="H1431">
        <v>21.4</v>
      </c>
      <c r="I1431">
        <v>29</v>
      </c>
      <c r="J1431">
        <v>0</v>
      </c>
      <c r="K1431" t="str">
        <f>VLOOKUP(EnergyDemand__2_1[[#This Row],[Date]],_holidays!$A$1:$C$2107,2,0)</f>
        <v>N</v>
      </c>
      <c r="L1431" t="str">
        <f>VLOOKUP(EnergyDemand__2_1[[#This Row],[Date]],_holidays!$A$1:$C$2107,3,0)</f>
        <v>Y</v>
      </c>
      <c r="M1431" s="2">
        <v>85094.375</v>
      </c>
      <c r="N1431" s="4">
        <v>44.900300629999997</v>
      </c>
      <c r="O1431" s="54">
        <f>EnergyDemand__2_1[[#This Row],[Demand]]*EnergyDemand__2_1[[#This Row],[RRP AUD$]]</f>
        <v>3820763.019421956</v>
      </c>
    </row>
    <row r="1432" spans="1:15" x14ac:dyDescent="0.3">
      <c r="A1432" s="3">
        <v>43316</v>
      </c>
      <c r="B1432" s="3" t="str">
        <f>"Q" &amp;INT((MONTH(A1432)+2)/3) &amp; "-" &amp; YEAR(A1432)</f>
        <v>Q3-2018</v>
      </c>
      <c r="C1432" t="str">
        <f>TEXT(EnergyDemand__2_1[[#This Row],[Date]],"mmmm")</f>
        <v>August</v>
      </c>
      <c r="D1432">
        <f>WEEKNUM(EnergyDemand__2_1[[#This Row],[Date]],)</f>
        <v>31</v>
      </c>
      <c r="E1432" t="str">
        <f>TEXT(EnergyDemand__2_1[[#This Row],[Date]],"dddd")</f>
        <v>Saturday</v>
      </c>
      <c r="F1432" s="49">
        <f>YEAR(EnergyDemand__2_1[[#This Row],[Date]])</f>
        <v>2018</v>
      </c>
      <c r="G1432">
        <v>8</v>
      </c>
      <c r="H1432">
        <v>15.3</v>
      </c>
      <c r="I1432">
        <v>8.6999999999999993</v>
      </c>
      <c r="J1432">
        <v>1.6</v>
      </c>
      <c r="K1432" t="str">
        <f>VLOOKUP(EnergyDemand__2_1[[#This Row],[Date]],_holidays!$A$1:$C$2107,2,0)</f>
        <v>Y</v>
      </c>
      <c r="L1432" t="str">
        <f>VLOOKUP(EnergyDemand__2_1[[#This Row],[Date]],_holidays!$A$1:$C$2107,3,0)</f>
        <v>N</v>
      </c>
      <c r="M1432" s="2">
        <v>116238.175</v>
      </c>
      <c r="N1432" s="4">
        <v>44.889044869999999</v>
      </c>
      <c r="O1432" s="54">
        <f>EnergyDemand__2_1[[#This Row],[Demand]]*EnergyDemand__2_1[[#This Row],[RRP AUD$]]</f>
        <v>5217820.6531819124</v>
      </c>
    </row>
    <row r="1433" spans="1:15" x14ac:dyDescent="0.3">
      <c r="A1433" s="3">
        <v>42562</v>
      </c>
      <c r="B1433" s="3" t="str">
        <f>"Q" &amp;INT((MONTH(A1433)+2)/3) &amp; "-" &amp; YEAR(A1433)</f>
        <v>Q3-2016</v>
      </c>
      <c r="C1433" t="str">
        <f>TEXT(EnergyDemand__2_1[[#This Row],[Date]],"mmmm")</f>
        <v>July</v>
      </c>
      <c r="D1433">
        <f>WEEKNUM(EnergyDemand__2_1[[#This Row],[Date]],)</f>
        <v>29</v>
      </c>
      <c r="E1433" t="str">
        <f>TEXT(EnergyDemand__2_1[[#This Row],[Date]],"dddd")</f>
        <v>Monday</v>
      </c>
      <c r="F1433" s="49">
        <f>YEAR(EnergyDemand__2_1[[#This Row],[Date]])</f>
        <v>2016</v>
      </c>
      <c r="G1433">
        <v>8.3000000000000007</v>
      </c>
      <c r="H1433">
        <v>16</v>
      </c>
      <c r="I1433">
        <v>7.6</v>
      </c>
      <c r="J1433">
        <v>3.6</v>
      </c>
      <c r="K1433" t="str">
        <f>VLOOKUP(EnergyDemand__2_1[[#This Row],[Date]],_holidays!$A$1:$C$2107,2,0)</f>
        <v>N</v>
      </c>
      <c r="L1433" t="str">
        <f>VLOOKUP(EnergyDemand__2_1[[#This Row],[Date]],_holidays!$A$1:$C$2107,3,0)</f>
        <v>N</v>
      </c>
      <c r="M1433" s="2">
        <v>128207.125</v>
      </c>
      <c r="N1433" s="4">
        <v>44.858080039999997</v>
      </c>
      <c r="O1433" s="54">
        <f>EnergyDemand__2_1[[#This Row],[Demand]]*EnergyDemand__2_1[[#This Row],[RRP AUD$]]</f>
        <v>5751125.4749482842</v>
      </c>
    </row>
    <row r="1434" spans="1:15" x14ac:dyDescent="0.3">
      <c r="A1434" s="3">
        <v>43764</v>
      </c>
      <c r="B1434" s="3" t="str">
        <f>"Q" &amp;INT((MONTH(A1434)+2)/3) &amp; "-" &amp; YEAR(A1434)</f>
        <v>Q4-2019</v>
      </c>
      <c r="C1434" t="str">
        <f>TEXT(EnergyDemand__2_1[[#This Row],[Date]],"mmmm")</f>
        <v>October</v>
      </c>
      <c r="D1434">
        <f>WEEKNUM(EnergyDemand__2_1[[#This Row],[Date]],)</f>
        <v>43</v>
      </c>
      <c r="E1434" t="str">
        <f>TEXT(EnergyDemand__2_1[[#This Row],[Date]],"dddd")</f>
        <v>Saturday</v>
      </c>
      <c r="F1434" s="49">
        <f>YEAR(EnergyDemand__2_1[[#This Row],[Date]])</f>
        <v>2019</v>
      </c>
      <c r="G1434">
        <v>9.6</v>
      </c>
      <c r="H1434">
        <v>15.5</v>
      </c>
      <c r="I1434">
        <v>17.2</v>
      </c>
      <c r="J1434">
        <v>3.8</v>
      </c>
      <c r="K1434" t="str">
        <f>VLOOKUP(EnergyDemand__2_1[[#This Row],[Date]],_holidays!$A$1:$C$2107,2,0)</f>
        <v>Y</v>
      </c>
      <c r="L1434" t="str">
        <f>VLOOKUP(EnergyDemand__2_1[[#This Row],[Date]],_holidays!$A$1:$C$2107,3,0)</f>
        <v>N</v>
      </c>
      <c r="M1434" s="2">
        <v>96698.285000000003</v>
      </c>
      <c r="N1434" s="4">
        <v>44.849283749999998</v>
      </c>
      <c r="O1434" s="54">
        <f>EnergyDemand__2_1[[#This Row],[Demand]]*EnergyDemand__2_1[[#This Row],[RRP AUD$]]</f>
        <v>4336848.822103369</v>
      </c>
    </row>
    <row r="1435" spans="1:15" x14ac:dyDescent="0.3">
      <c r="A1435" s="3">
        <v>42655</v>
      </c>
      <c r="B1435" s="3" t="str">
        <f>"Q" &amp;INT((MONTH(A1435)+2)/3) &amp; "-" &amp; YEAR(A1435)</f>
        <v>Q4-2016</v>
      </c>
      <c r="C1435" t="str">
        <f>TEXT(EnergyDemand__2_1[[#This Row],[Date]],"mmmm")</f>
        <v>October</v>
      </c>
      <c r="D1435">
        <f>WEEKNUM(EnergyDemand__2_1[[#This Row],[Date]],)</f>
        <v>42</v>
      </c>
      <c r="E1435" t="str">
        <f>TEXT(EnergyDemand__2_1[[#This Row],[Date]],"dddd")</f>
        <v>Wednesday</v>
      </c>
      <c r="F1435" s="49">
        <f>YEAR(EnergyDemand__2_1[[#This Row],[Date]])</f>
        <v>2016</v>
      </c>
      <c r="G1435">
        <v>10.199999999999999</v>
      </c>
      <c r="H1435">
        <v>15.4</v>
      </c>
      <c r="I1435">
        <v>12.9</v>
      </c>
      <c r="J1435">
        <v>0</v>
      </c>
      <c r="K1435" t="str">
        <f>VLOOKUP(EnergyDemand__2_1[[#This Row],[Date]],_holidays!$A$1:$C$2107,2,0)</f>
        <v>Y</v>
      </c>
      <c r="L1435" t="str">
        <f>VLOOKUP(EnergyDemand__2_1[[#This Row],[Date]],_holidays!$A$1:$C$2107,3,0)</f>
        <v>N</v>
      </c>
      <c r="M1435" s="2">
        <v>128612.3</v>
      </c>
      <c r="N1435" s="4">
        <v>44.770645539999997</v>
      </c>
      <c r="O1435" s="54">
        <f>EnergyDemand__2_1[[#This Row],[Demand]]*EnergyDemand__2_1[[#This Row],[RRP AUD$]]</f>
        <v>5758055.695384142</v>
      </c>
    </row>
    <row r="1436" spans="1:15" x14ac:dyDescent="0.3">
      <c r="A1436" s="3">
        <v>43929</v>
      </c>
      <c r="B1436" s="3" t="str">
        <f>"Q" &amp;INT((MONTH(A1436)+2)/3) &amp; "-" &amp; YEAR(A1436)</f>
        <v>Q2-2020</v>
      </c>
      <c r="C1436" t="str">
        <f>TEXT(EnergyDemand__2_1[[#This Row],[Date]],"mmmm")</f>
        <v>April</v>
      </c>
      <c r="D1436">
        <f>WEEKNUM(EnergyDemand__2_1[[#This Row],[Date]],)</f>
        <v>15</v>
      </c>
      <c r="E1436" t="str">
        <f>TEXT(EnergyDemand__2_1[[#This Row],[Date]],"dddd")</f>
        <v>Wednesday</v>
      </c>
      <c r="F1436" s="49">
        <f>YEAR(EnergyDemand__2_1[[#This Row],[Date]])</f>
        <v>2020</v>
      </c>
      <c r="G1436">
        <v>11.7</v>
      </c>
      <c r="H1436">
        <v>18.600000000000001</v>
      </c>
      <c r="I1436">
        <v>10.7</v>
      </c>
      <c r="J1436">
        <v>1.2</v>
      </c>
      <c r="K1436" t="str">
        <f>VLOOKUP(EnergyDemand__2_1[[#This Row],[Date]],_holidays!$A$1:$C$2107,2,0)</f>
        <v>N</v>
      </c>
      <c r="L1436" t="str">
        <f>VLOOKUP(EnergyDemand__2_1[[#This Row],[Date]],_holidays!$A$1:$C$2107,3,0)</f>
        <v>N</v>
      </c>
      <c r="M1436" s="2">
        <v>108404.01</v>
      </c>
      <c r="N1436" s="4">
        <v>44.729397409999997</v>
      </c>
      <c r="O1436" s="54">
        <f>EnergyDemand__2_1[[#This Row],[Demand]]*EnergyDemand__2_1[[#This Row],[RRP AUD$]]</f>
        <v>4848846.0441276133</v>
      </c>
    </row>
    <row r="1437" spans="1:15" x14ac:dyDescent="0.3">
      <c r="A1437" s="3">
        <v>42711</v>
      </c>
      <c r="B1437" s="3" t="str">
        <f>"Q" &amp;INT((MONTH(A1437)+2)/3) &amp; "-" &amp; YEAR(A1437)</f>
        <v>Q4-2016</v>
      </c>
      <c r="C1437" t="str">
        <f>TEXT(EnergyDemand__2_1[[#This Row],[Date]],"mmmm")</f>
        <v>December</v>
      </c>
      <c r="D1437">
        <f>WEEKNUM(EnergyDemand__2_1[[#This Row],[Date]],)</f>
        <v>50</v>
      </c>
      <c r="E1437" t="str">
        <f>TEXT(EnergyDemand__2_1[[#This Row],[Date]],"dddd")</f>
        <v>Wednesday</v>
      </c>
      <c r="F1437" s="49">
        <f>YEAR(EnergyDemand__2_1[[#This Row],[Date]])</f>
        <v>2016</v>
      </c>
      <c r="G1437">
        <v>10.5</v>
      </c>
      <c r="H1437">
        <v>28.3</v>
      </c>
      <c r="I1437">
        <v>30.8</v>
      </c>
      <c r="J1437">
        <v>0</v>
      </c>
      <c r="K1437" t="str">
        <f>VLOOKUP(EnergyDemand__2_1[[#This Row],[Date]],_holidays!$A$1:$C$2107,2,0)</f>
        <v>Y</v>
      </c>
      <c r="L1437" t="str">
        <f>VLOOKUP(EnergyDemand__2_1[[#This Row],[Date]],_holidays!$A$1:$C$2107,3,0)</f>
        <v>N</v>
      </c>
      <c r="M1437" s="2">
        <v>112738.08</v>
      </c>
      <c r="N1437" s="4">
        <v>44.722059059999999</v>
      </c>
      <c r="O1437" s="54">
        <f>EnergyDemand__2_1[[#This Row],[Demand]]*EnergyDemand__2_1[[#This Row],[RRP AUD$]]</f>
        <v>5041879.0720710047</v>
      </c>
    </row>
    <row r="1438" spans="1:15" x14ac:dyDescent="0.3">
      <c r="A1438" s="3">
        <v>42717</v>
      </c>
      <c r="B1438" s="3" t="str">
        <f>"Q" &amp;INT((MONTH(A1438)+2)/3) &amp; "-" &amp; YEAR(A1438)</f>
        <v>Q4-2016</v>
      </c>
      <c r="C1438" t="str">
        <f>TEXT(EnergyDemand__2_1[[#This Row],[Date]],"mmmm")</f>
        <v>December</v>
      </c>
      <c r="D1438">
        <f>WEEKNUM(EnergyDemand__2_1[[#This Row],[Date]],)</f>
        <v>51</v>
      </c>
      <c r="E1438" t="str">
        <f>TEXT(EnergyDemand__2_1[[#This Row],[Date]],"dddd")</f>
        <v>Tuesday</v>
      </c>
      <c r="F1438" s="49">
        <f>YEAR(EnergyDemand__2_1[[#This Row],[Date]])</f>
        <v>2016</v>
      </c>
      <c r="G1438">
        <v>16.5</v>
      </c>
      <c r="H1438">
        <v>36.299999999999997</v>
      </c>
      <c r="I1438">
        <v>14.1</v>
      </c>
      <c r="J1438">
        <v>0</v>
      </c>
      <c r="K1438" t="str">
        <f>VLOOKUP(EnergyDemand__2_1[[#This Row],[Date]],_holidays!$A$1:$C$2107,2,0)</f>
        <v>Y</v>
      </c>
      <c r="L1438" t="str">
        <f>VLOOKUP(EnergyDemand__2_1[[#This Row],[Date]],_holidays!$A$1:$C$2107,3,0)</f>
        <v>N</v>
      </c>
      <c r="M1438" s="2">
        <v>128831.65</v>
      </c>
      <c r="N1438" s="4">
        <v>44.693023539999999</v>
      </c>
      <c r="O1438" s="54">
        <f>EnergyDemand__2_1[[#This Row],[Demand]]*EnergyDemand__2_1[[#This Row],[RRP AUD$]]</f>
        <v>5757875.9661470409</v>
      </c>
    </row>
    <row r="1439" spans="1:15" x14ac:dyDescent="0.3">
      <c r="A1439" s="3">
        <v>42220</v>
      </c>
      <c r="B1439" s="3" t="str">
        <f>"Q" &amp;INT((MONTH(A1439)+2)/3) &amp; "-" &amp; YEAR(A1439)</f>
        <v>Q3-2015</v>
      </c>
      <c r="C1439" t="str">
        <f>TEXT(EnergyDemand__2_1[[#This Row],[Date]],"mmmm")</f>
        <v>August</v>
      </c>
      <c r="D1439">
        <f>WEEKNUM(EnergyDemand__2_1[[#This Row],[Date]],)</f>
        <v>32</v>
      </c>
      <c r="E1439" t="str">
        <f>TEXT(EnergyDemand__2_1[[#This Row],[Date]],"dddd")</f>
        <v>Tuesday</v>
      </c>
      <c r="F1439" s="49">
        <f>YEAR(EnergyDemand__2_1[[#This Row],[Date]])</f>
        <v>2015</v>
      </c>
      <c r="G1439">
        <v>3.5</v>
      </c>
      <c r="H1439">
        <v>11.3</v>
      </c>
      <c r="I1439">
        <v>7.1</v>
      </c>
      <c r="J1439">
        <v>0</v>
      </c>
      <c r="K1439" t="str">
        <f>VLOOKUP(EnergyDemand__2_1[[#This Row],[Date]],_holidays!$A$1:$C$2107,2,0)</f>
        <v>Y</v>
      </c>
      <c r="L1439" t="str">
        <f>VLOOKUP(EnergyDemand__2_1[[#This Row],[Date]],_holidays!$A$1:$C$2107,3,0)</f>
        <v>N</v>
      </c>
      <c r="M1439" s="2">
        <v>147550.185</v>
      </c>
      <c r="N1439" s="4">
        <v>44.673336380000002</v>
      </c>
      <c r="O1439" s="54">
        <f>EnergyDemand__2_1[[#This Row],[Demand]]*EnergyDemand__2_1[[#This Row],[RRP AUD$]]</f>
        <v>6591559.0474362308</v>
      </c>
    </row>
    <row r="1440" spans="1:15" x14ac:dyDescent="0.3">
      <c r="A1440" s="3">
        <v>43913</v>
      </c>
      <c r="B1440" s="3" t="str">
        <f>"Q" &amp;INT((MONTH(A1440)+2)/3) &amp; "-" &amp; YEAR(A1440)</f>
        <v>Q1-2020</v>
      </c>
      <c r="C1440" t="str">
        <f>TEXT(EnergyDemand__2_1[[#This Row],[Date]],"mmmm")</f>
        <v>March</v>
      </c>
      <c r="D1440">
        <f>WEEKNUM(EnergyDemand__2_1[[#This Row],[Date]],)</f>
        <v>13</v>
      </c>
      <c r="E1440" t="str">
        <f>TEXT(EnergyDemand__2_1[[#This Row],[Date]],"dddd")</f>
        <v>Monday</v>
      </c>
      <c r="F1440" s="49">
        <f>YEAR(EnergyDemand__2_1[[#This Row],[Date]])</f>
        <v>2020</v>
      </c>
      <c r="G1440">
        <v>12.7</v>
      </c>
      <c r="H1440">
        <v>17.100000000000001</v>
      </c>
      <c r="I1440">
        <v>9.9</v>
      </c>
      <c r="J1440">
        <v>0.4</v>
      </c>
      <c r="K1440" t="str">
        <f>VLOOKUP(EnergyDemand__2_1[[#This Row],[Date]],_holidays!$A$1:$C$2107,2,0)</f>
        <v>Y</v>
      </c>
      <c r="L1440" t="str">
        <f>VLOOKUP(EnergyDemand__2_1[[#This Row],[Date]],_holidays!$A$1:$C$2107,3,0)</f>
        <v>N</v>
      </c>
      <c r="M1440" s="2">
        <v>112906.94500000001</v>
      </c>
      <c r="N1440" s="4">
        <v>44.639439000000003</v>
      </c>
      <c r="O1440" s="54">
        <f>EnergyDemand__2_1[[#This Row],[Demand]]*EnergyDemand__2_1[[#This Row],[RRP AUD$]]</f>
        <v>5040102.684003856</v>
      </c>
    </row>
    <row r="1441" spans="1:15" x14ac:dyDescent="0.3">
      <c r="A1441" s="3">
        <v>43969</v>
      </c>
      <c r="B1441" s="3" t="str">
        <f>"Q" &amp;INT((MONTH(A1441)+2)/3) &amp; "-" &amp; YEAR(A1441)</f>
        <v>Q2-2020</v>
      </c>
      <c r="C1441" t="str">
        <f>TEXT(EnergyDemand__2_1[[#This Row],[Date]],"mmmm")</f>
        <v>May</v>
      </c>
      <c r="D1441">
        <f>WEEKNUM(EnergyDemand__2_1[[#This Row],[Date]],)</f>
        <v>21</v>
      </c>
      <c r="E1441" t="str">
        <f>TEXT(EnergyDemand__2_1[[#This Row],[Date]],"dddd")</f>
        <v>Monday</v>
      </c>
      <c r="F1441" s="49">
        <f>YEAR(EnergyDemand__2_1[[#This Row],[Date]])</f>
        <v>2020</v>
      </c>
      <c r="G1441">
        <v>5.5</v>
      </c>
      <c r="H1441">
        <v>19.399999999999999</v>
      </c>
      <c r="I1441">
        <v>10.5</v>
      </c>
      <c r="J1441">
        <v>0</v>
      </c>
      <c r="K1441" t="str">
        <f>VLOOKUP(EnergyDemand__2_1[[#This Row],[Date]],_holidays!$A$1:$C$2107,2,0)</f>
        <v>N</v>
      </c>
      <c r="L1441" t="str">
        <f>VLOOKUP(EnergyDemand__2_1[[#This Row],[Date]],_holidays!$A$1:$C$2107,3,0)</f>
        <v>N</v>
      </c>
      <c r="M1441" s="2">
        <v>120076.645</v>
      </c>
      <c r="N1441" s="4">
        <v>44.491085740000003</v>
      </c>
      <c r="O1441" s="54">
        <f>EnergyDemand__2_1[[#This Row],[Demand]]*EnergyDemand__2_1[[#This Row],[RRP AUD$]]</f>
        <v>5342340.3080665432</v>
      </c>
    </row>
    <row r="1442" spans="1:15" x14ac:dyDescent="0.3">
      <c r="A1442" s="3">
        <v>42379</v>
      </c>
      <c r="B1442" s="3" t="str">
        <f>"Q" &amp;INT((MONTH(A1442)+2)/3) &amp; "-" &amp; YEAR(A1442)</f>
        <v>Q1-2016</v>
      </c>
      <c r="C1442" t="str">
        <f>TEXT(EnergyDemand__2_1[[#This Row],[Date]],"mmmm")</f>
        <v>January</v>
      </c>
      <c r="D1442">
        <f>WEEKNUM(EnergyDemand__2_1[[#This Row],[Date]],)</f>
        <v>3</v>
      </c>
      <c r="E1442" t="str">
        <f>TEXT(EnergyDemand__2_1[[#This Row],[Date]],"dddd")</f>
        <v>Sunday</v>
      </c>
      <c r="F1442" s="49">
        <f>YEAR(EnergyDemand__2_1[[#This Row],[Date]])</f>
        <v>2016</v>
      </c>
      <c r="G1442">
        <v>15.7</v>
      </c>
      <c r="H1442">
        <v>31.5</v>
      </c>
      <c r="I1442">
        <v>31.3</v>
      </c>
      <c r="J1442">
        <v>0</v>
      </c>
      <c r="K1442" t="str">
        <f>VLOOKUP(EnergyDemand__2_1[[#This Row],[Date]],_holidays!$A$1:$C$2107,2,0)</f>
        <v>N</v>
      </c>
      <c r="L1442" t="str">
        <f>VLOOKUP(EnergyDemand__2_1[[#This Row],[Date]],_holidays!$A$1:$C$2107,3,0)</f>
        <v>N</v>
      </c>
      <c r="M1442" s="2">
        <v>113049.145</v>
      </c>
      <c r="N1442" s="4">
        <v>44.479787029999997</v>
      </c>
      <c r="O1442" s="54">
        <f>EnergyDemand__2_1[[#This Row],[Demand]]*EnergyDemand__2_1[[#This Row],[RRP AUD$]]</f>
        <v>5028401.8935235888</v>
      </c>
    </row>
    <row r="1443" spans="1:15" x14ac:dyDescent="0.3">
      <c r="A1443" s="3">
        <v>42509</v>
      </c>
      <c r="B1443" s="3" t="str">
        <f>"Q" &amp;INT((MONTH(A1443)+2)/3) &amp; "-" &amp; YEAR(A1443)</f>
        <v>Q2-2016</v>
      </c>
      <c r="C1443" t="str">
        <f>TEXT(EnergyDemand__2_1[[#This Row],[Date]],"mmmm")</f>
        <v>May</v>
      </c>
      <c r="D1443">
        <f>WEEKNUM(EnergyDemand__2_1[[#This Row],[Date]],)</f>
        <v>21</v>
      </c>
      <c r="E1443" t="str">
        <f>TEXT(EnergyDemand__2_1[[#This Row],[Date]],"dddd")</f>
        <v>Thursday</v>
      </c>
      <c r="F1443" s="49">
        <f>YEAR(EnergyDemand__2_1[[#This Row],[Date]])</f>
        <v>2016</v>
      </c>
      <c r="G1443">
        <v>14.6</v>
      </c>
      <c r="H1443">
        <v>18.399999999999999</v>
      </c>
      <c r="I1443">
        <v>2.2000000000000002</v>
      </c>
      <c r="J1443">
        <v>0</v>
      </c>
      <c r="K1443" t="str">
        <f>VLOOKUP(EnergyDemand__2_1[[#This Row],[Date]],_holidays!$A$1:$C$2107,2,0)</f>
        <v>Y</v>
      </c>
      <c r="L1443" t="str">
        <f>VLOOKUP(EnergyDemand__2_1[[#This Row],[Date]],_holidays!$A$1:$C$2107,3,0)</f>
        <v>N</v>
      </c>
      <c r="M1443" s="2">
        <v>124392.29</v>
      </c>
      <c r="N1443" s="4">
        <v>44.40335829</v>
      </c>
      <c r="O1443" s="54">
        <f>EnergyDemand__2_1[[#This Row],[Demand]]*EnergyDemand__2_1[[#This Row],[RRP AUD$]]</f>
        <v>5523435.4213835839</v>
      </c>
    </row>
    <row r="1444" spans="1:15" x14ac:dyDescent="0.3">
      <c r="A1444" s="3">
        <v>43970</v>
      </c>
      <c r="B1444" s="3" t="str">
        <f>"Q" &amp;INT((MONTH(A1444)+2)/3) &amp; "-" &amp; YEAR(A1444)</f>
        <v>Q2-2020</v>
      </c>
      <c r="C1444" t="str">
        <f>TEXT(EnergyDemand__2_1[[#This Row],[Date]],"mmmm")</f>
        <v>May</v>
      </c>
      <c r="D1444">
        <f>WEEKNUM(EnergyDemand__2_1[[#This Row],[Date]],)</f>
        <v>21</v>
      </c>
      <c r="E1444" t="str">
        <f>TEXT(EnergyDemand__2_1[[#This Row],[Date]],"dddd")</f>
        <v>Tuesday</v>
      </c>
      <c r="F1444" s="49">
        <f>YEAR(EnergyDemand__2_1[[#This Row],[Date]])</f>
        <v>2020</v>
      </c>
      <c r="G1444">
        <v>8.1</v>
      </c>
      <c r="H1444">
        <v>17.7</v>
      </c>
      <c r="I1444">
        <v>4.9000000000000004</v>
      </c>
      <c r="J1444">
        <v>0</v>
      </c>
      <c r="K1444" t="str">
        <f>VLOOKUP(EnergyDemand__2_1[[#This Row],[Date]],_holidays!$A$1:$C$2107,2,0)</f>
        <v>N</v>
      </c>
      <c r="L1444" t="str">
        <f>VLOOKUP(EnergyDemand__2_1[[#This Row],[Date]],_holidays!$A$1:$C$2107,3,0)</f>
        <v>N</v>
      </c>
      <c r="M1444" s="2">
        <v>119789.97</v>
      </c>
      <c r="N1444" s="4">
        <v>44.374805960000003</v>
      </c>
      <c r="O1444" s="54">
        <f>EnergyDemand__2_1[[#This Row],[Demand]]*EnergyDemand__2_1[[#This Row],[RRP AUD$]]</f>
        <v>5315656.674704222</v>
      </c>
    </row>
    <row r="1445" spans="1:15" x14ac:dyDescent="0.3">
      <c r="A1445" s="3">
        <v>43901</v>
      </c>
      <c r="B1445" s="3" t="str">
        <f>"Q" &amp;INT((MONTH(A1445)+2)/3) &amp; "-" &amp; YEAR(A1445)</f>
        <v>Q1-2020</v>
      </c>
      <c r="C1445" t="str">
        <f>TEXT(EnergyDemand__2_1[[#This Row],[Date]],"mmmm")</f>
        <v>March</v>
      </c>
      <c r="D1445">
        <f>WEEKNUM(EnergyDemand__2_1[[#This Row],[Date]],)</f>
        <v>11</v>
      </c>
      <c r="E1445" t="str">
        <f>TEXT(EnergyDemand__2_1[[#This Row],[Date]],"dddd")</f>
        <v>Wednesday</v>
      </c>
      <c r="F1445" s="49">
        <f>YEAR(EnergyDemand__2_1[[#This Row],[Date]])</f>
        <v>2020</v>
      </c>
      <c r="G1445">
        <v>12.6</v>
      </c>
      <c r="H1445">
        <v>29.5</v>
      </c>
      <c r="I1445">
        <v>15.7</v>
      </c>
      <c r="J1445">
        <v>0</v>
      </c>
      <c r="K1445" t="str">
        <f>VLOOKUP(EnergyDemand__2_1[[#This Row],[Date]],_holidays!$A$1:$C$2107,2,0)</f>
        <v>Y</v>
      </c>
      <c r="L1445" t="str">
        <f>VLOOKUP(EnergyDemand__2_1[[#This Row],[Date]],_holidays!$A$1:$C$2107,3,0)</f>
        <v>N</v>
      </c>
      <c r="M1445" s="2">
        <v>118830.14</v>
      </c>
      <c r="N1445" s="4">
        <v>44.369936750000001</v>
      </c>
      <c r="O1445" s="54">
        <f>EnergyDemand__2_1[[#This Row],[Demand]]*EnergyDemand__2_1[[#This Row],[RRP AUD$]]</f>
        <v>5272485.7957936451</v>
      </c>
    </row>
    <row r="1446" spans="1:15" x14ac:dyDescent="0.3">
      <c r="A1446" s="3">
        <v>44089</v>
      </c>
      <c r="B1446" s="3" t="str">
        <f>"Q" &amp;INT((MONTH(A1446)+2)/3) &amp; "-" &amp; YEAR(A1446)</f>
        <v>Q3-2020</v>
      </c>
      <c r="C1446" t="str">
        <f>TEXT(EnergyDemand__2_1[[#This Row],[Date]],"mmmm")</f>
        <v>September</v>
      </c>
      <c r="D1446">
        <f>WEEKNUM(EnergyDemand__2_1[[#This Row],[Date]],)</f>
        <v>38</v>
      </c>
      <c r="E1446" t="str">
        <f>TEXT(EnergyDemand__2_1[[#This Row],[Date]],"dddd")</f>
        <v>Tuesday</v>
      </c>
      <c r="F1446" s="49">
        <f>YEAR(EnergyDemand__2_1[[#This Row],[Date]])</f>
        <v>2020</v>
      </c>
      <c r="G1446">
        <v>7.4</v>
      </c>
      <c r="H1446">
        <v>15.8</v>
      </c>
      <c r="I1446">
        <v>18.3</v>
      </c>
      <c r="J1446">
        <v>0</v>
      </c>
      <c r="K1446" t="str">
        <f>VLOOKUP(EnergyDemand__2_1[[#This Row],[Date]],_holidays!$A$1:$C$2107,2,0)</f>
        <v>N</v>
      </c>
      <c r="L1446" t="str">
        <f>VLOOKUP(EnergyDemand__2_1[[#This Row],[Date]],_holidays!$A$1:$C$2107,3,0)</f>
        <v>N</v>
      </c>
      <c r="M1446" s="2">
        <v>113008.77</v>
      </c>
      <c r="N1446" s="4">
        <v>44.305358050000002</v>
      </c>
      <c r="O1446" s="54">
        <f>EnergyDemand__2_1[[#This Row],[Demand]]*EnergyDemand__2_1[[#This Row],[RRP AUD$]]</f>
        <v>5006894.0176400989</v>
      </c>
    </row>
    <row r="1447" spans="1:15" x14ac:dyDescent="0.3">
      <c r="A1447" s="3">
        <v>42452</v>
      </c>
      <c r="B1447" s="3" t="str">
        <f>"Q" &amp;INT((MONTH(A1447)+2)/3) &amp; "-" &amp; YEAR(A1447)</f>
        <v>Q1-2016</v>
      </c>
      <c r="C1447" t="str">
        <f>TEXT(EnergyDemand__2_1[[#This Row],[Date]],"mmmm")</f>
        <v>March</v>
      </c>
      <c r="D1447">
        <f>WEEKNUM(EnergyDemand__2_1[[#This Row],[Date]],)</f>
        <v>13</v>
      </c>
      <c r="E1447" t="str">
        <f>TEXT(EnergyDemand__2_1[[#This Row],[Date]],"dddd")</f>
        <v>Wednesday</v>
      </c>
      <c r="F1447" s="49">
        <f>YEAR(EnergyDemand__2_1[[#This Row],[Date]])</f>
        <v>2016</v>
      </c>
      <c r="G1447">
        <v>13.7</v>
      </c>
      <c r="H1447">
        <v>28.8</v>
      </c>
      <c r="I1447">
        <v>12.7</v>
      </c>
      <c r="J1447">
        <v>0</v>
      </c>
      <c r="K1447" t="str">
        <f>VLOOKUP(EnergyDemand__2_1[[#This Row],[Date]],_holidays!$A$1:$C$2107,2,0)</f>
        <v>Y</v>
      </c>
      <c r="L1447" t="str">
        <f>VLOOKUP(EnergyDemand__2_1[[#This Row],[Date]],_holidays!$A$1:$C$2107,3,0)</f>
        <v>N</v>
      </c>
      <c r="M1447" s="2">
        <v>126074.895</v>
      </c>
      <c r="N1447" s="4">
        <v>44.262191379999997</v>
      </c>
      <c r="O1447" s="54">
        <f>EnergyDemand__2_1[[#This Row],[Demand]]*EnergyDemand__2_1[[#This Row],[RRP AUD$]]</f>
        <v>5580351.1307034045</v>
      </c>
    </row>
    <row r="1448" spans="1:15" x14ac:dyDescent="0.3">
      <c r="A1448" s="3">
        <v>43505</v>
      </c>
      <c r="B1448" s="3" t="str">
        <f>"Q" &amp;INT((MONTH(A1448)+2)/3) &amp; "-" &amp; YEAR(A1448)</f>
        <v>Q1-2019</v>
      </c>
      <c r="C1448" t="str">
        <f>TEXT(EnergyDemand__2_1[[#This Row],[Date]],"mmmm")</f>
        <v>February</v>
      </c>
      <c r="D1448">
        <f>WEEKNUM(EnergyDemand__2_1[[#This Row],[Date]],)</f>
        <v>6</v>
      </c>
      <c r="E1448" t="str">
        <f>TEXT(EnergyDemand__2_1[[#This Row],[Date]],"dddd")</f>
        <v>Saturday</v>
      </c>
      <c r="F1448" s="49">
        <f>YEAR(EnergyDemand__2_1[[#This Row],[Date]])</f>
        <v>2019</v>
      </c>
      <c r="G1448">
        <v>14.6</v>
      </c>
      <c r="H1448">
        <v>19.7</v>
      </c>
      <c r="I1448">
        <v>13.6</v>
      </c>
      <c r="J1448">
        <v>0</v>
      </c>
      <c r="K1448" t="str">
        <f>VLOOKUP(EnergyDemand__2_1[[#This Row],[Date]],_holidays!$A$1:$C$2107,2,0)</f>
        <v>Y</v>
      </c>
      <c r="L1448" t="str">
        <f>VLOOKUP(EnergyDemand__2_1[[#This Row],[Date]],_holidays!$A$1:$C$2107,3,0)</f>
        <v>N</v>
      </c>
      <c r="M1448" s="2">
        <v>95668.77</v>
      </c>
      <c r="N1448" s="4">
        <v>44.176311859999998</v>
      </c>
      <c r="O1448" s="54">
        <f>EnergyDemand__2_1[[#This Row],[Demand]]*EnergyDemand__2_1[[#This Row],[RRP AUD$]]</f>
        <v>4226293.4187826123</v>
      </c>
    </row>
    <row r="1449" spans="1:15" x14ac:dyDescent="0.3">
      <c r="A1449" s="3">
        <v>42203</v>
      </c>
      <c r="B1449" s="3" t="str">
        <f>"Q" &amp;INT((MONTH(A1449)+2)/3) &amp; "-" &amp; YEAR(A1449)</f>
        <v>Q3-2015</v>
      </c>
      <c r="C1449" t="str">
        <f>TEXT(EnergyDemand__2_1[[#This Row],[Date]],"mmmm")</f>
        <v>July</v>
      </c>
      <c r="D1449">
        <f>WEEKNUM(EnergyDemand__2_1[[#This Row],[Date]],)</f>
        <v>29</v>
      </c>
      <c r="E1449" t="str">
        <f>TEXT(EnergyDemand__2_1[[#This Row],[Date]],"dddd")</f>
        <v>Saturday</v>
      </c>
      <c r="F1449" s="49">
        <f>YEAR(EnergyDemand__2_1[[#This Row],[Date]])</f>
        <v>2015</v>
      </c>
      <c r="G1449">
        <v>6.1</v>
      </c>
      <c r="H1449">
        <v>11.5</v>
      </c>
      <c r="I1449">
        <v>9.5</v>
      </c>
      <c r="J1449">
        <v>0.4</v>
      </c>
      <c r="K1449" t="str">
        <f>VLOOKUP(EnergyDemand__2_1[[#This Row],[Date]],_holidays!$A$1:$C$2107,2,0)</f>
        <v>Y</v>
      </c>
      <c r="L1449" t="str">
        <f>VLOOKUP(EnergyDemand__2_1[[#This Row],[Date]],_holidays!$A$1:$C$2107,3,0)</f>
        <v>N</v>
      </c>
      <c r="M1449" s="2">
        <v>130187.44500000001</v>
      </c>
      <c r="N1449" s="4">
        <v>44.097767079999997</v>
      </c>
      <c r="O1449" s="54">
        <f>EnergyDemand__2_1[[#This Row],[Demand]]*EnergyDemand__2_1[[#This Row],[RRP AUD$]]</f>
        <v>5740975.6263503106</v>
      </c>
    </row>
    <row r="1450" spans="1:15" x14ac:dyDescent="0.3">
      <c r="A1450" s="3">
        <v>42299</v>
      </c>
      <c r="B1450" s="3" t="str">
        <f>"Q" &amp;INT((MONTH(A1450)+2)/3) &amp; "-" &amp; YEAR(A1450)</f>
        <v>Q4-2015</v>
      </c>
      <c r="C1450" t="str">
        <f>TEXT(EnergyDemand__2_1[[#This Row],[Date]],"mmmm")</f>
        <v>October</v>
      </c>
      <c r="D1450">
        <f>WEEKNUM(EnergyDemand__2_1[[#This Row],[Date]],)</f>
        <v>43</v>
      </c>
      <c r="E1450" t="str">
        <f>TEXT(EnergyDemand__2_1[[#This Row],[Date]],"dddd")</f>
        <v>Thursday</v>
      </c>
      <c r="F1450" s="49">
        <f>YEAR(EnergyDemand__2_1[[#This Row],[Date]])</f>
        <v>2015</v>
      </c>
      <c r="G1450">
        <v>11.4</v>
      </c>
      <c r="H1450">
        <v>16.7</v>
      </c>
      <c r="I1450">
        <v>8.5</v>
      </c>
      <c r="J1450">
        <v>7</v>
      </c>
      <c r="K1450" t="str">
        <f>VLOOKUP(EnergyDemand__2_1[[#This Row],[Date]],_holidays!$A$1:$C$2107,2,0)</f>
        <v>Y</v>
      </c>
      <c r="L1450" t="str">
        <f>VLOOKUP(EnergyDemand__2_1[[#This Row],[Date]],_holidays!$A$1:$C$2107,3,0)</f>
        <v>N</v>
      </c>
      <c r="M1450" s="2">
        <v>121471.64</v>
      </c>
      <c r="N1450" s="4">
        <v>44.033046460000001</v>
      </c>
      <c r="O1450" s="54">
        <f>EnergyDemand__2_1[[#This Row],[Demand]]*EnergyDemand__2_1[[#This Row],[RRP AUD$]]</f>
        <v>5348766.3676923942</v>
      </c>
    </row>
    <row r="1451" spans="1:15" x14ac:dyDescent="0.3">
      <c r="A1451" s="3">
        <v>44061</v>
      </c>
      <c r="B1451" s="3" t="str">
        <f>"Q" &amp;INT((MONTH(A1451)+2)/3) &amp; "-" &amp; YEAR(A1451)</f>
        <v>Q3-2020</v>
      </c>
      <c r="C1451" t="str">
        <f>TEXT(EnergyDemand__2_1[[#This Row],[Date]],"mmmm")</f>
        <v>August</v>
      </c>
      <c r="D1451">
        <f>WEEKNUM(EnergyDemand__2_1[[#This Row],[Date]],)</f>
        <v>34</v>
      </c>
      <c r="E1451" t="str">
        <f>TEXT(EnergyDemand__2_1[[#This Row],[Date]],"dddd")</f>
        <v>Tuesday</v>
      </c>
      <c r="F1451" s="49">
        <f>YEAR(EnergyDemand__2_1[[#This Row],[Date]])</f>
        <v>2020</v>
      </c>
      <c r="G1451">
        <v>10</v>
      </c>
      <c r="H1451">
        <v>17.2</v>
      </c>
      <c r="I1451">
        <v>11.2</v>
      </c>
      <c r="J1451">
        <v>0.2</v>
      </c>
      <c r="K1451" t="str">
        <f>VLOOKUP(EnergyDemand__2_1[[#This Row],[Date]],_holidays!$A$1:$C$2107,2,0)</f>
        <v>N</v>
      </c>
      <c r="L1451" t="str">
        <f>VLOOKUP(EnergyDemand__2_1[[#This Row],[Date]],_holidays!$A$1:$C$2107,3,0)</f>
        <v>N</v>
      </c>
      <c r="M1451" s="2">
        <v>119321.855</v>
      </c>
      <c r="N1451" s="4">
        <v>44.024165019999998</v>
      </c>
      <c r="O1451" s="54">
        <f>EnergyDemand__2_1[[#This Row],[Demand]]*EnergyDemand__2_1[[#This Row],[RRP AUD$]]</f>
        <v>5253045.0350125115</v>
      </c>
    </row>
    <row r="1452" spans="1:15" x14ac:dyDescent="0.3">
      <c r="A1452" s="3">
        <v>42657</v>
      </c>
      <c r="B1452" s="3" t="str">
        <f>"Q" &amp;INT((MONTH(A1452)+2)/3) &amp; "-" &amp; YEAR(A1452)</f>
        <v>Q4-2016</v>
      </c>
      <c r="C1452" t="str">
        <f>TEXT(EnergyDemand__2_1[[#This Row],[Date]],"mmmm")</f>
        <v>October</v>
      </c>
      <c r="D1452">
        <f>WEEKNUM(EnergyDemand__2_1[[#This Row],[Date]],)</f>
        <v>42</v>
      </c>
      <c r="E1452" t="str">
        <f>TEXT(EnergyDemand__2_1[[#This Row],[Date]],"dddd")</f>
        <v>Friday</v>
      </c>
      <c r="F1452" s="49">
        <f>YEAR(EnergyDemand__2_1[[#This Row],[Date]])</f>
        <v>2016</v>
      </c>
      <c r="G1452">
        <v>5.2</v>
      </c>
      <c r="H1452">
        <v>22.7</v>
      </c>
      <c r="I1452">
        <v>24.5</v>
      </c>
      <c r="J1452">
        <v>0.2</v>
      </c>
      <c r="K1452" t="str">
        <f>VLOOKUP(EnergyDemand__2_1[[#This Row],[Date]],_holidays!$A$1:$C$2107,2,0)</f>
        <v>Y</v>
      </c>
      <c r="L1452" t="str">
        <f>VLOOKUP(EnergyDemand__2_1[[#This Row],[Date]],_holidays!$A$1:$C$2107,3,0)</f>
        <v>N</v>
      </c>
      <c r="M1452" s="2">
        <v>121731.485</v>
      </c>
      <c r="N1452" s="4">
        <v>43.966506600000002</v>
      </c>
      <c r="O1452" s="54">
        <f>EnergyDemand__2_1[[#This Row],[Demand]]*EnergyDemand__2_1[[#This Row],[RRP AUD$]]</f>
        <v>5352108.1386803016</v>
      </c>
    </row>
    <row r="1453" spans="1:15" x14ac:dyDescent="0.3">
      <c r="A1453" s="3">
        <v>42274</v>
      </c>
      <c r="B1453" s="3" t="str">
        <f>"Q" &amp;INT((MONTH(A1453)+2)/3) &amp; "-" &amp; YEAR(A1453)</f>
        <v>Q3-2015</v>
      </c>
      <c r="C1453" t="str">
        <f>TEXT(EnergyDemand__2_1[[#This Row],[Date]],"mmmm")</f>
        <v>September</v>
      </c>
      <c r="D1453">
        <f>WEEKNUM(EnergyDemand__2_1[[#This Row],[Date]],)</f>
        <v>40</v>
      </c>
      <c r="E1453" t="str">
        <f>TEXT(EnergyDemand__2_1[[#This Row],[Date]],"dddd")</f>
        <v>Sunday</v>
      </c>
      <c r="F1453" s="49">
        <f>YEAR(EnergyDemand__2_1[[#This Row],[Date]])</f>
        <v>2015</v>
      </c>
      <c r="G1453">
        <v>9.8000000000000007</v>
      </c>
      <c r="H1453">
        <v>20.2</v>
      </c>
      <c r="I1453">
        <v>19.600000000000001</v>
      </c>
      <c r="J1453">
        <v>0</v>
      </c>
      <c r="K1453" t="str">
        <f>VLOOKUP(EnergyDemand__2_1[[#This Row],[Date]],_holidays!$A$1:$C$2107,2,0)</f>
        <v>N</v>
      </c>
      <c r="L1453" t="str">
        <f>VLOOKUP(EnergyDemand__2_1[[#This Row],[Date]],_holidays!$A$1:$C$2107,3,0)</f>
        <v>N</v>
      </c>
      <c r="M1453" s="2">
        <v>106431.815</v>
      </c>
      <c r="N1453" s="4">
        <v>43.931613710000001</v>
      </c>
      <c r="O1453" s="54">
        <f>EnergyDemand__2_1[[#This Row],[Demand]]*EnergyDemand__2_1[[#This Row],[RRP AUD$]]</f>
        <v>4675721.3830341836</v>
      </c>
    </row>
    <row r="1454" spans="1:15" x14ac:dyDescent="0.3">
      <c r="A1454" s="3">
        <v>42569</v>
      </c>
      <c r="B1454" s="3" t="str">
        <f>"Q" &amp;INT((MONTH(A1454)+2)/3) &amp; "-" &amp; YEAR(A1454)</f>
        <v>Q3-2016</v>
      </c>
      <c r="C1454" t="str">
        <f>TEXT(EnergyDemand__2_1[[#This Row],[Date]],"mmmm")</f>
        <v>July</v>
      </c>
      <c r="D1454">
        <f>WEEKNUM(EnergyDemand__2_1[[#This Row],[Date]],)</f>
        <v>30</v>
      </c>
      <c r="E1454" t="str">
        <f>TEXT(EnergyDemand__2_1[[#This Row],[Date]],"dddd")</f>
        <v>Monday</v>
      </c>
      <c r="F1454" s="49">
        <f>YEAR(EnergyDemand__2_1[[#This Row],[Date]])</f>
        <v>2016</v>
      </c>
      <c r="G1454">
        <v>9.6</v>
      </c>
      <c r="H1454">
        <v>17.7</v>
      </c>
      <c r="I1454">
        <v>8.8000000000000007</v>
      </c>
      <c r="J1454">
        <v>0</v>
      </c>
      <c r="K1454" t="str">
        <f>VLOOKUP(EnergyDemand__2_1[[#This Row],[Date]],_holidays!$A$1:$C$2107,2,0)</f>
        <v>Y</v>
      </c>
      <c r="L1454" t="str">
        <f>VLOOKUP(EnergyDemand__2_1[[#This Row],[Date]],_holidays!$A$1:$C$2107,3,0)</f>
        <v>N</v>
      </c>
      <c r="M1454" s="2">
        <v>127367.015</v>
      </c>
      <c r="N1454" s="4">
        <v>43.891518699999999</v>
      </c>
      <c r="O1454" s="54">
        <f>EnergyDemand__2_1[[#This Row],[Demand]]*EnergyDemand__2_1[[#This Row],[RRP AUD$]]</f>
        <v>5590331.7206356805</v>
      </c>
    </row>
    <row r="1455" spans="1:15" x14ac:dyDescent="0.3">
      <c r="A1455" s="3">
        <v>42368</v>
      </c>
      <c r="B1455" s="3" t="str">
        <f>"Q" &amp;INT((MONTH(A1455)+2)/3) &amp; "-" &amp; YEAR(A1455)</f>
        <v>Q4-2015</v>
      </c>
      <c r="C1455" t="str">
        <f>TEXT(EnergyDemand__2_1[[#This Row],[Date]],"mmmm")</f>
        <v>December</v>
      </c>
      <c r="D1455">
        <f>WEEKNUM(EnergyDemand__2_1[[#This Row],[Date]],)</f>
        <v>53</v>
      </c>
      <c r="E1455" t="str">
        <f>TEXT(EnergyDemand__2_1[[#This Row],[Date]],"dddd")</f>
        <v>Wednesday</v>
      </c>
      <c r="F1455" s="49">
        <f>YEAR(EnergyDemand__2_1[[#This Row],[Date]])</f>
        <v>2015</v>
      </c>
      <c r="G1455">
        <v>13.9</v>
      </c>
      <c r="H1455">
        <v>34.700000000000003</v>
      </c>
      <c r="I1455">
        <v>32.799999999999997</v>
      </c>
      <c r="J1455">
        <v>0</v>
      </c>
      <c r="K1455" t="str">
        <f>VLOOKUP(EnergyDemand__2_1[[#This Row],[Date]],_holidays!$A$1:$C$2107,2,0)</f>
        <v>N</v>
      </c>
      <c r="L1455" t="str">
        <f>VLOOKUP(EnergyDemand__2_1[[#This Row],[Date]],_holidays!$A$1:$C$2107,3,0)</f>
        <v>N</v>
      </c>
      <c r="M1455" s="2">
        <v>128552.13499999999</v>
      </c>
      <c r="N1455" s="4">
        <v>43.826874789999998</v>
      </c>
      <c r="O1455" s="54">
        <f>EnergyDemand__2_1[[#This Row],[Demand]]*EnergyDemand__2_1[[#This Row],[RRP AUD$]]</f>
        <v>5634038.3246321762</v>
      </c>
    </row>
    <row r="1456" spans="1:15" x14ac:dyDescent="0.3">
      <c r="A1456" s="3">
        <v>42293</v>
      </c>
      <c r="B1456" s="3" t="str">
        <f>"Q" &amp;INT((MONTH(A1456)+2)/3) &amp; "-" &amp; YEAR(A1456)</f>
        <v>Q4-2015</v>
      </c>
      <c r="C1456" t="str">
        <f>TEXT(EnergyDemand__2_1[[#This Row],[Date]],"mmmm")</f>
        <v>October</v>
      </c>
      <c r="D1456">
        <f>WEEKNUM(EnergyDemand__2_1[[#This Row],[Date]],)</f>
        <v>42</v>
      </c>
      <c r="E1456" t="str">
        <f>TEXT(EnergyDemand__2_1[[#This Row],[Date]],"dddd")</f>
        <v>Friday</v>
      </c>
      <c r="F1456" s="49">
        <f>YEAR(EnergyDemand__2_1[[#This Row],[Date]])</f>
        <v>2015</v>
      </c>
      <c r="G1456">
        <v>17</v>
      </c>
      <c r="H1456">
        <v>23.8</v>
      </c>
      <c r="I1456">
        <v>8.4</v>
      </c>
      <c r="J1456">
        <v>0</v>
      </c>
      <c r="K1456" t="str">
        <f>VLOOKUP(EnergyDemand__2_1[[#This Row],[Date]],_holidays!$A$1:$C$2107,2,0)</f>
        <v>Y</v>
      </c>
      <c r="L1456" t="str">
        <f>VLOOKUP(EnergyDemand__2_1[[#This Row],[Date]],_holidays!$A$1:$C$2107,3,0)</f>
        <v>N</v>
      </c>
      <c r="M1456" s="2">
        <v>123985.97</v>
      </c>
      <c r="N1456" s="4">
        <v>43.80436083</v>
      </c>
      <c r="O1456" s="54">
        <f>EnergyDemand__2_1[[#This Row],[Demand]]*EnergyDemand__2_1[[#This Row],[RRP AUD$]]</f>
        <v>5431126.1677375548</v>
      </c>
    </row>
    <row r="1457" spans="1:15" x14ac:dyDescent="0.3">
      <c r="A1457" s="3">
        <v>43891</v>
      </c>
      <c r="B1457" s="3" t="str">
        <f>"Q" &amp;INT((MONTH(A1457)+2)/3) &amp; "-" &amp; YEAR(A1457)</f>
        <v>Q1-2020</v>
      </c>
      <c r="C1457" t="str">
        <f>TEXT(EnergyDemand__2_1[[#This Row],[Date]],"mmmm")</f>
        <v>March</v>
      </c>
      <c r="D1457">
        <f>WEEKNUM(EnergyDemand__2_1[[#This Row],[Date]],)</f>
        <v>10</v>
      </c>
      <c r="E1457" t="str">
        <f>TEXT(EnergyDemand__2_1[[#This Row],[Date]],"dddd")</f>
        <v>Sunday</v>
      </c>
      <c r="F1457" s="49">
        <f>YEAR(EnergyDemand__2_1[[#This Row],[Date]])</f>
        <v>2020</v>
      </c>
      <c r="G1457">
        <v>13.2</v>
      </c>
      <c r="H1457">
        <v>32.1</v>
      </c>
      <c r="I1457">
        <v>20.8</v>
      </c>
      <c r="J1457">
        <v>0</v>
      </c>
      <c r="K1457" t="str">
        <f>VLOOKUP(EnergyDemand__2_1[[#This Row],[Date]],_holidays!$A$1:$C$2107,2,0)</f>
        <v>Y</v>
      </c>
      <c r="L1457" t="str">
        <f>VLOOKUP(EnergyDemand__2_1[[#This Row],[Date]],_holidays!$A$1:$C$2107,3,0)</f>
        <v>N</v>
      </c>
      <c r="M1457" s="2">
        <v>101413.145</v>
      </c>
      <c r="N1457" s="4">
        <v>43.745921029999998</v>
      </c>
      <c r="O1457" s="54">
        <f>EnergyDemand__2_1[[#This Row],[Demand]]*EnergyDemand__2_1[[#This Row],[RRP AUD$]]</f>
        <v>4436411.4325739397</v>
      </c>
    </row>
    <row r="1458" spans="1:15" x14ac:dyDescent="0.3">
      <c r="A1458" s="3">
        <v>42066</v>
      </c>
      <c r="B1458" s="3" t="str">
        <f>"Q" &amp;INT((MONTH(A1458)+2)/3) &amp; "-" &amp; YEAR(A1458)</f>
        <v>Q1-2015</v>
      </c>
      <c r="C1458" t="str">
        <f>TEXT(EnergyDemand__2_1[[#This Row],[Date]],"mmmm")</f>
        <v>March</v>
      </c>
      <c r="D1458">
        <f>WEEKNUM(EnergyDemand__2_1[[#This Row],[Date]],)</f>
        <v>10</v>
      </c>
      <c r="E1458" t="str">
        <f>TEXT(EnergyDemand__2_1[[#This Row],[Date]],"dddd")</f>
        <v>Tuesday</v>
      </c>
      <c r="F1458" s="49">
        <f>YEAR(EnergyDemand__2_1[[#This Row],[Date]])</f>
        <v>2015</v>
      </c>
      <c r="G1458">
        <v>15.5</v>
      </c>
      <c r="H1458">
        <v>22.7</v>
      </c>
      <c r="I1458">
        <v>21.2</v>
      </c>
      <c r="J1458">
        <v>0</v>
      </c>
      <c r="K1458" t="str">
        <f>VLOOKUP(EnergyDemand__2_1[[#This Row],[Date]],_holidays!$A$1:$C$2107,2,0)</f>
        <v>Y</v>
      </c>
      <c r="L1458" t="str">
        <f>VLOOKUP(EnergyDemand__2_1[[#This Row],[Date]],_holidays!$A$1:$C$2107,3,0)</f>
        <v>N</v>
      </c>
      <c r="M1458" s="2">
        <v>126750.29</v>
      </c>
      <c r="N1458" s="4">
        <v>43.739457139999999</v>
      </c>
      <c r="O1458" s="54">
        <f>EnergyDemand__2_1[[#This Row],[Demand]]*EnergyDemand__2_1[[#This Row],[RRP AUD$]]</f>
        <v>5543988.8769375701</v>
      </c>
    </row>
    <row r="1459" spans="1:15" x14ac:dyDescent="0.3">
      <c r="A1459" s="3">
        <v>43930</v>
      </c>
      <c r="B1459" s="3" t="str">
        <f>"Q" &amp;INT((MONTH(A1459)+2)/3) &amp; "-" &amp; YEAR(A1459)</f>
        <v>Q2-2020</v>
      </c>
      <c r="C1459" t="str">
        <f>TEXT(EnergyDemand__2_1[[#This Row],[Date]],"mmmm")</f>
        <v>April</v>
      </c>
      <c r="D1459">
        <f>WEEKNUM(EnergyDemand__2_1[[#This Row],[Date]],)</f>
        <v>15</v>
      </c>
      <c r="E1459" t="str">
        <f>TEXT(EnergyDemand__2_1[[#This Row],[Date]],"dddd")</f>
        <v>Thursday</v>
      </c>
      <c r="F1459" s="49">
        <f>YEAR(EnergyDemand__2_1[[#This Row],[Date]])</f>
        <v>2020</v>
      </c>
      <c r="G1459">
        <v>8.9</v>
      </c>
      <c r="H1459">
        <v>21.2</v>
      </c>
      <c r="I1459">
        <v>15.8</v>
      </c>
      <c r="J1459">
        <v>0</v>
      </c>
      <c r="K1459" t="str">
        <f>VLOOKUP(EnergyDemand__2_1[[#This Row],[Date]],_holidays!$A$1:$C$2107,2,0)</f>
        <v>N</v>
      </c>
      <c r="L1459" t="str">
        <f>VLOOKUP(EnergyDemand__2_1[[#This Row],[Date]],_holidays!$A$1:$C$2107,3,0)</f>
        <v>N</v>
      </c>
      <c r="M1459" s="2">
        <v>108587.52</v>
      </c>
      <c r="N1459" s="4">
        <v>43.738044760000001</v>
      </c>
      <c r="O1459" s="54">
        <f>EnergyDemand__2_1[[#This Row],[Demand]]*EnergyDemand__2_1[[#This Row],[RRP AUD$]]</f>
        <v>4749405.8101373957</v>
      </c>
    </row>
    <row r="1460" spans="1:15" x14ac:dyDescent="0.3">
      <c r="A1460" s="3">
        <v>42708</v>
      </c>
      <c r="B1460" s="3" t="str">
        <f>"Q" &amp;INT((MONTH(A1460)+2)/3) &amp; "-" &amp; YEAR(A1460)</f>
        <v>Q4-2016</v>
      </c>
      <c r="C1460" t="str">
        <f>TEXT(EnergyDemand__2_1[[#This Row],[Date]],"mmmm")</f>
        <v>December</v>
      </c>
      <c r="D1460">
        <f>WEEKNUM(EnergyDemand__2_1[[#This Row],[Date]],)</f>
        <v>50</v>
      </c>
      <c r="E1460" t="str">
        <f>TEXT(EnergyDemand__2_1[[#This Row],[Date]],"dddd")</f>
        <v>Sunday</v>
      </c>
      <c r="F1460" s="49">
        <f>YEAR(EnergyDemand__2_1[[#This Row],[Date]])</f>
        <v>2016</v>
      </c>
      <c r="G1460">
        <v>12.7</v>
      </c>
      <c r="H1460">
        <v>31.7</v>
      </c>
      <c r="I1460">
        <v>14.1</v>
      </c>
      <c r="J1460">
        <v>0</v>
      </c>
      <c r="K1460" t="str">
        <f>VLOOKUP(EnergyDemand__2_1[[#This Row],[Date]],_holidays!$A$1:$C$2107,2,0)</f>
        <v>Y</v>
      </c>
      <c r="L1460" t="str">
        <f>VLOOKUP(EnergyDemand__2_1[[#This Row],[Date]],_holidays!$A$1:$C$2107,3,0)</f>
        <v>N</v>
      </c>
      <c r="M1460" s="2">
        <v>97300.36</v>
      </c>
      <c r="N1460" s="4">
        <v>43.732741949999998</v>
      </c>
      <c r="O1460" s="54">
        <f>EnergyDemand__2_1[[#This Row],[Demand]]*EnergyDemand__2_1[[#This Row],[RRP AUD$]]</f>
        <v>4255211.5355221014</v>
      </c>
    </row>
    <row r="1461" spans="1:15" x14ac:dyDescent="0.3">
      <c r="A1461" s="3">
        <v>43915</v>
      </c>
      <c r="B1461" s="3" t="str">
        <f>"Q" &amp;INT((MONTH(A1461)+2)/3) &amp; "-" &amp; YEAR(A1461)</f>
        <v>Q1-2020</v>
      </c>
      <c r="C1461" t="str">
        <f>TEXT(EnergyDemand__2_1[[#This Row],[Date]],"mmmm")</f>
        <v>March</v>
      </c>
      <c r="D1461">
        <f>WEEKNUM(EnergyDemand__2_1[[#This Row],[Date]],)</f>
        <v>13</v>
      </c>
      <c r="E1461" t="str">
        <f>TEXT(EnergyDemand__2_1[[#This Row],[Date]],"dddd")</f>
        <v>Wednesday</v>
      </c>
      <c r="F1461" s="49">
        <f>YEAR(EnergyDemand__2_1[[#This Row],[Date]])</f>
        <v>2020</v>
      </c>
      <c r="G1461">
        <v>10.8</v>
      </c>
      <c r="H1461">
        <v>17.5</v>
      </c>
      <c r="I1461">
        <v>7.6</v>
      </c>
      <c r="J1461">
        <v>0</v>
      </c>
      <c r="K1461" t="str">
        <f>VLOOKUP(EnergyDemand__2_1[[#This Row],[Date]],_holidays!$A$1:$C$2107,2,0)</f>
        <v>N</v>
      </c>
      <c r="L1461" t="str">
        <f>VLOOKUP(EnergyDemand__2_1[[#This Row],[Date]],_holidays!$A$1:$C$2107,3,0)</f>
        <v>N</v>
      </c>
      <c r="M1461" s="2">
        <v>113147.815</v>
      </c>
      <c r="N1461" s="4">
        <v>43.72083739</v>
      </c>
      <c r="O1461" s="54">
        <f>EnergyDemand__2_1[[#This Row],[Demand]]*EnergyDemand__2_1[[#This Row],[RRP AUD$]]</f>
        <v>4946917.2206488028</v>
      </c>
    </row>
    <row r="1462" spans="1:15" x14ac:dyDescent="0.3">
      <c r="A1462" s="3">
        <v>42419</v>
      </c>
      <c r="B1462" s="3" t="str">
        <f>"Q" &amp;INT((MONTH(A1462)+2)/3) &amp; "-" &amp; YEAR(A1462)</f>
        <v>Q1-2016</v>
      </c>
      <c r="C1462" t="str">
        <f>TEXT(EnergyDemand__2_1[[#This Row],[Date]],"mmmm")</f>
        <v>February</v>
      </c>
      <c r="D1462">
        <f>WEEKNUM(EnergyDemand__2_1[[#This Row],[Date]],)</f>
        <v>8</v>
      </c>
      <c r="E1462" t="str">
        <f>TEXT(EnergyDemand__2_1[[#This Row],[Date]],"dddd")</f>
        <v>Friday</v>
      </c>
      <c r="F1462" s="49">
        <f>YEAR(EnergyDemand__2_1[[#This Row],[Date]])</f>
        <v>2016</v>
      </c>
      <c r="G1462">
        <v>15.8</v>
      </c>
      <c r="H1462">
        <v>22</v>
      </c>
      <c r="I1462">
        <v>11.2</v>
      </c>
      <c r="J1462">
        <v>0.2</v>
      </c>
      <c r="K1462" t="str">
        <f>VLOOKUP(EnergyDemand__2_1[[#This Row],[Date]],_holidays!$A$1:$C$2107,2,0)</f>
        <v>Y</v>
      </c>
      <c r="L1462" t="str">
        <f>VLOOKUP(EnergyDemand__2_1[[#This Row],[Date]],_holidays!$A$1:$C$2107,3,0)</f>
        <v>N</v>
      </c>
      <c r="M1462" s="2">
        <v>122991.66</v>
      </c>
      <c r="N1462" s="4">
        <v>43.694896810000003</v>
      </c>
      <c r="O1462" s="54">
        <f>EnergyDemand__2_1[[#This Row],[Demand]]*EnergyDemand__2_1[[#This Row],[RRP AUD$]]</f>
        <v>5374107.8921906054</v>
      </c>
    </row>
    <row r="1463" spans="1:15" x14ac:dyDescent="0.3">
      <c r="A1463" s="3">
        <v>43807</v>
      </c>
      <c r="B1463" s="3" t="str">
        <f>"Q" &amp;INT((MONTH(A1463)+2)/3) &amp; "-" &amp; YEAR(A1463)</f>
        <v>Q4-2019</v>
      </c>
      <c r="C1463" t="str">
        <f>TEXT(EnergyDemand__2_1[[#This Row],[Date]],"mmmm")</f>
        <v>December</v>
      </c>
      <c r="D1463">
        <f>WEEKNUM(EnergyDemand__2_1[[#This Row],[Date]],)</f>
        <v>50</v>
      </c>
      <c r="E1463" t="str">
        <f>TEXT(EnergyDemand__2_1[[#This Row],[Date]],"dddd")</f>
        <v>Sunday</v>
      </c>
      <c r="F1463" s="49">
        <f>YEAR(EnergyDemand__2_1[[#This Row],[Date]])</f>
        <v>2019</v>
      </c>
      <c r="G1463">
        <v>13.8</v>
      </c>
      <c r="H1463">
        <v>27.6</v>
      </c>
      <c r="I1463">
        <v>30.8</v>
      </c>
      <c r="J1463">
        <v>0</v>
      </c>
      <c r="K1463" t="str">
        <f>VLOOKUP(EnergyDemand__2_1[[#This Row],[Date]],_holidays!$A$1:$C$2107,2,0)</f>
        <v>Y</v>
      </c>
      <c r="L1463" t="str">
        <f>VLOOKUP(EnergyDemand__2_1[[#This Row],[Date]],_holidays!$A$1:$C$2107,3,0)</f>
        <v>N</v>
      </c>
      <c r="M1463" s="2">
        <v>97577.414999999994</v>
      </c>
      <c r="N1463" s="4">
        <v>43.690411390000001</v>
      </c>
      <c r="O1463" s="54">
        <f>EnergyDemand__2_1[[#This Row],[Demand]]*EnergyDemand__2_1[[#This Row],[RRP AUD$]]</f>
        <v>4263197.4037227565</v>
      </c>
    </row>
    <row r="1464" spans="1:15" x14ac:dyDescent="0.3">
      <c r="A1464" s="3">
        <v>42204</v>
      </c>
      <c r="B1464" s="3" t="str">
        <f>"Q" &amp;INT((MONTH(A1464)+2)/3) &amp; "-" &amp; YEAR(A1464)</f>
        <v>Q3-2015</v>
      </c>
      <c r="C1464" t="str">
        <f>TEXT(EnergyDemand__2_1[[#This Row],[Date]],"mmmm")</f>
        <v>July</v>
      </c>
      <c r="D1464">
        <f>WEEKNUM(EnergyDemand__2_1[[#This Row],[Date]],)</f>
        <v>30</v>
      </c>
      <c r="E1464" t="str">
        <f>TEXT(EnergyDemand__2_1[[#This Row],[Date]],"dddd")</f>
        <v>Sunday</v>
      </c>
      <c r="F1464" s="49">
        <f>YEAR(EnergyDemand__2_1[[#This Row],[Date]])</f>
        <v>2015</v>
      </c>
      <c r="G1464">
        <v>0.6</v>
      </c>
      <c r="H1464">
        <v>12.1</v>
      </c>
      <c r="I1464">
        <v>9.6999999999999993</v>
      </c>
      <c r="J1464">
        <v>0</v>
      </c>
      <c r="K1464" t="str">
        <f>VLOOKUP(EnergyDemand__2_1[[#This Row],[Date]],_holidays!$A$1:$C$2107,2,0)</f>
        <v>Y</v>
      </c>
      <c r="L1464" t="str">
        <f>VLOOKUP(EnergyDemand__2_1[[#This Row],[Date]],_holidays!$A$1:$C$2107,3,0)</f>
        <v>N</v>
      </c>
      <c r="M1464" s="2">
        <v>131141.35500000001</v>
      </c>
      <c r="N1464" s="4">
        <v>43.573422479999998</v>
      </c>
      <c r="O1464" s="54">
        <f>EnergyDemand__2_1[[#This Row],[Demand]]*EnergyDemand__2_1[[#This Row],[RRP AUD$]]</f>
        <v>5714277.6660146601</v>
      </c>
    </row>
    <row r="1465" spans="1:15" x14ac:dyDescent="0.3">
      <c r="A1465" s="3">
        <v>42637</v>
      </c>
      <c r="B1465" s="3" t="str">
        <f>"Q" &amp;INT((MONTH(A1465)+2)/3) &amp; "-" &amp; YEAR(A1465)</f>
        <v>Q3-2016</v>
      </c>
      <c r="C1465" t="str">
        <f>TEXT(EnergyDemand__2_1[[#This Row],[Date]],"mmmm")</f>
        <v>September</v>
      </c>
      <c r="D1465">
        <f>WEEKNUM(EnergyDemand__2_1[[#This Row],[Date]],)</f>
        <v>39</v>
      </c>
      <c r="E1465" t="str">
        <f>TEXT(EnergyDemand__2_1[[#This Row],[Date]],"dddd")</f>
        <v>Saturday</v>
      </c>
      <c r="F1465" s="49">
        <f>YEAR(EnergyDemand__2_1[[#This Row],[Date]])</f>
        <v>2016</v>
      </c>
      <c r="G1465">
        <v>10</v>
      </c>
      <c r="H1465">
        <v>20.100000000000001</v>
      </c>
      <c r="I1465">
        <v>18.399999999999999</v>
      </c>
      <c r="J1465">
        <v>0</v>
      </c>
      <c r="K1465" t="str">
        <f>VLOOKUP(EnergyDemand__2_1[[#This Row],[Date]],_holidays!$A$1:$C$2107,2,0)</f>
        <v>N</v>
      </c>
      <c r="L1465" t="str">
        <f>VLOOKUP(EnergyDemand__2_1[[#This Row],[Date]],_holidays!$A$1:$C$2107,3,0)</f>
        <v>N</v>
      </c>
      <c r="M1465" s="2">
        <v>106776.27499999999</v>
      </c>
      <c r="N1465" s="4">
        <v>43.556599820000002</v>
      </c>
      <c r="O1465" s="54">
        <f>EnergyDemand__2_1[[#This Row],[Demand]]*EnergyDemand__2_1[[#This Row],[RRP AUD$]]</f>
        <v>4650811.4804452704</v>
      </c>
    </row>
    <row r="1466" spans="1:15" x14ac:dyDescent="0.3">
      <c r="A1466" s="3">
        <v>44030</v>
      </c>
      <c r="B1466" s="3" t="str">
        <f>"Q" &amp;INT((MONTH(A1466)+2)/3) &amp; "-" &amp; YEAR(A1466)</f>
        <v>Q3-2020</v>
      </c>
      <c r="C1466" t="str">
        <f>TEXT(EnergyDemand__2_1[[#This Row],[Date]],"mmmm")</f>
        <v>July</v>
      </c>
      <c r="D1466">
        <f>WEEKNUM(EnergyDemand__2_1[[#This Row],[Date]],)</f>
        <v>29</v>
      </c>
      <c r="E1466" t="str">
        <f>TEXT(EnergyDemand__2_1[[#This Row],[Date]],"dddd")</f>
        <v>Saturday</v>
      </c>
      <c r="F1466" s="49">
        <f>YEAR(EnergyDemand__2_1[[#This Row],[Date]])</f>
        <v>2020</v>
      </c>
      <c r="G1466">
        <v>4</v>
      </c>
      <c r="H1466">
        <v>12.5</v>
      </c>
      <c r="I1466">
        <v>8.3000000000000007</v>
      </c>
      <c r="J1466">
        <v>0</v>
      </c>
      <c r="K1466" t="str">
        <f>VLOOKUP(EnergyDemand__2_1[[#This Row],[Date]],_holidays!$A$1:$C$2107,2,0)</f>
        <v>Y</v>
      </c>
      <c r="L1466" t="str">
        <f>VLOOKUP(EnergyDemand__2_1[[#This Row],[Date]],_holidays!$A$1:$C$2107,3,0)</f>
        <v>N</v>
      </c>
      <c r="M1466" s="2">
        <v>125303.88499999999</v>
      </c>
      <c r="N1466" s="4">
        <v>43.53431853</v>
      </c>
      <c r="O1466" s="54">
        <f>EnergyDemand__2_1[[#This Row],[Demand]]*EnergyDemand__2_1[[#This Row],[RRP AUD$]]</f>
        <v>5455019.2426364888</v>
      </c>
    </row>
    <row r="1467" spans="1:15" x14ac:dyDescent="0.3">
      <c r="A1467" s="3">
        <v>44015</v>
      </c>
      <c r="B1467" s="3" t="str">
        <f>"Q" &amp;INT((MONTH(A1467)+2)/3) &amp; "-" &amp; YEAR(A1467)</f>
        <v>Q3-2020</v>
      </c>
      <c r="C1467" t="str">
        <f>TEXT(EnergyDemand__2_1[[#This Row],[Date]],"mmmm")</f>
        <v>July</v>
      </c>
      <c r="D1467">
        <f>WEEKNUM(EnergyDemand__2_1[[#This Row],[Date]],)</f>
        <v>27</v>
      </c>
      <c r="E1467" t="str">
        <f>TEXT(EnergyDemand__2_1[[#This Row],[Date]],"dddd")</f>
        <v>Friday</v>
      </c>
      <c r="F1467" s="49">
        <f>YEAR(EnergyDemand__2_1[[#This Row],[Date]])</f>
        <v>2020</v>
      </c>
      <c r="G1467">
        <v>7.7</v>
      </c>
      <c r="H1467">
        <v>10.3</v>
      </c>
      <c r="I1467">
        <v>4.0999999999999996</v>
      </c>
      <c r="J1467">
        <v>0</v>
      </c>
      <c r="K1467" t="str">
        <f>VLOOKUP(EnergyDemand__2_1[[#This Row],[Date]],_holidays!$A$1:$C$2107,2,0)</f>
        <v>N</v>
      </c>
      <c r="L1467" t="str">
        <f>VLOOKUP(EnergyDemand__2_1[[#This Row],[Date]],_holidays!$A$1:$C$2107,3,0)</f>
        <v>N</v>
      </c>
      <c r="M1467" s="2">
        <v>143010.26999999999</v>
      </c>
      <c r="N1467" s="4">
        <v>43.512020370000002</v>
      </c>
      <c r="O1467" s="54">
        <f>EnergyDemand__2_1[[#This Row],[Demand]]*EnergyDemand__2_1[[#This Row],[RRP AUD$]]</f>
        <v>6222665.7813591994</v>
      </c>
    </row>
    <row r="1468" spans="1:15" x14ac:dyDescent="0.3">
      <c r="A1468" s="3">
        <v>42296</v>
      </c>
      <c r="B1468" s="3" t="str">
        <f>"Q" &amp;INT((MONTH(A1468)+2)/3) &amp; "-" &amp; YEAR(A1468)</f>
        <v>Q4-2015</v>
      </c>
      <c r="C1468" t="str">
        <f>TEXT(EnergyDemand__2_1[[#This Row],[Date]],"mmmm")</f>
        <v>October</v>
      </c>
      <c r="D1468">
        <f>WEEKNUM(EnergyDemand__2_1[[#This Row],[Date]],)</f>
        <v>43</v>
      </c>
      <c r="E1468" t="str">
        <f>TEXT(EnergyDemand__2_1[[#This Row],[Date]],"dddd")</f>
        <v>Monday</v>
      </c>
      <c r="F1468" s="49">
        <f>YEAR(EnergyDemand__2_1[[#This Row],[Date]])</f>
        <v>2015</v>
      </c>
      <c r="G1468">
        <v>8.3000000000000007</v>
      </c>
      <c r="H1468">
        <v>26.7</v>
      </c>
      <c r="I1468">
        <v>25.8</v>
      </c>
      <c r="J1468">
        <v>0</v>
      </c>
      <c r="K1468" t="str">
        <f>VLOOKUP(EnergyDemand__2_1[[#This Row],[Date]],_holidays!$A$1:$C$2107,2,0)</f>
        <v>Y</v>
      </c>
      <c r="L1468" t="str">
        <f>VLOOKUP(EnergyDemand__2_1[[#This Row],[Date]],_holidays!$A$1:$C$2107,3,0)</f>
        <v>N</v>
      </c>
      <c r="M1468" s="2">
        <v>120795</v>
      </c>
      <c r="N1468" s="4">
        <v>43.510676320000002</v>
      </c>
      <c r="O1468" s="54">
        <f>EnergyDemand__2_1[[#This Row],[Demand]]*EnergyDemand__2_1[[#This Row],[RRP AUD$]]</f>
        <v>5255872.1460744003</v>
      </c>
    </row>
    <row r="1469" spans="1:15" x14ac:dyDescent="0.3">
      <c r="A1469" s="3">
        <v>42670</v>
      </c>
      <c r="B1469" s="3" t="str">
        <f>"Q" &amp;INT((MONTH(A1469)+2)/3) &amp; "-" &amp; YEAR(A1469)</f>
        <v>Q4-2016</v>
      </c>
      <c r="C1469" t="str">
        <f>TEXT(EnergyDemand__2_1[[#This Row],[Date]],"mmmm")</f>
        <v>October</v>
      </c>
      <c r="D1469">
        <f>WEEKNUM(EnergyDemand__2_1[[#This Row],[Date]],)</f>
        <v>44</v>
      </c>
      <c r="E1469" t="str">
        <f>TEXT(EnergyDemand__2_1[[#This Row],[Date]],"dddd")</f>
        <v>Thursday</v>
      </c>
      <c r="F1469" s="49">
        <f>YEAR(EnergyDemand__2_1[[#This Row],[Date]])</f>
        <v>2016</v>
      </c>
      <c r="G1469">
        <v>10.1</v>
      </c>
      <c r="H1469">
        <v>15.4</v>
      </c>
      <c r="I1469">
        <v>25.8</v>
      </c>
      <c r="J1469">
        <v>0.2</v>
      </c>
      <c r="K1469" t="str">
        <f>VLOOKUP(EnergyDemand__2_1[[#This Row],[Date]],_holidays!$A$1:$C$2107,2,0)</f>
        <v>Y</v>
      </c>
      <c r="L1469" t="str">
        <f>VLOOKUP(EnergyDemand__2_1[[#This Row],[Date]],_holidays!$A$1:$C$2107,3,0)</f>
        <v>N</v>
      </c>
      <c r="M1469" s="2">
        <v>120142.43</v>
      </c>
      <c r="N1469" s="4">
        <v>43.480540499999996</v>
      </c>
      <c r="O1469" s="54">
        <f>EnergyDemand__2_1[[#This Row],[Demand]]*EnergyDemand__2_1[[#This Row],[RRP AUD$]]</f>
        <v>5223857.7933834139</v>
      </c>
    </row>
    <row r="1470" spans="1:15" x14ac:dyDescent="0.3">
      <c r="A1470" s="3">
        <v>43964</v>
      </c>
      <c r="B1470" s="3" t="str">
        <f>"Q" &amp;INT((MONTH(A1470)+2)/3) &amp; "-" &amp; YEAR(A1470)</f>
        <v>Q2-2020</v>
      </c>
      <c r="C1470" t="str">
        <f>TEXT(EnergyDemand__2_1[[#This Row],[Date]],"mmmm")</f>
        <v>May</v>
      </c>
      <c r="D1470">
        <f>WEEKNUM(EnergyDemand__2_1[[#This Row],[Date]],)</f>
        <v>20</v>
      </c>
      <c r="E1470" t="str">
        <f>TEXT(EnergyDemand__2_1[[#This Row],[Date]],"dddd")</f>
        <v>Wednesday</v>
      </c>
      <c r="F1470" s="49">
        <f>YEAR(EnergyDemand__2_1[[#This Row],[Date]])</f>
        <v>2020</v>
      </c>
      <c r="G1470">
        <v>10.4</v>
      </c>
      <c r="H1470">
        <v>14.5</v>
      </c>
      <c r="I1470">
        <v>8.9</v>
      </c>
      <c r="J1470">
        <v>1.4</v>
      </c>
      <c r="K1470" t="str">
        <f>VLOOKUP(EnergyDemand__2_1[[#This Row],[Date]],_holidays!$A$1:$C$2107,2,0)</f>
        <v>N</v>
      </c>
      <c r="L1470" t="str">
        <f>VLOOKUP(EnergyDemand__2_1[[#This Row],[Date]],_holidays!$A$1:$C$2107,3,0)</f>
        <v>N</v>
      </c>
      <c r="M1470" s="2">
        <v>127145.14</v>
      </c>
      <c r="N1470" s="4">
        <v>43.43886852</v>
      </c>
      <c r="O1470" s="54">
        <f>EnergyDemand__2_1[[#This Row],[Demand]]*EnergyDemand__2_1[[#This Row],[RRP AUD$]]</f>
        <v>5523041.0194169926</v>
      </c>
    </row>
    <row r="1471" spans="1:15" x14ac:dyDescent="0.3">
      <c r="A1471" s="3">
        <v>42387</v>
      </c>
      <c r="B1471" s="3" t="str">
        <f>"Q" &amp;INT((MONTH(A1471)+2)/3) &amp; "-" &amp; YEAR(A1471)</f>
        <v>Q1-2016</v>
      </c>
      <c r="C1471" t="str">
        <f>TEXT(EnergyDemand__2_1[[#This Row],[Date]],"mmmm")</f>
        <v>January</v>
      </c>
      <c r="D1471">
        <f>WEEKNUM(EnergyDemand__2_1[[#This Row],[Date]],)</f>
        <v>4</v>
      </c>
      <c r="E1471" t="str">
        <f>TEXT(EnergyDemand__2_1[[#This Row],[Date]],"dddd")</f>
        <v>Monday</v>
      </c>
      <c r="F1471" s="49">
        <f>YEAR(EnergyDemand__2_1[[#This Row],[Date]])</f>
        <v>2016</v>
      </c>
      <c r="G1471">
        <v>18.600000000000001</v>
      </c>
      <c r="H1471">
        <v>35.299999999999997</v>
      </c>
      <c r="I1471">
        <v>30.4</v>
      </c>
      <c r="J1471">
        <v>0</v>
      </c>
      <c r="K1471" t="str">
        <f>VLOOKUP(EnergyDemand__2_1[[#This Row],[Date]],_holidays!$A$1:$C$2107,2,0)</f>
        <v>N</v>
      </c>
      <c r="L1471" t="str">
        <f>VLOOKUP(EnergyDemand__2_1[[#This Row],[Date]],_holidays!$A$1:$C$2107,3,0)</f>
        <v>N</v>
      </c>
      <c r="M1471" s="2">
        <v>147817.58499999999</v>
      </c>
      <c r="N1471" s="4">
        <v>43.409358019999999</v>
      </c>
      <c r="O1471" s="54">
        <f>EnergyDemand__2_1[[#This Row],[Demand]]*EnergyDemand__2_1[[#This Row],[RRP AUD$]]</f>
        <v>6416666.4689167812</v>
      </c>
    </row>
    <row r="1472" spans="1:15" x14ac:dyDescent="0.3">
      <c r="A1472" s="3">
        <v>42425</v>
      </c>
      <c r="B1472" s="3" t="str">
        <f>"Q" &amp;INT((MONTH(A1472)+2)/3) &amp; "-" &amp; YEAR(A1472)</f>
        <v>Q1-2016</v>
      </c>
      <c r="C1472" t="str">
        <f>TEXT(EnergyDemand__2_1[[#This Row],[Date]],"mmmm")</f>
        <v>February</v>
      </c>
      <c r="D1472">
        <f>WEEKNUM(EnergyDemand__2_1[[#This Row],[Date]],)</f>
        <v>9</v>
      </c>
      <c r="E1472" t="str">
        <f>TEXT(EnergyDemand__2_1[[#This Row],[Date]],"dddd")</f>
        <v>Thursday</v>
      </c>
      <c r="F1472" s="49">
        <f>YEAR(EnergyDemand__2_1[[#This Row],[Date]])</f>
        <v>2016</v>
      </c>
      <c r="G1472">
        <v>19.600000000000001</v>
      </c>
      <c r="H1472">
        <v>26.4</v>
      </c>
      <c r="I1472">
        <v>13.8</v>
      </c>
      <c r="J1472">
        <v>0.4</v>
      </c>
      <c r="K1472" t="str">
        <f>VLOOKUP(EnergyDemand__2_1[[#This Row],[Date]],_holidays!$A$1:$C$2107,2,0)</f>
        <v>Y</v>
      </c>
      <c r="L1472" t="str">
        <f>VLOOKUP(EnergyDemand__2_1[[#This Row],[Date]],_holidays!$A$1:$C$2107,3,0)</f>
        <v>N</v>
      </c>
      <c r="M1472" s="2">
        <v>138064.85500000001</v>
      </c>
      <c r="N1472" s="4">
        <v>43.386786059999999</v>
      </c>
      <c r="O1472" s="54">
        <f>EnergyDemand__2_1[[#This Row],[Demand]]*EnergyDemand__2_1[[#This Row],[RRP AUD$]]</f>
        <v>5990190.326289922</v>
      </c>
    </row>
    <row r="1473" spans="1:15" x14ac:dyDescent="0.3">
      <c r="A1473" s="3">
        <v>42341</v>
      </c>
      <c r="B1473" s="3" t="str">
        <f>"Q" &amp;INT((MONTH(A1473)+2)/3) &amp; "-" &amp; YEAR(A1473)</f>
        <v>Q4-2015</v>
      </c>
      <c r="C1473" t="str">
        <f>TEXT(EnergyDemand__2_1[[#This Row],[Date]],"mmmm")</f>
        <v>December</v>
      </c>
      <c r="D1473">
        <f>WEEKNUM(EnergyDemand__2_1[[#This Row],[Date]],)</f>
        <v>49</v>
      </c>
      <c r="E1473" t="str">
        <f>TEXT(EnergyDemand__2_1[[#This Row],[Date]],"dddd")</f>
        <v>Thursday</v>
      </c>
      <c r="F1473" s="49">
        <f>YEAR(EnergyDemand__2_1[[#This Row],[Date]])</f>
        <v>2015</v>
      </c>
      <c r="G1473">
        <v>12.2</v>
      </c>
      <c r="H1473">
        <v>21.3</v>
      </c>
      <c r="I1473">
        <v>30.1</v>
      </c>
      <c r="J1473">
        <v>0</v>
      </c>
      <c r="K1473" t="str">
        <f>VLOOKUP(EnergyDemand__2_1[[#This Row],[Date]],_holidays!$A$1:$C$2107,2,0)</f>
        <v>Y</v>
      </c>
      <c r="L1473" t="str">
        <f>VLOOKUP(EnergyDemand__2_1[[#This Row],[Date]],_holidays!$A$1:$C$2107,3,0)</f>
        <v>N</v>
      </c>
      <c r="M1473" s="2">
        <v>121699.425</v>
      </c>
      <c r="N1473" s="4">
        <v>43.34422421</v>
      </c>
      <c r="O1473" s="54">
        <f>EnergyDemand__2_1[[#This Row],[Demand]]*EnergyDemand__2_1[[#This Row],[RRP AUD$]]</f>
        <v>5274967.1634280793</v>
      </c>
    </row>
    <row r="1474" spans="1:15" x14ac:dyDescent="0.3">
      <c r="A1474" s="3">
        <v>42297</v>
      </c>
      <c r="B1474" s="3" t="str">
        <f>"Q" &amp;INT((MONTH(A1474)+2)/3) &amp; "-" &amp; YEAR(A1474)</f>
        <v>Q4-2015</v>
      </c>
      <c r="C1474" t="str">
        <f>TEXT(EnergyDemand__2_1[[#This Row],[Date]],"mmmm")</f>
        <v>October</v>
      </c>
      <c r="D1474">
        <f>WEEKNUM(EnergyDemand__2_1[[#This Row],[Date]],)</f>
        <v>43</v>
      </c>
      <c r="E1474" t="str">
        <f>TEXT(EnergyDemand__2_1[[#This Row],[Date]],"dddd")</f>
        <v>Tuesday</v>
      </c>
      <c r="F1474" s="49">
        <f>YEAR(EnergyDemand__2_1[[#This Row],[Date]])</f>
        <v>2015</v>
      </c>
      <c r="G1474">
        <v>12.9</v>
      </c>
      <c r="H1474">
        <v>31.8</v>
      </c>
      <c r="I1474">
        <v>14.4</v>
      </c>
      <c r="J1474">
        <v>0</v>
      </c>
      <c r="K1474" t="str">
        <f>VLOOKUP(EnergyDemand__2_1[[#This Row],[Date]],_holidays!$A$1:$C$2107,2,0)</f>
        <v>Y</v>
      </c>
      <c r="L1474" t="str">
        <f>VLOOKUP(EnergyDemand__2_1[[#This Row],[Date]],_holidays!$A$1:$C$2107,3,0)</f>
        <v>N</v>
      </c>
      <c r="M1474" s="2">
        <v>126655.49</v>
      </c>
      <c r="N1474" s="4">
        <v>43.332869199999998</v>
      </c>
      <c r="O1474" s="54">
        <f>EnergyDemand__2_1[[#This Row],[Demand]]*EnergyDemand__2_1[[#This Row],[RRP AUD$]]</f>
        <v>5488345.7816319084</v>
      </c>
    </row>
    <row r="1475" spans="1:15" x14ac:dyDescent="0.3">
      <c r="A1475" s="3">
        <v>42336</v>
      </c>
      <c r="B1475" s="3" t="str">
        <f>"Q" &amp;INT((MONTH(A1475)+2)/3) &amp; "-" &amp; YEAR(A1475)</f>
        <v>Q4-2015</v>
      </c>
      <c r="C1475" t="str">
        <f>TEXT(EnergyDemand__2_1[[#This Row],[Date]],"mmmm")</f>
        <v>November</v>
      </c>
      <c r="D1475">
        <f>WEEKNUM(EnergyDemand__2_1[[#This Row],[Date]],)</f>
        <v>48</v>
      </c>
      <c r="E1475" t="str">
        <f>TEXT(EnergyDemand__2_1[[#This Row],[Date]],"dddd")</f>
        <v>Saturday</v>
      </c>
      <c r="F1475" s="49">
        <f>YEAR(EnergyDemand__2_1[[#This Row],[Date]])</f>
        <v>2015</v>
      </c>
      <c r="G1475">
        <v>12</v>
      </c>
      <c r="H1475">
        <v>20.100000000000001</v>
      </c>
      <c r="I1475">
        <v>27.1</v>
      </c>
      <c r="J1475">
        <v>0</v>
      </c>
      <c r="K1475" t="str">
        <f>VLOOKUP(EnergyDemand__2_1[[#This Row],[Date]],_holidays!$A$1:$C$2107,2,0)</f>
        <v>Y</v>
      </c>
      <c r="L1475" t="str">
        <f>VLOOKUP(EnergyDemand__2_1[[#This Row],[Date]],_holidays!$A$1:$C$2107,3,0)</f>
        <v>N</v>
      </c>
      <c r="M1475" s="2">
        <v>105011.19500000001</v>
      </c>
      <c r="N1475" s="4">
        <v>43.326660840000002</v>
      </c>
      <c r="O1475" s="54">
        <f>EnergyDemand__2_1[[#This Row],[Demand]]*EnergyDemand__2_1[[#This Row],[RRP AUD$]]</f>
        <v>4549784.4301681044</v>
      </c>
    </row>
    <row r="1476" spans="1:15" x14ac:dyDescent="0.3">
      <c r="A1476" s="3">
        <v>42664</v>
      </c>
      <c r="B1476" s="3" t="str">
        <f>"Q" &amp;INT((MONTH(A1476)+2)/3) &amp; "-" &amp; YEAR(A1476)</f>
        <v>Q4-2016</v>
      </c>
      <c r="C1476" t="str">
        <f>TEXT(EnergyDemand__2_1[[#This Row],[Date]],"mmmm")</f>
        <v>October</v>
      </c>
      <c r="D1476">
        <f>WEEKNUM(EnergyDemand__2_1[[#This Row],[Date]],)</f>
        <v>43</v>
      </c>
      <c r="E1476" t="str">
        <f>TEXT(EnergyDemand__2_1[[#This Row],[Date]],"dddd")</f>
        <v>Friday</v>
      </c>
      <c r="F1476" s="49">
        <f>YEAR(EnergyDemand__2_1[[#This Row],[Date]])</f>
        <v>2016</v>
      </c>
      <c r="G1476">
        <v>14.8</v>
      </c>
      <c r="H1476">
        <v>17.600000000000001</v>
      </c>
      <c r="I1476">
        <v>1.9</v>
      </c>
      <c r="J1476">
        <v>0</v>
      </c>
      <c r="K1476" t="str">
        <f>VLOOKUP(EnergyDemand__2_1[[#This Row],[Date]],_holidays!$A$1:$C$2107,2,0)</f>
        <v>Y</v>
      </c>
      <c r="L1476" t="str">
        <f>VLOOKUP(EnergyDemand__2_1[[#This Row],[Date]],_holidays!$A$1:$C$2107,3,0)</f>
        <v>N</v>
      </c>
      <c r="M1476" s="2">
        <v>122975.285</v>
      </c>
      <c r="N1476" s="4">
        <v>43.244732259999999</v>
      </c>
      <c r="O1476" s="54">
        <f>EnergyDemand__2_1[[#This Row],[Demand]]*EnergyDemand__2_1[[#This Row],[RRP AUD$]]</f>
        <v>5318033.2744221939</v>
      </c>
    </row>
    <row r="1477" spans="1:15" x14ac:dyDescent="0.3">
      <c r="A1477" s="3">
        <v>42433</v>
      </c>
      <c r="B1477" s="3" t="str">
        <f>"Q" &amp;INT((MONTH(A1477)+2)/3) &amp; "-" &amp; YEAR(A1477)</f>
        <v>Q1-2016</v>
      </c>
      <c r="C1477" t="str">
        <f>TEXT(EnergyDemand__2_1[[#This Row],[Date]],"mmmm")</f>
        <v>March</v>
      </c>
      <c r="D1477">
        <f>WEEKNUM(EnergyDemand__2_1[[#This Row],[Date]],)</f>
        <v>10</v>
      </c>
      <c r="E1477" t="str">
        <f>TEXT(EnergyDemand__2_1[[#This Row],[Date]],"dddd")</f>
        <v>Friday</v>
      </c>
      <c r="F1477" s="49">
        <f>YEAR(EnergyDemand__2_1[[#This Row],[Date]])</f>
        <v>2016</v>
      </c>
      <c r="G1477">
        <v>16.5</v>
      </c>
      <c r="H1477">
        <v>33</v>
      </c>
      <c r="I1477">
        <v>21.2</v>
      </c>
      <c r="J1477">
        <v>0.2</v>
      </c>
      <c r="K1477" t="str">
        <f>VLOOKUP(EnergyDemand__2_1[[#This Row],[Date]],_holidays!$A$1:$C$2107,2,0)</f>
        <v>Y</v>
      </c>
      <c r="L1477" t="str">
        <f>VLOOKUP(EnergyDemand__2_1[[#This Row],[Date]],_holidays!$A$1:$C$2107,3,0)</f>
        <v>N</v>
      </c>
      <c r="M1477" s="2">
        <v>149376.57</v>
      </c>
      <c r="N1477" s="4">
        <v>43.227417260000003</v>
      </c>
      <c r="O1477" s="54">
        <f>EnergyDemand__2_1[[#This Row],[Demand]]*EnergyDemand__2_1[[#This Row],[RRP AUD$]]</f>
        <v>6457163.3202575985</v>
      </c>
    </row>
    <row r="1478" spans="1:15" x14ac:dyDescent="0.3">
      <c r="A1478" s="3">
        <v>43002</v>
      </c>
      <c r="B1478" s="3" t="str">
        <f>"Q" &amp;INT((MONTH(A1478)+2)/3) &amp; "-" &amp; YEAR(A1478)</f>
        <v>Q3-2017</v>
      </c>
      <c r="C1478" t="str">
        <f>TEXT(EnergyDemand__2_1[[#This Row],[Date]],"mmmm")</f>
        <v>September</v>
      </c>
      <c r="D1478">
        <f>WEEKNUM(EnergyDemand__2_1[[#This Row],[Date]],)</f>
        <v>39</v>
      </c>
      <c r="E1478" t="str">
        <f>TEXT(EnergyDemand__2_1[[#This Row],[Date]],"dddd")</f>
        <v>Sunday</v>
      </c>
      <c r="F1478" s="49">
        <f>YEAR(EnergyDemand__2_1[[#This Row],[Date]])</f>
        <v>2017</v>
      </c>
      <c r="G1478">
        <v>12.9</v>
      </c>
      <c r="H1478">
        <v>19.899999999999999</v>
      </c>
      <c r="I1478">
        <v>12</v>
      </c>
      <c r="J1478">
        <v>0.4</v>
      </c>
      <c r="K1478" t="str">
        <f>VLOOKUP(EnergyDemand__2_1[[#This Row],[Date]],_holidays!$A$1:$C$2107,2,0)</f>
        <v>N</v>
      </c>
      <c r="L1478" t="str">
        <f>VLOOKUP(EnergyDemand__2_1[[#This Row],[Date]],_holidays!$A$1:$C$2107,3,0)</f>
        <v>N</v>
      </c>
      <c r="M1478" s="2">
        <v>92608.24</v>
      </c>
      <c r="N1478" s="4">
        <v>43.197347600000001</v>
      </c>
      <c r="O1478" s="54">
        <f>EnergyDemand__2_1[[#This Row],[Demand]]*EnergyDemand__2_1[[#This Row],[RRP AUD$]]</f>
        <v>4000430.3339042244</v>
      </c>
    </row>
    <row r="1479" spans="1:15" x14ac:dyDescent="0.3">
      <c r="A1479" s="3">
        <v>42633</v>
      </c>
      <c r="B1479" s="3" t="str">
        <f>"Q" &amp;INT((MONTH(A1479)+2)/3) &amp; "-" &amp; YEAR(A1479)</f>
        <v>Q3-2016</v>
      </c>
      <c r="C1479" t="str">
        <f>TEXT(EnergyDemand__2_1[[#This Row],[Date]],"mmmm")</f>
        <v>September</v>
      </c>
      <c r="D1479">
        <f>WEEKNUM(EnergyDemand__2_1[[#This Row],[Date]],)</f>
        <v>39</v>
      </c>
      <c r="E1479" t="str">
        <f>TEXT(EnergyDemand__2_1[[#This Row],[Date]],"dddd")</f>
        <v>Tuesday</v>
      </c>
      <c r="F1479" s="49">
        <f>YEAR(EnergyDemand__2_1[[#This Row],[Date]])</f>
        <v>2016</v>
      </c>
      <c r="G1479">
        <v>9.1</v>
      </c>
      <c r="H1479">
        <v>18.8</v>
      </c>
      <c r="I1479">
        <v>18.5</v>
      </c>
      <c r="J1479">
        <v>0</v>
      </c>
      <c r="K1479" t="str">
        <f>VLOOKUP(EnergyDemand__2_1[[#This Row],[Date]],_holidays!$A$1:$C$2107,2,0)</f>
        <v>N</v>
      </c>
      <c r="L1479" t="str">
        <f>VLOOKUP(EnergyDemand__2_1[[#This Row],[Date]],_holidays!$A$1:$C$2107,3,0)</f>
        <v>N</v>
      </c>
      <c r="M1479" s="2">
        <v>122664.30499999999</v>
      </c>
      <c r="N1479" s="4">
        <v>43.177379569999999</v>
      </c>
      <c r="O1479" s="54">
        <f>EnergyDemand__2_1[[#This Row],[Demand]]*EnergyDemand__2_1[[#This Row],[RRP AUD$]]</f>
        <v>5296323.256675248</v>
      </c>
    </row>
    <row r="1480" spans="1:15" x14ac:dyDescent="0.3">
      <c r="A1480" s="3">
        <v>42694</v>
      </c>
      <c r="B1480" s="3" t="str">
        <f>"Q" &amp;INT((MONTH(A1480)+2)/3) &amp; "-" &amp; YEAR(A1480)</f>
        <v>Q4-2016</v>
      </c>
      <c r="C1480" t="str">
        <f>TEXT(EnergyDemand__2_1[[#This Row],[Date]],"mmmm")</f>
        <v>November</v>
      </c>
      <c r="D1480">
        <f>WEEKNUM(EnergyDemand__2_1[[#This Row],[Date]],)</f>
        <v>48</v>
      </c>
      <c r="E1480" t="str">
        <f>TEXT(EnergyDemand__2_1[[#This Row],[Date]],"dddd")</f>
        <v>Sunday</v>
      </c>
      <c r="F1480" s="49">
        <f>YEAR(EnergyDemand__2_1[[#This Row],[Date]])</f>
        <v>2016</v>
      </c>
      <c r="G1480">
        <v>11.9</v>
      </c>
      <c r="H1480">
        <v>33.299999999999997</v>
      </c>
      <c r="I1480">
        <v>22.1</v>
      </c>
      <c r="J1480">
        <v>0</v>
      </c>
      <c r="K1480" t="str">
        <f>VLOOKUP(EnergyDemand__2_1[[#This Row],[Date]],_holidays!$A$1:$C$2107,2,0)</f>
        <v>Y</v>
      </c>
      <c r="L1480" t="str">
        <f>VLOOKUP(EnergyDemand__2_1[[#This Row],[Date]],_holidays!$A$1:$C$2107,3,0)</f>
        <v>N</v>
      </c>
      <c r="M1480" s="2">
        <v>112098.33500000001</v>
      </c>
      <c r="N1480" s="4">
        <v>43.08594969</v>
      </c>
      <c r="O1480" s="54">
        <f>EnergyDemand__2_1[[#This Row],[Demand]]*EnergyDemand__2_1[[#This Row],[RRP AUD$]]</f>
        <v>4829863.2221427662</v>
      </c>
    </row>
    <row r="1481" spans="1:15" x14ac:dyDescent="0.3">
      <c r="A1481" s="3">
        <v>42628</v>
      </c>
      <c r="B1481" s="3" t="str">
        <f>"Q" &amp;INT((MONTH(A1481)+2)/3) &amp; "-" &amp; YEAR(A1481)</f>
        <v>Q3-2016</v>
      </c>
      <c r="C1481" t="str">
        <f>TEXT(EnergyDemand__2_1[[#This Row],[Date]],"mmmm")</f>
        <v>September</v>
      </c>
      <c r="D1481">
        <f>WEEKNUM(EnergyDemand__2_1[[#This Row],[Date]],)</f>
        <v>38</v>
      </c>
      <c r="E1481" t="str">
        <f>TEXT(EnergyDemand__2_1[[#This Row],[Date]],"dddd")</f>
        <v>Thursday</v>
      </c>
      <c r="F1481" s="49">
        <f>YEAR(EnergyDemand__2_1[[#This Row],[Date]])</f>
        <v>2016</v>
      </c>
      <c r="G1481">
        <v>8.6999999999999993</v>
      </c>
      <c r="H1481">
        <v>14.6</v>
      </c>
      <c r="I1481">
        <v>6.9</v>
      </c>
      <c r="J1481">
        <v>2</v>
      </c>
      <c r="K1481" t="str">
        <f>VLOOKUP(EnergyDemand__2_1[[#This Row],[Date]],_holidays!$A$1:$C$2107,2,0)</f>
        <v>Y</v>
      </c>
      <c r="L1481" t="str">
        <f>VLOOKUP(EnergyDemand__2_1[[#This Row],[Date]],_holidays!$A$1:$C$2107,3,0)</f>
        <v>N</v>
      </c>
      <c r="M1481" s="2">
        <v>134234.45000000001</v>
      </c>
      <c r="N1481" s="4">
        <v>42.819917580000002</v>
      </c>
      <c r="O1481" s="54">
        <f>EnergyDemand__2_1[[#This Row],[Demand]]*EnergyDemand__2_1[[#This Row],[RRP AUD$]]</f>
        <v>5747908.0853966316</v>
      </c>
    </row>
    <row r="1482" spans="1:15" x14ac:dyDescent="0.3">
      <c r="A1482" s="3">
        <v>42223</v>
      </c>
      <c r="B1482" s="3" t="str">
        <f>"Q" &amp;INT((MONTH(A1482)+2)/3) &amp; "-" &amp; YEAR(A1482)</f>
        <v>Q3-2015</v>
      </c>
      <c r="C1482" t="str">
        <f>TEXT(EnergyDemand__2_1[[#This Row],[Date]],"mmmm")</f>
        <v>August</v>
      </c>
      <c r="D1482">
        <f>WEEKNUM(EnergyDemand__2_1[[#This Row],[Date]],)</f>
        <v>32</v>
      </c>
      <c r="E1482" t="str">
        <f>TEXT(EnergyDemand__2_1[[#This Row],[Date]],"dddd")</f>
        <v>Friday</v>
      </c>
      <c r="F1482" s="49">
        <f>YEAR(EnergyDemand__2_1[[#This Row],[Date]])</f>
        <v>2015</v>
      </c>
      <c r="G1482">
        <v>9</v>
      </c>
      <c r="H1482">
        <v>13.1</v>
      </c>
      <c r="I1482">
        <v>9</v>
      </c>
      <c r="J1482">
        <v>1.4</v>
      </c>
      <c r="K1482" t="str">
        <f>VLOOKUP(EnergyDemand__2_1[[#This Row],[Date]],_holidays!$A$1:$C$2107,2,0)</f>
        <v>Y</v>
      </c>
      <c r="L1482" t="str">
        <f>VLOOKUP(EnergyDemand__2_1[[#This Row],[Date]],_holidays!$A$1:$C$2107,3,0)</f>
        <v>N</v>
      </c>
      <c r="M1482" s="2">
        <v>143060.32999999999</v>
      </c>
      <c r="N1482" s="4">
        <v>42.78284919</v>
      </c>
      <c r="O1482" s="54">
        <f>EnergyDemand__2_1[[#This Row],[Demand]]*EnergyDemand__2_1[[#This Row],[RRP AUD$]]</f>
        <v>6120528.5234616324</v>
      </c>
    </row>
    <row r="1483" spans="1:15" x14ac:dyDescent="0.3">
      <c r="A1483" s="3">
        <v>43867</v>
      </c>
      <c r="B1483" s="3" t="str">
        <f>"Q" &amp;INT((MONTH(A1483)+2)/3) &amp; "-" &amp; YEAR(A1483)</f>
        <v>Q1-2020</v>
      </c>
      <c r="C1483" t="str">
        <f>TEXT(EnergyDemand__2_1[[#This Row],[Date]],"mmmm")</f>
        <v>February</v>
      </c>
      <c r="D1483">
        <f>WEEKNUM(EnergyDemand__2_1[[#This Row],[Date]],)</f>
        <v>6</v>
      </c>
      <c r="E1483" t="str">
        <f>TEXT(EnergyDemand__2_1[[#This Row],[Date]],"dddd")</f>
        <v>Thursday</v>
      </c>
      <c r="F1483" s="49">
        <f>YEAR(EnergyDemand__2_1[[#This Row],[Date]])</f>
        <v>2020</v>
      </c>
      <c r="G1483">
        <v>13.7</v>
      </c>
      <c r="H1483">
        <v>25.5</v>
      </c>
      <c r="I1483">
        <v>25</v>
      </c>
      <c r="J1483">
        <v>0</v>
      </c>
      <c r="K1483" t="str">
        <f>VLOOKUP(EnergyDemand__2_1[[#This Row],[Date]],_holidays!$A$1:$C$2107,2,0)</f>
        <v>Y</v>
      </c>
      <c r="L1483" t="str">
        <f>VLOOKUP(EnergyDemand__2_1[[#This Row],[Date]],_holidays!$A$1:$C$2107,3,0)</f>
        <v>N</v>
      </c>
      <c r="M1483" s="2">
        <v>120569.46</v>
      </c>
      <c r="N1483" s="4">
        <v>42.766032299999999</v>
      </c>
      <c r="O1483" s="54">
        <f>EnergyDemand__2_1[[#This Row],[Demand]]*EnergyDemand__2_1[[#This Row],[RRP AUD$]]</f>
        <v>5156277.4207535582</v>
      </c>
    </row>
    <row r="1484" spans="1:15" x14ac:dyDescent="0.3">
      <c r="A1484" s="3">
        <v>44011</v>
      </c>
      <c r="B1484" s="3" t="str">
        <f>"Q" &amp;INT((MONTH(A1484)+2)/3) &amp; "-" &amp; YEAR(A1484)</f>
        <v>Q2-2020</v>
      </c>
      <c r="C1484" t="str">
        <f>TEXT(EnergyDemand__2_1[[#This Row],[Date]],"mmmm")</f>
        <v>June</v>
      </c>
      <c r="D1484">
        <f>WEEKNUM(EnergyDemand__2_1[[#This Row],[Date]],)</f>
        <v>27</v>
      </c>
      <c r="E1484" t="str">
        <f>TEXT(EnergyDemand__2_1[[#This Row],[Date]],"dddd")</f>
        <v>Monday</v>
      </c>
      <c r="F1484" s="49">
        <f>YEAR(EnergyDemand__2_1[[#This Row],[Date]])</f>
        <v>2020</v>
      </c>
      <c r="G1484">
        <v>2.2000000000000002</v>
      </c>
      <c r="H1484">
        <v>15.4</v>
      </c>
      <c r="I1484">
        <v>9.3000000000000007</v>
      </c>
      <c r="J1484">
        <v>0</v>
      </c>
      <c r="K1484" t="str">
        <f>VLOOKUP(EnergyDemand__2_1[[#This Row],[Date]],_holidays!$A$1:$C$2107,2,0)</f>
        <v>N</v>
      </c>
      <c r="L1484" t="str">
        <f>VLOOKUP(EnergyDemand__2_1[[#This Row],[Date]],_holidays!$A$1:$C$2107,3,0)</f>
        <v>N</v>
      </c>
      <c r="M1484" s="2">
        <v>141431.99</v>
      </c>
      <c r="N1484" s="4">
        <v>42.724552449999997</v>
      </c>
      <c r="O1484" s="54">
        <f>EnergyDemand__2_1[[#This Row],[Demand]]*EnergyDemand__2_1[[#This Row],[RRP AUD$]]</f>
        <v>6042618.4748628745</v>
      </c>
    </row>
    <row r="1485" spans="1:15" x14ac:dyDescent="0.3">
      <c r="A1485" s="3">
        <v>43939</v>
      </c>
      <c r="B1485" s="3" t="str">
        <f>"Q" &amp;INT((MONTH(A1485)+2)/3) &amp; "-" &amp; YEAR(A1485)</f>
        <v>Q2-2020</v>
      </c>
      <c r="C1485" t="str">
        <f>TEXT(EnergyDemand__2_1[[#This Row],[Date]],"mmmm")</f>
        <v>April</v>
      </c>
      <c r="D1485">
        <f>WEEKNUM(EnergyDemand__2_1[[#This Row],[Date]],)</f>
        <v>16</v>
      </c>
      <c r="E1485" t="str">
        <f>TEXT(EnergyDemand__2_1[[#This Row],[Date]],"dddd")</f>
        <v>Saturday</v>
      </c>
      <c r="F1485" s="49">
        <f>YEAR(EnergyDemand__2_1[[#This Row],[Date]])</f>
        <v>2020</v>
      </c>
      <c r="G1485">
        <v>12.9</v>
      </c>
      <c r="H1485">
        <v>16.399999999999999</v>
      </c>
      <c r="I1485">
        <v>7.9</v>
      </c>
      <c r="J1485">
        <v>0</v>
      </c>
      <c r="K1485" t="str">
        <f>VLOOKUP(EnergyDemand__2_1[[#This Row],[Date]],_holidays!$A$1:$C$2107,2,0)</f>
        <v>N</v>
      </c>
      <c r="L1485" t="str">
        <f>VLOOKUP(EnergyDemand__2_1[[#This Row],[Date]],_holidays!$A$1:$C$2107,3,0)</f>
        <v>N</v>
      </c>
      <c r="M1485" s="2">
        <v>106888.545</v>
      </c>
      <c r="N1485" s="4">
        <v>42.660865000000001</v>
      </c>
      <c r="O1485" s="54">
        <f>EnergyDemand__2_1[[#This Row],[Demand]]*EnergyDemand__2_1[[#This Row],[RRP AUD$]]</f>
        <v>4559957.7882914254</v>
      </c>
    </row>
    <row r="1486" spans="1:15" x14ac:dyDescent="0.3">
      <c r="A1486" s="3">
        <v>43007</v>
      </c>
      <c r="B1486" s="3" t="str">
        <f>"Q" &amp;INT((MONTH(A1486)+2)/3) &amp; "-" &amp; YEAR(A1486)</f>
        <v>Q3-2017</v>
      </c>
      <c r="C1486" t="str">
        <f>TEXT(EnergyDemand__2_1[[#This Row],[Date]],"mmmm")</f>
        <v>September</v>
      </c>
      <c r="D1486">
        <f>WEEKNUM(EnergyDemand__2_1[[#This Row],[Date]],)</f>
        <v>39</v>
      </c>
      <c r="E1486" t="str">
        <f>TEXT(EnergyDemand__2_1[[#This Row],[Date]],"dddd")</f>
        <v>Friday</v>
      </c>
      <c r="F1486" s="49">
        <f>YEAR(EnergyDemand__2_1[[#This Row],[Date]])</f>
        <v>2017</v>
      </c>
      <c r="G1486">
        <v>10.6</v>
      </c>
      <c r="H1486">
        <v>18.399999999999999</v>
      </c>
      <c r="I1486">
        <v>14.5</v>
      </c>
      <c r="J1486">
        <v>0</v>
      </c>
      <c r="K1486" t="str">
        <f>VLOOKUP(EnergyDemand__2_1[[#This Row],[Date]],_holidays!$A$1:$C$2107,2,0)</f>
        <v>N</v>
      </c>
      <c r="L1486" t="str">
        <f>VLOOKUP(EnergyDemand__2_1[[#This Row],[Date]],_holidays!$A$1:$C$2107,3,0)</f>
        <v>Y</v>
      </c>
      <c r="M1486" s="2">
        <v>102847.255</v>
      </c>
      <c r="N1486" s="4">
        <v>42.634675649999998</v>
      </c>
      <c r="O1486" s="54">
        <f>EnergyDemand__2_1[[#This Row],[Demand]]*EnergyDemand__2_1[[#This Row],[RRP AUD$]]</f>
        <v>4384859.3584178407</v>
      </c>
    </row>
    <row r="1487" spans="1:15" x14ac:dyDescent="0.3">
      <c r="A1487" s="3">
        <v>42188</v>
      </c>
      <c r="B1487" s="3" t="str">
        <f>"Q" &amp;INT((MONTH(A1487)+2)/3) &amp; "-" &amp; YEAR(A1487)</f>
        <v>Q3-2015</v>
      </c>
      <c r="C1487" t="str">
        <f>TEXT(EnergyDemand__2_1[[#This Row],[Date]],"mmmm")</f>
        <v>July</v>
      </c>
      <c r="D1487">
        <f>WEEKNUM(EnergyDemand__2_1[[#This Row],[Date]],)</f>
        <v>27</v>
      </c>
      <c r="E1487" t="str">
        <f>TEXT(EnergyDemand__2_1[[#This Row],[Date]],"dddd")</f>
        <v>Friday</v>
      </c>
      <c r="F1487" s="49">
        <f>YEAR(EnergyDemand__2_1[[#This Row],[Date]])</f>
        <v>2015</v>
      </c>
      <c r="G1487">
        <v>5.9</v>
      </c>
      <c r="H1487">
        <v>12</v>
      </c>
      <c r="I1487">
        <v>5</v>
      </c>
      <c r="J1487">
        <v>2.6</v>
      </c>
      <c r="K1487" t="str">
        <f>VLOOKUP(EnergyDemand__2_1[[#This Row],[Date]],_holidays!$A$1:$C$2107,2,0)</f>
        <v>N</v>
      </c>
      <c r="L1487" t="str">
        <f>VLOOKUP(EnergyDemand__2_1[[#This Row],[Date]],_holidays!$A$1:$C$2107,3,0)</f>
        <v>N</v>
      </c>
      <c r="M1487" s="2">
        <v>145713.81</v>
      </c>
      <c r="N1487" s="4">
        <v>42.629576239999999</v>
      </c>
      <c r="O1487" s="54">
        <f>EnergyDemand__2_1[[#This Row],[Demand]]*EnergyDemand__2_1[[#This Row],[RRP AUD$]]</f>
        <v>6211717.9726158744</v>
      </c>
    </row>
    <row r="1488" spans="1:15" x14ac:dyDescent="0.3">
      <c r="A1488" s="3">
        <v>42221</v>
      </c>
      <c r="B1488" s="3" t="str">
        <f>"Q" &amp;INT((MONTH(A1488)+2)/3) &amp; "-" &amp; YEAR(A1488)</f>
        <v>Q3-2015</v>
      </c>
      <c r="C1488" t="str">
        <f>TEXT(EnergyDemand__2_1[[#This Row],[Date]],"mmmm")</f>
        <v>August</v>
      </c>
      <c r="D1488">
        <f>WEEKNUM(EnergyDemand__2_1[[#This Row],[Date]],)</f>
        <v>32</v>
      </c>
      <c r="E1488" t="str">
        <f>TEXT(EnergyDemand__2_1[[#This Row],[Date]],"dddd")</f>
        <v>Wednesday</v>
      </c>
      <c r="F1488" s="49">
        <f>YEAR(EnergyDemand__2_1[[#This Row],[Date]])</f>
        <v>2015</v>
      </c>
      <c r="G1488">
        <v>6.6</v>
      </c>
      <c r="H1488">
        <v>10.8</v>
      </c>
      <c r="I1488">
        <v>8</v>
      </c>
      <c r="J1488">
        <v>1</v>
      </c>
      <c r="K1488" t="str">
        <f>VLOOKUP(EnergyDemand__2_1[[#This Row],[Date]],_holidays!$A$1:$C$2107,2,0)</f>
        <v>Y</v>
      </c>
      <c r="L1488" t="str">
        <f>VLOOKUP(EnergyDemand__2_1[[#This Row],[Date]],_holidays!$A$1:$C$2107,3,0)</f>
        <v>N</v>
      </c>
      <c r="M1488" s="2">
        <v>142325.99</v>
      </c>
      <c r="N1488" s="4">
        <v>42.5957224</v>
      </c>
      <c r="O1488" s="54">
        <f>EnergyDemand__2_1[[#This Row],[Demand]]*EnergyDemand__2_1[[#This Row],[RRP AUD$]]</f>
        <v>6062478.3603451755</v>
      </c>
    </row>
    <row r="1489" spans="1:15" x14ac:dyDescent="0.3">
      <c r="A1489" s="3">
        <v>42806</v>
      </c>
      <c r="B1489" s="3" t="str">
        <f>"Q" &amp;INT((MONTH(A1489)+2)/3) &amp; "-" &amp; YEAR(A1489)</f>
        <v>Q1-2017</v>
      </c>
      <c r="C1489" t="str">
        <f>TEXT(EnergyDemand__2_1[[#This Row],[Date]],"mmmm")</f>
        <v>March</v>
      </c>
      <c r="D1489">
        <f>WEEKNUM(EnergyDemand__2_1[[#This Row],[Date]],)</f>
        <v>11</v>
      </c>
      <c r="E1489" t="str">
        <f>TEXT(EnergyDemand__2_1[[#This Row],[Date]],"dddd")</f>
        <v>Sunday</v>
      </c>
      <c r="F1489" s="49">
        <f>YEAR(EnergyDemand__2_1[[#This Row],[Date]])</f>
        <v>2017</v>
      </c>
      <c r="G1489">
        <v>17.899999999999999</v>
      </c>
      <c r="H1489">
        <v>27.1</v>
      </c>
      <c r="I1489">
        <v>19.600000000000001</v>
      </c>
      <c r="J1489">
        <v>0</v>
      </c>
      <c r="K1489" t="str">
        <f>VLOOKUP(EnergyDemand__2_1[[#This Row],[Date]],_holidays!$A$1:$C$2107,2,0)</f>
        <v>Y</v>
      </c>
      <c r="L1489" t="str">
        <f>VLOOKUP(EnergyDemand__2_1[[#This Row],[Date]],_holidays!$A$1:$C$2107,3,0)</f>
        <v>N</v>
      </c>
      <c r="M1489" s="2">
        <v>102617.51</v>
      </c>
      <c r="N1489" s="4">
        <v>42.480560560000001</v>
      </c>
      <c r="O1489" s="54">
        <f>EnergyDemand__2_1[[#This Row],[Demand]]*EnergyDemand__2_1[[#This Row],[RRP AUD$]]</f>
        <v>4359249.3480714057</v>
      </c>
    </row>
    <row r="1490" spans="1:15" x14ac:dyDescent="0.3">
      <c r="A1490" s="3">
        <v>42246</v>
      </c>
      <c r="B1490" s="3" t="str">
        <f>"Q" &amp;INT((MONTH(A1490)+2)/3) &amp; "-" &amp; YEAR(A1490)</f>
        <v>Q3-2015</v>
      </c>
      <c r="C1490" t="str">
        <f>TEXT(EnergyDemand__2_1[[#This Row],[Date]],"mmmm")</f>
        <v>August</v>
      </c>
      <c r="D1490">
        <f>WEEKNUM(EnergyDemand__2_1[[#This Row],[Date]],)</f>
        <v>36</v>
      </c>
      <c r="E1490" t="str">
        <f>TEXT(EnergyDemand__2_1[[#This Row],[Date]],"dddd")</f>
        <v>Sunday</v>
      </c>
      <c r="F1490" s="49">
        <f>YEAR(EnergyDemand__2_1[[#This Row],[Date]])</f>
        <v>2015</v>
      </c>
      <c r="G1490">
        <v>7.9</v>
      </c>
      <c r="H1490">
        <v>12.5</v>
      </c>
      <c r="I1490">
        <v>14.3</v>
      </c>
      <c r="J1490">
        <v>2.2000000000000002</v>
      </c>
      <c r="K1490" t="str">
        <f>VLOOKUP(EnergyDemand__2_1[[#This Row],[Date]],_holidays!$A$1:$C$2107,2,0)</f>
        <v>Y</v>
      </c>
      <c r="L1490" t="str">
        <f>VLOOKUP(EnergyDemand__2_1[[#This Row],[Date]],_holidays!$A$1:$C$2107,3,0)</f>
        <v>N</v>
      </c>
      <c r="M1490" s="2">
        <v>116744.215</v>
      </c>
      <c r="N1490" s="4">
        <v>42.414179560000001</v>
      </c>
      <c r="O1490" s="54">
        <f>EnergyDemand__2_1[[#This Row],[Demand]]*EnergyDemand__2_1[[#This Row],[RRP AUD$]]</f>
        <v>4951610.0976012452</v>
      </c>
    </row>
    <row r="1491" spans="1:15" x14ac:dyDescent="0.3">
      <c r="A1491" s="3">
        <v>42453</v>
      </c>
      <c r="B1491" s="3" t="str">
        <f>"Q" &amp;INT((MONTH(A1491)+2)/3) &amp; "-" &amp; YEAR(A1491)</f>
        <v>Q1-2016</v>
      </c>
      <c r="C1491" t="str">
        <f>TEXT(EnergyDemand__2_1[[#This Row],[Date]],"mmmm")</f>
        <v>March</v>
      </c>
      <c r="D1491">
        <f>WEEKNUM(EnergyDemand__2_1[[#This Row],[Date]],)</f>
        <v>13</v>
      </c>
      <c r="E1491" t="str">
        <f>TEXT(EnergyDemand__2_1[[#This Row],[Date]],"dddd")</f>
        <v>Thursday</v>
      </c>
      <c r="F1491" s="49">
        <f>YEAR(EnergyDemand__2_1[[#This Row],[Date]])</f>
        <v>2016</v>
      </c>
      <c r="G1491">
        <v>16.3</v>
      </c>
      <c r="H1491">
        <v>21.2</v>
      </c>
      <c r="I1491">
        <v>10.4</v>
      </c>
      <c r="J1491">
        <v>0</v>
      </c>
      <c r="K1491" t="str">
        <f>VLOOKUP(EnergyDemand__2_1[[#This Row],[Date]],_holidays!$A$1:$C$2107,2,0)</f>
        <v>N</v>
      </c>
      <c r="L1491" t="str">
        <f>VLOOKUP(EnergyDemand__2_1[[#This Row],[Date]],_holidays!$A$1:$C$2107,3,0)</f>
        <v>N</v>
      </c>
      <c r="M1491" s="2">
        <v>125072.73</v>
      </c>
      <c r="N1491" s="4">
        <v>42.354944320000001</v>
      </c>
      <c r="O1491" s="54">
        <f>EnergyDemand__2_1[[#This Row],[Demand]]*EnergyDemand__2_1[[#This Row],[RRP AUD$]]</f>
        <v>5297448.5151003934</v>
      </c>
    </row>
    <row r="1492" spans="1:15" x14ac:dyDescent="0.3">
      <c r="A1492" s="3">
        <v>43919</v>
      </c>
      <c r="B1492" s="3" t="str">
        <f>"Q" &amp;INT((MONTH(A1492)+2)/3) &amp; "-" &amp; YEAR(A1492)</f>
        <v>Q1-2020</v>
      </c>
      <c r="C1492" t="str">
        <f>TEXT(EnergyDemand__2_1[[#This Row],[Date]],"mmmm")</f>
        <v>March</v>
      </c>
      <c r="D1492">
        <f>WEEKNUM(EnergyDemand__2_1[[#This Row],[Date]],)</f>
        <v>14</v>
      </c>
      <c r="E1492" t="str">
        <f>TEXT(EnergyDemand__2_1[[#This Row],[Date]],"dddd")</f>
        <v>Sunday</v>
      </c>
      <c r="F1492" s="49">
        <f>YEAR(EnergyDemand__2_1[[#This Row],[Date]])</f>
        <v>2020</v>
      </c>
      <c r="G1492">
        <v>16.5</v>
      </c>
      <c r="H1492">
        <v>26.4</v>
      </c>
      <c r="I1492">
        <v>9.5</v>
      </c>
      <c r="J1492">
        <v>0</v>
      </c>
      <c r="K1492" t="str">
        <f>VLOOKUP(EnergyDemand__2_1[[#This Row],[Date]],_holidays!$A$1:$C$2107,2,0)</f>
        <v>N</v>
      </c>
      <c r="L1492" t="str">
        <f>VLOOKUP(EnergyDemand__2_1[[#This Row],[Date]],_holidays!$A$1:$C$2107,3,0)</f>
        <v>N</v>
      </c>
      <c r="M1492" s="2">
        <v>95953.205000000002</v>
      </c>
      <c r="N1492" s="4">
        <v>42.33862791</v>
      </c>
      <c r="O1492" s="54">
        <f>EnergyDemand__2_1[[#This Row],[Demand]]*EnergyDemand__2_1[[#This Row],[RRP AUD$]]</f>
        <v>4062527.0432669516</v>
      </c>
    </row>
    <row r="1493" spans="1:15" x14ac:dyDescent="0.3">
      <c r="A1493" s="3">
        <v>42391</v>
      </c>
      <c r="B1493" s="3" t="str">
        <f>"Q" &amp;INT((MONTH(A1493)+2)/3) &amp; "-" &amp; YEAR(A1493)</f>
        <v>Q1-2016</v>
      </c>
      <c r="C1493" t="str">
        <f>TEXT(EnergyDemand__2_1[[#This Row],[Date]],"mmmm")</f>
        <v>January</v>
      </c>
      <c r="D1493">
        <f>WEEKNUM(EnergyDemand__2_1[[#This Row],[Date]],)</f>
        <v>4</v>
      </c>
      <c r="E1493" t="str">
        <f>TEXT(EnergyDemand__2_1[[#This Row],[Date]],"dddd")</f>
        <v>Friday</v>
      </c>
      <c r="F1493" s="49">
        <f>YEAR(EnergyDemand__2_1[[#This Row],[Date]])</f>
        <v>2016</v>
      </c>
      <c r="G1493">
        <v>17.5</v>
      </c>
      <c r="H1493">
        <v>22.8</v>
      </c>
      <c r="I1493">
        <v>6.5</v>
      </c>
      <c r="J1493">
        <v>1.6</v>
      </c>
      <c r="K1493" t="str">
        <f>VLOOKUP(EnergyDemand__2_1[[#This Row],[Date]],_holidays!$A$1:$C$2107,2,0)</f>
        <v>N</v>
      </c>
      <c r="L1493" t="str">
        <f>VLOOKUP(EnergyDemand__2_1[[#This Row],[Date]],_holidays!$A$1:$C$2107,3,0)</f>
        <v>N</v>
      </c>
      <c r="M1493" s="2">
        <v>129135.185</v>
      </c>
      <c r="N1493" s="4">
        <v>42.337732770000002</v>
      </c>
      <c r="O1493" s="54">
        <f>EnergyDemand__2_1[[#This Row],[Demand]]*EnergyDemand__2_1[[#This Row],[RRP AUD$]]</f>
        <v>5467290.9537345124</v>
      </c>
    </row>
    <row r="1494" spans="1:15" x14ac:dyDescent="0.3">
      <c r="A1494" s="3">
        <v>44054</v>
      </c>
      <c r="B1494" s="3" t="str">
        <f>"Q" &amp;INT((MONTH(A1494)+2)/3) &amp; "-" &amp; YEAR(A1494)</f>
        <v>Q3-2020</v>
      </c>
      <c r="C1494" t="str">
        <f>TEXT(EnergyDemand__2_1[[#This Row],[Date]],"mmmm")</f>
        <v>August</v>
      </c>
      <c r="D1494">
        <f>WEEKNUM(EnergyDemand__2_1[[#This Row],[Date]],)</f>
        <v>33</v>
      </c>
      <c r="E1494" t="str">
        <f>TEXT(EnergyDemand__2_1[[#This Row],[Date]],"dddd")</f>
        <v>Tuesday</v>
      </c>
      <c r="F1494" s="49">
        <f>YEAR(EnergyDemand__2_1[[#This Row],[Date]])</f>
        <v>2020</v>
      </c>
      <c r="G1494">
        <v>4.3</v>
      </c>
      <c r="H1494">
        <v>15.8</v>
      </c>
      <c r="I1494">
        <v>10.3</v>
      </c>
      <c r="J1494">
        <v>0</v>
      </c>
      <c r="K1494" t="str">
        <f>VLOOKUP(EnergyDemand__2_1[[#This Row],[Date]],_holidays!$A$1:$C$2107,2,0)</f>
        <v>N</v>
      </c>
      <c r="L1494" t="str">
        <f>VLOOKUP(EnergyDemand__2_1[[#This Row],[Date]],_holidays!$A$1:$C$2107,3,0)</f>
        <v>N</v>
      </c>
      <c r="M1494" s="2">
        <v>130141.22500000001</v>
      </c>
      <c r="N1494" s="4">
        <v>42.328651729999997</v>
      </c>
      <c r="O1494" s="54">
        <f>EnergyDemand__2_1[[#This Row],[Demand]]*EnergyDemand__2_1[[#This Row],[RRP AUD$]]</f>
        <v>5508702.5887405695</v>
      </c>
    </row>
    <row r="1495" spans="1:15" x14ac:dyDescent="0.3">
      <c r="A1495" s="3">
        <v>42749</v>
      </c>
      <c r="B1495" s="3" t="str">
        <f>"Q" &amp;INT((MONTH(A1495)+2)/3) &amp; "-" &amp; YEAR(A1495)</f>
        <v>Q1-2017</v>
      </c>
      <c r="C1495" t="str">
        <f>TEXT(EnergyDemand__2_1[[#This Row],[Date]],"mmmm")</f>
        <v>January</v>
      </c>
      <c r="D1495">
        <f>WEEKNUM(EnergyDemand__2_1[[#This Row],[Date]],)</f>
        <v>2</v>
      </c>
      <c r="E1495" t="str">
        <f>TEXT(EnergyDemand__2_1[[#This Row],[Date]],"dddd")</f>
        <v>Saturday</v>
      </c>
      <c r="F1495" s="49">
        <f>YEAR(EnergyDemand__2_1[[#This Row],[Date]])</f>
        <v>2017</v>
      </c>
      <c r="G1495">
        <v>15.2</v>
      </c>
      <c r="H1495">
        <v>23.5</v>
      </c>
      <c r="I1495">
        <v>16.5</v>
      </c>
      <c r="J1495">
        <v>2.6</v>
      </c>
      <c r="K1495" t="str">
        <f>VLOOKUP(EnergyDemand__2_1[[#This Row],[Date]],_holidays!$A$1:$C$2107,2,0)</f>
        <v>N</v>
      </c>
      <c r="L1495" t="str">
        <f>VLOOKUP(EnergyDemand__2_1[[#This Row],[Date]],_holidays!$A$1:$C$2107,3,0)</f>
        <v>N</v>
      </c>
      <c r="M1495" s="2">
        <v>88996.625</v>
      </c>
      <c r="N1495" s="4">
        <v>42.294834850000001</v>
      </c>
      <c r="O1495" s="54">
        <f>EnergyDemand__2_1[[#This Row],[Demand]]*EnergyDemand__2_1[[#This Row],[RRP AUD$]]</f>
        <v>3764097.5565823815</v>
      </c>
    </row>
    <row r="1496" spans="1:15" x14ac:dyDescent="0.3">
      <c r="A1496" s="3">
        <v>43824</v>
      </c>
      <c r="B1496" s="3" t="str">
        <f>"Q" &amp;INT((MONTH(A1496)+2)/3) &amp; "-" &amp; YEAR(A1496)</f>
        <v>Q4-2019</v>
      </c>
      <c r="C1496" t="str">
        <f>TEXT(EnergyDemand__2_1[[#This Row],[Date]],"mmmm")</f>
        <v>December</v>
      </c>
      <c r="D1496">
        <f>WEEKNUM(EnergyDemand__2_1[[#This Row],[Date]],)</f>
        <v>52</v>
      </c>
      <c r="E1496" t="str">
        <f>TEXT(EnergyDemand__2_1[[#This Row],[Date]],"dddd")</f>
        <v>Wednesday</v>
      </c>
      <c r="F1496" s="49">
        <f>YEAR(EnergyDemand__2_1[[#This Row],[Date]])</f>
        <v>2019</v>
      </c>
      <c r="G1496">
        <v>14</v>
      </c>
      <c r="H1496">
        <v>27.9</v>
      </c>
      <c r="I1496">
        <v>32</v>
      </c>
      <c r="J1496">
        <v>0</v>
      </c>
      <c r="K1496" t="str">
        <f>VLOOKUP(EnergyDemand__2_1[[#This Row],[Date]],_holidays!$A$1:$C$2107,2,0)</f>
        <v>N</v>
      </c>
      <c r="L1496" t="str">
        <f>VLOOKUP(EnergyDemand__2_1[[#This Row],[Date]],_holidays!$A$1:$C$2107,3,0)</f>
        <v>Y</v>
      </c>
      <c r="M1496" s="2">
        <v>98312.744999999995</v>
      </c>
      <c r="N1496" s="4">
        <v>42.257239390000002</v>
      </c>
      <c r="O1496" s="54">
        <f>EnergyDemand__2_1[[#This Row],[Demand]]*EnergyDemand__2_1[[#This Row],[RRP AUD$]]</f>
        <v>4154425.2005530256</v>
      </c>
    </row>
    <row r="1497" spans="1:15" x14ac:dyDescent="0.3">
      <c r="A1497" s="3">
        <v>43883</v>
      </c>
      <c r="B1497" s="3" t="str">
        <f>"Q" &amp;INT((MONTH(A1497)+2)/3) &amp; "-" &amp; YEAR(A1497)</f>
        <v>Q1-2020</v>
      </c>
      <c r="C1497" t="str">
        <f>TEXT(EnergyDemand__2_1[[#This Row],[Date]],"mmmm")</f>
        <v>February</v>
      </c>
      <c r="D1497">
        <f>WEEKNUM(EnergyDemand__2_1[[#This Row],[Date]],)</f>
        <v>8</v>
      </c>
      <c r="E1497" t="str">
        <f>TEXT(EnergyDemand__2_1[[#This Row],[Date]],"dddd")</f>
        <v>Saturday</v>
      </c>
      <c r="F1497" s="49">
        <f>YEAR(EnergyDemand__2_1[[#This Row],[Date]])</f>
        <v>2020</v>
      </c>
      <c r="G1497">
        <v>11.4</v>
      </c>
      <c r="H1497">
        <v>21.1</v>
      </c>
      <c r="I1497">
        <v>25.4</v>
      </c>
      <c r="J1497">
        <v>0</v>
      </c>
      <c r="K1497" t="str">
        <f>VLOOKUP(EnergyDemand__2_1[[#This Row],[Date]],_holidays!$A$1:$C$2107,2,0)</f>
        <v>Y</v>
      </c>
      <c r="L1497" t="str">
        <f>VLOOKUP(EnergyDemand__2_1[[#This Row],[Date]],_holidays!$A$1:$C$2107,3,0)</f>
        <v>N</v>
      </c>
      <c r="M1497" s="2">
        <v>96922.02</v>
      </c>
      <c r="N1497" s="4">
        <v>42.236093580000002</v>
      </c>
      <c r="O1497" s="54">
        <f>EnergyDemand__2_1[[#This Row],[Demand]]*EnergyDemand__2_1[[#This Row],[RRP AUD$]]</f>
        <v>4093607.506682632</v>
      </c>
    </row>
    <row r="1498" spans="1:15" x14ac:dyDescent="0.3">
      <c r="A1498" s="3">
        <v>44103</v>
      </c>
      <c r="B1498" s="3" t="str">
        <f>"Q" &amp;INT((MONTH(A1498)+2)/3) &amp; "-" &amp; YEAR(A1498)</f>
        <v>Q3-2020</v>
      </c>
      <c r="C1498" t="str">
        <f>TEXT(EnergyDemand__2_1[[#This Row],[Date]],"mmmm")</f>
        <v>September</v>
      </c>
      <c r="D1498">
        <f>WEEKNUM(EnergyDemand__2_1[[#This Row],[Date]],)</f>
        <v>40</v>
      </c>
      <c r="E1498" t="str">
        <f>TEXT(EnergyDemand__2_1[[#This Row],[Date]],"dddd")</f>
        <v>Tuesday</v>
      </c>
      <c r="F1498" s="49">
        <f>YEAR(EnergyDemand__2_1[[#This Row],[Date]])</f>
        <v>2020</v>
      </c>
      <c r="G1498">
        <v>4.3</v>
      </c>
      <c r="H1498">
        <v>21</v>
      </c>
      <c r="I1498">
        <v>18.399999999999999</v>
      </c>
      <c r="J1498">
        <v>0</v>
      </c>
      <c r="K1498" t="str">
        <f>VLOOKUP(EnergyDemand__2_1[[#This Row],[Date]],_holidays!$A$1:$C$2107,2,0)</f>
        <v>N</v>
      </c>
      <c r="L1498" t="str">
        <f>VLOOKUP(EnergyDemand__2_1[[#This Row],[Date]],_holidays!$A$1:$C$2107,3,0)</f>
        <v>N</v>
      </c>
      <c r="M1498" s="2">
        <v>112076.46</v>
      </c>
      <c r="N1498" s="4">
        <v>42.120177509999998</v>
      </c>
      <c r="O1498" s="54">
        <f>EnergyDemand__2_1[[#This Row],[Demand]]*EnergyDemand__2_1[[#This Row],[RRP AUD$]]</f>
        <v>4720680.3898924142</v>
      </c>
    </row>
    <row r="1499" spans="1:15" x14ac:dyDescent="0.3">
      <c r="A1499" s="3">
        <v>43866</v>
      </c>
      <c r="B1499" s="3" t="str">
        <f>"Q" &amp;INT((MONTH(A1499)+2)/3) &amp; "-" &amp; YEAR(A1499)</f>
        <v>Q1-2020</v>
      </c>
      <c r="C1499" t="str">
        <f>TEXT(EnergyDemand__2_1[[#This Row],[Date]],"mmmm")</f>
        <v>February</v>
      </c>
      <c r="D1499">
        <f>WEEKNUM(EnergyDemand__2_1[[#This Row],[Date]],)</f>
        <v>6</v>
      </c>
      <c r="E1499" t="str">
        <f>TEXT(EnergyDemand__2_1[[#This Row],[Date]],"dddd")</f>
        <v>Wednesday</v>
      </c>
      <c r="F1499" s="49">
        <f>YEAR(EnergyDemand__2_1[[#This Row],[Date]])</f>
        <v>2020</v>
      </c>
      <c r="G1499">
        <v>10.8</v>
      </c>
      <c r="H1499">
        <v>20.100000000000001</v>
      </c>
      <c r="I1499">
        <v>27.1</v>
      </c>
      <c r="J1499">
        <v>0</v>
      </c>
      <c r="K1499" t="str">
        <f>VLOOKUP(EnergyDemand__2_1[[#This Row],[Date]],_holidays!$A$1:$C$2107,2,0)</f>
        <v>Y</v>
      </c>
      <c r="L1499" t="str">
        <f>VLOOKUP(EnergyDemand__2_1[[#This Row],[Date]],_holidays!$A$1:$C$2107,3,0)</f>
        <v>N</v>
      </c>
      <c r="M1499" s="2">
        <v>108988.44</v>
      </c>
      <c r="N1499" s="4">
        <v>42.116875</v>
      </c>
      <c r="O1499" s="54">
        <f>EnergyDemand__2_1[[#This Row],[Demand]]*EnergyDemand__2_1[[#This Row],[RRP AUD$]]</f>
        <v>4590252.5039250003</v>
      </c>
    </row>
    <row r="1500" spans="1:15" x14ac:dyDescent="0.3">
      <c r="A1500" s="3">
        <v>42275</v>
      </c>
      <c r="B1500" s="3" t="str">
        <f>"Q" &amp;INT((MONTH(A1500)+2)/3) &amp; "-" &amp; YEAR(A1500)</f>
        <v>Q3-2015</v>
      </c>
      <c r="C1500" t="str">
        <f>TEXT(EnergyDemand__2_1[[#This Row],[Date]],"mmmm")</f>
        <v>September</v>
      </c>
      <c r="D1500">
        <f>WEEKNUM(EnergyDemand__2_1[[#This Row],[Date]],)</f>
        <v>40</v>
      </c>
      <c r="E1500" t="str">
        <f>TEXT(EnergyDemand__2_1[[#This Row],[Date]],"dddd")</f>
        <v>Monday</v>
      </c>
      <c r="F1500" s="49">
        <f>YEAR(EnergyDemand__2_1[[#This Row],[Date]])</f>
        <v>2015</v>
      </c>
      <c r="G1500">
        <v>8.3000000000000007</v>
      </c>
      <c r="H1500">
        <v>21.4</v>
      </c>
      <c r="I1500">
        <v>13.6</v>
      </c>
      <c r="J1500">
        <v>0</v>
      </c>
      <c r="K1500" t="str">
        <f>VLOOKUP(EnergyDemand__2_1[[#This Row],[Date]],_holidays!$A$1:$C$2107,2,0)</f>
        <v>N</v>
      </c>
      <c r="L1500" t="str">
        <f>VLOOKUP(EnergyDemand__2_1[[#This Row],[Date]],_holidays!$A$1:$C$2107,3,0)</f>
        <v>N</v>
      </c>
      <c r="M1500" s="2">
        <v>121796.715</v>
      </c>
      <c r="N1500" s="4">
        <v>42.026015379999997</v>
      </c>
      <c r="O1500" s="54">
        <f>EnergyDemand__2_1[[#This Row],[Demand]]*EnergyDemand__2_1[[#This Row],[RRP AUD$]]</f>
        <v>5118630.617823476</v>
      </c>
    </row>
    <row r="1501" spans="1:15" x14ac:dyDescent="0.3">
      <c r="A1501" s="3">
        <v>42378</v>
      </c>
      <c r="B1501" s="3" t="str">
        <f>"Q" &amp;INT((MONTH(A1501)+2)/3) &amp; "-" &amp; YEAR(A1501)</f>
        <v>Q1-2016</v>
      </c>
      <c r="C1501" t="str">
        <f>TEXT(EnergyDemand__2_1[[#This Row],[Date]],"mmmm")</f>
        <v>January</v>
      </c>
      <c r="D1501">
        <f>WEEKNUM(EnergyDemand__2_1[[#This Row],[Date]],)</f>
        <v>2</v>
      </c>
      <c r="E1501" t="str">
        <f>TEXT(EnergyDemand__2_1[[#This Row],[Date]],"dddd")</f>
        <v>Saturday</v>
      </c>
      <c r="F1501" s="49">
        <f>YEAR(EnergyDemand__2_1[[#This Row],[Date]])</f>
        <v>2016</v>
      </c>
      <c r="G1501">
        <v>16.8</v>
      </c>
      <c r="H1501">
        <v>21.4</v>
      </c>
      <c r="I1501">
        <v>21.3</v>
      </c>
      <c r="J1501">
        <v>0</v>
      </c>
      <c r="K1501" t="str">
        <f>VLOOKUP(EnergyDemand__2_1[[#This Row],[Date]],_holidays!$A$1:$C$2107,2,0)</f>
        <v>N</v>
      </c>
      <c r="L1501" t="str">
        <f>VLOOKUP(EnergyDemand__2_1[[#This Row],[Date]],_holidays!$A$1:$C$2107,3,0)</f>
        <v>N</v>
      </c>
      <c r="M1501" s="2">
        <v>105482.69500000001</v>
      </c>
      <c r="N1501" s="4">
        <v>41.987823249999998</v>
      </c>
      <c r="O1501" s="54">
        <f>EnergyDemand__2_1[[#This Row],[Demand]]*EnergyDemand__2_1[[#This Row],[RRP AUD$]]</f>
        <v>4428988.753593659</v>
      </c>
    </row>
    <row r="1502" spans="1:15" x14ac:dyDescent="0.3">
      <c r="A1502" s="3">
        <v>42277</v>
      </c>
      <c r="B1502" s="3" t="str">
        <f>"Q" &amp;INT((MONTH(A1502)+2)/3) &amp; "-" &amp; YEAR(A1502)</f>
        <v>Q3-2015</v>
      </c>
      <c r="C1502" t="str">
        <f>TEXT(EnergyDemand__2_1[[#This Row],[Date]],"mmmm")</f>
        <v>September</v>
      </c>
      <c r="D1502">
        <f>WEEKNUM(EnergyDemand__2_1[[#This Row],[Date]],)</f>
        <v>40</v>
      </c>
      <c r="E1502" t="str">
        <f>TEXT(EnergyDemand__2_1[[#This Row],[Date]],"dddd")</f>
        <v>Wednesday</v>
      </c>
      <c r="F1502" s="49">
        <f>YEAR(EnergyDemand__2_1[[#This Row],[Date]])</f>
        <v>2015</v>
      </c>
      <c r="G1502">
        <v>11.5</v>
      </c>
      <c r="H1502">
        <v>15.9</v>
      </c>
      <c r="I1502">
        <v>16.8</v>
      </c>
      <c r="J1502">
        <v>0</v>
      </c>
      <c r="K1502" t="str">
        <f>VLOOKUP(EnergyDemand__2_1[[#This Row],[Date]],_holidays!$A$1:$C$2107,2,0)</f>
        <v>N</v>
      </c>
      <c r="L1502" t="str">
        <f>VLOOKUP(EnergyDemand__2_1[[#This Row],[Date]],_holidays!$A$1:$C$2107,3,0)</f>
        <v>N</v>
      </c>
      <c r="M1502" s="2">
        <v>129641.245</v>
      </c>
      <c r="N1502" s="4">
        <v>41.98096898</v>
      </c>
      <c r="O1502" s="54">
        <f>EnergyDemand__2_1[[#This Row],[Demand]]*EnergyDemand__2_1[[#This Row],[RRP AUD$]]</f>
        <v>5442465.0848735804</v>
      </c>
    </row>
    <row r="1503" spans="1:15" x14ac:dyDescent="0.3">
      <c r="A1503" s="3">
        <v>42506</v>
      </c>
      <c r="B1503" s="3" t="str">
        <f>"Q" &amp;INT((MONTH(A1503)+2)/3) &amp; "-" &amp; YEAR(A1503)</f>
        <v>Q2-2016</v>
      </c>
      <c r="C1503" t="str">
        <f>TEXT(EnergyDemand__2_1[[#This Row],[Date]],"mmmm")</f>
        <v>May</v>
      </c>
      <c r="D1503">
        <f>WEEKNUM(EnergyDemand__2_1[[#This Row],[Date]],)</f>
        <v>21</v>
      </c>
      <c r="E1503" t="str">
        <f>TEXT(EnergyDemand__2_1[[#This Row],[Date]],"dddd")</f>
        <v>Monday</v>
      </c>
      <c r="F1503" s="49">
        <f>YEAR(EnergyDemand__2_1[[#This Row],[Date]])</f>
        <v>2016</v>
      </c>
      <c r="G1503">
        <v>7.7</v>
      </c>
      <c r="H1503">
        <v>19.600000000000001</v>
      </c>
      <c r="I1503">
        <v>8.9</v>
      </c>
      <c r="J1503">
        <v>0</v>
      </c>
      <c r="K1503" t="str">
        <f>VLOOKUP(EnergyDemand__2_1[[#This Row],[Date]],_holidays!$A$1:$C$2107,2,0)</f>
        <v>Y</v>
      </c>
      <c r="L1503" t="str">
        <f>VLOOKUP(EnergyDemand__2_1[[#This Row],[Date]],_holidays!$A$1:$C$2107,3,0)</f>
        <v>N</v>
      </c>
      <c r="M1503" s="2">
        <v>121182.69500000001</v>
      </c>
      <c r="N1503" s="4">
        <v>41.916763160000002</v>
      </c>
      <c r="O1503" s="54">
        <f>EnergyDemand__2_1[[#This Row],[Demand]]*EnergyDemand__2_1[[#This Row],[RRP AUD$]]</f>
        <v>5079586.3254055167</v>
      </c>
    </row>
    <row r="1504" spans="1:15" x14ac:dyDescent="0.3">
      <c r="A1504" s="3">
        <v>42697</v>
      </c>
      <c r="B1504" s="3" t="str">
        <f>"Q" &amp;INT((MONTH(A1504)+2)/3) &amp; "-" &amp; YEAR(A1504)</f>
        <v>Q4-2016</v>
      </c>
      <c r="C1504" t="str">
        <f>TEXT(EnergyDemand__2_1[[#This Row],[Date]],"mmmm")</f>
        <v>November</v>
      </c>
      <c r="D1504">
        <f>WEEKNUM(EnergyDemand__2_1[[#This Row],[Date]],)</f>
        <v>48</v>
      </c>
      <c r="E1504" t="str">
        <f>TEXT(EnergyDemand__2_1[[#This Row],[Date]],"dddd")</f>
        <v>Wednesday</v>
      </c>
      <c r="F1504" s="49">
        <f>YEAR(EnergyDemand__2_1[[#This Row],[Date]])</f>
        <v>2016</v>
      </c>
      <c r="G1504">
        <v>11</v>
      </c>
      <c r="H1504">
        <v>16.8</v>
      </c>
      <c r="I1504">
        <v>16.899999999999999</v>
      </c>
      <c r="J1504">
        <v>5.4</v>
      </c>
      <c r="K1504" t="str">
        <f>VLOOKUP(EnergyDemand__2_1[[#This Row],[Date]],_holidays!$A$1:$C$2107,2,0)</f>
        <v>Y</v>
      </c>
      <c r="L1504" t="str">
        <f>VLOOKUP(EnergyDemand__2_1[[#This Row],[Date]],_holidays!$A$1:$C$2107,3,0)</f>
        <v>N</v>
      </c>
      <c r="M1504" s="2">
        <v>118119.01</v>
      </c>
      <c r="N1504" s="4">
        <v>41.912267790000001</v>
      </c>
      <c r="O1504" s="54">
        <f>EnergyDemand__2_1[[#This Row],[Demand]]*EnergyDemand__2_1[[#This Row],[RRP AUD$]]</f>
        <v>4950635.578209688</v>
      </c>
    </row>
    <row r="1505" spans="1:15" x14ac:dyDescent="0.3">
      <c r="A1505" s="3">
        <v>44088</v>
      </c>
      <c r="B1505" s="3" t="str">
        <f>"Q" &amp;INT((MONTH(A1505)+2)/3) &amp; "-" &amp; YEAR(A1505)</f>
        <v>Q3-2020</v>
      </c>
      <c r="C1505" t="str">
        <f>TEXT(EnergyDemand__2_1[[#This Row],[Date]],"mmmm")</f>
        <v>September</v>
      </c>
      <c r="D1505">
        <f>WEEKNUM(EnergyDemand__2_1[[#This Row],[Date]],)</f>
        <v>38</v>
      </c>
      <c r="E1505" t="str">
        <f>TEXT(EnergyDemand__2_1[[#This Row],[Date]],"dddd")</f>
        <v>Monday</v>
      </c>
      <c r="F1505" s="49">
        <f>YEAR(EnergyDemand__2_1[[#This Row],[Date]])</f>
        <v>2020</v>
      </c>
      <c r="G1505">
        <v>11.1</v>
      </c>
      <c r="H1505">
        <v>16.600000000000001</v>
      </c>
      <c r="I1505">
        <v>18.100000000000001</v>
      </c>
      <c r="J1505">
        <v>0</v>
      </c>
      <c r="K1505" t="str">
        <f>VLOOKUP(EnergyDemand__2_1[[#This Row],[Date]],_holidays!$A$1:$C$2107,2,0)</f>
        <v>N</v>
      </c>
      <c r="L1505" t="str">
        <f>VLOOKUP(EnergyDemand__2_1[[#This Row],[Date]],_holidays!$A$1:$C$2107,3,0)</f>
        <v>N</v>
      </c>
      <c r="M1505" s="2">
        <v>107196.61</v>
      </c>
      <c r="N1505" s="4">
        <v>41.852128030000003</v>
      </c>
      <c r="O1505" s="54">
        <f>EnergyDemand__2_1[[#This Row],[Demand]]*EnergyDemand__2_1[[#This Row],[RRP AUD$]]</f>
        <v>4486406.2461019782</v>
      </c>
    </row>
    <row r="1506" spans="1:15" x14ac:dyDescent="0.3">
      <c r="A1506" s="3">
        <v>42205</v>
      </c>
      <c r="B1506" s="3" t="str">
        <f>"Q" &amp;INT((MONTH(A1506)+2)/3) &amp; "-" &amp; YEAR(A1506)</f>
        <v>Q3-2015</v>
      </c>
      <c r="C1506" t="str">
        <f>TEXT(EnergyDemand__2_1[[#This Row],[Date]],"mmmm")</f>
        <v>July</v>
      </c>
      <c r="D1506">
        <f>WEEKNUM(EnergyDemand__2_1[[#This Row],[Date]],)</f>
        <v>30</v>
      </c>
      <c r="E1506" t="str">
        <f>TEXT(EnergyDemand__2_1[[#This Row],[Date]],"dddd")</f>
        <v>Monday</v>
      </c>
      <c r="F1506" s="49">
        <f>YEAR(EnergyDemand__2_1[[#This Row],[Date]])</f>
        <v>2015</v>
      </c>
      <c r="G1506">
        <v>1.8</v>
      </c>
      <c r="H1506">
        <v>14.7</v>
      </c>
      <c r="I1506">
        <v>9.6999999999999993</v>
      </c>
      <c r="J1506">
        <v>0</v>
      </c>
      <c r="K1506" t="str">
        <f>VLOOKUP(EnergyDemand__2_1[[#This Row],[Date]],_holidays!$A$1:$C$2107,2,0)</f>
        <v>Y</v>
      </c>
      <c r="L1506" t="str">
        <f>VLOOKUP(EnergyDemand__2_1[[#This Row],[Date]],_holidays!$A$1:$C$2107,3,0)</f>
        <v>N</v>
      </c>
      <c r="M1506" s="2">
        <v>146154.37</v>
      </c>
      <c r="N1506" s="4">
        <v>41.79671269</v>
      </c>
      <c r="O1506" s="54">
        <f>EnergyDemand__2_1[[#This Row],[Demand]]*EnergyDemand__2_1[[#This Row],[RRP AUD$]]</f>
        <v>6108772.2112779552</v>
      </c>
    </row>
    <row r="1507" spans="1:15" x14ac:dyDescent="0.3">
      <c r="A1507" s="3">
        <v>42255</v>
      </c>
      <c r="B1507" s="3" t="str">
        <f>"Q" &amp;INT((MONTH(A1507)+2)/3) &amp; "-" &amp; YEAR(A1507)</f>
        <v>Q3-2015</v>
      </c>
      <c r="C1507" t="str">
        <f>TEXT(EnergyDemand__2_1[[#This Row],[Date]],"mmmm")</f>
        <v>September</v>
      </c>
      <c r="D1507">
        <f>WEEKNUM(EnergyDemand__2_1[[#This Row],[Date]],)</f>
        <v>37</v>
      </c>
      <c r="E1507" t="str">
        <f>TEXT(EnergyDemand__2_1[[#This Row],[Date]],"dddd")</f>
        <v>Tuesday</v>
      </c>
      <c r="F1507" s="49">
        <f>YEAR(EnergyDemand__2_1[[#This Row],[Date]])</f>
        <v>2015</v>
      </c>
      <c r="G1507">
        <v>8.8000000000000007</v>
      </c>
      <c r="H1507">
        <v>12.8</v>
      </c>
      <c r="I1507">
        <v>11.1</v>
      </c>
      <c r="J1507">
        <v>2</v>
      </c>
      <c r="K1507" t="str">
        <f>VLOOKUP(EnergyDemand__2_1[[#This Row],[Date]],_holidays!$A$1:$C$2107,2,0)</f>
        <v>Y</v>
      </c>
      <c r="L1507" t="str">
        <f>VLOOKUP(EnergyDemand__2_1[[#This Row],[Date]],_holidays!$A$1:$C$2107,3,0)</f>
        <v>N</v>
      </c>
      <c r="M1507" s="2">
        <v>136340.70000000001</v>
      </c>
      <c r="N1507" s="4">
        <v>41.710381609999999</v>
      </c>
      <c r="O1507" s="54">
        <f>EnergyDemand__2_1[[#This Row],[Demand]]*EnergyDemand__2_1[[#This Row],[RRP AUD$]]</f>
        <v>5686822.6259745276</v>
      </c>
    </row>
    <row r="1508" spans="1:15" x14ac:dyDescent="0.3">
      <c r="A1508" s="3">
        <v>43811</v>
      </c>
      <c r="B1508" s="3" t="str">
        <f>"Q" &amp;INT((MONTH(A1508)+2)/3) &amp; "-" &amp; YEAR(A1508)</f>
        <v>Q4-2019</v>
      </c>
      <c r="C1508" t="str">
        <f>TEXT(EnergyDemand__2_1[[#This Row],[Date]],"mmmm")</f>
        <v>December</v>
      </c>
      <c r="D1508">
        <f>WEEKNUM(EnergyDemand__2_1[[#This Row],[Date]],)</f>
        <v>50</v>
      </c>
      <c r="E1508" t="str">
        <f>TEXT(EnergyDemand__2_1[[#This Row],[Date]],"dddd")</f>
        <v>Thursday</v>
      </c>
      <c r="F1508" s="49">
        <f>YEAR(EnergyDemand__2_1[[#This Row],[Date]])</f>
        <v>2019</v>
      </c>
      <c r="G1508">
        <v>13.4</v>
      </c>
      <c r="H1508">
        <v>18.399999999999999</v>
      </c>
      <c r="I1508">
        <v>22.7</v>
      </c>
      <c r="J1508">
        <v>0</v>
      </c>
      <c r="K1508" t="str">
        <f>VLOOKUP(EnergyDemand__2_1[[#This Row],[Date]],_holidays!$A$1:$C$2107,2,0)</f>
        <v>Y</v>
      </c>
      <c r="L1508" t="str">
        <f>VLOOKUP(EnergyDemand__2_1[[#This Row],[Date]],_holidays!$A$1:$C$2107,3,0)</f>
        <v>N</v>
      </c>
      <c r="M1508" s="2">
        <v>108599.065</v>
      </c>
      <c r="N1508" s="4">
        <v>41.647543489999997</v>
      </c>
      <c r="O1508" s="54">
        <f>EnergyDemand__2_1[[#This Row],[Demand]]*EnergyDemand__2_1[[#This Row],[RRP AUD$]]</f>
        <v>4522884.2825608365</v>
      </c>
    </row>
    <row r="1509" spans="1:15" x14ac:dyDescent="0.3">
      <c r="A1509" s="3">
        <v>42243</v>
      </c>
      <c r="B1509" s="3" t="str">
        <f>"Q" &amp;INT((MONTH(A1509)+2)/3) &amp; "-" &amp; YEAR(A1509)</f>
        <v>Q3-2015</v>
      </c>
      <c r="C1509" t="str">
        <f>TEXT(EnergyDemand__2_1[[#This Row],[Date]],"mmmm")</f>
        <v>August</v>
      </c>
      <c r="D1509">
        <f>WEEKNUM(EnergyDemand__2_1[[#This Row],[Date]],)</f>
        <v>35</v>
      </c>
      <c r="E1509" t="str">
        <f>TEXT(EnergyDemand__2_1[[#This Row],[Date]],"dddd")</f>
        <v>Thursday</v>
      </c>
      <c r="F1509" s="49">
        <f>YEAR(EnergyDemand__2_1[[#This Row],[Date]])</f>
        <v>2015</v>
      </c>
      <c r="G1509">
        <v>9.8000000000000007</v>
      </c>
      <c r="H1509">
        <v>11.7</v>
      </c>
      <c r="I1509">
        <v>2.7</v>
      </c>
      <c r="J1509">
        <v>0.8</v>
      </c>
      <c r="K1509" t="str">
        <f>VLOOKUP(EnergyDemand__2_1[[#This Row],[Date]],_holidays!$A$1:$C$2107,2,0)</f>
        <v>Y</v>
      </c>
      <c r="L1509" t="str">
        <f>VLOOKUP(EnergyDemand__2_1[[#This Row],[Date]],_holidays!$A$1:$C$2107,3,0)</f>
        <v>N</v>
      </c>
      <c r="M1509" s="2">
        <v>141159.76999999999</v>
      </c>
      <c r="N1509" s="4">
        <v>41.605335449999998</v>
      </c>
      <c r="O1509" s="54">
        <f>EnergyDemand__2_1[[#This Row],[Demand]]*EnergyDemand__2_1[[#This Row],[RRP AUD$]]</f>
        <v>5872999.5828948459</v>
      </c>
    </row>
    <row r="1510" spans="1:15" x14ac:dyDescent="0.3">
      <c r="A1510" s="3">
        <v>42579</v>
      </c>
      <c r="B1510" s="3" t="str">
        <f>"Q" &amp;INT((MONTH(A1510)+2)/3) &amp; "-" &amp; YEAR(A1510)</f>
        <v>Q3-2016</v>
      </c>
      <c r="C1510" t="str">
        <f>TEXT(EnergyDemand__2_1[[#This Row],[Date]],"mmmm")</f>
        <v>July</v>
      </c>
      <c r="D1510">
        <f>WEEKNUM(EnergyDemand__2_1[[#This Row],[Date]],)</f>
        <v>31</v>
      </c>
      <c r="E1510" t="str">
        <f>TEXT(EnergyDemand__2_1[[#This Row],[Date]],"dddd")</f>
        <v>Thursday</v>
      </c>
      <c r="F1510" s="49">
        <f>YEAR(EnergyDemand__2_1[[#This Row],[Date]])</f>
        <v>2016</v>
      </c>
      <c r="G1510">
        <v>6.9</v>
      </c>
      <c r="H1510">
        <v>15.2</v>
      </c>
      <c r="I1510">
        <v>6.3</v>
      </c>
      <c r="J1510">
        <v>0</v>
      </c>
      <c r="K1510" t="str">
        <f>VLOOKUP(EnergyDemand__2_1[[#This Row],[Date]],_holidays!$A$1:$C$2107,2,0)</f>
        <v>Y</v>
      </c>
      <c r="L1510" t="str">
        <f>VLOOKUP(EnergyDemand__2_1[[#This Row],[Date]],_holidays!$A$1:$C$2107,3,0)</f>
        <v>N</v>
      </c>
      <c r="M1510" s="2">
        <v>142341.63500000001</v>
      </c>
      <c r="N1510" s="4">
        <v>41.561898749999997</v>
      </c>
      <c r="O1510" s="54">
        <f>EnergyDemand__2_1[[#This Row],[Demand]]*EnergyDemand__2_1[[#This Row],[RRP AUD$]]</f>
        <v>5915988.6217794567</v>
      </c>
    </row>
    <row r="1511" spans="1:15" x14ac:dyDescent="0.3">
      <c r="A1511" s="3">
        <v>42706</v>
      </c>
      <c r="B1511" s="3" t="str">
        <f>"Q" &amp;INT((MONTH(A1511)+2)/3) &amp; "-" &amp; YEAR(A1511)</f>
        <v>Q4-2016</v>
      </c>
      <c r="C1511" t="str">
        <f>TEXT(EnergyDemand__2_1[[#This Row],[Date]],"mmmm")</f>
        <v>December</v>
      </c>
      <c r="D1511">
        <f>WEEKNUM(EnergyDemand__2_1[[#This Row],[Date]],)</f>
        <v>49</v>
      </c>
      <c r="E1511" t="str">
        <f>TEXT(EnergyDemand__2_1[[#This Row],[Date]],"dddd")</f>
        <v>Friday</v>
      </c>
      <c r="F1511" s="49">
        <f>YEAR(EnergyDemand__2_1[[#This Row],[Date]])</f>
        <v>2016</v>
      </c>
      <c r="G1511">
        <v>13</v>
      </c>
      <c r="H1511">
        <v>21.6</v>
      </c>
      <c r="I1511">
        <v>29.7</v>
      </c>
      <c r="J1511">
        <v>0</v>
      </c>
      <c r="K1511" t="str">
        <f>VLOOKUP(EnergyDemand__2_1[[#This Row],[Date]],_holidays!$A$1:$C$2107,2,0)</f>
        <v>Y</v>
      </c>
      <c r="L1511" t="str">
        <f>VLOOKUP(EnergyDemand__2_1[[#This Row],[Date]],_holidays!$A$1:$C$2107,3,0)</f>
        <v>N</v>
      </c>
      <c r="M1511" s="2">
        <v>109318.355</v>
      </c>
      <c r="N1511" s="4">
        <v>41.499436780000003</v>
      </c>
      <c r="O1511" s="54">
        <f>EnergyDemand__2_1[[#This Row],[Demand]]*EnergyDemand__2_1[[#This Row],[RRP AUD$]]</f>
        <v>4536650.1622160971</v>
      </c>
    </row>
    <row r="1512" spans="1:15" x14ac:dyDescent="0.3">
      <c r="A1512" s="3">
        <v>42290</v>
      </c>
      <c r="B1512" s="3" t="str">
        <f>"Q" &amp;INT((MONTH(A1512)+2)/3) &amp; "-" &amp; YEAR(A1512)</f>
        <v>Q4-2015</v>
      </c>
      <c r="C1512" t="str">
        <f>TEXT(EnergyDemand__2_1[[#This Row],[Date]],"mmmm")</f>
        <v>October</v>
      </c>
      <c r="D1512">
        <f>WEEKNUM(EnergyDemand__2_1[[#This Row],[Date]],)</f>
        <v>42</v>
      </c>
      <c r="E1512" t="str">
        <f>TEXT(EnergyDemand__2_1[[#This Row],[Date]],"dddd")</f>
        <v>Tuesday</v>
      </c>
      <c r="F1512" s="49">
        <f>YEAR(EnergyDemand__2_1[[#This Row],[Date]])</f>
        <v>2015</v>
      </c>
      <c r="G1512">
        <v>7.9</v>
      </c>
      <c r="H1512">
        <v>17.600000000000001</v>
      </c>
      <c r="I1512">
        <v>24.3</v>
      </c>
      <c r="J1512">
        <v>0.4</v>
      </c>
      <c r="K1512" t="str">
        <f>VLOOKUP(EnergyDemand__2_1[[#This Row],[Date]],_holidays!$A$1:$C$2107,2,0)</f>
        <v>Y</v>
      </c>
      <c r="L1512" t="str">
        <f>VLOOKUP(EnergyDemand__2_1[[#This Row],[Date]],_holidays!$A$1:$C$2107,3,0)</f>
        <v>N</v>
      </c>
      <c r="M1512" s="2">
        <v>122830.38</v>
      </c>
      <c r="N1512" s="4">
        <v>41.49816809</v>
      </c>
      <c r="O1512" s="54">
        <f>EnergyDemand__2_1[[#This Row],[Demand]]*EnergyDemand__2_1[[#This Row],[RRP AUD$]]</f>
        <v>5097235.7557985745</v>
      </c>
    </row>
    <row r="1513" spans="1:15" x14ac:dyDescent="0.3">
      <c r="A1513" s="3">
        <v>42286</v>
      </c>
      <c r="B1513" s="3" t="str">
        <f>"Q" &amp;INT((MONTH(A1513)+2)/3) &amp; "-" &amp; YEAR(A1513)</f>
        <v>Q4-2015</v>
      </c>
      <c r="C1513" t="str">
        <f>TEXT(EnergyDemand__2_1[[#This Row],[Date]],"mmmm")</f>
        <v>October</v>
      </c>
      <c r="D1513">
        <f>WEEKNUM(EnergyDemand__2_1[[#This Row],[Date]],)</f>
        <v>41</v>
      </c>
      <c r="E1513" t="str">
        <f>TEXT(EnergyDemand__2_1[[#This Row],[Date]],"dddd")</f>
        <v>Friday</v>
      </c>
      <c r="F1513" s="49">
        <f>YEAR(EnergyDemand__2_1[[#This Row],[Date]])</f>
        <v>2015</v>
      </c>
      <c r="G1513">
        <v>10.9</v>
      </c>
      <c r="H1513">
        <v>29.9</v>
      </c>
      <c r="I1513">
        <v>22</v>
      </c>
      <c r="J1513">
        <v>0</v>
      </c>
      <c r="K1513" t="str">
        <f>VLOOKUP(EnergyDemand__2_1[[#This Row],[Date]],_holidays!$A$1:$C$2107,2,0)</f>
        <v>Y</v>
      </c>
      <c r="L1513" t="str">
        <f>VLOOKUP(EnergyDemand__2_1[[#This Row],[Date]],_holidays!$A$1:$C$2107,3,0)</f>
        <v>N</v>
      </c>
      <c r="M1513" s="2">
        <v>126989.905</v>
      </c>
      <c r="N1513" s="4">
        <v>41.415074920000002</v>
      </c>
      <c r="O1513" s="54">
        <f>EnergyDemand__2_1[[#This Row],[Demand]]*EnergyDemand__2_1[[#This Row],[RRP AUD$]]</f>
        <v>5259296.429658683</v>
      </c>
    </row>
    <row r="1514" spans="1:15" x14ac:dyDescent="0.3">
      <c r="A1514" s="3">
        <v>43805</v>
      </c>
      <c r="B1514" s="3" t="str">
        <f>"Q" &amp;INT((MONTH(A1514)+2)/3) &amp; "-" &amp; YEAR(A1514)</f>
        <v>Q4-2019</v>
      </c>
      <c r="C1514" t="str">
        <f>TEXT(EnergyDemand__2_1[[#This Row],[Date]],"mmmm")</f>
        <v>December</v>
      </c>
      <c r="D1514">
        <f>WEEKNUM(EnergyDemand__2_1[[#This Row],[Date]],)</f>
        <v>49</v>
      </c>
      <c r="E1514" t="str">
        <f>TEXT(EnergyDemand__2_1[[#This Row],[Date]],"dddd")</f>
        <v>Friday</v>
      </c>
      <c r="F1514" s="49">
        <f>YEAR(EnergyDemand__2_1[[#This Row],[Date]])</f>
        <v>2019</v>
      </c>
      <c r="G1514">
        <v>13.3</v>
      </c>
      <c r="H1514">
        <v>20.8</v>
      </c>
      <c r="I1514">
        <v>18.2</v>
      </c>
      <c r="J1514">
        <v>0</v>
      </c>
      <c r="K1514" t="str">
        <f>VLOOKUP(EnergyDemand__2_1[[#This Row],[Date]],_holidays!$A$1:$C$2107,2,0)</f>
        <v>Y</v>
      </c>
      <c r="L1514" t="str">
        <f>VLOOKUP(EnergyDemand__2_1[[#This Row],[Date]],_holidays!$A$1:$C$2107,3,0)</f>
        <v>N</v>
      </c>
      <c r="M1514" s="2">
        <v>105028.985</v>
      </c>
      <c r="N1514" s="4">
        <v>41.38035927</v>
      </c>
      <c r="O1514" s="54">
        <f>EnergyDemand__2_1[[#This Row],[Demand]]*EnergyDemand__2_1[[#This Row],[RRP AUD$]]</f>
        <v>4346137.1330634411</v>
      </c>
    </row>
    <row r="1515" spans="1:15" x14ac:dyDescent="0.3">
      <c r="A1515" s="3">
        <v>42410</v>
      </c>
      <c r="B1515" s="3" t="str">
        <f>"Q" &amp;INT((MONTH(A1515)+2)/3) &amp; "-" &amp; YEAR(A1515)</f>
        <v>Q1-2016</v>
      </c>
      <c r="C1515" t="str">
        <f>TEXT(EnergyDemand__2_1[[#This Row],[Date]],"mmmm")</f>
        <v>February</v>
      </c>
      <c r="D1515">
        <f>WEEKNUM(EnergyDemand__2_1[[#This Row],[Date]],)</f>
        <v>7</v>
      </c>
      <c r="E1515" t="str">
        <f>TEXT(EnergyDemand__2_1[[#This Row],[Date]],"dddd")</f>
        <v>Wednesday</v>
      </c>
      <c r="F1515" s="49">
        <f>YEAR(EnergyDemand__2_1[[#This Row],[Date]])</f>
        <v>2016</v>
      </c>
      <c r="G1515">
        <v>17.399999999999999</v>
      </c>
      <c r="H1515">
        <v>23.3</v>
      </c>
      <c r="I1515">
        <v>25.3</v>
      </c>
      <c r="J1515">
        <v>0</v>
      </c>
      <c r="K1515" t="str">
        <f>VLOOKUP(EnergyDemand__2_1[[#This Row],[Date]],_holidays!$A$1:$C$2107,2,0)</f>
        <v>Y</v>
      </c>
      <c r="L1515" t="str">
        <f>VLOOKUP(EnergyDemand__2_1[[#This Row],[Date]],_holidays!$A$1:$C$2107,3,0)</f>
        <v>N</v>
      </c>
      <c r="M1515" s="2">
        <v>132265.005</v>
      </c>
      <c r="N1515" s="4">
        <v>41.376079619999999</v>
      </c>
      <c r="O1515" s="54">
        <f>EnergyDemand__2_1[[#This Row],[Demand]]*EnergyDemand__2_1[[#This Row],[RRP AUD$]]</f>
        <v>5472607.3778196983</v>
      </c>
    </row>
    <row r="1516" spans="1:15" x14ac:dyDescent="0.3">
      <c r="A1516" s="3">
        <v>42331</v>
      </c>
      <c r="B1516" s="3" t="str">
        <f>"Q" &amp;INT((MONTH(A1516)+2)/3) &amp; "-" &amp; YEAR(A1516)</f>
        <v>Q4-2015</v>
      </c>
      <c r="C1516" t="str">
        <f>TEXT(EnergyDemand__2_1[[#This Row],[Date]],"mmmm")</f>
        <v>November</v>
      </c>
      <c r="D1516">
        <f>WEEKNUM(EnergyDemand__2_1[[#This Row],[Date]],)</f>
        <v>48</v>
      </c>
      <c r="E1516" t="str">
        <f>TEXT(EnergyDemand__2_1[[#This Row],[Date]],"dddd")</f>
        <v>Monday</v>
      </c>
      <c r="F1516" s="49">
        <f>YEAR(EnergyDemand__2_1[[#This Row],[Date]])</f>
        <v>2015</v>
      </c>
      <c r="G1516">
        <v>13.8</v>
      </c>
      <c r="H1516">
        <v>20.7</v>
      </c>
      <c r="I1516">
        <v>27.3</v>
      </c>
      <c r="J1516">
        <v>0</v>
      </c>
      <c r="K1516" t="str">
        <f>VLOOKUP(EnergyDemand__2_1[[#This Row],[Date]],_holidays!$A$1:$C$2107,2,0)</f>
        <v>Y</v>
      </c>
      <c r="L1516" t="str">
        <f>VLOOKUP(EnergyDemand__2_1[[#This Row],[Date]],_holidays!$A$1:$C$2107,3,0)</f>
        <v>N</v>
      </c>
      <c r="M1516" s="2">
        <v>114406.825</v>
      </c>
      <c r="N1516" s="4">
        <v>41.368772450000002</v>
      </c>
      <c r="O1516" s="54">
        <f>EnergyDemand__2_1[[#This Row],[Demand]]*EnergyDemand__2_1[[#This Row],[RRP AUD$]]</f>
        <v>4732869.9101519715</v>
      </c>
    </row>
    <row r="1517" spans="1:15" x14ac:dyDescent="0.3">
      <c r="A1517" s="3">
        <v>42435</v>
      </c>
      <c r="B1517" s="3" t="str">
        <f>"Q" &amp;INT((MONTH(A1517)+2)/3) &amp; "-" &amp; YEAR(A1517)</f>
        <v>Q1-2016</v>
      </c>
      <c r="C1517" t="str">
        <f>TEXT(EnergyDemand__2_1[[#This Row],[Date]],"mmmm")</f>
        <v>March</v>
      </c>
      <c r="D1517">
        <f>WEEKNUM(EnergyDemand__2_1[[#This Row],[Date]],)</f>
        <v>11</v>
      </c>
      <c r="E1517" t="str">
        <f>TEXT(EnergyDemand__2_1[[#This Row],[Date]],"dddd")</f>
        <v>Sunday</v>
      </c>
      <c r="F1517" s="49">
        <f>YEAR(EnergyDemand__2_1[[#This Row],[Date]])</f>
        <v>2016</v>
      </c>
      <c r="G1517">
        <v>17.399999999999999</v>
      </c>
      <c r="H1517">
        <v>25.2</v>
      </c>
      <c r="I1517">
        <v>21.3</v>
      </c>
      <c r="J1517">
        <v>0</v>
      </c>
      <c r="K1517" t="str">
        <f>VLOOKUP(EnergyDemand__2_1[[#This Row],[Date]],_holidays!$A$1:$C$2107,2,0)</f>
        <v>Y</v>
      </c>
      <c r="L1517" t="str">
        <f>VLOOKUP(EnergyDemand__2_1[[#This Row],[Date]],_holidays!$A$1:$C$2107,3,0)</f>
        <v>N</v>
      </c>
      <c r="M1517" s="2">
        <v>117707.95</v>
      </c>
      <c r="N1517" s="4">
        <v>41.320647800000003</v>
      </c>
      <c r="O1517" s="54">
        <f>EnergyDemand__2_1[[#This Row],[Demand]]*EnergyDemand__2_1[[#This Row],[RRP AUD$]]</f>
        <v>4863768.7452100106</v>
      </c>
    </row>
    <row r="1518" spans="1:15" x14ac:dyDescent="0.3">
      <c r="A1518" s="3">
        <v>42429</v>
      </c>
      <c r="B1518" s="3" t="str">
        <f>"Q" &amp;INT((MONTH(A1518)+2)/3) &amp; "-" &amp; YEAR(A1518)</f>
        <v>Q1-2016</v>
      </c>
      <c r="C1518" t="str">
        <f>TEXT(EnergyDemand__2_1[[#This Row],[Date]],"mmmm")</f>
        <v>February</v>
      </c>
      <c r="D1518">
        <f>WEEKNUM(EnergyDemand__2_1[[#This Row],[Date]],)</f>
        <v>10</v>
      </c>
      <c r="E1518" t="str">
        <f>TEXT(EnergyDemand__2_1[[#This Row],[Date]],"dddd")</f>
        <v>Monday</v>
      </c>
      <c r="F1518" s="49">
        <f>YEAR(EnergyDemand__2_1[[#This Row],[Date]])</f>
        <v>2016</v>
      </c>
      <c r="G1518">
        <v>15</v>
      </c>
      <c r="H1518">
        <v>23.7</v>
      </c>
      <c r="I1518">
        <v>18.2</v>
      </c>
      <c r="J1518">
        <v>0</v>
      </c>
      <c r="K1518" t="str">
        <f>VLOOKUP(EnergyDemand__2_1[[#This Row],[Date]],_holidays!$A$1:$C$2107,2,0)</f>
        <v>Y</v>
      </c>
      <c r="L1518" t="str">
        <f>VLOOKUP(EnergyDemand__2_1[[#This Row],[Date]],_holidays!$A$1:$C$2107,3,0)</f>
        <v>N</v>
      </c>
      <c r="M1518" s="2">
        <v>125400.08</v>
      </c>
      <c r="N1518" s="4">
        <v>41.258079010000003</v>
      </c>
      <c r="O1518" s="54">
        <f>EnergyDemand__2_1[[#This Row],[Demand]]*EnergyDemand__2_1[[#This Row],[RRP AUD$]]</f>
        <v>5173766.4085003212</v>
      </c>
    </row>
    <row r="1519" spans="1:15" x14ac:dyDescent="0.3">
      <c r="A1519" s="3">
        <v>43825</v>
      </c>
      <c r="B1519" s="3" t="str">
        <f>"Q" &amp;INT((MONTH(A1519)+2)/3) &amp; "-" &amp; YEAR(A1519)</f>
        <v>Q4-2019</v>
      </c>
      <c r="C1519" t="str">
        <f>TEXT(EnergyDemand__2_1[[#This Row],[Date]],"mmmm")</f>
        <v>December</v>
      </c>
      <c r="D1519">
        <f>WEEKNUM(EnergyDemand__2_1[[#This Row],[Date]],)</f>
        <v>52</v>
      </c>
      <c r="E1519" t="str">
        <f>TEXT(EnergyDemand__2_1[[#This Row],[Date]],"dddd")</f>
        <v>Thursday</v>
      </c>
      <c r="F1519" s="49">
        <f>YEAR(EnergyDemand__2_1[[#This Row],[Date]])</f>
        <v>2019</v>
      </c>
      <c r="G1519">
        <v>16.5</v>
      </c>
      <c r="H1519">
        <v>20.5</v>
      </c>
      <c r="I1519">
        <v>26.2</v>
      </c>
      <c r="J1519">
        <v>0</v>
      </c>
      <c r="K1519" t="str">
        <f>VLOOKUP(EnergyDemand__2_1[[#This Row],[Date]],_holidays!$A$1:$C$2107,2,0)</f>
        <v>N</v>
      </c>
      <c r="L1519" t="str">
        <f>VLOOKUP(EnergyDemand__2_1[[#This Row],[Date]],_holidays!$A$1:$C$2107,3,0)</f>
        <v>Y</v>
      </c>
      <c r="M1519" s="2">
        <v>96120.524999999994</v>
      </c>
      <c r="N1519" s="4">
        <v>41.255986679999999</v>
      </c>
      <c r="O1519" s="54">
        <f>EnergyDemand__2_1[[#This Row],[Demand]]*EnergyDemand__2_1[[#This Row],[RRP AUD$]]</f>
        <v>3965547.0990746068</v>
      </c>
    </row>
    <row r="1520" spans="1:15" x14ac:dyDescent="0.3">
      <c r="A1520" s="3">
        <v>42436</v>
      </c>
      <c r="B1520" s="3" t="str">
        <f>"Q" &amp;INT((MONTH(A1520)+2)/3) &amp; "-" &amp; YEAR(A1520)</f>
        <v>Q1-2016</v>
      </c>
      <c r="C1520" t="str">
        <f>TEXT(EnergyDemand__2_1[[#This Row],[Date]],"mmmm")</f>
        <v>March</v>
      </c>
      <c r="D1520">
        <f>WEEKNUM(EnergyDemand__2_1[[#This Row],[Date]],)</f>
        <v>11</v>
      </c>
      <c r="E1520" t="str">
        <f>TEXT(EnergyDemand__2_1[[#This Row],[Date]],"dddd")</f>
        <v>Monday</v>
      </c>
      <c r="F1520" s="49">
        <f>YEAR(EnergyDemand__2_1[[#This Row],[Date]])</f>
        <v>2016</v>
      </c>
      <c r="G1520">
        <v>18.600000000000001</v>
      </c>
      <c r="H1520">
        <v>24.9</v>
      </c>
      <c r="I1520">
        <v>7.9</v>
      </c>
      <c r="J1520">
        <v>3.2</v>
      </c>
      <c r="K1520" t="str">
        <f>VLOOKUP(EnergyDemand__2_1[[#This Row],[Date]],_holidays!$A$1:$C$2107,2,0)</f>
        <v>Y</v>
      </c>
      <c r="L1520" t="str">
        <f>VLOOKUP(EnergyDemand__2_1[[#This Row],[Date]],_holidays!$A$1:$C$2107,3,0)</f>
        <v>N</v>
      </c>
      <c r="M1520" s="2">
        <v>131465.82500000001</v>
      </c>
      <c r="N1520" s="4">
        <v>41.149502560000002</v>
      </c>
      <c r="O1520" s="54">
        <f>EnergyDemand__2_1[[#This Row],[Demand]]*EnergyDemand__2_1[[#This Row],[RRP AUD$]]</f>
        <v>5409753.3023900129</v>
      </c>
    </row>
    <row r="1521" spans="1:15" x14ac:dyDescent="0.3">
      <c r="A1521" s="3">
        <v>42648</v>
      </c>
      <c r="B1521" s="3" t="str">
        <f>"Q" &amp;INT((MONTH(A1521)+2)/3) &amp; "-" &amp; YEAR(A1521)</f>
        <v>Q4-2016</v>
      </c>
      <c r="C1521" t="str">
        <f>TEXT(EnergyDemand__2_1[[#This Row],[Date]],"mmmm")</f>
        <v>October</v>
      </c>
      <c r="D1521">
        <f>WEEKNUM(EnergyDemand__2_1[[#This Row],[Date]],)</f>
        <v>41</v>
      </c>
      <c r="E1521" t="str">
        <f>TEXT(EnergyDemand__2_1[[#This Row],[Date]],"dddd")</f>
        <v>Wednesday</v>
      </c>
      <c r="F1521" s="49">
        <f>YEAR(EnergyDemand__2_1[[#This Row],[Date]])</f>
        <v>2016</v>
      </c>
      <c r="G1521">
        <v>8</v>
      </c>
      <c r="H1521">
        <v>17.100000000000001</v>
      </c>
      <c r="I1521">
        <v>7.5</v>
      </c>
      <c r="J1521">
        <v>2.8</v>
      </c>
      <c r="K1521" t="str">
        <f>VLOOKUP(EnergyDemand__2_1[[#This Row],[Date]],_holidays!$A$1:$C$2107,2,0)</f>
        <v>Y</v>
      </c>
      <c r="L1521" t="str">
        <f>VLOOKUP(EnergyDemand__2_1[[#This Row],[Date]],_holidays!$A$1:$C$2107,3,0)</f>
        <v>N</v>
      </c>
      <c r="M1521" s="2">
        <v>128558.38499999999</v>
      </c>
      <c r="N1521" s="4">
        <v>41.115132719999998</v>
      </c>
      <c r="O1521" s="54">
        <f>EnergyDemand__2_1[[#This Row],[Demand]]*EnergyDemand__2_1[[#This Row],[RRP AUD$]]</f>
        <v>5285695.0615438567</v>
      </c>
    </row>
    <row r="1522" spans="1:15" x14ac:dyDescent="0.3">
      <c r="A1522" s="3">
        <v>42175</v>
      </c>
      <c r="B1522" s="3" t="str">
        <f>"Q" &amp;INT((MONTH(A1522)+2)/3) &amp; "-" &amp; YEAR(A1522)</f>
        <v>Q2-2015</v>
      </c>
      <c r="C1522" t="str">
        <f>TEXT(EnergyDemand__2_1[[#This Row],[Date]],"mmmm")</f>
        <v>June</v>
      </c>
      <c r="D1522">
        <f>WEEKNUM(EnergyDemand__2_1[[#This Row],[Date]],)</f>
        <v>25</v>
      </c>
      <c r="E1522" t="str">
        <f>TEXT(EnergyDemand__2_1[[#This Row],[Date]],"dddd")</f>
        <v>Saturday</v>
      </c>
      <c r="F1522" s="49">
        <f>YEAR(EnergyDemand__2_1[[#This Row],[Date]])</f>
        <v>2015</v>
      </c>
      <c r="G1522">
        <v>4.0999999999999996</v>
      </c>
      <c r="H1522">
        <v>11.6</v>
      </c>
      <c r="I1522">
        <v>7.1</v>
      </c>
      <c r="J1522">
        <v>0</v>
      </c>
      <c r="K1522" t="str">
        <f>VLOOKUP(EnergyDemand__2_1[[#This Row],[Date]],_holidays!$A$1:$C$2107,2,0)</f>
        <v>Y</v>
      </c>
      <c r="L1522" t="str">
        <f>VLOOKUP(EnergyDemand__2_1[[#This Row],[Date]],_holidays!$A$1:$C$2107,3,0)</f>
        <v>N</v>
      </c>
      <c r="M1522" s="2">
        <v>129576.36</v>
      </c>
      <c r="N1522" s="4">
        <v>41.097683109999998</v>
      </c>
      <c r="O1522" s="54">
        <f>EnergyDemand__2_1[[#This Row],[Demand]]*EnergyDemand__2_1[[#This Row],[RRP AUD$]]</f>
        <v>5325288.1818272797</v>
      </c>
    </row>
    <row r="1523" spans="1:15" x14ac:dyDescent="0.3">
      <c r="A1523" s="3">
        <v>42594</v>
      </c>
      <c r="B1523" s="3" t="str">
        <f>"Q" &amp;INT((MONTH(A1523)+2)/3) &amp; "-" &amp; YEAR(A1523)</f>
        <v>Q3-2016</v>
      </c>
      <c r="C1523" t="str">
        <f>TEXT(EnergyDemand__2_1[[#This Row],[Date]],"mmmm")</f>
        <v>August</v>
      </c>
      <c r="D1523">
        <f>WEEKNUM(EnergyDemand__2_1[[#This Row],[Date]],)</f>
        <v>33</v>
      </c>
      <c r="E1523" t="str">
        <f>TEXT(EnergyDemand__2_1[[#This Row],[Date]],"dddd")</f>
        <v>Friday</v>
      </c>
      <c r="F1523" s="49">
        <f>YEAR(EnergyDemand__2_1[[#This Row],[Date]])</f>
        <v>2016</v>
      </c>
      <c r="G1523">
        <v>7.7</v>
      </c>
      <c r="H1523">
        <v>14.1</v>
      </c>
      <c r="I1523">
        <v>11.7</v>
      </c>
      <c r="J1523">
        <v>0</v>
      </c>
      <c r="K1523" t="str">
        <f>VLOOKUP(EnergyDemand__2_1[[#This Row],[Date]],_holidays!$A$1:$C$2107,2,0)</f>
        <v>Y</v>
      </c>
      <c r="L1523" t="str">
        <f>VLOOKUP(EnergyDemand__2_1[[#This Row],[Date]],_holidays!$A$1:$C$2107,3,0)</f>
        <v>N</v>
      </c>
      <c r="M1523" s="2">
        <v>134885.67000000001</v>
      </c>
      <c r="N1523" s="4">
        <v>41.092200069999997</v>
      </c>
      <c r="O1523" s="54">
        <f>EnergyDemand__2_1[[#This Row],[Demand]]*EnergyDemand__2_1[[#This Row],[RRP AUD$]]</f>
        <v>5542748.9382159971</v>
      </c>
    </row>
    <row r="1524" spans="1:15" x14ac:dyDescent="0.3">
      <c r="A1524" s="3">
        <v>42666</v>
      </c>
      <c r="B1524" s="3" t="str">
        <f>"Q" &amp;INT((MONTH(A1524)+2)/3) &amp; "-" &amp; YEAR(A1524)</f>
        <v>Q4-2016</v>
      </c>
      <c r="C1524" t="str">
        <f>TEXT(EnergyDemand__2_1[[#This Row],[Date]],"mmmm")</f>
        <v>October</v>
      </c>
      <c r="D1524">
        <f>WEEKNUM(EnergyDemand__2_1[[#This Row],[Date]],)</f>
        <v>44</v>
      </c>
      <c r="E1524" t="str">
        <f>TEXT(EnergyDemand__2_1[[#This Row],[Date]],"dddd")</f>
        <v>Sunday</v>
      </c>
      <c r="F1524" s="49">
        <f>YEAR(EnergyDemand__2_1[[#This Row],[Date]])</f>
        <v>2016</v>
      </c>
      <c r="G1524">
        <v>7.9</v>
      </c>
      <c r="H1524">
        <v>14.1</v>
      </c>
      <c r="I1524">
        <v>18.7</v>
      </c>
      <c r="J1524">
        <v>8.8000000000000007</v>
      </c>
      <c r="K1524" t="str">
        <f>VLOOKUP(EnergyDemand__2_1[[#This Row],[Date]],_holidays!$A$1:$C$2107,2,0)</f>
        <v>Y</v>
      </c>
      <c r="L1524" t="str">
        <f>VLOOKUP(EnergyDemand__2_1[[#This Row],[Date]],_holidays!$A$1:$C$2107,3,0)</f>
        <v>N</v>
      </c>
      <c r="M1524" s="2">
        <v>111289</v>
      </c>
      <c r="N1524" s="4">
        <v>40.91855691</v>
      </c>
      <c r="O1524" s="54">
        <f>EnergyDemand__2_1[[#This Row],[Demand]]*EnergyDemand__2_1[[#This Row],[RRP AUD$]]</f>
        <v>4553785.2799569899</v>
      </c>
    </row>
    <row r="1525" spans="1:15" x14ac:dyDescent="0.3">
      <c r="A1525" s="3">
        <v>42599</v>
      </c>
      <c r="B1525" s="3" t="str">
        <f>"Q" &amp;INT((MONTH(A1525)+2)/3) &amp; "-" &amp; YEAR(A1525)</f>
        <v>Q3-2016</v>
      </c>
      <c r="C1525" t="str">
        <f>TEXT(EnergyDemand__2_1[[#This Row],[Date]],"mmmm")</f>
        <v>August</v>
      </c>
      <c r="D1525">
        <f>WEEKNUM(EnergyDemand__2_1[[#This Row],[Date]],)</f>
        <v>34</v>
      </c>
      <c r="E1525" t="str">
        <f>TEXT(EnergyDemand__2_1[[#This Row],[Date]],"dddd")</f>
        <v>Wednesday</v>
      </c>
      <c r="F1525" s="49">
        <f>YEAR(EnergyDemand__2_1[[#This Row],[Date]])</f>
        <v>2016</v>
      </c>
      <c r="G1525">
        <v>12.5</v>
      </c>
      <c r="H1525">
        <v>15.6</v>
      </c>
      <c r="I1525">
        <v>9.6</v>
      </c>
      <c r="J1525">
        <v>0.4</v>
      </c>
      <c r="K1525" t="str">
        <f>VLOOKUP(EnergyDemand__2_1[[#This Row],[Date]],_holidays!$A$1:$C$2107,2,0)</f>
        <v>Y</v>
      </c>
      <c r="L1525" t="str">
        <f>VLOOKUP(EnergyDemand__2_1[[#This Row],[Date]],_holidays!$A$1:$C$2107,3,0)</f>
        <v>N</v>
      </c>
      <c r="M1525" s="2">
        <v>132561.22</v>
      </c>
      <c r="N1525" s="4">
        <v>40.89160699</v>
      </c>
      <c r="O1525" s="54">
        <f>EnergyDemand__2_1[[#This Row],[Demand]]*EnergyDemand__2_1[[#This Row],[RRP AUD$]]</f>
        <v>5420641.3103549276</v>
      </c>
    </row>
    <row r="1526" spans="1:15" x14ac:dyDescent="0.3">
      <c r="A1526" s="3">
        <v>43935</v>
      </c>
      <c r="B1526" s="3" t="str">
        <f>"Q" &amp;INT((MONTH(A1526)+2)/3) &amp; "-" &amp; YEAR(A1526)</f>
        <v>Q2-2020</v>
      </c>
      <c r="C1526" t="str">
        <f>TEXT(EnergyDemand__2_1[[#This Row],[Date]],"mmmm")</f>
        <v>April</v>
      </c>
      <c r="D1526">
        <f>WEEKNUM(EnergyDemand__2_1[[#This Row],[Date]],)</f>
        <v>16</v>
      </c>
      <c r="E1526" t="str">
        <f>TEXT(EnergyDemand__2_1[[#This Row],[Date]],"dddd")</f>
        <v>Tuesday</v>
      </c>
      <c r="F1526" s="49">
        <f>YEAR(EnergyDemand__2_1[[#This Row],[Date]])</f>
        <v>2020</v>
      </c>
      <c r="G1526">
        <v>12.1</v>
      </c>
      <c r="H1526">
        <v>23.4</v>
      </c>
      <c r="I1526">
        <v>11.1</v>
      </c>
      <c r="J1526">
        <v>0.6</v>
      </c>
      <c r="K1526" t="str">
        <f>VLOOKUP(EnergyDemand__2_1[[#This Row],[Date]],_holidays!$A$1:$C$2107,2,0)</f>
        <v>N</v>
      </c>
      <c r="L1526" t="str">
        <f>VLOOKUP(EnergyDemand__2_1[[#This Row],[Date]],_holidays!$A$1:$C$2107,3,0)</f>
        <v>N</v>
      </c>
      <c r="M1526" s="2">
        <v>107849.83</v>
      </c>
      <c r="N1526" s="4">
        <v>40.838553589999997</v>
      </c>
      <c r="O1526" s="54">
        <f>EnergyDemand__2_1[[#This Row],[Demand]]*EnergyDemand__2_1[[#This Row],[RRP AUD$]]</f>
        <v>4404431.062127389</v>
      </c>
    </row>
    <row r="1527" spans="1:15" x14ac:dyDescent="0.3">
      <c r="A1527" s="3">
        <v>44092</v>
      </c>
      <c r="B1527" s="3" t="str">
        <f>"Q" &amp;INT((MONTH(A1527)+2)/3) &amp; "-" &amp; YEAR(A1527)</f>
        <v>Q3-2020</v>
      </c>
      <c r="C1527" t="str">
        <f>TEXT(EnergyDemand__2_1[[#This Row],[Date]],"mmmm")</f>
        <v>September</v>
      </c>
      <c r="D1527">
        <f>WEEKNUM(EnergyDemand__2_1[[#This Row],[Date]],)</f>
        <v>38</v>
      </c>
      <c r="E1527" t="str">
        <f>TEXT(EnergyDemand__2_1[[#This Row],[Date]],"dddd")</f>
        <v>Friday</v>
      </c>
      <c r="F1527" s="49">
        <f>YEAR(EnergyDemand__2_1[[#This Row],[Date]])</f>
        <v>2020</v>
      </c>
      <c r="G1527">
        <v>8.4</v>
      </c>
      <c r="H1527">
        <v>18.7</v>
      </c>
      <c r="I1527">
        <v>13.6</v>
      </c>
      <c r="J1527">
        <v>0</v>
      </c>
      <c r="K1527" t="str">
        <f>VLOOKUP(EnergyDemand__2_1[[#This Row],[Date]],_holidays!$A$1:$C$2107,2,0)</f>
        <v>N</v>
      </c>
      <c r="L1527" t="str">
        <f>VLOOKUP(EnergyDemand__2_1[[#This Row],[Date]],_holidays!$A$1:$C$2107,3,0)</f>
        <v>N</v>
      </c>
      <c r="M1527" s="2">
        <v>112335.7</v>
      </c>
      <c r="N1527" s="4">
        <v>40.837043459999997</v>
      </c>
      <c r="O1527" s="54">
        <f>EnergyDemand__2_1[[#This Row],[Demand]]*EnergyDemand__2_1[[#This Row],[RRP AUD$]]</f>
        <v>4587457.8630095217</v>
      </c>
    </row>
    <row r="1528" spans="1:15" x14ac:dyDescent="0.3">
      <c r="A1528" s="3">
        <v>43910</v>
      </c>
      <c r="B1528" s="3" t="str">
        <f>"Q" &amp;INT((MONTH(A1528)+2)/3) &amp; "-" &amp; YEAR(A1528)</f>
        <v>Q1-2020</v>
      </c>
      <c r="C1528" t="str">
        <f>TEXT(EnergyDemand__2_1[[#This Row],[Date]],"mmmm")</f>
        <v>March</v>
      </c>
      <c r="D1528">
        <f>WEEKNUM(EnergyDemand__2_1[[#This Row],[Date]],)</f>
        <v>12</v>
      </c>
      <c r="E1528" t="str">
        <f>TEXT(EnergyDemand__2_1[[#This Row],[Date]],"dddd")</f>
        <v>Friday</v>
      </c>
      <c r="F1528" s="49">
        <f>YEAR(EnergyDemand__2_1[[#This Row],[Date]])</f>
        <v>2020</v>
      </c>
      <c r="G1528">
        <v>16.100000000000001</v>
      </c>
      <c r="H1528">
        <v>22.7</v>
      </c>
      <c r="I1528">
        <v>12.6</v>
      </c>
      <c r="J1528">
        <v>0</v>
      </c>
      <c r="K1528" t="str">
        <f>VLOOKUP(EnergyDemand__2_1[[#This Row],[Date]],_holidays!$A$1:$C$2107,2,0)</f>
        <v>Y</v>
      </c>
      <c r="L1528" t="str">
        <f>VLOOKUP(EnergyDemand__2_1[[#This Row],[Date]],_holidays!$A$1:$C$2107,3,0)</f>
        <v>N</v>
      </c>
      <c r="M1528" s="2">
        <v>111547.605</v>
      </c>
      <c r="N1528" s="4">
        <v>40.76436769</v>
      </c>
      <c r="O1528" s="54">
        <f>EnergyDemand__2_1[[#This Row],[Demand]]*EnergyDemand__2_1[[#This Row],[RRP AUD$]]</f>
        <v>4547167.5851588827</v>
      </c>
    </row>
    <row r="1529" spans="1:15" x14ac:dyDescent="0.3">
      <c r="A1529" s="3">
        <v>42213</v>
      </c>
      <c r="B1529" s="3" t="str">
        <f>"Q" &amp;INT((MONTH(A1529)+2)/3) &amp; "-" &amp; YEAR(A1529)</f>
        <v>Q3-2015</v>
      </c>
      <c r="C1529" t="str">
        <f>TEXT(EnergyDemand__2_1[[#This Row],[Date]],"mmmm")</f>
        <v>July</v>
      </c>
      <c r="D1529">
        <f>WEEKNUM(EnergyDemand__2_1[[#This Row],[Date]],)</f>
        <v>31</v>
      </c>
      <c r="E1529" t="str">
        <f>TEXT(EnergyDemand__2_1[[#This Row],[Date]],"dddd")</f>
        <v>Tuesday</v>
      </c>
      <c r="F1529" s="49">
        <f>YEAR(EnergyDemand__2_1[[#This Row],[Date]])</f>
        <v>2015</v>
      </c>
      <c r="G1529">
        <v>7.9</v>
      </c>
      <c r="H1529">
        <v>14.4</v>
      </c>
      <c r="I1529">
        <v>10.199999999999999</v>
      </c>
      <c r="J1529">
        <v>0</v>
      </c>
      <c r="K1529" t="str">
        <f>VLOOKUP(EnergyDemand__2_1[[#This Row],[Date]],_holidays!$A$1:$C$2107,2,0)</f>
        <v>Y</v>
      </c>
      <c r="L1529" t="str">
        <f>VLOOKUP(EnergyDemand__2_1[[#This Row],[Date]],_holidays!$A$1:$C$2107,3,0)</f>
        <v>N</v>
      </c>
      <c r="M1529" s="2">
        <v>144008.37</v>
      </c>
      <c r="N1529" s="4">
        <v>40.752987930000003</v>
      </c>
      <c r="O1529" s="54">
        <f>EnergyDemand__2_1[[#This Row],[Demand]]*EnergyDemand__2_1[[#This Row],[RRP AUD$]]</f>
        <v>5868771.3644289747</v>
      </c>
    </row>
    <row r="1530" spans="1:15" x14ac:dyDescent="0.3">
      <c r="A1530" s="3">
        <v>42110</v>
      </c>
      <c r="B1530" s="3" t="str">
        <f>"Q" &amp;INT((MONTH(A1530)+2)/3) &amp; "-" &amp; YEAR(A1530)</f>
        <v>Q2-2015</v>
      </c>
      <c r="C1530" t="str">
        <f>TEXT(EnergyDemand__2_1[[#This Row],[Date]],"mmmm")</f>
        <v>April</v>
      </c>
      <c r="D1530">
        <f>WEEKNUM(EnergyDemand__2_1[[#This Row],[Date]],)</f>
        <v>16</v>
      </c>
      <c r="E1530" t="str">
        <f>TEXT(EnergyDemand__2_1[[#This Row],[Date]],"dddd")</f>
        <v>Thursday</v>
      </c>
      <c r="F1530" s="49">
        <f>YEAR(EnergyDemand__2_1[[#This Row],[Date]])</f>
        <v>2015</v>
      </c>
      <c r="G1530">
        <v>15.6</v>
      </c>
      <c r="H1530">
        <v>17.8</v>
      </c>
      <c r="I1530">
        <v>10.9</v>
      </c>
      <c r="J1530">
        <v>0</v>
      </c>
      <c r="K1530" t="str">
        <f>VLOOKUP(EnergyDemand__2_1[[#This Row],[Date]],_holidays!$A$1:$C$2107,2,0)</f>
        <v>Y</v>
      </c>
      <c r="L1530" t="str">
        <f>VLOOKUP(EnergyDemand__2_1[[#This Row],[Date]],_holidays!$A$1:$C$2107,3,0)</f>
        <v>N</v>
      </c>
      <c r="M1530" s="2">
        <v>126937.94</v>
      </c>
      <c r="N1530" s="4">
        <v>40.68150885</v>
      </c>
      <c r="O1530" s="54">
        <f>EnergyDemand__2_1[[#This Row],[Demand]]*EnergyDemand__2_1[[#This Row],[RRP AUD$]]</f>
        <v>5164026.9295107694</v>
      </c>
    </row>
    <row r="1531" spans="1:15" x14ac:dyDescent="0.3">
      <c r="A1531" s="3">
        <v>42264</v>
      </c>
      <c r="B1531" s="3" t="str">
        <f>"Q" &amp;INT((MONTH(A1531)+2)/3) &amp; "-" &amp; YEAR(A1531)</f>
        <v>Q3-2015</v>
      </c>
      <c r="C1531" t="str">
        <f>TEXT(EnergyDemand__2_1[[#This Row],[Date]],"mmmm")</f>
        <v>September</v>
      </c>
      <c r="D1531">
        <f>WEEKNUM(EnergyDemand__2_1[[#This Row],[Date]],)</f>
        <v>38</v>
      </c>
      <c r="E1531" t="str">
        <f>TEXT(EnergyDemand__2_1[[#This Row],[Date]],"dddd")</f>
        <v>Thursday</v>
      </c>
      <c r="F1531" s="49">
        <f>YEAR(EnergyDemand__2_1[[#This Row],[Date]])</f>
        <v>2015</v>
      </c>
      <c r="G1531">
        <v>9</v>
      </c>
      <c r="H1531">
        <v>14.3</v>
      </c>
      <c r="I1531">
        <v>12.4</v>
      </c>
      <c r="J1531">
        <v>0.4</v>
      </c>
      <c r="K1531" t="str">
        <f>VLOOKUP(EnergyDemand__2_1[[#This Row],[Date]],_holidays!$A$1:$C$2107,2,0)</f>
        <v>Y</v>
      </c>
      <c r="L1531" t="str">
        <f>VLOOKUP(EnergyDemand__2_1[[#This Row],[Date]],_holidays!$A$1:$C$2107,3,0)</f>
        <v>N</v>
      </c>
      <c r="M1531" s="2">
        <v>131050.675</v>
      </c>
      <c r="N1531" s="4">
        <v>40.639264369999999</v>
      </c>
      <c r="O1531" s="54">
        <f>EnergyDemand__2_1[[#This Row],[Demand]]*EnergyDemand__2_1[[#This Row],[RRP AUD$]]</f>
        <v>5325803.02719195</v>
      </c>
    </row>
    <row r="1532" spans="1:15" x14ac:dyDescent="0.3">
      <c r="A1532" s="3">
        <v>42265</v>
      </c>
      <c r="B1532" s="3" t="str">
        <f>"Q" &amp;INT((MONTH(A1532)+2)/3) &amp; "-" &amp; YEAR(A1532)</f>
        <v>Q3-2015</v>
      </c>
      <c r="C1532" t="str">
        <f>TEXT(EnergyDemand__2_1[[#This Row],[Date]],"mmmm")</f>
        <v>September</v>
      </c>
      <c r="D1532">
        <f>WEEKNUM(EnergyDemand__2_1[[#This Row],[Date]],)</f>
        <v>38</v>
      </c>
      <c r="E1532" t="str">
        <f>TEXT(EnergyDemand__2_1[[#This Row],[Date]],"dddd")</f>
        <v>Friday</v>
      </c>
      <c r="F1532" s="49">
        <f>YEAR(EnergyDemand__2_1[[#This Row],[Date]])</f>
        <v>2015</v>
      </c>
      <c r="G1532">
        <v>10.5</v>
      </c>
      <c r="H1532">
        <v>14.7</v>
      </c>
      <c r="I1532">
        <v>8.1</v>
      </c>
      <c r="J1532">
        <v>0</v>
      </c>
      <c r="K1532" t="str">
        <f>VLOOKUP(EnergyDemand__2_1[[#This Row],[Date]],_holidays!$A$1:$C$2107,2,0)</f>
        <v>N</v>
      </c>
      <c r="L1532" t="str">
        <f>VLOOKUP(EnergyDemand__2_1[[#This Row],[Date]],_holidays!$A$1:$C$2107,3,0)</f>
        <v>N</v>
      </c>
      <c r="M1532" s="2">
        <v>130764.58500000001</v>
      </c>
      <c r="N1532" s="4">
        <v>40.630081019999999</v>
      </c>
      <c r="O1532" s="54">
        <f>EnergyDemand__2_1[[#This Row],[Demand]]*EnergyDemand__2_1[[#This Row],[RRP AUD$]]</f>
        <v>5312975.6830966771</v>
      </c>
    </row>
    <row r="1533" spans="1:15" x14ac:dyDescent="0.3">
      <c r="A1533" s="3">
        <v>42412</v>
      </c>
      <c r="B1533" s="3" t="str">
        <f>"Q" &amp;INT((MONTH(A1533)+2)/3) &amp; "-" &amp; YEAR(A1533)</f>
        <v>Q1-2016</v>
      </c>
      <c r="C1533" t="str">
        <f>TEXT(EnergyDemand__2_1[[#This Row],[Date]],"mmmm")</f>
        <v>February</v>
      </c>
      <c r="D1533">
        <f>WEEKNUM(EnergyDemand__2_1[[#This Row],[Date]],)</f>
        <v>7</v>
      </c>
      <c r="E1533" t="str">
        <f>TEXT(EnergyDemand__2_1[[#This Row],[Date]],"dddd")</f>
        <v>Friday</v>
      </c>
      <c r="F1533" s="49">
        <f>YEAR(EnergyDemand__2_1[[#This Row],[Date]])</f>
        <v>2016</v>
      </c>
      <c r="G1533">
        <v>16.7</v>
      </c>
      <c r="H1533">
        <v>24.9</v>
      </c>
      <c r="I1533">
        <v>27.9</v>
      </c>
      <c r="J1533">
        <v>0</v>
      </c>
      <c r="K1533" t="str">
        <f>VLOOKUP(EnergyDemand__2_1[[#This Row],[Date]],_holidays!$A$1:$C$2107,2,0)</f>
        <v>Y</v>
      </c>
      <c r="L1533" t="str">
        <f>VLOOKUP(EnergyDemand__2_1[[#This Row],[Date]],_holidays!$A$1:$C$2107,3,0)</f>
        <v>N</v>
      </c>
      <c r="M1533" s="2">
        <v>133845.51999999999</v>
      </c>
      <c r="N1533" s="4">
        <v>40.626650689999998</v>
      </c>
      <c r="O1533" s="54">
        <f>EnergyDemand__2_1[[#This Row],[Demand]]*EnergyDemand__2_1[[#This Row],[RRP AUD$]]</f>
        <v>5437695.1874614079</v>
      </c>
    </row>
    <row r="1534" spans="1:15" x14ac:dyDescent="0.3">
      <c r="A1534" s="3">
        <v>43974</v>
      </c>
      <c r="B1534" s="3" t="str">
        <f>"Q" &amp;INT((MONTH(A1534)+2)/3) &amp; "-" &amp; YEAR(A1534)</f>
        <v>Q2-2020</v>
      </c>
      <c r="C1534" t="str">
        <f>TEXT(EnergyDemand__2_1[[#This Row],[Date]],"mmmm")</f>
        <v>May</v>
      </c>
      <c r="D1534">
        <f>WEEKNUM(EnergyDemand__2_1[[#This Row],[Date]],)</f>
        <v>21</v>
      </c>
      <c r="E1534" t="str">
        <f>TEXT(EnergyDemand__2_1[[#This Row],[Date]],"dddd")</f>
        <v>Saturday</v>
      </c>
      <c r="F1534" s="49">
        <f>YEAR(EnergyDemand__2_1[[#This Row],[Date]])</f>
        <v>2020</v>
      </c>
      <c r="G1534">
        <v>9.4</v>
      </c>
      <c r="H1534">
        <v>13.5</v>
      </c>
      <c r="I1534">
        <v>5.8</v>
      </c>
      <c r="J1534">
        <v>0</v>
      </c>
      <c r="K1534" t="str">
        <f>VLOOKUP(EnergyDemand__2_1[[#This Row],[Date]],_holidays!$A$1:$C$2107,2,0)</f>
        <v>N</v>
      </c>
      <c r="L1534" t="str">
        <f>VLOOKUP(EnergyDemand__2_1[[#This Row],[Date]],_holidays!$A$1:$C$2107,3,0)</f>
        <v>N</v>
      </c>
      <c r="M1534" s="2">
        <v>115234.32</v>
      </c>
      <c r="N1534" s="4">
        <v>40.605164469999998</v>
      </c>
      <c r="O1534" s="54">
        <f>EnergyDemand__2_1[[#This Row],[Demand]]*EnergyDemand__2_1[[#This Row],[RRP AUD$]]</f>
        <v>4679108.5161886103</v>
      </c>
    </row>
    <row r="1535" spans="1:15" x14ac:dyDescent="0.3">
      <c r="A1535" s="3">
        <v>42027</v>
      </c>
      <c r="B1535" s="3" t="str">
        <f>"Q" &amp;INT((MONTH(A1535)+2)/3) &amp; "-" &amp; YEAR(A1535)</f>
        <v>Q1-2015</v>
      </c>
      <c r="C1535" t="str">
        <f>TEXT(EnergyDemand__2_1[[#This Row],[Date]],"mmmm")</f>
        <v>January</v>
      </c>
      <c r="D1535">
        <f>WEEKNUM(EnergyDemand__2_1[[#This Row],[Date]],)</f>
        <v>4</v>
      </c>
      <c r="E1535" t="str">
        <f>TEXT(EnergyDemand__2_1[[#This Row],[Date]],"dddd")</f>
        <v>Friday</v>
      </c>
      <c r="F1535" s="49">
        <f>YEAR(EnergyDemand__2_1[[#This Row],[Date]])</f>
        <v>2015</v>
      </c>
      <c r="G1535">
        <v>20.2</v>
      </c>
      <c r="H1535">
        <v>25</v>
      </c>
      <c r="I1535">
        <v>28.6</v>
      </c>
      <c r="J1535">
        <v>0</v>
      </c>
      <c r="K1535" t="str">
        <f>VLOOKUP(EnergyDemand__2_1[[#This Row],[Date]],_holidays!$A$1:$C$2107,2,0)</f>
        <v>N</v>
      </c>
      <c r="L1535" t="str">
        <f>VLOOKUP(EnergyDemand__2_1[[#This Row],[Date]],_holidays!$A$1:$C$2107,3,0)</f>
        <v>N</v>
      </c>
      <c r="M1535" s="2">
        <v>138095.20000000001</v>
      </c>
      <c r="N1535" s="4">
        <v>40.604200220000003</v>
      </c>
      <c r="O1535" s="54">
        <f>EnergyDemand__2_1[[#This Row],[Demand]]*EnergyDemand__2_1[[#This Row],[RRP AUD$]]</f>
        <v>5607245.1502209445</v>
      </c>
    </row>
    <row r="1536" spans="1:15" x14ac:dyDescent="0.3">
      <c r="A1536" s="3">
        <v>42193</v>
      </c>
      <c r="B1536" s="3" t="str">
        <f>"Q" &amp;INT((MONTH(A1536)+2)/3) &amp; "-" &amp; YEAR(A1536)</f>
        <v>Q3-2015</v>
      </c>
      <c r="C1536" t="str">
        <f>TEXT(EnergyDemand__2_1[[#This Row],[Date]],"mmmm")</f>
        <v>July</v>
      </c>
      <c r="D1536">
        <f>WEEKNUM(EnergyDemand__2_1[[#This Row],[Date]],)</f>
        <v>28</v>
      </c>
      <c r="E1536" t="str">
        <f>TEXT(EnergyDemand__2_1[[#This Row],[Date]],"dddd")</f>
        <v>Wednesday</v>
      </c>
      <c r="F1536" s="49">
        <f>YEAR(EnergyDemand__2_1[[#This Row],[Date]])</f>
        <v>2015</v>
      </c>
      <c r="G1536">
        <v>4.9000000000000004</v>
      </c>
      <c r="H1536">
        <v>14.8</v>
      </c>
      <c r="I1536">
        <v>8.5</v>
      </c>
      <c r="J1536">
        <v>0.2</v>
      </c>
      <c r="K1536" t="str">
        <f>VLOOKUP(EnergyDemand__2_1[[#This Row],[Date]],_holidays!$A$1:$C$2107,2,0)</f>
        <v>N</v>
      </c>
      <c r="L1536" t="str">
        <f>VLOOKUP(EnergyDemand__2_1[[#This Row],[Date]],_holidays!$A$1:$C$2107,3,0)</f>
        <v>N</v>
      </c>
      <c r="M1536" s="2">
        <v>141696.29500000001</v>
      </c>
      <c r="N1536" s="4">
        <v>40.583806850000002</v>
      </c>
      <c r="O1536" s="54">
        <f>EnergyDemand__2_1[[#This Row],[Demand]]*EnergyDemand__2_1[[#This Row],[RRP AUD$]]</f>
        <v>5750575.0676406212</v>
      </c>
    </row>
    <row r="1537" spans="1:15" x14ac:dyDescent="0.3">
      <c r="A1537" s="3">
        <v>42253</v>
      </c>
      <c r="B1537" s="3" t="str">
        <f>"Q" &amp;INT((MONTH(A1537)+2)/3) &amp; "-" &amp; YEAR(A1537)</f>
        <v>Q3-2015</v>
      </c>
      <c r="C1537" t="str">
        <f>TEXT(EnergyDemand__2_1[[#This Row],[Date]],"mmmm")</f>
        <v>September</v>
      </c>
      <c r="D1537">
        <f>WEEKNUM(EnergyDemand__2_1[[#This Row],[Date]],)</f>
        <v>37</v>
      </c>
      <c r="E1537" t="str">
        <f>TEXT(EnergyDemand__2_1[[#This Row],[Date]],"dddd")</f>
        <v>Sunday</v>
      </c>
      <c r="F1537" s="49">
        <f>YEAR(EnergyDemand__2_1[[#This Row],[Date]])</f>
        <v>2015</v>
      </c>
      <c r="G1537">
        <v>5.8</v>
      </c>
      <c r="H1537">
        <v>16.600000000000001</v>
      </c>
      <c r="I1537">
        <v>11.8</v>
      </c>
      <c r="J1537">
        <v>0</v>
      </c>
      <c r="K1537" t="str">
        <f>VLOOKUP(EnergyDemand__2_1[[#This Row],[Date]],_holidays!$A$1:$C$2107,2,0)</f>
        <v>Y</v>
      </c>
      <c r="L1537" t="str">
        <f>VLOOKUP(EnergyDemand__2_1[[#This Row],[Date]],_holidays!$A$1:$C$2107,3,0)</f>
        <v>N</v>
      </c>
      <c r="M1537" s="2">
        <v>109641.375</v>
      </c>
      <c r="N1537" s="4">
        <v>40.581765519999998</v>
      </c>
      <c r="O1537" s="54">
        <f>EnergyDemand__2_1[[#This Row],[Demand]]*EnergyDemand__2_1[[#This Row],[RRP AUD$]]</f>
        <v>4449440.5715403901</v>
      </c>
    </row>
    <row r="1538" spans="1:15" x14ac:dyDescent="0.3">
      <c r="A1538" s="3">
        <v>42201</v>
      </c>
      <c r="B1538" s="3" t="str">
        <f>"Q" &amp;INT((MONTH(A1538)+2)/3) &amp; "-" &amp; YEAR(A1538)</f>
        <v>Q3-2015</v>
      </c>
      <c r="C1538" t="str">
        <f>TEXT(EnergyDemand__2_1[[#This Row],[Date]],"mmmm")</f>
        <v>July</v>
      </c>
      <c r="D1538">
        <f>WEEKNUM(EnergyDemand__2_1[[#This Row],[Date]],)</f>
        <v>29</v>
      </c>
      <c r="E1538" t="str">
        <f>TEXT(EnergyDemand__2_1[[#This Row],[Date]],"dddd")</f>
        <v>Thursday</v>
      </c>
      <c r="F1538" s="49">
        <f>YEAR(EnergyDemand__2_1[[#This Row],[Date]])</f>
        <v>2015</v>
      </c>
      <c r="G1538">
        <v>6.6</v>
      </c>
      <c r="H1538">
        <v>12.3</v>
      </c>
      <c r="I1538">
        <v>8.1</v>
      </c>
      <c r="J1538">
        <v>0.2</v>
      </c>
      <c r="K1538" t="str">
        <f>VLOOKUP(EnergyDemand__2_1[[#This Row],[Date]],_holidays!$A$1:$C$2107,2,0)</f>
        <v>Y</v>
      </c>
      <c r="L1538" t="str">
        <f>VLOOKUP(EnergyDemand__2_1[[#This Row],[Date]],_holidays!$A$1:$C$2107,3,0)</f>
        <v>N</v>
      </c>
      <c r="M1538" s="2">
        <v>144797.98000000001</v>
      </c>
      <c r="N1538" s="4">
        <v>40.471707639999998</v>
      </c>
      <c r="O1538" s="54">
        <f>EnergyDemand__2_1[[#This Row],[Demand]]*EnergyDemand__2_1[[#This Row],[RRP AUD$]]</f>
        <v>5860221.5134225674</v>
      </c>
    </row>
    <row r="1539" spans="1:15" x14ac:dyDescent="0.3">
      <c r="A1539" s="3">
        <v>42335</v>
      </c>
      <c r="B1539" s="3" t="str">
        <f>"Q" &amp;INT((MONTH(A1539)+2)/3) &amp; "-" &amp; YEAR(A1539)</f>
        <v>Q4-2015</v>
      </c>
      <c r="C1539" t="str">
        <f>TEXT(EnergyDemand__2_1[[#This Row],[Date]],"mmmm")</f>
        <v>November</v>
      </c>
      <c r="D1539">
        <f>WEEKNUM(EnergyDemand__2_1[[#This Row],[Date]],)</f>
        <v>48</v>
      </c>
      <c r="E1539" t="str">
        <f>TEXT(EnergyDemand__2_1[[#This Row],[Date]],"dddd")</f>
        <v>Friday</v>
      </c>
      <c r="F1539" s="49">
        <f>YEAR(EnergyDemand__2_1[[#This Row],[Date]])</f>
        <v>2015</v>
      </c>
      <c r="G1539">
        <v>9</v>
      </c>
      <c r="H1539">
        <v>18.2</v>
      </c>
      <c r="I1539">
        <v>16.8</v>
      </c>
      <c r="J1539">
        <v>0.4</v>
      </c>
      <c r="K1539" t="str">
        <f>VLOOKUP(EnergyDemand__2_1[[#This Row],[Date]],_holidays!$A$1:$C$2107,2,0)</f>
        <v>Y</v>
      </c>
      <c r="L1539" t="str">
        <f>VLOOKUP(EnergyDemand__2_1[[#This Row],[Date]],_holidays!$A$1:$C$2107,3,0)</f>
        <v>N</v>
      </c>
      <c r="M1539" s="2">
        <v>117492.82</v>
      </c>
      <c r="N1539" s="4">
        <v>40.366545459999998</v>
      </c>
      <c r="O1539" s="54">
        <f>EnergyDemand__2_1[[#This Row],[Demand]]*EnergyDemand__2_1[[#This Row],[RRP AUD$]]</f>
        <v>4742779.259753597</v>
      </c>
    </row>
    <row r="1540" spans="1:15" x14ac:dyDescent="0.3">
      <c r="A1540" s="3">
        <v>42351</v>
      </c>
      <c r="B1540" s="3" t="str">
        <f>"Q" &amp;INT((MONTH(A1540)+2)/3) &amp; "-" &amp; YEAR(A1540)</f>
        <v>Q4-2015</v>
      </c>
      <c r="C1540" t="str">
        <f>TEXT(EnergyDemand__2_1[[#This Row],[Date]],"mmmm")</f>
        <v>December</v>
      </c>
      <c r="D1540">
        <f>WEEKNUM(EnergyDemand__2_1[[#This Row],[Date]],)</f>
        <v>51</v>
      </c>
      <c r="E1540" t="str">
        <f>TEXT(EnergyDemand__2_1[[#This Row],[Date]],"dddd")</f>
        <v>Sunday</v>
      </c>
      <c r="F1540" s="49">
        <f>YEAR(EnergyDemand__2_1[[#This Row],[Date]])</f>
        <v>2015</v>
      </c>
      <c r="G1540">
        <v>10.3</v>
      </c>
      <c r="H1540">
        <v>28.3</v>
      </c>
      <c r="I1540">
        <v>28.6</v>
      </c>
      <c r="J1540">
        <v>0</v>
      </c>
      <c r="K1540" t="str">
        <f>VLOOKUP(EnergyDemand__2_1[[#This Row],[Date]],_holidays!$A$1:$C$2107,2,0)</f>
        <v>Y</v>
      </c>
      <c r="L1540" t="str">
        <f>VLOOKUP(EnergyDemand__2_1[[#This Row],[Date]],_holidays!$A$1:$C$2107,3,0)</f>
        <v>N</v>
      </c>
      <c r="M1540" s="2">
        <v>105218.515</v>
      </c>
      <c r="N1540" s="4">
        <v>40.306829550000003</v>
      </c>
      <c r="O1540" s="54">
        <f>EnergyDemand__2_1[[#This Row],[Demand]]*EnergyDemand__2_1[[#This Row],[RRP AUD$]]</f>
        <v>4241024.7496091183</v>
      </c>
    </row>
    <row r="1541" spans="1:15" x14ac:dyDescent="0.3">
      <c r="A1541" s="3">
        <v>43984</v>
      </c>
      <c r="B1541" s="3" t="str">
        <f>"Q" &amp;INT((MONTH(A1541)+2)/3) &amp; "-" &amp; YEAR(A1541)</f>
        <v>Q2-2020</v>
      </c>
      <c r="C1541" t="str">
        <f>TEXT(EnergyDemand__2_1[[#This Row],[Date]],"mmmm")</f>
        <v>June</v>
      </c>
      <c r="D1541">
        <f>WEEKNUM(EnergyDemand__2_1[[#This Row],[Date]],)</f>
        <v>23</v>
      </c>
      <c r="E1541" t="str">
        <f>TEXT(EnergyDemand__2_1[[#This Row],[Date]],"dddd")</f>
        <v>Tuesday</v>
      </c>
      <c r="F1541" s="49">
        <f>YEAR(EnergyDemand__2_1[[#This Row],[Date]])</f>
        <v>2020</v>
      </c>
      <c r="G1541">
        <v>8.4</v>
      </c>
      <c r="H1541">
        <v>15.6</v>
      </c>
      <c r="I1541">
        <v>4.9000000000000004</v>
      </c>
      <c r="J1541">
        <v>11.6</v>
      </c>
      <c r="K1541" t="str">
        <f>VLOOKUP(EnergyDemand__2_1[[#This Row],[Date]],_holidays!$A$1:$C$2107,2,0)</f>
        <v>Y</v>
      </c>
      <c r="L1541" t="str">
        <f>VLOOKUP(EnergyDemand__2_1[[#This Row],[Date]],_holidays!$A$1:$C$2107,3,0)</f>
        <v>N</v>
      </c>
      <c r="M1541" s="2">
        <v>132710.35999999999</v>
      </c>
      <c r="N1541" s="4">
        <v>40.304546930000001</v>
      </c>
      <c r="O1541" s="54">
        <f>EnergyDemand__2_1[[#This Row],[Demand]]*EnergyDemand__2_1[[#This Row],[RRP AUD$]]</f>
        <v>5348830.9327171948</v>
      </c>
    </row>
    <row r="1542" spans="1:15" x14ac:dyDescent="0.3">
      <c r="A1542" s="3">
        <v>42732</v>
      </c>
      <c r="B1542" s="3" t="str">
        <f>"Q" &amp;INT((MONTH(A1542)+2)/3) &amp; "-" &amp; YEAR(A1542)</f>
        <v>Q4-2016</v>
      </c>
      <c r="C1542" t="str">
        <f>TEXT(EnergyDemand__2_1[[#This Row],[Date]],"mmmm")</f>
        <v>December</v>
      </c>
      <c r="D1542">
        <f>WEEKNUM(EnergyDemand__2_1[[#This Row],[Date]],)</f>
        <v>53</v>
      </c>
      <c r="E1542" t="str">
        <f>TEXT(EnergyDemand__2_1[[#This Row],[Date]],"dddd")</f>
        <v>Wednesday</v>
      </c>
      <c r="F1542" s="49">
        <f>YEAR(EnergyDemand__2_1[[#This Row],[Date]])</f>
        <v>2016</v>
      </c>
      <c r="G1542">
        <v>20.3</v>
      </c>
      <c r="H1542">
        <v>38.200000000000003</v>
      </c>
      <c r="I1542">
        <v>15.1</v>
      </c>
      <c r="J1542">
        <v>1</v>
      </c>
      <c r="K1542" t="str">
        <f>VLOOKUP(EnergyDemand__2_1[[#This Row],[Date]],_holidays!$A$1:$C$2107,2,0)</f>
        <v>N</v>
      </c>
      <c r="L1542" t="str">
        <f>VLOOKUP(EnergyDemand__2_1[[#This Row],[Date]],_holidays!$A$1:$C$2107,3,0)</f>
        <v>N</v>
      </c>
      <c r="M1542" s="2">
        <v>123693.52</v>
      </c>
      <c r="N1542" s="4">
        <v>40.282509820000001</v>
      </c>
      <c r="O1542" s="54">
        <f>EnergyDemand__2_1[[#This Row],[Demand]]*EnergyDemand__2_1[[#This Row],[RRP AUD$]]</f>
        <v>4982685.4340703664</v>
      </c>
    </row>
    <row r="1543" spans="1:15" x14ac:dyDescent="0.3">
      <c r="A1543" s="3">
        <v>43184</v>
      </c>
      <c r="B1543" s="3" t="str">
        <f>"Q" &amp;INT((MONTH(A1543)+2)/3) &amp; "-" &amp; YEAR(A1543)</f>
        <v>Q1-2018</v>
      </c>
      <c r="C1543" t="str">
        <f>TEXT(EnergyDemand__2_1[[#This Row],[Date]],"mmmm")</f>
        <v>March</v>
      </c>
      <c r="D1543">
        <f>WEEKNUM(EnergyDemand__2_1[[#This Row],[Date]],)</f>
        <v>13</v>
      </c>
      <c r="E1543" t="str">
        <f>TEXT(EnergyDemand__2_1[[#This Row],[Date]],"dddd")</f>
        <v>Sunday</v>
      </c>
      <c r="F1543" s="49">
        <f>YEAR(EnergyDemand__2_1[[#This Row],[Date]])</f>
        <v>2018</v>
      </c>
      <c r="G1543">
        <v>17.8</v>
      </c>
      <c r="H1543">
        <v>25.4</v>
      </c>
      <c r="I1543">
        <v>11.6</v>
      </c>
      <c r="J1543">
        <v>13</v>
      </c>
      <c r="K1543" t="str">
        <f>VLOOKUP(EnergyDemand__2_1[[#This Row],[Date]],_holidays!$A$1:$C$2107,2,0)</f>
        <v>Y</v>
      </c>
      <c r="L1543" t="str">
        <f>VLOOKUP(EnergyDemand__2_1[[#This Row],[Date]],_holidays!$A$1:$C$2107,3,0)</f>
        <v>N</v>
      </c>
      <c r="M1543" s="2">
        <v>98918.514999999999</v>
      </c>
      <c r="N1543" s="4">
        <v>40.2567047</v>
      </c>
      <c r="O1543" s="54">
        <f>EnergyDemand__2_1[[#This Row],[Demand]]*EnergyDemand__2_1[[#This Row],[RRP AUD$]]</f>
        <v>3982133.4477175204</v>
      </c>
    </row>
    <row r="1544" spans="1:15" x14ac:dyDescent="0.3">
      <c r="A1544" s="3">
        <v>43903</v>
      </c>
      <c r="B1544" s="3" t="str">
        <f>"Q" &amp;INT((MONTH(A1544)+2)/3) &amp; "-" &amp; YEAR(A1544)</f>
        <v>Q1-2020</v>
      </c>
      <c r="C1544" t="str">
        <f>TEXT(EnergyDemand__2_1[[#This Row],[Date]],"mmmm")</f>
        <v>March</v>
      </c>
      <c r="D1544">
        <f>WEEKNUM(EnergyDemand__2_1[[#This Row],[Date]],)</f>
        <v>11</v>
      </c>
      <c r="E1544" t="str">
        <f>TEXT(EnergyDemand__2_1[[#This Row],[Date]],"dddd")</f>
        <v>Friday</v>
      </c>
      <c r="F1544" s="49">
        <f>YEAR(EnergyDemand__2_1[[#This Row],[Date]])</f>
        <v>2020</v>
      </c>
      <c r="G1544">
        <v>19.100000000000001</v>
      </c>
      <c r="H1544">
        <v>26.8</v>
      </c>
      <c r="I1544">
        <v>7.3</v>
      </c>
      <c r="J1544">
        <v>0</v>
      </c>
      <c r="K1544" t="str">
        <f>VLOOKUP(EnergyDemand__2_1[[#This Row],[Date]],_holidays!$A$1:$C$2107,2,0)</f>
        <v>Y</v>
      </c>
      <c r="L1544" t="str">
        <f>VLOOKUP(EnergyDemand__2_1[[#This Row],[Date]],_holidays!$A$1:$C$2107,3,0)</f>
        <v>N</v>
      </c>
      <c r="M1544" s="2">
        <v>115075.81</v>
      </c>
      <c r="N1544" s="4">
        <v>40.127134920000003</v>
      </c>
      <c r="O1544" s="54">
        <f>EnergyDemand__2_1[[#This Row],[Demand]]*EnergyDemand__2_1[[#This Row],[RRP AUD$]]</f>
        <v>4617662.5538982851</v>
      </c>
    </row>
    <row r="1545" spans="1:15" x14ac:dyDescent="0.3">
      <c r="A1545" s="3">
        <v>43971</v>
      </c>
      <c r="B1545" s="3" t="str">
        <f>"Q" &amp;INT((MONTH(A1545)+2)/3) &amp; "-" &amp; YEAR(A1545)</f>
        <v>Q2-2020</v>
      </c>
      <c r="C1545" t="str">
        <f>TEXT(EnergyDemand__2_1[[#This Row],[Date]],"mmmm")</f>
        <v>May</v>
      </c>
      <c r="D1545">
        <f>WEEKNUM(EnergyDemand__2_1[[#This Row],[Date]],)</f>
        <v>21</v>
      </c>
      <c r="E1545" t="str">
        <f>TEXT(EnergyDemand__2_1[[#This Row],[Date]],"dddd")</f>
        <v>Wednesday</v>
      </c>
      <c r="F1545" s="49">
        <f>YEAR(EnergyDemand__2_1[[#This Row],[Date]])</f>
        <v>2020</v>
      </c>
      <c r="G1545">
        <v>10.3</v>
      </c>
      <c r="H1545">
        <v>15.8</v>
      </c>
      <c r="I1545">
        <v>7.8</v>
      </c>
      <c r="J1545">
        <v>15.6</v>
      </c>
      <c r="K1545" t="str">
        <f>VLOOKUP(EnergyDemand__2_1[[#This Row],[Date]],_holidays!$A$1:$C$2107,2,0)</f>
        <v>N</v>
      </c>
      <c r="L1545" t="str">
        <f>VLOOKUP(EnergyDemand__2_1[[#This Row],[Date]],_holidays!$A$1:$C$2107,3,0)</f>
        <v>N</v>
      </c>
      <c r="M1545" s="2">
        <v>119803.985</v>
      </c>
      <c r="N1545" s="4">
        <v>40.056890670000001</v>
      </c>
      <c r="O1545" s="54">
        <f>EnergyDemand__2_1[[#This Row],[Demand]]*EnergyDemand__2_1[[#This Row],[RRP AUD$]]</f>
        <v>4798975.1289753197</v>
      </c>
    </row>
    <row r="1546" spans="1:15" x14ac:dyDescent="0.3">
      <c r="A1546" s="3">
        <v>42480</v>
      </c>
      <c r="B1546" s="3" t="str">
        <f>"Q" &amp;INT((MONTH(A1546)+2)/3) &amp; "-" &amp; YEAR(A1546)</f>
        <v>Q2-2016</v>
      </c>
      <c r="C1546" t="str">
        <f>TEXT(EnergyDemand__2_1[[#This Row],[Date]],"mmmm")</f>
        <v>April</v>
      </c>
      <c r="D1546">
        <f>WEEKNUM(EnergyDemand__2_1[[#This Row],[Date]],)</f>
        <v>17</v>
      </c>
      <c r="E1546" t="str">
        <f>TEXT(EnergyDemand__2_1[[#This Row],[Date]],"dddd")</f>
        <v>Wednesday</v>
      </c>
      <c r="F1546" s="49">
        <f>YEAR(EnergyDemand__2_1[[#This Row],[Date]])</f>
        <v>2016</v>
      </c>
      <c r="G1546">
        <v>15.3</v>
      </c>
      <c r="H1546">
        <v>28</v>
      </c>
      <c r="I1546">
        <v>14</v>
      </c>
      <c r="J1546">
        <v>0</v>
      </c>
      <c r="K1546" t="str">
        <f>VLOOKUP(EnergyDemand__2_1[[#This Row],[Date]],_holidays!$A$1:$C$2107,2,0)</f>
        <v>Y</v>
      </c>
      <c r="L1546" t="str">
        <f>VLOOKUP(EnergyDemand__2_1[[#This Row],[Date]],_holidays!$A$1:$C$2107,3,0)</f>
        <v>N</v>
      </c>
      <c r="M1546" s="2">
        <v>125204.785</v>
      </c>
      <c r="N1546" s="4">
        <v>40.053662299999999</v>
      </c>
      <c r="O1546" s="54">
        <f>EnergyDemand__2_1[[#This Row],[Demand]]*EnergyDemand__2_1[[#This Row],[RRP AUD$]]</f>
        <v>5014910.1767341057</v>
      </c>
    </row>
    <row r="1547" spans="1:15" x14ac:dyDescent="0.3">
      <c r="A1547" s="3">
        <v>43975</v>
      </c>
      <c r="B1547" s="3" t="str">
        <f>"Q" &amp;INT((MONTH(A1547)+2)/3) &amp; "-" &amp; YEAR(A1547)</f>
        <v>Q2-2020</v>
      </c>
      <c r="C1547" t="str">
        <f>TEXT(EnergyDemand__2_1[[#This Row],[Date]],"mmmm")</f>
        <v>May</v>
      </c>
      <c r="D1547">
        <f>WEEKNUM(EnergyDemand__2_1[[#This Row],[Date]],)</f>
        <v>22</v>
      </c>
      <c r="E1547" t="str">
        <f>TEXT(EnergyDemand__2_1[[#This Row],[Date]],"dddd")</f>
        <v>Sunday</v>
      </c>
      <c r="F1547" s="49">
        <f>YEAR(EnergyDemand__2_1[[#This Row],[Date]])</f>
        <v>2020</v>
      </c>
      <c r="G1547">
        <v>10.9</v>
      </c>
      <c r="H1547">
        <v>13.8</v>
      </c>
      <c r="I1547">
        <v>7.9</v>
      </c>
      <c r="J1547">
        <v>3</v>
      </c>
      <c r="K1547" t="str">
        <f>VLOOKUP(EnergyDemand__2_1[[#This Row],[Date]],_holidays!$A$1:$C$2107,2,0)</f>
        <v>N</v>
      </c>
      <c r="L1547" t="str">
        <f>VLOOKUP(EnergyDemand__2_1[[#This Row],[Date]],_holidays!$A$1:$C$2107,3,0)</f>
        <v>N</v>
      </c>
      <c r="M1547" s="2">
        <v>109579.82</v>
      </c>
      <c r="N1547" s="4">
        <v>39.993102280000002</v>
      </c>
      <c r="O1547" s="54">
        <f>EnergyDemand__2_1[[#This Row],[Demand]]*EnergyDemand__2_1[[#This Row],[RRP AUD$]]</f>
        <v>4382436.9490839904</v>
      </c>
    </row>
    <row r="1548" spans="1:15" x14ac:dyDescent="0.3">
      <c r="A1548" s="3">
        <v>44007</v>
      </c>
      <c r="B1548" s="3" t="str">
        <f>"Q" &amp;INT((MONTH(A1548)+2)/3) &amp; "-" &amp; YEAR(A1548)</f>
        <v>Q2-2020</v>
      </c>
      <c r="C1548" t="str">
        <f>TEXT(EnergyDemand__2_1[[#This Row],[Date]],"mmmm")</f>
        <v>June</v>
      </c>
      <c r="D1548">
        <f>WEEKNUM(EnergyDemand__2_1[[#This Row],[Date]],)</f>
        <v>26</v>
      </c>
      <c r="E1548" t="str">
        <f>TEXT(EnergyDemand__2_1[[#This Row],[Date]],"dddd")</f>
        <v>Thursday</v>
      </c>
      <c r="F1548" s="49">
        <f>YEAR(EnergyDemand__2_1[[#This Row],[Date]])</f>
        <v>2020</v>
      </c>
      <c r="G1548">
        <v>10.199999999999999</v>
      </c>
      <c r="H1548">
        <v>15.9</v>
      </c>
      <c r="I1548">
        <v>5</v>
      </c>
      <c r="J1548">
        <v>0</v>
      </c>
      <c r="K1548" t="str">
        <f>VLOOKUP(EnergyDemand__2_1[[#This Row],[Date]],_holidays!$A$1:$C$2107,2,0)</f>
        <v>Y</v>
      </c>
      <c r="L1548" t="str">
        <f>VLOOKUP(EnergyDemand__2_1[[#This Row],[Date]],_holidays!$A$1:$C$2107,3,0)</f>
        <v>N</v>
      </c>
      <c r="M1548" s="2">
        <v>131466.23999999999</v>
      </c>
      <c r="N1548" s="4">
        <v>39.910040360000004</v>
      </c>
      <c r="O1548" s="54">
        <f>EnergyDemand__2_1[[#This Row],[Demand]]*EnergyDemand__2_1[[#This Row],[RRP AUD$]]</f>
        <v>5246822.9443774465</v>
      </c>
    </row>
    <row r="1549" spans="1:15" x14ac:dyDescent="0.3">
      <c r="A1549" s="3">
        <v>42597</v>
      </c>
      <c r="B1549" s="3" t="str">
        <f>"Q" &amp;INT((MONTH(A1549)+2)/3) &amp; "-" &amp; YEAR(A1549)</f>
        <v>Q3-2016</v>
      </c>
      <c r="C1549" t="str">
        <f>TEXT(EnergyDemand__2_1[[#This Row],[Date]],"mmmm")</f>
        <v>August</v>
      </c>
      <c r="D1549">
        <f>WEEKNUM(EnergyDemand__2_1[[#This Row],[Date]],)</f>
        <v>34</v>
      </c>
      <c r="E1549" t="str">
        <f>TEXT(EnergyDemand__2_1[[#This Row],[Date]],"dddd")</f>
        <v>Monday</v>
      </c>
      <c r="F1549" s="49">
        <f>YEAR(EnergyDemand__2_1[[#This Row],[Date]])</f>
        <v>2016</v>
      </c>
      <c r="G1549">
        <v>10.199999999999999</v>
      </c>
      <c r="H1549">
        <v>18.100000000000001</v>
      </c>
      <c r="I1549">
        <v>13.4</v>
      </c>
      <c r="J1549">
        <v>0</v>
      </c>
      <c r="K1549" t="str">
        <f>VLOOKUP(EnergyDemand__2_1[[#This Row],[Date]],_holidays!$A$1:$C$2107,2,0)</f>
        <v>Y</v>
      </c>
      <c r="L1549" t="str">
        <f>VLOOKUP(EnergyDemand__2_1[[#This Row],[Date]],_holidays!$A$1:$C$2107,3,0)</f>
        <v>N</v>
      </c>
      <c r="M1549" s="2">
        <v>127906.24000000001</v>
      </c>
      <c r="N1549" s="4">
        <v>39.838938429999999</v>
      </c>
      <c r="O1549" s="54">
        <f>EnergyDemand__2_1[[#This Row],[Demand]]*EnergyDemand__2_1[[#This Row],[RRP AUD$]]</f>
        <v>5095648.8201728035</v>
      </c>
    </row>
    <row r="1550" spans="1:15" x14ac:dyDescent="0.3">
      <c r="A1550" s="3">
        <v>42123</v>
      </c>
      <c r="B1550" s="3" t="str">
        <f>"Q" &amp;INT((MONTH(A1550)+2)/3) &amp; "-" &amp; YEAR(A1550)</f>
        <v>Q2-2015</v>
      </c>
      <c r="C1550" t="str">
        <f>TEXT(EnergyDemand__2_1[[#This Row],[Date]],"mmmm")</f>
        <v>April</v>
      </c>
      <c r="D1550">
        <f>WEEKNUM(EnergyDemand__2_1[[#This Row],[Date]],)</f>
        <v>18</v>
      </c>
      <c r="E1550" t="str">
        <f>TEXT(EnergyDemand__2_1[[#This Row],[Date]],"dddd")</f>
        <v>Wednesday</v>
      </c>
      <c r="F1550" s="49">
        <f>YEAR(EnergyDemand__2_1[[#This Row],[Date]])</f>
        <v>2015</v>
      </c>
      <c r="G1550">
        <v>7.4</v>
      </c>
      <c r="H1550">
        <v>17.100000000000001</v>
      </c>
      <c r="I1550">
        <v>12.6</v>
      </c>
      <c r="J1550">
        <v>0</v>
      </c>
      <c r="K1550" t="str">
        <f>VLOOKUP(EnergyDemand__2_1[[#This Row],[Date]],_holidays!$A$1:$C$2107,2,0)</f>
        <v>Y</v>
      </c>
      <c r="L1550" t="str">
        <f>VLOOKUP(EnergyDemand__2_1[[#This Row],[Date]],_holidays!$A$1:$C$2107,3,0)</f>
        <v>N</v>
      </c>
      <c r="M1550" s="2">
        <v>132814.61499999999</v>
      </c>
      <c r="N1550" s="4">
        <v>39.829820890000001</v>
      </c>
      <c r="O1550" s="54">
        <f>EnergyDemand__2_1[[#This Row],[Demand]]*EnergyDemand__2_1[[#This Row],[RRP AUD$]]</f>
        <v>5289982.3270243071</v>
      </c>
    </row>
    <row r="1551" spans="1:15" x14ac:dyDescent="0.3">
      <c r="A1551" s="3">
        <v>42593</v>
      </c>
      <c r="B1551" s="3" t="str">
        <f>"Q" &amp;INT((MONTH(A1551)+2)/3) &amp; "-" &amp; YEAR(A1551)</f>
        <v>Q3-2016</v>
      </c>
      <c r="C1551" t="str">
        <f>TEXT(EnergyDemand__2_1[[#This Row],[Date]],"mmmm")</f>
        <v>August</v>
      </c>
      <c r="D1551">
        <f>WEEKNUM(EnergyDemand__2_1[[#This Row],[Date]],)</f>
        <v>33</v>
      </c>
      <c r="E1551" t="str">
        <f>TEXT(EnergyDemand__2_1[[#This Row],[Date]],"dddd")</f>
        <v>Thursday</v>
      </c>
      <c r="F1551" s="49">
        <f>YEAR(EnergyDemand__2_1[[#This Row],[Date]])</f>
        <v>2016</v>
      </c>
      <c r="G1551">
        <v>6.8</v>
      </c>
      <c r="H1551">
        <v>15.7</v>
      </c>
      <c r="I1551">
        <v>10.3</v>
      </c>
      <c r="J1551">
        <v>8.1999999999999993</v>
      </c>
      <c r="K1551" t="str">
        <f>VLOOKUP(EnergyDemand__2_1[[#This Row],[Date]],_holidays!$A$1:$C$2107,2,0)</f>
        <v>Y</v>
      </c>
      <c r="L1551" t="str">
        <f>VLOOKUP(EnergyDemand__2_1[[#This Row],[Date]],_holidays!$A$1:$C$2107,3,0)</f>
        <v>N</v>
      </c>
      <c r="M1551" s="2">
        <v>138368.4</v>
      </c>
      <c r="N1551" s="4">
        <v>39.806463620000002</v>
      </c>
      <c r="O1551" s="54">
        <f>EnergyDemand__2_1[[#This Row],[Demand]]*EnergyDemand__2_1[[#This Row],[RRP AUD$]]</f>
        <v>5507956.6807576083</v>
      </c>
    </row>
    <row r="1552" spans="1:15" x14ac:dyDescent="0.3">
      <c r="A1552" s="3">
        <v>42165</v>
      </c>
      <c r="B1552" s="3" t="str">
        <f>"Q" &amp;INT((MONTH(A1552)+2)/3) &amp; "-" &amp; YEAR(A1552)</f>
        <v>Q2-2015</v>
      </c>
      <c r="C1552" t="str">
        <f>TEXT(EnergyDemand__2_1[[#This Row],[Date]],"mmmm")</f>
        <v>June</v>
      </c>
      <c r="D1552">
        <f>WEEKNUM(EnergyDemand__2_1[[#This Row],[Date]],)</f>
        <v>24</v>
      </c>
      <c r="E1552" t="str">
        <f>TEXT(EnergyDemand__2_1[[#This Row],[Date]],"dddd")</f>
        <v>Wednesday</v>
      </c>
      <c r="F1552" s="49">
        <f>YEAR(EnergyDemand__2_1[[#This Row],[Date]])</f>
        <v>2015</v>
      </c>
      <c r="G1552">
        <v>7.5</v>
      </c>
      <c r="H1552">
        <v>13.4</v>
      </c>
      <c r="I1552">
        <v>7.1</v>
      </c>
      <c r="J1552">
        <v>0</v>
      </c>
      <c r="K1552" t="str">
        <f>VLOOKUP(EnergyDemand__2_1[[#This Row],[Date]],_holidays!$A$1:$C$2107,2,0)</f>
        <v>Y</v>
      </c>
      <c r="L1552" t="str">
        <f>VLOOKUP(EnergyDemand__2_1[[#This Row],[Date]],_holidays!$A$1:$C$2107,3,0)</f>
        <v>N</v>
      </c>
      <c r="M1552" s="2">
        <v>144125.52499999999</v>
      </c>
      <c r="N1552" s="4">
        <v>39.766137469999997</v>
      </c>
      <c r="O1552" s="54">
        <f>EnergyDemand__2_1[[#This Row],[Demand]]*EnergyDemand__2_1[[#This Row],[RRP AUD$]]</f>
        <v>5731315.4400859214</v>
      </c>
    </row>
    <row r="1553" spans="1:15" x14ac:dyDescent="0.3">
      <c r="A1553" s="3">
        <v>42298</v>
      </c>
      <c r="B1553" s="3" t="str">
        <f>"Q" &amp;INT((MONTH(A1553)+2)/3) &amp; "-" &amp; YEAR(A1553)</f>
        <v>Q4-2015</v>
      </c>
      <c r="C1553" t="str">
        <f>TEXT(EnergyDemand__2_1[[#This Row],[Date]],"mmmm")</f>
        <v>October</v>
      </c>
      <c r="D1553">
        <f>WEEKNUM(EnergyDemand__2_1[[#This Row],[Date]],)</f>
        <v>43</v>
      </c>
      <c r="E1553" t="str">
        <f>TEXT(EnergyDemand__2_1[[#This Row],[Date]],"dddd")</f>
        <v>Wednesday</v>
      </c>
      <c r="F1553" s="49">
        <f>YEAR(EnergyDemand__2_1[[#This Row],[Date]])</f>
        <v>2015</v>
      </c>
      <c r="G1553">
        <v>17.600000000000001</v>
      </c>
      <c r="H1553">
        <v>18.3</v>
      </c>
      <c r="I1553">
        <v>7.3</v>
      </c>
      <c r="J1553">
        <v>2.4</v>
      </c>
      <c r="K1553" t="str">
        <f>VLOOKUP(EnergyDemand__2_1[[#This Row],[Date]],_holidays!$A$1:$C$2107,2,0)</f>
        <v>Y</v>
      </c>
      <c r="L1553" t="str">
        <f>VLOOKUP(EnergyDemand__2_1[[#This Row],[Date]],_holidays!$A$1:$C$2107,3,0)</f>
        <v>N</v>
      </c>
      <c r="M1553" s="2">
        <v>122368.88499999999</v>
      </c>
      <c r="N1553" s="4">
        <v>39.681894030000002</v>
      </c>
      <c r="O1553" s="54">
        <f>EnergyDemand__2_1[[#This Row],[Demand]]*EnergyDemand__2_1[[#This Row],[RRP AUD$]]</f>
        <v>4855829.1271392563</v>
      </c>
    </row>
    <row r="1554" spans="1:15" x14ac:dyDescent="0.3">
      <c r="A1554" s="3">
        <v>42305</v>
      </c>
      <c r="B1554" s="3" t="str">
        <f>"Q" &amp;INT((MONTH(A1554)+2)/3) &amp; "-" &amp; YEAR(A1554)</f>
        <v>Q4-2015</v>
      </c>
      <c r="C1554" t="str">
        <f>TEXT(EnergyDemand__2_1[[#This Row],[Date]],"mmmm")</f>
        <v>October</v>
      </c>
      <c r="D1554">
        <f>WEEKNUM(EnergyDemand__2_1[[#This Row],[Date]],)</f>
        <v>44</v>
      </c>
      <c r="E1554" t="str">
        <f>TEXT(EnergyDemand__2_1[[#This Row],[Date]],"dddd")</f>
        <v>Wednesday</v>
      </c>
      <c r="F1554" s="49">
        <f>YEAR(EnergyDemand__2_1[[#This Row],[Date]])</f>
        <v>2015</v>
      </c>
      <c r="G1554">
        <v>10.1</v>
      </c>
      <c r="H1554">
        <v>26.8</v>
      </c>
      <c r="I1554">
        <v>27.6</v>
      </c>
      <c r="J1554">
        <v>0</v>
      </c>
      <c r="K1554" t="str">
        <f>VLOOKUP(EnergyDemand__2_1[[#This Row],[Date]],_holidays!$A$1:$C$2107,2,0)</f>
        <v>Y</v>
      </c>
      <c r="L1554" t="str">
        <f>VLOOKUP(EnergyDemand__2_1[[#This Row],[Date]],_holidays!$A$1:$C$2107,3,0)</f>
        <v>N</v>
      </c>
      <c r="M1554" s="2">
        <v>122887.41</v>
      </c>
      <c r="N1554" s="4">
        <v>39.51380992</v>
      </c>
      <c r="O1554" s="54">
        <f>EnergyDemand__2_1[[#This Row],[Demand]]*EnergyDemand__2_1[[#This Row],[RRP AUD$]]</f>
        <v>4855749.7603011075</v>
      </c>
    </row>
    <row r="1555" spans="1:15" x14ac:dyDescent="0.3">
      <c r="A1555" s="3">
        <v>43847</v>
      </c>
      <c r="B1555" s="3" t="str">
        <f>"Q" &amp;INT((MONTH(A1555)+2)/3) &amp; "-" &amp; YEAR(A1555)</f>
        <v>Q1-2020</v>
      </c>
      <c r="C1555" t="str">
        <f>TEXT(EnergyDemand__2_1[[#This Row],[Date]],"mmmm")</f>
        <v>January</v>
      </c>
      <c r="D1555">
        <f>WEEKNUM(EnergyDemand__2_1[[#This Row],[Date]],)</f>
        <v>3</v>
      </c>
      <c r="E1555" t="str">
        <f>TEXT(EnergyDemand__2_1[[#This Row],[Date]],"dddd")</f>
        <v>Friday</v>
      </c>
      <c r="F1555" s="49">
        <f>YEAR(EnergyDemand__2_1[[#This Row],[Date]])</f>
        <v>2020</v>
      </c>
      <c r="G1555">
        <v>14.4</v>
      </c>
      <c r="H1555">
        <v>24.8</v>
      </c>
      <c r="I1555">
        <v>24.4</v>
      </c>
      <c r="J1555">
        <v>0</v>
      </c>
      <c r="K1555" t="str">
        <f>VLOOKUP(EnergyDemand__2_1[[#This Row],[Date]],_holidays!$A$1:$C$2107,2,0)</f>
        <v>N</v>
      </c>
      <c r="L1555" t="str">
        <f>VLOOKUP(EnergyDemand__2_1[[#This Row],[Date]],_holidays!$A$1:$C$2107,3,0)</f>
        <v>N</v>
      </c>
      <c r="M1555" s="2">
        <v>108108.175</v>
      </c>
      <c r="N1555" s="4">
        <v>39.500761930000003</v>
      </c>
      <c r="O1555" s="54">
        <f>EnergyDemand__2_1[[#This Row],[Demand]]*EnergyDemand__2_1[[#This Row],[RRP AUD$]]</f>
        <v>4270355.2833617786</v>
      </c>
    </row>
    <row r="1556" spans="1:15" x14ac:dyDescent="0.3">
      <c r="A1556" s="3">
        <v>42688</v>
      </c>
      <c r="B1556" s="3" t="str">
        <f>"Q" &amp;INT((MONTH(A1556)+2)/3) &amp; "-" &amp; YEAR(A1556)</f>
        <v>Q4-2016</v>
      </c>
      <c r="C1556" t="str">
        <f>TEXT(EnergyDemand__2_1[[#This Row],[Date]],"mmmm")</f>
        <v>November</v>
      </c>
      <c r="D1556">
        <f>WEEKNUM(EnergyDemand__2_1[[#This Row],[Date]],)</f>
        <v>47</v>
      </c>
      <c r="E1556" t="str">
        <f>TEXT(EnergyDemand__2_1[[#This Row],[Date]],"dddd")</f>
        <v>Monday</v>
      </c>
      <c r="F1556" s="49">
        <f>YEAR(EnergyDemand__2_1[[#This Row],[Date]])</f>
        <v>2016</v>
      </c>
      <c r="G1556">
        <v>11.5</v>
      </c>
      <c r="H1556">
        <v>15.9</v>
      </c>
      <c r="I1556">
        <v>14.8</v>
      </c>
      <c r="J1556">
        <v>8.6</v>
      </c>
      <c r="K1556" t="str">
        <f>VLOOKUP(EnergyDemand__2_1[[#This Row],[Date]],_holidays!$A$1:$C$2107,2,0)</f>
        <v>Y</v>
      </c>
      <c r="L1556" t="str">
        <f>VLOOKUP(EnergyDemand__2_1[[#This Row],[Date]],_holidays!$A$1:$C$2107,3,0)</f>
        <v>N</v>
      </c>
      <c r="M1556" s="2">
        <v>116817.15</v>
      </c>
      <c r="N1556" s="4">
        <v>39.499737830000001</v>
      </c>
      <c r="O1556" s="54">
        <f>EnergyDemand__2_1[[#This Row],[Demand]]*EnergyDemand__2_1[[#This Row],[RRP AUD$]]</f>
        <v>4614246.7990477839</v>
      </c>
    </row>
    <row r="1557" spans="1:15" x14ac:dyDescent="0.3">
      <c r="A1557" s="3">
        <v>43803</v>
      </c>
      <c r="B1557" s="3" t="str">
        <f>"Q" &amp;INT((MONTH(A1557)+2)/3) &amp; "-" &amp; YEAR(A1557)</f>
        <v>Q4-2019</v>
      </c>
      <c r="C1557" t="str">
        <f>TEXT(EnergyDemand__2_1[[#This Row],[Date]],"mmmm")</f>
        <v>December</v>
      </c>
      <c r="D1557">
        <f>WEEKNUM(EnergyDemand__2_1[[#This Row],[Date]],)</f>
        <v>49</v>
      </c>
      <c r="E1557" t="str">
        <f>TEXT(EnergyDemand__2_1[[#This Row],[Date]],"dddd")</f>
        <v>Wednesday</v>
      </c>
      <c r="F1557" s="49">
        <f>YEAR(EnergyDemand__2_1[[#This Row],[Date]])</f>
        <v>2019</v>
      </c>
      <c r="G1557">
        <v>12.1</v>
      </c>
      <c r="H1557">
        <v>23</v>
      </c>
      <c r="I1557">
        <v>20.3</v>
      </c>
      <c r="J1557">
        <v>0</v>
      </c>
      <c r="K1557" t="str">
        <f>VLOOKUP(EnergyDemand__2_1[[#This Row],[Date]],_holidays!$A$1:$C$2107,2,0)</f>
        <v>Y</v>
      </c>
      <c r="L1557" t="str">
        <f>VLOOKUP(EnergyDemand__2_1[[#This Row],[Date]],_holidays!$A$1:$C$2107,3,0)</f>
        <v>N</v>
      </c>
      <c r="M1557" s="2">
        <v>107400.705</v>
      </c>
      <c r="N1557" s="4">
        <v>39.415048149999997</v>
      </c>
      <c r="O1557" s="54">
        <f>EnergyDemand__2_1[[#This Row],[Demand]]*EnergyDemand__2_1[[#This Row],[RRP AUD$]]</f>
        <v>4233203.9589189459</v>
      </c>
    </row>
    <row r="1558" spans="1:15" x14ac:dyDescent="0.3">
      <c r="A1558" s="3">
        <v>42142</v>
      </c>
      <c r="B1558" s="3" t="str">
        <f>"Q" &amp;INT((MONTH(A1558)+2)/3) &amp; "-" &amp; YEAR(A1558)</f>
        <v>Q2-2015</v>
      </c>
      <c r="C1558" t="str">
        <f>TEXT(EnergyDemand__2_1[[#This Row],[Date]],"mmmm")</f>
        <v>May</v>
      </c>
      <c r="D1558">
        <f>WEEKNUM(EnergyDemand__2_1[[#This Row],[Date]],)</f>
        <v>21</v>
      </c>
      <c r="E1558" t="str">
        <f>TEXT(EnergyDemand__2_1[[#This Row],[Date]],"dddd")</f>
        <v>Monday</v>
      </c>
      <c r="F1558" s="49">
        <f>YEAR(EnergyDemand__2_1[[#This Row],[Date]])</f>
        <v>2015</v>
      </c>
      <c r="G1558">
        <v>7.2</v>
      </c>
      <c r="H1558">
        <v>20.399999999999999</v>
      </c>
      <c r="I1558">
        <v>10.199999999999999</v>
      </c>
      <c r="J1558">
        <v>0</v>
      </c>
      <c r="K1558" t="str">
        <f>VLOOKUP(EnergyDemand__2_1[[#This Row],[Date]],_holidays!$A$1:$C$2107,2,0)</f>
        <v>Y</v>
      </c>
      <c r="L1558" t="str">
        <f>VLOOKUP(EnergyDemand__2_1[[#This Row],[Date]],_holidays!$A$1:$C$2107,3,0)</f>
        <v>N</v>
      </c>
      <c r="M1558" s="2">
        <v>127524.8</v>
      </c>
      <c r="N1558" s="4">
        <v>39.33371288</v>
      </c>
      <c r="O1558" s="54">
        <f>EnergyDemand__2_1[[#This Row],[Demand]]*EnergyDemand__2_1[[#This Row],[RRP AUD$]]</f>
        <v>5016023.8682794245</v>
      </c>
    </row>
    <row r="1559" spans="1:15" x14ac:dyDescent="0.3">
      <c r="A1559" s="3">
        <v>42172</v>
      </c>
      <c r="B1559" s="3" t="str">
        <f>"Q" &amp;INT((MONTH(A1559)+2)/3) &amp; "-" &amp; YEAR(A1559)</f>
        <v>Q2-2015</v>
      </c>
      <c r="C1559" t="str">
        <f>TEXT(EnergyDemand__2_1[[#This Row],[Date]],"mmmm")</f>
        <v>June</v>
      </c>
      <c r="D1559">
        <f>WEEKNUM(EnergyDemand__2_1[[#This Row],[Date]],)</f>
        <v>25</v>
      </c>
      <c r="E1559" t="str">
        <f>TEXT(EnergyDemand__2_1[[#This Row],[Date]],"dddd")</f>
        <v>Wednesday</v>
      </c>
      <c r="F1559" s="49">
        <f>YEAR(EnergyDemand__2_1[[#This Row],[Date]])</f>
        <v>2015</v>
      </c>
      <c r="G1559">
        <v>11.7</v>
      </c>
      <c r="H1559">
        <v>13.8</v>
      </c>
      <c r="I1559">
        <v>4.7</v>
      </c>
      <c r="J1559">
        <v>0</v>
      </c>
      <c r="K1559" t="str">
        <f>VLOOKUP(EnergyDemand__2_1[[#This Row],[Date]],_holidays!$A$1:$C$2107,2,0)</f>
        <v>Y</v>
      </c>
      <c r="L1559" t="str">
        <f>VLOOKUP(EnergyDemand__2_1[[#This Row],[Date]],_holidays!$A$1:$C$2107,3,0)</f>
        <v>N</v>
      </c>
      <c r="M1559" s="2">
        <v>134290.46</v>
      </c>
      <c r="N1559" s="4">
        <v>39.278599130000003</v>
      </c>
      <c r="O1559" s="54">
        <f>EnergyDemand__2_1[[#This Row],[Demand]]*EnergyDemand__2_1[[#This Row],[RRP AUD$]]</f>
        <v>5274741.1453232998</v>
      </c>
    </row>
    <row r="1560" spans="1:15" x14ac:dyDescent="0.3">
      <c r="A1560" s="3">
        <v>42235</v>
      </c>
      <c r="B1560" s="3" t="str">
        <f>"Q" &amp;INT((MONTH(A1560)+2)/3) &amp; "-" &amp; YEAR(A1560)</f>
        <v>Q3-2015</v>
      </c>
      <c r="C1560" t="str">
        <f>TEXT(EnergyDemand__2_1[[#This Row],[Date]],"mmmm")</f>
        <v>August</v>
      </c>
      <c r="D1560">
        <f>WEEKNUM(EnergyDemand__2_1[[#This Row],[Date]],)</f>
        <v>34</v>
      </c>
      <c r="E1560" t="str">
        <f>TEXT(EnergyDemand__2_1[[#This Row],[Date]],"dddd")</f>
        <v>Wednesday</v>
      </c>
      <c r="F1560" s="49">
        <f>YEAR(EnergyDemand__2_1[[#This Row],[Date]])</f>
        <v>2015</v>
      </c>
      <c r="G1560">
        <v>5.5</v>
      </c>
      <c r="H1560">
        <v>12.7</v>
      </c>
      <c r="I1560">
        <v>10.199999999999999</v>
      </c>
      <c r="J1560">
        <v>0</v>
      </c>
      <c r="K1560" t="str">
        <f>VLOOKUP(EnergyDemand__2_1[[#This Row],[Date]],_holidays!$A$1:$C$2107,2,0)</f>
        <v>Y</v>
      </c>
      <c r="L1560" t="str">
        <f>VLOOKUP(EnergyDemand__2_1[[#This Row],[Date]],_holidays!$A$1:$C$2107,3,0)</f>
        <v>N</v>
      </c>
      <c r="M1560" s="2">
        <v>144024.66</v>
      </c>
      <c r="N1560" s="4">
        <v>39.23515304</v>
      </c>
      <c r="O1560" s="54">
        <f>EnergyDemand__2_1[[#This Row],[Demand]]*EnergyDemand__2_1[[#This Row],[RRP AUD$]]</f>
        <v>5650829.5766339665</v>
      </c>
    </row>
    <row r="1561" spans="1:15" x14ac:dyDescent="0.3">
      <c r="A1561" s="3">
        <v>42611</v>
      </c>
      <c r="B1561" s="3" t="str">
        <f>"Q" &amp;INT((MONTH(A1561)+2)/3) &amp; "-" &amp; YEAR(A1561)</f>
        <v>Q3-2016</v>
      </c>
      <c r="C1561" t="str">
        <f>TEXT(EnergyDemand__2_1[[#This Row],[Date]],"mmmm")</f>
        <v>August</v>
      </c>
      <c r="D1561">
        <f>WEEKNUM(EnergyDemand__2_1[[#This Row],[Date]],)</f>
        <v>36</v>
      </c>
      <c r="E1561" t="str">
        <f>TEXT(EnergyDemand__2_1[[#This Row],[Date]],"dddd")</f>
        <v>Monday</v>
      </c>
      <c r="F1561" s="49">
        <f>YEAR(EnergyDemand__2_1[[#This Row],[Date]])</f>
        <v>2016</v>
      </c>
      <c r="G1561">
        <v>8.6999999999999993</v>
      </c>
      <c r="H1561">
        <v>20.399999999999999</v>
      </c>
      <c r="I1561">
        <v>14.2</v>
      </c>
      <c r="J1561">
        <v>0</v>
      </c>
      <c r="K1561" t="str">
        <f>VLOOKUP(EnergyDemand__2_1[[#This Row],[Date]],_holidays!$A$1:$C$2107,2,0)</f>
        <v>Y</v>
      </c>
      <c r="L1561" t="str">
        <f>VLOOKUP(EnergyDemand__2_1[[#This Row],[Date]],_holidays!$A$1:$C$2107,3,0)</f>
        <v>N</v>
      </c>
      <c r="M1561" s="2">
        <v>125055.69</v>
      </c>
      <c r="N1561" s="4">
        <v>39.142378899999997</v>
      </c>
      <c r="O1561" s="54">
        <f>EnergyDemand__2_1[[#This Row],[Demand]]*EnergyDemand__2_1[[#This Row],[RRP AUD$]]</f>
        <v>4894977.2015809407</v>
      </c>
    </row>
    <row r="1562" spans="1:15" x14ac:dyDescent="0.3">
      <c r="A1562" s="3">
        <v>42361</v>
      </c>
      <c r="B1562" s="3" t="str">
        <f>"Q" &amp;INT((MONTH(A1562)+2)/3) &amp; "-" &amp; YEAR(A1562)</f>
        <v>Q4-2015</v>
      </c>
      <c r="C1562" t="str">
        <f>TEXT(EnergyDemand__2_1[[#This Row],[Date]],"mmmm")</f>
        <v>December</v>
      </c>
      <c r="D1562">
        <f>WEEKNUM(EnergyDemand__2_1[[#This Row],[Date]],)</f>
        <v>52</v>
      </c>
      <c r="E1562" t="str">
        <f>TEXT(EnergyDemand__2_1[[#This Row],[Date]],"dddd")</f>
        <v>Wednesday</v>
      </c>
      <c r="F1562" s="49">
        <f>YEAR(EnergyDemand__2_1[[#This Row],[Date]])</f>
        <v>2015</v>
      </c>
      <c r="G1562">
        <v>15.1</v>
      </c>
      <c r="H1562">
        <v>26</v>
      </c>
      <c r="I1562">
        <v>32.4</v>
      </c>
      <c r="J1562">
        <v>0</v>
      </c>
      <c r="K1562" t="str">
        <f>VLOOKUP(EnergyDemand__2_1[[#This Row],[Date]],_holidays!$A$1:$C$2107,2,0)</f>
        <v>N</v>
      </c>
      <c r="L1562" t="str">
        <f>VLOOKUP(EnergyDemand__2_1[[#This Row],[Date]],_holidays!$A$1:$C$2107,3,0)</f>
        <v>N</v>
      </c>
      <c r="M1562" s="2">
        <v>126553.11500000001</v>
      </c>
      <c r="N1562" s="4">
        <v>39.138220830000002</v>
      </c>
      <c r="O1562" s="54">
        <f>EnergyDemand__2_1[[#This Row],[Demand]]*EnergyDemand__2_1[[#This Row],[RRP AUD$]]</f>
        <v>4953063.7615943858</v>
      </c>
    </row>
    <row r="1563" spans="1:15" x14ac:dyDescent="0.3">
      <c r="A1563" s="3">
        <v>42477</v>
      </c>
      <c r="B1563" s="3" t="str">
        <f>"Q" &amp;INT((MONTH(A1563)+2)/3) &amp; "-" &amp; YEAR(A1563)</f>
        <v>Q2-2016</v>
      </c>
      <c r="C1563" t="str">
        <f>TEXT(EnergyDemand__2_1[[#This Row],[Date]],"mmmm")</f>
        <v>April</v>
      </c>
      <c r="D1563">
        <f>WEEKNUM(EnergyDemand__2_1[[#This Row],[Date]],)</f>
        <v>17</v>
      </c>
      <c r="E1563" t="str">
        <f>TEXT(EnergyDemand__2_1[[#This Row],[Date]],"dddd")</f>
        <v>Sunday</v>
      </c>
      <c r="F1563" s="49">
        <f>YEAR(EnergyDemand__2_1[[#This Row],[Date]])</f>
        <v>2016</v>
      </c>
      <c r="G1563">
        <v>13.1</v>
      </c>
      <c r="H1563">
        <v>19.8</v>
      </c>
      <c r="I1563">
        <v>14.7</v>
      </c>
      <c r="J1563">
        <v>0</v>
      </c>
      <c r="K1563" t="str">
        <f>VLOOKUP(EnergyDemand__2_1[[#This Row],[Date]],_holidays!$A$1:$C$2107,2,0)</f>
        <v>Y</v>
      </c>
      <c r="L1563" t="str">
        <f>VLOOKUP(EnergyDemand__2_1[[#This Row],[Date]],_holidays!$A$1:$C$2107,3,0)</f>
        <v>N</v>
      </c>
      <c r="M1563" s="2">
        <v>100526.30499999999</v>
      </c>
      <c r="N1563" s="4">
        <v>39.129443080000001</v>
      </c>
      <c r="O1563" s="54">
        <f>EnergyDemand__2_1[[#This Row],[Demand]]*EnergyDemand__2_1[[#This Row],[RRP AUD$]]</f>
        <v>3933538.3295402192</v>
      </c>
    </row>
    <row r="1564" spans="1:15" x14ac:dyDescent="0.3">
      <c r="A1564" s="3">
        <v>43902</v>
      </c>
      <c r="B1564" s="3" t="str">
        <f>"Q" &amp;INT((MONTH(A1564)+2)/3) &amp; "-" &amp; YEAR(A1564)</f>
        <v>Q1-2020</v>
      </c>
      <c r="C1564" t="str">
        <f>TEXT(EnergyDemand__2_1[[#This Row],[Date]],"mmmm")</f>
        <v>March</v>
      </c>
      <c r="D1564">
        <f>WEEKNUM(EnergyDemand__2_1[[#This Row],[Date]],)</f>
        <v>11</v>
      </c>
      <c r="E1564" t="str">
        <f>TEXT(EnergyDemand__2_1[[#This Row],[Date]],"dddd")</f>
        <v>Thursday</v>
      </c>
      <c r="F1564" s="49">
        <f>YEAR(EnergyDemand__2_1[[#This Row],[Date]])</f>
        <v>2020</v>
      </c>
      <c r="G1564">
        <v>16.600000000000001</v>
      </c>
      <c r="H1564">
        <v>29.5</v>
      </c>
      <c r="I1564">
        <v>19.5</v>
      </c>
      <c r="J1564">
        <v>0</v>
      </c>
      <c r="K1564" t="str">
        <f>VLOOKUP(EnergyDemand__2_1[[#This Row],[Date]],_holidays!$A$1:$C$2107,2,0)</f>
        <v>Y</v>
      </c>
      <c r="L1564" t="str">
        <f>VLOOKUP(EnergyDemand__2_1[[#This Row],[Date]],_holidays!$A$1:$C$2107,3,0)</f>
        <v>N</v>
      </c>
      <c r="M1564" s="2">
        <v>120272.77499999999</v>
      </c>
      <c r="N1564" s="4">
        <v>39.127565740000001</v>
      </c>
      <c r="O1564" s="54">
        <f>EnergyDemand__2_1[[#This Row],[Demand]]*EnergyDemand__2_1[[#This Row],[RRP AUD$]]</f>
        <v>4705980.9105447289</v>
      </c>
    </row>
    <row r="1565" spans="1:15" x14ac:dyDescent="0.3">
      <c r="A1565" s="3">
        <v>42324</v>
      </c>
      <c r="B1565" s="3" t="str">
        <f>"Q" &amp;INT((MONTH(A1565)+2)/3) &amp; "-" &amp; YEAR(A1565)</f>
        <v>Q4-2015</v>
      </c>
      <c r="C1565" t="str">
        <f>TEXT(EnergyDemand__2_1[[#This Row],[Date]],"mmmm")</f>
        <v>November</v>
      </c>
      <c r="D1565">
        <f>WEEKNUM(EnergyDemand__2_1[[#This Row],[Date]],)</f>
        <v>47</v>
      </c>
      <c r="E1565" t="str">
        <f>TEXT(EnergyDemand__2_1[[#This Row],[Date]],"dddd")</f>
        <v>Monday</v>
      </c>
      <c r="F1565" s="49">
        <f>YEAR(EnergyDemand__2_1[[#This Row],[Date]])</f>
        <v>2015</v>
      </c>
      <c r="G1565">
        <v>11.4</v>
      </c>
      <c r="H1565">
        <v>26.3</v>
      </c>
      <c r="I1565">
        <v>29.4</v>
      </c>
      <c r="J1565">
        <v>0.2</v>
      </c>
      <c r="K1565" t="str">
        <f>VLOOKUP(EnergyDemand__2_1[[#This Row],[Date]],_holidays!$A$1:$C$2107,2,0)</f>
        <v>Y</v>
      </c>
      <c r="L1565" t="str">
        <f>VLOOKUP(EnergyDemand__2_1[[#This Row],[Date]],_holidays!$A$1:$C$2107,3,0)</f>
        <v>N</v>
      </c>
      <c r="M1565" s="2">
        <v>124557.22500000001</v>
      </c>
      <c r="N1565" s="4">
        <v>39.127373740000003</v>
      </c>
      <c r="O1565" s="54">
        <f>EnergyDemand__2_1[[#This Row],[Demand]]*EnergyDemand__2_1[[#This Row],[RRP AUD$]]</f>
        <v>4873597.0945922723</v>
      </c>
    </row>
    <row r="1566" spans="1:15" x14ac:dyDescent="0.3">
      <c r="A1566" s="3">
        <v>42337</v>
      </c>
      <c r="B1566" s="3" t="str">
        <f>"Q" &amp;INT((MONTH(A1566)+2)/3) &amp; "-" &amp; YEAR(A1566)</f>
        <v>Q4-2015</v>
      </c>
      <c r="C1566" t="str">
        <f>TEXT(EnergyDemand__2_1[[#This Row],[Date]],"mmmm")</f>
        <v>November</v>
      </c>
      <c r="D1566">
        <f>WEEKNUM(EnergyDemand__2_1[[#This Row],[Date]],)</f>
        <v>49</v>
      </c>
      <c r="E1566" t="str">
        <f>TEXT(EnergyDemand__2_1[[#This Row],[Date]],"dddd")</f>
        <v>Sunday</v>
      </c>
      <c r="F1566" s="49">
        <f>YEAR(EnergyDemand__2_1[[#This Row],[Date]])</f>
        <v>2015</v>
      </c>
      <c r="G1566">
        <v>12.6</v>
      </c>
      <c r="H1566">
        <v>20.3</v>
      </c>
      <c r="I1566">
        <v>23.4</v>
      </c>
      <c r="J1566">
        <v>0</v>
      </c>
      <c r="K1566" t="str">
        <f>VLOOKUP(EnergyDemand__2_1[[#This Row],[Date]],_holidays!$A$1:$C$2107,2,0)</f>
        <v>Y</v>
      </c>
      <c r="L1566" t="str">
        <f>VLOOKUP(EnergyDemand__2_1[[#This Row],[Date]],_holidays!$A$1:$C$2107,3,0)</f>
        <v>N</v>
      </c>
      <c r="M1566" s="2">
        <v>102162.53</v>
      </c>
      <c r="N1566" s="4">
        <v>39.12126473</v>
      </c>
      <c r="O1566" s="54">
        <f>EnergyDemand__2_1[[#This Row],[Demand]]*EnergyDemand__2_1[[#This Row],[RRP AUD$]]</f>
        <v>3996727.3816165668</v>
      </c>
    </row>
    <row r="1567" spans="1:15" x14ac:dyDescent="0.3">
      <c r="A1567" s="3">
        <v>42224</v>
      </c>
      <c r="B1567" s="3" t="str">
        <f>"Q" &amp;INT((MONTH(A1567)+2)/3) &amp; "-" &amp; YEAR(A1567)</f>
        <v>Q3-2015</v>
      </c>
      <c r="C1567" t="str">
        <f>TEXT(EnergyDemand__2_1[[#This Row],[Date]],"mmmm")</f>
        <v>August</v>
      </c>
      <c r="D1567">
        <f>WEEKNUM(EnergyDemand__2_1[[#This Row],[Date]],)</f>
        <v>32</v>
      </c>
      <c r="E1567" t="str">
        <f>TEXT(EnergyDemand__2_1[[#This Row],[Date]],"dddd")</f>
        <v>Saturday</v>
      </c>
      <c r="F1567" s="49">
        <f>YEAR(EnergyDemand__2_1[[#This Row],[Date]])</f>
        <v>2015</v>
      </c>
      <c r="G1567">
        <v>8.8000000000000007</v>
      </c>
      <c r="H1567">
        <v>12.6</v>
      </c>
      <c r="I1567">
        <v>6.6</v>
      </c>
      <c r="J1567">
        <v>0.4</v>
      </c>
      <c r="K1567" t="str">
        <f>VLOOKUP(EnergyDemand__2_1[[#This Row],[Date]],_holidays!$A$1:$C$2107,2,0)</f>
        <v>Y</v>
      </c>
      <c r="L1567" t="str">
        <f>VLOOKUP(EnergyDemand__2_1[[#This Row],[Date]],_holidays!$A$1:$C$2107,3,0)</f>
        <v>N</v>
      </c>
      <c r="M1567" s="2">
        <v>125830.535</v>
      </c>
      <c r="N1567" s="4">
        <v>39.116059980000003</v>
      </c>
      <c r="O1567" s="54">
        <f>EnergyDemand__2_1[[#This Row],[Demand]]*EnergyDemand__2_1[[#This Row],[RRP AUD$]]</f>
        <v>4921994.7543754894</v>
      </c>
    </row>
    <row r="1568" spans="1:15" x14ac:dyDescent="0.3">
      <c r="A1568" s="3">
        <v>42124</v>
      </c>
      <c r="B1568" s="3" t="str">
        <f>"Q" &amp;INT((MONTH(A1568)+2)/3) &amp; "-" &amp; YEAR(A1568)</f>
        <v>Q2-2015</v>
      </c>
      <c r="C1568" t="str">
        <f>TEXT(EnergyDemand__2_1[[#This Row],[Date]],"mmmm")</f>
        <v>April</v>
      </c>
      <c r="D1568">
        <f>WEEKNUM(EnergyDemand__2_1[[#This Row],[Date]],)</f>
        <v>18</v>
      </c>
      <c r="E1568" t="str">
        <f>TEXT(EnergyDemand__2_1[[#This Row],[Date]],"dddd")</f>
        <v>Thursday</v>
      </c>
      <c r="F1568" s="49">
        <f>YEAR(EnergyDemand__2_1[[#This Row],[Date]])</f>
        <v>2015</v>
      </c>
      <c r="G1568">
        <v>6.4</v>
      </c>
      <c r="H1568">
        <v>19.600000000000001</v>
      </c>
      <c r="I1568">
        <v>12.3</v>
      </c>
      <c r="J1568">
        <v>0</v>
      </c>
      <c r="K1568" t="str">
        <f>VLOOKUP(EnergyDemand__2_1[[#This Row],[Date]],_holidays!$A$1:$C$2107,2,0)</f>
        <v>Y</v>
      </c>
      <c r="L1568" t="str">
        <f>VLOOKUP(EnergyDemand__2_1[[#This Row],[Date]],_holidays!$A$1:$C$2107,3,0)</f>
        <v>N</v>
      </c>
      <c r="M1568" s="2">
        <v>132669.57999999999</v>
      </c>
      <c r="N1568" s="4">
        <v>39.092652309999998</v>
      </c>
      <c r="O1568" s="54">
        <f>EnergyDemand__2_1[[#This Row],[Demand]]*EnergyDemand__2_1[[#This Row],[RRP AUD$]]</f>
        <v>5186405.7630537292</v>
      </c>
    </row>
    <row r="1569" spans="1:15" x14ac:dyDescent="0.3">
      <c r="A1569" s="3">
        <v>42485</v>
      </c>
      <c r="B1569" s="3" t="str">
        <f>"Q" &amp;INT((MONTH(A1569)+2)/3) &amp; "-" &amp; YEAR(A1569)</f>
        <v>Q2-2016</v>
      </c>
      <c r="C1569" t="str">
        <f>TEXT(EnergyDemand__2_1[[#This Row],[Date]],"mmmm")</f>
        <v>April</v>
      </c>
      <c r="D1569">
        <f>WEEKNUM(EnergyDemand__2_1[[#This Row],[Date]],)</f>
        <v>18</v>
      </c>
      <c r="E1569" t="str">
        <f>TEXT(EnergyDemand__2_1[[#This Row],[Date]],"dddd")</f>
        <v>Monday</v>
      </c>
      <c r="F1569" s="49">
        <f>YEAR(EnergyDemand__2_1[[#This Row],[Date]])</f>
        <v>2016</v>
      </c>
      <c r="G1569">
        <v>9.9</v>
      </c>
      <c r="H1569">
        <v>25</v>
      </c>
      <c r="I1569">
        <v>14.8</v>
      </c>
      <c r="J1569">
        <v>0</v>
      </c>
      <c r="K1569" t="str">
        <f>VLOOKUP(EnergyDemand__2_1[[#This Row],[Date]],_holidays!$A$1:$C$2107,2,0)</f>
        <v>Y</v>
      </c>
      <c r="L1569" t="str">
        <f>VLOOKUP(EnergyDemand__2_1[[#This Row],[Date]],_holidays!$A$1:$C$2107,3,0)</f>
        <v>Y</v>
      </c>
      <c r="M1569" s="2">
        <v>104072.435</v>
      </c>
      <c r="N1569" s="4">
        <v>39.087861220000001</v>
      </c>
      <c r="O1569" s="54">
        <f>EnergyDemand__2_1[[#This Row],[Demand]]*EnergyDemand__2_1[[#This Row],[RRP AUD$]]</f>
        <v>4067968.8961074706</v>
      </c>
    </row>
    <row r="1570" spans="1:15" x14ac:dyDescent="0.3">
      <c r="A1570" s="3">
        <v>42061</v>
      </c>
      <c r="B1570" s="3" t="str">
        <f>"Q" &amp;INT((MONTH(A1570)+2)/3) &amp; "-" &amp; YEAR(A1570)</f>
        <v>Q1-2015</v>
      </c>
      <c r="C1570" t="str">
        <f>TEXT(EnergyDemand__2_1[[#This Row],[Date]],"mmmm")</f>
        <v>February</v>
      </c>
      <c r="D1570">
        <f>WEEKNUM(EnergyDemand__2_1[[#This Row],[Date]],)</f>
        <v>9</v>
      </c>
      <c r="E1570" t="str">
        <f>TEXT(EnergyDemand__2_1[[#This Row],[Date]],"dddd")</f>
        <v>Thursday</v>
      </c>
      <c r="F1570" s="49">
        <f>YEAR(EnergyDemand__2_1[[#This Row],[Date]])</f>
        <v>2015</v>
      </c>
      <c r="G1570">
        <v>16</v>
      </c>
      <c r="H1570">
        <v>23.2</v>
      </c>
      <c r="I1570">
        <v>18.5</v>
      </c>
      <c r="J1570">
        <v>0</v>
      </c>
      <c r="K1570" t="str">
        <f>VLOOKUP(EnergyDemand__2_1[[#This Row],[Date]],_holidays!$A$1:$C$2107,2,0)</f>
        <v>Y</v>
      </c>
      <c r="L1570" t="str">
        <f>VLOOKUP(EnergyDemand__2_1[[#This Row],[Date]],_holidays!$A$1:$C$2107,3,0)</f>
        <v>N</v>
      </c>
      <c r="M1570" s="2">
        <v>131525.85500000001</v>
      </c>
      <c r="N1570" s="4">
        <v>39.086578340000003</v>
      </c>
      <c r="O1570" s="54">
        <f>EnergyDemand__2_1[[#This Row],[Demand]]*EnergyDemand__2_1[[#This Row],[RRP AUD$]]</f>
        <v>5140895.6351929819</v>
      </c>
    </row>
    <row r="1571" spans="1:15" x14ac:dyDescent="0.3">
      <c r="A1571" s="3">
        <v>42292</v>
      </c>
      <c r="B1571" s="3" t="str">
        <f>"Q" &amp;INT((MONTH(A1571)+2)/3) &amp; "-" &amp; YEAR(A1571)</f>
        <v>Q4-2015</v>
      </c>
      <c r="C1571" t="str">
        <f>TEXT(EnergyDemand__2_1[[#This Row],[Date]],"mmmm")</f>
        <v>October</v>
      </c>
      <c r="D1571">
        <f>WEEKNUM(EnergyDemand__2_1[[#This Row],[Date]],)</f>
        <v>42</v>
      </c>
      <c r="E1571" t="str">
        <f>TEXT(EnergyDemand__2_1[[#This Row],[Date]],"dddd")</f>
        <v>Thursday</v>
      </c>
      <c r="F1571" s="49">
        <f>YEAR(EnergyDemand__2_1[[#This Row],[Date]])</f>
        <v>2015</v>
      </c>
      <c r="G1571">
        <v>14.4</v>
      </c>
      <c r="H1571">
        <v>34</v>
      </c>
      <c r="I1571">
        <v>22.2</v>
      </c>
      <c r="J1571">
        <v>0</v>
      </c>
      <c r="K1571" t="str">
        <f>VLOOKUP(EnergyDemand__2_1[[#This Row],[Date]],_holidays!$A$1:$C$2107,2,0)</f>
        <v>Y</v>
      </c>
      <c r="L1571" t="str">
        <f>VLOOKUP(EnergyDemand__2_1[[#This Row],[Date]],_holidays!$A$1:$C$2107,3,0)</f>
        <v>N</v>
      </c>
      <c r="M1571" s="2">
        <v>130260.37</v>
      </c>
      <c r="N1571" s="4">
        <v>39.066948680000003</v>
      </c>
      <c r="O1571" s="54">
        <f>EnergyDemand__2_1[[#This Row],[Demand]]*EnergyDemand__2_1[[#This Row],[RRP AUD$]]</f>
        <v>5088875.1898278119</v>
      </c>
    </row>
    <row r="1572" spans="1:15" x14ac:dyDescent="0.3">
      <c r="A1572" s="3">
        <v>42755</v>
      </c>
      <c r="B1572" s="3" t="str">
        <f>"Q" &amp;INT((MONTH(A1572)+2)/3) &amp; "-" &amp; YEAR(A1572)</f>
        <v>Q1-2017</v>
      </c>
      <c r="C1572" t="str">
        <f>TEXT(EnergyDemand__2_1[[#This Row],[Date]],"mmmm")</f>
        <v>January</v>
      </c>
      <c r="D1572">
        <f>WEEKNUM(EnergyDemand__2_1[[#This Row],[Date]],)</f>
        <v>3</v>
      </c>
      <c r="E1572" t="str">
        <f>TEXT(EnergyDemand__2_1[[#This Row],[Date]],"dddd")</f>
        <v>Friday</v>
      </c>
      <c r="F1572" s="49">
        <f>YEAR(EnergyDemand__2_1[[#This Row],[Date]])</f>
        <v>2017</v>
      </c>
      <c r="G1572">
        <v>16.100000000000001</v>
      </c>
      <c r="H1572">
        <v>20.8</v>
      </c>
      <c r="I1572">
        <v>13.2</v>
      </c>
      <c r="J1572">
        <v>22.6</v>
      </c>
      <c r="K1572" t="str">
        <f>VLOOKUP(EnergyDemand__2_1[[#This Row],[Date]],_holidays!$A$1:$C$2107,2,0)</f>
        <v>N</v>
      </c>
      <c r="L1572" t="str">
        <f>VLOOKUP(EnergyDemand__2_1[[#This Row],[Date]],_holidays!$A$1:$C$2107,3,0)</f>
        <v>N</v>
      </c>
      <c r="M1572" s="2">
        <v>107937.685</v>
      </c>
      <c r="N1572" s="4">
        <v>38.993116039999997</v>
      </c>
      <c r="O1572" s="54">
        <f>EnergyDemand__2_1[[#This Row],[Demand]]*EnergyDemand__2_1[[#This Row],[RRP AUD$]]</f>
        <v>4208826.6762939673</v>
      </c>
    </row>
    <row r="1573" spans="1:15" x14ac:dyDescent="0.3">
      <c r="A1573" s="3">
        <v>42282</v>
      </c>
      <c r="B1573" s="3" t="str">
        <f>"Q" &amp;INT((MONTH(A1573)+2)/3) &amp; "-" &amp; YEAR(A1573)</f>
        <v>Q4-2015</v>
      </c>
      <c r="C1573" t="str">
        <f>TEXT(EnergyDemand__2_1[[#This Row],[Date]],"mmmm")</f>
        <v>October</v>
      </c>
      <c r="D1573">
        <f>WEEKNUM(EnergyDemand__2_1[[#This Row],[Date]],)</f>
        <v>41</v>
      </c>
      <c r="E1573" t="str">
        <f>TEXT(EnergyDemand__2_1[[#This Row],[Date]],"dddd")</f>
        <v>Monday</v>
      </c>
      <c r="F1573" s="49">
        <f>YEAR(EnergyDemand__2_1[[#This Row],[Date]])</f>
        <v>2015</v>
      </c>
      <c r="G1573">
        <v>12.7</v>
      </c>
      <c r="H1573">
        <v>34.4</v>
      </c>
      <c r="I1573">
        <v>22</v>
      </c>
      <c r="J1573">
        <v>0</v>
      </c>
      <c r="K1573" t="str">
        <f>VLOOKUP(EnergyDemand__2_1[[#This Row],[Date]],_holidays!$A$1:$C$2107,2,0)</f>
        <v>N</v>
      </c>
      <c r="L1573" t="str">
        <f>VLOOKUP(EnergyDemand__2_1[[#This Row],[Date]],_holidays!$A$1:$C$2107,3,0)</f>
        <v>N</v>
      </c>
      <c r="M1573" s="2">
        <v>125194.87</v>
      </c>
      <c r="N1573" s="4">
        <v>38.972005189999997</v>
      </c>
      <c r="O1573" s="54">
        <f>EnergyDemand__2_1[[#This Row],[Demand]]*EnergyDemand__2_1[[#This Row],[RRP AUD$]]</f>
        <v>4879095.1234013746</v>
      </c>
    </row>
    <row r="1574" spans="1:15" x14ac:dyDescent="0.3">
      <c r="A1574" s="3">
        <v>42263</v>
      </c>
      <c r="B1574" s="3" t="str">
        <f>"Q" &amp;INT((MONTH(A1574)+2)/3) &amp; "-" &amp; YEAR(A1574)</f>
        <v>Q3-2015</v>
      </c>
      <c r="C1574" t="str">
        <f>TEXT(EnergyDemand__2_1[[#This Row],[Date]],"mmmm")</f>
        <v>September</v>
      </c>
      <c r="D1574">
        <f>WEEKNUM(EnergyDemand__2_1[[#This Row],[Date]],)</f>
        <v>38</v>
      </c>
      <c r="E1574" t="str">
        <f>TEXT(EnergyDemand__2_1[[#This Row],[Date]],"dddd")</f>
        <v>Wednesday</v>
      </c>
      <c r="F1574" s="49">
        <f>YEAR(EnergyDemand__2_1[[#This Row],[Date]])</f>
        <v>2015</v>
      </c>
      <c r="G1574">
        <v>8.9</v>
      </c>
      <c r="H1574">
        <v>14.8</v>
      </c>
      <c r="I1574">
        <v>17.600000000000001</v>
      </c>
      <c r="J1574">
        <v>0</v>
      </c>
      <c r="K1574" t="str">
        <f>VLOOKUP(EnergyDemand__2_1[[#This Row],[Date]],_holidays!$A$1:$C$2107,2,0)</f>
        <v>Y</v>
      </c>
      <c r="L1574" t="str">
        <f>VLOOKUP(EnergyDemand__2_1[[#This Row],[Date]],_holidays!$A$1:$C$2107,3,0)</f>
        <v>N</v>
      </c>
      <c r="M1574" s="2">
        <v>131795.48499999999</v>
      </c>
      <c r="N1574" s="4">
        <v>38.966062469999997</v>
      </c>
      <c r="O1574" s="54">
        <f>EnergyDemand__2_1[[#This Row],[Demand]]*EnergyDemand__2_1[[#This Row],[RRP AUD$]]</f>
        <v>5135551.1017739475</v>
      </c>
    </row>
    <row r="1575" spans="1:15" x14ac:dyDescent="0.3">
      <c r="A1575" s="3">
        <v>42603</v>
      </c>
      <c r="B1575" s="3" t="str">
        <f>"Q" &amp;INT((MONTH(A1575)+2)/3) &amp; "-" &amp; YEAR(A1575)</f>
        <v>Q3-2016</v>
      </c>
      <c r="C1575" t="str">
        <f>TEXT(EnergyDemand__2_1[[#This Row],[Date]],"mmmm")</f>
        <v>August</v>
      </c>
      <c r="D1575">
        <f>WEEKNUM(EnergyDemand__2_1[[#This Row],[Date]],)</f>
        <v>35</v>
      </c>
      <c r="E1575" t="str">
        <f>TEXT(EnergyDemand__2_1[[#This Row],[Date]],"dddd")</f>
        <v>Sunday</v>
      </c>
      <c r="F1575" s="49">
        <f>YEAR(EnergyDemand__2_1[[#This Row],[Date]])</f>
        <v>2016</v>
      </c>
      <c r="G1575">
        <v>9.5</v>
      </c>
      <c r="H1575">
        <v>14.8</v>
      </c>
      <c r="I1575">
        <v>7</v>
      </c>
      <c r="J1575">
        <v>1.2</v>
      </c>
      <c r="K1575" t="str">
        <f>VLOOKUP(EnergyDemand__2_1[[#This Row],[Date]],_holidays!$A$1:$C$2107,2,0)</f>
        <v>Y</v>
      </c>
      <c r="L1575" t="str">
        <f>VLOOKUP(EnergyDemand__2_1[[#This Row],[Date]],_holidays!$A$1:$C$2107,3,0)</f>
        <v>N</v>
      </c>
      <c r="M1575" s="2">
        <v>119118.545</v>
      </c>
      <c r="N1575" s="4">
        <v>38.913255630000002</v>
      </c>
      <c r="O1575" s="54">
        <f>EnergyDemand__2_1[[#This Row],[Demand]]*EnergyDemand__2_1[[#This Row],[RRP AUD$]]</f>
        <v>4635290.3918586588</v>
      </c>
    </row>
    <row r="1576" spans="1:15" x14ac:dyDescent="0.3">
      <c r="A1576" s="3">
        <v>43015</v>
      </c>
      <c r="B1576" s="3" t="str">
        <f>"Q" &amp;INT((MONTH(A1576)+2)/3) &amp; "-" &amp; YEAR(A1576)</f>
        <v>Q4-2017</v>
      </c>
      <c r="C1576" t="str">
        <f>TEXT(EnergyDemand__2_1[[#This Row],[Date]],"mmmm")</f>
        <v>October</v>
      </c>
      <c r="D1576">
        <f>WEEKNUM(EnergyDemand__2_1[[#This Row],[Date]],)</f>
        <v>40</v>
      </c>
      <c r="E1576" t="str">
        <f>TEXT(EnergyDemand__2_1[[#This Row],[Date]],"dddd")</f>
        <v>Saturday</v>
      </c>
      <c r="F1576" s="49">
        <f>YEAR(EnergyDemand__2_1[[#This Row],[Date]])</f>
        <v>2017</v>
      </c>
      <c r="G1576">
        <v>7.2</v>
      </c>
      <c r="H1576">
        <v>23.7</v>
      </c>
      <c r="I1576">
        <v>17.3</v>
      </c>
      <c r="J1576">
        <v>0.2</v>
      </c>
      <c r="K1576" t="str">
        <f>VLOOKUP(EnergyDemand__2_1[[#This Row],[Date]],_holidays!$A$1:$C$2107,2,0)</f>
        <v>N</v>
      </c>
      <c r="L1576" t="str">
        <f>VLOOKUP(EnergyDemand__2_1[[#This Row],[Date]],_holidays!$A$1:$C$2107,3,0)</f>
        <v>N</v>
      </c>
      <c r="M1576" s="2">
        <v>101974.595</v>
      </c>
      <c r="N1576" s="4">
        <v>38.89411226</v>
      </c>
      <c r="O1576" s="54">
        <f>EnergyDemand__2_1[[#This Row],[Demand]]*EnergyDemand__2_1[[#This Row],[RRP AUD$]]</f>
        <v>3966211.3455980346</v>
      </c>
    </row>
    <row r="1577" spans="1:15" x14ac:dyDescent="0.3">
      <c r="A1577" s="3">
        <v>42237</v>
      </c>
      <c r="B1577" s="3" t="str">
        <f>"Q" &amp;INT((MONTH(A1577)+2)/3) &amp; "-" &amp; YEAR(A1577)</f>
        <v>Q3-2015</v>
      </c>
      <c r="C1577" t="str">
        <f>TEXT(EnergyDemand__2_1[[#This Row],[Date]],"mmmm")</f>
        <v>August</v>
      </c>
      <c r="D1577">
        <f>WEEKNUM(EnergyDemand__2_1[[#This Row],[Date]],)</f>
        <v>34</v>
      </c>
      <c r="E1577" t="str">
        <f>TEXT(EnergyDemand__2_1[[#This Row],[Date]],"dddd")</f>
        <v>Friday</v>
      </c>
      <c r="F1577" s="49">
        <f>YEAR(EnergyDemand__2_1[[#This Row],[Date]])</f>
        <v>2015</v>
      </c>
      <c r="G1577">
        <v>10.9</v>
      </c>
      <c r="H1577">
        <v>18.7</v>
      </c>
      <c r="I1577">
        <v>4.0999999999999996</v>
      </c>
      <c r="J1577">
        <v>0</v>
      </c>
      <c r="K1577" t="str">
        <f>VLOOKUP(EnergyDemand__2_1[[#This Row],[Date]],_holidays!$A$1:$C$2107,2,0)</f>
        <v>Y</v>
      </c>
      <c r="L1577" t="str">
        <f>VLOOKUP(EnergyDemand__2_1[[#This Row],[Date]],_holidays!$A$1:$C$2107,3,0)</f>
        <v>N</v>
      </c>
      <c r="M1577" s="2">
        <v>126570.47</v>
      </c>
      <c r="N1577" s="4">
        <v>38.888472040000003</v>
      </c>
      <c r="O1577" s="54">
        <f>EnergyDemand__2_1[[#This Row],[Demand]]*EnergyDemand__2_1[[#This Row],[RRP AUD$]]</f>
        <v>4922132.1836846592</v>
      </c>
    </row>
    <row r="1578" spans="1:15" x14ac:dyDescent="0.3">
      <c r="A1578" s="3">
        <v>42041</v>
      </c>
      <c r="B1578" s="3" t="str">
        <f>"Q" &amp;INT((MONTH(A1578)+2)/3) &amp; "-" &amp; YEAR(A1578)</f>
        <v>Q1-2015</v>
      </c>
      <c r="C1578" t="str">
        <f>TEXT(EnergyDemand__2_1[[#This Row],[Date]],"mmmm")</f>
        <v>February</v>
      </c>
      <c r="D1578">
        <f>WEEKNUM(EnergyDemand__2_1[[#This Row],[Date]],)</f>
        <v>6</v>
      </c>
      <c r="E1578" t="str">
        <f>TEXT(EnergyDemand__2_1[[#This Row],[Date]],"dddd")</f>
        <v>Friday</v>
      </c>
      <c r="F1578" s="49">
        <f>YEAR(EnergyDemand__2_1[[#This Row],[Date]])</f>
        <v>2015</v>
      </c>
      <c r="G1578">
        <v>14.5</v>
      </c>
      <c r="H1578">
        <v>35.700000000000003</v>
      </c>
      <c r="I1578">
        <v>28.4</v>
      </c>
      <c r="J1578">
        <v>0</v>
      </c>
      <c r="K1578" t="str">
        <f>VLOOKUP(EnergyDemand__2_1[[#This Row],[Date]],_holidays!$A$1:$C$2107,2,0)</f>
        <v>Y</v>
      </c>
      <c r="L1578" t="str">
        <f>VLOOKUP(EnergyDemand__2_1[[#This Row],[Date]],_holidays!$A$1:$C$2107,3,0)</f>
        <v>N</v>
      </c>
      <c r="M1578" s="2">
        <v>141837.005</v>
      </c>
      <c r="N1578" s="4">
        <v>38.840180269999998</v>
      </c>
      <c r="O1578" s="54">
        <f>EnergyDemand__2_1[[#This Row],[Demand]]*EnergyDemand__2_1[[#This Row],[RRP AUD$]]</f>
        <v>5508974.8431568909</v>
      </c>
    </row>
    <row r="1579" spans="1:15" x14ac:dyDescent="0.3">
      <c r="A1579" s="3">
        <v>42595</v>
      </c>
      <c r="B1579" s="3" t="str">
        <f>"Q" &amp;INT((MONTH(A1579)+2)/3) &amp; "-" &amp; YEAR(A1579)</f>
        <v>Q3-2016</v>
      </c>
      <c r="C1579" t="str">
        <f>TEXT(EnergyDemand__2_1[[#This Row],[Date]],"mmmm")</f>
        <v>August</v>
      </c>
      <c r="D1579">
        <f>WEEKNUM(EnergyDemand__2_1[[#This Row],[Date]],)</f>
        <v>33</v>
      </c>
      <c r="E1579" t="str">
        <f>TEXT(EnergyDemand__2_1[[#This Row],[Date]],"dddd")</f>
        <v>Saturday</v>
      </c>
      <c r="F1579" s="49">
        <f>YEAR(EnergyDemand__2_1[[#This Row],[Date]])</f>
        <v>2016</v>
      </c>
      <c r="G1579">
        <v>7.9</v>
      </c>
      <c r="H1579">
        <v>15.1</v>
      </c>
      <c r="I1579">
        <v>9.5</v>
      </c>
      <c r="J1579">
        <v>1.6</v>
      </c>
      <c r="K1579" t="str">
        <f>VLOOKUP(EnergyDemand__2_1[[#This Row],[Date]],_holidays!$A$1:$C$2107,2,0)</f>
        <v>Y</v>
      </c>
      <c r="L1579" t="str">
        <f>VLOOKUP(EnergyDemand__2_1[[#This Row],[Date]],_holidays!$A$1:$C$2107,3,0)</f>
        <v>N</v>
      </c>
      <c r="M1579" s="2">
        <v>120382.80499999999</v>
      </c>
      <c r="N1579" s="4">
        <v>38.810956079999997</v>
      </c>
      <c r="O1579" s="54">
        <f>EnergyDemand__2_1[[#This Row],[Demand]]*EnergyDemand__2_1[[#This Row],[RRP AUD$]]</f>
        <v>4672171.7576422039</v>
      </c>
    </row>
    <row r="1580" spans="1:15" x14ac:dyDescent="0.3">
      <c r="A1580" s="3">
        <v>42665</v>
      </c>
      <c r="B1580" s="3" t="str">
        <f>"Q" &amp;INT((MONTH(A1580)+2)/3) &amp; "-" &amp; YEAR(A1580)</f>
        <v>Q4-2016</v>
      </c>
      <c r="C1580" t="str">
        <f>TEXT(EnergyDemand__2_1[[#This Row],[Date]],"mmmm")</f>
        <v>October</v>
      </c>
      <c r="D1580">
        <f>WEEKNUM(EnergyDemand__2_1[[#This Row],[Date]],)</f>
        <v>43</v>
      </c>
      <c r="E1580" t="str">
        <f>TEXT(EnergyDemand__2_1[[#This Row],[Date]],"dddd")</f>
        <v>Saturday</v>
      </c>
      <c r="F1580" s="49">
        <f>YEAR(EnergyDemand__2_1[[#This Row],[Date]])</f>
        <v>2016</v>
      </c>
      <c r="G1580">
        <v>6.9</v>
      </c>
      <c r="H1580">
        <v>13.2</v>
      </c>
      <c r="I1580">
        <v>16.899999999999999</v>
      </c>
      <c r="J1580">
        <v>16.399999999999999</v>
      </c>
      <c r="K1580" t="str">
        <f>VLOOKUP(EnergyDemand__2_1[[#This Row],[Date]],_holidays!$A$1:$C$2107,2,0)</f>
        <v>Y</v>
      </c>
      <c r="L1580" t="str">
        <f>VLOOKUP(EnergyDemand__2_1[[#This Row],[Date]],_holidays!$A$1:$C$2107,3,0)</f>
        <v>N</v>
      </c>
      <c r="M1580" s="2">
        <v>114184.19500000001</v>
      </c>
      <c r="N1580" s="4">
        <v>38.711130760000003</v>
      </c>
      <c r="O1580" s="54">
        <f>EnergyDemand__2_1[[#This Row],[Demand]]*EnergyDemand__2_1[[#This Row],[RRP AUD$]]</f>
        <v>4420199.3033703389</v>
      </c>
    </row>
    <row r="1581" spans="1:15" x14ac:dyDescent="0.3">
      <c r="A1581" s="3">
        <v>42409</v>
      </c>
      <c r="B1581" s="3" t="str">
        <f>"Q" &amp;INT((MONTH(A1581)+2)/3) &amp; "-" &amp; YEAR(A1581)</f>
        <v>Q1-2016</v>
      </c>
      <c r="C1581" t="str">
        <f>TEXT(EnergyDemand__2_1[[#This Row],[Date]],"mmmm")</f>
        <v>February</v>
      </c>
      <c r="D1581">
        <f>WEEKNUM(EnergyDemand__2_1[[#This Row],[Date]],)</f>
        <v>7</v>
      </c>
      <c r="E1581" t="str">
        <f>TEXT(EnergyDemand__2_1[[#This Row],[Date]],"dddd")</f>
        <v>Tuesday</v>
      </c>
      <c r="F1581" s="49">
        <f>YEAR(EnergyDemand__2_1[[#This Row],[Date]])</f>
        <v>2016</v>
      </c>
      <c r="G1581">
        <v>17.399999999999999</v>
      </c>
      <c r="H1581">
        <v>22.7</v>
      </c>
      <c r="I1581">
        <v>27.7</v>
      </c>
      <c r="J1581">
        <v>0</v>
      </c>
      <c r="K1581" t="str">
        <f>VLOOKUP(EnergyDemand__2_1[[#This Row],[Date]],_holidays!$A$1:$C$2107,2,0)</f>
        <v>Y</v>
      </c>
      <c r="L1581" t="str">
        <f>VLOOKUP(EnergyDemand__2_1[[#This Row],[Date]],_holidays!$A$1:$C$2107,3,0)</f>
        <v>N</v>
      </c>
      <c r="M1581" s="2">
        <v>131271.26500000001</v>
      </c>
      <c r="N1581" s="4">
        <v>38.705675849999999</v>
      </c>
      <c r="O1581" s="54">
        <f>EnergyDemand__2_1[[#This Row],[Demand]]*EnergyDemand__2_1[[#This Row],[RRP AUD$]]</f>
        <v>5080943.0315094506</v>
      </c>
    </row>
    <row r="1582" spans="1:15" x14ac:dyDescent="0.3">
      <c r="A1582" s="3">
        <v>42623</v>
      </c>
      <c r="B1582" s="3" t="str">
        <f>"Q" &amp;INT((MONTH(A1582)+2)/3) &amp; "-" &amp; YEAR(A1582)</f>
        <v>Q3-2016</v>
      </c>
      <c r="C1582" t="str">
        <f>TEXT(EnergyDemand__2_1[[#This Row],[Date]],"mmmm")</f>
        <v>September</v>
      </c>
      <c r="D1582">
        <f>WEEKNUM(EnergyDemand__2_1[[#This Row],[Date]],)</f>
        <v>37</v>
      </c>
      <c r="E1582" t="str">
        <f>TEXT(EnergyDemand__2_1[[#This Row],[Date]],"dddd")</f>
        <v>Saturday</v>
      </c>
      <c r="F1582" s="49">
        <f>YEAR(EnergyDemand__2_1[[#This Row],[Date]])</f>
        <v>2016</v>
      </c>
      <c r="G1582">
        <v>11.5</v>
      </c>
      <c r="H1582">
        <v>14.3</v>
      </c>
      <c r="I1582">
        <v>7.9</v>
      </c>
      <c r="J1582">
        <v>9.4</v>
      </c>
      <c r="K1582" t="str">
        <f>VLOOKUP(EnergyDemand__2_1[[#This Row],[Date]],_holidays!$A$1:$C$2107,2,0)</f>
        <v>Y</v>
      </c>
      <c r="L1582" t="str">
        <f>VLOOKUP(EnergyDemand__2_1[[#This Row],[Date]],_holidays!$A$1:$C$2107,3,0)</f>
        <v>N</v>
      </c>
      <c r="M1582" s="2">
        <v>111412.995</v>
      </c>
      <c r="N1582" s="4">
        <v>38.559908849999999</v>
      </c>
      <c r="O1582" s="54">
        <f>EnergyDemand__2_1[[#This Row],[Demand]]*EnergyDemand__2_1[[#This Row],[RRP AUD$]]</f>
        <v>4296074.9319055052</v>
      </c>
    </row>
    <row r="1583" spans="1:15" x14ac:dyDescent="0.3">
      <c r="A1583" s="3">
        <v>42174</v>
      </c>
      <c r="B1583" s="3" t="str">
        <f>"Q" &amp;INT((MONTH(A1583)+2)/3) &amp; "-" &amp; YEAR(A1583)</f>
        <v>Q2-2015</v>
      </c>
      <c r="C1583" t="str">
        <f>TEXT(EnergyDemand__2_1[[#This Row],[Date]],"mmmm")</f>
        <v>June</v>
      </c>
      <c r="D1583">
        <f>WEEKNUM(EnergyDemand__2_1[[#This Row],[Date]],)</f>
        <v>25</v>
      </c>
      <c r="E1583" t="str">
        <f>TEXT(EnergyDemand__2_1[[#This Row],[Date]],"dddd")</f>
        <v>Friday</v>
      </c>
      <c r="F1583" s="49">
        <f>YEAR(EnergyDemand__2_1[[#This Row],[Date]])</f>
        <v>2015</v>
      </c>
      <c r="G1583">
        <v>7</v>
      </c>
      <c r="H1583">
        <v>12.4</v>
      </c>
      <c r="I1583">
        <v>7.9</v>
      </c>
      <c r="J1583">
        <v>0.2</v>
      </c>
      <c r="K1583" t="str">
        <f>VLOOKUP(EnergyDemand__2_1[[#This Row],[Date]],_holidays!$A$1:$C$2107,2,0)</f>
        <v>Y</v>
      </c>
      <c r="L1583" t="str">
        <f>VLOOKUP(EnergyDemand__2_1[[#This Row],[Date]],_holidays!$A$1:$C$2107,3,0)</f>
        <v>N</v>
      </c>
      <c r="M1583" s="2">
        <v>139781.245</v>
      </c>
      <c r="N1583" s="4">
        <v>38.550713739999999</v>
      </c>
      <c r="O1583" s="54">
        <f>EnergyDemand__2_1[[#This Row],[Demand]]*EnergyDemand__2_1[[#This Row],[RRP AUD$]]</f>
        <v>5388666.7622158062</v>
      </c>
    </row>
    <row r="1584" spans="1:15" x14ac:dyDescent="0.3">
      <c r="A1584" s="3">
        <v>42254</v>
      </c>
      <c r="B1584" s="3" t="str">
        <f>"Q" &amp;INT((MONTH(A1584)+2)/3) &amp; "-" &amp; YEAR(A1584)</f>
        <v>Q3-2015</v>
      </c>
      <c r="C1584" t="str">
        <f>TEXT(EnergyDemand__2_1[[#This Row],[Date]],"mmmm")</f>
        <v>September</v>
      </c>
      <c r="D1584">
        <f>WEEKNUM(EnergyDemand__2_1[[#This Row],[Date]],)</f>
        <v>37</v>
      </c>
      <c r="E1584" t="str">
        <f>TEXT(EnergyDemand__2_1[[#This Row],[Date]],"dddd")</f>
        <v>Monday</v>
      </c>
      <c r="F1584" s="49">
        <f>YEAR(EnergyDemand__2_1[[#This Row],[Date]])</f>
        <v>2015</v>
      </c>
      <c r="G1584">
        <v>8.9</v>
      </c>
      <c r="H1584">
        <v>13.6</v>
      </c>
      <c r="I1584">
        <v>9.1999999999999993</v>
      </c>
      <c r="J1584">
        <v>3.6</v>
      </c>
      <c r="K1584" t="str">
        <f>VLOOKUP(EnergyDemand__2_1[[#This Row],[Date]],_holidays!$A$1:$C$2107,2,0)</f>
        <v>Y</v>
      </c>
      <c r="L1584" t="str">
        <f>VLOOKUP(EnergyDemand__2_1[[#This Row],[Date]],_holidays!$A$1:$C$2107,3,0)</f>
        <v>N</v>
      </c>
      <c r="M1584" s="2">
        <v>131619.36499999999</v>
      </c>
      <c r="N1584" s="4">
        <v>38.52697878</v>
      </c>
      <c r="O1584" s="54">
        <f>EnergyDemand__2_1[[#This Row],[Demand]]*EnergyDemand__2_1[[#This Row],[RRP AUD$]]</f>
        <v>5070896.4823920745</v>
      </c>
    </row>
    <row r="1585" spans="1:15" x14ac:dyDescent="0.3">
      <c r="A1585" s="3">
        <v>42194</v>
      </c>
      <c r="B1585" s="3" t="str">
        <f>"Q" &amp;INT((MONTH(A1585)+2)/3) &amp; "-" &amp; YEAR(A1585)</f>
        <v>Q3-2015</v>
      </c>
      <c r="C1585" t="str">
        <f>TEXT(EnergyDemand__2_1[[#This Row],[Date]],"mmmm")</f>
        <v>July</v>
      </c>
      <c r="D1585">
        <f>WEEKNUM(EnergyDemand__2_1[[#This Row],[Date]],)</f>
        <v>28</v>
      </c>
      <c r="E1585" t="str">
        <f>TEXT(EnergyDemand__2_1[[#This Row],[Date]],"dddd")</f>
        <v>Thursday</v>
      </c>
      <c r="F1585" s="49">
        <f>YEAR(EnergyDemand__2_1[[#This Row],[Date]])</f>
        <v>2015</v>
      </c>
      <c r="G1585">
        <v>6.5</v>
      </c>
      <c r="H1585">
        <v>13.4</v>
      </c>
      <c r="I1585">
        <v>3.5</v>
      </c>
      <c r="J1585">
        <v>0</v>
      </c>
      <c r="K1585" t="str">
        <f>VLOOKUP(EnergyDemand__2_1[[#This Row],[Date]],_holidays!$A$1:$C$2107,2,0)</f>
        <v>N</v>
      </c>
      <c r="L1585" t="str">
        <f>VLOOKUP(EnergyDemand__2_1[[#This Row],[Date]],_holidays!$A$1:$C$2107,3,0)</f>
        <v>N</v>
      </c>
      <c r="M1585" s="2">
        <v>141994.375</v>
      </c>
      <c r="N1585" s="4">
        <v>38.517273539999998</v>
      </c>
      <c r="O1585" s="54">
        <f>EnergyDemand__2_1[[#This Row],[Demand]]*EnergyDemand__2_1[[#This Row],[RRP AUD$]]</f>
        <v>5469236.1830163375</v>
      </c>
    </row>
    <row r="1586" spans="1:15" x14ac:dyDescent="0.3">
      <c r="A1586" s="3">
        <v>42320</v>
      </c>
      <c r="B1586" s="3" t="str">
        <f>"Q" &amp;INT((MONTH(A1586)+2)/3) &amp; "-" &amp; YEAR(A1586)</f>
        <v>Q4-2015</v>
      </c>
      <c r="C1586" t="str">
        <f>TEXT(EnergyDemand__2_1[[#This Row],[Date]],"mmmm")</f>
        <v>November</v>
      </c>
      <c r="D1586">
        <f>WEEKNUM(EnergyDemand__2_1[[#This Row],[Date]],)</f>
        <v>46</v>
      </c>
      <c r="E1586" t="str">
        <f>TEXT(EnergyDemand__2_1[[#This Row],[Date]],"dddd")</f>
        <v>Thursday</v>
      </c>
      <c r="F1586" s="49">
        <f>YEAR(EnergyDemand__2_1[[#This Row],[Date]])</f>
        <v>2015</v>
      </c>
      <c r="G1586">
        <v>13.7</v>
      </c>
      <c r="H1586">
        <v>21.2</v>
      </c>
      <c r="I1586">
        <v>19.2</v>
      </c>
      <c r="J1586">
        <v>0</v>
      </c>
      <c r="K1586" t="str">
        <f>VLOOKUP(EnergyDemand__2_1[[#This Row],[Date]],_holidays!$A$1:$C$2107,2,0)</f>
        <v>Y</v>
      </c>
      <c r="L1586" t="str">
        <f>VLOOKUP(EnergyDemand__2_1[[#This Row],[Date]],_holidays!$A$1:$C$2107,3,0)</f>
        <v>N</v>
      </c>
      <c r="M1586" s="2">
        <v>123775.16</v>
      </c>
      <c r="N1586" s="4">
        <v>38.485258739999999</v>
      </c>
      <c r="O1586" s="54">
        <f>EnergyDemand__2_1[[#This Row],[Demand]]*EnergyDemand__2_1[[#This Row],[RRP AUD$]]</f>
        <v>4763519.0581848985</v>
      </c>
    </row>
    <row r="1587" spans="1:15" x14ac:dyDescent="0.3">
      <c r="A1587" s="3">
        <v>42464</v>
      </c>
      <c r="B1587" s="3" t="str">
        <f>"Q" &amp;INT((MONTH(A1587)+2)/3) &amp; "-" &amp; YEAR(A1587)</f>
        <v>Q2-2016</v>
      </c>
      <c r="C1587" t="str">
        <f>TEXT(EnergyDemand__2_1[[#This Row],[Date]],"mmmm")</f>
        <v>April</v>
      </c>
      <c r="D1587">
        <f>WEEKNUM(EnergyDemand__2_1[[#This Row],[Date]],)</f>
        <v>15</v>
      </c>
      <c r="E1587" t="str">
        <f>TEXT(EnergyDemand__2_1[[#This Row],[Date]],"dddd")</f>
        <v>Monday</v>
      </c>
      <c r="F1587" s="49">
        <f>YEAR(EnergyDemand__2_1[[#This Row],[Date]])</f>
        <v>2016</v>
      </c>
      <c r="G1587">
        <v>9.6999999999999993</v>
      </c>
      <c r="H1587">
        <v>21.2</v>
      </c>
      <c r="I1587">
        <v>18.399999999999999</v>
      </c>
      <c r="J1587">
        <v>0</v>
      </c>
      <c r="K1587" t="str">
        <f>VLOOKUP(EnergyDemand__2_1[[#This Row],[Date]],_holidays!$A$1:$C$2107,2,0)</f>
        <v>N</v>
      </c>
      <c r="L1587" t="str">
        <f>VLOOKUP(EnergyDemand__2_1[[#This Row],[Date]],_holidays!$A$1:$C$2107,3,0)</f>
        <v>N</v>
      </c>
      <c r="M1587" s="2">
        <v>120445.735</v>
      </c>
      <c r="N1587" s="4">
        <v>38.468550309999998</v>
      </c>
      <c r="O1587" s="54">
        <f>EnergyDemand__2_1[[#This Row],[Demand]]*EnergyDemand__2_1[[#This Row],[RRP AUD$]]</f>
        <v>4633372.8164724279</v>
      </c>
    </row>
    <row r="1588" spans="1:15" x14ac:dyDescent="0.3">
      <c r="A1588" s="3">
        <v>43931</v>
      </c>
      <c r="B1588" s="3" t="str">
        <f>"Q" &amp;INT((MONTH(A1588)+2)/3) &amp; "-" &amp; YEAR(A1588)</f>
        <v>Q2-2020</v>
      </c>
      <c r="C1588" t="str">
        <f>TEXT(EnergyDemand__2_1[[#This Row],[Date]],"mmmm")</f>
        <v>April</v>
      </c>
      <c r="D1588">
        <f>WEEKNUM(EnergyDemand__2_1[[#This Row],[Date]],)</f>
        <v>15</v>
      </c>
      <c r="E1588" t="str">
        <f>TEXT(EnergyDemand__2_1[[#This Row],[Date]],"dddd")</f>
        <v>Friday</v>
      </c>
      <c r="F1588" s="49">
        <f>YEAR(EnergyDemand__2_1[[#This Row],[Date]])</f>
        <v>2020</v>
      </c>
      <c r="G1588">
        <v>12.7</v>
      </c>
      <c r="H1588">
        <v>22</v>
      </c>
      <c r="I1588">
        <v>9.5</v>
      </c>
      <c r="J1588">
        <v>0.2</v>
      </c>
      <c r="K1588" t="str">
        <f>VLOOKUP(EnergyDemand__2_1[[#This Row],[Date]],_holidays!$A$1:$C$2107,2,0)</f>
        <v>N</v>
      </c>
      <c r="L1588" t="str">
        <f>VLOOKUP(EnergyDemand__2_1[[#This Row],[Date]],_holidays!$A$1:$C$2107,3,0)</f>
        <v>Y</v>
      </c>
      <c r="M1588" s="2">
        <v>94831.23</v>
      </c>
      <c r="N1588" s="4">
        <v>38.435506619999998</v>
      </c>
      <c r="O1588" s="54">
        <f>EnergyDemand__2_1[[#This Row],[Demand]]*EnergyDemand__2_1[[#This Row],[RRP AUD$]]</f>
        <v>3644886.3684477424</v>
      </c>
    </row>
    <row r="1589" spans="1:15" x14ac:dyDescent="0.3">
      <c r="A1589" s="3">
        <v>43925</v>
      </c>
      <c r="B1589" s="3" t="str">
        <f>"Q" &amp;INT((MONTH(A1589)+2)/3) &amp; "-" &amp; YEAR(A1589)</f>
        <v>Q2-2020</v>
      </c>
      <c r="C1589" t="str">
        <f>TEXT(EnergyDemand__2_1[[#This Row],[Date]],"mmmm")</f>
        <v>April</v>
      </c>
      <c r="D1589">
        <f>WEEKNUM(EnergyDemand__2_1[[#This Row],[Date]],)</f>
        <v>14</v>
      </c>
      <c r="E1589" t="str">
        <f>TEXT(EnergyDemand__2_1[[#This Row],[Date]],"dddd")</f>
        <v>Saturday</v>
      </c>
      <c r="F1589" s="49">
        <f>YEAR(EnergyDemand__2_1[[#This Row],[Date]])</f>
        <v>2020</v>
      </c>
      <c r="G1589">
        <v>12.8</v>
      </c>
      <c r="H1589">
        <v>16.600000000000001</v>
      </c>
      <c r="I1589">
        <v>6.1</v>
      </c>
      <c r="J1589">
        <v>35.200000000000003</v>
      </c>
      <c r="K1589" t="str">
        <f>VLOOKUP(EnergyDemand__2_1[[#This Row],[Date]],_holidays!$A$1:$C$2107,2,0)</f>
        <v>N</v>
      </c>
      <c r="L1589" t="str">
        <f>VLOOKUP(EnergyDemand__2_1[[#This Row],[Date]],_holidays!$A$1:$C$2107,3,0)</f>
        <v>N</v>
      </c>
      <c r="M1589" s="2">
        <v>101854.155</v>
      </c>
      <c r="N1589" s="4">
        <v>38.375968759999999</v>
      </c>
      <c r="O1589" s="54">
        <f>EnergyDemand__2_1[[#This Row],[Demand]]*EnergyDemand__2_1[[#This Row],[RRP AUD$]]</f>
        <v>3908751.8703561975</v>
      </c>
    </row>
    <row r="1590" spans="1:15" x14ac:dyDescent="0.3">
      <c r="A1590" s="3">
        <v>42279</v>
      </c>
      <c r="B1590" s="3" t="str">
        <f>"Q" &amp;INT((MONTH(A1590)+2)/3) &amp; "-" &amp; YEAR(A1590)</f>
        <v>Q4-2015</v>
      </c>
      <c r="C1590" t="str">
        <f>TEXT(EnergyDemand__2_1[[#This Row],[Date]],"mmmm")</f>
        <v>October</v>
      </c>
      <c r="D1590">
        <f>WEEKNUM(EnergyDemand__2_1[[#This Row],[Date]],)</f>
        <v>40</v>
      </c>
      <c r="E1590" t="str">
        <f>TEXT(EnergyDemand__2_1[[#This Row],[Date]],"dddd")</f>
        <v>Friday</v>
      </c>
      <c r="F1590" s="49">
        <f>YEAR(EnergyDemand__2_1[[#This Row],[Date]])</f>
        <v>2015</v>
      </c>
      <c r="G1590">
        <v>9.9</v>
      </c>
      <c r="H1590">
        <v>28.6</v>
      </c>
      <c r="I1590">
        <v>21.7</v>
      </c>
      <c r="J1590">
        <v>0</v>
      </c>
      <c r="K1590" t="str">
        <f>VLOOKUP(EnergyDemand__2_1[[#This Row],[Date]],_holidays!$A$1:$C$2107,2,0)</f>
        <v>N</v>
      </c>
      <c r="L1590" t="str">
        <f>VLOOKUP(EnergyDemand__2_1[[#This Row],[Date]],_holidays!$A$1:$C$2107,3,0)</f>
        <v>Y</v>
      </c>
      <c r="M1590" s="2">
        <v>107544.145</v>
      </c>
      <c r="N1590" s="4">
        <v>38.306983930000001</v>
      </c>
      <c r="O1590" s="54">
        <f>EnergyDemand__2_1[[#This Row],[Demand]]*EnergyDemand__2_1[[#This Row],[RRP AUD$]]</f>
        <v>4119691.8342805901</v>
      </c>
    </row>
    <row r="1591" spans="1:15" x14ac:dyDescent="0.3">
      <c r="A1591" s="3">
        <v>43330</v>
      </c>
      <c r="B1591" s="3" t="str">
        <f>"Q" &amp;INT((MONTH(A1591)+2)/3) &amp; "-" &amp; YEAR(A1591)</f>
        <v>Q3-2018</v>
      </c>
      <c r="C1591" t="str">
        <f>TEXT(EnergyDemand__2_1[[#This Row],[Date]],"mmmm")</f>
        <v>August</v>
      </c>
      <c r="D1591">
        <f>WEEKNUM(EnergyDemand__2_1[[#This Row],[Date]],)</f>
        <v>33</v>
      </c>
      <c r="E1591" t="str">
        <f>TEXT(EnergyDemand__2_1[[#This Row],[Date]],"dddd")</f>
        <v>Saturday</v>
      </c>
      <c r="F1591" s="49">
        <f>YEAR(EnergyDemand__2_1[[#This Row],[Date]])</f>
        <v>2018</v>
      </c>
      <c r="G1591">
        <v>8.9</v>
      </c>
      <c r="H1591">
        <v>13.8</v>
      </c>
      <c r="I1591">
        <v>10.4</v>
      </c>
      <c r="J1591">
        <v>2.2000000000000002</v>
      </c>
      <c r="K1591" t="str">
        <f>VLOOKUP(EnergyDemand__2_1[[#This Row],[Date]],_holidays!$A$1:$C$2107,2,0)</f>
        <v>Y</v>
      </c>
      <c r="L1591" t="str">
        <f>VLOOKUP(EnergyDemand__2_1[[#This Row],[Date]],_holidays!$A$1:$C$2107,3,0)</f>
        <v>N</v>
      </c>
      <c r="M1591" s="2">
        <v>116571.26</v>
      </c>
      <c r="N1591" s="4">
        <v>38.301147139999998</v>
      </c>
      <c r="O1591" s="54">
        <f>EnergyDemand__2_1[[#This Row],[Demand]]*EnergyDemand__2_1[[#This Row],[RRP AUD$]]</f>
        <v>4464812.9815551955</v>
      </c>
    </row>
    <row r="1592" spans="1:15" x14ac:dyDescent="0.3">
      <c r="A1592" s="3">
        <v>42618</v>
      </c>
      <c r="B1592" s="3" t="str">
        <f>"Q" &amp;INT((MONTH(A1592)+2)/3) &amp; "-" &amp; YEAR(A1592)</f>
        <v>Q3-2016</v>
      </c>
      <c r="C1592" t="str">
        <f>TEXT(EnergyDemand__2_1[[#This Row],[Date]],"mmmm")</f>
        <v>September</v>
      </c>
      <c r="D1592">
        <f>WEEKNUM(EnergyDemand__2_1[[#This Row],[Date]],)</f>
        <v>37</v>
      </c>
      <c r="E1592" t="str">
        <f>TEXT(EnergyDemand__2_1[[#This Row],[Date]],"dddd")</f>
        <v>Monday</v>
      </c>
      <c r="F1592" s="49">
        <f>YEAR(EnergyDemand__2_1[[#This Row],[Date]])</f>
        <v>2016</v>
      </c>
      <c r="G1592">
        <v>12.8</v>
      </c>
      <c r="H1592">
        <v>18.399999999999999</v>
      </c>
      <c r="I1592">
        <v>11.7</v>
      </c>
      <c r="J1592">
        <v>0</v>
      </c>
      <c r="K1592" t="str">
        <f>VLOOKUP(EnergyDemand__2_1[[#This Row],[Date]],_holidays!$A$1:$C$2107,2,0)</f>
        <v>Y</v>
      </c>
      <c r="L1592" t="str">
        <f>VLOOKUP(EnergyDemand__2_1[[#This Row],[Date]],_holidays!$A$1:$C$2107,3,0)</f>
        <v>N</v>
      </c>
      <c r="M1592" s="2">
        <v>127275.815</v>
      </c>
      <c r="N1592" s="4">
        <v>38.212469630000001</v>
      </c>
      <c r="O1592" s="54">
        <f>EnergyDemand__2_1[[#This Row],[Demand]]*EnergyDemand__2_1[[#This Row],[RRP AUD$]]</f>
        <v>4863523.2153209988</v>
      </c>
    </row>
    <row r="1593" spans="1:15" x14ac:dyDescent="0.3">
      <c r="A1593" s="3">
        <v>42654</v>
      </c>
      <c r="B1593" s="3" t="str">
        <f>"Q" &amp;INT((MONTH(A1593)+2)/3) &amp; "-" &amp; YEAR(A1593)</f>
        <v>Q4-2016</v>
      </c>
      <c r="C1593" t="str">
        <f>TEXT(EnergyDemand__2_1[[#This Row],[Date]],"mmmm")</f>
        <v>October</v>
      </c>
      <c r="D1593">
        <f>WEEKNUM(EnergyDemand__2_1[[#This Row],[Date]],)</f>
        <v>42</v>
      </c>
      <c r="E1593" t="str">
        <f>TEXT(EnergyDemand__2_1[[#This Row],[Date]],"dddd")</f>
        <v>Tuesday</v>
      </c>
      <c r="F1593" s="49">
        <f>YEAR(EnergyDemand__2_1[[#This Row],[Date]])</f>
        <v>2016</v>
      </c>
      <c r="G1593">
        <v>7.5</v>
      </c>
      <c r="H1593">
        <v>15.1</v>
      </c>
      <c r="I1593">
        <v>16.7</v>
      </c>
      <c r="J1593">
        <v>1.4</v>
      </c>
      <c r="K1593" t="str">
        <f>VLOOKUP(EnergyDemand__2_1[[#This Row],[Date]],_holidays!$A$1:$C$2107,2,0)</f>
        <v>Y</v>
      </c>
      <c r="L1593" t="str">
        <f>VLOOKUP(EnergyDemand__2_1[[#This Row],[Date]],_holidays!$A$1:$C$2107,3,0)</f>
        <v>N</v>
      </c>
      <c r="M1593" s="2">
        <v>124665.82</v>
      </c>
      <c r="N1593" s="4">
        <v>38.199945730000003</v>
      </c>
      <c r="O1593" s="54">
        <f>EnergyDemand__2_1[[#This Row],[Demand]]*EnergyDemand__2_1[[#This Row],[RRP AUD$]]</f>
        <v>4762227.5583859496</v>
      </c>
    </row>
    <row r="1594" spans="1:15" x14ac:dyDescent="0.3">
      <c r="A1594" s="3">
        <v>42244</v>
      </c>
      <c r="B1594" s="3" t="str">
        <f>"Q" &amp;INT((MONTH(A1594)+2)/3) &amp; "-" &amp; YEAR(A1594)</f>
        <v>Q3-2015</v>
      </c>
      <c r="C1594" t="str">
        <f>TEXT(EnergyDemand__2_1[[#This Row],[Date]],"mmmm")</f>
        <v>August</v>
      </c>
      <c r="D1594">
        <f>WEEKNUM(EnergyDemand__2_1[[#This Row],[Date]],)</f>
        <v>35</v>
      </c>
      <c r="E1594" t="str">
        <f>TEXT(EnergyDemand__2_1[[#This Row],[Date]],"dddd")</f>
        <v>Friday</v>
      </c>
      <c r="F1594" s="49">
        <f>YEAR(EnergyDemand__2_1[[#This Row],[Date]])</f>
        <v>2015</v>
      </c>
      <c r="G1594">
        <v>8.1</v>
      </c>
      <c r="H1594">
        <v>13.2</v>
      </c>
      <c r="I1594">
        <v>12.2</v>
      </c>
      <c r="J1594">
        <v>17.399999999999999</v>
      </c>
      <c r="K1594" t="str">
        <f>VLOOKUP(EnergyDemand__2_1[[#This Row],[Date]],_holidays!$A$1:$C$2107,2,0)</f>
        <v>Y</v>
      </c>
      <c r="L1594" t="str">
        <f>VLOOKUP(EnergyDemand__2_1[[#This Row],[Date]],_holidays!$A$1:$C$2107,3,0)</f>
        <v>N</v>
      </c>
      <c r="M1594" s="2">
        <v>134755.505</v>
      </c>
      <c r="N1594" s="4">
        <v>38.179120070000003</v>
      </c>
      <c r="O1594" s="54">
        <f>EnergyDemand__2_1[[#This Row],[Demand]]*EnergyDemand__2_1[[#This Row],[RRP AUD$]]</f>
        <v>5144846.6054884857</v>
      </c>
    </row>
    <row r="1595" spans="1:15" x14ac:dyDescent="0.3">
      <c r="A1595" s="3">
        <v>42219</v>
      </c>
      <c r="B1595" s="3" t="str">
        <f>"Q" &amp;INT((MONTH(A1595)+2)/3) &amp; "-" &amp; YEAR(A1595)</f>
        <v>Q3-2015</v>
      </c>
      <c r="C1595" t="str">
        <f>TEXT(EnergyDemand__2_1[[#This Row],[Date]],"mmmm")</f>
        <v>August</v>
      </c>
      <c r="D1595">
        <f>WEEKNUM(EnergyDemand__2_1[[#This Row],[Date]],)</f>
        <v>32</v>
      </c>
      <c r="E1595" t="str">
        <f>TEXT(EnergyDemand__2_1[[#This Row],[Date]],"dddd")</f>
        <v>Monday</v>
      </c>
      <c r="F1595" s="49">
        <f>YEAR(EnergyDemand__2_1[[#This Row],[Date]])</f>
        <v>2015</v>
      </c>
      <c r="G1595">
        <v>7.3</v>
      </c>
      <c r="H1595">
        <v>10.8</v>
      </c>
      <c r="I1595">
        <v>9.4</v>
      </c>
      <c r="J1595">
        <v>6.4</v>
      </c>
      <c r="K1595" t="str">
        <f>VLOOKUP(EnergyDemand__2_1[[#This Row],[Date]],_holidays!$A$1:$C$2107,2,0)</f>
        <v>Y</v>
      </c>
      <c r="L1595" t="str">
        <f>VLOOKUP(EnergyDemand__2_1[[#This Row],[Date]],_holidays!$A$1:$C$2107,3,0)</f>
        <v>N</v>
      </c>
      <c r="M1595" s="2">
        <v>141451.72500000001</v>
      </c>
      <c r="N1595" s="4">
        <v>38.127978149999997</v>
      </c>
      <c r="O1595" s="54">
        <f>EnergyDemand__2_1[[#This Row],[Demand]]*EnergyDemand__2_1[[#This Row],[RRP AUD$]]</f>
        <v>5393268.2800798081</v>
      </c>
    </row>
    <row r="1596" spans="1:15" x14ac:dyDescent="0.3">
      <c r="A1596" s="3">
        <v>42698</v>
      </c>
      <c r="B1596" s="3" t="str">
        <f>"Q" &amp;INT((MONTH(A1596)+2)/3) &amp; "-" &amp; YEAR(A1596)</f>
        <v>Q4-2016</v>
      </c>
      <c r="C1596" t="str">
        <f>TEXT(EnergyDemand__2_1[[#This Row],[Date]],"mmmm")</f>
        <v>November</v>
      </c>
      <c r="D1596">
        <f>WEEKNUM(EnergyDemand__2_1[[#This Row],[Date]],)</f>
        <v>48</v>
      </c>
      <c r="E1596" t="str">
        <f>TEXT(EnergyDemand__2_1[[#This Row],[Date]],"dddd")</f>
        <v>Thursday</v>
      </c>
      <c r="F1596" s="49">
        <f>YEAR(EnergyDemand__2_1[[#This Row],[Date]])</f>
        <v>2016</v>
      </c>
      <c r="G1596">
        <v>10.3</v>
      </c>
      <c r="H1596">
        <v>17</v>
      </c>
      <c r="I1596">
        <v>21.6</v>
      </c>
      <c r="J1596">
        <v>2.2000000000000002</v>
      </c>
      <c r="K1596" t="str">
        <f>VLOOKUP(EnergyDemand__2_1[[#This Row],[Date]],_holidays!$A$1:$C$2107,2,0)</f>
        <v>Y</v>
      </c>
      <c r="L1596" t="str">
        <f>VLOOKUP(EnergyDemand__2_1[[#This Row],[Date]],_holidays!$A$1:$C$2107,3,0)</f>
        <v>N</v>
      </c>
      <c r="M1596" s="2">
        <v>120308.545</v>
      </c>
      <c r="N1596" s="4">
        <v>38.059403269999997</v>
      </c>
      <c r="O1596" s="54">
        <f>EnergyDemand__2_1[[#This Row],[Demand]]*EnergyDemand__2_1[[#This Row],[RRP AUD$]]</f>
        <v>4578871.4309819415</v>
      </c>
    </row>
    <row r="1597" spans="1:15" x14ac:dyDescent="0.3">
      <c r="A1597" s="3">
        <v>44104</v>
      </c>
      <c r="B1597" s="3" t="str">
        <f>"Q" &amp;INT((MONTH(A1597)+2)/3) &amp; "-" &amp; YEAR(A1597)</f>
        <v>Q3-2020</v>
      </c>
      <c r="C1597" t="str">
        <f>TEXT(EnergyDemand__2_1[[#This Row],[Date]],"mmmm")</f>
        <v>September</v>
      </c>
      <c r="D1597">
        <f>WEEKNUM(EnergyDemand__2_1[[#This Row],[Date]],)</f>
        <v>40</v>
      </c>
      <c r="E1597" t="str">
        <f>TEXT(EnergyDemand__2_1[[#This Row],[Date]],"dddd")</f>
        <v>Wednesday</v>
      </c>
      <c r="F1597" s="49">
        <f>YEAR(EnergyDemand__2_1[[#This Row],[Date]])</f>
        <v>2020</v>
      </c>
      <c r="G1597">
        <v>10.7</v>
      </c>
      <c r="H1597">
        <v>19.399999999999999</v>
      </c>
      <c r="I1597">
        <v>13</v>
      </c>
      <c r="J1597">
        <v>0.6</v>
      </c>
      <c r="K1597" t="str">
        <f>VLOOKUP(EnergyDemand__2_1[[#This Row],[Date]],_holidays!$A$1:$C$2107,2,0)</f>
        <v>N</v>
      </c>
      <c r="L1597" t="str">
        <f>VLOOKUP(EnergyDemand__2_1[[#This Row],[Date]],_holidays!$A$1:$C$2107,3,0)</f>
        <v>N</v>
      </c>
      <c r="M1597" s="2">
        <v>113620.21</v>
      </c>
      <c r="N1597" s="4">
        <v>38.05764052</v>
      </c>
      <c r="O1597" s="54">
        <f>EnergyDemand__2_1[[#This Row],[Demand]]*EnergyDemand__2_1[[#This Row],[RRP AUD$]]</f>
        <v>4324117.1079869093</v>
      </c>
    </row>
    <row r="1598" spans="1:15" x14ac:dyDescent="0.3">
      <c r="A1598" s="3">
        <v>42328</v>
      </c>
      <c r="B1598" s="3" t="str">
        <f>"Q" &amp;INT((MONTH(A1598)+2)/3) &amp; "-" &amp; YEAR(A1598)</f>
        <v>Q4-2015</v>
      </c>
      <c r="C1598" t="str">
        <f>TEXT(EnergyDemand__2_1[[#This Row],[Date]],"mmmm")</f>
        <v>November</v>
      </c>
      <c r="D1598">
        <f>WEEKNUM(EnergyDemand__2_1[[#This Row],[Date]],)</f>
        <v>47</v>
      </c>
      <c r="E1598" t="str">
        <f>TEXT(EnergyDemand__2_1[[#This Row],[Date]],"dddd")</f>
        <v>Friday</v>
      </c>
      <c r="F1598" s="49">
        <f>YEAR(EnergyDemand__2_1[[#This Row],[Date]])</f>
        <v>2015</v>
      </c>
      <c r="G1598">
        <v>15.4</v>
      </c>
      <c r="H1598">
        <v>19.100000000000001</v>
      </c>
      <c r="I1598">
        <v>6.4</v>
      </c>
      <c r="J1598">
        <v>0.4</v>
      </c>
      <c r="K1598" t="str">
        <f>VLOOKUP(EnergyDemand__2_1[[#This Row],[Date]],_holidays!$A$1:$C$2107,2,0)</f>
        <v>Y</v>
      </c>
      <c r="L1598" t="str">
        <f>VLOOKUP(EnergyDemand__2_1[[#This Row],[Date]],_holidays!$A$1:$C$2107,3,0)</f>
        <v>N</v>
      </c>
      <c r="M1598" s="2">
        <v>123412.685</v>
      </c>
      <c r="N1598" s="4">
        <v>38.026497679999999</v>
      </c>
      <c r="O1598" s="54">
        <f>EnergyDemand__2_1[[#This Row],[Demand]]*EnergyDemand__2_1[[#This Row],[RRP AUD$]]</f>
        <v>4692952.1798350709</v>
      </c>
    </row>
    <row r="1599" spans="1:15" x14ac:dyDescent="0.3">
      <c r="A1599" s="3">
        <v>42576</v>
      </c>
      <c r="B1599" s="3" t="str">
        <f>"Q" &amp;INT((MONTH(A1599)+2)/3) &amp; "-" &amp; YEAR(A1599)</f>
        <v>Q3-2016</v>
      </c>
      <c r="C1599" t="str">
        <f>TEXT(EnergyDemand__2_1[[#This Row],[Date]],"mmmm")</f>
        <v>July</v>
      </c>
      <c r="D1599">
        <f>WEEKNUM(EnergyDemand__2_1[[#This Row],[Date]],)</f>
        <v>31</v>
      </c>
      <c r="E1599" t="str">
        <f>TEXT(EnergyDemand__2_1[[#This Row],[Date]],"dddd")</f>
        <v>Monday</v>
      </c>
      <c r="F1599" s="49">
        <f>YEAR(EnergyDemand__2_1[[#This Row],[Date]])</f>
        <v>2016</v>
      </c>
      <c r="G1599">
        <v>6.3</v>
      </c>
      <c r="H1599">
        <v>14.3</v>
      </c>
      <c r="I1599">
        <v>7.5</v>
      </c>
      <c r="J1599">
        <v>0</v>
      </c>
      <c r="K1599" t="str">
        <f>VLOOKUP(EnergyDemand__2_1[[#This Row],[Date]],_holidays!$A$1:$C$2107,2,0)</f>
        <v>Y</v>
      </c>
      <c r="L1599" t="str">
        <f>VLOOKUP(EnergyDemand__2_1[[#This Row],[Date]],_holidays!$A$1:$C$2107,3,0)</f>
        <v>N</v>
      </c>
      <c r="M1599" s="2">
        <v>138134.63500000001</v>
      </c>
      <c r="N1599" s="4">
        <v>37.980186609999997</v>
      </c>
      <c r="O1599" s="54">
        <f>EnergyDemand__2_1[[#This Row],[Demand]]*EnergyDemand__2_1[[#This Row],[RRP AUD$]]</f>
        <v>5246379.2146042371</v>
      </c>
    </row>
    <row r="1600" spans="1:15" x14ac:dyDescent="0.3">
      <c r="A1600" s="3">
        <v>42160</v>
      </c>
      <c r="B1600" s="3" t="str">
        <f>"Q" &amp;INT((MONTH(A1600)+2)/3) &amp; "-" &amp; YEAR(A1600)</f>
        <v>Q2-2015</v>
      </c>
      <c r="C1600" t="str">
        <f>TEXT(EnergyDemand__2_1[[#This Row],[Date]],"mmmm")</f>
        <v>June</v>
      </c>
      <c r="D1600">
        <f>WEEKNUM(EnergyDemand__2_1[[#This Row],[Date]],)</f>
        <v>23</v>
      </c>
      <c r="E1600" t="str">
        <f>TEXT(EnergyDemand__2_1[[#This Row],[Date]],"dddd")</f>
        <v>Friday</v>
      </c>
      <c r="F1600" s="49">
        <f>YEAR(EnergyDemand__2_1[[#This Row],[Date]])</f>
        <v>2015</v>
      </c>
      <c r="G1600">
        <v>7</v>
      </c>
      <c r="H1600">
        <v>15</v>
      </c>
      <c r="I1600">
        <v>7</v>
      </c>
      <c r="J1600">
        <v>4.2</v>
      </c>
      <c r="K1600" t="str">
        <f>VLOOKUP(EnergyDemand__2_1[[#This Row],[Date]],_holidays!$A$1:$C$2107,2,0)</f>
        <v>Y</v>
      </c>
      <c r="L1600" t="str">
        <f>VLOOKUP(EnergyDemand__2_1[[#This Row],[Date]],_holidays!$A$1:$C$2107,3,0)</f>
        <v>N</v>
      </c>
      <c r="M1600" s="2">
        <v>142625.035</v>
      </c>
      <c r="N1600" s="4">
        <v>37.966538890000002</v>
      </c>
      <c r="O1600" s="54">
        <f>EnergyDemand__2_1[[#This Row],[Demand]]*EnergyDemand__2_1[[#This Row],[RRP AUD$]]</f>
        <v>5414978.9380151117</v>
      </c>
    </row>
    <row r="1601" spans="1:15" x14ac:dyDescent="0.3">
      <c r="A1601" s="3">
        <v>42339</v>
      </c>
      <c r="B1601" s="3" t="str">
        <f>"Q" &amp;INT((MONTH(A1601)+2)/3) &amp; "-" &amp; YEAR(A1601)</f>
        <v>Q4-2015</v>
      </c>
      <c r="C1601" t="str">
        <f>TEXT(EnergyDemand__2_1[[#This Row],[Date]],"mmmm")</f>
        <v>December</v>
      </c>
      <c r="D1601">
        <f>WEEKNUM(EnergyDemand__2_1[[#This Row],[Date]],)</f>
        <v>49</v>
      </c>
      <c r="E1601" t="str">
        <f>TEXT(EnergyDemand__2_1[[#This Row],[Date]],"dddd")</f>
        <v>Tuesday</v>
      </c>
      <c r="F1601" s="49">
        <f>YEAR(EnergyDemand__2_1[[#This Row],[Date]])</f>
        <v>2015</v>
      </c>
      <c r="G1601">
        <v>14.5</v>
      </c>
      <c r="H1601">
        <v>24.6</v>
      </c>
      <c r="I1601">
        <v>24.4</v>
      </c>
      <c r="J1601">
        <v>1.8</v>
      </c>
      <c r="K1601" t="str">
        <f>VLOOKUP(EnergyDemand__2_1[[#This Row],[Date]],_holidays!$A$1:$C$2107,2,0)</f>
        <v>Y</v>
      </c>
      <c r="L1601" t="str">
        <f>VLOOKUP(EnergyDemand__2_1[[#This Row],[Date]],_holidays!$A$1:$C$2107,3,0)</f>
        <v>N</v>
      </c>
      <c r="M1601" s="2">
        <v>117115.62</v>
      </c>
      <c r="N1601" s="4">
        <v>37.920958990000003</v>
      </c>
      <c r="O1601" s="54">
        <f>EnergyDemand__2_1[[#This Row],[Demand]]*EnergyDemand__2_1[[#This Row],[RRP AUD$]]</f>
        <v>4441136.6231084242</v>
      </c>
    </row>
    <row r="1602" spans="1:15" x14ac:dyDescent="0.3">
      <c r="A1602" s="3">
        <v>43943</v>
      </c>
      <c r="B1602" s="3" t="str">
        <f>"Q" &amp;INT((MONTH(A1602)+2)/3) &amp; "-" &amp; YEAR(A1602)</f>
        <v>Q2-2020</v>
      </c>
      <c r="C1602" t="str">
        <f>TEXT(EnergyDemand__2_1[[#This Row],[Date]],"mmmm")</f>
        <v>April</v>
      </c>
      <c r="D1602">
        <f>WEEKNUM(EnergyDemand__2_1[[#This Row],[Date]],)</f>
        <v>17</v>
      </c>
      <c r="E1602" t="str">
        <f>TEXT(EnergyDemand__2_1[[#This Row],[Date]],"dddd")</f>
        <v>Wednesday</v>
      </c>
      <c r="F1602" s="49">
        <f>YEAR(EnergyDemand__2_1[[#This Row],[Date]])</f>
        <v>2020</v>
      </c>
      <c r="G1602">
        <v>12.8</v>
      </c>
      <c r="H1602">
        <v>18.2</v>
      </c>
      <c r="I1602">
        <v>8.8000000000000007</v>
      </c>
      <c r="J1602">
        <v>0</v>
      </c>
      <c r="K1602" t="str">
        <f>VLOOKUP(EnergyDemand__2_1[[#This Row],[Date]],_holidays!$A$1:$C$2107,2,0)</f>
        <v>N</v>
      </c>
      <c r="L1602" t="str">
        <f>VLOOKUP(EnergyDemand__2_1[[#This Row],[Date]],_holidays!$A$1:$C$2107,3,0)</f>
        <v>N</v>
      </c>
      <c r="M1602" s="2">
        <v>113506.01</v>
      </c>
      <c r="N1602" s="4">
        <v>37.881751569999999</v>
      </c>
      <c r="O1602" s="54">
        <f>EnergyDemand__2_1[[#This Row],[Demand]]*EnergyDemand__2_1[[#This Row],[RRP AUD$]]</f>
        <v>4299806.4725219356</v>
      </c>
    </row>
    <row r="1603" spans="1:15" x14ac:dyDescent="0.3">
      <c r="A1603" s="3">
        <v>43962</v>
      </c>
      <c r="B1603" s="3" t="str">
        <f>"Q" &amp;INT((MONTH(A1603)+2)/3) &amp; "-" &amp; YEAR(A1603)</f>
        <v>Q2-2020</v>
      </c>
      <c r="C1603" t="str">
        <f>TEXT(EnergyDemand__2_1[[#This Row],[Date]],"mmmm")</f>
        <v>May</v>
      </c>
      <c r="D1603">
        <f>WEEKNUM(EnergyDemand__2_1[[#This Row],[Date]],)</f>
        <v>20</v>
      </c>
      <c r="E1603" t="str">
        <f>TEXT(EnergyDemand__2_1[[#This Row],[Date]],"dddd")</f>
        <v>Monday</v>
      </c>
      <c r="F1603" s="49">
        <f>YEAR(EnergyDemand__2_1[[#This Row],[Date]])</f>
        <v>2020</v>
      </c>
      <c r="G1603">
        <v>7.8</v>
      </c>
      <c r="H1603">
        <v>17.100000000000001</v>
      </c>
      <c r="I1603">
        <v>7.5</v>
      </c>
      <c r="J1603">
        <v>0.6</v>
      </c>
      <c r="K1603" t="str">
        <f>VLOOKUP(EnergyDemand__2_1[[#This Row],[Date]],_holidays!$A$1:$C$2107,2,0)</f>
        <v>N</v>
      </c>
      <c r="L1603" t="str">
        <f>VLOOKUP(EnergyDemand__2_1[[#This Row],[Date]],_holidays!$A$1:$C$2107,3,0)</f>
        <v>N</v>
      </c>
      <c r="M1603" s="2">
        <v>122550.94500000001</v>
      </c>
      <c r="N1603" s="4">
        <v>37.85789836</v>
      </c>
      <c r="O1603" s="54">
        <f>EnergyDemand__2_1[[#This Row],[Demand]]*EnergyDemand__2_1[[#This Row],[RRP AUD$]]</f>
        <v>4639521.2197319502</v>
      </c>
    </row>
    <row r="1604" spans="1:15" x14ac:dyDescent="0.3">
      <c r="A1604" s="3">
        <v>42761</v>
      </c>
      <c r="B1604" s="3" t="str">
        <f>"Q" &amp;INT((MONTH(A1604)+2)/3) &amp; "-" &amp; YEAR(A1604)</f>
        <v>Q1-2017</v>
      </c>
      <c r="C1604" t="str">
        <f>TEXT(EnergyDemand__2_1[[#This Row],[Date]],"mmmm")</f>
        <v>January</v>
      </c>
      <c r="D1604">
        <f>WEEKNUM(EnergyDemand__2_1[[#This Row],[Date]],)</f>
        <v>4</v>
      </c>
      <c r="E1604" t="str">
        <f>TEXT(EnergyDemand__2_1[[#This Row],[Date]],"dddd")</f>
        <v>Thursday</v>
      </c>
      <c r="F1604" s="49">
        <f>YEAR(EnergyDemand__2_1[[#This Row],[Date]])</f>
        <v>2017</v>
      </c>
      <c r="G1604">
        <v>16.399999999999999</v>
      </c>
      <c r="H1604">
        <v>21.2</v>
      </c>
      <c r="I1604">
        <v>16.899999999999999</v>
      </c>
      <c r="J1604">
        <v>0</v>
      </c>
      <c r="K1604" t="str">
        <f>VLOOKUP(EnergyDemand__2_1[[#This Row],[Date]],_holidays!$A$1:$C$2107,2,0)</f>
        <v>N</v>
      </c>
      <c r="L1604" t="str">
        <f>VLOOKUP(EnergyDemand__2_1[[#This Row],[Date]],_holidays!$A$1:$C$2107,3,0)</f>
        <v>Y</v>
      </c>
      <c r="M1604" s="2">
        <v>98590.06</v>
      </c>
      <c r="N1604" s="4">
        <v>37.844897750000001</v>
      </c>
      <c r="O1604" s="54">
        <f>EnergyDemand__2_1[[#This Row],[Demand]]*EnergyDemand__2_1[[#This Row],[RRP AUD$]]</f>
        <v>3731130.7398663652</v>
      </c>
    </row>
    <row r="1605" spans="1:15" x14ac:dyDescent="0.3">
      <c r="A1605" s="3">
        <v>43204</v>
      </c>
      <c r="B1605" s="3" t="str">
        <f>"Q" &amp;INT((MONTH(A1605)+2)/3) &amp; "-" &amp; YEAR(A1605)</f>
        <v>Q2-2018</v>
      </c>
      <c r="C1605" t="str">
        <f>TEXT(EnergyDemand__2_1[[#This Row],[Date]],"mmmm")</f>
        <v>April</v>
      </c>
      <c r="D1605">
        <f>WEEKNUM(EnergyDemand__2_1[[#This Row],[Date]],)</f>
        <v>15</v>
      </c>
      <c r="E1605" t="str">
        <f>TEXT(EnergyDemand__2_1[[#This Row],[Date]],"dddd")</f>
        <v>Saturday</v>
      </c>
      <c r="F1605" s="49">
        <f>YEAR(EnergyDemand__2_1[[#This Row],[Date]])</f>
        <v>2018</v>
      </c>
      <c r="G1605">
        <v>13.5</v>
      </c>
      <c r="H1605">
        <v>16.100000000000001</v>
      </c>
      <c r="I1605">
        <v>3.1</v>
      </c>
      <c r="J1605">
        <v>0</v>
      </c>
      <c r="K1605" t="str">
        <f>VLOOKUP(EnergyDemand__2_1[[#This Row],[Date]],_holidays!$A$1:$C$2107,2,0)</f>
        <v>N</v>
      </c>
      <c r="L1605" t="str">
        <f>VLOOKUP(EnergyDemand__2_1[[#This Row],[Date]],_holidays!$A$1:$C$2107,3,0)</f>
        <v>N</v>
      </c>
      <c r="M1605" s="2">
        <v>105135.30499999999</v>
      </c>
      <c r="N1605" s="4">
        <v>37.741398410000002</v>
      </c>
      <c r="O1605" s="54">
        <f>EnergyDemand__2_1[[#This Row],[Demand]]*EnergyDemand__2_1[[#This Row],[RRP AUD$]]</f>
        <v>3967953.4329618649</v>
      </c>
    </row>
    <row r="1606" spans="1:15" x14ac:dyDescent="0.3">
      <c r="A1606" s="3">
        <v>42638</v>
      </c>
      <c r="B1606" s="3" t="str">
        <f>"Q" &amp;INT((MONTH(A1606)+2)/3) &amp; "-" &amp; YEAR(A1606)</f>
        <v>Q3-2016</v>
      </c>
      <c r="C1606" t="str">
        <f>TEXT(EnergyDemand__2_1[[#This Row],[Date]],"mmmm")</f>
        <v>September</v>
      </c>
      <c r="D1606">
        <f>WEEKNUM(EnergyDemand__2_1[[#This Row],[Date]],)</f>
        <v>40</v>
      </c>
      <c r="E1606" t="str">
        <f>TEXT(EnergyDemand__2_1[[#This Row],[Date]],"dddd")</f>
        <v>Sunday</v>
      </c>
      <c r="F1606" s="49">
        <f>YEAR(EnergyDemand__2_1[[#This Row],[Date]])</f>
        <v>2016</v>
      </c>
      <c r="G1606">
        <v>9.5</v>
      </c>
      <c r="H1606">
        <v>14.7</v>
      </c>
      <c r="I1606">
        <v>17.100000000000001</v>
      </c>
      <c r="J1606">
        <v>5.8</v>
      </c>
      <c r="K1606" t="str">
        <f>VLOOKUP(EnergyDemand__2_1[[#This Row],[Date]],_holidays!$A$1:$C$2107,2,0)</f>
        <v>N</v>
      </c>
      <c r="L1606" t="str">
        <f>VLOOKUP(EnergyDemand__2_1[[#This Row],[Date]],_holidays!$A$1:$C$2107,3,0)</f>
        <v>N</v>
      </c>
      <c r="M1606" s="2">
        <v>105931.55499999999</v>
      </c>
      <c r="N1606" s="4">
        <v>37.698479470000002</v>
      </c>
      <c r="O1606" s="54">
        <f>EnergyDemand__2_1[[#This Row],[Demand]]*EnergyDemand__2_1[[#This Row],[RRP AUD$]]</f>
        <v>3993458.5513926758</v>
      </c>
    </row>
    <row r="1607" spans="1:15" x14ac:dyDescent="0.3">
      <c r="A1607" s="3">
        <v>42259</v>
      </c>
      <c r="B1607" s="3" t="str">
        <f>"Q" &amp;INT((MONTH(A1607)+2)/3) &amp; "-" &amp; YEAR(A1607)</f>
        <v>Q3-2015</v>
      </c>
      <c r="C1607" t="str">
        <f>TEXT(EnergyDemand__2_1[[#This Row],[Date]],"mmmm")</f>
        <v>September</v>
      </c>
      <c r="D1607">
        <f>WEEKNUM(EnergyDemand__2_1[[#This Row],[Date]],)</f>
        <v>37</v>
      </c>
      <c r="E1607" t="str">
        <f>TEXT(EnergyDemand__2_1[[#This Row],[Date]],"dddd")</f>
        <v>Saturday</v>
      </c>
      <c r="F1607" s="49">
        <f>YEAR(EnergyDemand__2_1[[#This Row],[Date]])</f>
        <v>2015</v>
      </c>
      <c r="G1607">
        <v>12.2</v>
      </c>
      <c r="H1607">
        <v>21.7</v>
      </c>
      <c r="I1607">
        <v>10.199999999999999</v>
      </c>
      <c r="J1607">
        <v>0</v>
      </c>
      <c r="K1607" t="str">
        <f>VLOOKUP(EnergyDemand__2_1[[#This Row],[Date]],_holidays!$A$1:$C$2107,2,0)</f>
        <v>Y</v>
      </c>
      <c r="L1607" t="str">
        <f>VLOOKUP(EnergyDemand__2_1[[#This Row],[Date]],_holidays!$A$1:$C$2107,3,0)</f>
        <v>N</v>
      </c>
      <c r="M1607" s="2">
        <v>108790.005</v>
      </c>
      <c r="N1607" s="4">
        <v>37.654551560000002</v>
      </c>
      <c r="O1607" s="54">
        <f>EnergyDemand__2_1[[#This Row],[Demand]]*EnergyDemand__2_1[[#This Row],[RRP AUD$]]</f>
        <v>4096438.852485158</v>
      </c>
    </row>
    <row r="1608" spans="1:15" x14ac:dyDescent="0.3">
      <c r="A1608" s="3">
        <v>42276</v>
      </c>
      <c r="B1608" s="3" t="str">
        <f>"Q" &amp;INT((MONTH(A1608)+2)/3) &amp; "-" &amp; YEAR(A1608)</f>
        <v>Q3-2015</v>
      </c>
      <c r="C1608" t="str">
        <f>TEXT(EnergyDemand__2_1[[#This Row],[Date]],"mmmm")</f>
        <v>September</v>
      </c>
      <c r="D1608">
        <f>WEEKNUM(EnergyDemand__2_1[[#This Row],[Date]],)</f>
        <v>40</v>
      </c>
      <c r="E1608" t="str">
        <f>TEXT(EnergyDemand__2_1[[#This Row],[Date]],"dddd")</f>
        <v>Tuesday</v>
      </c>
      <c r="F1608" s="49">
        <f>YEAR(EnergyDemand__2_1[[#This Row],[Date]])</f>
        <v>2015</v>
      </c>
      <c r="G1608">
        <v>9</v>
      </c>
      <c r="H1608">
        <v>16.899999999999999</v>
      </c>
      <c r="I1608">
        <v>13.5</v>
      </c>
      <c r="J1608">
        <v>0</v>
      </c>
      <c r="K1608" t="str">
        <f>VLOOKUP(EnergyDemand__2_1[[#This Row],[Date]],_holidays!$A$1:$C$2107,2,0)</f>
        <v>N</v>
      </c>
      <c r="L1608" t="str">
        <f>VLOOKUP(EnergyDemand__2_1[[#This Row],[Date]],_holidays!$A$1:$C$2107,3,0)</f>
        <v>N</v>
      </c>
      <c r="M1608" s="2">
        <v>126691.8</v>
      </c>
      <c r="N1608" s="4">
        <v>37.640101250000001</v>
      </c>
      <c r="O1608" s="54">
        <f>EnergyDemand__2_1[[#This Row],[Demand]]*EnergyDemand__2_1[[#This Row],[RRP AUD$]]</f>
        <v>4768692.1795447506</v>
      </c>
    </row>
    <row r="1609" spans="1:15" x14ac:dyDescent="0.3">
      <c r="A1609" s="3">
        <v>42185</v>
      </c>
      <c r="B1609" s="3" t="str">
        <f>"Q" &amp;INT((MONTH(A1609)+2)/3) &amp; "-" &amp; YEAR(A1609)</f>
        <v>Q2-2015</v>
      </c>
      <c r="C1609" t="str">
        <f>TEXT(EnergyDemand__2_1[[#This Row],[Date]],"mmmm")</f>
        <v>June</v>
      </c>
      <c r="D1609">
        <f>WEEKNUM(EnergyDemand__2_1[[#This Row],[Date]],)</f>
        <v>27</v>
      </c>
      <c r="E1609" t="str">
        <f>TEXT(EnergyDemand__2_1[[#This Row],[Date]],"dddd")</f>
        <v>Tuesday</v>
      </c>
      <c r="F1609" s="49">
        <f>YEAR(EnergyDemand__2_1[[#This Row],[Date]])</f>
        <v>2015</v>
      </c>
      <c r="G1609">
        <v>5</v>
      </c>
      <c r="H1609">
        <v>14.2</v>
      </c>
      <c r="I1609">
        <v>7.9</v>
      </c>
      <c r="J1609">
        <v>0</v>
      </c>
      <c r="K1609" t="str">
        <f>VLOOKUP(EnergyDemand__2_1[[#This Row],[Date]],_holidays!$A$1:$C$2107,2,0)</f>
        <v>N</v>
      </c>
      <c r="L1609" t="str">
        <f>VLOOKUP(EnergyDemand__2_1[[#This Row],[Date]],_holidays!$A$1:$C$2107,3,0)</f>
        <v>N</v>
      </c>
      <c r="M1609" s="2">
        <v>143170.05499999999</v>
      </c>
      <c r="N1609" s="4">
        <v>37.625258199999998</v>
      </c>
      <c r="O1609" s="54">
        <f>EnergyDemand__2_1[[#This Row],[Demand]]*EnergyDemand__2_1[[#This Row],[RRP AUD$]]</f>
        <v>5386810.2858832004</v>
      </c>
    </row>
    <row r="1610" spans="1:15" x14ac:dyDescent="0.3">
      <c r="A1610" s="3">
        <v>42642</v>
      </c>
      <c r="B1610" s="3" t="str">
        <f>"Q" &amp;INT((MONTH(A1610)+2)/3) &amp; "-" &amp; YEAR(A1610)</f>
        <v>Q3-2016</v>
      </c>
      <c r="C1610" t="str">
        <f>TEXT(EnergyDemand__2_1[[#This Row],[Date]],"mmmm")</f>
        <v>September</v>
      </c>
      <c r="D1610">
        <f>WEEKNUM(EnergyDemand__2_1[[#This Row],[Date]],)</f>
        <v>40</v>
      </c>
      <c r="E1610" t="str">
        <f>TEXT(EnergyDemand__2_1[[#This Row],[Date]],"dddd")</f>
        <v>Thursday</v>
      </c>
      <c r="F1610" s="49">
        <f>YEAR(EnergyDemand__2_1[[#This Row],[Date]])</f>
        <v>2016</v>
      </c>
      <c r="G1610">
        <v>12.5</v>
      </c>
      <c r="H1610">
        <v>16.7</v>
      </c>
      <c r="I1610">
        <v>16.2</v>
      </c>
      <c r="J1610">
        <v>1.8</v>
      </c>
      <c r="K1610" t="str">
        <f>VLOOKUP(EnergyDemand__2_1[[#This Row],[Date]],_holidays!$A$1:$C$2107,2,0)</f>
        <v>N</v>
      </c>
      <c r="L1610" t="str">
        <f>VLOOKUP(EnergyDemand__2_1[[#This Row],[Date]],_holidays!$A$1:$C$2107,3,0)</f>
        <v>N</v>
      </c>
      <c r="M1610" s="2">
        <v>122858.49</v>
      </c>
      <c r="N1610" s="4">
        <v>37.596001049999998</v>
      </c>
      <c r="O1610" s="54">
        <f>EnergyDemand__2_1[[#This Row],[Demand]]*EnergyDemand__2_1[[#This Row],[RRP AUD$]]</f>
        <v>4618987.9190414147</v>
      </c>
    </row>
    <row r="1611" spans="1:15" x14ac:dyDescent="0.3">
      <c r="A1611" s="3">
        <v>42167</v>
      </c>
      <c r="B1611" s="3" t="str">
        <f>"Q" &amp;INT((MONTH(A1611)+2)/3) &amp; "-" &amp; YEAR(A1611)</f>
        <v>Q2-2015</v>
      </c>
      <c r="C1611" t="str">
        <f>TEXT(EnergyDemand__2_1[[#This Row],[Date]],"mmmm")</f>
        <v>June</v>
      </c>
      <c r="D1611">
        <f>WEEKNUM(EnergyDemand__2_1[[#This Row],[Date]],)</f>
        <v>24</v>
      </c>
      <c r="E1611" t="str">
        <f>TEXT(EnergyDemand__2_1[[#This Row],[Date]],"dddd")</f>
        <v>Friday</v>
      </c>
      <c r="F1611" s="49">
        <f>YEAR(EnergyDemand__2_1[[#This Row],[Date]])</f>
        <v>2015</v>
      </c>
      <c r="G1611">
        <v>5.2</v>
      </c>
      <c r="H1611">
        <v>13.1</v>
      </c>
      <c r="I1611">
        <v>6.9</v>
      </c>
      <c r="J1611">
        <v>0</v>
      </c>
      <c r="K1611" t="str">
        <f>VLOOKUP(EnergyDemand__2_1[[#This Row],[Date]],_holidays!$A$1:$C$2107,2,0)</f>
        <v>Y</v>
      </c>
      <c r="L1611" t="str">
        <f>VLOOKUP(EnergyDemand__2_1[[#This Row],[Date]],_holidays!$A$1:$C$2107,3,0)</f>
        <v>N</v>
      </c>
      <c r="M1611" s="2">
        <v>145005.62</v>
      </c>
      <c r="N1611" s="4">
        <v>37.539372819999997</v>
      </c>
      <c r="O1611" s="54">
        <f>EnergyDemand__2_1[[#This Row],[Demand]]*EnergyDemand__2_1[[#This Row],[RRP AUD$]]</f>
        <v>5443420.0301752482</v>
      </c>
    </row>
    <row r="1612" spans="1:15" x14ac:dyDescent="0.3">
      <c r="A1612" s="3">
        <v>42360</v>
      </c>
      <c r="B1612" s="3" t="str">
        <f>"Q" &amp;INT((MONTH(A1612)+2)/3) &amp; "-" &amp; YEAR(A1612)</f>
        <v>Q4-2015</v>
      </c>
      <c r="C1612" t="str">
        <f>TEXT(EnergyDemand__2_1[[#This Row],[Date]],"mmmm")</f>
        <v>December</v>
      </c>
      <c r="D1612">
        <f>WEEKNUM(EnergyDemand__2_1[[#This Row],[Date]],)</f>
        <v>52</v>
      </c>
      <c r="E1612" t="str">
        <f>TEXT(EnergyDemand__2_1[[#This Row],[Date]],"dddd")</f>
        <v>Tuesday</v>
      </c>
      <c r="F1612" s="49">
        <f>YEAR(EnergyDemand__2_1[[#This Row],[Date]])</f>
        <v>2015</v>
      </c>
      <c r="G1612">
        <v>12</v>
      </c>
      <c r="H1612">
        <v>22.8</v>
      </c>
      <c r="I1612">
        <v>32.9</v>
      </c>
      <c r="J1612">
        <v>0</v>
      </c>
      <c r="K1612" t="str">
        <f>VLOOKUP(EnergyDemand__2_1[[#This Row],[Date]],_holidays!$A$1:$C$2107,2,0)</f>
        <v>N</v>
      </c>
      <c r="L1612" t="str">
        <f>VLOOKUP(EnergyDemand__2_1[[#This Row],[Date]],_holidays!$A$1:$C$2107,3,0)</f>
        <v>N</v>
      </c>
      <c r="M1612" s="2">
        <v>119477.515</v>
      </c>
      <c r="N1612" s="4">
        <v>37.53130427</v>
      </c>
      <c r="O1612" s="54">
        <f>EnergyDemand__2_1[[#This Row],[Demand]]*EnergyDemand__2_1[[#This Row],[RRP AUD$]]</f>
        <v>4484146.9688884886</v>
      </c>
    </row>
    <row r="1613" spans="1:15" x14ac:dyDescent="0.3">
      <c r="A1613" s="3">
        <v>42045</v>
      </c>
      <c r="B1613" s="3" t="str">
        <f>"Q" &amp;INT((MONTH(A1613)+2)/3) &amp; "-" &amp; YEAR(A1613)</f>
        <v>Q1-2015</v>
      </c>
      <c r="C1613" t="str">
        <f>TEXT(EnergyDemand__2_1[[#This Row],[Date]],"mmmm")</f>
        <v>February</v>
      </c>
      <c r="D1613">
        <f>WEEKNUM(EnergyDemand__2_1[[#This Row],[Date]],)</f>
        <v>7</v>
      </c>
      <c r="E1613" t="str">
        <f>TEXT(EnergyDemand__2_1[[#This Row],[Date]],"dddd")</f>
        <v>Tuesday</v>
      </c>
      <c r="F1613" s="49">
        <f>YEAR(EnergyDemand__2_1[[#This Row],[Date]])</f>
        <v>2015</v>
      </c>
      <c r="G1613">
        <v>16.399999999999999</v>
      </c>
      <c r="H1613">
        <v>27.8</v>
      </c>
      <c r="I1613">
        <v>27.7</v>
      </c>
      <c r="J1613">
        <v>0</v>
      </c>
      <c r="K1613" t="str">
        <f>VLOOKUP(EnergyDemand__2_1[[#This Row],[Date]],_holidays!$A$1:$C$2107,2,0)</f>
        <v>Y</v>
      </c>
      <c r="L1613" t="str">
        <f>VLOOKUP(EnergyDemand__2_1[[#This Row],[Date]],_holidays!$A$1:$C$2107,3,0)</f>
        <v>N</v>
      </c>
      <c r="M1613" s="2">
        <v>145948.565</v>
      </c>
      <c r="N1613" s="4">
        <v>37.522599980000003</v>
      </c>
      <c r="O1613" s="54">
        <f>EnergyDemand__2_1[[#This Row],[Demand]]*EnergyDemand__2_1[[#This Row],[RRP AUD$]]</f>
        <v>5476369.6221500291</v>
      </c>
    </row>
    <row r="1614" spans="1:15" x14ac:dyDescent="0.3">
      <c r="A1614" s="3">
        <v>42166</v>
      </c>
      <c r="B1614" s="3" t="str">
        <f>"Q" &amp;INT((MONTH(A1614)+2)/3) &amp; "-" &amp; YEAR(A1614)</f>
        <v>Q2-2015</v>
      </c>
      <c r="C1614" t="str">
        <f>TEXT(EnergyDemand__2_1[[#This Row],[Date]],"mmmm")</f>
        <v>June</v>
      </c>
      <c r="D1614">
        <f>WEEKNUM(EnergyDemand__2_1[[#This Row],[Date]],)</f>
        <v>24</v>
      </c>
      <c r="E1614" t="str">
        <f>TEXT(EnergyDemand__2_1[[#This Row],[Date]],"dddd")</f>
        <v>Thursday</v>
      </c>
      <c r="F1614" s="49">
        <f>YEAR(EnergyDemand__2_1[[#This Row],[Date]])</f>
        <v>2015</v>
      </c>
      <c r="G1614">
        <v>5.7</v>
      </c>
      <c r="H1614">
        <v>14</v>
      </c>
      <c r="I1614">
        <v>8.3000000000000007</v>
      </c>
      <c r="J1614">
        <v>0</v>
      </c>
      <c r="K1614" t="str">
        <f>VLOOKUP(EnergyDemand__2_1[[#This Row],[Date]],_holidays!$A$1:$C$2107,2,0)</f>
        <v>Y</v>
      </c>
      <c r="L1614" t="str">
        <f>VLOOKUP(EnergyDemand__2_1[[#This Row],[Date]],_holidays!$A$1:$C$2107,3,0)</f>
        <v>N</v>
      </c>
      <c r="M1614" s="2">
        <v>143465.44500000001</v>
      </c>
      <c r="N1614" s="4">
        <v>37.481829380000001</v>
      </c>
      <c r="O1614" s="54">
        <f>EnergyDemand__2_1[[#This Row],[Demand]]*EnergyDemand__2_1[[#This Row],[RRP AUD$]]</f>
        <v>5377347.3314157743</v>
      </c>
    </row>
    <row r="1615" spans="1:15" x14ac:dyDescent="0.3">
      <c r="A1615" s="3">
        <v>42340</v>
      </c>
      <c r="B1615" s="3" t="str">
        <f>"Q" &amp;INT((MONTH(A1615)+2)/3) &amp; "-" &amp; YEAR(A1615)</f>
        <v>Q4-2015</v>
      </c>
      <c r="C1615" t="str">
        <f>TEXT(EnergyDemand__2_1[[#This Row],[Date]],"mmmm")</f>
        <v>December</v>
      </c>
      <c r="D1615">
        <f>WEEKNUM(EnergyDemand__2_1[[#This Row],[Date]],)</f>
        <v>49</v>
      </c>
      <c r="E1615" t="str">
        <f>TEXT(EnergyDemand__2_1[[#This Row],[Date]],"dddd")</f>
        <v>Wednesday</v>
      </c>
      <c r="F1615" s="49">
        <f>YEAR(EnergyDemand__2_1[[#This Row],[Date]])</f>
        <v>2015</v>
      </c>
      <c r="G1615">
        <v>9.1999999999999993</v>
      </c>
      <c r="H1615">
        <v>17.5</v>
      </c>
      <c r="I1615">
        <v>32.4</v>
      </c>
      <c r="J1615">
        <v>0</v>
      </c>
      <c r="K1615" t="str">
        <f>VLOOKUP(EnergyDemand__2_1[[#This Row],[Date]],_holidays!$A$1:$C$2107,2,0)</f>
        <v>Y</v>
      </c>
      <c r="L1615" t="str">
        <f>VLOOKUP(EnergyDemand__2_1[[#This Row],[Date]],_holidays!$A$1:$C$2107,3,0)</f>
        <v>N</v>
      </c>
      <c r="M1615" s="2">
        <v>115230.125</v>
      </c>
      <c r="N1615" s="4">
        <v>37.470820799999998</v>
      </c>
      <c r="O1615" s="54">
        <f>EnergyDemand__2_1[[#This Row],[Demand]]*EnergyDemand__2_1[[#This Row],[RRP AUD$]]</f>
        <v>4317767.3646366</v>
      </c>
    </row>
    <row r="1616" spans="1:15" x14ac:dyDescent="0.3">
      <c r="A1616" s="3">
        <v>42173</v>
      </c>
      <c r="B1616" s="3" t="str">
        <f>"Q" &amp;INT((MONTH(A1616)+2)/3) &amp; "-" &amp; YEAR(A1616)</f>
        <v>Q2-2015</v>
      </c>
      <c r="C1616" t="str">
        <f>TEXT(EnergyDemand__2_1[[#This Row],[Date]],"mmmm")</f>
        <v>June</v>
      </c>
      <c r="D1616">
        <f>WEEKNUM(EnergyDemand__2_1[[#This Row],[Date]],)</f>
        <v>25</v>
      </c>
      <c r="E1616" t="str">
        <f>TEXT(EnergyDemand__2_1[[#This Row],[Date]],"dddd")</f>
        <v>Thursday</v>
      </c>
      <c r="F1616" s="49">
        <f>YEAR(EnergyDemand__2_1[[#This Row],[Date]])</f>
        <v>2015</v>
      </c>
      <c r="G1616">
        <v>10.7</v>
      </c>
      <c r="H1616">
        <v>12.7</v>
      </c>
      <c r="I1616">
        <v>4.2</v>
      </c>
      <c r="J1616">
        <v>1</v>
      </c>
      <c r="K1616" t="str">
        <f>VLOOKUP(EnergyDemand__2_1[[#This Row],[Date]],_holidays!$A$1:$C$2107,2,0)</f>
        <v>Y</v>
      </c>
      <c r="L1616" t="str">
        <f>VLOOKUP(EnergyDemand__2_1[[#This Row],[Date]],_holidays!$A$1:$C$2107,3,0)</f>
        <v>N</v>
      </c>
      <c r="M1616" s="2">
        <v>137073.77499999999</v>
      </c>
      <c r="N1616" s="4">
        <v>37.45776352</v>
      </c>
      <c r="O1616" s="54">
        <f>EnergyDemand__2_1[[#This Row],[Demand]]*EnergyDemand__2_1[[#This Row],[RRP AUD$]]</f>
        <v>5134477.0487436876</v>
      </c>
    </row>
    <row r="1617" spans="1:15" x14ac:dyDescent="0.3">
      <c r="A1617" s="3">
        <v>43317</v>
      </c>
      <c r="B1617" s="3" t="str">
        <f>"Q" &amp;INT((MONTH(A1617)+2)/3) &amp; "-" &amp; YEAR(A1617)</f>
        <v>Q3-2018</v>
      </c>
      <c r="C1617" t="str">
        <f>TEXT(EnergyDemand__2_1[[#This Row],[Date]],"mmmm")</f>
        <v>August</v>
      </c>
      <c r="D1617">
        <f>WEEKNUM(EnergyDemand__2_1[[#This Row],[Date]],)</f>
        <v>32</v>
      </c>
      <c r="E1617" t="str">
        <f>TEXT(EnergyDemand__2_1[[#This Row],[Date]],"dddd")</f>
        <v>Sunday</v>
      </c>
      <c r="F1617" s="49">
        <f>YEAR(EnergyDemand__2_1[[#This Row],[Date]])</f>
        <v>2018</v>
      </c>
      <c r="G1617">
        <v>10.6</v>
      </c>
      <c r="H1617">
        <v>17.600000000000001</v>
      </c>
      <c r="I1617">
        <v>11.2</v>
      </c>
      <c r="J1617">
        <v>0</v>
      </c>
      <c r="K1617" t="str">
        <f>VLOOKUP(EnergyDemand__2_1[[#This Row],[Date]],_holidays!$A$1:$C$2107,2,0)</f>
        <v>Y</v>
      </c>
      <c r="L1617" t="str">
        <f>VLOOKUP(EnergyDemand__2_1[[#This Row],[Date]],_holidays!$A$1:$C$2107,3,0)</f>
        <v>N</v>
      </c>
      <c r="M1617" s="2">
        <v>104912.38</v>
      </c>
      <c r="N1617" s="4">
        <v>37.44398417</v>
      </c>
      <c r="O1617" s="54">
        <f>EnergyDemand__2_1[[#This Row],[Demand]]*EnergyDemand__2_1[[#This Row],[RRP AUD$]]</f>
        <v>3928337.4959570249</v>
      </c>
    </row>
    <row r="1618" spans="1:15" x14ac:dyDescent="0.3">
      <c r="A1618" s="3">
        <v>42434</v>
      </c>
      <c r="B1618" s="3" t="str">
        <f>"Q" &amp;INT((MONTH(A1618)+2)/3) &amp; "-" &amp; YEAR(A1618)</f>
        <v>Q1-2016</v>
      </c>
      <c r="C1618" t="str">
        <f>TEXT(EnergyDemand__2_1[[#This Row],[Date]],"mmmm")</f>
        <v>March</v>
      </c>
      <c r="D1618">
        <f>WEEKNUM(EnergyDemand__2_1[[#This Row],[Date]],)</f>
        <v>10</v>
      </c>
      <c r="E1618" t="str">
        <f>TEXT(EnergyDemand__2_1[[#This Row],[Date]],"dddd")</f>
        <v>Saturday</v>
      </c>
      <c r="F1618" s="49">
        <f>YEAR(EnergyDemand__2_1[[#This Row],[Date]])</f>
        <v>2016</v>
      </c>
      <c r="G1618">
        <v>20.399999999999999</v>
      </c>
      <c r="H1618">
        <v>23.7</v>
      </c>
      <c r="I1618">
        <v>11.4</v>
      </c>
      <c r="J1618">
        <v>1.2</v>
      </c>
      <c r="K1618" t="str">
        <f>VLOOKUP(EnergyDemand__2_1[[#This Row],[Date]],_holidays!$A$1:$C$2107,2,0)</f>
        <v>Y</v>
      </c>
      <c r="L1618" t="str">
        <f>VLOOKUP(EnergyDemand__2_1[[#This Row],[Date]],_holidays!$A$1:$C$2107,3,0)</f>
        <v>N</v>
      </c>
      <c r="M1618" s="2">
        <v>124692.315</v>
      </c>
      <c r="N1618" s="4">
        <v>37.425385800000001</v>
      </c>
      <c r="O1618" s="54">
        <f>EnergyDemand__2_1[[#This Row],[Demand]]*EnergyDemand__2_1[[#This Row],[RRP AUD$]]</f>
        <v>4666657.9951701276</v>
      </c>
    </row>
    <row r="1619" spans="1:15" x14ac:dyDescent="0.3">
      <c r="A1619" s="3">
        <v>44014</v>
      </c>
      <c r="B1619" s="3" t="str">
        <f>"Q" &amp;INT((MONTH(A1619)+2)/3) &amp; "-" &amp; YEAR(A1619)</f>
        <v>Q3-2020</v>
      </c>
      <c r="C1619" t="str">
        <f>TEXT(EnergyDemand__2_1[[#This Row],[Date]],"mmmm")</f>
        <v>July</v>
      </c>
      <c r="D1619">
        <f>WEEKNUM(EnergyDemand__2_1[[#This Row],[Date]],)</f>
        <v>27</v>
      </c>
      <c r="E1619" t="str">
        <f>TEXT(EnergyDemand__2_1[[#This Row],[Date]],"dddd")</f>
        <v>Thursday</v>
      </c>
      <c r="F1619" s="49">
        <f>YEAR(EnergyDemand__2_1[[#This Row],[Date]])</f>
        <v>2020</v>
      </c>
      <c r="G1619">
        <v>10.199999999999999</v>
      </c>
      <c r="H1619">
        <v>15.1</v>
      </c>
      <c r="I1619">
        <v>7.3</v>
      </c>
      <c r="J1619">
        <v>1.2</v>
      </c>
      <c r="K1619" t="str">
        <f>VLOOKUP(EnergyDemand__2_1[[#This Row],[Date]],_holidays!$A$1:$C$2107,2,0)</f>
        <v>N</v>
      </c>
      <c r="L1619" t="str">
        <f>VLOOKUP(EnergyDemand__2_1[[#This Row],[Date]],_holidays!$A$1:$C$2107,3,0)</f>
        <v>N</v>
      </c>
      <c r="M1619" s="2">
        <v>131372.71</v>
      </c>
      <c r="N1619" s="4">
        <v>37.366426310000001</v>
      </c>
      <c r="O1619" s="54">
        <f>EnergyDemand__2_1[[#This Row],[Demand]]*EnergyDemand__2_1[[#This Row],[RRP AUD$]]</f>
        <v>4908928.6873599999</v>
      </c>
    </row>
    <row r="1620" spans="1:15" x14ac:dyDescent="0.3">
      <c r="A1620" s="3">
        <v>42492</v>
      </c>
      <c r="B1620" s="3" t="str">
        <f>"Q" &amp;INT((MONTH(A1620)+2)/3) &amp; "-" &amp; YEAR(A1620)</f>
        <v>Q2-2016</v>
      </c>
      <c r="C1620" t="str">
        <f>TEXT(EnergyDemand__2_1[[#This Row],[Date]],"mmmm")</f>
        <v>May</v>
      </c>
      <c r="D1620">
        <f>WEEKNUM(EnergyDemand__2_1[[#This Row],[Date]],)</f>
        <v>19</v>
      </c>
      <c r="E1620" t="str">
        <f>TEXT(EnergyDemand__2_1[[#This Row],[Date]],"dddd")</f>
        <v>Monday</v>
      </c>
      <c r="F1620" s="49">
        <f>YEAR(EnergyDemand__2_1[[#This Row],[Date]])</f>
        <v>2016</v>
      </c>
      <c r="G1620">
        <v>9</v>
      </c>
      <c r="H1620">
        <v>18.399999999999999</v>
      </c>
      <c r="I1620">
        <v>12.3</v>
      </c>
      <c r="J1620">
        <v>0.4</v>
      </c>
      <c r="K1620" t="str">
        <f>VLOOKUP(EnergyDemand__2_1[[#This Row],[Date]],_holidays!$A$1:$C$2107,2,0)</f>
        <v>Y</v>
      </c>
      <c r="L1620" t="str">
        <f>VLOOKUP(EnergyDemand__2_1[[#This Row],[Date]],_holidays!$A$1:$C$2107,3,0)</f>
        <v>N</v>
      </c>
      <c r="M1620" s="2">
        <v>116969.63</v>
      </c>
      <c r="N1620" s="4">
        <v>37.348517579999999</v>
      </c>
      <c r="O1620" s="54">
        <f>EnergyDemand__2_1[[#This Row],[Demand]]*EnergyDemand__2_1[[#This Row],[RRP AUD$]]</f>
        <v>4368642.2823810959</v>
      </c>
    </row>
    <row r="1621" spans="1:15" x14ac:dyDescent="0.3">
      <c r="A1621" s="3">
        <v>42650</v>
      </c>
      <c r="B1621" s="3" t="str">
        <f>"Q" &amp;INT((MONTH(A1621)+2)/3) &amp; "-" &amp; YEAR(A1621)</f>
        <v>Q4-2016</v>
      </c>
      <c r="C1621" t="str">
        <f>TEXT(EnergyDemand__2_1[[#This Row],[Date]],"mmmm")</f>
        <v>October</v>
      </c>
      <c r="D1621">
        <f>WEEKNUM(EnergyDemand__2_1[[#This Row],[Date]],)</f>
        <v>41</v>
      </c>
      <c r="E1621" t="str">
        <f>TEXT(EnergyDemand__2_1[[#This Row],[Date]],"dddd")</f>
        <v>Friday</v>
      </c>
      <c r="F1621" s="49">
        <f>YEAR(EnergyDemand__2_1[[#This Row],[Date]])</f>
        <v>2016</v>
      </c>
      <c r="G1621">
        <v>14.1</v>
      </c>
      <c r="H1621">
        <v>22.5</v>
      </c>
      <c r="I1621">
        <v>7.8</v>
      </c>
      <c r="J1621">
        <v>0</v>
      </c>
      <c r="K1621" t="str">
        <f>VLOOKUP(EnergyDemand__2_1[[#This Row],[Date]],_holidays!$A$1:$C$2107,2,0)</f>
        <v>Y</v>
      </c>
      <c r="L1621" t="str">
        <f>VLOOKUP(EnergyDemand__2_1[[#This Row],[Date]],_holidays!$A$1:$C$2107,3,0)</f>
        <v>N</v>
      </c>
      <c r="M1621" s="2">
        <v>116197.73</v>
      </c>
      <c r="N1621" s="4">
        <v>37.339104300000002</v>
      </c>
      <c r="O1621" s="54">
        <f>EnergyDemand__2_1[[#This Row],[Demand]]*EnergyDemand__2_1[[#This Row],[RRP AUD$]]</f>
        <v>4338719.1598932389</v>
      </c>
    </row>
    <row r="1622" spans="1:15" x14ac:dyDescent="0.3">
      <c r="A1622" s="3">
        <v>42228</v>
      </c>
      <c r="B1622" s="3" t="str">
        <f>"Q" &amp;INT((MONTH(A1622)+2)/3) &amp; "-" &amp; YEAR(A1622)</f>
        <v>Q3-2015</v>
      </c>
      <c r="C1622" t="str">
        <f>TEXT(EnergyDemand__2_1[[#This Row],[Date]],"mmmm")</f>
        <v>August</v>
      </c>
      <c r="D1622">
        <f>WEEKNUM(EnergyDemand__2_1[[#This Row],[Date]],)</f>
        <v>33</v>
      </c>
      <c r="E1622" t="str">
        <f>TEXT(EnergyDemand__2_1[[#This Row],[Date]],"dddd")</f>
        <v>Wednesday</v>
      </c>
      <c r="F1622" s="49">
        <f>YEAR(EnergyDemand__2_1[[#This Row],[Date]])</f>
        <v>2015</v>
      </c>
      <c r="G1622">
        <v>9.3000000000000007</v>
      </c>
      <c r="H1622">
        <v>14.8</v>
      </c>
      <c r="I1622">
        <v>9.1999999999999993</v>
      </c>
      <c r="J1622">
        <v>0</v>
      </c>
      <c r="K1622" t="str">
        <f>VLOOKUP(EnergyDemand__2_1[[#This Row],[Date]],_holidays!$A$1:$C$2107,2,0)</f>
        <v>Y</v>
      </c>
      <c r="L1622" t="str">
        <f>VLOOKUP(EnergyDemand__2_1[[#This Row],[Date]],_holidays!$A$1:$C$2107,3,0)</f>
        <v>N</v>
      </c>
      <c r="M1622" s="2">
        <v>138900.5</v>
      </c>
      <c r="N1622" s="4">
        <v>37.338413869999997</v>
      </c>
      <c r="O1622" s="54">
        <f>EnergyDemand__2_1[[#This Row],[Demand]]*EnergyDemand__2_1[[#This Row],[RRP AUD$]]</f>
        <v>5186324.3557499349</v>
      </c>
    </row>
    <row r="1623" spans="1:15" x14ac:dyDescent="0.3">
      <c r="A1623" s="3">
        <v>42441</v>
      </c>
      <c r="B1623" s="3" t="str">
        <f>"Q" &amp;INT((MONTH(A1623)+2)/3) &amp; "-" &amp; YEAR(A1623)</f>
        <v>Q1-2016</v>
      </c>
      <c r="C1623" t="str">
        <f>TEXT(EnergyDemand__2_1[[#This Row],[Date]],"mmmm")</f>
        <v>March</v>
      </c>
      <c r="D1623">
        <f>WEEKNUM(EnergyDemand__2_1[[#This Row],[Date]],)</f>
        <v>11</v>
      </c>
      <c r="E1623" t="str">
        <f>TEXT(EnergyDemand__2_1[[#This Row],[Date]],"dddd")</f>
        <v>Saturday</v>
      </c>
      <c r="F1623" s="49">
        <f>YEAR(EnergyDemand__2_1[[#This Row],[Date]])</f>
        <v>2016</v>
      </c>
      <c r="G1623">
        <v>18.7</v>
      </c>
      <c r="H1623">
        <v>22.3</v>
      </c>
      <c r="I1623">
        <v>7</v>
      </c>
      <c r="J1623">
        <v>0.2</v>
      </c>
      <c r="K1623" t="str">
        <f>VLOOKUP(EnergyDemand__2_1[[#This Row],[Date]],_holidays!$A$1:$C$2107,2,0)</f>
        <v>Y</v>
      </c>
      <c r="L1623" t="str">
        <f>VLOOKUP(EnergyDemand__2_1[[#This Row],[Date]],_holidays!$A$1:$C$2107,3,0)</f>
        <v>N</v>
      </c>
      <c r="M1623" s="2">
        <v>119690.755</v>
      </c>
      <c r="N1623" s="4">
        <v>37.321013860000001</v>
      </c>
      <c r="O1623" s="54">
        <f>EnergyDemand__2_1[[#This Row],[Demand]]*EnergyDemand__2_1[[#This Row],[RRP AUD$]]</f>
        <v>4466980.3262688648</v>
      </c>
    </row>
    <row r="1624" spans="1:15" x14ac:dyDescent="0.3">
      <c r="A1624" s="3">
        <v>42192</v>
      </c>
      <c r="B1624" s="3" t="str">
        <f>"Q" &amp;INT((MONTH(A1624)+2)/3) &amp; "-" &amp; YEAR(A1624)</f>
        <v>Q3-2015</v>
      </c>
      <c r="C1624" t="str">
        <f>TEXT(EnergyDemand__2_1[[#This Row],[Date]],"mmmm")</f>
        <v>July</v>
      </c>
      <c r="D1624">
        <f>WEEKNUM(EnergyDemand__2_1[[#This Row],[Date]],)</f>
        <v>28</v>
      </c>
      <c r="E1624" t="str">
        <f>TEXT(EnergyDemand__2_1[[#This Row],[Date]],"dddd")</f>
        <v>Tuesday</v>
      </c>
      <c r="F1624" s="49">
        <f>YEAR(EnergyDemand__2_1[[#This Row],[Date]])</f>
        <v>2015</v>
      </c>
      <c r="G1624">
        <v>7.4</v>
      </c>
      <c r="H1624">
        <v>14.2</v>
      </c>
      <c r="I1624">
        <v>7</v>
      </c>
      <c r="J1624">
        <v>2.2000000000000002</v>
      </c>
      <c r="K1624" t="str">
        <f>VLOOKUP(EnergyDemand__2_1[[#This Row],[Date]],_holidays!$A$1:$C$2107,2,0)</f>
        <v>N</v>
      </c>
      <c r="L1624" t="str">
        <f>VLOOKUP(EnergyDemand__2_1[[#This Row],[Date]],_holidays!$A$1:$C$2107,3,0)</f>
        <v>N</v>
      </c>
      <c r="M1624" s="2">
        <v>143984.39000000001</v>
      </c>
      <c r="N1624" s="4">
        <v>37.297517450000001</v>
      </c>
      <c r="O1624" s="54">
        <f>EnergyDemand__2_1[[#This Row],[Demand]]*EnergyDemand__2_1[[#This Row],[RRP AUD$]]</f>
        <v>5370260.2985526063</v>
      </c>
    </row>
    <row r="1625" spans="1:15" x14ac:dyDescent="0.3">
      <c r="A1625" s="3">
        <v>42067</v>
      </c>
      <c r="B1625" s="3" t="str">
        <f>"Q" &amp;INT((MONTH(A1625)+2)/3) &amp; "-" &amp; YEAR(A1625)</f>
        <v>Q1-2015</v>
      </c>
      <c r="C1625" t="str">
        <f>TEXT(EnergyDemand__2_1[[#This Row],[Date]],"mmmm")</f>
        <v>March</v>
      </c>
      <c r="D1625">
        <f>WEEKNUM(EnergyDemand__2_1[[#This Row],[Date]],)</f>
        <v>10</v>
      </c>
      <c r="E1625" t="str">
        <f>TEXT(EnergyDemand__2_1[[#This Row],[Date]],"dddd")</f>
        <v>Wednesday</v>
      </c>
      <c r="F1625" s="49">
        <f>YEAR(EnergyDemand__2_1[[#This Row],[Date]])</f>
        <v>2015</v>
      </c>
      <c r="G1625">
        <v>15.4</v>
      </c>
      <c r="H1625">
        <v>23.5</v>
      </c>
      <c r="I1625">
        <v>23</v>
      </c>
      <c r="J1625">
        <v>0</v>
      </c>
      <c r="K1625" t="str">
        <f>VLOOKUP(EnergyDemand__2_1[[#This Row],[Date]],_holidays!$A$1:$C$2107,2,0)</f>
        <v>Y</v>
      </c>
      <c r="L1625" t="str">
        <f>VLOOKUP(EnergyDemand__2_1[[#This Row],[Date]],_holidays!$A$1:$C$2107,3,0)</f>
        <v>N</v>
      </c>
      <c r="M1625" s="2">
        <v>120764.185</v>
      </c>
      <c r="N1625" s="4">
        <v>37.252483910000002</v>
      </c>
      <c r="O1625" s="54">
        <f>EnergyDemand__2_1[[#This Row],[Demand]]*EnergyDemand__2_1[[#This Row],[RRP AUD$]]</f>
        <v>4498765.8586167637</v>
      </c>
    </row>
    <row r="1626" spans="1:15" x14ac:dyDescent="0.3">
      <c r="A1626" s="3">
        <v>42214</v>
      </c>
      <c r="B1626" s="3" t="str">
        <f>"Q" &amp;INT((MONTH(A1626)+2)/3) &amp; "-" &amp; YEAR(A1626)</f>
        <v>Q3-2015</v>
      </c>
      <c r="C1626" t="str">
        <f>TEXT(EnergyDemand__2_1[[#This Row],[Date]],"mmmm")</f>
        <v>July</v>
      </c>
      <c r="D1626">
        <f>WEEKNUM(EnergyDemand__2_1[[#This Row],[Date]],)</f>
        <v>31</v>
      </c>
      <c r="E1626" t="str">
        <f>TEXT(EnergyDemand__2_1[[#This Row],[Date]],"dddd")</f>
        <v>Wednesday</v>
      </c>
      <c r="F1626" s="49">
        <f>YEAR(EnergyDemand__2_1[[#This Row],[Date]])</f>
        <v>2015</v>
      </c>
      <c r="G1626">
        <v>8.4</v>
      </c>
      <c r="H1626">
        <v>14</v>
      </c>
      <c r="I1626">
        <v>9</v>
      </c>
      <c r="J1626">
        <v>0</v>
      </c>
      <c r="K1626" t="str">
        <f>VLOOKUP(EnergyDemand__2_1[[#This Row],[Date]],_holidays!$A$1:$C$2107,2,0)</f>
        <v>Y</v>
      </c>
      <c r="L1626" t="str">
        <f>VLOOKUP(EnergyDemand__2_1[[#This Row],[Date]],_holidays!$A$1:$C$2107,3,0)</f>
        <v>N</v>
      </c>
      <c r="M1626" s="2">
        <v>142637.76000000001</v>
      </c>
      <c r="N1626" s="4">
        <v>37.23752124</v>
      </c>
      <c r="O1626" s="54">
        <f>EnergyDemand__2_1[[#This Row],[Demand]]*EnergyDemand__2_1[[#This Row],[RRP AUD$]]</f>
        <v>5311476.6176260225</v>
      </c>
    </row>
    <row r="1627" spans="1:15" x14ac:dyDescent="0.3">
      <c r="A1627" s="3">
        <v>42242</v>
      </c>
      <c r="B1627" s="3" t="str">
        <f>"Q" &amp;INT((MONTH(A1627)+2)/3) &amp; "-" &amp; YEAR(A1627)</f>
        <v>Q3-2015</v>
      </c>
      <c r="C1627" t="str">
        <f>TEXT(EnergyDemand__2_1[[#This Row],[Date]],"mmmm")</f>
        <v>August</v>
      </c>
      <c r="D1627">
        <f>WEEKNUM(EnergyDemand__2_1[[#This Row],[Date]],)</f>
        <v>35</v>
      </c>
      <c r="E1627" t="str">
        <f>TEXT(EnergyDemand__2_1[[#This Row],[Date]],"dddd")</f>
        <v>Wednesday</v>
      </c>
      <c r="F1627" s="49">
        <f>YEAR(EnergyDemand__2_1[[#This Row],[Date]])</f>
        <v>2015</v>
      </c>
      <c r="G1627">
        <v>9.1999999999999993</v>
      </c>
      <c r="H1627">
        <v>14.6</v>
      </c>
      <c r="I1627">
        <v>7.8</v>
      </c>
      <c r="J1627">
        <v>0.2</v>
      </c>
      <c r="K1627" t="str">
        <f>VLOOKUP(EnergyDemand__2_1[[#This Row],[Date]],_holidays!$A$1:$C$2107,2,0)</f>
        <v>Y</v>
      </c>
      <c r="L1627" t="str">
        <f>VLOOKUP(EnergyDemand__2_1[[#This Row],[Date]],_holidays!$A$1:$C$2107,3,0)</f>
        <v>N</v>
      </c>
      <c r="M1627" s="2">
        <v>135914.68</v>
      </c>
      <c r="N1627" s="4">
        <v>37.131774679999999</v>
      </c>
      <c r="O1627" s="54">
        <f>EnergyDemand__2_1[[#This Row],[Demand]]*EnergyDemand__2_1[[#This Row],[RRP AUD$]]</f>
        <v>5046753.2734643025</v>
      </c>
    </row>
    <row r="1628" spans="1:15" x14ac:dyDescent="0.3">
      <c r="A1628" s="3">
        <v>42505</v>
      </c>
      <c r="B1628" s="3" t="str">
        <f>"Q" &amp;INT((MONTH(A1628)+2)/3) &amp; "-" &amp; YEAR(A1628)</f>
        <v>Q2-2016</v>
      </c>
      <c r="C1628" t="str">
        <f>TEXT(EnergyDemand__2_1[[#This Row],[Date]],"mmmm")</f>
        <v>May</v>
      </c>
      <c r="D1628">
        <f>WEEKNUM(EnergyDemand__2_1[[#This Row],[Date]],)</f>
        <v>21</v>
      </c>
      <c r="E1628" t="str">
        <f>TEXT(EnergyDemand__2_1[[#This Row],[Date]],"dddd")</f>
        <v>Sunday</v>
      </c>
      <c r="F1628" s="49">
        <f>YEAR(EnergyDemand__2_1[[#This Row],[Date]])</f>
        <v>2016</v>
      </c>
      <c r="G1628">
        <v>15</v>
      </c>
      <c r="H1628">
        <v>22</v>
      </c>
      <c r="I1628">
        <v>6.7</v>
      </c>
      <c r="J1628">
        <v>0</v>
      </c>
      <c r="K1628" t="str">
        <f>VLOOKUP(EnergyDemand__2_1[[#This Row],[Date]],_holidays!$A$1:$C$2107,2,0)</f>
        <v>Y</v>
      </c>
      <c r="L1628" t="str">
        <f>VLOOKUP(EnergyDemand__2_1[[#This Row],[Date]],_holidays!$A$1:$C$2107,3,0)</f>
        <v>N</v>
      </c>
      <c r="M1628" s="2">
        <v>99697.62</v>
      </c>
      <c r="N1628" s="4">
        <v>37.076541059999997</v>
      </c>
      <c r="O1628" s="54">
        <f>EnergyDemand__2_1[[#This Row],[Demand]]*EnergyDemand__2_1[[#This Row],[RRP AUD$]]</f>
        <v>3696442.9015142769</v>
      </c>
    </row>
    <row r="1629" spans="1:15" x14ac:dyDescent="0.3">
      <c r="A1629" s="3">
        <v>44078</v>
      </c>
      <c r="B1629" s="3" t="str">
        <f>"Q" &amp;INT((MONTH(A1629)+2)/3) &amp; "-" &amp; YEAR(A1629)</f>
        <v>Q3-2020</v>
      </c>
      <c r="C1629" t="str">
        <f>TEXT(EnergyDemand__2_1[[#This Row],[Date]],"mmmm")</f>
        <v>September</v>
      </c>
      <c r="D1629">
        <f>WEEKNUM(EnergyDemand__2_1[[#This Row],[Date]],)</f>
        <v>36</v>
      </c>
      <c r="E1629" t="str">
        <f>TEXT(EnergyDemand__2_1[[#This Row],[Date]],"dddd")</f>
        <v>Friday</v>
      </c>
      <c r="F1629" s="49">
        <f>YEAR(EnergyDemand__2_1[[#This Row],[Date]])</f>
        <v>2020</v>
      </c>
      <c r="G1629">
        <v>9</v>
      </c>
      <c r="H1629">
        <v>17.3</v>
      </c>
      <c r="I1629">
        <v>12.7</v>
      </c>
      <c r="J1629">
        <v>0</v>
      </c>
      <c r="K1629" t="str">
        <f>VLOOKUP(EnergyDemand__2_1[[#This Row],[Date]],_holidays!$A$1:$C$2107,2,0)</f>
        <v>N</v>
      </c>
      <c r="L1629" t="str">
        <f>VLOOKUP(EnergyDemand__2_1[[#This Row],[Date]],_holidays!$A$1:$C$2107,3,0)</f>
        <v>N</v>
      </c>
      <c r="M1629" s="2">
        <v>114865.645</v>
      </c>
      <c r="N1629" s="4">
        <v>37.042569159999999</v>
      </c>
      <c r="O1629" s="54">
        <f>EnergyDemand__2_1[[#This Row],[Demand]]*EnergyDemand__2_1[[#This Row],[RRP AUD$]]</f>
        <v>4254918.5990205081</v>
      </c>
    </row>
    <row r="1630" spans="1:15" x14ac:dyDescent="0.3">
      <c r="A1630" s="3">
        <v>42668</v>
      </c>
      <c r="B1630" s="3" t="str">
        <f>"Q" &amp;INT((MONTH(A1630)+2)/3) &amp; "-" &amp; YEAR(A1630)</f>
        <v>Q4-2016</v>
      </c>
      <c r="C1630" t="str">
        <f>TEXT(EnergyDemand__2_1[[#This Row],[Date]],"mmmm")</f>
        <v>October</v>
      </c>
      <c r="D1630">
        <f>WEEKNUM(EnergyDemand__2_1[[#This Row],[Date]],)</f>
        <v>44</v>
      </c>
      <c r="E1630" t="str">
        <f>TEXT(EnergyDemand__2_1[[#This Row],[Date]],"dddd")</f>
        <v>Tuesday</v>
      </c>
      <c r="F1630" s="49">
        <f>YEAR(EnergyDemand__2_1[[#This Row],[Date]])</f>
        <v>2016</v>
      </c>
      <c r="G1630">
        <v>9.6</v>
      </c>
      <c r="H1630">
        <v>25.7</v>
      </c>
      <c r="I1630">
        <v>23.1</v>
      </c>
      <c r="J1630">
        <v>0.2</v>
      </c>
      <c r="K1630" t="str">
        <f>VLOOKUP(EnergyDemand__2_1[[#This Row],[Date]],_holidays!$A$1:$C$2107,2,0)</f>
        <v>Y</v>
      </c>
      <c r="L1630" t="str">
        <f>VLOOKUP(EnergyDemand__2_1[[#This Row],[Date]],_holidays!$A$1:$C$2107,3,0)</f>
        <v>N</v>
      </c>
      <c r="M1630" s="2">
        <v>117138.355</v>
      </c>
      <c r="N1630" s="4">
        <v>37.022146409999998</v>
      </c>
      <c r="O1630" s="54">
        <f>EnergyDemand__2_1[[#This Row],[Demand]]*EnergyDemand__2_1[[#This Row],[RRP AUD$]]</f>
        <v>4336713.3290365553</v>
      </c>
    </row>
    <row r="1631" spans="1:15" x14ac:dyDescent="0.3">
      <c r="A1631" s="3">
        <v>42696</v>
      </c>
      <c r="B1631" s="3" t="str">
        <f>"Q" &amp;INT((MONTH(A1631)+2)/3) &amp; "-" &amp; YEAR(A1631)</f>
        <v>Q4-2016</v>
      </c>
      <c r="C1631" t="str">
        <f>TEXT(EnergyDemand__2_1[[#This Row],[Date]],"mmmm")</f>
        <v>November</v>
      </c>
      <c r="D1631">
        <f>WEEKNUM(EnergyDemand__2_1[[#This Row],[Date]],)</f>
        <v>48</v>
      </c>
      <c r="E1631" t="str">
        <f>TEXT(EnergyDemand__2_1[[#This Row],[Date]],"dddd")</f>
        <v>Tuesday</v>
      </c>
      <c r="F1631" s="49">
        <f>YEAR(EnergyDemand__2_1[[#This Row],[Date]])</f>
        <v>2016</v>
      </c>
      <c r="G1631">
        <v>14.5</v>
      </c>
      <c r="H1631">
        <v>14.9</v>
      </c>
      <c r="I1631">
        <v>1.5</v>
      </c>
      <c r="J1631">
        <v>8.6</v>
      </c>
      <c r="K1631" t="str">
        <f>VLOOKUP(EnergyDemand__2_1[[#This Row],[Date]],_holidays!$A$1:$C$2107,2,0)</f>
        <v>Y</v>
      </c>
      <c r="L1631" t="str">
        <f>VLOOKUP(EnergyDemand__2_1[[#This Row],[Date]],_holidays!$A$1:$C$2107,3,0)</f>
        <v>N</v>
      </c>
      <c r="M1631" s="2">
        <v>126617.72</v>
      </c>
      <c r="N1631" s="4">
        <v>37.021291779999999</v>
      </c>
      <c r="O1631" s="54">
        <f>EnergyDemand__2_1[[#This Row],[Demand]]*EnergyDemand__2_1[[#This Row],[RRP AUD$]]</f>
        <v>4687551.5566383414</v>
      </c>
    </row>
    <row r="1632" spans="1:15" x14ac:dyDescent="0.3">
      <c r="A1632" s="3">
        <v>44083</v>
      </c>
      <c r="B1632" s="3" t="str">
        <f>"Q" &amp;INT((MONTH(A1632)+2)/3) &amp; "-" &amp; YEAR(A1632)</f>
        <v>Q3-2020</v>
      </c>
      <c r="C1632" t="str">
        <f>TEXT(EnergyDemand__2_1[[#This Row],[Date]],"mmmm")</f>
        <v>September</v>
      </c>
      <c r="D1632">
        <f>WEEKNUM(EnergyDemand__2_1[[#This Row],[Date]],)</f>
        <v>37</v>
      </c>
      <c r="E1632" t="str">
        <f>TEXT(EnergyDemand__2_1[[#This Row],[Date]],"dddd")</f>
        <v>Wednesday</v>
      </c>
      <c r="F1632" s="49">
        <f>YEAR(EnergyDemand__2_1[[#This Row],[Date]])</f>
        <v>2020</v>
      </c>
      <c r="G1632">
        <v>8.1</v>
      </c>
      <c r="H1632">
        <v>15.6</v>
      </c>
      <c r="I1632">
        <v>14.8</v>
      </c>
      <c r="J1632">
        <v>1</v>
      </c>
      <c r="K1632" t="str">
        <f>VLOOKUP(EnergyDemand__2_1[[#This Row],[Date]],_holidays!$A$1:$C$2107,2,0)</f>
        <v>N</v>
      </c>
      <c r="L1632" t="str">
        <f>VLOOKUP(EnergyDemand__2_1[[#This Row],[Date]],_holidays!$A$1:$C$2107,3,0)</f>
        <v>N</v>
      </c>
      <c r="M1632" s="2">
        <v>112140.47</v>
      </c>
      <c r="N1632" s="4">
        <v>37.015433659999999</v>
      </c>
      <c r="O1632" s="54">
        <f>EnergyDemand__2_1[[#This Row],[Demand]]*EnergyDemand__2_1[[#This Row],[RRP AUD$]]</f>
        <v>4150928.1278862203</v>
      </c>
    </row>
    <row r="1633" spans="1:15" x14ac:dyDescent="0.3">
      <c r="A1633" s="3">
        <v>42701</v>
      </c>
      <c r="B1633" s="3" t="str">
        <f>"Q" &amp;INT((MONTH(A1633)+2)/3) &amp; "-" &amp; YEAR(A1633)</f>
        <v>Q4-2016</v>
      </c>
      <c r="C1633" t="str">
        <f>TEXT(EnergyDemand__2_1[[#This Row],[Date]],"mmmm")</f>
        <v>November</v>
      </c>
      <c r="D1633">
        <f>WEEKNUM(EnergyDemand__2_1[[#This Row],[Date]],)</f>
        <v>49</v>
      </c>
      <c r="E1633" t="str">
        <f>TEXT(EnergyDemand__2_1[[#This Row],[Date]],"dddd")</f>
        <v>Sunday</v>
      </c>
      <c r="F1633" s="49">
        <f>YEAR(EnergyDemand__2_1[[#This Row],[Date]])</f>
        <v>2016</v>
      </c>
      <c r="G1633">
        <v>11.6</v>
      </c>
      <c r="H1633">
        <v>16.3</v>
      </c>
      <c r="I1633">
        <v>10.1</v>
      </c>
      <c r="J1633">
        <v>0.4</v>
      </c>
      <c r="K1633" t="str">
        <f>VLOOKUP(EnergyDemand__2_1[[#This Row],[Date]],_holidays!$A$1:$C$2107,2,0)</f>
        <v>Y</v>
      </c>
      <c r="L1633" t="str">
        <f>VLOOKUP(EnergyDemand__2_1[[#This Row],[Date]],_holidays!$A$1:$C$2107,3,0)</f>
        <v>N</v>
      </c>
      <c r="M1633" s="2">
        <v>102718.9</v>
      </c>
      <c r="N1633" s="4">
        <v>37.00394515</v>
      </c>
      <c r="O1633" s="54">
        <f>EnergyDemand__2_1[[#This Row],[Demand]]*EnergyDemand__2_1[[#This Row],[RRP AUD$]]</f>
        <v>3801004.5414683348</v>
      </c>
    </row>
    <row r="1634" spans="1:15" x14ac:dyDescent="0.3">
      <c r="A1634" s="3">
        <v>44003</v>
      </c>
      <c r="B1634" s="3" t="str">
        <f>"Q" &amp;INT((MONTH(A1634)+2)/3) &amp; "-" &amp; YEAR(A1634)</f>
        <v>Q2-2020</v>
      </c>
      <c r="C1634" t="str">
        <f>TEXT(EnergyDemand__2_1[[#This Row],[Date]],"mmmm")</f>
        <v>June</v>
      </c>
      <c r="D1634">
        <f>WEEKNUM(EnergyDemand__2_1[[#This Row],[Date]],)</f>
        <v>26</v>
      </c>
      <c r="E1634" t="str">
        <f>TEXT(EnergyDemand__2_1[[#This Row],[Date]],"dddd")</f>
        <v>Sunday</v>
      </c>
      <c r="F1634" s="49">
        <f>YEAR(EnergyDemand__2_1[[#This Row],[Date]])</f>
        <v>2020</v>
      </c>
      <c r="G1634">
        <v>6.9</v>
      </c>
      <c r="H1634">
        <v>12</v>
      </c>
      <c r="I1634">
        <v>4.9000000000000004</v>
      </c>
      <c r="J1634">
        <v>0</v>
      </c>
      <c r="K1634" t="str">
        <f>VLOOKUP(EnergyDemand__2_1[[#This Row],[Date]],_holidays!$A$1:$C$2107,2,0)</f>
        <v>Y</v>
      </c>
      <c r="L1634" t="str">
        <f>VLOOKUP(EnergyDemand__2_1[[#This Row],[Date]],_holidays!$A$1:$C$2107,3,0)</f>
        <v>N</v>
      </c>
      <c r="M1634" s="2">
        <v>121528.375</v>
      </c>
      <c r="N1634" s="4">
        <v>36.994378519999998</v>
      </c>
      <c r="O1634" s="54">
        <f>EnergyDemand__2_1[[#This Row],[Demand]]*EnergyDemand__2_1[[#This Row],[RRP AUD$]]</f>
        <v>4495866.7056705048</v>
      </c>
    </row>
    <row r="1635" spans="1:15" x14ac:dyDescent="0.3">
      <c r="A1635" s="3">
        <v>42500</v>
      </c>
      <c r="B1635" s="3" t="str">
        <f>"Q" &amp;INT((MONTH(A1635)+2)/3) &amp; "-" &amp; YEAR(A1635)</f>
        <v>Q2-2016</v>
      </c>
      <c r="C1635" t="str">
        <f>TEXT(EnergyDemand__2_1[[#This Row],[Date]],"mmmm")</f>
        <v>May</v>
      </c>
      <c r="D1635">
        <f>WEEKNUM(EnergyDemand__2_1[[#This Row],[Date]],)</f>
        <v>20</v>
      </c>
      <c r="E1635" t="str">
        <f>TEXT(EnergyDemand__2_1[[#This Row],[Date]],"dddd")</f>
        <v>Tuesday</v>
      </c>
      <c r="F1635" s="49">
        <f>YEAR(EnergyDemand__2_1[[#This Row],[Date]])</f>
        <v>2016</v>
      </c>
      <c r="G1635">
        <v>13.7</v>
      </c>
      <c r="H1635">
        <v>17.2</v>
      </c>
      <c r="I1635">
        <v>7.6</v>
      </c>
      <c r="J1635">
        <v>12</v>
      </c>
      <c r="K1635" t="str">
        <f>VLOOKUP(EnergyDemand__2_1[[#This Row],[Date]],_holidays!$A$1:$C$2107,2,0)</f>
        <v>Y</v>
      </c>
      <c r="L1635" t="str">
        <f>VLOOKUP(EnergyDemand__2_1[[#This Row],[Date]],_holidays!$A$1:$C$2107,3,0)</f>
        <v>N</v>
      </c>
      <c r="M1635" s="2">
        <v>119611.88</v>
      </c>
      <c r="N1635" s="4">
        <v>36.980106599999999</v>
      </c>
      <c r="O1635" s="54">
        <f>EnergyDemand__2_1[[#This Row],[Demand]]*EnergyDemand__2_1[[#This Row],[RRP AUD$]]</f>
        <v>4423260.0730264084</v>
      </c>
    </row>
    <row r="1636" spans="1:15" x14ac:dyDescent="0.3">
      <c r="A1636" s="3">
        <v>42171</v>
      </c>
      <c r="B1636" s="3" t="str">
        <f>"Q" &amp;INT((MONTH(A1636)+2)/3) &amp; "-" &amp; YEAR(A1636)</f>
        <v>Q2-2015</v>
      </c>
      <c r="C1636" t="str">
        <f>TEXT(EnergyDemand__2_1[[#This Row],[Date]],"mmmm")</f>
        <v>June</v>
      </c>
      <c r="D1636">
        <f>WEEKNUM(EnergyDemand__2_1[[#This Row],[Date]],)</f>
        <v>25</v>
      </c>
      <c r="E1636" t="str">
        <f>TEXT(EnergyDemand__2_1[[#This Row],[Date]],"dddd")</f>
        <v>Tuesday</v>
      </c>
      <c r="F1636" s="49">
        <f>YEAR(EnergyDemand__2_1[[#This Row],[Date]])</f>
        <v>2015</v>
      </c>
      <c r="G1636">
        <v>9.5</v>
      </c>
      <c r="H1636">
        <v>16.100000000000001</v>
      </c>
      <c r="I1636">
        <v>3.3</v>
      </c>
      <c r="J1636">
        <v>5</v>
      </c>
      <c r="K1636" t="str">
        <f>VLOOKUP(EnergyDemand__2_1[[#This Row],[Date]],_holidays!$A$1:$C$2107,2,0)</f>
        <v>Y</v>
      </c>
      <c r="L1636" t="str">
        <f>VLOOKUP(EnergyDemand__2_1[[#This Row],[Date]],_holidays!$A$1:$C$2107,3,0)</f>
        <v>N</v>
      </c>
      <c r="M1636" s="2">
        <v>139073.785</v>
      </c>
      <c r="N1636" s="4">
        <v>36.942819380000003</v>
      </c>
      <c r="O1636" s="54">
        <f>EnergyDemand__2_1[[#This Row],[Demand]]*EnergyDemand__2_1[[#This Row],[RRP AUD$]]</f>
        <v>5137777.719747954</v>
      </c>
    </row>
    <row r="1637" spans="1:15" x14ac:dyDescent="0.3">
      <c r="A1637" s="3">
        <v>42156</v>
      </c>
      <c r="B1637" s="3" t="str">
        <f>"Q" &amp;INT((MONTH(A1637)+2)/3) &amp; "-" &amp; YEAR(A1637)</f>
        <v>Q2-2015</v>
      </c>
      <c r="C1637" t="str">
        <f>TEXT(EnergyDemand__2_1[[#This Row],[Date]],"mmmm")</f>
        <v>June</v>
      </c>
      <c r="D1637">
        <f>WEEKNUM(EnergyDemand__2_1[[#This Row],[Date]],)</f>
        <v>23</v>
      </c>
      <c r="E1637" t="str">
        <f>TEXT(EnergyDemand__2_1[[#This Row],[Date]],"dddd")</f>
        <v>Monday</v>
      </c>
      <c r="F1637" s="49">
        <f>YEAR(EnergyDemand__2_1[[#This Row],[Date]])</f>
        <v>2015</v>
      </c>
      <c r="G1637">
        <v>5.2</v>
      </c>
      <c r="H1637">
        <v>12.2</v>
      </c>
      <c r="I1637">
        <v>8.1</v>
      </c>
      <c r="J1637">
        <v>8.1999999999999993</v>
      </c>
      <c r="K1637" t="str">
        <f>VLOOKUP(EnergyDemand__2_1[[#This Row],[Date]],_holidays!$A$1:$C$2107,2,0)</f>
        <v>Y</v>
      </c>
      <c r="L1637" t="str">
        <f>VLOOKUP(EnergyDemand__2_1[[#This Row],[Date]],_holidays!$A$1:$C$2107,3,0)</f>
        <v>N</v>
      </c>
      <c r="M1637" s="2">
        <v>140919.995</v>
      </c>
      <c r="N1637" s="4">
        <v>36.928126640000002</v>
      </c>
      <c r="O1637" s="54">
        <f>EnergyDemand__2_1[[#This Row],[Demand]]*EnergyDemand__2_1[[#This Row],[RRP AUD$]]</f>
        <v>5203911.4214681666</v>
      </c>
    </row>
    <row r="1638" spans="1:15" x14ac:dyDescent="0.3">
      <c r="A1638" s="3">
        <v>42343</v>
      </c>
      <c r="B1638" s="3" t="str">
        <f>"Q" &amp;INT((MONTH(A1638)+2)/3) &amp; "-" &amp; YEAR(A1638)</f>
        <v>Q4-2015</v>
      </c>
      <c r="C1638" t="str">
        <f>TEXT(EnergyDemand__2_1[[#This Row],[Date]],"mmmm")</f>
        <v>December</v>
      </c>
      <c r="D1638">
        <f>WEEKNUM(EnergyDemand__2_1[[#This Row],[Date]],)</f>
        <v>49</v>
      </c>
      <c r="E1638" t="str">
        <f>TEXT(EnergyDemand__2_1[[#This Row],[Date]],"dddd")</f>
        <v>Saturday</v>
      </c>
      <c r="F1638" s="49">
        <f>YEAR(EnergyDemand__2_1[[#This Row],[Date]])</f>
        <v>2015</v>
      </c>
      <c r="G1638">
        <v>15.5</v>
      </c>
      <c r="H1638">
        <v>25.3</v>
      </c>
      <c r="I1638">
        <v>27.9</v>
      </c>
      <c r="J1638">
        <v>0</v>
      </c>
      <c r="K1638" t="str">
        <f>VLOOKUP(EnergyDemand__2_1[[#This Row],[Date]],_holidays!$A$1:$C$2107,2,0)</f>
        <v>Y</v>
      </c>
      <c r="L1638" t="str">
        <f>VLOOKUP(EnergyDemand__2_1[[#This Row],[Date]],_holidays!$A$1:$C$2107,3,0)</f>
        <v>N</v>
      </c>
      <c r="M1638" s="2">
        <v>115606.005</v>
      </c>
      <c r="N1638" s="4">
        <v>36.906868619999997</v>
      </c>
      <c r="O1638" s="54">
        <f>EnergyDemand__2_1[[#This Row],[Demand]]*EnergyDemand__2_1[[#This Row],[RRP AUD$]]</f>
        <v>4266655.6382180629</v>
      </c>
    </row>
    <row r="1639" spans="1:15" x14ac:dyDescent="0.3">
      <c r="A1639" s="3">
        <v>42377</v>
      </c>
      <c r="B1639" s="3" t="str">
        <f>"Q" &amp;INT((MONTH(A1639)+2)/3) &amp; "-" &amp; YEAR(A1639)</f>
        <v>Q1-2016</v>
      </c>
      <c r="C1639" t="str">
        <f>TEXT(EnergyDemand__2_1[[#This Row],[Date]],"mmmm")</f>
        <v>January</v>
      </c>
      <c r="D1639">
        <f>WEEKNUM(EnergyDemand__2_1[[#This Row],[Date]],)</f>
        <v>2</v>
      </c>
      <c r="E1639" t="str">
        <f>TEXT(EnergyDemand__2_1[[#This Row],[Date]],"dddd")</f>
        <v>Friday</v>
      </c>
      <c r="F1639" s="49">
        <f>YEAR(EnergyDemand__2_1[[#This Row],[Date]])</f>
        <v>2016</v>
      </c>
      <c r="G1639">
        <v>16.2</v>
      </c>
      <c r="H1639">
        <v>20.6</v>
      </c>
      <c r="I1639">
        <v>25.4</v>
      </c>
      <c r="J1639">
        <v>0</v>
      </c>
      <c r="K1639" t="str">
        <f>VLOOKUP(EnergyDemand__2_1[[#This Row],[Date]],_holidays!$A$1:$C$2107,2,0)</f>
        <v>N</v>
      </c>
      <c r="L1639" t="str">
        <f>VLOOKUP(EnergyDemand__2_1[[#This Row],[Date]],_holidays!$A$1:$C$2107,3,0)</f>
        <v>N</v>
      </c>
      <c r="M1639" s="2">
        <v>111879.54</v>
      </c>
      <c r="N1639" s="4">
        <v>36.888156160000001</v>
      </c>
      <c r="O1639" s="54">
        <f>EnergyDemand__2_1[[#This Row],[Demand]]*EnergyDemand__2_1[[#This Row],[RRP AUD$]]</f>
        <v>4127029.9426289662</v>
      </c>
    </row>
    <row r="1640" spans="1:15" x14ac:dyDescent="0.3">
      <c r="A1640" s="3">
        <v>42344</v>
      </c>
      <c r="B1640" s="3" t="str">
        <f>"Q" &amp;INT((MONTH(A1640)+2)/3) &amp; "-" &amp; YEAR(A1640)</f>
        <v>Q4-2015</v>
      </c>
      <c r="C1640" t="str">
        <f>TEXT(EnergyDemand__2_1[[#This Row],[Date]],"mmmm")</f>
        <v>December</v>
      </c>
      <c r="D1640">
        <f>WEEKNUM(EnergyDemand__2_1[[#This Row],[Date]],)</f>
        <v>50</v>
      </c>
      <c r="E1640" t="str">
        <f>TEXT(EnergyDemand__2_1[[#This Row],[Date]],"dddd")</f>
        <v>Sunday</v>
      </c>
      <c r="F1640" s="49">
        <f>YEAR(EnergyDemand__2_1[[#This Row],[Date]])</f>
        <v>2015</v>
      </c>
      <c r="G1640">
        <v>15.3</v>
      </c>
      <c r="H1640">
        <v>29.8</v>
      </c>
      <c r="I1640">
        <v>13.5</v>
      </c>
      <c r="J1640">
        <v>0</v>
      </c>
      <c r="K1640" t="str">
        <f>VLOOKUP(EnergyDemand__2_1[[#This Row],[Date]],_holidays!$A$1:$C$2107,2,0)</f>
        <v>Y</v>
      </c>
      <c r="L1640" t="str">
        <f>VLOOKUP(EnergyDemand__2_1[[#This Row],[Date]],_holidays!$A$1:$C$2107,3,0)</f>
        <v>N</v>
      </c>
      <c r="M1640" s="2">
        <v>112025.29</v>
      </c>
      <c r="N1640" s="4">
        <v>36.78833221</v>
      </c>
      <c r="O1640" s="54">
        <f>EnergyDemand__2_1[[#This Row],[Demand]]*EnergyDemand__2_1[[#This Row],[RRP AUD$]]</f>
        <v>4121223.5844415906</v>
      </c>
    </row>
    <row r="1641" spans="1:15" x14ac:dyDescent="0.3">
      <c r="A1641" s="3">
        <v>44109</v>
      </c>
      <c r="B1641" s="3" t="str">
        <f>"Q" &amp;INT((MONTH(A1641)+2)/3) &amp; "-" &amp; YEAR(A1641)</f>
        <v>Q4-2020</v>
      </c>
      <c r="C1641" t="str">
        <f>TEXT(EnergyDemand__2_1[[#This Row],[Date]],"mmmm")</f>
        <v>October</v>
      </c>
      <c r="D1641">
        <f>WEEKNUM(EnergyDemand__2_1[[#This Row],[Date]],)</f>
        <v>41</v>
      </c>
      <c r="E1641" t="str">
        <f>TEXT(EnergyDemand__2_1[[#This Row],[Date]],"dddd")</f>
        <v>Monday</v>
      </c>
      <c r="F1641" s="49">
        <f>YEAR(EnergyDemand__2_1[[#This Row],[Date]])</f>
        <v>2020</v>
      </c>
      <c r="G1641">
        <v>9.1</v>
      </c>
      <c r="H1641">
        <v>12.7</v>
      </c>
      <c r="I1641">
        <v>7.3</v>
      </c>
      <c r="J1641">
        <v>12.8</v>
      </c>
      <c r="K1641" t="str">
        <f>VLOOKUP(EnergyDemand__2_1[[#This Row],[Date]],_holidays!$A$1:$C$2107,2,0)</f>
        <v>N</v>
      </c>
      <c r="L1641" t="str">
        <f>VLOOKUP(EnergyDemand__2_1[[#This Row],[Date]],_holidays!$A$1:$C$2107,3,0)</f>
        <v>N</v>
      </c>
      <c r="M1641" s="2">
        <v>113610.03</v>
      </c>
      <c r="N1641" s="4">
        <v>36.764700519999998</v>
      </c>
      <c r="O1641" s="54">
        <f>EnergyDemand__2_1[[#This Row],[Demand]]*EnergyDemand__2_1[[#This Row],[RRP AUD$]]</f>
        <v>4176838.7290182156</v>
      </c>
    </row>
    <row r="1642" spans="1:15" x14ac:dyDescent="0.3">
      <c r="A1642" s="3">
        <v>42483</v>
      </c>
      <c r="B1642" s="3" t="str">
        <f>"Q" &amp;INT((MONTH(A1642)+2)/3) &amp; "-" &amp; YEAR(A1642)</f>
        <v>Q2-2016</v>
      </c>
      <c r="C1642" t="str">
        <f>TEXT(EnergyDemand__2_1[[#This Row],[Date]],"mmmm")</f>
        <v>April</v>
      </c>
      <c r="D1642">
        <f>WEEKNUM(EnergyDemand__2_1[[#This Row],[Date]],)</f>
        <v>17</v>
      </c>
      <c r="E1642" t="str">
        <f>TEXT(EnergyDemand__2_1[[#This Row],[Date]],"dddd")</f>
        <v>Saturday</v>
      </c>
      <c r="F1642" s="49">
        <f>YEAR(EnergyDemand__2_1[[#This Row],[Date]])</f>
        <v>2016</v>
      </c>
      <c r="G1642">
        <v>12.3</v>
      </c>
      <c r="H1642">
        <v>18.600000000000001</v>
      </c>
      <c r="I1642">
        <v>8.5</v>
      </c>
      <c r="J1642">
        <v>0</v>
      </c>
      <c r="K1642" t="str">
        <f>VLOOKUP(EnergyDemand__2_1[[#This Row],[Date]],_holidays!$A$1:$C$2107,2,0)</f>
        <v>Y</v>
      </c>
      <c r="L1642" t="str">
        <f>VLOOKUP(EnergyDemand__2_1[[#This Row],[Date]],_holidays!$A$1:$C$2107,3,0)</f>
        <v>N</v>
      </c>
      <c r="M1642" s="2">
        <v>108773.745</v>
      </c>
      <c r="N1642" s="4">
        <v>36.734526199999998</v>
      </c>
      <c r="O1642" s="54">
        <f>EnergyDemand__2_1[[#This Row],[Demand]]*EnergyDemand__2_1[[#This Row],[RRP AUD$]]</f>
        <v>3995751.9855746184</v>
      </c>
    </row>
    <row r="1643" spans="1:15" x14ac:dyDescent="0.3">
      <c r="A1643" s="3">
        <v>42229</v>
      </c>
      <c r="B1643" s="3" t="str">
        <f>"Q" &amp;INT((MONTH(A1643)+2)/3) &amp; "-" &amp; YEAR(A1643)</f>
        <v>Q3-2015</v>
      </c>
      <c r="C1643" t="str">
        <f>TEXT(EnergyDemand__2_1[[#This Row],[Date]],"mmmm")</f>
        <v>August</v>
      </c>
      <c r="D1643">
        <f>WEEKNUM(EnergyDemand__2_1[[#This Row],[Date]],)</f>
        <v>33</v>
      </c>
      <c r="E1643" t="str">
        <f>TEXT(EnergyDemand__2_1[[#This Row],[Date]],"dddd")</f>
        <v>Thursday</v>
      </c>
      <c r="F1643" s="49">
        <f>YEAR(EnergyDemand__2_1[[#This Row],[Date]])</f>
        <v>2015</v>
      </c>
      <c r="G1643">
        <v>8.4</v>
      </c>
      <c r="H1643">
        <v>13</v>
      </c>
      <c r="I1643">
        <v>7</v>
      </c>
      <c r="J1643">
        <v>0.2</v>
      </c>
      <c r="K1643" t="str">
        <f>VLOOKUP(EnergyDemand__2_1[[#This Row],[Date]],_holidays!$A$1:$C$2107,2,0)</f>
        <v>Y</v>
      </c>
      <c r="L1643" t="str">
        <f>VLOOKUP(EnergyDemand__2_1[[#This Row],[Date]],_holidays!$A$1:$C$2107,3,0)</f>
        <v>N</v>
      </c>
      <c r="M1643" s="2">
        <v>140905.85</v>
      </c>
      <c r="N1643" s="4">
        <v>36.730540580000003</v>
      </c>
      <c r="O1643" s="54">
        <f>EnergyDemand__2_1[[#This Row],[Demand]]*EnergyDemand__2_1[[#This Row],[RRP AUD$]]</f>
        <v>5175548.0413843933</v>
      </c>
    </row>
    <row r="1644" spans="1:15" x14ac:dyDescent="0.3">
      <c r="A1644" s="3">
        <v>42661</v>
      </c>
      <c r="B1644" s="3" t="str">
        <f>"Q" &amp;INT((MONTH(A1644)+2)/3) &amp; "-" &amp; YEAR(A1644)</f>
        <v>Q4-2016</v>
      </c>
      <c r="C1644" t="str">
        <f>TEXT(EnergyDemand__2_1[[#This Row],[Date]],"mmmm")</f>
        <v>October</v>
      </c>
      <c r="D1644">
        <f>WEEKNUM(EnergyDemand__2_1[[#This Row],[Date]],)</f>
        <v>43</v>
      </c>
      <c r="E1644" t="str">
        <f>TEXT(EnergyDemand__2_1[[#This Row],[Date]],"dddd")</f>
        <v>Tuesday</v>
      </c>
      <c r="F1644" s="49">
        <f>YEAR(EnergyDemand__2_1[[#This Row],[Date]])</f>
        <v>2016</v>
      </c>
      <c r="G1644">
        <v>9.6</v>
      </c>
      <c r="H1644">
        <v>16.600000000000001</v>
      </c>
      <c r="I1644">
        <v>16.5</v>
      </c>
      <c r="J1644">
        <v>1</v>
      </c>
      <c r="K1644" t="str">
        <f>VLOOKUP(EnergyDemand__2_1[[#This Row],[Date]],_holidays!$A$1:$C$2107,2,0)</f>
        <v>Y</v>
      </c>
      <c r="L1644" t="str">
        <f>VLOOKUP(EnergyDemand__2_1[[#This Row],[Date]],_holidays!$A$1:$C$2107,3,0)</f>
        <v>N</v>
      </c>
      <c r="M1644" s="2">
        <v>123265.44</v>
      </c>
      <c r="N1644" s="4">
        <v>36.721212710000003</v>
      </c>
      <c r="O1644" s="54">
        <f>EnergyDemand__2_1[[#This Row],[Demand]]*EnergyDemand__2_1[[#This Row],[RRP AUD$]]</f>
        <v>4526456.442031743</v>
      </c>
    </row>
    <row r="1645" spans="1:15" x14ac:dyDescent="0.3">
      <c r="A1645" s="3">
        <v>42164</v>
      </c>
      <c r="B1645" s="3" t="str">
        <f>"Q" &amp;INT((MONTH(A1645)+2)/3) &amp; "-" &amp; YEAR(A1645)</f>
        <v>Q2-2015</v>
      </c>
      <c r="C1645" t="str">
        <f>TEXT(EnergyDemand__2_1[[#This Row],[Date]],"mmmm")</f>
        <v>June</v>
      </c>
      <c r="D1645">
        <f>WEEKNUM(EnergyDemand__2_1[[#This Row],[Date]],)</f>
        <v>24</v>
      </c>
      <c r="E1645" t="str">
        <f>TEXT(EnergyDemand__2_1[[#This Row],[Date]],"dddd")</f>
        <v>Tuesday</v>
      </c>
      <c r="F1645" s="49">
        <f>YEAR(EnergyDemand__2_1[[#This Row],[Date]])</f>
        <v>2015</v>
      </c>
      <c r="G1645">
        <v>10.3</v>
      </c>
      <c r="H1645">
        <v>13.5</v>
      </c>
      <c r="I1645">
        <v>8.6</v>
      </c>
      <c r="J1645">
        <v>4</v>
      </c>
      <c r="K1645" t="str">
        <f>VLOOKUP(EnergyDemand__2_1[[#This Row],[Date]],_holidays!$A$1:$C$2107,2,0)</f>
        <v>Y</v>
      </c>
      <c r="L1645" t="str">
        <f>VLOOKUP(EnergyDemand__2_1[[#This Row],[Date]],_holidays!$A$1:$C$2107,3,0)</f>
        <v>N</v>
      </c>
      <c r="M1645" s="2">
        <v>132854.13500000001</v>
      </c>
      <c r="N1645" s="4">
        <v>36.714275120000003</v>
      </c>
      <c r="O1645" s="54">
        <f>EnergyDemand__2_1[[#This Row],[Demand]]*EnergyDemand__2_1[[#This Row],[RRP AUD$]]</f>
        <v>4877643.263219622</v>
      </c>
    </row>
    <row r="1646" spans="1:15" x14ac:dyDescent="0.3">
      <c r="A1646" s="3">
        <v>42116</v>
      </c>
      <c r="B1646" s="3" t="str">
        <f>"Q" &amp;INT((MONTH(A1646)+2)/3) &amp; "-" &amp; YEAR(A1646)</f>
        <v>Q2-2015</v>
      </c>
      <c r="C1646" t="str">
        <f>TEXT(EnergyDemand__2_1[[#This Row],[Date]],"mmmm")</f>
        <v>April</v>
      </c>
      <c r="D1646">
        <f>WEEKNUM(EnergyDemand__2_1[[#This Row],[Date]],)</f>
        <v>17</v>
      </c>
      <c r="E1646" t="str">
        <f>TEXT(EnergyDemand__2_1[[#This Row],[Date]],"dddd")</f>
        <v>Wednesday</v>
      </c>
      <c r="F1646" s="49">
        <f>YEAR(EnergyDemand__2_1[[#This Row],[Date]])</f>
        <v>2015</v>
      </c>
      <c r="G1646">
        <v>9.1</v>
      </c>
      <c r="H1646">
        <v>19.5</v>
      </c>
      <c r="I1646">
        <v>7.1</v>
      </c>
      <c r="J1646">
        <v>0</v>
      </c>
      <c r="K1646" t="str">
        <f>VLOOKUP(EnergyDemand__2_1[[#This Row],[Date]],_holidays!$A$1:$C$2107,2,0)</f>
        <v>Y</v>
      </c>
      <c r="L1646" t="str">
        <f>VLOOKUP(EnergyDemand__2_1[[#This Row],[Date]],_holidays!$A$1:$C$2107,3,0)</f>
        <v>N</v>
      </c>
      <c r="M1646" s="2">
        <v>128598.495</v>
      </c>
      <c r="N1646" s="4">
        <v>36.695283570000001</v>
      </c>
      <c r="O1646" s="54">
        <f>EnergyDemand__2_1[[#This Row],[Demand]]*EnergyDemand__2_1[[#This Row],[RRP AUD$]]</f>
        <v>4718958.2407002272</v>
      </c>
    </row>
    <row r="1647" spans="1:15" x14ac:dyDescent="0.3">
      <c r="A1647" s="3">
        <v>42281</v>
      </c>
      <c r="B1647" s="3" t="str">
        <f>"Q" &amp;INT((MONTH(A1647)+2)/3) &amp; "-" &amp; YEAR(A1647)</f>
        <v>Q4-2015</v>
      </c>
      <c r="C1647" t="str">
        <f>TEXT(EnergyDemand__2_1[[#This Row],[Date]],"mmmm")</f>
        <v>October</v>
      </c>
      <c r="D1647">
        <f>WEEKNUM(EnergyDemand__2_1[[#This Row],[Date]],)</f>
        <v>41</v>
      </c>
      <c r="E1647" t="str">
        <f>TEXT(EnergyDemand__2_1[[#This Row],[Date]],"dddd")</f>
        <v>Sunday</v>
      </c>
      <c r="F1647" s="49">
        <f>YEAR(EnergyDemand__2_1[[#This Row],[Date]])</f>
        <v>2015</v>
      </c>
      <c r="G1647">
        <v>13.9</v>
      </c>
      <c r="H1647">
        <v>24.9</v>
      </c>
      <c r="I1647">
        <v>22.2</v>
      </c>
      <c r="J1647">
        <v>0</v>
      </c>
      <c r="K1647" t="str">
        <f>VLOOKUP(EnergyDemand__2_1[[#This Row],[Date]],_holidays!$A$1:$C$2107,2,0)</f>
        <v>N</v>
      </c>
      <c r="L1647" t="str">
        <f>VLOOKUP(EnergyDemand__2_1[[#This Row],[Date]],_holidays!$A$1:$C$2107,3,0)</f>
        <v>N</v>
      </c>
      <c r="M1647" s="2">
        <v>103828.88</v>
      </c>
      <c r="N1647" s="4">
        <v>36.56069849</v>
      </c>
      <c r="O1647" s="54">
        <f>EnergyDemand__2_1[[#This Row],[Demand]]*EnergyDemand__2_1[[#This Row],[RRP AUD$]]</f>
        <v>3796056.3762343912</v>
      </c>
    </row>
    <row r="1648" spans="1:15" x14ac:dyDescent="0.3">
      <c r="A1648" s="3">
        <v>42118</v>
      </c>
      <c r="B1648" s="3" t="str">
        <f>"Q" &amp;INT((MONTH(A1648)+2)/3) &amp; "-" &amp; YEAR(A1648)</f>
        <v>Q2-2015</v>
      </c>
      <c r="C1648" t="str">
        <f>TEXT(EnergyDemand__2_1[[#This Row],[Date]],"mmmm")</f>
        <v>April</v>
      </c>
      <c r="D1648">
        <f>WEEKNUM(EnergyDemand__2_1[[#This Row],[Date]],)</f>
        <v>17</v>
      </c>
      <c r="E1648" t="str">
        <f>TEXT(EnergyDemand__2_1[[#This Row],[Date]],"dddd")</f>
        <v>Friday</v>
      </c>
      <c r="F1648" s="49">
        <f>YEAR(EnergyDemand__2_1[[#This Row],[Date]])</f>
        <v>2015</v>
      </c>
      <c r="G1648">
        <v>14.4</v>
      </c>
      <c r="H1648">
        <v>21.1</v>
      </c>
      <c r="I1648">
        <v>7.8</v>
      </c>
      <c r="J1648">
        <v>0</v>
      </c>
      <c r="K1648" t="str">
        <f>VLOOKUP(EnergyDemand__2_1[[#This Row],[Date]],_holidays!$A$1:$C$2107,2,0)</f>
        <v>Y</v>
      </c>
      <c r="L1648" t="str">
        <f>VLOOKUP(EnergyDemand__2_1[[#This Row],[Date]],_holidays!$A$1:$C$2107,3,0)</f>
        <v>N</v>
      </c>
      <c r="M1648" s="2">
        <v>126230.785</v>
      </c>
      <c r="N1648" s="4">
        <v>36.497936299999999</v>
      </c>
      <c r="O1648" s="54">
        <f>EnergyDemand__2_1[[#This Row],[Demand]]*EnergyDemand__2_1[[#This Row],[RRP AUD$]]</f>
        <v>4607163.1500289952</v>
      </c>
    </row>
    <row r="1649" spans="1:15" x14ac:dyDescent="0.3">
      <c r="A1649" s="3">
        <v>43954</v>
      </c>
      <c r="B1649" s="3" t="str">
        <f>"Q" &amp;INT((MONTH(A1649)+2)/3) &amp; "-" &amp; YEAR(A1649)</f>
        <v>Q2-2020</v>
      </c>
      <c r="C1649" t="str">
        <f>TEXT(EnergyDemand__2_1[[#This Row],[Date]],"mmmm")</f>
        <v>May</v>
      </c>
      <c r="D1649">
        <f>WEEKNUM(EnergyDemand__2_1[[#This Row],[Date]],)</f>
        <v>19</v>
      </c>
      <c r="E1649" t="str">
        <f>TEXT(EnergyDemand__2_1[[#This Row],[Date]],"dddd")</f>
        <v>Sunday</v>
      </c>
      <c r="F1649" s="49">
        <f>YEAR(EnergyDemand__2_1[[#This Row],[Date]])</f>
        <v>2020</v>
      </c>
      <c r="G1649">
        <v>9.8000000000000007</v>
      </c>
      <c r="H1649">
        <v>15</v>
      </c>
      <c r="I1649">
        <v>8.3000000000000007</v>
      </c>
      <c r="J1649">
        <v>1.8</v>
      </c>
      <c r="K1649" t="str">
        <f>VLOOKUP(EnergyDemand__2_1[[#This Row],[Date]],_holidays!$A$1:$C$2107,2,0)</f>
        <v>N</v>
      </c>
      <c r="L1649" t="str">
        <f>VLOOKUP(EnergyDemand__2_1[[#This Row],[Date]],_holidays!$A$1:$C$2107,3,0)</f>
        <v>N</v>
      </c>
      <c r="M1649" s="2">
        <v>109669.355</v>
      </c>
      <c r="N1649" s="4">
        <v>36.488532380000002</v>
      </c>
      <c r="O1649" s="54">
        <f>EnergyDemand__2_1[[#This Row],[Demand]]*EnergyDemand__2_1[[#This Row],[RRP AUD$]]</f>
        <v>4001673.8110112152</v>
      </c>
    </row>
    <row r="1650" spans="1:15" x14ac:dyDescent="0.3">
      <c r="A1650" s="3">
        <v>43961</v>
      </c>
      <c r="B1650" s="3" t="str">
        <f>"Q" &amp;INT((MONTH(A1650)+2)/3) &amp; "-" &amp; YEAR(A1650)</f>
        <v>Q2-2020</v>
      </c>
      <c r="C1650" t="str">
        <f>TEXT(EnergyDemand__2_1[[#This Row],[Date]],"mmmm")</f>
        <v>May</v>
      </c>
      <c r="D1650">
        <f>WEEKNUM(EnergyDemand__2_1[[#This Row],[Date]],)</f>
        <v>20</v>
      </c>
      <c r="E1650" t="str">
        <f>TEXT(EnergyDemand__2_1[[#This Row],[Date]],"dddd")</f>
        <v>Sunday</v>
      </c>
      <c r="F1650" s="49">
        <f>YEAR(EnergyDemand__2_1[[#This Row],[Date]])</f>
        <v>2020</v>
      </c>
      <c r="G1650">
        <v>7.2</v>
      </c>
      <c r="H1650">
        <v>14.5</v>
      </c>
      <c r="I1650">
        <v>9</v>
      </c>
      <c r="J1650">
        <v>7</v>
      </c>
      <c r="K1650" t="str">
        <f>VLOOKUP(EnergyDemand__2_1[[#This Row],[Date]],_holidays!$A$1:$C$2107,2,0)</f>
        <v>N</v>
      </c>
      <c r="L1650" t="str">
        <f>VLOOKUP(EnergyDemand__2_1[[#This Row],[Date]],_holidays!$A$1:$C$2107,3,0)</f>
        <v>N</v>
      </c>
      <c r="M1650" s="2">
        <v>107555.19</v>
      </c>
      <c r="N1650" s="4">
        <v>36.456396259999998</v>
      </c>
      <c r="O1650" s="54">
        <f>EnergyDemand__2_1[[#This Row],[Demand]]*EnergyDemand__2_1[[#This Row],[RRP AUD$]]</f>
        <v>3921074.6264595892</v>
      </c>
    </row>
    <row r="1651" spans="1:15" x14ac:dyDescent="0.3">
      <c r="A1651" s="3">
        <v>42578</v>
      </c>
      <c r="B1651" s="3" t="str">
        <f>"Q" &amp;INT((MONTH(A1651)+2)/3) &amp; "-" &amp; YEAR(A1651)</f>
        <v>Q3-2016</v>
      </c>
      <c r="C1651" t="str">
        <f>TEXT(EnergyDemand__2_1[[#This Row],[Date]],"mmmm")</f>
        <v>July</v>
      </c>
      <c r="D1651">
        <f>WEEKNUM(EnergyDemand__2_1[[#This Row],[Date]],)</f>
        <v>31</v>
      </c>
      <c r="E1651" t="str">
        <f>TEXT(EnergyDemand__2_1[[#This Row],[Date]],"dddd")</f>
        <v>Wednesday</v>
      </c>
      <c r="F1651" s="49">
        <f>YEAR(EnergyDemand__2_1[[#This Row],[Date]])</f>
        <v>2016</v>
      </c>
      <c r="G1651">
        <v>7.5</v>
      </c>
      <c r="H1651">
        <v>12.9</v>
      </c>
      <c r="I1651">
        <v>6.9</v>
      </c>
      <c r="J1651">
        <v>0.4</v>
      </c>
      <c r="K1651" t="str">
        <f>VLOOKUP(EnergyDemand__2_1[[#This Row],[Date]],_holidays!$A$1:$C$2107,2,0)</f>
        <v>Y</v>
      </c>
      <c r="L1651" t="str">
        <f>VLOOKUP(EnergyDemand__2_1[[#This Row],[Date]],_holidays!$A$1:$C$2107,3,0)</f>
        <v>N</v>
      </c>
      <c r="M1651" s="2">
        <v>143209.755</v>
      </c>
      <c r="N1651" s="4">
        <v>36.397462779999998</v>
      </c>
      <c r="O1651" s="54">
        <f>EnergyDemand__2_1[[#This Row],[Demand]]*EnergyDemand__2_1[[#This Row],[RRP AUD$]]</f>
        <v>5212471.7273454191</v>
      </c>
    </row>
    <row r="1652" spans="1:15" x14ac:dyDescent="0.3">
      <c r="A1652" s="3">
        <v>42383</v>
      </c>
      <c r="B1652" s="3" t="str">
        <f>"Q" &amp;INT((MONTH(A1652)+2)/3) &amp; "-" &amp; YEAR(A1652)</f>
        <v>Q1-2016</v>
      </c>
      <c r="C1652" t="str">
        <f>TEXT(EnergyDemand__2_1[[#This Row],[Date]],"mmmm")</f>
        <v>January</v>
      </c>
      <c r="D1652">
        <f>WEEKNUM(EnergyDemand__2_1[[#This Row],[Date]],)</f>
        <v>3</v>
      </c>
      <c r="E1652" t="str">
        <f>TEXT(EnergyDemand__2_1[[#This Row],[Date]],"dddd")</f>
        <v>Thursday</v>
      </c>
      <c r="F1652" s="49">
        <f>YEAR(EnergyDemand__2_1[[#This Row],[Date]])</f>
        <v>2016</v>
      </c>
      <c r="G1652">
        <v>16.100000000000001</v>
      </c>
      <c r="H1652">
        <v>18.100000000000001</v>
      </c>
      <c r="I1652">
        <v>3.9</v>
      </c>
      <c r="J1652">
        <v>0.4</v>
      </c>
      <c r="K1652" t="str">
        <f>VLOOKUP(EnergyDemand__2_1[[#This Row],[Date]],_holidays!$A$1:$C$2107,2,0)</f>
        <v>N</v>
      </c>
      <c r="L1652" t="str">
        <f>VLOOKUP(EnergyDemand__2_1[[#This Row],[Date]],_holidays!$A$1:$C$2107,3,0)</f>
        <v>N</v>
      </c>
      <c r="M1652" s="2">
        <v>120396.33500000001</v>
      </c>
      <c r="N1652" s="4">
        <v>36.37140419</v>
      </c>
      <c r="O1652" s="54">
        <f>EnergyDemand__2_1[[#This Row],[Demand]]*EnergyDemand__2_1[[#This Row],[RRP AUD$]]</f>
        <v>4378983.7632796438</v>
      </c>
    </row>
    <row r="1653" spans="1:15" x14ac:dyDescent="0.3">
      <c r="A1653" s="3">
        <v>42289</v>
      </c>
      <c r="B1653" s="3" t="str">
        <f>"Q" &amp;INT((MONTH(A1653)+2)/3) &amp; "-" &amp; YEAR(A1653)</f>
        <v>Q4-2015</v>
      </c>
      <c r="C1653" t="str">
        <f>TEXT(EnergyDemand__2_1[[#This Row],[Date]],"mmmm")</f>
        <v>October</v>
      </c>
      <c r="D1653">
        <f>WEEKNUM(EnergyDemand__2_1[[#This Row],[Date]],)</f>
        <v>42</v>
      </c>
      <c r="E1653" t="str">
        <f>TEXT(EnergyDemand__2_1[[#This Row],[Date]],"dddd")</f>
        <v>Monday</v>
      </c>
      <c r="F1653" s="49">
        <f>YEAR(EnergyDemand__2_1[[#This Row],[Date]])</f>
        <v>2015</v>
      </c>
      <c r="G1653">
        <v>11.3</v>
      </c>
      <c r="H1653">
        <v>16.100000000000001</v>
      </c>
      <c r="I1653">
        <v>13.4</v>
      </c>
      <c r="J1653">
        <v>0.6</v>
      </c>
      <c r="K1653" t="str">
        <f>VLOOKUP(EnergyDemand__2_1[[#This Row],[Date]],_holidays!$A$1:$C$2107,2,0)</f>
        <v>Y</v>
      </c>
      <c r="L1653" t="str">
        <f>VLOOKUP(EnergyDemand__2_1[[#This Row],[Date]],_holidays!$A$1:$C$2107,3,0)</f>
        <v>N</v>
      </c>
      <c r="M1653" s="2">
        <v>120916.215</v>
      </c>
      <c r="N1653" s="4">
        <v>36.353623810000002</v>
      </c>
      <c r="O1653" s="54">
        <f>EnergyDemand__2_1[[#This Row],[Demand]]*EnergyDemand__2_1[[#This Row],[RRP AUD$]]</f>
        <v>4395742.5926390793</v>
      </c>
    </row>
    <row r="1654" spans="1:15" x14ac:dyDescent="0.3">
      <c r="A1654" s="3">
        <v>42062</v>
      </c>
      <c r="B1654" s="3" t="str">
        <f>"Q" &amp;INT((MONTH(A1654)+2)/3) &amp; "-" &amp; YEAR(A1654)</f>
        <v>Q1-2015</v>
      </c>
      <c r="C1654" t="str">
        <f>TEXT(EnergyDemand__2_1[[#This Row],[Date]],"mmmm")</f>
        <v>February</v>
      </c>
      <c r="D1654">
        <f>WEEKNUM(EnergyDemand__2_1[[#This Row],[Date]],)</f>
        <v>9</v>
      </c>
      <c r="E1654" t="str">
        <f>TEXT(EnergyDemand__2_1[[#This Row],[Date]],"dddd")</f>
        <v>Friday</v>
      </c>
      <c r="F1654" s="49">
        <f>YEAR(EnergyDemand__2_1[[#This Row],[Date]])</f>
        <v>2015</v>
      </c>
      <c r="G1654">
        <v>14.8</v>
      </c>
      <c r="H1654">
        <v>24.3</v>
      </c>
      <c r="I1654">
        <v>21.7</v>
      </c>
      <c r="J1654">
        <v>0</v>
      </c>
      <c r="K1654" t="str">
        <f>VLOOKUP(EnergyDemand__2_1[[#This Row],[Date]],_holidays!$A$1:$C$2107,2,0)</f>
        <v>Y</v>
      </c>
      <c r="L1654" t="str">
        <f>VLOOKUP(EnergyDemand__2_1[[#This Row],[Date]],_holidays!$A$1:$C$2107,3,0)</f>
        <v>N</v>
      </c>
      <c r="M1654" s="2">
        <v>131069.4</v>
      </c>
      <c r="N1654" s="4">
        <v>36.339011550000002</v>
      </c>
      <c r="O1654" s="54">
        <f>EnergyDemand__2_1[[#This Row],[Demand]]*EnergyDemand__2_1[[#This Row],[RRP AUD$]]</f>
        <v>4762932.4404515699</v>
      </c>
    </row>
    <row r="1655" spans="1:15" x14ac:dyDescent="0.3">
      <c r="A1655" s="3">
        <v>42283</v>
      </c>
      <c r="B1655" s="3" t="str">
        <f>"Q" &amp;INT((MONTH(A1655)+2)/3) &amp; "-" &amp; YEAR(A1655)</f>
        <v>Q4-2015</v>
      </c>
      <c r="C1655" t="str">
        <f>TEXT(EnergyDemand__2_1[[#This Row],[Date]],"mmmm")</f>
        <v>October</v>
      </c>
      <c r="D1655">
        <f>WEEKNUM(EnergyDemand__2_1[[#This Row],[Date]],)</f>
        <v>41</v>
      </c>
      <c r="E1655" t="str">
        <f>TEXT(EnergyDemand__2_1[[#This Row],[Date]],"dddd")</f>
        <v>Tuesday</v>
      </c>
      <c r="F1655" s="49">
        <f>YEAR(EnergyDemand__2_1[[#This Row],[Date]])</f>
        <v>2015</v>
      </c>
      <c r="G1655">
        <v>15.5</v>
      </c>
      <c r="H1655">
        <v>35.799999999999997</v>
      </c>
      <c r="I1655">
        <v>18.899999999999999</v>
      </c>
      <c r="J1655">
        <v>0</v>
      </c>
      <c r="K1655" t="str">
        <f>VLOOKUP(EnergyDemand__2_1[[#This Row],[Date]],_holidays!$A$1:$C$2107,2,0)</f>
        <v>Y</v>
      </c>
      <c r="L1655" t="str">
        <f>VLOOKUP(EnergyDemand__2_1[[#This Row],[Date]],_holidays!$A$1:$C$2107,3,0)</f>
        <v>N</v>
      </c>
      <c r="M1655" s="2">
        <v>127225.245</v>
      </c>
      <c r="N1655" s="4">
        <v>36.244451439999999</v>
      </c>
      <c r="O1655" s="54">
        <f>EnergyDemand__2_1[[#This Row],[Demand]]*EnergyDemand__2_1[[#This Row],[RRP AUD$]]</f>
        <v>4611209.2143446021</v>
      </c>
    </row>
    <row r="1656" spans="1:15" x14ac:dyDescent="0.3">
      <c r="A1656" s="3">
        <v>42561</v>
      </c>
      <c r="B1656" s="3" t="str">
        <f>"Q" &amp;INT((MONTH(A1656)+2)/3) &amp; "-" &amp; YEAR(A1656)</f>
        <v>Q3-2016</v>
      </c>
      <c r="C1656" t="str">
        <f>TEXT(EnergyDemand__2_1[[#This Row],[Date]],"mmmm")</f>
        <v>July</v>
      </c>
      <c r="D1656">
        <f>WEEKNUM(EnergyDemand__2_1[[#This Row],[Date]],)</f>
        <v>29</v>
      </c>
      <c r="E1656" t="str">
        <f>TEXT(EnergyDemand__2_1[[#This Row],[Date]],"dddd")</f>
        <v>Sunday</v>
      </c>
      <c r="F1656" s="49">
        <f>YEAR(EnergyDemand__2_1[[#This Row],[Date]])</f>
        <v>2016</v>
      </c>
      <c r="G1656">
        <v>6.5</v>
      </c>
      <c r="H1656">
        <v>14.2</v>
      </c>
      <c r="I1656">
        <v>3.6</v>
      </c>
      <c r="J1656">
        <v>0</v>
      </c>
      <c r="K1656" t="str">
        <f>VLOOKUP(EnergyDemand__2_1[[#This Row],[Date]],_holidays!$A$1:$C$2107,2,0)</f>
        <v>N</v>
      </c>
      <c r="L1656" t="str">
        <f>VLOOKUP(EnergyDemand__2_1[[#This Row],[Date]],_holidays!$A$1:$C$2107,3,0)</f>
        <v>N</v>
      </c>
      <c r="M1656" s="2">
        <v>119218.23</v>
      </c>
      <c r="N1656" s="4">
        <v>36.167212329999998</v>
      </c>
      <c r="O1656" s="54">
        <f>EnergyDemand__2_1[[#This Row],[Demand]]*EnergyDemand__2_1[[#This Row],[RRP AUD$]]</f>
        <v>4311791.0380167756</v>
      </c>
    </row>
    <row r="1657" spans="1:15" x14ac:dyDescent="0.3">
      <c r="A1657" s="3">
        <v>42285</v>
      </c>
      <c r="B1657" s="3" t="str">
        <f>"Q" &amp;INT((MONTH(A1657)+2)/3) &amp; "-" &amp; YEAR(A1657)</f>
        <v>Q4-2015</v>
      </c>
      <c r="C1657" t="str">
        <f>TEXT(EnergyDemand__2_1[[#This Row],[Date]],"mmmm")</f>
        <v>October</v>
      </c>
      <c r="D1657">
        <f>WEEKNUM(EnergyDemand__2_1[[#This Row],[Date]],)</f>
        <v>41</v>
      </c>
      <c r="E1657" t="str">
        <f>TEXT(EnergyDemand__2_1[[#This Row],[Date]],"dddd")</f>
        <v>Thursday</v>
      </c>
      <c r="F1657" s="49">
        <f>YEAR(EnergyDemand__2_1[[#This Row],[Date]])</f>
        <v>2015</v>
      </c>
      <c r="G1657">
        <v>7.6</v>
      </c>
      <c r="H1657">
        <v>18.600000000000001</v>
      </c>
      <c r="I1657">
        <v>23.3</v>
      </c>
      <c r="J1657">
        <v>0</v>
      </c>
      <c r="K1657" t="str">
        <f>VLOOKUP(EnergyDemand__2_1[[#This Row],[Date]],_holidays!$A$1:$C$2107,2,0)</f>
        <v>Y</v>
      </c>
      <c r="L1657" t="str">
        <f>VLOOKUP(EnergyDemand__2_1[[#This Row],[Date]],_holidays!$A$1:$C$2107,3,0)</f>
        <v>N</v>
      </c>
      <c r="M1657" s="2">
        <v>122121.325</v>
      </c>
      <c r="N1657" s="4">
        <v>36.140982370000003</v>
      </c>
      <c r="O1657" s="54">
        <f>EnergyDemand__2_1[[#This Row],[Demand]]*EnergyDemand__2_1[[#This Row],[RRP AUD$]]</f>
        <v>4413584.6538260402</v>
      </c>
    </row>
    <row r="1658" spans="1:15" x14ac:dyDescent="0.3">
      <c r="A1658" s="3">
        <v>42258</v>
      </c>
      <c r="B1658" s="3" t="str">
        <f>"Q" &amp;INT((MONTH(A1658)+2)/3) &amp; "-" &amp; YEAR(A1658)</f>
        <v>Q3-2015</v>
      </c>
      <c r="C1658" t="str">
        <f>TEXT(EnergyDemand__2_1[[#This Row],[Date]],"mmmm")</f>
        <v>September</v>
      </c>
      <c r="D1658">
        <f>WEEKNUM(EnergyDemand__2_1[[#This Row],[Date]],)</f>
        <v>37</v>
      </c>
      <c r="E1658" t="str">
        <f>TEXT(EnergyDemand__2_1[[#This Row],[Date]],"dddd")</f>
        <v>Friday</v>
      </c>
      <c r="F1658" s="49">
        <f>YEAR(EnergyDemand__2_1[[#This Row],[Date]])</f>
        <v>2015</v>
      </c>
      <c r="G1658">
        <v>5.0999999999999996</v>
      </c>
      <c r="H1658">
        <v>20.100000000000001</v>
      </c>
      <c r="I1658">
        <v>17.7</v>
      </c>
      <c r="J1658">
        <v>0</v>
      </c>
      <c r="K1658" t="str">
        <f>VLOOKUP(EnergyDemand__2_1[[#This Row],[Date]],_holidays!$A$1:$C$2107,2,0)</f>
        <v>Y</v>
      </c>
      <c r="L1658" t="str">
        <f>VLOOKUP(EnergyDemand__2_1[[#This Row],[Date]],_holidays!$A$1:$C$2107,3,0)</f>
        <v>N</v>
      </c>
      <c r="M1658" s="2">
        <v>123968.9</v>
      </c>
      <c r="N1658" s="4">
        <v>36.08846518</v>
      </c>
      <c r="O1658" s="54">
        <f>EnergyDemand__2_1[[#This Row],[Demand]]*EnergyDemand__2_1[[#This Row],[RRP AUD$]]</f>
        <v>4473847.3310529022</v>
      </c>
    </row>
    <row r="1659" spans="1:15" x14ac:dyDescent="0.3">
      <c r="A1659" s="3">
        <v>42138</v>
      </c>
      <c r="B1659" s="3" t="str">
        <f>"Q" &amp;INT((MONTH(A1659)+2)/3) &amp; "-" &amp; YEAR(A1659)</f>
        <v>Q2-2015</v>
      </c>
      <c r="C1659" t="str">
        <f>TEXT(EnergyDemand__2_1[[#This Row],[Date]],"mmmm")</f>
        <v>May</v>
      </c>
      <c r="D1659">
        <f>WEEKNUM(EnergyDemand__2_1[[#This Row],[Date]],)</f>
        <v>20</v>
      </c>
      <c r="E1659" t="str">
        <f>TEXT(EnergyDemand__2_1[[#This Row],[Date]],"dddd")</f>
        <v>Thursday</v>
      </c>
      <c r="F1659" s="49">
        <f>YEAR(EnergyDemand__2_1[[#This Row],[Date]])</f>
        <v>2015</v>
      </c>
      <c r="G1659">
        <v>7.3</v>
      </c>
      <c r="H1659">
        <v>14.6</v>
      </c>
      <c r="I1659">
        <v>6.7</v>
      </c>
      <c r="J1659">
        <v>4.4000000000000004</v>
      </c>
      <c r="K1659" t="str">
        <f>VLOOKUP(EnergyDemand__2_1[[#This Row],[Date]],_holidays!$A$1:$C$2107,2,0)</f>
        <v>Y</v>
      </c>
      <c r="L1659" t="str">
        <f>VLOOKUP(EnergyDemand__2_1[[#This Row],[Date]],_holidays!$A$1:$C$2107,3,0)</f>
        <v>N</v>
      </c>
      <c r="M1659" s="2">
        <v>135217.65</v>
      </c>
      <c r="N1659" s="4">
        <v>36.084976089999998</v>
      </c>
      <c r="O1659" s="54">
        <f>EnergyDemand__2_1[[#This Row],[Demand]]*EnergyDemand__2_1[[#This Row],[RRP AUD$]]</f>
        <v>4879325.6671959879</v>
      </c>
    </row>
    <row r="1660" spans="1:15" x14ac:dyDescent="0.3">
      <c r="A1660" s="3">
        <v>42191</v>
      </c>
      <c r="B1660" s="3" t="str">
        <f>"Q" &amp;INT((MONTH(A1660)+2)/3) &amp; "-" &amp; YEAR(A1660)</f>
        <v>Q3-2015</v>
      </c>
      <c r="C1660" t="str">
        <f>TEXT(EnergyDemand__2_1[[#This Row],[Date]],"mmmm")</f>
        <v>July</v>
      </c>
      <c r="D1660">
        <f>WEEKNUM(EnergyDemand__2_1[[#This Row],[Date]],)</f>
        <v>28</v>
      </c>
      <c r="E1660" t="str">
        <f>TEXT(EnergyDemand__2_1[[#This Row],[Date]],"dddd")</f>
        <v>Monday</v>
      </c>
      <c r="F1660" s="49">
        <f>YEAR(EnergyDemand__2_1[[#This Row],[Date]])</f>
        <v>2015</v>
      </c>
      <c r="G1660">
        <v>7.5</v>
      </c>
      <c r="H1660">
        <v>11.5</v>
      </c>
      <c r="I1660">
        <v>4.4000000000000004</v>
      </c>
      <c r="J1660">
        <v>1.6</v>
      </c>
      <c r="K1660" t="str">
        <f>VLOOKUP(EnergyDemand__2_1[[#This Row],[Date]],_holidays!$A$1:$C$2107,2,0)</f>
        <v>N</v>
      </c>
      <c r="L1660" t="str">
        <f>VLOOKUP(EnergyDemand__2_1[[#This Row],[Date]],_holidays!$A$1:$C$2107,3,0)</f>
        <v>N</v>
      </c>
      <c r="M1660" s="2">
        <v>143176.33499999999</v>
      </c>
      <c r="N1660" s="4">
        <v>36.041788840000002</v>
      </c>
      <c r="O1660" s="54">
        <f>EnergyDemand__2_1[[#This Row],[Demand]]*EnergyDemand__2_1[[#This Row],[RRP AUD$]]</f>
        <v>5160331.2329551019</v>
      </c>
    </row>
    <row r="1661" spans="1:15" x14ac:dyDescent="0.3">
      <c r="A1661" s="3">
        <v>42630</v>
      </c>
      <c r="B1661" s="3" t="str">
        <f>"Q" &amp;INT((MONTH(A1661)+2)/3) &amp; "-" &amp; YEAR(A1661)</f>
        <v>Q3-2016</v>
      </c>
      <c r="C1661" t="str">
        <f>TEXT(EnergyDemand__2_1[[#This Row],[Date]],"mmmm")</f>
        <v>September</v>
      </c>
      <c r="D1661">
        <f>WEEKNUM(EnergyDemand__2_1[[#This Row],[Date]],)</f>
        <v>38</v>
      </c>
      <c r="E1661" t="str">
        <f>TEXT(EnergyDemand__2_1[[#This Row],[Date]],"dddd")</f>
        <v>Saturday</v>
      </c>
      <c r="F1661" s="49">
        <f>YEAR(EnergyDemand__2_1[[#This Row],[Date]])</f>
        <v>2016</v>
      </c>
      <c r="G1661">
        <v>11.1</v>
      </c>
      <c r="H1661">
        <v>19.8</v>
      </c>
      <c r="I1661">
        <v>18.8</v>
      </c>
      <c r="J1661">
        <v>0</v>
      </c>
      <c r="K1661" t="str">
        <f>VLOOKUP(EnergyDemand__2_1[[#This Row],[Date]],_holidays!$A$1:$C$2107,2,0)</f>
        <v>N</v>
      </c>
      <c r="L1661" t="str">
        <f>VLOOKUP(EnergyDemand__2_1[[#This Row],[Date]],_holidays!$A$1:$C$2107,3,0)</f>
        <v>N</v>
      </c>
      <c r="M1661" s="2">
        <v>106709.54</v>
      </c>
      <c r="N1661" s="4">
        <v>36.028691260000002</v>
      </c>
      <c r="O1661" s="54">
        <f>EnergyDemand__2_1[[#This Row],[Demand]]*EnergyDemand__2_1[[#This Row],[RRP AUD$]]</f>
        <v>3844605.0711566205</v>
      </c>
    </row>
    <row r="1662" spans="1:15" x14ac:dyDescent="0.3">
      <c r="A1662" s="3">
        <v>42325</v>
      </c>
      <c r="B1662" s="3" t="str">
        <f>"Q" &amp;INT((MONTH(A1662)+2)/3) &amp; "-" &amp; YEAR(A1662)</f>
        <v>Q4-2015</v>
      </c>
      <c r="C1662" t="str">
        <f>TEXT(EnergyDemand__2_1[[#This Row],[Date]],"mmmm")</f>
        <v>November</v>
      </c>
      <c r="D1662">
        <f>WEEKNUM(EnergyDemand__2_1[[#This Row],[Date]],)</f>
        <v>47</v>
      </c>
      <c r="E1662" t="str">
        <f>TEXT(EnergyDemand__2_1[[#This Row],[Date]],"dddd")</f>
        <v>Tuesday</v>
      </c>
      <c r="F1662" s="49">
        <f>YEAR(EnergyDemand__2_1[[#This Row],[Date]])</f>
        <v>2015</v>
      </c>
      <c r="G1662">
        <v>15.7</v>
      </c>
      <c r="H1662">
        <v>33.299999999999997</v>
      </c>
      <c r="I1662">
        <v>24</v>
      </c>
      <c r="J1662">
        <v>0</v>
      </c>
      <c r="K1662" t="str">
        <f>VLOOKUP(EnergyDemand__2_1[[#This Row],[Date]],_holidays!$A$1:$C$2107,2,0)</f>
        <v>Y</v>
      </c>
      <c r="L1662" t="str">
        <f>VLOOKUP(EnergyDemand__2_1[[#This Row],[Date]],_holidays!$A$1:$C$2107,3,0)</f>
        <v>N</v>
      </c>
      <c r="M1662" s="2">
        <v>131442.20000000001</v>
      </c>
      <c r="N1662" s="4">
        <v>36.024547249999998</v>
      </c>
      <c r="O1662" s="54">
        <f>EnergyDemand__2_1[[#This Row],[Demand]]*EnergyDemand__2_1[[#This Row],[RRP AUD$]]</f>
        <v>4735145.7445439501</v>
      </c>
    </row>
    <row r="1663" spans="1:15" x14ac:dyDescent="0.3">
      <c r="A1663" s="3">
        <v>42170</v>
      </c>
      <c r="B1663" s="3" t="str">
        <f>"Q" &amp;INT((MONTH(A1663)+2)/3) &amp; "-" &amp; YEAR(A1663)</f>
        <v>Q2-2015</v>
      </c>
      <c r="C1663" t="str">
        <f>TEXT(EnergyDemand__2_1[[#This Row],[Date]],"mmmm")</f>
        <v>June</v>
      </c>
      <c r="D1663">
        <f>WEEKNUM(EnergyDemand__2_1[[#This Row],[Date]],)</f>
        <v>25</v>
      </c>
      <c r="E1663" t="str">
        <f>TEXT(EnergyDemand__2_1[[#This Row],[Date]],"dddd")</f>
        <v>Monday</v>
      </c>
      <c r="F1663" s="49">
        <f>YEAR(EnergyDemand__2_1[[#This Row],[Date]])</f>
        <v>2015</v>
      </c>
      <c r="G1663">
        <v>7.1</v>
      </c>
      <c r="H1663">
        <v>16.899999999999999</v>
      </c>
      <c r="I1663">
        <v>6.6</v>
      </c>
      <c r="J1663">
        <v>0</v>
      </c>
      <c r="K1663" t="str">
        <f>VLOOKUP(EnergyDemand__2_1[[#This Row],[Date]],_holidays!$A$1:$C$2107,2,0)</f>
        <v>Y</v>
      </c>
      <c r="L1663" t="str">
        <f>VLOOKUP(EnergyDemand__2_1[[#This Row],[Date]],_holidays!$A$1:$C$2107,3,0)</f>
        <v>N</v>
      </c>
      <c r="M1663" s="2">
        <v>136054.14499999999</v>
      </c>
      <c r="N1663" s="4">
        <v>36.010981530000002</v>
      </c>
      <c r="O1663" s="54">
        <f>EnergyDemand__2_1[[#This Row],[Demand]]*EnergyDemand__2_1[[#This Row],[RRP AUD$]]</f>
        <v>4899443.3026749417</v>
      </c>
    </row>
    <row r="1664" spans="1:15" x14ac:dyDescent="0.3">
      <c r="A1664" s="3">
        <v>44082</v>
      </c>
      <c r="B1664" s="3" t="str">
        <f>"Q" &amp;INT((MONTH(A1664)+2)/3) &amp; "-" &amp; YEAR(A1664)</f>
        <v>Q3-2020</v>
      </c>
      <c r="C1664" t="str">
        <f>TEXT(EnergyDemand__2_1[[#This Row],[Date]],"mmmm")</f>
        <v>September</v>
      </c>
      <c r="D1664">
        <f>WEEKNUM(EnergyDemand__2_1[[#This Row],[Date]],)</f>
        <v>37</v>
      </c>
      <c r="E1664" t="str">
        <f>TEXT(EnergyDemand__2_1[[#This Row],[Date]],"dddd")</f>
        <v>Tuesday</v>
      </c>
      <c r="F1664" s="49">
        <f>YEAR(EnergyDemand__2_1[[#This Row],[Date]])</f>
        <v>2020</v>
      </c>
      <c r="G1664">
        <v>16.600000000000001</v>
      </c>
      <c r="H1664">
        <v>19.899999999999999</v>
      </c>
      <c r="I1664">
        <v>4.8</v>
      </c>
      <c r="J1664">
        <v>0</v>
      </c>
      <c r="K1664" t="str">
        <f>VLOOKUP(EnergyDemand__2_1[[#This Row],[Date]],_holidays!$A$1:$C$2107,2,0)</f>
        <v>N</v>
      </c>
      <c r="L1664" t="str">
        <f>VLOOKUP(EnergyDemand__2_1[[#This Row],[Date]],_holidays!$A$1:$C$2107,3,0)</f>
        <v>N</v>
      </c>
      <c r="M1664" s="2">
        <v>112421.09</v>
      </c>
      <c r="N1664" s="4">
        <v>35.901955559999998</v>
      </c>
      <c r="O1664" s="54">
        <f>EnergyDemand__2_1[[#This Row],[Demand]]*EnergyDemand__2_1[[#This Row],[RRP AUD$]]</f>
        <v>4036136.9771867599</v>
      </c>
    </row>
    <row r="1665" spans="1:15" x14ac:dyDescent="0.3">
      <c r="A1665" s="3">
        <v>42307</v>
      </c>
      <c r="B1665" s="3" t="str">
        <f>"Q" &amp;INT((MONTH(A1665)+2)/3) &amp; "-" &amp; YEAR(A1665)</f>
        <v>Q4-2015</v>
      </c>
      <c r="C1665" t="str">
        <f>TEXT(EnergyDemand__2_1[[#This Row],[Date]],"mmmm")</f>
        <v>October</v>
      </c>
      <c r="D1665">
        <f>WEEKNUM(EnergyDemand__2_1[[#This Row],[Date]],)</f>
        <v>44</v>
      </c>
      <c r="E1665" t="str">
        <f>TEXT(EnergyDemand__2_1[[#This Row],[Date]],"dddd")</f>
        <v>Friday</v>
      </c>
      <c r="F1665" s="49">
        <f>YEAR(EnergyDemand__2_1[[#This Row],[Date]])</f>
        <v>2015</v>
      </c>
      <c r="G1665">
        <v>12.6</v>
      </c>
      <c r="H1665">
        <v>27.4</v>
      </c>
      <c r="I1665">
        <v>22.6</v>
      </c>
      <c r="J1665">
        <v>0</v>
      </c>
      <c r="K1665" t="str">
        <f>VLOOKUP(EnergyDemand__2_1[[#This Row],[Date]],_holidays!$A$1:$C$2107,2,0)</f>
        <v>Y</v>
      </c>
      <c r="L1665" t="str">
        <f>VLOOKUP(EnergyDemand__2_1[[#This Row],[Date]],_holidays!$A$1:$C$2107,3,0)</f>
        <v>N</v>
      </c>
      <c r="M1665" s="2">
        <v>121256.97</v>
      </c>
      <c r="N1665" s="4">
        <v>35.875550349999997</v>
      </c>
      <c r="O1665" s="54">
        <f>EnergyDemand__2_1[[#This Row],[Demand]]*EnergyDemand__2_1[[#This Row],[RRP AUD$]]</f>
        <v>4350160.5325234393</v>
      </c>
    </row>
    <row r="1666" spans="1:15" x14ac:dyDescent="0.3">
      <c r="A1666" s="3">
        <v>42184</v>
      </c>
      <c r="B1666" s="3" t="str">
        <f>"Q" &amp;INT((MONTH(A1666)+2)/3) &amp; "-" &amp; YEAR(A1666)</f>
        <v>Q2-2015</v>
      </c>
      <c r="C1666" t="str">
        <f>TEXT(EnergyDemand__2_1[[#This Row],[Date]],"mmmm")</f>
        <v>June</v>
      </c>
      <c r="D1666">
        <f>WEEKNUM(EnergyDemand__2_1[[#This Row],[Date]],)</f>
        <v>27</v>
      </c>
      <c r="E1666" t="str">
        <f>TEXT(EnergyDemand__2_1[[#This Row],[Date]],"dddd")</f>
        <v>Monday</v>
      </c>
      <c r="F1666" s="49">
        <f>YEAR(EnergyDemand__2_1[[#This Row],[Date]])</f>
        <v>2015</v>
      </c>
      <c r="G1666">
        <v>6.9</v>
      </c>
      <c r="H1666">
        <v>12.3</v>
      </c>
      <c r="I1666">
        <v>5.6</v>
      </c>
      <c r="J1666">
        <v>0</v>
      </c>
      <c r="K1666" t="str">
        <f>VLOOKUP(EnergyDemand__2_1[[#This Row],[Date]],_holidays!$A$1:$C$2107,2,0)</f>
        <v>N</v>
      </c>
      <c r="L1666" t="str">
        <f>VLOOKUP(EnergyDemand__2_1[[#This Row],[Date]],_holidays!$A$1:$C$2107,3,0)</f>
        <v>N</v>
      </c>
      <c r="M1666" s="2">
        <v>139468.155</v>
      </c>
      <c r="N1666" s="4">
        <v>35.775398760000002</v>
      </c>
      <c r="O1666" s="54">
        <f>EnergyDemand__2_1[[#This Row],[Demand]]*EnergyDemand__2_1[[#This Row],[RRP AUD$]]</f>
        <v>4989528.8594464883</v>
      </c>
    </row>
    <row r="1667" spans="1:15" x14ac:dyDescent="0.3">
      <c r="A1667" s="3">
        <v>43940</v>
      </c>
      <c r="B1667" s="3" t="str">
        <f>"Q" &amp;INT((MONTH(A1667)+2)/3) &amp; "-" &amp; YEAR(A1667)</f>
        <v>Q2-2020</v>
      </c>
      <c r="C1667" t="str">
        <f>TEXT(EnergyDemand__2_1[[#This Row],[Date]],"mmmm")</f>
        <v>April</v>
      </c>
      <c r="D1667">
        <f>WEEKNUM(EnergyDemand__2_1[[#This Row],[Date]],)</f>
        <v>17</v>
      </c>
      <c r="E1667" t="str">
        <f>TEXT(EnergyDemand__2_1[[#This Row],[Date]],"dddd")</f>
        <v>Sunday</v>
      </c>
      <c r="F1667" s="49">
        <f>YEAR(EnergyDemand__2_1[[#This Row],[Date]])</f>
        <v>2020</v>
      </c>
      <c r="G1667">
        <v>11.2</v>
      </c>
      <c r="H1667">
        <v>19.399999999999999</v>
      </c>
      <c r="I1667">
        <v>11.3</v>
      </c>
      <c r="J1667">
        <v>0</v>
      </c>
      <c r="K1667" t="str">
        <f>VLOOKUP(EnergyDemand__2_1[[#This Row],[Date]],_holidays!$A$1:$C$2107,2,0)</f>
        <v>N</v>
      </c>
      <c r="L1667" t="str">
        <f>VLOOKUP(EnergyDemand__2_1[[#This Row],[Date]],_holidays!$A$1:$C$2107,3,0)</f>
        <v>N</v>
      </c>
      <c r="M1667" s="2">
        <v>100737.83500000001</v>
      </c>
      <c r="N1667" s="4">
        <v>35.703490809999998</v>
      </c>
      <c r="O1667" s="54">
        <f>EnergyDemand__2_1[[#This Row],[Demand]]*EnergyDemand__2_1[[#This Row],[RRP AUD$]]</f>
        <v>3596692.3661417966</v>
      </c>
    </row>
    <row r="1668" spans="1:15" x14ac:dyDescent="0.3">
      <c r="A1668" s="3">
        <v>42402</v>
      </c>
      <c r="B1668" s="3" t="str">
        <f>"Q" &amp;INT((MONTH(A1668)+2)/3) &amp; "-" &amp; YEAR(A1668)</f>
        <v>Q1-2016</v>
      </c>
      <c r="C1668" t="str">
        <f>TEXT(EnergyDemand__2_1[[#This Row],[Date]],"mmmm")</f>
        <v>February</v>
      </c>
      <c r="D1668">
        <f>WEEKNUM(EnergyDemand__2_1[[#This Row],[Date]],)</f>
        <v>6</v>
      </c>
      <c r="E1668" t="str">
        <f>TEXT(EnergyDemand__2_1[[#This Row],[Date]],"dddd")</f>
        <v>Tuesday</v>
      </c>
      <c r="F1668" s="49">
        <f>YEAR(EnergyDemand__2_1[[#This Row],[Date]])</f>
        <v>2016</v>
      </c>
      <c r="G1668">
        <v>15.4</v>
      </c>
      <c r="H1668">
        <v>31.5</v>
      </c>
      <c r="I1668">
        <v>25.5</v>
      </c>
      <c r="J1668">
        <v>0</v>
      </c>
      <c r="K1668" t="str">
        <f>VLOOKUP(EnergyDemand__2_1[[#This Row],[Date]],_holidays!$A$1:$C$2107,2,0)</f>
        <v>Y</v>
      </c>
      <c r="L1668" t="str">
        <f>VLOOKUP(EnergyDemand__2_1[[#This Row],[Date]],_holidays!$A$1:$C$2107,3,0)</f>
        <v>N</v>
      </c>
      <c r="M1668" s="2">
        <v>133989.155</v>
      </c>
      <c r="N1668" s="4">
        <v>35.64081616</v>
      </c>
      <c r="O1668" s="54">
        <f>EnergyDemand__2_1[[#This Row],[Demand]]*EnergyDemand__2_1[[#This Row],[RRP AUD$]]</f>
        <v>4775482.8407887444</v>
      </c>
    </row>
    <row r="1669" spans="1:15" x14ac:dyDescent="0.3">
      <c r="A1669" s="3">
        <v>42690</v>
      </c>
      <c r="B1669" s="3" t="str">
        <f>"Q" &amp;INT((MONTH(A1669)+2)/3) &amp; "-" &amp; YEAR(A1669)</f>
        <v>Q4-2016</v>
      </c>
      <c r="C1669" t="str">
        <f>TEXT(EnergyDemand__2_1[[#This Row],[Date]],"mmmm")</f>
        <v>November</v>
      </c>
      <c r="D1669">
        <f>WEEKNUM(EnergyDemand__2_1[[#This Row],[Date]],)</f>
        <v>47</v>
      </c>
      <c r="E1669" t="str">
        <f>TEXT(EnergyDemand__2_1[[#This Row],[Date]],"dddd")</f>
        <v>Wednesday</v>
      </c>
      <c r="F1669" s="49">
        <f>YEAR(EnergyDemand__2_1[[#This Row],[Date]])</f>
        <v>2016</v>
      </c>
      <c r="G1669">
        <v>11.9</v>
      </c>
      <c r="H1669">
        <v>21.6</v>
      </c>
      <c r="I1669">
        <v>25.8</v>
      </c>
      <c r="J1669">
        <v>0</v>
      </c>
      <c r="K1669" t="str">
        <f>VLOOKUP(EnergyDemand__2_1[[#This Row],[Date]],_holidays!$A$1:$C$2107,2,0)</f>
        <v>Y</v>
      </c>
      <c r="L1669" t="str">
        <f>VLOOKUP(EnergyDemand__2_1[[#This Row],[Date]],_holidays!$A$1:$C$2107,3,0)</f>
        <v>N</v>
      </c>
      <c r="M1669" s="2">
        <v>122146.66</v>
      </c>
      <c r="N1669" s="4">
        <v>35.630684420000001</v>
      </c>
      <c r="O1669" s="54">
        <f>EnergyDemand__2_1[[#This Row],[Demand]]*EnergyDemand__2_1[[#This Row],[RRP AUD$]]</f>
        <v>4352169.0954170376</v>
      </c>
    </row>
    <row r="1670" spans="1:15" x14ac:dyDescent="0.3">
      <c r="A1670" s="3">
        <v>42145</v>
      </c>
      <c r="B1670" s="3" t="str">
        <f>"Q" &amp;INT((MONTH(A1670)+2)/3) &amp; "-" &amp; YEAR(A1670)</f>
        <v>Q2-2015</v>
      </c>
      <c r="C1670" t="str">
        <f>TEXT(EnergyDemand__2_1[[#This Row],[Date]],"mmmm")</f>
        <v>May</v>
      </c>
      <c r="D1670">
        <f>WEEKNUM(EnergyDemand__2_1[[#This Row],[Date]],)</f>
        <v>21</v>
      </c>
      <c r="E1670" t="str">
        <f>TEXT(EnergyDemand__2_1[[#This Row],[Date]],"dddd")</f>
        <v>Thursday</v>
      </c>
      <c r="F1670" s="49">
        <f>YEAR(EnergyDemand__2_1[[#This Row],[Date]])</f>
        <v>2015</v>
      </c>
      <c r="G1670">
        <v>10.3</v>
      </c>
      <c r="H1670">
        <v>13.6</v>
      </c>
      <c r="I1670">
        <v>3.5</v>
      </c>
      <c r="J1670">
        <v>6.2</v>
      </c>
      <c r="K1670" t="str">
        <f>VLOOKUP(EnergyDemand__2_1[[#This Row],[Date]],_holidays!$A$1:$C$2107,2,0)</f>
        <v>Y</v>
      </c>
      <c r="L1670" t="str">
        <f>VLOOKUP(EnergyDemand__2_1[[#This Row],[Date]],_holidays!$A$1:$C$2107,3,0)</f>
        <v>N</v>
      </c>
      <c r="M1670" s="2">
        <v>135361.19500000001</v>
      </c>
      <c r="N1670" s="4">
        <v>35.621998429999998</v>
      </c>
      <c r="O1670" s="54">
        <f>EnergyDemand__2_1[[#This Row],[Demand]]*EnergyDemand__2_1[[#This Row],[RRP AUD$]]</f>
        <v>4821836.2757729236</v>
      </c>
    </row>
    <row r="1671" spans="1:15" x14ac:dyDescent="0.3">
      <c r="A1671" s="3">
        <v>42187</v>
      </c>
      <c r="B1671" s="3" t="str">
        <f>"Q" &amp;INT((MONTH(A1671)+2)/3) &amp; "-" &amp; YEAR(A1671)</f>
        <v>Q3-2015</v>
      </c>
      <c r="C1671" t="str">
        <f>TEXT(EnergyDemand__2_1[[#This Row],[Date]],"mmmm")</f>
        <v>July</v>
      </c>
      <c r="D1671">
        <f>WEEKNUM(EnergyDemand__2_1[[#This Row],[Date]],)</f>
        <v>27</v>
      </c>
      <c r="E1671" t="str">
        <f>TEXT(EnergyDemand__2_1[[#This Row],[Date]],"dddd")</f>
        <v>Thursday</v>
      </c>
      <c r="F1671" s="49">
        <f>YEAR(EnergyDemand__2_1[[#This Row],[Date]])</f>
        <v>2015</v>
      </c>
      <c r="G1671">
        <v>10.3</v>
      </c>
      <c r="H1671">
        <v>11.9</v>
      </c>
      <c r="I1671">
        <v>7</v>
      </c>
      <c r="J1671">
        <v>0.6</v>
      </c>
      <c r="K1671" t="str">
        <f>VLOOKUP(EnergyDemand__2_1[[#This Row],[Date]],_holidays!$A$1:$C$2107,2,0)</f>
        <v>N</v>
      </c>
      <c r="L1671" t="str">
        <f>VLOOKUP(EnergyDemand__2_1[[#This Row],[Date]],_holidays!$A$1:$C$2107,3,0)</f>
        <v>N</v>
      </c>
      <c r="M1671" s="2">
        <v>138972.42499999999</v>
      </c>
      <c r="N1671" s="4">
        <v>35.618313800000003</v>
      </c>
      <c r="O1671" s="54">
        <f>EnergyDemand__2_1[[#This Row],[Demand]]*EnergyDemand__2_1[[#This Row],[RRP AUD$]]</f>
        <v>4949963.4431969654</v>
      </c>
    </row>
    <row r="1672" spans="1:15" x14ac:dyDescent="0.3">
      <c r="A1672" s="3">
        <v>42426</v>
      </c>
      <c r="B1672" s="3" t="str">
        <f>"Q" &amp;INT((MONTH(A1672)+2)/3) &amp; "-" &amp; YEAR(A1672)</f>
        <v>Q1-2016</v>
      </c>
      <c r="C1672" t="str">
        <f>TEXT(EnergyDemand__2_1[[#This Row],[Date]],"mmmm")</f>
        <v>February</v>
      </c>
      <c r="D1672">
        <f>WEEKNUM(EnergyDemand__2_1[[#This Row],[Date]],)</f>
        <v>9</v>
      </c>
      <c r="E1672" t="str">
        <f>TEXT(EnergyDemand__2_1[[#This Row],[Date]],"dddd")</f>
        <v>Friday</v>
      </c>
      <c r="F1672" s="49">
        <f>YEAR(EnergyDemand__2_1[[#This Row],[Date]])</f>
        <v>2016</v>
      </c>
      <c r="G1672">
        <v>15.5</v>
      </c>
      <c r="H1672">
        <v>23.5</v>
      </c>
      <c r="I1672">
        <v>19.3</v>
      </c>
      <c r="J1672">
        <v>0</v>
      </c>
      <c r="K1672" t="str">
        <f>VLOOKUP(EnergyDemand__2_1[[#This Row],[Date]],_holidays!$A$1:$C$2107,2,0)</f>
        <v>Y</v>
      </c>
      <c r="L1672" t="str">
        <f>VLOOKUP(EnergyDemand__2_1[[#This Row],[Date]],_holidays!$A$1:$C$2107,3,0)</f>
        <v>N</v>
      </c>
      <c r="M1672" s="2">
        <v>122575.935</v>
      </c>
      <c r="N1672" s="4">
        <v>35.552542870000003</v>
      </c>
      <c r="O1672" s="54">
        <f>EnergyDemand__2_1[[#This Row],[Demand]]*EnergyDemand__2_1[[#This Row],[RRP AUD$]]</f>
        <v>4357886.1839178335</v>
      </c>
    </row>
    <row r="1673" spans="1:15" x14ac:dyDescent="0.3">
      <c r="A1673" s="3">
        <v>42245</v>
      </c>
      <c r="B1673" s="3" t="str">
        <f>"Q" &amp;INT((MONTH(A1673)+2)/3) &amp; "-" &amp; YEAR(A1673)</f>
        <v>Q3-2015</v>
      </c>
      <c r="C1673" t="str">
        <f>TEXT(EnergyDemand__2_1[[#This Row],[Date]],"mmmm")</f>
        <v>August</v>
      </c>
      <c r="D1673">
        <f>WEEKNUM(EnergyDemand__2_1[[#This Row],[Date]],)</f>
        <v>35</v>
      </c>
      <c r="E1673" t="str">
        <f>TEXT(EnergyDemand__2_1[[#This Row],[Date]],"dddd")</f>
        <v>Saturday</v>
      </c>
      <c r="F1673" s="49">
        <f>YEAR(EnergyDemand__2_1[[#This Row],[Date]])</f>
        <v>2015</v>
      </c>
      <c r="G1673">
        <v>6.3</v>
      </c>
      <c r="H1673">
        <v>11.7</v>
      </c>
      <c r="I1673">
        <v>9.1</v>
      </c>
      <c r="J1673">
        <v>1.8</v>
      </c>
      <c r="K1673" t="str">
        <f>VLOOKUP(EnergyDemand__2_1[[#This Row],[Date]],_holidays!$A$1:$C$2107,2,0)</f>
        <v>Y</v>
      </c>
      <c r="L1673" t="str">
        <f>VLOOKUP(EnergyDemand__2_1[[#This Row],[Date]],_holidays!$A$1:$C$2107,3,0)</f>
        <v>N</v>
      </c>
      <c r="M1673" s="2">
        <v>124448.5</v>
      </c>
      <c r="N1673" s="4">
        <v>35.474513610000002</v>
      </c>
      <c r="O1673" s="54">
        <f>EnergyDemand__2_1[[#This Row],[Demand]]*EnergyDemand__2_1[[#This Row],[RRP AUD$]]</f>
        <v>4414750.0069940854</v>
      </c>
    </row>
    <row r="1674" spans="1:15" x14ac:dyDescent="0.3">
      <c r="A1674" s="3">
        <v>42230</v>
      </c>
      <c r="B1674" s="3" t="str">
        <f>"Q" &amp;INT((MONTH(A1674)+2)/3) &amp; "-" &amp; YEAR(A1674)</f>
        <v>Q3-2015</v>
      </c>
      <c r="C1674" t="str">
        <f>TEXT(EnergyDemand__2_1[[#This Row],[Date]],"mmmm")</f>
        <v>August</v>
      </c>
      <c r="D1674">
        <f>WEEKNUM(EnergyDemand__2_1[[#This Row],[Date]],)</f>
        <v>33</v>
      </c>
      <c r="E1674" t="str">
        <f>TEXT(EnergyDemand__2_1[[#This Row],[Date]],"dddd")</f>
        <v>Friday</v>
      </c>
      <c r="F1674" s="49">
        <f>YEAR(EnergyDemand__2_1[[#This Row],[Date]])</f>
        <v>2015</v>
      </c>
      <c r="G1674">
        <v>10.4</v>
      </c>
      <c r="H1674">
        <v>15.3</v>
      </c>
      <c r="I1674">
        <v>7.3</v>
      </c>
      <c r="J1674">
        <v>0</v>
      </c>
      <c r="K1674" t="str">
        <f>VLOOKUP(EnergyDemand__2_1[[#This Row],[Date]],_holidays!$A$1:$C$2107,2,0)</f>
        <v>Y</v>
      </c>
      <c r="L1674" t="str">
        <f>VLOOKUP(EnergyDemand__2_1[[#This Row],[Date]],_holidays!$A$1:$C$2107,3,0)</f>
        <v>N</v>
      </c>
      <c r="M1674" s="2">
        <v>137838.92499999999</v>
      </c>
      <c r="N1674" s="4">
        <v>35.437737390000002</v>
      </c>
      <c r="O1674" s="54">
        <f>EnergyDemand__2_1[[#This Row],[Demand]]*EnergyDemand__2_1[[#This Row],[RRP AUD$]]</f>
        <v>4884699.6262699058</v>
      </c>
    </row>
    <row r="1675" spans="1:15" x14ac:dyDescent="0.3">
      <c r="A1675" s="3">
        <v>42117</v>
      </c>
      <c r="B1675" s="3" t="str">
        <f>"Q" &amp;INT((MONTH(A1675)+2)/3) &amp; "-" &amp; YEAR(A1675)</f>
        <v>Q2-2015</v>
      </c>
      <c r="C1675" t="str">
        <f>TEXT(EnergyDemand__2_1[[#This Row],[Date]],"mmmm")</f>
        <v>April</v>
      </c>
      <c r="D1675">
        <f>WEEKNUM(EnergyDemand__2_1[[#This Row],[Date]],)</f>
        <v>17</v>
      </c>
      <c r="E1675" t="str">
        <f>TEXT(EnergyDemand__2_1[[#This Row],[Date]],"dddd")</f>
        <v>Thursday</v>
      </c>
      <c r="F1675" s="49">
        <f>YEAR(EnergyDemand__2_1[[#This Row],[Date]])</f>
        <v>2015</v>
      </c>
      <c r="G1675">
        <v>12.2</v>
      </c>
      <c r="H1675">
        <v>19.2</v>
      </c>
      <c r="I1675">
        <v>7.5</v>
      </c>
      <c r="J1675">
        <v>0</v>
      </c>
      <c r="K1675" t="str">
        <f>VLOOKUP(EnergyDemand__2_1[[#This Row],[Date]],_holidays!$A$1:$C$2107,2,0)</f>
        <v>Y</v>
      </c>
      <c r="L1675" t="str">
        <f>VLOOKUP(EnergyDemand__2_1[[#This Row],[Date]],_holidays!$A$1:$C$2107,3,0)</f>
        <v>N</v>
      </c>
      <c r="M1675" s="2">
        <v>126483.80499999999</v>
      </c>
      <c r="N1675" s="4">
        <v>35.422484740000002</v>
      </c>
      <c r="O1675" s="54">
        <f>EnergyDemand__2_1[[#This Row],[Demand]]*EnergyDemand__2_1[[#This Row],[RRP AUD$]]</f>
        <v>4480370.6524696359</v>
      </c>
    </row>
    <row r="1676" spans="1:15" x14ac:dyDescent="0.3">
      <c r="A1676" s="3">
        <v>42616</v>
      </c>
      <c r="B1676" s="3" t="str">
        <f>"Q" &amp;INT((MONTH(A1676)+2)/3) &amp; "-" &amp; YEAR(A1676)</f>
        <v>Q3-2016</v>
      </c>
      <c r="C1676" t="str">
        <f>TEXT(EnergyDemand__2_1[[#This Row],[Date]],"mmmm")</f>
        <v>September</v>
      </c>
      <c r="D1676">
        <f>WEEKNUM(EnergyDemand__2_1[[#This Row],[Date]],)</f>
        <v>36</v>
      </c>
      <c r="E1676" t="str">
        <f>TEXT(EnergyDemand__2_1[[#This Row],[Date]],"dddd")</f>
        <v>Saturday</v>
      </c>
      <c r="F1676" s="49">
        <f>YEAR(EnergyDemand__2_1[[#This Row],[Date]])</f>
        <v>2016</v>
      </c>
      <c r="G1676">
        <v>10</v>
      </c>
      <c r="H1676">
        <v>15.7</v>
      </c>
      <c r="I1676">
        <v>12.9</v>
      </c>
      <c r="J1676">
        <v>0.2</v>
      </c>
      <c r="K1676" t="str">
        <f>VLOOKUP(EnergyDemand__2_1[[#This Row],[Date]],_holidays!$A$1:$C$2107,2,0)</f>
        <v>Y</v>
      </c>
      <c r="L1676" t="str">
        <f>VLOOKUP(EnergyDemand__2_1[[#This Row],[Date]],_holidays!$A$1:$C$2107,3,0)</f>
        <v>N</v>
      </c>
      <c r="M1676" s="2">
        <v>118621.96</v>
      </c>
      <c r="N1676" s="4">
        <v>35.270782859999997</v>
      </c>
      <c r="O1676" s="54">
        <f>EnergyDemand__2_1[[#This Row],[Demand]]*EnergyDemand__2_1[[#This Row],[RRP AUD$]]</f>
        <v>4183889.3935876056</v>
      </c>
    </row>
    <row r="1677" spans="1:15" x14ac:dyDescent="0.3">
      <c r="A1677" s="3">
        <v>42026</v>
      </c>
      <c r="B1677" s="3" t="str">
        <f>"Q" &amp;INT((MONTH(A1677)+2)/3) &amp; "-" &amp; YEAR(A1677)</f>
        <v>Q1-2015</v>
      </c>
      <c r="C1677" t="str">
        <f>TEXT(EnergyDemand__2_1[[#This Row],[Date]],"mmmm")</f>
        <v>January</v>
      </c>
      <c r="D1677">
        <f>WEEKNUM(EnergyDemand__2_1[[#This Row],[Date]],)</f>
        <v>4</v>
      </c>
      <c r="E1677" t="str">
        <f>TEXT(EnergyDemand__2_1[[#This Row],[Date]],"dddd")</f>
        <v>Thursday</v>
      </c>
      <c r="F1677" s="49">
        <f>YEAR(EnergyDemand__2_1[[#This Row],[Date]])</f>
        <v>2015</v>
      </c>
      <c r="G1677">
        <v>18.7</v>
      </c>
      <c r="H1677">
        <v>35.799999999999997</v>
      </c>
      <c r="I1677">
        <v>23.1</v>
      </c>
      <c r="J1677">
        <v>0</v>
      </c>
      <c r="K1677" t="str">
        <f>VLOOKUP(EnergyDemand__2_1[[#This Row],[Date]],_holidays!$A$1:$C$2107,2,0)</f>
        <v>N</v>
      </c>
      <c r="L1677" t="str">
        <f>VLOOKUP(EnergyDemand__2_1[[#This Row],[Date]],_holidays!$A$1:$C$2107,3,0)</f>
        <v>N</v>
      </c>
      <c r="M1677" s="2">
        <v>153232.1</v>
      </c>
      <c r="N1677" s="4">
        <v>35.230761399999999</v>
      </c>
      <c r="O1677" s="54">
        <f>EnergyDemand__2_1[[#This Row],[Demand]]*EnergyDemand__2_1[[#This Row],[RRP AUD$]]</f>
        <v>5398483.5539209396</v>
      </c>
    </row>
    <row r="1678" spans="1:15" x14ac:dyDescent="0.3">
      <c r="A1678" s="3">
        <v>43357</v>
      </c>
      <c r="B1678" s="3" t="str">
        <f>"Q" &amp;INT((MONTH(A1678)+2)/3) &amp; "-" &amp; YEAR(A1678)</f>
        <v>Q3-2018</v>
      </c>
      <c r="C1678" t="str">
        <f>TEXT(EnergyDemand__2_1[[#This Row],[Date]],"mmmm")</f>
        <v>September</v>
      </c>
      <c r="D1678">
        <f>WEEKNUM(EnergyDemand__2_1[[#This Row],[Date]],)</f>
        <v>37</v>
      </c>
      <c r="E1678" t="str">
        <f>TEXT(EnergyDemand__2_1[[#This Row],[Date]],"dddd")</f>
        <v>Friday</v>
      </c>
      <c r="F1678" s="49">
        <f>YEAR(EnergyDemand__2_1[[#This Row],[Date]])</f>
        <v>2018</v>
      </c>
      <c r="G1678">
        <v>10.9</v>
      </c>
      <c r="H1678">
        <v>22.7</v>
      </c>
      <c r="I1678">
        <v>18.2</v>
      </c>
      <c r="J1678">
        <v>0</v>
      </c>
      <c r="K1678" t="str">
        <f>VLOOKUP(EnergyDemand__2_1[[#This Row],[Date]],_holidays!$A$1:$C$2107,2,0)</f>
        <v>Y</v>
      </c>
      <c r="L1678" t="str">
        <f>VLOOKUP(EnergyDemand__2_1[[#This Row],[Date]],_holidays!$A$1:$C$2107,3,0)</f>
        <v>N</v>
      </c>
      <c r="M1678" s="2">
        <v>111213.15</v>
      </c>
      <c r="N1678" s="4">
        <v>35.224262940000003</v>
      </c>
      <c r="O1678" s="54">
        <f>EnergyDemand__2_1[[#This Row],[Demand]]*EnergyDemand__2_1[[#This Row],[RRP AUD$]]</f>
        <v>3917401.2379856613</v>
      </c>
    </row>
    <row r="1679" spans="1:15" x14ac:dyDescent="0.3">
      <c r="A1679" s="3">
        <v>42319</v>
      </c>
      <c r="B1679" s="3" t="str">
        <f>"Q" &amp;INT((MONTH(A1679)+2)/3) &amp; "-" &amp; YEAR(A1679)</f>
        <v>Q4-2015</v>
      </c>
      <c r="C1679" t="str">
        <f>TEXT(EnergyDemand__2_1[[#This Row],[Date]],"mmmm")</f>
        <v>November</v>
      </c>
      <c r="D1679">
        <f>WEEKNUM(EnergyDemand__2_1[[#This Row],[Date]],)</f>
        <v>46</v>
      </c>
      <c r="E1679" t="str">
        <f>TEXT(EnergyDemand__2_1[[#This Row],[Date]],"dddd")</f>
        <v>Wednesday</v>
      </c>
      <c r="F1679" s="49">
        <f>YEAR(EnergyDemand__2_1[[#This Row],[Date]])</f>
        <v>2015</v>
      </c>
      <c r="G1679">
        <v>11.5</v>
      </c>
      <c r="H1679">
        <v>20.100000000000001</v>
      </c>
      <c r="I1679">
        <v>16</v>
      </c>
      <c r="J1679">
        <v>2</v>
      </c>
      <c r="K1679" t="str">
        <f>VLOOKUP(EnergyDemand__2_1[[#This Row],[Date]],_holidays!$A$1:$C$2107,2,0)</f>
        <v>Y</v>
      </c>
      <c r="L1679" t="str">
        <f>VLOOKUP(EnergyDemand__2_1[[#This Row],[Date]],_holidays!$A$1:$C$2107,3,0)</f>
        <v>N</v>
      </c>
      <c r="M1679" s="2">
        <v>121566.645</v>
      </c>
      <c r="N1679" s="4">
        <v>35.224103849999999</v>
      </c>
      <c r="O1679" s="54">
        <f>EnergyDemand__2_1[[#This Row],[Demand]]*EnergyDemand__2_1[[#This Row],[RRP AUD$]]</f>
        <v>4282076.1281760829</v>
      </c>
    </row>
    <row r="1680" spans="1:15" x14ac:dyDescent="0.3">
      <c r="A1680" s="3">
        <v>42651</v>
      </c>
      <c r="B1680" s="3" t="str">
        <f>"Q" &amp;INT((MONTH(A1680)+2)/3) &amp; "-" &amp; YEAR(A1680)</f>
        <v>Q4-2016</v>
      </c>
      <c r="C1680" t="str">
        <f>TEXT(EnergyDemand__2_1[[#This Row],[Date]],"mmmm")</f>
        <v>October</v>
      </c>
      <c r="D1680">
        <f>WEEKNUM(EnergyDemand__2_1[[#This Row],[Date]],)</f>
        <v>41</v>
      </c>
      <c r="E1680" t="str">
        <f>TEXT(EnergyDemand__2_1[[#This Row],[Date]],"dddd")</f>
        <v>Saturday</v>
      </c>
      <c r="F1680" s="49">
        <f>YEAR(EnergyDemand__2_1[[#This Row],[Date]])</f>
        <v>2016</v>
      </c>
      <c r="G1680">
        <v>9.6999999999999993</v>
      </c>
      <c r="H1680">
        <v>16.899999999999999</v>
      </c>
      <c r="I1680">
        <v>23</v>
      </c>
      <c r="J1680">
        <v>0</v>
      </c>
      <c r="K1680" t="str">
        <f>VLOOKUP(EnergyDemand__2_1[[#This Row],[Date]],_holidays!$A$1:$C$2107,2,0)</f>
        <v>Y</v>
      </c>
      <c r="L1680" t="str">
        <f>VLOOKUP(EnergyDemand__2_1[[#This Row],[Date]],_holidays!$A$1:$C$2107,3,0)</f>
        <v>N</v>
      </c>
      <c r="M1680" s="2">
        <v>101300.77499999999</v>
      </c>
      <c r="N1680" s="4">
        <v>35.210343819999999</v>
      </c>
      <c r="O1680" s="54">
        <f>EnergyDemand__2_1[[#This Row],[Demand]]*EnergyDemand__2_1[[#This Row],[RRP AUD$]]</f>
        <v>3566835.11698246</v>
      </c>
    </row>
    <row r="1681" spans="1:15" x14ac:dyDescent="0.3">
      <c r="A1681" s="3">
        <v>42212</v>
      </c>
      <c r="B1681" s="3" t="str">
        <f>"Q" &amp;INT((MONTH(A1681)+2)/3) &amp; "-" &amp; YEAR(A1681)</f>
        <v>Q3-2015</v>
      </c>
      <c r="C1681" t="str">
        <f>TEXT(EnergyDemand__2_1[[#This Row],[Date]],"mmmm")</f>
        <v>July</v>
      </c>
      <c r="D1681">
        <f>WEEKNUM(EnergyDemand__2_1[[#This Row],[Date]],)</f>
        <v>31</v>
      </c>
      <c r="E1681" t="str">
        <f>TEXT(EnergyDemand__2_1[[#This Row],[Date]],"dddd")</f>
        <v>Monday</v>
      </c>
      <c r="F1681" s="49">
        <f>YEAR(EnergyDemand__2_1[[#This Row],[Date]])</f>
        <v>2015</v>
      </c>
      <c r="G1681">
        <v>6.2</v>
      </c>
      <c r="H1681">
        <v>13.9</v>
      </c>
      <c r="I1681">
        <v>9.6</v>
      </c>
      <c r="J1681">
        <v>0.8</v>
      </c>
      <c r="K1681" t="str">
        <f>VLOOKUP(EnergyDemand__2_1[[#This Row],[Date]],_holidays!$A$1:$C$2107,2,0)</f>
        <v>Y</v>
      </c>
      <c r="L1681" t="str">
        <f>VLOOKUP(EnergyDemand__2_1[[#This Row],[Date]],_holidays!$A$1:$C$2107,3,0)</f>
        <v>N</v>
      </c>
      <c r="M1681" s="2">
        <v>142470.43</v>
      </c>
      <c r="N1681" s="4">
        <v>35.176217450000003</v>
      </c>
      <c r="O1681" s="54">
        <f>EnergyDemand__2_1[[#This Row],[Demand]]*EnergyDemand__2_1[[#This Row],[RRP AUD$]]</f>
        <v>5011570.8258750038</v>
      </c>
    </row>
    <row r="1682" spans="1:15" x14ac:dyDescent="0.3">
      <c r="A1682" s="3">
        <v>43983</v>
      </c>
      <c r="B1682" s="3" t="str">
        <f>"Q" &amp;INT((MONTH(A1682)+2)/3) &amp; "-" &amp; YEAR(A1682)</f>
        <v>Q2-2020</v>
      </c>
      <c r="C1682" t="str">
        <f>TEXT(EnergyDemand__2_1[[#This Row],[Date]],"mmmm")</f>
        <v>June</v>
      </c>
      <c r="D1682">
        <f>WEEKNUM(EnergyDemand__2_1[[#This Row],[Date]],)</f>
        <v>23</v>
      </c>
      <c r="E1682" t="str">
        <f>TEXT(EnergyDemand__2_1[[#This Row],[Date]],"dddd")</f>
        <v>Monday</v>
      </c>
      <c r="F1682" s="49">
        <f>YEAR(EnergyDemand__2_1[[#This Row],[Date]])</f>
        <v>2020</v>
      </c>
      <c r="G1682">
        <v>9.3000000000000007</v>
      </c>
      <c r="H1682">
        <v>11.2</v>
      </c>
      <c r="I1682">
        <v>2.6</v>
      </c>
      <c r="J1682">
        <v>5</v>
      </c>
      <c r="K1682" t="str">
        <f>VLOOKUP(EnergyDemand__2_1[[#This Row],[Date]],_holidays!$A$1:$C$2107,2,0)</f>
        <v>Y</v>
      </c>
      <c r="L1682" t="str">
        <f>VLOOKUP(EnergyDemand__2_1[[#This Row],[Date]],_holidays!$A$1:$C$2107,3,0)</f>
        <v>N</v>
      </c>
      <c r="M1682" s="2">
        <v>132039.70499999999</v>
      </c>
      <c r="N1682" s="4">
        <v>35.150957130000002</v>
      </c>
      <c r="O1682" s="54">
        <f>EnergyDemand__2_1[[#This Row],[Demand]]*EnergyDemand__2_1[[#This Row],[RRP AUD$]]</f>
        <v>4641322.0099128466</v>
      </c>
    </row>
    <row r="1683" spans="1:15" x14ac:dyDescent="0.3">
      <c r="A1683" s="3">
        <v>44000</v>
      </c>
      <c r="B1683" s="3" t="str">
        <f>"Q" &amp;INT((MONTH(A1683)+2)/3) &amp; "-" &amp; YEAR(A1683)</f>
        <v>Q2-2020</v>
      </c>
      <c r="C1683" t="str">
        <f>TEXT(EnergyDemand__2_1[[#This Row],[Date]],"mmmm")</f>
        <v>June</v>
      </c>
      <c r="D1683">
        <f>WEEKNUM(EnergyDemand__2_1[[#This Row],[Date]],)</f>
        <v>25</v>
      </c>
      <c r="E1683" t="str">
        <f>TEXT(EnergyDemand__2_1[[#This Row],[Date]],"dddd")</f>
        <v>Thursday</v>
      </c>
      <c r="F1683" s="49">
        <f>YEAR(EnergyDemand__2_1[[#This Row],[Date]])</f>
        <v>2020</v>
      </c>
      <c r="G1683">
        <v>4.5999999999999996</v>
      </c>
      <c r="H1683">
        <v>16.899999999999999</v>
      </c>
      <c r="I1683">
        <v>9.1</v>
      </c>
      <c r="J1683">
        <v>0</v>
      </c>
      <c r="K1683" t="str">
        <f>VLOOKUP(EnergyDemand__2_1[[#This Row],[Date]],_holidays!$A$1:$C$2107,2,0)</f>
        <v>Y</v>
      </c>
      <c r="L1683" t="str">
        <f>VLOOKUP(EnergyDemand__2_1[[#This Row],[Date]],_holidays!$A$1:$C$2107,3,0)</f>
        <v>N</v>
      </c>
      <c r="M1683" s="2">
        <v>130437.325</v>
      </c>
      <c r="N1683" s="4">
        <v>35.142928869999999</v>
      </c>
      <c r="O1683" s="54">
        <f>EnergyDemand__2_1[[#This Row],[Demand]]*EnergyDemand__2_1[[#This Row],[RRP AUD$]]</f>
        <v>4583949.6344680721</v>
      </c>
    </row>
    <row r="1684" spans="1:15" x14ac:dyDescent="0.3">
      <c r="A1684" s="3">
        <v>42470</v>
      </c>
      <c r="B1684" s="3" t="str">
        <f>"Q" &amp;INT((MONTH(A1684)+2)/3) &amp; "-" &amp; YEAR(A1684)</f>
        <v>Q2-2016</v>
      </c>
      <c r="C1684" t="str">
        <f>TEXT(EnergyDemand__2_1[[#This Row],[Date]],"mmmm")</f>
        <v>April</v>
      </c>
      <c r="D1684">
        <f>WEEKNUM(EnergyDemand__2_1[[#This Row],[Date]],)</f>
        <v>16</v>
      </c>
      <c r="E1684" t="str">
        <f>TEXT(EnergyDemand__2_1[[#This Row],[Date]],"dddd")</f>
        <v>Sunday</v>
      </c>
      <c r="F1684" s="49">
        <f>YEAR(EnergyDemand__2_1[[#This Row],[Date]])</f>
        <v>2016</v>
      </c>
      <c r="G1684">
        <v>13.6</v>
      </c>
      <c r="H1684">
        <v>23.5</v>
      </c>
      <c r="I1684">
        <v>9.6</v>
      </c>
      <c r="J1684">
        <v>0</v>
      </c>
      <c r="K1684" t="str">
        <f>VLOOKUP(EnergyDemand__2_1[[#This Row],[Date]],_holidays!$A$1:$C$2107,2,0)</f>
        <v>N</v>
      </c>
      <c r="L1684" t="str">
        <f>VLOOKUP(EnergyDemand__2_1[[#This Row],[Date]],_holidays!$A$1:$C$2107,3,0)</f>
        <v>N</v>
      </c>
      <c r="M1684" s="2">
        <v>99845.345000000001</v>
      </c>
      <c r="N1684" s="4">
        <v>35.120545749999998</v>
      </c>
      <c r="O1684" s="54">
        <f>EnergyDemand__2_1[[#This Row],[Demand]]*EnergyDemand__2_1[[#This Row],[RRP AUD$]]</f>
        <v>3506623.0069970335</v>
      </c>
    </row>
    <row r="1685" spans="1:15" x14ac:dyDescent="0.3">
      <c r="A1685" s="3">
        <v>42140</v>
      </c>
      <c r="B1685" s="3" t="str">
        <f>"Q" &amp;INT((MONTH(A1685)+2)/3) &amp; "-" &amp; YEAR(A1685)</f>
        <v>Q2-2015</v>
      </c>
      <c r="C1685" t="str">
        <f>TEXT(EnergyDemand__2_1[[#This Row],[Date]],"mmmm")</f>
        <v>May</v>
      </c>
      <c r="D1685">
        <f>WEEKNUM(EnergyDemand__2_1[[#This Row],[Date]],)</f>
        <v>20</v>
      </c>
      <c r="E1685" t="str">
        <f>TEXT(EnergyDemand__2_1[[#This Row],[Date]],"dddd")</f>
        <v>Saturday</v>
      </c>
      <c r="F1685" s="49">
        <f>YEAR(EnergyDemand__2_1[[#This Row],[Date]])</f>
        <v>2015</v>
      </c>
      <c r="G1685">
        <v>11.3</v>
      </c>
      <c r="H1685">
        <v>16.2</v>
      </c>
      <c r="I1685">
        <v>10.4</v>
      </c>
      <c r="J1685">
        <v>0</v>
      </c>
      <c r="K1685" t="str">
        <f>VLOOKUP(EnergyDemand__2_1[[#This Row],[Date]],_holidays!$A$1:$C$2107,2,0)</f>
        <v>Y</v>
      </c>
      <c r="L1685" t="str">
        <f>VLOOKUP(EnergyDemand__2_1[[#This Row],[Date]],_holidays!$A$1:$C$2107,3,0)</f>
        <v>N</v>
      </c>
      <c r="M1685" s="2">
        <v>117136.63</v>
      </c>
      <c r="N1685" s="4">
        <v>35.11935553</v>
      </c>
      <c r="O1685" s="54">
        <f>EnergyDemand__2_1[[#This Row],[Demand]]*EnergyDemand__2_1[[#This Row],[RRP AUD$]]</f>
        <v>4113762.9545560642</v>
      </c>
    </row>
    <row r="1686" spans="1:15" x14ac:dyDescent="0.3">
      <c r="A1686" s="3">
        <v>42590</v>
      </c>
      <c r="B1686" s="3" t="str">
        <f>"Q" &amp;INT((MONTH(A1686)+2)/3) &amp; "-" &amp; YEAR(A1686)</f>
        <v>Q3-2016</v>
      </c>
      <c r="C1686" t="str">
        <f>TEXT(EnergyDemand__2_1[[#This Row],[Date]],"mmmm")</f>
        <v>August</v>
      </c>
      <c r="D1686">
        <f>WEEKNUM(EnergyDemand__2_1[[#This Row],[Date]],)</f>
        <v>33</v>
      </c>
      <c r="E1686" t="str">
        <f>TEXT(EnergyDemand__2_1[[#This Row],[Date]],"dddd")</f>
        <v>Monday</v>
      </c>
      <c r="F1686" s="49">
        <f>YEAR(EnergyDemand__2_1[[#This Row],[Date]])</f>
        <v>2016</v>
      </c>
      <c r="G1686">
        <v>5</v>
      </c>
      <c r="H1686">
        <v>14.2</v>
      </c>
      <c r="I1686">
        <v>8</v>
      </c>
      <c r="J1686">
        <v>0</v>
      </c>
      <c r="K1686" t="str">
        <f>VLOOKUP(EnergyDemand__2_1[[#This Row],[Date]],_holidays!$A$1:$C$2107,2,0)</f>
        <v>Y</v>
      </c>
      <c r="L1686" t="str">
        <f>VLOOKUP(EnergyDemand__2_1[[#This Row],[Date]],_holidays!$A$1:$C$2107,3,0)</f>
        <v>N</v>
      </c>
      <c r="M1686" s="2">
        <v>138506.45000000001</v>
      </c>
      <c r="N1686" s="4">
        <v>35.117820729999998</v>
      </c>
      <c r="O1686" s="54">
        <f>EnergyDemand__2_1[[#This Row],[Demand]]*EnergyDemand__2_1[[#This Row],[RRP AUD$]]</f>
        <v>4864044.681048709</v>
      </c>
    </row>
    <row r="1687" spans="1:15" x14ac:dyDescent="0.3">
      <c r="A1687" s="3">
        <v>42216</v>
      </c>
      <c r="B1687" s="3" t="str">
        <f>"Q" &amp;INT((MONTH(A1687)+2)/3) &amp; "-" &amp; YEAR(A1687)</f>
        <v>Q3-2015</v>
      </c>
      <c r="C1687" t="str">
        <f>TEXT(EnergyDemand__2_1[[#This Row],[Date]],"mmmm")</f>
        <v>July</v>
      </c>
      <c r="D1687">
        <f>WEEKNUM(EnergyDemand__2_1[[#This Row],[Date]],)</f>
        <v>31</v>
      </c>
      <c r="E1687" t="str">
        <f>TEXT(EnergyDemand__2_1[[#This Row],[Date]],"dddd")</f>
        <v>Friday</v>
      </c>
      <c r="F1687" s="49">
        <f>YEAR(EnergyDemand__2_1[[#This Row],[Date]])</f>
        <v>2015</v>
      </c>
      <c r="G1687">
        <v>4.0999999999999996</v>
      </c>
      <c r="H1687">
        <v>14</v>
      </c>
      <c r="I1687">
        <v>10.8</v>
      </c>
      <c r="J1687">
        <v>0.6</v>
      </c>
      <c r="K1687" t="str">
        <f>VLOOKUP(EnergyDemand__2_1[[#This Row],[Date]],_holidays!$A$1:$C$2107,2,0)</f>
        <v>Y</v>
      </c>
      <c r="L1687" t="str">
        <f>VLOOKUP(EnergyDemand__2_1[[#This Row],[Date]],_holidays!$A$1:$C$2107,3,0)</f>
        <v>N</v>
      </c>
      <c r="M1687" s="2">
        <v>139584.95499999999</v>
      </c>
      <c r="N1687" s="4">
        <v>35.059771089999998</v>
      </c>
      <c r="O1687" s="54">
        <f>EnergyDemand__2_1[[#This Row],[Demand]]*EnergyDemand__2_1[[#This Row],[RRP AUD$]]</f>
        <v>4893816.5699079502</v>
      </c>
    </row>
    <row r="1688" spans="1:15" x14ac:dyDescent="0.3">
      <c r="A1688" s="3">
        <v>42317</v>
      </c>
      <c r="B1688" s="3" t="str">
        <f>"Q" &amp;INT((MONTH(A1688)+2)/3) &amp; "-" &amp; YEAR(A1688)</f>
        <v>Q4-2015</v>
      </c>
      <c r="C1688" t="str">
        <f>TEXT(EnergyDemand__2_1[[#This Row],[Date]],"mmmm")</f>
        <v>November</v>
      </c>
      <c r="D1688">
        <f>WEEKNUM(EnergyDemand__2_1[[#This Row],[Date]],)</f>
        <v>46</v>
      </c>
      <c r="E1688" t="str">
        <f>TEXT(EnergyDemand__2_1[[#This Row],[Date]],"dddd")</f>
        <v>Monday</v>
      </c>
      <c r="F1688" s="49">
        <f>YEAR(EnergyDemand__2_1[[#This Row],[Date]])</f>
        <v>2015</v>
      </c>
      <c r="G1688">
        <v>13.6</v>
      </c>
      <c r="H1688">
        <v>33.1</v>
      </c>
      <c r="I1688">
        <v>26.4</v>
      </c>
      <c r="J1688">
        <v>0</v>
      </c>
      <c r="K1688" t="str">
        <f>VLOOKUP(EnergyDemand__2_1[[#This Row],[Date]],_holidays!$A$1:$C$2107,2,0)</f>
        <v>Y</v>
      </c>
      <c r="L1688" t="str">
        <f>VLOOKUP(EnergyDemand__2_1[[#This Row],[Date]],_holidays!$A$1:$C$2107,3,0)</f>
        <v>N</v>
      </c>
      <c r="M1688" s="2">
        <v>127234.72</v>
      </c>
      <c r="N1688" s="4">
        <v>35.054800229999998</v>
      </c>
      <c r="O1688" s="54">
        <f>EnergyDemand__2_1[[#This Row],[Demand]]*EnergyDemand__2_1[[#This Row],[RRP AUD$]]</f>
        <v>4460187.6919199852</v>
      </c>
    </row>
    <row r="1689" spans="1:15" x14ac:dyDescent="0.3">
      <c r="A1689" s="3">
        <v>44090</v>
      </c>
      <c r="B1689" s="3" t="str">
        <f>"Q" &amp;INT((MONTH(A1689)+2)/3) &amp; "-" &amp; YEAR(A1689)</f>
        <v>Q3-2020</v>
      </c>
      <c r="C1689" t="str">
        <f>TEXT(EnergyDemand__2_1[[#This Row],[Date]],"mmmm")</f>
        <v>September</v>
      </c>
      <c r="D1689">
        <f>WEEKNUM(EnergyDemand__2_1[[#This Row],[Date]],)</f>
        <v>38</v>
      </c>
      <c r="E1689" t="str">
        <f>TEXT(EnergyDemand__2_1[[#This Row],[Date]],"dddd")</f>
        <v>Wednesday</v>
      </c>
      <c r="F1689" s="49">
        <f>YEAR(EnergyDemand__2_1[[#This Row],[Date]])</f>
        <v>2020</v>
      </c>
      <c r="G1689">
        <v>7.1</v>
      </c>
      <c r="H1689">
        <v>22.8</v>
      </c>
      <c r="I1689">
        <v>17.399999999999999</v>
      </c>
      <c r="J1689">
        <v>0</v>
      </c>
      <c r="K1689" t="str">
        <f>VLOOKUP(EnergyDemand__2_1[[#This Row],[Date]],_holidays!$A$1:$C$2107,2,0)</f>
        <v>N</v>
      </c>
      <c r="L1689" t="str">
        <f>VLOOKUP(EnergyDemand__2_1[[#This Row],[Date]],_holidays!$A$1:$C$2107,3,0)</f>
        <v>N</v>
      </c>
      <c r="M1689" s="2">
        <v>110807.72</v>
      </c>
      <c r="N1689" s="4">
        <v>34.968412190000002</v>
      </c>
      <c r="O1689" s="54">
        <f>EnergyDemand__2_1[[#This Row],[Demand]]*EnergyDemand__2_1[[#This Row],[RRP AUD$]]</f>
        <v>3874770.0267941072</v>
      </c>
    </row>
    <row r="1690" spans="1:15" x14ac:dyDescent="0.3">
      <c r="A1690" s="3">
        <v>42278</v>
      </c>
      <c r="B1690" s="3" t="str">
        <f>"Q" &amp;INT((MONTH(A1690)+2)/3) &amp; "-" &amp; YEAR(A1690)</f>
        <v>Q4-2015</v>
      </c>
      <c r="C1690" t="str">
        <f>TEXT(EnergyDemand__2_1[[#This Row],[Date]],"mmmm")</f>
        <v>October</v>
      </c>
      <c r="D1690">
        <f>WEEKNUM(EnergyDemand__2_1[[#This Row],[Date]],)</f>
        <v>40</v>
      </c>
      <c r="E1690" t="str">
        <f>TEXT(EnergyDemand__2_1[[#This Row],[Date]],"dddd")</f>
        <v>Thursday</v>
      </c>
      <c r="F1690" s="49">
        <f>YEAR(EnergyDemand__2_1[[#This Row],[Date]])</f>
        <v>2015</v>
      </c>
      <c r="G1690">
        <v>6</v>
      </c>
      <c r="H1690">
        <v>21.6</v>
      </c>
      <c r="I1690">
        <v>21.7</v>
      </c>
      <c r="J1690">
        <v>0</v>
      </c>
      <c r="K1690" t="str">
        <f>VLOOKUP(EnergyDemand__2_1[[#This Row],[Date]],_holidays!$A$1:$C$2107,2,0)</f>
        <v>N</v>
      </c>
      <c r="L1690" t="str">
        <f>VLOOKUP(EnergyDemand__2_1[[#This Row],[Date]],_holidays!$A$1:$C$2107,3,0)</f>
        <v>N</v>
      </c>
      <c r="M1690" s="2">
        <v>124356.41499999999</v>
      </c>
      <c r="N1690" s="4">
        <v>34.809762990000003</v>
      </c>
      <c r="O1690" s="54">
        <f>EnergyDemand__2_1[[#This Row],[Demand]]*EnergyDemand__2_1[[#This Row],[RRP AUD$]]</f>
        <v>4328817.332436081</v>
      </c>
    </row>
    <row r="1691" spans="1:15" x14ac:dyDescent="0.3">
      <c r="A1691" s="3">
        <v>42287</v>
      </c>
      <c r="B1691" s="3" t="str">
        <f>"Q" &amp;INT((MONTH(A1691)+2)/3) &amp; "-" &amp; YEAR(A1691)</f>
        <v>Q4-2015</v>
      </c>
      <c r="C1691" t="str">
        <f>TEXT(EnergyDemand__2_1[[#This Row],[Date]],"mmmm")</f>
        <v>October</v>
      </c>
      <c r="D1691">
        <f>WEEKNUM(EnergyDemand__2_1[[#This Row],[Date]],)</f>
        <v>41</v>
      </c>
      <c r="E1691" t="str">
        <f>TEXT(EnergyDemand__2_1[[#This Row],[Date]],"dddd")</f>
        <v>Saturday</v>
      </c>
      <c r="F1691" s="49">
        <f>YEAR(EnergyDemand__2_1[[#This Row],[Date]])</f>
        <v>2015</v>
      </c>
      <c r="G1691">
        <v>17.5</v>
      </c>
      <c r="H1691">
        <v>29.2</v>
      </c>
      <c r="I1691">
        <v>11.9</v>
      </c>
      <c r="J1691">
        <v>0</v>
      </c>
      <c r="K1691" t="str">
        <f>VLOOKUP(EnergyDemand__2_1[[#This Row],[Date]],_holidays!$A$1:$C$2107,2,0)</f>
        <v>Y</v>
      </c>
      <c r="L1691" t="str">
        <f>VLOOKUP(EnergyDemand__2_1[[#This Row],[Date]],_holidays!$A$1:$C$2107,3,0)</f>
        <v>N</v>
      </c>
      <c r="M1691" s="2">
        <v>112604.825</v>
      </c>
      <c r="N1691" s="4">
        <v>34.803176860000001</v>
      </c>
      <c r="O1691" s="54">
        <f>EnergyDemand__2_1[[#This Row],[Demand]]*EnergyDemand__2_1[[#This Row],[RRP AUD$]]</f>
        <v>3919005.6397643494</v>
      </c>
    </row>
    <row r="1692" spans="1:15" x14ac:dyDescent="0.3">
      <c r="A1692" s="3">
        <v>44091</v>
      </c>
      <c r="B1692" s="3" t="str">
        <f>"Q" &amp;INT((MONTH(A1692)+2)/3) &amp; "-" &amp; YEAR(A1692)</f>
        <v>Q3-2020</v>
      </c>
      <c r="C1692" t="str">
        <f>TEXT(EnergyDemand__2_1[[#This Row],[Date]],"mmmm")</f>
        <v>September</v>
      </c>
      <c r="D1692">
        <f>WEEKNUM(EnergyDemand__2_1[[#This Row],[Date]],)</f>
        <v>38</v>
      </c>
      <c r="E1692" t="str">
        <f>TEXT(EnergyDemand__2_1[[#This Row],[Date]],"dddd")</f>
        <v>Thursday</v>
      </c>
      <c r="F1692" s="49">
        <f>YEAR(EnergyDemand__2_1[[#This Row],[Date]])</f>
        <v>2020</v>
      </c>
      <c r="G1692">
        <v>11.8</v>
      </c>
      <c r="H1692">
        <v>15.5</v>
      </c>
      <c r="I1692">
        <v>9.4</v>
      </c>
      <c r="J1692">
        <v>0.8</v>
      </c>
      <c r="K1692" t="str">
        <f>VLOOKUP(EnergyDemand__2_1[[#This Row],[Date]],_holidays!$A$1:$C$2107,2,0)</f>
        <v>N</v>
      </c>
      <c r="L1692" t="str">
        <f>VLOOKUP(EnergyDemand__2_1[[#This Row],[Date]],_holidays!$A$1:$C$2107,3,0)</f>
        <v>N</v>
      </c>
      <c r="M1692" s="2">
        <v>115643.44</v>
      </c>
      <c r="N1692" s="4">
        <v>34.696676500000002</v>
      </c>
      <c r="O1692" s="54">
        <f>EnergyDemand__2_1[[#This Row],[Demand]]*EnergyDemand__2_1[[#This Row],[RRP AUD$]]</f>
        <v>4012443.0270271604</v>
      </c>
    </row>
    <row r="1693" spans="1:15" x14ac:dyDescent="0.3">
      <c r="A1693" s="3">
        <v>42728</v>
      </c>
      <c r="B1693" s="3" t="str">
        <f>"Q" &amp;INT((MONTH(A1693)+2)/3) &amp; "-" &amp; YEAR(A1693)</f>
        <v>Q4-2016</v>
      </c>
      <c r="C1693" t="str">
        <f>TEXT(EnergyDemand__2_1[[#This Row],[Date]],"mmmm")</f>
        <v>December</v>
      </c>
      <c r="D1693">
        <f>WEEKNUM(EnergyDemand__2_1[[#This Row],[Date]],)</f>
        <v>52</v>
      </c>
      <c r="E1693" t="str">
        <f>TEXT(EnergyDemand__2_1[[#This Row],[Date]],"dddd")</f>
        <v>Saturday</v>
      </c>
      <c r="F1693" s="49">
        <f>YEAR(EnergyDemand__2_1[[#This Row],[Date]])</f>
        <v>2016</v>
      </c>
      <c r="G1693">
        <v>16.2</v>
      </c>
      <c r="H1693">
        <v>34.9</v>
      </c>
      <c r="I1693">
        <v>26.3</v>
      </c>
      <c r="J1693">
        <v>0.8</v>
      </c>
      <c r="K1693" t="str">
        <f>VLOOKUP(EnergyDemand__2_1[[#This Row],[Date]],_holidays!$A$1:$C$2107,2,0)</f>
        <v>N</v>
      </c>
      <c r="L1693" t="str">
        <f>VLOOKUP(EnergyDemand__2_1[[#This Row],[Date]],_holidays!$A$1:$C$2107,3,0)</f>
        <v>N</v>
      </c>
      <c r="M1693" s="2">
        <v>114843.875</v>
      </c>
      <c r="N1693" s="4">
        <v>34.693111190000003</v>
      </c>
      <c r="O1693" s="54">
        <f>EnergyDemand__2_1[[#This Row],[Demand]]*EnergyDemand__2_1[[#This Row],[RRP AUD$]]</f>
        <v>3984291.3248654618</v>
      </c>
    </row>
    <row r="1694" spans="1:15" x14ac:dyDescent="0.3">
      <c r="A1694" s="3">
        <v>43821</v>
      </c>
      <c r="B1694" s="3" t="str">
        <f>"Q" &amp;INT((MONTH(A1694)+2)/3) &amp; "-" &amp; YEAR(A1694)</f>
        <v>Q4-2019</v>
      </c>
      <c r="C1694" t="str">
        <f>TEXT(EnergyDemand__2_1[[#This Row],[Date]],"mmmm")</f>
        <v>December</v>
      </c>
      <c r="D1694">
        <f>WEEKNUM(EnergyDemand__2_1[[#This Row],[Date]],)</f>
        <v>52</v>
      </c>
      <c r="E1694" t="str">
        <f>TEXT(EnergyDemand__2_1[[#This Row],[Date]],"dddd")</f>
        <v>Sunday</v>
      </c>
      <c r="F1694" s="49">
        <f>YEAR(EnergyDemand__2_1[[#This Row],[Date]])</f>
        <v>2019</v>
      </c>
      <c r="G1694">
        <v>13.1</v>
      </c>
      <c r="H1694">
        <v>19.600000000000001</v>
      </c>
      <c r="I1694">
        <v>31.5</v>
      </c>
      <c r="J1694">
        <v>0</v>
      </c>
      <c r="K1694" t="str">
        <f>VLOOKUP(EnergyDemand__2_1[[#This Row],[Date]],_holidays!$A$1:$C$2107,2,0)</f>
        <v>N</v>
      </c>
      <c r="L1694" t="str">
        <f>VLOOKUP(EnergyDemand__2_1[[#This Row],[Date]],_holidays!$A$1:$C$2107,3,0)</f>
        <v>N</v>
      </c>
      <c r="M1694" s="2">
        <v>90145.615000000005</v>
      </c>
      <c r="N1694" s="4">
        <v>34.678705909999998</v>
      </c>
      <c r="O1694" s="54">
        <f>EnergyDemand__2_1[[#This Row],[Demand]]*EnergyDemand__2_1[[#This Row],[RRP AUD$]]</f>
        <v>3126133.2716610846</v>
      </c>
    </row>
    <row r="1695" spans="1:15" x14ac:dyDescent="0.3">
      <c r="A1695" s="3">
        <v>44105</v>
      </c>
      <c r="B1695" s="3" t="str">
        <f>"Q" &amp;INT((MONTH(A1695)+2)/3) &amp; "-" &amp; YEAR(A1695)</f>
        <v>Q4-2020</v>
      </c>
      <c r="C1695" t="str">
        <f>TEXT(EnergyDemand__2_1[[#This Row],[Date]],"mmmm")</f>
        <v>October</v>
      </c>
      <c r="D1695">
        <f>WEEKNUM(EnergyDemand__2_1[[#This Row],[Date]],)</f>
        <v>40</v>
      </c>
      <c r="E1695" t="str">
        <f>TEXT(EnergyDemand__2_1[[#This Row],[Date]],"dddd")</f>
        <v>Thursday</v>
      </c>
      <c r="F1695" s="49">
        <f>YEAR(EnergyDemand__2_1[[#This Row],[Date]])</f>
        <v>2020</v>
      </c>
      <c r="G1695">
        <v>9.4</v>
      </c>
      <c r="H1695">
        <v>19.5</v>
      </c>
      <c r="I1695">
        <v>21.2</v>
      </c>
      <c r="J1695">
        <v>1.8</v>
      </c>
      <c r="K1695" t="str">
        <f>VLOOKUP(EnergyDemand__2_1[[#This Row],[Date]],_holidays!$A$1:$C$2107,2,0)</f>
        <v>N</v>
      </c>
      <c r="L1695" t="str">
        <f>VLOOKUP(EnergyDemand__2_1[[#This Row],[Date]],_holidays!$A$1:$C$2107,3,0)</f>
        <v>N</v>
      </c>
      <c r="M1695" s="2">
        <v>106641.79</v>
      </c>
      <c r="N1695" s="4">
        <v>34.65467056</v>
      </c>
      <c r="O1695" s="54">
        <f>EnergyDemand__2_1[[#This Row],[Demand]]*EnergyDemand__2_1[[#This Row],[RRP AUD$]]</f>
        <v>3695636.1003787019</v>
      </c>
    </row>
    <row r="1696" spans="1:15" x14ac:dyDescent="0.3">
      <c r="A1696" s="3">
        <v>43912</v>
      </c>
      <c r="B1696" s="3" t="str">
        <f>"Q" &amp;INT((MONTH(A1696)+2)/3) &amp; "-" &amp; YEAR(A1696)</f>
        <v>Q1-2020</v>
      </c>
      <c r="C1696" t="str">
        <f>TEXT(EnergyDemand__2_1[[#This Row],[Date]],"mmmm")</f>
        <v>March</v>
      </c>
      <c r="D1696">
        <f>WEEKNUM(EnergyDemand__2_1[[#This Row],[Date]],)</f>
        <v>13</v>
      </c>
      <c r="E1696" t="str">
        <f>TEXT(EnergyDemand__2_1[[#This Row],[Date]],"dddd")</f>
        <v>Sunday</v>
      </c>
      <c r="F1696" s="49">
        <f>YEAR(EnergyDemand__2_1[[#This Row],[Date]])</f>
        <v>2020</v>
      </c>
      <c r="G1696">
        <v>12.1</v>
      </c>
      <c r="H1696">
        <v>18.3</v>
      </c>
      <c r="I1696">
        <v>15.2</v>
      </c>
      <c r="J1696">
        <v>0</v>
      </c>
      <c r="K1696" t="str">
        <f>VLOOKUP(EnergyDemand__2_1[[#This Row],[Date]],_holidays!$A$1:$C$2107,2,0)</f>
        <v>Y</v>
      </c>
      <c r="L1696" t="str">
        <f>VLOOKUP(EnergyDemand__2_1[[#This Row],[Date]],_holidays!$A$1:$C$2107,3,0)</f>
        <v>N</v>
      </c>
      <c r="M1696" s="2">
        <v>97449.684999999998</v>
      </c>
      <c r="N1696" s="4">
        <v>34.618054800000003</v>
      </c>
      <c r="O1696" s="54">
        <f>EnergyDemand__2_1[[#This Row],[Demand]]*EnergyDemand__2_1[[#This Row],[RRP AUD$]]</f>
        <v>3373518.5355727384</v>
      </c>
    </row>
    <row r="1697" spans="1:15" x14ac:dyDescent="0.3">
      <c r="A1697" s="3">
        <v>42146</v>
      </c>
      <c r="B1697" s="3" t="str">
        <f>"Q" &amp;INT((MONTH(A1697)+2)/3) &amp; "-" &amp; YEAR(A1697)</f>
        <v>Q2-2015</v>
      </c>
      <c r="C1697" t="str">
        <f>TEXT(EnergyDemand__2_1[[#This Row],[Date]],"mmmm")</f>
        <v>May</v>
      </c>
      <c r="D1697">
        <f>WEEKNUM(EnergyDemand__2_1[[#This Row],[Date]],)</f>
        <v>21</v>
      </c>
      <c r="E1697" t="str">
        <f>TEXT(EnergyDemand__2_1[[#This Row],[Date]],"dddd")</f>
        <v>Friday</v>
      </c>
      <c r="F1697" s="49">
        <f>YEAR(EnergyDemand__2_1[[#This Row],[Date]])</f>
        <v>2015</v>
      </c>
      <c r="G1697">
        <v>9.1</v>
      </c>
      <c r="H1697">
        <v>14.1</v>
      </c>
      <c r="I1697">
        <v>6.7</v>
      </c>
      <c r="J1697">
        <v>0.4</v>
      </c>
      <c r="K1697" t="str">
        <f>VLOOKUP(EnergyDemand__2_1[[#This Row],[Date]],_holidays!$A$1:$C$2107,2,0)</f>
        <v>Y</v>
      </c>
      <c r="L1697" t="str">
        <f>VLOOKUP(EnergyDemand__2_1[[#This Row],[Date]],_holidays!$A$1:$C$2107,3,0)</f>
        <v>N</v>
      </c>
      <c r="M1697" s="2">
        <v>133422.46</v>
      </c>
      <c r="N1697" s="4">
        <v>34.614105330000001</v>
      </c>
      <c r="O1697" s="54">
        <f>EnergyDemand__2_1[[#This Row],[Demand]]*EnergyDemand__2_1[[#This Row],[RRP AUD$]]</f>
        <v>4618299.0838277116</v>
      </c>
    </row>
    <row r="1698" spans="1:15" x14ac:dyDescent="0.3">
      <c r="A1698" s="3">
        <v>42313</v>
      </c>
      <c r="B1698" s="3" t="str">
        <f>"Q" &amp;INT((MONTH(A1698)+2)/3) &amp; "-" &amp; YEAR(A1698)</f>
        <v>Q4-2015</v>
      </c>
      <c r="C1698" t="str">
        <f>TEXT(EnergyDemand__2_1[[#This Row],[Date]],"mmmm")</f>
        <v>November</v>
      </c>
      <c r="D1698">
        <f>WEEKNUM(EnergyDemand__2_1[[#This Row],[Date]],)</f>
        <v>45</v>
      </c>
      <c r="E1698" t="str">
        <f>TEXT(EnergyDemand__2_1[[#This Row],[Date]],"dddd")</f>
        <v>Thursday</v>
      </c>
      <c r="F1698" s="49">
        <f>YEAR(EnergyDemand__2_1[[#This Row],[Date]])</f>
        <v>2015</v>
      </c>
      <c r="G1698">
        <v>16.2</v>
      </c>
      <c r="H1698">
        <v>24.7</v>
      </c>
      <c r="I1698">
        <v>16.399999999999999</v>
      </c>
      <c r="J1698">
        <v>12.2</v>
      </c>
      <c r="K1698" t="str">
        <f>VLOOKUP(EnergyDemand__2_1[[#This Row],[Date]],_holidays!$A$1:$C$2107,2,0)</f>
        <v>Y</v>
      </c>
      <c r="L1698" t="str">
        <f>VLOOKUP(EnergyDemand__2_1[[#This Row],[Date]],_holidays!$A$1:$C$2107,3,0)</f>
        <v>N</v>
      </c>
      <c r="M1698" s="2">
        <v>125985.465</v>
      </c>
      <c r="N1698" s="4">
        <v>34.576790760000002</v>
      </c>
      <c r="O1698" s="54">
        <f>EnergyDemand__2_1[[#This Row],[Demand]]*EnergyDemand__2_1[[#This Row],[RRP AUD$]]</f>
        <v>4356173.0621063039</v>
      </c>
    </row>
    <row r="1699" spans="1:15" x14ac:dyDescent="0.3">
      <c r="A1699" s="3">
        <v>42007</v>
      </c>
      <c r="B1699" s="3" t="str">
        <f>"Q" &amp;INT((MONTH(A1699)+2)/3) &amp; "-" &amp; YEAR(A1699)</f>
        <v>Q1-2015</v>
      </c>
      <c r="C1699" t="str">
        <f>TEXT(EnergyDemand__2_1[[#This Row],[Date]],"mmmm")</f>
        <v>January</v>
      </c>
      <c r="D1699">
        <f>WEEKNUM(EnergyDemand__2_1[[#This Row],[Date]],)</f>
        <v>1</v>
      </c>
      <c r="E1699" t="str">
        <f>TEXT(EnergyDemand__2_1[[#This Row],[Date]],"dddd")</f>
        <v>Saturday</v>
      </c>
      <c r="F1699" s="49">
        <f>YEAR(EnergyDemand__2_1[[#This Row],[Date]])</f>
        <v>2015</v>
      </c>
      <c r="G1699">
        <v>20</v>
      </c>
      <c r="H1699">
        <v>38.200000000000003</v>
      </c>
      <c r="I1699">
        <v>26.5</v>
      </c>
      <c r="J1699">
        <v>0</v>
      </c>
      <c r="K1699" t="str">
        <f>VLOOKUP(EnergyDemand__2_1[[#This Row],[Date]],_holidays!$A$1:$C$2107,2,0)</f>
        <v>N</v>
      </c>
      <c r="L1699" t="str">
        <f>VLOOKUP(EnergyDemand__2_1[[#This Row],[Date]],_holidays!$A$1:$C$2107,3,0)</f>
        <v>N</v>
      </c>
      <c r="M1699" s="2">
        <v>142300.54</v>
      </c>
      <c r="N1699" s="4">
        <v>34.564854830000002</v>
      </c>
      <c r="O1699" s="54">
        <f>EnergyDemand__2_1[[#This Row],[Demand]]*EnergyDemand__2_1[[#This Row],[RRP AUD$]]</f>
        <v>4918597.5073306086</v>
      </c>
    </row>
    <row r="1700" spans="1:15" x14ac:dyDescent="0.3">
      <c r="A1700" s="3">
        <v>42262</v>
      </c>
      <c r="B1700" s="3" t="str">
        <f>"Q" &amp;INT((MONTH(A1700)+2)/3) &amp; "-" &amp; YEAR(A1700)</f>
        <v>Q3-2015</v>
      </c>
      <c r="C1700" t="str">
        <f>TEXT(EnergyDemand__2_1[[#This Row],[Date]],"mmmm")</f>
        <v>September</v>
      </c>
      <c r="D1700">
        <f>WEEKNUM(EnergyDemand__2_1[[#This Row],[Date]],)</f>
        <v>38</v>
      </c>
      <c r="E1700" t="str">
        <f>TEXT(EnergyDemand__2_1[[#This Row],[Date]],"dddd")</f>
        <v>Tuesday</v>
      </c>
      <c r="F1700" s="49">
        <f>YEAR(EnergyDemand__2_1[[#This Row],[Date]])</f>
        <v>2015</v>
      </c>
      <c r="G1700">
        <v>10.8</v>
      </c>
      <c r="H1700">
        <v>15.9</v>
      </c>
      <c r="I1700">
        <v>15</v>
      </c>
      <c r="J1700">
        <v>15.8</v>
      </c>
      <c r="K1700" t="str">
        <f>VLOOKUP(EnergyDemand__2_1[[#This Row],[Date]],_holidays!$A$1:$C$2107,2,0)</f>
        <v>Y</v>
      </c>
      <c r="L1700" t="str">
        <f>VLOOKUP(EnergyDemand__2_1[[#This Row],[Date]],_holidays!$A$1:$C$2107,3,0)</f>
        <v>N</v>
      </c>
      <c r="M1700" s="2">
        <v>123750.5</v>
      </c>
      <c r="N1700" s="4">
        <v>34.506522410000002</v>
      </c>
      <c r="O1700" s="54">
        <f>EnergyDemand__2_1[[#This Row],[Demand]]*EnergyDemand__2_1[[#This Row],[RRP AUD$]]</f>
        <v>4270199.4014987051</v>
      </c>
    </row>
    <row r="1701" spans="1:15" x14ac:dyDescent="0.3">
      <c r="A1701" s="3">
        <v>42013</v>
      </c>
      <c r="B1701" s="3" t="str">
        <f>"Q" &amp;INT((MONTH(A1701)+2)/3) &amp; "-" &amp; YEAR(A1701)</f>
        <v>Q1-2015</v>
      </c>
      <c r="C1701" t="str">
        <f>TEXT(EnergyDemand__2_1[[#This Row],[Date]],"mmmm")</f>
        <v>January</v>
      </c>
      <c r="D1701">
        <f>WEEKNUM(EnergyDemand__2_1[[#This Row],[Date]],)</f>
        <v>2</v>
      </c>
      <c r="E1701" t="str">
        <f>TEXT(EnergyDemand__2_1[[#This Row],[Date]],"dddd")</f>
        <v>Friday</v>
      </c>
      <c r="F1701" s="49">
        <f>YEAR(EnergyDemand__2_1[[#This Row],[Date]])</f>
        <v>2015</v>
      </c>
      <c r="G1701">
        <v>16.5</v>
      </c>
      <c r="H1701">
        <v>18</v>
      </c>
      <c r="I1701">
        <v>3.1</v>
      </c>
      <c r="J1701">
        <v>1.2</v>
      </c>
      <c r="K1701" t="str">
        <f>VLOOKUP(EnergyDemand__2_1[[#This Row],[Date]],_holidays!$A$1:$C$2107,2,0)</f>
        <v>N</v>
      </c>
      <c r="L1701" t="str">
        <f>VLOOKUP(EnergyDemand__2_1[[#This Row],[Date]],_holidays!$A$1:$C$2107,3,0)</f>
        <v>N</v>
      </c>
      <c r="M1701" s="2">
        <v>121801.155</v>
      </c>
      <c r="N1701" s="4">
        <v>34.490675449999998</v>
      </c>
      <c r="O1701" s="54">
        <f>EnergyDemand__2_1[[#This Row],[Demand]]*EnergyDemand__2_1[[#This Row],[RRP AUD$]]</f>
        <v>4201004.1065401444</v>
      </c>
    </row>
    <row r="1702" spans="1:15" x14ac:dyDescent="0.3">
      <c r="A1702" s="3">
        <v>42376</v>
      </c>
      <c r="B1702" s="3" t="str">
        <f>"Q" &amp;INT((MONTH(A1702)+2)/3) &amp; "-" &amp; YEAR(A1702)</f>
        <v>Q1-2016</v>
      </c>
      <c r="C1702" t="str">
        <f>TEXT(EnergyDemand__2_1[[#This Row],[Date]],"mmmm")</f>
        <v>January</v>
      </c>
      <c r="D1702">
        <f>WEEKNUM(EnergyDemand__2_1[[#This Row],[Date]],)</f>
        <v>2</v>
      </c>
      <c r="E1702" t="str">
        <f>TEXT(EnergyDemand__2_1[[#This Row],[Date]],"dddd")</f>
        <v>Thursday</v>
      </c>
      <c r="F1702" s="49">
        <f>YEAR(EnergyDemand__2_1[[#This Row],[Date]])</f>
        <v>2016</v>
      </c>
      <c r="G1702">
        <v>16.3</v>
      </c>
      <c r="H1702">
        <v>21.3</v>
      </c>
      <c r="I1702">
        <v>30.4</v>
      </c>
      <c r="J1702">
        <v>0</v>
      </c>
      <c r="K1702" t="str">
        <f>VLOOKUP(EnergyDemand__2_1[[#This Row],[Date]],_holidays!$A$1:$C$2107,2,0)</f>
        <v>N</v>
      </c>
      <c r="L1702" t="str">
        <f>VLOOKUP(EnergyDemand__2_1[[#This Row],[Date]],_holidays!$A$1:$C$2107,3,0)</f>
        <v>N</v>
      </c>
      <c r="M1702" s="2">
        <v>112392.69500000001</v>
      </c>
      <c r="N1702" s="4">
        <v>34.445069169999996</v>
      </c>
      <c r="O1702" s="54">
        <f>EnergyDemand__2_1[[#This Row],[Demand]]*EnergyDemand__2_1[[#This Row],[RRP AUD$]]</f>
        <v>3871374.153477713</v>
      </c>
    </row>
    <row r="1703" spans="1:15" x14ac:dyDescent="0.3">
      <c r="A1703" s="3">
        <v>42025</v>
      </c>
      <c r="B1703" s="3" t="str">
        <f>"Q" &amp;INT((MONTH(A1703)+2)/3) &amp; "-" &amp; YEAR(A1703)</f>
        <v>Q1-2015</v>
      </c>
      <c r="C1703" t="str">
        <f>TEXT(EnergyDemand__2_1[[#This Row],[Date]],"mmmm")</f>
        <v>January</v>
      </c>
      <c r="D1703">
        <f>WEEKNUM(EnergyDemand__2_1[[#This Row],[Date]],)</f>
        <v>4</v>
      </c>
      <c r="E1703" t="str">
        <f>TEXT(EnergyDemand__2_1[[#This Row],[Date]],"dddd")</f>
        <v>Wednesday</v>
      </c>
      <c r="F1703" s="49">
        <f>YEAR(EnergyDemand__2_1[[#This Row],[Date]])</f>
        <v>2015</v>
      </c>
      <c r="G1703">
        <v>19.7</v>
      </c>
      <c r="H1703">
        <v>33.1</v>
      </c>
      <c r="I1703">
        <v>25.8</v>
      </c>
      <c r="J1703">
        <v>0</v>
      </c>
      <c r="K1703" t="str">
        <f>VLOOKUP(EnergyDemand__2_1[[#This Row],[Date]],_holidays!$A$1:$C$2107,2,0)</f>
        <v>N</v>
      </c>
      <c r="L1703" t="str">
        <f>VLOOKUP(EnergyDemand__2_1[[#This Row],[Date]],_holidays!$A$1:$C$2107,3,0)</f>
        <v>N</v>
      </c>
      <c r="M1703" s="2">
        <v>148702.505</v>
      </c>
      <c r="N1703" s="4">
        <v>34.443415459999997</v>
      </c>
      <c r="O1703" s="54">
        <f>EnergyDemand__2_1[[#This Row],[Demand]]*EnergyDemand__2_1[[#This Row],[RRP AUD$]]</f>
        <v>5121822.159657727</v>
      </c>
    </row>
    <row r="1704" spans="1:15" x14ac:dyDescent="0.3">
      <c r="A1704" s="3">
        <v>42411</v>
      </c>
      <c r="B1704" s="3" t="str">
        <f>"Q" &amp;INT((MONTH(A1704)+2)/3) &amp; "-" &amp; YEAR(A1704)</f>
        <v>Q1-2016</v>
      </c>
      <c r="C1704" t="str">
        <f>TEXT(EnergyDemand__2_1[[#This Row],[Date]],"mmmm")</f>
        <v>February</v>
      </c>
      <c r="D1704">
        <f>WEEKNUM(EnergyDemand__2_1[[#This Row],[Date]],)</f>
        <v>7</v>
      </c>
      <c r="E1704" t="str">
        <f>TEXT(EnergyDemand__2_1[[#This Row],[Date]],"dddd")</f>
        <v>Thursday</v>
      </c>
      <c r="F1704" s="49">
        <f>YEAR(EnergyDemand__2_1[[#This Row],[Date]])</f>
        <v>2016</v>
      </c>
      <c r="G1704">
        <v>18</v>
      </c>
      <c r="H1704">
        <v>23.8</v>
      </c>
      <c r="I1704">
        <v>27.6</v>
      </c>
      <c r="J1704">
        <v>0</v>
      </c>
      <c r="K1704" t="str">
        <f>VLOOKUP(EnergyDemand__2_1[[#This Row],[Date]],_holidays!$A$1:$C$2107,2,0)</f>
        <v>Y</v>
      </c>
      <c r="L1704" t="str">
        <f>VLOOKUP(EnergyDemand__2_1[[#This Row],[Date]],_holidays!$A$1:$C$2107,3,0)</f>
        <v>N</v>
      </c>
      <c r="M1704" s="2">
        <v>131003.79</v>
      </c>
      <c r="N1704" s="4">
        <v>34.389933720000002</v>
      </c>
      <c r="O1704" s="54">
        <f>EnergyDemand__2_1[[#This Row],[Demand]]*EnergyDemand__2_1[[#This Row],[RRP AUD$]]</f>
        <v>4505211.6551687988</v>
      </c>
    </row>
    <row r="1705" spans="1:15" x14ac:dyDescent="0.3">
      <c r="A1705" s="3">
        <v>44086</v>
      </c>
      <c r="B1705" s="3" t="str">
        <f>"Q" &amp;INT((MONTH(A1705)+2)/3) &amp; "-" &amp; YEAR(A1705)</f>
        <v>Q3-2020</v>
      </c>
      <c r="C1705" t="str">
        <f>TEXT(EnergyDemand__2_1[[#This Row],[Date]],"mmmm")</f>
        <v>September</v>
      </c>
      <c r="D1705">
        <f>WEEKNUM(EnergyDemand__2_1[[#This Row],[Date]],)</f>
        <v>37</v>
      </c>
      <c r="E1705" t="str">
        <f>TEXT(EnergyDemand__2_1[[#This Row],[Date]],"dddd")</f>
        <v>Saturday</v>
      </c>
      <c r="F1705" s="49">
        <f>YEAR(EnergyDemand__2_1[[#This Row],[Date]])</f>
        <v>2020</v>
      </c>
      <c r="G1705">
        <v>13.3</v>
      </c>
      <c r="H1705">
        <v>16</v>
      </c>
      <c r="I1705">
        <v>4</v>
      </c>
      <c r="J1705">
        <v>1.6</v>
      </c>
      <c r="K1705" t="str">
        <f>VLOOKUP(EnergyDemand__2_1[[#This Row],[Date]],_holidays!$A$1:$C$2107,2,0)</f>
        <v>N</v>
      </c>
      <c r="L1705" t="str">
        <f>VLOOKUP(EnergyDemand__2_1[[#This Row],[Date]],_holidays!$A$1:$C$2107,3,0)</f>
        <v>N</v>
      </c>
      <c r="M1705" s="2">
        <v>111644.6</v>
      </c>
      <c r="N1705" s="4">
        <v>34.264167829999998</v>
      </c>
      <c r="O1705" s="54">
        <f>EnergyDemand__2_1[[#This Row],[Demand]]*EnergyDemand__2_1[[#This Row],[RRP AUD$]]</f>
        <v>3825409.3117132178</v>
      </c>
    </row>
    <row r="1706" spans="1:15" x14ac:dyDescent="0.3">
      <c r="A1706" s="3">
        <v>44095</v>
      </c>
      <c r="B1706" s="3" t="str">
        <f>"Q" &amp;INT((MONTH(A1706)+2)/3) &amp; "-" &amp; YEAR(A1706)</f>
        <v>Q3-2020</v>
      </c>
      <c r="C1706" t="str">
        <f>TEXT(EnergyDemand__2_1[[#This Row],[Date]],"mmmm")</f>
        <v>September</v>
      </c>
      <c r="D1706">
        <f>WEEKNUM(EnergyDemand__2_1[[#This Row],[Date]],)</f>
        <v>39</v>
      </c>
      <c r="E1706" t="str">
        <f>TEXT(EnergyDemand__2_1[[#This Row],[Date]],"dddd")</f>
        <v>Monday</v>
      </c>
      <c r="F1706" s="49">
        <f>YEAR(EnergyDemand__2_1[[#This Row],[Date]])</f>
        <v>2020</v>
      </c>
      <c r="G1706">
        <v>16.600000000000001</v>
      </c>
      <c r="H1706">
        <v>19.8</v>
      </c>
      <c r="I1706">
        <v>13</v>
      </c>
      <c r="J1706">
        <v>0</v>
      </c>
      <c r="K1706" t="str">
        <f>VLOOKUP(EnergyDemand__2_1[[#This Row],[Date]],_holidays!$A$1:$C$2107,2,0)</f>
        <v>N</v>
      </c>
      <c r="L1706" t="str">
        <f>VLOOKUP(EnergyDemand__2_1[[#This Row],[Date]],_holidays!$A$1:$C$2107,3,0)</f>
        <v>N</v>
      </c>
      <c r="M1706" s="2">
        <v>100977.95</v>
      </c>
      <c r="N1706" s="4">
        <v>34.25364192</v>
      </c>
      <c r="O1706" s="54">
        <f>EnergyDemand__2_1[[#This Row],[Demand]]*EnergyDemand__2_1[[#This Row],[RRP AUD$]]</f>
        <v>3458862.5411156639</v>
      </c>
    </row>
    <row r="1707" spans="1:15" x14ac:dyDescent="0.3">
      <c r="A1707" s="3">
        <v>43998</v>
      </c>
      <c r="B1707" s="3" t="str">
        <f>"Q" &amp;INT((MONTH(A1707)+2)/3) &amp; "-" &amp; YEAR(A1707)</f>
        <v>Q2-2020</v>
      </c>
      <c r="C1707" t="str">
        <f>TEXT(EnergyDemand__2_1[[#This Row],[Date]],"mmmm")</f>
        <v>June</v>
      </c>
      <c r="D1707">
        <f>WEEKNUM(EnergyDemand__2_1[[#This Row],[Date]],)</f>
        <v>25</v>
      </c>
      <c r="E1707" t="str">
        <f>TEXT(EnergyDemand__2_1[[#This Row],[Date]],"dddd")</f>
        <v>Tuesday</v>
      </c>
      <c r="F1707" s="49">
        <f>YEAR(EnergyDemand__2_1[[#This Row],[Date]])</f>
        <v>2020</v>
      </c>
      <c r="G1707">
        <v>13</v>
      </c>
      <c r="H1707">
        <v>17.899999999999999</v>
      </c>
      <c r="I1707">
        <v>6.7</v>
      </c>
      <c r="J1707">
        <v>0</v>
      </c>
      <c r="K1707" t="str">
        <f>VLOOKUP(EnergyDemand__2_1[[#This Row],[Date]],_holidays!$A$1:$C$2107,2,0)</f>
        <v>Y</v>
      </c>
      <c r="L1707" t="str">
        <f>VLOOKUP(EnergyDemand__2_1[[#This Row],[Date]],_holidays!$A$1:$C$2107,3,0)</f>
        <v>N</v>
      </c>
      <c r="M1707" s="2">
        <v>124473.67</v>
      </c>
      <c r="N1707" s="4">
        <v>34.230911220000003</v>
      </c>
      <c r="O1707" s="54">
        <f>EnergyDemand__2_1[[#This Row],[Demand]]*EnergyDemand__2_1[[#This Row],[RRP AUD$]]</f>
        <v>4260847.1469975775</v>
      </c>
    </row>
    <row r="1708" spans="1:15" x14ac:dyDescent="0.3">
      <c r="A1708" s="3">
        <v>44097</v>
      </c>
      <c r="B1708" s="3" t="str">
        <f>"Q" &amp;INT((MONTH(A1708)+2)/3) &amp; "-" &amp; YEAR(A1708)</f>
        <v>Q3-2020</v>
      </c>
      <c r="C1708" t="str">
        <f>TEXT(EnergyDemand__2_1[[#This Row],[Date]],"mmmm")</f>
        <v>September</v>
      </c>
      <c r="D1708">
        <f>WEEKNUM(EnergyDemand__2_1[[#This Row],[Date]],)</f>
        <v>39</v>
      </c>
      <c r="E1708" t="str">
        <f>TEXT(EnergyDemand__2_1[[#This Row],[Date]],"dddd")</f>
        <v>Wednesday</v>
      </c>
      <c r="F1708" s="49">
        <f>YEAR(EnergyDemand__2_1[[#This Row],[Date]])</f>
        <v>2020</v>
      </c>
      <c r="G1708">
        <v>10.6</v>
      </c>
      <c r="H1708">
        <v>15.1</v>
      </c>
      <c r="I1708">
        <v>12.3</v>
      </c>
      <c r="J1708">
        <v>0.2</v>
      </c>
      <c r="K1708" t="str">
        <f>VLOOKUP(EnergyDemand__2_1[[#This Row],[Date]],_holidays!$A$1:$C$2107,2,0)</f>
        <v>N</v>
      </c>
      <c r="L1708" t="str">
        <f>VLOOKUP(EnergyDemand__2_1[[#This Row],[Date]],_holidays!$A$1:$C$2107,3,0)</f>
        <v>N</v>
      </c>
      <c r="M1708" s="2">
        <v>112412.44500000001</v>
      </c>
      <c r="N1708" s="4">
        <v>34.211794570000002</v>
      </c>
      <c r="O1708" s="54">
        <f>EnergyDemand__2_1[[#This Row],[Demand]]*EnergyDemand__2_1[[#This Row],[RRP AUD$]]</f>
        <v>3845831.4754514243</v>
      </c>
    </row>
    <row r="1709" spans="1:15" x14ac:dyDescent="0.3">
      <c r="A1709" s="3">
        <v>42350</v>
      </c>
      <c r="B1709" s="3" t="str">
        <f>"Q" &amp;INT((MONTH(A1709)+2)/3) &amp; "-" &amp; YEAR(A1709)</f>
        <v>Q4-2015</v>
      </c>
      <c r="C1709" t="str">
        <f>TEXT(EnergyDemand__2_1[[#This Row],[Date]],"mmmm")</f>
        <v>December</v>
      </c>
      <c r="D1709">
        <f>WEEKNUM(EnergyDemand__2_1[[#This Row],[Date]],)</f>
        <v>50</v>
      </c>
      <c r="E1709" t="str">
        <f>TEXT(EnergyDemand__2_1[[#This Row],[Date]],"dddd")</f>
        <v>Saturday</v>
      </c>
      <c r="F1709" s="49">
        <f>YEAR(EnergyDemand__2_1[[#This Row],[Date]])</f>
        <v>2015</v>
      </c>
      <c r="G1709">
        <v>10.1</v>
      </c>
      <c r="H1709">
        <v>18.3</v>
      </c>
      <c r="I1709">
        <v>27.9</v>
      </c>
      <c r="J1709">
        <v>2</v>
      </c>
      <c r="K1709" t="str">
        <f>VLOOKUP(EnergyDemand__2_1[[#This Row],[Date]],_holidays!$A$1:$C$2107,2,0)</f>
        <v>Y</v>
      </c>
      <c r="L1709" t="str">
        <f>VLOOKUP(EnergyDemand__2_1[[#This Row],[Date]],_holidays!$A$1:$C$2107,3,0)</f>
        <v>N</v>
      </c>
      <c r="M1709" s="2">
        <v>106139.41</v>
      </c>
      <c r="N1709" s="4">
        <v>34.142897920000003</v>
      </c>
      <c r="O1709" s="54">
        <f>EnergyDemand__2_1[[#This Row],[Demand]]*EnergyDemand__2_1[[#This Row],[RRP AUD$]]</f>
        <v>3623907.0409190278</v>
      </c>
    </row>
    <row r="1710" spans="1:15" x14ac:dyDescent="0.3">
      <c r="A1710" s="3">
        <v>42231</v>
      </c>
      <c r="B1710" s="3" t="str">
        <f>"Q" &amp;INT((MONTH(A1710)+2)/3) &amp; "-" &amp; YEAR(A1710)</f>
        <v>Q3-2015</v>
      </c>
      <c r="C1710" t="str">
        <f>TEXT(EnergyDemand__2_1[[#This Row],[Date]],"mmmm")</f>
        <v>August</v>
      </c>
      <c r="D1710">
        <f>WEEKNUM(EnergyDemand__2_1[[#This Row],[Date]],)</f>
        <v>33</v>
      </c>
      <c r="E1710" t="str">
        <f>TEXT(EnergyDemand__2_1[[#This Row],[Date]],"dddd")</f>
        <v>Saturday</v>
      </c>
      <c r="F1710" s="49">
        <f>YEAR(EnergyDemand__2_1[[#This Row],[Date]])</f>
        <v>2015</v>
      </c>
      <c r="G1710">
        <v>10</v>
      </c>
      <c r="H1710">
        <v>14.9</v>
      </c>
      <c r="I1710">
        <v>10.9</v>
      </c>
      <c r="J1710">
        <v>0.4</v>
      </c>
      <c r="K1710" t="str">
        <f>VLOOKUP(EnergyDemand__2_1[[#This Row],[Date]],_holidays!$A$1:$C$2107,2,0)</f>
        <v>Y</v>
      </c>
      <c r="L1710" t="str">
        <f>VLOOKUP(EnergyDemand__2_1[[#This Row],[Date]],_holidays!$A$1:$C$2107,3,0)</f>
        <v>N</v>
      </c>
      <c r="M1710" s="2">
        <v>122088.76</v>
      </c>
      <c r="N1710" s="4">
        <v>34.086154360000002</v>
      </c>
      <c r="O1710" s="54">
        <f>EnergyDemand__2_1[[#This Row],[Demand]]*EnergyDemand__2_1[[#This Row],[RRP AUD$]]</f>
        <v>4161536.3189809937</v>
      </c>
    </row>
    <row r="1711" spans="1:15" x14ac:dyDescent="0.3">
      <c r="A1711" s="3">
        <v>44002</v>
      </c>
      <c r="B1711" s="3" t="str">
        <f>"Q" &amp;INT((MONTH(A1711)+2)/3) &amp; "-" &amp; YEAR(A1711)</f>
        <v>Q2-2020</v>
      </c>
      <c r="C1711" t="str">
        <f>TEXT(EnergyDemand__2_1[[#This Row],[Date]],"mmmm")</f>
        <v>June</v>
      </c>
      <c r="D1711">
        <f>WEEKNUM(EnergyDemand__2_1[[#This Row],[Date]],)</f>
        <v>25</v>
      </c>
      <c r="E1711" t="str">
        <f>TEXT(EnergyDemand__2_1[[#This Row],[Date]],"dddd")</f>
        <v>Saturday</v>
      </c>
      <c r="F1711" s="49">
        <f>YEAR(EnergyDemand__2_1[[#This Row],[Date]])</f>
        <v>2020</v>
      </c>
      <c r="G1711">
        <v>12.8</v>
      </c>
      <c r="H1711">
        <v>16.899999999999999</v>
      </c>
      <c r="I1711">
        <v>8.5</v>
      </c>
      <c r="J1711">
        <v>1.4</v>
      </c>
      <c r="K1711" t="str">
        <f>VLOOKUP(EnergyDemand__2_1[[#This Row],[Date]],_holidays!$A$1:$C$2107,2,0)</f>
        <v>Y</v>
      </c>
      <c r="L1711" t="str">
        <f>VLOOKUP(EnergyDemand__2_1[[#This Row],[Date]],_holidays!$A$1:$C$2107,3,0)</f>
        <v>N</v>
      </c>
      <c r="M1711" s="2">
        <v>109644.69500000001</v>
      </c>
      <c r="N1711" s="4">
        <v>34.059332099999999</v>
      </c>
      <c r="O1711" s="54">
        <f>EnergyDemand__2_1[[#This Row],[Demand]]*EnergyDemand__2_1[[#This Row],[RRP AUD$]]</f>
        <v>3734425.0800082097</v>
      </c>
    </row>
    <row r="1712" spans="1:15" x14ac:dyDescent="0.3">
      <c r="A1712" s="3">
        <v>42087</v>
      </c>
      <c r="B1712" s="3" t="str">
        <f>"Q" &amp;INT((MONTH(A1712)+2)/3) &amp; "-" &amp; YEAR(A1712)</f>
        <v>Q1-2015</v>
      </c>
      <c r="C1712" t="str">
        <f>TEXT(EnergyDemand__2_1[[#This Row],[Date]],"mmmm")</f>
        <v>March</v>
      </c>
      <c r="D1712">
        <f>WEEKNUM(EnergyDemand__2_1[[#This Row],[Date]],)</f>
        <v>13</v>
      </c>
      <c r="E1712" t="str">
        <f>TEXT(EnergyDemand__2_1[[#This Row],[Date]],"dddd")</f>
        <v>Tuesday</v>
      </c>
      <c r="F1712" s="49">
        <f>YEAR(EnergyDemand__2_1[[#This Row],[Date]])</f>
        <v>2015</v>
      </c>
      <c r="G1712">
        <v>12.6</v>
      </c>
      <c r="H1712">
        <v>15.3</v>
      </c>
      <c r="I1712">
        <v>3.8</v>
      </c>
      <c r="J1712">
        <v>1.4</v>
      </c>
      <c r="K1712" t="str">
        <f>VLOOKUP(EnergyDemand__2_1[[#This Row],[Date]],_holidays!$A$1:$C$2107,2,0)</f>
        <v>Y</v>
      </c>
      <c r="L1712" t="str">
        <f>VLOOKUP(EnergyDemand__2_1[[#This Row],[Date]],_holidays!$A$1:$C$2107,3,0)</f>
        <v>N</v>
      </c>
      <c r="M1712" s="2">
        <v>123234.935</v>
      </c>
      <c r="N1712" s="4">
        <v>34.05849946</v>
      </c>
      <c r="O1712" s="54">
        <f>EnergyDemand__2_1[[#This Row],[Demand]]*EnergyDemand__2_1[[#This Row],[RRP AUD$]]</f>
        <v>4197196.9671506351</v>
      </c>
    </row>
    <row r="1713" spans="1:15" x14ac:dyDescent="0.3">
      <c r="A1713" s="3">
        <v>42143</v>
      </c>
      <c r="B1713" s="3" t="str">
        <f>"Q" &amp;INT((MONTH(A1713)+2)/3) &amp; "-" &amp; YEAR(A1713)</f>
        <v>Q2-2015</v>
      </c>
      <c r="C1713" t="str">
        <f>TEXT(EnergyDemand__2_1[[#This Row],[Date]],"mmmm")</f>
        <v>May</v>
      </c>
      <c r="D1713">
        <f>WEEKNUM(EnergyDemand__2_1[[#This Row],[Date]],)</f>
        <v>21</v>
      </c>
      <c r="E1713" t="str">
        <f>TEXT(EnergyDemand__2_1[[#This Row],[Date]],"dddd")</f>
        <v>Tuesday</v>
      </c>
      <c r="F1713" s="49">
        <f>YEAR(EnergyDemand__2_1[[#This Row],[Date]])</f>
        <v>2015</v>
      </c>
      <c r="G1713">
        <v>9.9</v>
      </c>
      <c r="H1713">
        <v>16.2</v>
      </c>
      <c r="I1713">
        <v>3.2</v>
      </c>
      <c r="J1713">
        <v>0</v>
      </c>
      <c r="K1713" t="str">
        <f>VLOOKUP(EnergyDemand__2_1[[#This Row],[Date]],_holidays!$A$1:$C$2107,2,0)</f>
        <v>Y</v>
      </c>
      <c r="L1713" t="str">
        <f>VLOOKUP(EnergyDemand__2_1[[#This Row],[Date]],_holidays!$A$1:$C$2107,3,0)</f>
        <v>N</v>
      </c>
      <c r="M1713" s="2">
        <v>133235.48000000001</v>
      </c>
      <c r="N1713" s="4">
        <v>34.038317739999997</v>
      </c>
      <c r="O1713" s="54">
        <f>EnergyDemand__2_1[[#This Row],[Demand]]*EnergyDemand__2_1[[#This Row],[RRP AUD$]]</f>
        <v>4535111.6024814155</v>
      </c>
    </row>
    <row r="1714" spans="1:15" x14ac:dyDescent="0.3">
      <c r="A1714" s="3">
        <v>42111</v>
      </c>
      <c r="B1714" s="3" t="str">
        <f>"Q" &amp;INT((MONTH(A1714)+2)/3) &amp; "-" &amp; YEAR(A1714)</f>
        <v>Q2-2015</v>
      </c>
      <c r="C1714" t="str">
        <f>TEXT(EnergyDemand__2_1[[#This Row],[Date]],"mmmm")</f>
        <v>April</v>
      </c>
      <c r="D1714">
        <f>WEEKNUM(EnergyDemand__2_1[[#This Row],[Date]],)</f>
        <v>16</v>
      </c>
      <c r="E1714" t="str">
        <f>TEXT(EnergyDemand__2_1[[#This Row],[Date]],"dddd")</f>
        <v>Friday</v>
      </c>
      <c r="F1714" s="49">
        <f>YEAR(EnergyDemand__2_1[[#This Row],[Date]])</f>
        <v>2015</v>
      </c>
      <c r="G1714">
        <v>10.1</v>
      </c>
      <c r="H1714">
        <v>17.100000000000001</v>
      </c>
      <c r="I1714">
        <v>7.5</v>
      </c>
      <c r="J1714">
        <v>0</v>
      </c>
      <c r="K1714" t="str">
        <f>VLOOKUP(EnergyDemand__2_1[[#This Row],[Date]],_holidays!$A$1:$C$2107,2,0)</f>
        <v>Y</v>
      </c>
      <c r="L1714" t="str">
        <f>VLOOKUP(EnergyDemand__2_1[[#This Row],[Date]],_holidays!$A$1:$C$2107,3,0)</f>
        <v>N</v>
      </c>
      <c r="M1714" s="2">
        <v>131031.41499999999</v>
      </c>
      <c r="N1714" s="4">
        <v>33.987504819999998</v>
      </c>
      <c r="O1714" s="54">
        <f>EnergyDemand__2_1[[#This Row],[Demand]]*EnergyDemand__2_1[[#This Row],[RRP AUD$]]</f>
        <v>4453430.8488839194</v>
      </c>
    </row>
    <row r="1715" spans="1:15" x14ac:dyDescent="0.3">
      <c r="A1715" s="3">
        <v>42208</v>
      </c>
      <c r="B1715" s="3" t="str">
        <f>"Q" &amp;INT((MONTH(A1715)+2)/3) &amp; "-" &amp; YEAR(A1715)</f>
        <v>Q3-2015</v>
      </c>
      <c r="C1715" t="str">
        <f>TEXT(EnergyDemand__2_1[[#This Row],[Date]],"mmmm")</f>
        <v>July</v>
      </c>
      <c r="D1715">
        <f>WEEKNUM(EnergyDemand__2_1[[#This Row],[Date]],)</f>
        <v>30</v>
      </c>
      <c r="E1715" t="str">
        <f>TEXT(EnergyDemand__2_1[[#This Row],[Date]],"dddd")</f>
        <v>Thursday</v>
      </c>
      <c r="F1715" s="49">
        <f>YEAR(EnergyDemand__2_1[[#This Row],[Date]])</f>
        <v>2015</v>
      </c>
      <c r="G1715">
        <v>5.0999999999999996</v>
      </c>
      <c r="H1715">
        <v>16.100000000000001</v>
      </c>
      <c r="I1715">
        <v>9.5</v>
      </c>
      <c r="J1715">
        <v>0</v>
      </c>
      <c r="K1715" t="str">
        <f>VLOOKUP(EnergyDemand__2_1[[#This Row],[Date]],_holidays!$A$1:$C$2107,2,0)</f>
        <v>Y</v>
      </c>
      <c r="L1715" t="str">
        <f>VLOOKUP(EnergyDemand__2_1[[#This Row],[Date]],_holidays!$A$1:$C$2107,3,0)</f>
        <v>N</v>
      </c>
      <c r="M1715" s="2">
        <v>142316.29500000001</v>
      </c>
      <c r="N1715" s="4">
        <v>33.975184839999997</v>
      </c>
      <c r="O1715" s="54">
        <f>EnergyDemand__2_1[[#This Row],[Demand]]*EnergyDemand__2_1[[#This Row],[RRP AUD$]]</f>
        <v>4835222.428368968</v>
      </c>
    </row>
    <row r="1716" spans="1:15" x14ac:dyDescent="0.3">
      <c r="A1716" s="3">
        <v>42447</v>
      </c>
      <c r="B1716" s="3" t="str">
        <f>"Q" &amp;INT((MONTH(A1716)+2)/3) &amp; "-" &amp; YEAR(A1716)</f>
        <v>Q1-2016</v>
      </c>
      <c r="C1716" t="str">
        <f>TEXT(EnergyDemand__2_1[[#This Row],[Date]],"mmmm")</f>
        <v>March</v>
      </c>
      <c r="D1716">
        <f>WEEKNUM(EnergyDemand__2_1[[#This Row],[Date]],)</f>
        <v>12</v>
      </c>
      <c r="E1716" t="str">
        <f>TEXT(EnergyDemand__2_1[[#This Row],[Date]],"dddd")</f>
        <v>Friday</v>
      </c>
      <c r="F1716" s="49">
        <f>YEAR(EnergyDemand__2_1[[#This Row],[Date]])</f>
        <v>2016</v>
      </c>
      <c r="G1716">
        <v>15.2</v>
      </c>
      <c r="H1716">
        <v>19.5</v>
      </c>
      <c r="I1716">
        <v>6.7</v>
      </c>
      <c r="J1716">
        <v>13.4</v>
      </c>
      <c r="K1716" t="str">
        <f>VLOOKUP(EnergyDemand__2_1[[#This Row],[Date]],_holidays!$A$1:$C$2107,2,0)</f>
        <v>Y</v>
      </c>
      <c r="L1716" t="str">
        <f>VLOOKUP(EnergyDemand__2_1[[#This Row],[Date]],_holidays!$A$1:$C$2107,3,0)</f>
        <v>N</v>
      </c>
      <c r="M1716" s="2">
        <v>118189.72</v>
      </c>
      <c r="N1716" s="4">
        <v>33.972023620000002</v>
      </c>
      <c r="O1716" s="54">
        <f>EnergyDemand__2_1[[#This Row],[Demand]]*EnergyDemand__2_1[[#This Row],[RRP AUD$]]</f>
        <v>4015143.9594811867</v>
      </c>
    </row>
    <row r="1717" spans="1:15" x14ac:dyDescent="0.3">
      <c r="A1717" s="3">
        <v>42408</v>
      </c>
      <c r="B1717" s="3" t="str">
        <f>"Q" &amp;INT((MONTH(A1717)+2)/3) &amp; "-" &amp; YEAR(A1717)</f>
        <v>Q1-2016</v>
      </c>
      <c r="C1717" t="str">
        <f>TEXT(EnergyDemand__2_1[[#This Row],[Date]],"mmmm")</f>
        <v>February</v>
      </c>
      <c r="D1717">
        <f>WEEKNUM(EnergyDemand__2_1[[#This Row],[Date]],)</f>
        <v>7</v>
      </c>
      <c r="E1717" t="str">
        <f>TEXT(EnergyDemand__2_1[[#This Row],[Date]],"dddd")</f>
        <v>Monday</v>
      </c>
      <c r="F1717" s="49">
        <f>YEAR(EnergyDemand__2_1[[#This Row],[Date]])</f>
        <v>2016</v>
      </c>
      <c r="G1717">
        <v>19.2</v>
      </c>
      <c r="H1717">
        <v>22.9</v>
      </c>
      <c r="I1717">
        <v>23.3</v>
      </c>
      <c r="J1717">
        <v>0</v>
      </c>
      <c r="K1717" t="str">
        <f>VLOOKUP(EnergyDemand__2_1[[#This Row],[Date]],_holidays!$A$1:$C$2107,2,0)</f>
        <v>Y</v>
      </c>
      <c r="L1717" t="str">
        <f>VLOOKUP(EnergyDemand__2_1[[#This Row],[Date]],_holidays!$A$1:$C$2107,3,0)</f>
        <v>N</v>
      </c>
      <c r="M1717" s="2">
        <v>129327.22500000001</v>
      </c>
      <c r="N1717" s="4">
        <v>33.908603100000001</v>
      </c>
      <c r="O1717" s="54">
        <f>EnergyDemand__2_1[[#This Row],[Demand]]*EnergyDemand__2_1[[#This Row],[RRP AUD$]]</f>
        <v>4385305.5425493978</v>
      </c>
    </row>
    <row r="1718" spans="1:15" x14ac:dyDescent="0.3">
      <c r="A1718" s="3">
        <v>42176</v>
      </c>
      <c r="B1718" s="3" t="str">
        <f>"Q" &amp;INT((MONTH(A1718)+2)/3) &amp; "-" &amp; YEAR(A1718)</f>
        <v>Q2-2015</v>
      </c>
      <c r="C1718" t="str">
        <f>TEXT(EnergyDemand__2_1[[#This Row],[Date]],"mmmm")</f>
        <v>June</v>
      </c>
      <c r="D1718">
        <f>WEEKNUM(EnergyDemand__2_1[[#This Row],[Date]],)</f>
        <v>26</v>
      </c>
      <c r="E1718" t="str">
        <f>TEXT(EnergyDemand__2_1[[#This Row],[Date]],"dddd")</f>
        <v>Sunday</v>
      </c>
      <c r="F1718" s="49">
        <f>YEAR(EnergyDemand__2_1[[#This Row],[Date]])</f>
        <v>2015</v>
      </c>
      <c r="G1718">
        <v>2.2000000000000002</v>
      </c>
      <c r="H1718">
        <v>12.9</v>
      </c>
      <c r="I1718">
        <v>8.6</v>
      </c>
      <c r="J1718">
        <v>0</v>
      </c>
      <c r="K1718" t="str">
        <f>VLOOKUP(EnergyDemand__2_1[[#This Row],[Date]],_holidays!$A$1:$C$2107,2,0)</f>
        <v>Y</v>
      </c>
      <c r="L1718" t="str">
        <f>VLOOKUP(EnergyDemand__2_1[[#This Row],[Date]],_holidays!$A$1:$C$2107,3,0)</f>
        <v>N</v>
      </c>
      <c r="M1718" s="2">
        <v>124910.57</v>
      </c>
      <c r="N1718" s="4">
        <v>33.902389839999998</v>
      </c>
      <c r="O1718" s="54">
        <f>EnergyDemand__2_1[[#This Row],[Demand]]*EnergyDemand__2_1[[#This Row],[RRP AUD$]]</f>
        <v>4234766.839276609</v>
      </c>
    </row>
    <row r="1719" spans="1:15" x14ac:dyDescent="0.3">
      <c r="A1719" s="3">
        <v>42580</v>
      </c>
      <c r="B1719" s="3" t="str">
        <f>"Q" &amp;INT((MONTH(A1719)+2)/3) &amp; "-" &amp; YEAR(A1719)</f>
        <v>Q3-2016</v>
      </c>
      <c r="C1719" t="str">
        <f>TEXT(EnergyDemand__2_1[[#This Row],[Date]],"mmmm")</f>
        <v>July</v>
      </c>
      <c r="D1719">
        <f>WEEKNUM(EnergyDemand__2_1[[#This Row],[Date]],)</f>
        <v>31</v>
      </c>
      <c r="E1719" t="str">
        <f>TEXT(EnergyDemand__2_1[[#This Row],[Date]],"dddd")</f>
        <v>Friday</v>
      </c>
      <c r="F1719" s="49">
        <f>YEAR(EnergyDemand__2_1[[#This Row],[Date]])</f>
        <v>2016</v>
      </c>
      <c r="G1719">
        <v>10.199999999999999</v>
      </c>
      <c r="H1719">
        <v>15.3</v>
      </c>
      <c r="I1719">
        <v>5</v>
      </c>
      <c r="J1719">
        <v>0</v>
      </c>
      <c r="K1719" t="str">
        <f>VLOOKUP(EnergyDemand__2_1[[#This Row],[Date]],_holidays!$A$1:$C$2107,2,0)</f>
        <v>Y</v>
      </c>
      <c r="L1719" t="str">
        <f>VLOOKUP(EnergyDemand__2_1[[#This Row],[Date]],_holidays!$A$1:$C$2107,3,0)</f>
        <v>N</v>
      </c>
      <c r="M1719" s="2">
        <v>139822.93</v>
      </c>
      <c r="N1719" s="4">
        <v>33.869681919999998</v>
      </c>
      <c r="O1719" s="54">
        <f>EnergyDemand__2_1[[#This Row],[Demand]]*EnergyDemand__2_1[[#This Row],[RRP AUD$]]</f>
        <v>4735758.1642224248</v>
      </c>
    </row>
    <row r="1720" spans="1:15" x14ac:dyDescent="0.3">
      <c r="A1720" s="3">
        <v>42582</v>
      </c>
      <c r="B1720" s="3" t="str">
        <f>"Q" &amp;INT((MONTH(A1720)+2)/3) &amp; "-" &amp; YEAR(A1720)</f>
        <v>Q3-2016</v>
      </c>
      <c r="C1720" t="str">
        <f>TEXT(EnergyDemand__2_1[[#This Row],[Date]],"mmmm")</f>
        <v>July</v>
      </c>
      <c r="D1720">
        <f>WEEKNUM(EnergyDemand__2_1[[#This Row],[Date]],)</f>
        <v>32</v>
      </c>
      <c r="E1720" t="str">
        <f>TEXT(EnergyDemand__2_1[[#This Row],[Date]],"dddd")</f>
        <v>Sunday</v>
      </c>
      <c r="F1720" s="49">
        <f>YEAR(EnergyDemand__2_1[[#This Row],[Date]])</f>
        <v>2016</v>
      </c>
      <c r="G1720">
        <v>10.3</v>
      </c>
      <c r="H1720">
        <v>17</v>
      </c>
      <c r="I1720">
        <v>11.3</v>
      </c>
      <c r="J1720">
        <v>2</v>
      </c>
      <c r="K1720" t="str">
        <f>VLOOKUP(EnergyDemand__2_1[[#This Row],[Date]],_holidays!$A$1:$C$2107,2,0)</f>
        <v>Y</v>
      </c>
      <c r="L1720" t="str">
        <f>VLOOKUP(EnergyDemand__2_1[[#This Row],[Date]],_holidays!$A$1:$C$2107,3,0)</f>
        <v>N</v>
      </c>
      <c r="M1720" s="2">
        <v>114481.28</v>
      </c>
      <c r="N1720" s="4">
        <v>33.778252090000002</v>
      </c>
      <c r="O1720" s="54">
        <f>EnergyDemand__2_1[[#This Row],[Demand]]*EnergyDemand__2_1[[#This Row],[RRP AUD$]]</f>
        <v>3866977.5354258753</v>
      </c>
    </row>
    <row r="1721" spans="1:15" x14ac:dyDescent="0.3">
      <c r="A1721" s="3">
        <v>42093</v>
      </c>
      <c r="B1721" s="3" t="str">
        <f>"Q" &amp;INT((MONTH(A1721)+2)/3) &amp; "-" &amp; YEAR(A1721)</f>
        <v>Q1-2015</v>
      </c>
      <c r="C1721" t="str">
        <f>TEXT(EnergyDemand__2_1[[#This Row],[Date]],"mmmm")</f>
        <v>March</v>
      </c>
      <c r="D1721">
        <f>WEEKNUM(EnergyDemand__2_1[[#This Row],[Date]],)</f>
        <v>14</v>
      </c>
      <c r="E1721" t="str">
        <f>TEXT(EnergyDemand__2_1[[#This Row],[Date]],"dddd")</f>
        <v>Monday</v>
      </c>
      <c r="F1721" s="49">
        <f>YEAR(EnergyDemand__2_1[[#This Row],[Date]])</f>
        <v>2015</v>
      </c>
      <c r="G1721">
        <v>10.6</v>
      </c>
      <c r="H1721">
        <v>23.1</v>
      </c>
      <c r="I1721">
        <v>18.100000000000001</v>
      </c>
      <c r="J1721">
        <v>0</v>
      </c>
      <c r="K1721" t="str">
        <f>VLOOKUP(EnergyDemand__2_1[[#This Row],[Date]],_holidays!$A$1:$C$2107,2,0)</f>
        <v>N</v>
      </c>
      <c r="L1721" t="str">
        <f>VLOOKUP(EnergyDemand__2_1[[#This Row],[Date]],_holidays!$A$1:$C$2107,3,0)</f>
        <v>N</v>
      </c>
      <c r="M1721" s="2">
        <v>123061.87</v>
      </c>
      <c r="N1721" s="4">
        <v>33.750362699999997</v>
      </c>
      <c r="O1721" s="54">
        <f>EnergyDemand__2_1[[#This Row],[Demand]]*EnergyDemand__2_1[[#This Row],[RRP AUD$]]</f>
        <v>4153382.7470402485</v>
      </c>
    </row>
    <row r="1722" spans="1:15" x14ac:dyDescent="0.3">
      <c r="A1722" s="3">
        <v>42207</v>
      </c>
      <c r="B1722" s="3" t="str">
        <f>"Q" &amp;INT((MONTH(A1722)+2)/3) &amp; "-" &amp; YEAR(A1722)</f>
        <v>Q3-2015</v>
      </c>
      <c r="C1722" t="str">
        <f>TEXT(EnergyDemand__2_1[[#This Row],[Date]],"mmmm")</f>
        <v>July</v>
      </c>
      <c r="D1722">
        <f>WEEKNUM(EnergyDemand__2_1[[#This Row],[Date]],)</f>
        <v>30</v>
      </c>
      <c r="E1722" t="str">
        <f>TEXT(EnergyDemand__2_1[[#This Row],[Date]],"dddd")</f>
        <v>Wednesday</v>
      </c>
      <c r="F1722" s="49">
        <f>YEAR(EnergyDemand__2_1[[#This Row],[Date]])</f>
        <v>2015</v>
      </c>
      <c r="G1722">
        <v>11.4</v>
      </c>
      <c r="H1722">
        <v>16.600000000000001</v>
      </c>
      <c r="I1722">
        <v>6</v>
      </c>
      <c r="J1722">
        <v>1.6</v>
      </c>
      <c r="K1722" t="str">
        <f>VLOOKUP(EnergyDemand__2_1[[#This Row],[Date]],_holidays!$A$1:$C$2107,2,0)</f>
        <v>Y</v>
      </c>
      <c r="L1722" t="str">
        <f>VLOOKUP(EnergyDemand__2_1[[#This Row],[Date]],_holidays!$A$1:$C$2107,3,0)</f>
        <v>N</v>
      </c>
      <c r="M1722" s="2">
        <v>138418.83499999999</v>
      </c>
      <c r="N1722" s="4">
        <v>33.707277519999998</v>
      </c>
      <c r="O1722" s="54">
        <f>EnergyDemand__2_1[[#This Row],[Demand]]*EnergyDemand__2_1[[#This Row],[RRP AUD$]]</f>
        <v>4665722.0853400882</v>
      </c>
    </row>
    <row r="1723" spans="1:15" x14ac:dyDescent="0.3">
      <c r="A1723" s="3">
        <v>42016</v>
      </c>
      <c r="B1723" s="3" t="str">
        <f>"Q" &amp;INT((MONTH(A1723)+2)/3) &amp; "-" &amp; YEAR(A1723)</f>
        <v>Q1-2015</v>
      </c>
      <c r="C1723" t="str">
        <f>TEXT(EnergyDemand__2_1[[#This Row],[Date]],"mmmm")</f>
        <v>January</v>
      </c>
      <c r="D1723">
        <f>WEEKNUM(EnergyDemand__2_1[[#This Row],[Date]],)</f>
        <v>3</v>
      </c>
      <c r="E1723" t="str">
        <f>TEXT(EnergyDemand__2_1[[#This Row],[Date]],"dddd")</f>
        <v>Monday</v>
      </c>
      <c r="F1723" s="49">
        <f>YEAR(EnergyDemand__2_1[[#This Row],[Date]])</f>
        <v>2015</v>
      </c>
      <c r="G1723">
        <v>16.100000000000001</v>
      </c>
      <c r="H1723">
        <v>31.3</v>
      </c>
      <c r="I1723">
        <v>31.6</v>
      </c>
      <c r="J1723">
        <v>0</v>
      </c>
      <c r="K1723" t="str">
        <f>VLOOKUP(EnergyDemand__2_1[[#This Row],[Date]],_holidays!$A$1:$C$2107,2,0)</f>
        <v>N</v>
      </c>
      <c r="L1723" t="str">
        <f>VLOOKUP(EnergyDemand__2_1[[#This Row],[Date]],_holidays!$A$1:$C$2107,3,0)</f>
        <v>N</v>
      </c>
      <c r="M1723" s="2">
        <v>131261.125</v>
      </c>
      <c r="N1723" s="4">
        <v>33.694810169999997</v>
      </c>
      <c r="O1723" s="54">
        <f>EnergyDemand__2_1[[#This Row],[Demand]]*EnergyDemand__2_1[[#This Row],[RRP AUD$]]</f>
        <v>4422818.6895756405</v>
      </c>
    </row>
    <row r="1724" spans="1:15" x14ac:dyDescent="0.3">
      <c r="A1724" s="3">
        <v>42114</v>
      </c>
      <c r="B1724" s="3" t="str">
        <f>"Q" &amp;INT((MONTH(A1724)+2)/3) &amp; "-" &amp; YEAR(A1724)</f>
        <v>Q2-2015</v>
      </c>
      <c r="C1724" t="str">
        <f>TEXT(EnergyDemand__2_1[[#This Row],[Date]],"mmmm")</f>
        <v>April</v>
      </c>
      <c r="D1724">
        <f>WEEKNUM(EnergyDemand__2_1[[#This Row],[Date]],)</f>
        <v>17</v>
      </c>
      <c r="E1724" t="str">
        <f>TEXT(EnergyDemand__2_1[[#This Row],[Date]],"dddd")</f>
        <v>Monday</v>
      </c>
      <c r="F1724" s="49">
        <f>YEAR(EnergyDemand__2_1[[#This Row],[Date]])</f>
        <v>2015</v>
      </c>
      <c r="G1724">
        <v>7</v>
      </c>
      <c r="H1724">
        <v>16.2</v>
      </c>
      <c r="I1724">
        <v>12.7</v>
      </c>
      <c r="J1724">
        <v>1.4</v>
      </c>
      <c r="K1724" t="str">
        <f>VLOOKUP(EnergyDemand__2_1[[#This Row],[Date]],_holidays!$A$1:$C$2107,2,0)</f>
        <v>Y</v>
      </c>
      <c r="L1724" t="str">
        <f>VLOOKUP(EnergyDemand__2_1[[#This Row],[Date]],_holidays!$A$1:$C$2107,3,0)</f>
        <v>N</v>
      </c>
      <c r="M1724" s="2">
        <v>126696.19</v>
      </c>
      <c r="N1724" s="4">
        <v>33.677175830000003</v>
      </c>
      <c r="O1724" s="54">
        <f>EnergyDemand__2_1[[#This Row],[Demand]]*EnergyDemand__2_1[[#This Row],[RRP AUD$]]</f>
        <v>4266769.8676210884</v>
      </c>
    </row>
    <row r="1725" spans="1:15" x14ac:dyDescent="0.3">
      <c r="A1725" s="3">
        <v>42137</v>
      </c>
      <c r="B1725" s="3" t="str">
        <f>"Q" &amp;INT((MONTH(A1725)+2)/3) &amp; "-" &amp; YEAR(A1725)</f>
        <v>Q2-2015</v>
      </c>
      <c r="C1725" t="str">
        <f>TEXT(EnergyDemand__2_1[[#This Row],[Date]],"mmmm")</f>
        <v>May</v>
      </c>
      <c r="D1725">
        <f>WEEKNUM(EnergyDemand__2_1[[#This Row],[Date]],)</f>
        <v>20</v>
      </c>
      <c r="E1725" t="str">
        <f>TEXT(EnergyDemand__2_1[[#This Row],[Date]],"dddd")</f>
        <v>Wednesday</v>
      </c>
      <c r="F1725" s="49">
        <f>YEAR(EnergyDemand__2_1[[#This Row],[Date]])</f>
        <v>2015</v>
      </c>
      <c r="G1725">
        <v>6.3</v>
      </c>
      <c r="H1725">
        <v>12.8</v>
      </c>
      <c r="I1725">
        <v>8.6999999999999993</v>
      </c>
      <c r="J1725">
        <v>6.8</v>
      </c>
      <c r="K1725" t="str">
        <f>VLOOKUP(EnergyDemand__2_1[[#This Row],[Date]],_holidays!$A$1:$C$2107,2,0)</f>
        <v>Y</v>
      </c>
      <c r="L1725" t="str">
        <f>VLOOKUP(EnergyDemand__2_1[[#This Row],[Date]],_holidays!$A$1:$C$2107,3,0)</f>
        <v>N</v>
      </c>
      <c r="M1725" s="2">
        <v>136903.26999999999</v>
      </c>
      <c r="N1725" s="4">
        <v>33.602901799999998</v>
      </c>
      <c r="O1725" s="54">
        <f>EnergyDemand__2_1[[#This Row],[Demand]]*EnergyDemand__2_1[[#This Row],[RRP AUD$]]</f>
        <v>4600347.1379088853</v>
      </c>
    </row>
    <row r="1726" spans="1:15" x14ac:dyDescent="0.3">
      <c r="A1726" s="3">
        <v>42054</v>
      </c>
      <c r="B1726" s="3" t="str">
        <f>"Q" &amp;INT((MONTH(A1726)+2)/3) &amp; "-" &amp; YEAR(A1726)</f>
        <v>Q1-2015</v>
      </c>
      <c r="C1726" t="str">
        <f>TEXT(EnergyDemand__2_1[[#This Row],[Date]],"mmmm")</f>
        <v>February</v>
      </c>
      <c r="D1726">
        <f>WEEKNUM(EnergyDemand__2_1[[#This Row],[Date]],)</f>
        <v>8</v>
      </c>
      <c r="E1726" t="str">
        <f>TEXT(EnergyDemand__2_1[[#This Row],[Date]],"dddd")</f>
        <v>Thursday</v>
      </c>
      <c r="F1726" s="49">
        <f>YEAR(EnergyDemand__2_1[[#This Row],[Date]])</f>
        <v>2015</v>
      </c>
      <c r="G1726">
        <v>18.2</v>
      </c>
      <c r="H1726">
        <v>26.9</v>
      </c>
      <c r="I1726">
        <v>24.7</v>
      </c>
      <c r="J1726">
        <v>0</v>
      </c>
      <c r="K1726" t="str">
        <f>VLOOKUP(EnergyDemand__2_1[[#This Row],[Date]],_holidays!$A$1:$C$2107,2,0)</f>
        <v>Y</v>
      </c>
      <c r="L1726" t="str">
        <f>VLOOKUP(EnergyDemand__2_1[[#This Row],[Date]],_holidays!$A$1:$C$2107,3,0)</f>
        <v>N</v>
      </c>
      <c r="M1726" s="2">
        <v>139399.69</v>
      </c>
      <c r="N1726" s="4">
        <v>33.598960679999998</v>
      </c>
      <c r="O1726" s="54">
        <f>EnergyDemand__2_1[[#This Row],[Demand]]*EnergyDemand__2_1[[#This Row],[RRP AUD$]]</f>
        <v>4683684.7031141892</v>
      </c>
    </row>
    <row r="1727" spans="1:15" x14ac:dyDescent="0.3">
      <c r="A1727" s="3">
        <v>42074</v>
      </c>
      <c r="B1727" s="3" t="str">
        <f>"Q" &amp;INT((MONTH(A1727)+2)/3) &amp; "-" &amp; YEAR(A1727)</f>
        <v>Q1-2015</v>
      </c>
      <c r="C1727" t="str">
        <f>TEXT(EnergyDemand__2_1[[#This Row],[Date]],"mmmm")</f>
        <v>March</v>
      </c>
      <c r="D1727">
        <f>WEEKNUM(EnergyDemand__2_1[[#This Row],[Date]],)</f>
        <v>11</v>
      </c>
      <c r="E1727" t="str">
        <f>TEXT(EnergyDemand__2_1[[#This Row],[Date]],"dddd")</f>
        <v>Wednesday</v>
      </c>
      <c r="F1727" s="49">
        <f>YEAR(EnergyDemand__2_1[[#This Row],[Date]])</f>
        <v>2015</v>
      </c>
      <c r="G1727">
        <v>11.2</v>
      </c>
      <c r="H1727">
        <v>23.8</v>
      </c>
      <c r="I1727">
        <v>22.3</v>
      </c>
      <c r="J1727">
        <v>0</v>
      </c>
      <c r="K1727" t="str">
        <f>VLOOKUP(EnergyDemand__2_1[[#This Row],[Date]],_holidays!$A$1:$C$2107,2,0)</f>
        <v>Y</v>
      </c>
      <c r="L1727" t="str">
        <f>VLOOKUP(EnergyDemand__2_1[[#This Row],[Date]],_holidays!$A$1:$C$2107,3,0)</f>
        <v>N</v>
      </c>
      <c r="M1727" s="2">
        <v>124418.41499999999</v>
      </c>
      <c r="N1727" s="4">
        <v>33.59649288</v>
      </c>
      <c r="O1727" s="54">
        <f>EnergyDemand__2_1[[#This Row],[Demand]]*EnergyDemand__2_1[[#This Row],[RRP AUD$]]</f>
        <v>4180022.3936883849</v>
      </c>
    </row>
    <row r="1728" spans="1:15" x14ac:dyDescent="0.3">
      <c r="A1728" s="3">
        <v>42322</v>
      </c>
      <c r="B1728" s="3" t="str">
        <f>"Q" &amp;INT((MONTH(A1728)+2)/3) &amp; "-" &amp; YEAR(A1728)</f>
        <v>Q4-2015</v>
      </c>
      <c r="C1728" t="str">
        <f>TEXT(EnergyDemand__2_1[[#This Row],[Date]],"mmmm")</f>
        <v>November</v>
      </c>
      <c r="D1728">
        <f>WEEKNUM(EnergyDemand__2_1[[#This Row],[Date]],)</f>
        <v>46</v>
      </c>
      <c r="E1728" t="str">
        <f>TEXT(EnergyDemand__2_1[[#This Row],[Date]],"dddd")</f>
        <v>Saturday</v>
      </c>
      <c r="F1728" s="49">
        <f>YEAR(EnergyDemand__2_1[[#This Row],[Date]])</f>
        <v>2015</v>
      </c>
      <c r="G1728">
        <v>12.1</v>
      </c>
      <c r="H1728">
        <v>18.3</v>
      </c>
      <c r="I1728">
        <v>27.5</v>
      </c>
      <c r="J1728">
        <v>0.2</v>
      </c>
      <c r="K1728" t="str">
        <f>VLOOKUP(EnergyDemand__2_1[[#This Row],[Date]],_holidays!$A$1:$C$2107,2,0)</f>
        <v>Y</v>
      </c>
      <c r="L1728" t="str">
        <f>VLOOKUP(EnergyDemand__2_1[[#This Row],[Date]],_holidays!$A$1:$C$2107,3,0)</f>
        <v>N</v>
      </c>
      <c r="M1728" s="2">
        <v>103646.63499999999</v>
      </c>
      <c r="N1728" s="4">
        <v>33.560938610000001</v>
      </c>
      <c r="O1728" s="54">
        <f>EnergyDemand__2_1[[#This Row],[Demand]]*EnergyDemand__2_1[[#This Row],[RRP AUD$]]</f>
        <v>3478478.3543680771</v>
      </c>
    </row>
    <row r="1729" spans="1:15" x14ac:dyDescent="0.3">
      <c r="A1729" s="3">
        <v>42055</v>
      </c>
      <c r="B1729" s="3" t="str">
        <f>"Q" &amp;INT((MONTH(A1729)+2)/3) &amp; "-" &amp; YEAR(A1729)</f>
        <v>Q1-2015</v>
      </c>
      <c r="C1729" t="str">
        <f>TEXT(EnergyDemand__2_1[[#This Row],[Date]],"mmmm")</f>
        <v>February</v>
      </c>
      <c r="D1729">
        <f>WEEKNUM(EnergyDemand__2_1[[#This Row],[Date]],)</f>
        <v>8</v>
      </c>
      <c r="E1729" t="str">
        <f>TEXT(EnergyDemand__2_1[[#This Row],[Date]],"dddd")</f>
        <v>Friday</v>
      </c>
      <c r="F1729" s="49">
        <f>YEAR(EnergyDemand__2_1[[#This Row],[Date]])</f>
        <v>2015</v>
      </c>
      <c r="G1729">
        <v>17.399999999999999</v>
      </c>
      <c r="H1729">
        <v>25.3</v>
      </c>
      <c r="I1729">
        <v>24.7</v>
      </c>
      <c r="J1729">
        <v>0</v>
      </c>
      <c r="K1729" t="str">
        <f>VLOOKUP(EnergyDemand__2_1[[#This Row],[Date]],_holidays!$A$1:$C$2107,2,0)</f>
        <v>Y</v>
      </c>
      <c r="L1729" t="str">
        <f>VLOOKUP(EnergyDemand__2_1[[#This Row],[Date]],_holidays!$A$1:$C$2107,3,0)</f>
        <v>N</v>
      </c>
      <c r="M1729" s="2">
        <v>139465.67499999999</v>
      </c>
      <c r="N1729" s="4">
        <v>33.538671530000002</v>
      </c>
      <c r="O1729" s="54">
        <f>EnergyDemand__2_1[[#This Row],[Demand]]*EnergyDemand__2_1[[#This Row],[RRP AUD$]]</f>
        <v>4677493.4635347323</v>
      </c>
    </row>
    <row r="1730" spans="1:15" x14ac:dyDescent="0.3">
      <c r="A1730" s="3">
        <v>43956</v>
      </c>
      <c r="B1730" s="3" t="str">
        <f>"Q" &amp;INT((MONTH(A1730)+2)/3) &amp; "-" &amp; YEAR(A1730)</f>
        <v>Q2-2020</v>
      </c>
      <c r="C1730" t="str">
        <f>TEXT(EnergyDemand__2_1[[#This Row],[Date]],"mmmm")</f>
        <v>May</v>
      </c>
      <c r="D1730">
        <f>WEEKNUM(EnergyDemand__2_1[[#This Row],[Date]],)</f>
        <v>19</v>
      </c>
      <c r="E1730" t="str">
        <f>TEXT(EnergyDemand__2_1[[#This Row],[Date]],"dddd")</f>
        <v>Tuesday</v>
      </c>
      <c r="F1730" s="49">
        <f>YEAR(EnergyDemand__2_1[[#This Row],[Date]])</f>
        <v>2020</v>
      </c>
      <c r="G1730">
        <v>8</v>
      </c>
      <c r="H1730">
        <v>19.5</v>
      </c>
      <c r="I1730">
        <v>11.6</v>
      </c>
      <c r="J1730">
        <v>0.4</v>
      </c>
      <c r="K1730" t="str">
        <f>VLOOKUP(EnergyDemand__2_1[[#This Row],[Date]],_holidays!$A$1:$C$2107,2,0)</f>
        <v>N</v>
      </c>
      <c r="L1730" t="str">
        <f>VLOOKUP(EnergyDemand__2_1[[#This Row],[Date]],_holidays!$A$1:$C$2107,3,0)</f>
        <v>N</v>
      </c>
      <c r="M1730" s="2">
        <v>118839.095</v>
      </c>
      <c r="N1730" s="4">
        <v>33.515699840000003</v>
      </c>
      <c r="O1730" s="54">
        <f>EnergyDemand__2_1[[#This Row],[Demand]]*EnergyDemand__2_1[[#This Row],[RRP AUD$]]</f>
        <v>3982975.4372772453</v>
      </c>
    </row>
    <row r="1731" spans="1:15" x14ac:dyDescent="0.3">
      <c r="A1731" s="3">
        <v>42407</v>
      </c>
      <c r="B1731" s="3" t="str">
        <f>"Q" &amp;INT((MONTH(A1731)+2)/3) &amp; "-" &amp; YEAR(A1731)</f>
        <v>Q1-2016</v>
      </c>
      <c r="C1731" t="str">
        <f>TEXT(EnergyDemand__2_1[[#This Row],[Date]],"mmmm")</f>
        <v>February</v>
      </c>
      <c r="D1731">
        <f>WEEKNUM(EnergyDemand__2_1[[#This Row],[Date]],)</f>
        <v>7</v>
      </c>
      <c r="E1731" t="str">
        <f>TEXT(EnergyDemand__2_1[[#This Row],[Date]],"dddd")</f>
        <v>Sunday</v>
      </c>
      <c r="F1731" s="49">
        <f>YEAR(EnergyDemand__2_1[[#This Row],[Date]])</f>
        <v>2016</v>
      </c>
      <c r="G1731">
        <v>19.100000000000001</v>
      </c>
      <c r="H1731">
        <v>27.7</v>
      </c>
      <c r="I1731">
        <v>28.5</v>
      </c>
      <c r="J1731">
        <v>0</v>
      </c>
      <c r="K1731" t="str">
        <f>VLOOKUP(EnergyDemand__2_1[[#This Row],[Date]],_holidays!$A$1:$C$2107,2,0)</f>
        <v>Y</v>
      </c>
      <c r="L1731" t="str">
        <f>VLOOKUP(EnergyDemand__2_1[[#This Row],[Date]],_holidays!$A$1:$C$2107,3,0)</f>
        <v>N</v>
      </c>
      <c r="M1731" s="2">
        <v>124436.81</v>
      </c>
      <c r="N1731" s="4">
        <v>33.49284634</v>
      </c>
      <c r="O1731" s="54">
        <f>EnergyDemand__2_1[[#This Row],[Demand]]*EnergyDemand__2_1[[#This Row],[RRP AUD$]]</f>
        <v>4167742.9563697753</v>
      </c>
    </row>
    <row r="1732" spans="1:15" x14ac:dyDescent="0.3">
      <c r="A1732" s="3">
        <v>44100</v>
      </c>
      <c r="B1732" s="3" t="str">
        <f>"Q" &amp;INT((MONTH(A1732)+2)/3) &amp; "-" &amp; YEAR(A1732)</f>
        <v>Q3-2020</v>
      </c>
      <c r="C1732" t="str">
        <f>TEXT(EnergyDemand__2_1[[#This Row],[Date]],"mmmm")</f>
        <v>September</v>
      </c>
      <c r="D1732">
        <f>WEEKNUM(EnergyDemand__2_1[[#This Row],[Date]],)</f>
        <v>39</v>
      </c>
      <c r="E1732" t="str">
        <f>TEXT(EnergyDemand__2_1[[#This Row],[Date]],"dddd")</f>
        <v>Saturday</v>
      </c>
      <c r="F1732" s="49">
        <f>YEAR(EnergyDemand__2_1[[#This Row],[Date]])</f>
        <v>2020</v>
      </c>
      <c r="G1732">
        <v>6.2</v>
      </c>
      <c r="H1732">
        <v>13.4</v>
      </c>
      <c r="I1732">
        <v>15</v>
      </c>
      <c r="J1732">
        <v>9.4</v>
      </c>
      <c r="K1732" t="str">
        <f>VLOOKUP(EnergyDemand__2_1[[#This Row],[Date]],_holidays!$A$1:$C$2107,2,0)</f>
        <v>N</v>
      </c>
      <c r="L1732" t="str">
        <f>VLOOKUP(EnergyDemand__2_1[[#This Row],[Date]],_holidays!$A$1:$C$2107,3,0)</f>
        <v>N</v>
      </c>
      <c r="M1732" s="2">
        <v>106694.965</v>
      </c>
      <c r="N1732" s="4">
        <v>33.444710110000003</v>
      </c>
      <c r="O1732" s="54">
        <f>EnergyDemand__2_1[[#This Row],[Demand]]*EnergyDemand__2_1[[#This Row],[RRP AUD$]]</f>
        <v>3568382.1746215965</v>
      </c>
    </row>
    <row r="1733" spans="1:15" x14ac:dyDescent="0.3">
      <c r="A1733" s="3">
        <v>43846</v>
      </c>
      <c r="B1733" s="3" t="str">
        <f>"Q" &amp;INT((MONTH(A1733)+2)/3) &amp; "-" &amp; YEAR(A1733)</f>
        <v>Q1-2020</v>
      </c>
      <c r="C1733" t="str">
        <f>TEXT(EnergyDemand__2_1[[#This Row],[Date]],"mmmm")</f>
        <v>January</v>
      </c>
      <c r="D1733">
        <f>WEEKNUM(EnergyDemand__2_1[[#This Row],[Date]],)</f>
        <v>3</v>
      </c>
      <c r="E1733" t="str">
        <f>TEXT(EnergyDemand__2_1[[#This Row],[Date]],"dddd")</f>
        <v>Thursday</v>
      </c>
      <c r="F1733" s="49">
        <f>YEAR(EnergyDemand__2_1[[#This Row],[Date]])</f>
        <v>2020</v>
      </c>
      <c r="G1733">
        <v>15.7</v>
      </c>
      <c r="H1733">
        <v>19.600000000000001</v>
      </c>
      <c r="I1733">
        <v>18.600000000000001</v>
      </c>
      <c r="J1733">
        <v>19.600000000000001</v>
      </c>
      <c r="K1733" t="str">
        <f>VLOOKUP(EnergyDemand__2_1[[#This Row],[Date]],_holidays!$A$1:$C$2107,2,0)</f>
        <v>N</v>
      </c>
      <c r="L1733" t="str">
        <f>VLOOKUP(EnergyDemand__2_1[[#This Row],[Date]],_holidays!$A$1:$C$2107,3,0)</f>
        <v>N</v>
      </c>
      <c r="M1733" s="2">
        <v>109669.645</v>
      </c>
      <c r="N1733" s="4">
        <v>33.404425930000002</v>
      </c>
      <c r="O1733" s="54">
        <f>EnergyDemand__2_1[[#This Row],[Demand]]*EnergyDemand__2_1[[#This Row],[RRP AUD$]]</f>
        <v>3663451.5331718954</v>
      </c>
    </row>
    <row r="1734" spans="1:15" x14ac:dyDescent="0.3">
      <c r="A1734" s="3">
        <v>42397</v>
      </c>
      <c r="B1734" s="3" t="str">
        <f>"Q" &amp;INT((MONTH(A1734)+2)/3) &amp; "-" &amp; YEAR(A1734)</f>
        <v>Q1-2016</v>
      </c>
      <c r="C1734" t="str">
        <f>TEXT(EnergyDemand__2_1[[#This Row],[Date]],"mmmm")</f>
        <v>January</v>
      </c>
      <c r="D1734">
        <f>WEEKNUM(EnergyDemand__2_1[[#This Row],[Date]],)</f>
        <v>5</v>
      </c>
      <c r="E1734" t="str">
        <f>TEXT(EnergyDemand__2_1[[#This Row],[Date]],"dddd")</f>
        <v>Thursday</v>
      </c>
      <c r="F1734" s="49">
        <f>YEAR(EnergyDemand__2_1[[#This Row],[Date]])</f>
        <v>2016</v>
      </c>
      <c r="G1734">
        <v>20.3</v>
      </c>
      <c r="H1734">
        <v>27.5</v>
      </c>
      <c r="I1734">
        <v>19</v>
      </c>
      <c r="J1734">
        <v>3.6</v>
      </c>
      <c r="K1734" t="str">
        <f>VLOOKUP(EnergyDemand__2_1[[#This Row],[Date]],_holidays!$A$1:$C$2107,2,0)</f>
        <v>Y</v>
      </c>
      <c r="L1734" t="str">
        <f>VLOOKUP(EnergyDemand__2_1[[#This Row],[Date]],_holidays!$A$1:$C$2107,3,0)</f>
        <v>N</v>
      </c>
      <c r="M1734" s="2">
        <v>134169.82999999999</v>
      </c>
      <c r="N1734" s="4">
        <v>33.324968159999997</v>
      </c>
      <c r="O1734" s="54">
        <f>EnergyDemand__2_1[[#This Row],[Demand]]*EnergyDemand__2_1[[#This Row],[RRP AUD$]]</f>
        <v>4471205.3127826117</v>
      </c>
    </row>
    <row r="1735" spans="1:15" x14ac:dyDescent="0.3">
      <c r="A1735" s="3">
        <v>42060</v>
      </c>
      <c r="B1735" s="3" t="str">
        <f>"Q" &amp;INT((MONTH(A1735)+2)/3) &amp; "-" &amp; YEAR(A1735)</f>
        <v>Q1-2015</v>
      </c>
      <c r="C1735" t="str">
        <f>TEXT(EnergyDemand__2_1[[#This Row],[Date]],"mmmm")</f>
        <v>February</v>
      </c>
      <c r="D1735">
        <f>WEEKNUM(EnergyDemand__2_1[[#This Row],[Date]],)</f>
        <v>9</v>
      </c>
      <c r="E1735" t="str">
        <f>TEXT(EnergyDemand__2_1[[#This Row],[Date]],"dddd")</f>
        <v>Wednesday</v>
      </c>
      <c r="F1735" s="49">
        <f>YEAR(EnergyDemand__2_1[[#This Row],[Date]])</f>
        <v>2015</v>
      </c>
      <c r="G1735">
        <v>14</v>
      </c>
      <c r="H1735">
        <v>27</v>
      </c>
      <c r="I1735">
        <v>24.1</v>
      </c>
      <c r="J1735">
        <v>0</v>
      </c>
      <c r="K1735" t="str">
        <f>VLOOKUP(EnergyDemand__2_1[[#This Row],[Date]],_holidays!$A$1:$C$2107,2,0)</f>
        <v>Y</v>
      </c>
      <c r="L1735" t="str">
        <f>VLOOKUP(EnergyDemand__2_1[[#This Row],[Date]],_holidays!$A$1:$C$2107,3,0)</f>
        <v>N</v>
      </c>
      <c r="M1735" s="2">
        <v>130062.755</v>
      </c>
      <c r="N1735" s="4">
        <v>33.323249590000003</v>
      </c>
      <c r="O1735" s="54">
        <f>EnergyDemand__2_1[[#This Row],[Demand]]*EnergyDemand__2_1[[#This Row],[RRP AUD$]]</f>
        <v>4334113.6472280212</v>
      </c>
    </row>
    <row r="1736" spans="1:15" x14ac:dyDescent="0.3">
      <c r="A1736" s="3">
        <v>42065</v>
      </c>
      <c r="B1736" s="3" t="str">
        <f>"Q" &amp;INT((MONTH(A1736)+2)/3) &amp; "-" &amp; YEAR(A1736)</f>
        <v>Q1-2015</v>
      </c>
      <c r="C1736" t="str">
        <f>TEXT(EnergyDemand__2_1[[#This Row],[Date]],"mmmm")</f>
        <v>March</v>
      </c>
      <c r="D1736">
        <f>WEEKNUM(EnergyDemand__2_1[[#This Row],[Date]],)</f>
        <v>10</v>
      </c>
      <c r="E1736" t="str">
        <f>TEXT(EnergyDemand__2_1[[#This Row],[Date]],"dddd")</f>
        <v>Monday</v>
      </c>
      <c r="F1736" s="49">
        <f>YEAR(EnergyDemand__2_1[[#This Row],[Date]])</f>
        <v>2015</v>
      </c>
      <c r="G1736">
        <v>11.6</v>
      </c>
      <c r="H1736">
        <v>23</v>
      </c>
      <c r="I1736">
        <v>22</v>
      </c>
      <c r="J1736">
        <v>0</v>
      </c>
      <c r="K1736" t="str">
        <f>VLOOKUP(EnergyDemand__2_1[[#This Row],[Date]],_holidays!$A$1:$C$2107,2,0)</f>
        <v>Y</v>
      </c>
      <c r="L1736" t="str">
        <f>VLOOKUP(EnergyDemand__2_1[[#This Row],[Date]],_holidays!$A$1:$C$2107,3,0)</f>
        <v>N</v>
      </c>
      <c r="M1736" s="2">
        <v>123301.83500000001</v>
      </c>
      <c r="N1736" s="4">
        <v>33.166526230000002</v>
      </c>
      <c r="O1736" s="54">
        <f>EnergyDemand__2_1[[#This Row],[Demand]]*EnergyDemand__2_1[[#This Row],[RRP AUD$]]</f>
        <v>4089493.5447346326</v>
      </c>
    </row>
    <row r="1737" spans="1:15" x14ac:dyDescent="0.3">
      <c r="A1737" s="3">
        <v>44013</v>
      </c>
      <c r="B1737" s="3" t="str">
        <f>"Q" &amp;INT((MONTH(A1737)+2)/3) &amp; "-" &amp; YEAR(A1737)</f>
        <v>Q3-2020</v>
      </c>
      <c r="C1737" t="str">
        <f>TEXT(EnergyDemand__2_1[[#This Row],[Date]],"mmmm")</f>
        <v>July</v>
      </c>
      <c r="D1737">
        <f>WEEKNUM(EnergyDemand__2_1[[#This Row],[Date]],)</f>
        <v>27</v>
      </c>
      <c r="E1737" t="str">
        <f>TEXT(EnergyDemand__2_1[[#This Row],[Date]],"dddd")</f>
        <v>Wednesday</v>
      </c>
      <c r="F1737" s="49">
        <f>YEAR(EnergyDemand__2_1[[#This Row],[Date]])</f>
        <v>2020</v>
      </c>
      <c r="G1737">
        <v>9.8000000000000007</v>
      </c>
      <c r="H1737">
        <v>17.399999999999999</v>
      </c>
      <c r="I1737">
        <v>9.1</v>
      </c>
      <c r="J1737">
        <v>0</v>
      </c>
      <c r="K1737" t="str">
        <f>VLOOKUP(EnergyDemand__2_1[[#This Row],[Date]],_holidays!$A$1:$C$2107,2,0)</f>
        <v>N</v>
      </c>
      <c r="L1737" t="str">
        <f>VLOOKUP(EnergyDemand__2_1[[#This Row],[Date]],_holidays!$A$1:$C$2107,3,0)</f>
        <v>N</v>
      </c>
      <c r="M1737" s="2">
        <v>126614.72</v>
      </c>
      <c r="N1737" s="4">
        <v>33.15843237</v>
      </c>
      <c r="O1737" s="54">
        <f>EnergyDemand__2_1[[#This Row],[Demand]]*EnergyDemand__2_1[[#This Row],[RRP AUD$]]</f>
        <v>4198345.6301664868</v>
      </c>
    </row>
    <row r="1738" spans="1:15" x14ac:dyDescent="0.3">
      <c r="A1738" s="3">
        <v>43800</v>
      </c>
      <c r="B1738" s="3" t="str">
        <f>"Q" &amp;INT((MONTH(A1738)+2)/3) &amp; "-" &amp; YEAR(A1738)</f>
        <v>Q4-2019</v>
      </c>
      <c r="C1738" t="str">
        <f>TEXT(EnergyDemand__2_1[[#This Row],[Date]],"mmmm")</f>
        <v>December</v>
      </c>
      <c r="D1738">
        <f>WEEKNUM(EnergyDemand__2_1[[#This Row],[Date]],)</f>
        <v>49</v>
      </c>
      <c r="E1738" t="str">
        <f>TEXT(EnergyDemand__2_1[[#This Row],[Date]],"dddd")</f>
        <v>Sunday</v>
      </c>
      <c r="F1738" s="49">
        <f>YEAR(EnergyDemand__2_1[[#This Row],[Date]])</f>
        <v>2019</v>
      </c>
      <c r="G1738">
        <v>12.2</v>
      </c>
      <c r="H1738">
        <v>16.8</v>
      </c>
      <c r="I1738">
        <v>9.8000000000000007</v>
      </c>
      <c r="J1738">
        <v>0</v>
      </c>
      <c r="K1738" t="str">
        <f>VLOOKUP(EnergyDemand__2_1[[#This Row],[Date]],_holidays!$A$1:$C$2107,2,0)</f>
        <v>Y</v>
      </c>
      <c r="L1738" t="str">
        <f>VLOOKUP(EnergyDemand__2_1[[#This Row],[Date]],_holidays!$A$1:$C$2107,3,0)</f>
        <v>N</v>
      </c>
      <c r="M1738" s="2">
        <v>100233.98</v>
      </c>
      <c r="N1738" s="4">
        <v>33.154867019999998</v>
      </c>
      <c r="O1738" s="54">
        <f>EnergyDemand__2_1[[#This Row],[Demand]]*EnergyDemand__2_1[[#This Row],[RRP AUD$]]</f>
        <v>3323244.2777853394</v>
      </c>
    </row>
    <row r="1739" spans="1:15" x14ac:dyDescent="0.3">
      <c r="A1739" s="3">
        <v>42197</v>
      </c>
      <c r="B1739" s="3" t="str">
        <f>"Q" &amp;INT((MONTH(A1739)+2)/3) &amp; "-" &amp; YEAR(A1739)</f>
        <v>Q3-2015</v>
      </c>
      <c r="C1739" t="str">
        <f>TEXT(EnergyDemand__2_1[[#This Row],[Date]],"mmmm")</f>
        <v>July</v>
      </c>
      <c r="D1739">
        <f>WEEKNUM(EnergyDemand__2_1[[#This Row],[Date]],)</f>
        <v>29</v>
      </c>
      <c r="E1739" t="str">
        <f>TEXT(EnergyDemand__2_1[[#This Row],[Date]],"dddd")</f>
        <v>Sunday</v>
      </c>
      <c r="F1739" s="49">
        <f>YEAR(EnergyDemand__2_1[[#This Row],[Date]])</f>
        <v>2015</v>
      </c>
      <c r="G1739">
        <v>3.4</v>
      </c>
      <c r="H1739">
        <v>12.3</v>
      </c>
      <c r="I1739">
        <v>2.9</v>
      </c>
      <c r="J1739">
        <v>1.6</v>
      </c>
      <c r="K1739" t="str">
        <f>VLOOKUP(EnergyDemand__2_1[[#This Row],[Date]],_holidays!$A$1:$C$2107,2,0)</f>
        <v>N</v>
      </c>
      <c r="L1739" t="str">
        <f>VLOOKUP(EnergyDemand__2_1[[#This Row],[Date]],_holidays!$A$1:$C$2107,3,0)</f>
        <v>N</v>
      </c>
      <c r="M1739" s="2">
        <v>124790.69500000001</v>
      </c>
      <c r="N1739" s="4">
        <v>33.152119050000003</v>
      </c>
      <c r="O1739" s="54">
        <f>EnergyDemand__2_1[[#This Row],[Demand]]*EnergyDemand__2_1[[#This Row],[RRP AUD$]]</f>
        <v>4137075.9769722405</v>
      </c>
    </row>
    <row r="1740" spans="1:15" x14ac:dyDescent="0.3">
      <c r="A1740" s="3">
        <v>42006</v>
      </c>
      <c r="B1740" s="3" t="str">
        <f>"Q" &amp;INT((MONTH(A1740)+2)/3) &amp; "-" &amp; YEAR(A1740)</f>
        <v>Q1-2015</v>
      </c>
      <c r="C1740" t="str">
        <f>TEXT(EnergyDemand__2_1[[#This Row],[Date]],"mmmm")</f>
        <v>January</v>
      </c>
      <c r="D1740">
        <f>WEEKNUM(EnergyDemand__2_1[[#This Row],[Date]],)</f>
        <v>1</v>
      </c>
      <c r="E1740" t="str">
        <f>TEXT(EnergyDemand__2_1[[#This Row],[Date]],"dddd")</f>
        <v>Friday</v>
      </c>
      <c r="F1740" s="49">
        <f>YEAR(EnergyDemand__2_1[[#This Row],[Date]])</f>
        <v>2015</v>
      </c>
      <c r="G1740">
        <v>15.4</v>
      </c>
      <c r="H1740">
        <v>38.799999999999997</v>
      </c>
      <c r="I1740">
        <v>26.8</v>
      </c>
      <c r="J1740">
        <v>0</v>
      </c>
      <c r="K1740" t="str">
        <f>VLOOKUP(EnergyDemand__2_1[[#This Row],[Date]],_holidays!$A$1:$C$2107,2,0)</f>
        <v>N</v>
      </c>
      <c r="L1740" t="str">
        <f>VLOOKUP(EnergyDemand__2_1[[#This Row],[Date]],_holidays!$A$1:$C$2107,3,0)</f>
        <v>N</v>
      </c>
      <c r="M1740" s="2">
        <v>129606.01</v>
      </c>
      <c r="N1740" s="4">
        <v>33.138987559999997</v>
      </c>
      <c r="O1740" s="54">
        <f>EnergyDemand__2_1[[#This Row],[Demand]]*EnergyDemand__2_1[[#This Row],[RRP AUD$]]</f>
        <v>4295011.9530912349</v>
      </c>
    </row>
    <row r="1741" spans="1:15" x14ac:dyDescent="0.3">
      <c r="A1741" s="3">
        <v>42643</v>
      </c>
      <c r="B1741" s="3" t="str">
        <f>"Q" &amp;INT((MONTH(A1741)+2)/3) &amp; "-" &amp; YEAR(A1741)</f>
        <v>Q3-2016</v>
      </c>
      <c r="C1741" t="str">
        <f>TEXT(EnergyDemand__2_1[[#This Row],[Date]],"mmmm")</f>
        <v>September</v>
      </c>
      <c r="D1741">
        <f>WEEKNUM(EnergyDemand__2_1[[#This Row],[Date]],)</f>
        <v>40</v>
      </c>
      <c r="E1741" t="str">
        <f>TEXT(EnergyDemand__2_1[[#This Row],[Date]],"dddd")</f>
        <v>Friday</v>
      </c>
      <c r="F1741" s="49">
        <f>YEAR(EnergyDemand__2_1[[#This Row],[Date]])</f>
        <v>2016</v>
      </c>
      <c r="G1741">
        <v>9.3000000000000007</v>
      </c>
      <c r="H1741">
        <v>16.399999999999999</v>
      </c>
      <c r="I1741">
        <v>16.600000000000001</v>
      </c>
      <c r="J1741">
        <v>2</v>
      </c>
      <c r="K1741" t="str">
        <f>VLOOKUP(EnergyDemand__2_1[[#This Row],[Date]],_holidays!$A$1:$C$2107,2,0)</f>
        <v>N</v>
      </c>
      <c r="L1741" t="str">
        <f>VLOOKUP(EnergyDemand__2_1[[#This Row],[Date]],_holidays!$A$1:$C$2107,3,0)</f>
        <v>Y</v>
      </c>
      <c r="M1741" s="2">
        <v>113439.77499999999</v>
      </c>
      <c r="N1741" s="4">
        <v>33.063692619999998</v>
      </c>
      <c r="O1741" s="54">
        <f>EnergyDemand__2_1[[#This Row],[Demand]]*EnergyDemand__2_1[[#This Row],[RRP AUD$]]</f>
        <v>3750737.8514819602</v>
      </c>
    </row>
    <row r="1742" spans="1:15" x14ac:dyDescent="0.3">
      <c r="A1742" s="3">
        <v>42596</v>
      </c>
      <c r="B1742" s="3" t="str">
        <f>"Q" &amp;INT((MONTH(A1742)+2)/3) &amp; "-" &amp; YEAR(A1742)</f>
        <v>Q3-2016</v>
      </c>
      <c r="C1742" t="str">
        <f>TEXT(EnergyDemand__2_1[[#This Row],[Date]],"mmmm")</f>
        <v>August</v>
      </c>
      <c r="D1742">
        <f>WEEKNUM(EnergyDemand__2_1[[#This Row],[Date]],)</f>
        <v>34</v>
      </c>
      <c r="E1742" t="str">
        <f>TEXT(EnergyDemand__2_1[[#This Row],[Date]],"dddd")</f>
        <v>Sunday</v>
      </c>
      <c r="F1742" s="49">
        <f>YEAR(EnergyDemand__2_1[[#This Row],[Date]])</f>
        <v>2016</v>
      </c>
      <c r="G1742">
        <v>8.5</v>
      </c>
      <c r="H1742">
        <v>18.7</v>
      </c>
      <c r="I1742">
        <v>11.6</v>
      </c>
      <c r="J1742">
        <v>0.2</v>
      </c>
      <c r="K1742" t="str">
        <f>VLOOKUP(EnergyDemand__2_1[[#This Row],[Date]],_holidays!$A$1:$C$2107,2,0)</f>
        <v>Y</v>
      </c>
      <c r="L1742" t="str">
        <f>VLOOKUP(EnergyDemand__2_1[[#This Row],[Date]],_holidays!$A$1:$C$2107,3,0)</f>
        <v>N</v>
      </c>
      <c r="M1742" s="2">
        <v>113066.245</v>
      </c>
      <c r="N1742" s="4">
        <v>33.061160000000001</v>
      </c>
      <c r="O1742" s="54">
        <f>EnergyDemand__2_1[[#This Row],[Demand]]*EnergyDemand__2_1[[#This Row],[RRP AUD$]]</f>
        <v>3738101.2165441997</v>
      </c>
    </row>
    <row r="1743" spans="1:15" x14ac:dyDescent="0.3">
      <c r="A1743" s="3">
        <v>42180</v>
      </c>
      <c r="B1743" s="3" t="str">
        <f>"Q" &amp;INT((MONTH(A1743)+2)/3) &amp; "-" &amp; YEAR(A1743)</f>
        <v>Q2-2015</v>
      </c>
      <c r="C1743" t="str">
        <f>TEXT(EnergyDemand__2_1[[#This Row],[Date]],"mmmm")</f>
        <v>June</v>
      </c>
      <c r="D1743">
        <f>WEEKNUM(EnergyDemand__2_1[[#This Row],[Date]],)</f>
        <v>26</v>
      </c>
      <c r="E1743" t="str">
        <f>TEXT(EnergyDemand__2_1[[#This Row],[Date]],"dddd")</f>
        <v>Thursday</v>
      </c>
      <c r="F1743" s="49">
        <f>YEAR(EnergyDemand__2_1[[#This Row],[Date]])</f>
        <v>2015</v>
      </c>
      <c r="G1743">
        <v>9.6</v>
      </c>
      <c r="H1743">
        <v>14</v>
      </c>
      <c r="I1743">
        <v>6.3</v>
      </c>
      <c r="J1743">
        <v>0</v>
      </c>
      <c r="K1743" t="str">
        <f>VLOOKUP(EnergyDemand__2_1[[#This Row],[Date]],_holidays!$A$1:$C$2107,2,0)</f>
        <v>Y</v>
      </c>
      <c r="L1743" t="str">
        <f>VLOOKUP(EnergyDemand__2_1[[#This Row],[Date]],_holidays!$A$1:$C$2107,3,0)</f>
        <v>N</v>
      </c>
      <c r="M1743" s="2">
        <v>137379.23000000001</v>
      </c>
      <c r="N1743" s="4">
        <v>33.054838169999996</v>
      </c>
      <c r="O1743" s="54">
        <f>EnergyDemand__2_1[[#This Row],[Demand]]*EnergyDemand__2_1[[#This Row],[RRP AUD$]]</f>
        <v>4541048.2155692093</v>
      </c>
    </row>
    <row r="1744" spans="1:15" x14ac:dyDescent="0.3">
      <c r="A1744" s="3">
        <v>42159</v>
      </c>
      <c r="B1744" s="3" t="str">
        <f>"Q" &amp;INT((MONTH(A1744)+2)/3) &amp; "-" &amp; YEAR(A1744)</f>
        <v>Q2-2015</v>
      </c>
      <c r="C1744" t="str">
        <f>TEXT(EnergyDemand__2_1[[#This Row],[Date]],"mmmm")</f>
        <v>June</v>
      </c>
      <c r="D1744">
        <f>WEEKNUM(EnergyDemand__2_1[[#This Row],[Date]],)</f>
        <v>23</v>
      </c>
      <c r="E1744" t="str">
        <f>TEXT(EnergyDemand__2_1[[#This Row],[Date]],"dddd")</f>
        <v>Thursday</v>
      </c>
      <c r="F1744" s="49">
        <f>YEAR(EnergyDemand__2_1[[#This Row],[Date]])</f>
        <v>2015</v>
      </c>
      <c r="G1744">
        <v>4.4000000000000004</v>
      </c>
      <c r="H1744">
        <v>11.3</v>
      </c>
      <c r="I1744">
        <v>5.5</v>
      </c>
      <c r="J1744">
        <v>0</v>
      </c>
      <c r="K1744" t="str">
        <f>VLOOKUP(EnergyDemand__2_1[[#This Row],[Date]],_holidays!$A$1:$C$2107,2,0)</f>
        <v>Y</v>
      </c>
      <c r="L1744" t="str">
        <f>VLOOKUP(EnergyDemand__2_1[[#This Row],[Date]],_holidays!$A$1:$C$2107,3,0)</f>
        <v>N</v>
      </c>
      <c r="M1744" s="2">
        <v>147155.26500000001</v>
      </c>
      <c r="N1744" s="4">
        <v>33.050284789999999</v>
      </c>
      <c r="O1744" s="54">
        <f>EnergyDemand__2_1[[#This Row],[Demand]]*EnergyDemand__2_1[[#This Row],[RRP AUD$]]</f>
        <v>4863523.4165979195</v>
      </c>
    </row>
    <row r="1745" spans="1:15" x14ac:dyDescent="0.3">
      <c r="A1745" s="3">
        <v>43942</v>
      </c>
      <c r="B1745" s="3" t="str">
        <f>"Q" &amp;INT((MONTH(A1745)+2)/3) &amp; "-" &amp; YEAR(A1745)</f>
        <v>Q2-2020</v>
      </c>
      <c r="C1745" t="str">
        <f>TEXT(EnergyDemand__2_1[[#This Row],[Date]],"mmmm")</f>
        <v>April</v>
      </c>
      <c r="D1745">
        <f>WEEKNUM(EnergyDemand__2_1[[#This Row],[Date]],)</f>
        <v>17</v>
      </c>
      <c r="E1745" t="str">
        <f>TEXT(EnergyDemand__2_1[[#This Row],[Date]],"dddd")</f>
        <v>Tuesday</v>
      </c>
      <c r="F1745" s="49">
        <f>YEAR(EnergyDemand__2_1[[#This Row],[Date]])</f>
        <v>2020</v>
      </c>
      <c r="G1745">
        <v>8.5</v>
      </c>
      <c r="H1745">
        <v>19.600000000000001</v>
      </c>
      <c r="I1745">
        <v>9.8000000000000007</v>
      </c>
      <c r="J1745">
        <v>0</v>
      </c>
      <c r="K1745" t="str">
        <f>VLOOKUP(EnergyDemand__2_1[[#This Row],[Date]],_holidays!$A$1:$C$2107,2,0)</f>
        <v>N</v>
      </c>
      <c r="L1745" t="str">
        <f>VLOOKUP(EnergyDemand__2_1[[#This Row],[Date]],_holidays!$A$1:$C$2107,3,0)</f>
        <v>N</v>
      </c>
      <c r="M1745" s="2">
        <v>111417.63</v>
      </c>
      <c r="N1745" s="4">
        <v>33.035885159999999</v>
      </c>
      <c r="O1745" s="54">
        <f>EnergyDemand__2_1[[#This Row],[Demand]]*EnergyDemand__2_1[[#This Row],[RRP AUD$]]</f>
        <v>3680780.0294793709</v>
      </c>
    </row>
    <row r="1746" spans="1:15" x14ac:dyDescent="0.3">
      <c r="A1746" s="3">
        <v>43948</v>
      </c>
      <c r="B1746" s="3" t="str">
        <f>"Q" &amp;INT((MONTH(A1746)+2)/3) &amp; "-" &amp; YEAR(A1746)</f>
        <v>Q2-2020</v>
      </c>
      <c r="C1746" t="str">
        <f>TEXT(EnergyDemand__2_1[[#This Row],[Date]],"mmmm")</f>
        <v>April</v>
      </c>
      <c r="D1746">
        <f>WEEKNUM(EnergyDemand__2_1[[#This Row],[Date]],)</f>
        <v>18</v>
      </c>
      <c r="E1746" t="str">
        <f>TEXT(EnergyDemand__2_1[[#This Row],[Date]],"dddd")</f>
        <v>Monday</v>
      </c>
      <c r="F1746" s="49">
        <f>YEAR(EnergyDemand__2_1[[#This Row],[Date]])</f>
        <v>2020</v>
      </c>
      <c r="G1746">
        <v>8.1</v>
      </c>
      <c r="H1746">
        <v>18.100000000000001</v>
      </c>
      <c r="I1746">
        <v>12.5</v>
      </c>
      <c r="J1746">
        <v>0.6</v>
      </c>
      <c r="K1746" t="str">
        <f>VLOOKUP(EnergyDemand__2_1[[#This Row],[Date]],_holidays!$A$1:$C$2107,2,0)</f>
        <v>N</v>
      </c>
      <c r="L1746" t="str">
        <f>VLOOKUP(EnergyDemand__2_1[[#This Row],[Date]],_holidays!$A$1:$C$2107,3,0)</f>
        <v>N</v>
      </c>
      <c r="M1746" s="2">
        <v>113471.83</v>
      </c>
      <c r="N1746" s="4">
        <v>33.031410970000003</v>
      </c>
      <c r="O1746" s="54">
        <f>EnergyDemand__2_1[[#This Row],[Demand]]*EnergyDemand__2_1[[#This Row],[RRP AUD$]]</f>
        <v>3748134.6502479757</v>
      </c>
    </row>
    <row r="1747" spans="1:15" x14ac:dyDescent="0.3">
      <c r="A1747" s="3">
        <v>42139</v>
      </c>
      <c r="B1747" s="3" t="str">
        <f>"Q" &amp;INT((MONTH(A1747)+2)/3) &amp; "-" &amp; YEAR(A1747)</f>
        <v>Q2-2015</v>
      </c>
      <c r="C1747" t="str">
        <f>TEXT(EnergyDemand__2_1[[#This Row],[Date]],"mmmm")</f>
        <v>May</v>
      </c>
      <c r="D1747">
        <f>WEEKNUM(EnergyDemand__2_1[[#This Row],[Date]],)</f>
        <v>20</v>
      </c>
      <c r="E1747" t="str">
        <f>TEXT(EnergyDemand__2_1[[#This Row],[Date]],"dddd")</f>
        <v>Friday</v>
      </c>
      <c r="F1747" s="49">
        <f>YEAR(EnergyDemand__2_1[[#This Row],[Date]])</f>
        <v>2015</v>
      </c>
      <c r="G1747">
        <v>11.5</v>
      </c>
      <c r="H1747">
        <v>14.5</v>
      </c>
      <c r="I1747">
        <v>6.2</v>
      </c>
      <c r="J1747">
        <v>1.8</v>
      </c>
      <c r="K1747" t="str">
        <f>VLOOKUP(EnergyDemand__2_1[[#This Row],[Date]],_holidays!$A$1:$C$2107,2,0)</f>
        <v>Y</v>
      </c>
      <c r="L1747" t="str">
        <f>VLOOKUP(EnergyDemand__2_1[[#This Row],[Date]],_holidays!$A$1:$C$2107,3,0)</f>
        <v>N</v>
      </c>
      <c r="M1747" s="2">
        <v>135172.41</v>
      </c>
      <c r="N1747" s="4">
        <v>32.888201889999998</v>
      </c>
      <c r="O1747" s="54">
        <f>EnergyDemand__2_1[[#This Row],[Demand]]*EnergyDemand__2_1[[#This Row],[RRP AUD$]]</f>
        <v>4445577.5100378543</v>
      </c>
    </row>
    <row r="1748" spans="1:15" x14ac:dyDescent="0.3">
      <c r="A1748" s="3">
        <v>42589</v>
      </c>
      <c r="B1748" s="3" t="str">
        <f>"Q" &amp;INT((MONTH(A1748)+2)/3) &amp; "-" &amp; YEAR(A1748)</f>
        <v>Q3-2016</v>
      </c>
      <c r="C1748" t="str">
        <f>TEXT(EnergyDemand__2_1[[#This Row],[Date]],"mmmm")</f>
        <v>August</v>
      </c>
      <c r="D1748">
        <f>WEEKNUM(EnergyDemand__2_1[[#This Row],[Date]],)</f>
        <v>33</v>
      </c>
      <c r="E1748" t="str">
        <f>TEXT(EnergyDemand__2_1[[#This Row],[Date]],"dddd")</f>
        <v>Sunday</v>
      </c>
      <c r="F1748" s="49">
        <f>YEAR(EnergyDemand__2_1[[#This Row],[Date]])</f>
        <v>2016</v>
      </c>
      <c r="G1748">
        <v>7.6</v>
      </c>
      <c r="H1748">
        <v>16.600000000000001</v>
      </c>
      <c r="I1748">
        <v>10.4</v>
      </c>
      <c r="J1748">
        <v>0</v>
      </c>
      <c r="K1748" t="str">
        <f>VLOOKUP(EnergyDemand__2_1[[#This Row],[Date]],_holidays!$A$1:$C$2107,2,0)</f>
        <v>Y</v>
      </c>
      <c r="L1748" t="str">
        <f>VLOOKUP(EnergyDemand__2_1[[#This Row],[Date]],_holidays!$A$1:$C$2107,3,0)</f>
        <v>N</v>
      </c>
      <c r="M1748" s="2">
        <v>120379.285</v>
      </c>
      <c r="N1748" s="4">
        <v>32.884789920000003</v>
      </c>
      <c r="O1748" s="54">
        <f>EnergyDemand__2_1[[#This Row],[Demand]]*EnergyDemand__2_1[[#This Row],[RRP AUD$]]</f>
        <v>3958647.4979448076</v>
      </c>
    </row>
    <row r="1749" spans="1:15" x14ac:dyDescent="0.3">
      <c r="A1749" s="3">
        <v>42267</v>
      </c>
      <c r="B1749" s="3" t="str">
        <f>"Q" &amp;INT((MONTH(A1749)+2)/3) &amp; "-" &amp; YEAR(A1749)</f>
        <v>Q3-2015</v>
      </c>
      <c r="C1749" t="str">
        <f>TEXT(EnergyDemand__2_1[[#This Row],[Date]],"mmmm")</f>
        <v>September</v>
      </c>
      <c r="D1749">
        <f>WEEKNUM(EnergyDemand__2_1[[#This Row],[Date]],)</f>
        <v>39</v>
      </c>
      <c r="E1749" t="str">
        <f>TEXT(EnergyDemand__2_1[[#This Row],[Date]],"dddd")</f>
        <v>Sunday</v>
      </c>
      <c r="F1749" s="49">
        <f>YEAR(EnergyDemand__2_1[[#This Row],[Date]])</f>
        <v>2015</v>
      </c>
      <c r="G1749">
        <v>8.5</v>
      </c>
      <c r="H1749">
        <v>22.9</v>
      </c>
      <c r="I1749">
        <v>17.3</v>
      </c>
      <c r="J1749">
        <v>0</v>
      </c>
      <c r="K1749" t="str">
        <f>VLOOKUP(EnergyDemand__2_1[[#This Row],[Date]],_holidays!$A$1:$C$2107,2,0)</f>
        <v>N</v>
      </c>
      <c r="L1749" t="str">
        <f>VLOOKUP(EnergyDemand__2_1[[#This Row],[Date]],_holidays!$A$1:$C$2107,3,0)</f>
        <v>N</v>
      </c>
      <c r="M1749" s="2">
        <v>103708.925</v>
      </c>
      <c r="N1749" s="4">
        <v>32.857727840000003</v>
      </c>
      <c r="O1749" s="54">
        <f>EnergyDemand__2_1[[#This Row],[Demand]]*EnergyDemand__2_1[[#This Row],[RRP AUD$]]</f>
        <v>3407639.6322289724</v>
      </c>
    </row>
    <row r="1750" spans="1:15" x14ac:dyDescent="0.3">
      <c r="A1750" s="3">
        <v>42321</v>
      </c>
      <c r="B1750" s="3" t="str">
        <f>"Q" &amp;INT((MONTH(A1750)+2)/3) &amp; "-" &amp; YEAR(A1750)</f>
        <v>Q4-2015</v>
      </c>
      <c r="C1750" t="str">
        <f>TEXT(EnergyDemand__2_1[[#This Row],[Date]],"mmmm")</f>
        <v>November</v>
      </c>
      <c r="D1750">
        <f>WEEKNUM(EnergyDemand__2_1[[#This Row],[Date]],)</f>
        <v>46</v>
      </c>
      <c r="E1750" t="str">
        <f>TEXT(EnergyDemand__2_1[[#This Row],[Date]],"dddd")</f>
        <v>Friday</v>
      </c>
      <c r="F1750" s="49">
        <f>YEAR(EnergyDemand__2_1[[#This Row],[Date]])</f>
        <v>2015</v>
      </c>
      <c r="G1750">
        <v>13.5</v>
      </c>
      <c r="H1750">
        <v>18.2</v>
      </c>
      <c r="I1750">
        <v>26.1</v>
      </c>
      <c r="J1750">
        <v>0.4</v>
      </c>
      <c r="K1750" t="str">
        <f>VLOOKUP(EnergyDemand__2_1[[#This Row],[Date]],_holidays!$A$1:$C$2107,2,0)</f>
        <v>Y</v>
      </c>
      <c r="L1750" t="str">
        <f>VLOOKUP(EnergyDemand__2_1[[#This Row],[Date]],_holidays!$A$1:$C$2107,3,0)</f>
        <v>N</v>
      </c>
      <c r="M1750" s="2">
        <v>117078.58500000001</v>
      </c>
      <c r="N1750" s="4">
        <v>32.823096649999997</v>
      </c>
      <c r="O1750" s="54">
        <f>EnergyDemand__2_1[[#This Row],[Demand]]*EnergyDemand__2_1[[#This Row],[RRP AUD$]]</f>
        <v>3842881.7111002402</v>
      </c>
    </row>
    <row r="1751" spans="1:15" x14ac:dyDescent="0.3">
      <c r="A1751" s="3">
        <v>42396</v>
      </c>
      <c r="B1751" s="3" t="str">
        <f>"Q" &amp;INT((MONTH(A1751)+2)/3) &amp; "-" &amp; YEAR(A1751)</f>
        <v>Q1-2016</v>
      </c>
      <c r="C1751" t="str">
        <f>TEXT(EnergyDemand__2_1[[#This Row],[Date]],"mmmm")</f>
        <v>January</v>
      </c>
      <c r="D1751">
        <f>WEEKNUM(EnergyDemand__2_1[[#This Row],[Date]],)</f>
        <v>5</v>
      </c>
      <c r="E1751" t="str">
        <f>TEXT(EnergyDemand__2_1[[#This Row],[Date]],"dddd")</f>
        <v>Wednesday</v>
      </c>
      <c r="F1751" s="49">
        <f>YEAR(EnergyDemand__2_1[[#This Row],[Date]])</f>
        <v>2016</v>
      </c>
      <c r="G1751">
        <v>19.3</v>
      </c>
      <c r="H1751">
        <v>29.5</v>
      </c>
      <c r="I1751">
        <v>22.2</v>
      </c>
      <c r="J1751">
        <v>0</v>
      </c>
      <c r="K1751" t="str">
        <f>VLOOKUP(EnergyDemand__2_1[[#This Row],[Date]],_holidays!$A$1:$C$2107,2,0)</f>
        <v>N</v>
      </c>
      <c r="L1751" t="str">
        <f>VLOOKUP(EnergyDemand__2_1[[#This Row],[Date]],_holidays!$A$1:$C$2107,3,0)</f>
        <v>N</v>
      </c>
      <c r="M1751" s="2">
        <v>133718.035</v>
      </c>
      <c r="N1751" s="4">
        <v>32.759849449999997</v>
      </c>
      <c r="O1751" s="54">
        <f>EnergyDemand__2_1[[#This Row],[Demand]]*EnergyDemand__2_1[[#This Row],[RRP AUD$]]</f>
        <v>4380582.6953498302</v>
      </c>
    </row>
    <row r="1752" spans="1:15" x14ac:dyDescent="0.3">
      <c r="A1752" s="3">
        <v>42398</v>
      </c>
      <c r="B1752" s="3" t="str">
        <f>"Q" &amp;INT((MONTH(A1752)+2)/3) &amp; "-" &amp; YEAR(A1752)</f>
        <v>Q1-2016</v>
      </c>
      <c r="C1752" t="str">
        <f>TEXT(EnergyDemand__2_1[[#This Row],[Date]],"mmmm")</f>
        <v>January</v>
      </c>
      <c r="D1752">
        <f>WEEKNUM(EnergyDemand__2_1[[#This Row],[Date]],)</f>
        <v>5</v>
      </c>
      <c r="E1752" t="str">
        <f>TEXT(EnergyDemand__2_1[[#This Row],[Date]],"dddd")</f>
        <v>Friday</v>
      </c>
      <c r="F1752" s="49">
        <f>YEAR(EnergyDemand__2_1[[#This Row],[Date]])</f>
        <v>2016</v>
      </c>
      <c r="G1752">
        <v>14.4</v>
      </c>
      <c r="H1752">
        <v>18.3</v>
      </c>
      <c r="I1752">
        <v>14.3</v>
      </c>
      <c r="J1752">
        <v>14.2</v>
      </c>
      <c r="K1752" t="str">
        <f>VLOOKUP(EnergyDemand__2_1[[#This Row],[Date]],_holidays!$A$1:$C$2107,2,0)</f>
        <v>Y</v>
      </c>
      <c r="L1752" t="str">
        <f>VLOOKUP(EnergyDemand__2_1[[#This Row],[Date]],_holidays!$A$1:$C$2107,3,0)</f>
        <v>N</v>
      </c>
      <c r="M1752" s="2">
        <v>123615.21</v>
      </c>
      <c r="N1752" s="4">
        <v>32.693847210000001</v>
      </c>
      <c r="O1752" s="54">
        <f>EnergyDemand__2_1[[#This Row],[Demand]]*EnergyDemand__2_1[[#This Row],[RRP AUD$]]</f>
        <v>4041456.7885720646</v>
      </c>
    </row>
    <row r="1753" spans="1:15" x14ac:dyDescent="0.3">
      <c r="A1753" s="3">
        <v>42046</v>
      </c>
      <c r="B1753" s="3" t="str">
        <f>"Q" &amp;INT((MONTH(A1753)+2)/3) &amp; "-" &amp; YEAR(A1753)</f>
        <v>Q1-2015</v>
      </c>
      <c r="C1753" t="str">
        <f>TEXT(EnergyDemand__2_1[[#This Row],[Date]],"mmmm")</f>
        <v>February</v>
      </c>
      <c r="D1753">
        <f>WEEKNUM(EnergyDemand__2_1[[#This Row],[Date]],)</f>
        <v>7</v>
      </c>
      <c r="E1753" t="str">
        <f>TEXT(EnergyDemand__2_1[[#This Row],[Date]],"dddd")</f>
        <v>Wednesday</v>
      </c>
      <c r="F1753" s="49">
        <f>YEAR(EnergyDemand__2_1[[#This Row],[Date]])</f>
        <v>2015</v>
      </c>
      <c r="G1753">
        <v>18.100000000000001</v>
      </c>
      <c r="H1753">
        <v>26.8</v>
      </c>
      <c r="I1753">
        <v>24.1</v>
      </c>
      <c r="J1753">
        <v>0</v>
      </c>
      <c r="K1753" t="str">
        <f>VLOOKUP(EnergyDemand__2_1[[#This Row],[Date]],_holidays!$A$1:$C$2107,2,0)</f>
        <v>Y</v>
      </c>
      <c r="L1753" t="str">
        <f>VLOOKUP(EnergyDemand__2_1[[#This Row],[Date]],_holidays!$A$1:$C$2107,3,0)</f>
        <v>N</v>
      </c>
      <c r="M1753" s="2">
        <v>149322.85</v>
      </c>
      <c r="N1753" s="4">
        <v>32.655454300000002</v>
      </c>
      <c r="O1753" s="54">
        <f>EnergyDemand__2_1[[#This Row],[Demand]]*EnergyDemand__2_1[[#This Row],[RRP AUD$]]</f>
        <v>4876205.5041207559</v>
      </c>
    </row>
    <row r="1754" spans="1:15" x14ac:dyDescent="0.3">
      <c r="A1754" s="3">
        <v>42415</v>
      </c>
      <c r="B1754" s="3" t="str">
        <f>"Q" &amp;INT((MONTH(A1754)+2)/3) &amp; "-" &amp; YEAR(A1754)</f>
        <v>Q1-2016</v>
      </c>
      <c r="C1754" t="str">
        <f>TEXT(EnergyDemand__2_1[[#This Row],[Date]],"mmmm")</f>
        <v>February</v>
      </c>
      <c r="D1754">
        <f>WEEKNUM(EnergyDemand__2_1[[#This Row],[Date]],)</f>
        <v>8</v>
      </c>
      <c r="E1754" t="str">
        <f>TEXT(EnergyDemand__2_1[[#This Row],[Date]],"dddd")</f>
        <v>Monday</v>
      </c>
      <c r="F1754" s="49">
        <f>YEAR(EnergyDemand__2_1[[#This Row],[Date]])</f>
        <v>2016</v>
      </c>
      <c r="G1754">
        <v>14</v>
      </c>
      <c r="H1754">
        <v>26.1</v>
      </c>
      <c r="I1754">
        <v>25.4</v>
      </c>
      <c r="J1754">
        <v>0</v>
      </c>
      <c r="K1754" t="str">
        <f>VLOOKUP(EnergyDemand__2_1[[#This Row],[Date]],_holidays!$A$1:$C$2107,2,0)</f>
        <v>Y</v>
      </c>
      <c r="L1754" t="str">
        <f>VLOOKUP(EnergyDemand__2_1[[#This Row],[Date]],_holidays!$A$1:$C$2107,3,0)</f>
        <v>N</v>
      </c>
      <c r="M1754" s="2">
        <v>120863.325</v>
      </c>
      <c r="N1754" s="4">
        <v>32.56207053</v>
      </c>
      <c r="O1754" s="54">
        <f>EnergyDemand__2_1[[#This Row],[Demand]]*EnergyDemand__2_1[[#This Row],[RRP AUD$]]</f>
        <v>3935560.113140312</v>
      </c>
    </row>
    <row r="1755" spans="1:15" x14ac:dyDescent="0.3">
      <c r="A1755" s="3">
        <v>42613</v>
      </c>
      <c r="B1755" s="3" t="str">
        <f>"Q" &amp;INT((MONTH(A1755)+2)/3) &amp; "-" &amp; YEAR(A1755)</f>
        <v>Q3-2016</v>
      </c>
      <c r="C1755" t="str">
        <f>TEXT(EnergyDemand__2_1[[#This Row],[Date]],"mmmm")</f>
        <v>August</v>
      </c>
      <c r="D1755">
        <f>WEEKNUM(EnergyDemand__2_1[[#This Row],[Date]],)</f>
        <v>36</v>
      </c>
      <c r="E1755" t="str">
        <f>TEXT(EnergyDemand__2_1[[#This Row],[Date]],"dddd")</f>
        <v>Wednesday</v>
      </c>
      <c r="F1755" s="49">
        <f>YEAR(EnergyDemand__2_1[[#This Row],[Date]])</f>
        <v>2016</v>
      </c>
      <c r="G1755">
        <v>12.8</v>
      </c>
      <c r="H1755">
        <v>20.2</v>
      </c>
      <c r="I1755">
        <v>10.1</v>
      </c>
      <c r="J1755">
        <v>0.8</v>
      </c>
      <c r="K1755" t="str">
        <f>VLOOKUP(EnergyDemand__2_1[[#This Row],[Date]],_holidays!$A$1:$C$2107,2,0)</f>
        <v>Y</v>
      </c>
      <c r="L1755" t="str">
        <f>VLOOKUP(EnergyDemand__2_1[[#This Row],[Date]],_holidays!$A$1:$C$2107,3,0)</f>
        <v>N</v>
      </c>
      <c r="M1755" s="2">
        <v>128834.065</v>
      </c>
      <c r="N1755" s="4">
        <v>32.559017400000002</v>
      </c>
      <c r="O1755" s="54">
        <f>EnergyDemand__2_1[[#This Row],[Demand]]*EnergyDemand__2_1[[#This Row],[RRP AUD$]]</f>
        <v>4194710.5640477315</v>
      </c>
    </row>
    <row r="1756" spans="1:15" x14ac:dyDescent="0.3">
      <c r="A1756" s="3">
        <v>42370</v>
      </c>
      <c r="B1756" s="3" t="str">
        <f>"Q" &amp;INT((MONTH(A1756)+2)/3) &amp; "-" &amp; YEAR(A1756)</f>
        <v>Q1-2016</v>
      </c>
      <c r="C1756" t="str">
        <f>TEXT(EnergyDemand__2_1[[#This Row],[Date]],"mmmm")</f>
        <v>January</v>
      </c>
      <c r="D1756">
        <f>WEEKNUM(EnergyDemand__2_1[[#This Row],[Date]],)</f>
        <v>1</v>
      </c>
      <c r="E1756" t="str">
        <f>TEXT(EnergyDemand__2_1[[#This Row],[Date]],"dddd")</f>
        <v>Friday</v>
      </c>
      <c r="F1756" s="49">
        <f>YEAR(EnergyDemand__2_1[[#This Row],[Date]])</f>
        <v>2016</v>
      </c>
      <c r="G1756">
        <v>19.8</v>
      </c>
      <c r="H1756">
        <v>24.2</v>
      </c>
      <c r="I1756">
        <v>22</v>
      </c>
      <c r="J1756">
        <v>0</v>
      </c>
      <c r="K1756" t="str">
        <f>VLOOKUP(EnergyDemand__2_1[[#This Row],[Date]],_holidays!$A$1:$C$2107,2,0)</f>
        <v>N</v>
      </c>
      <c r="L1756" t="str">
        <f>VLOOKUP(EnergyDemand__2_1[[#This Row],[Date]],_holidays!$A$1:$C$2107,3,0)</f>
        <v>Y</v>
      </c>
      <c r="M1756" s="2">
        <v>116040.925</v>
      </c>
      <c r="N1756" s="4">
        <v>32.527673360000001</v>
      </c>
      <c r="O1756" s="54">
        <f>EnergyDemand__2_1[[#This Row],[Demand]]*EnergyDemand__2_1[[#This Row],[RRP AUD$]]</f>
        <v>3774541.3047922584</v>
      </c>
    </row>
    <row r="1757" spans="1:15" x14ac:dyDescent="0.3">
      <c r="A1757" s="3">
        <v>42417</v>
      </c>
      <c r="B1757" s="3" t="str">
        <f>"Q" &amp;INT((MONTH(A1757)+2)/3) &amp; "-" &amp; YEAR(A1757)</f>
        <v>Q1-2016</v>
      </c>
      <c r="C1757" t="str">
        <f>TEXT(EnergyDemand__2_1[[#This Row],[Date]],"mmmm")</f>
        <v>February</v>
      </c>
      <c r="D1757">
        <f>WEEKNUM(EnergyDemand__2_1[[#This Row],[Date]],)</f>
        <v>8</v>
      </c>
      <c r="E1757" t="str">
        <f>TEXT(EnergyDemand__2_1[[#This Row],[Date]],"dddd")</f>
        <v>Wednesday</v>
      </c>
      <c r="F1757" s="49">
        <f>YEAR(EnergyDemand__2_1[[#This Row],[Date]])</f>
        <v>2016</v>
      </c>
      <c r="G1757">
        <v>12.7</v>
      </c>
      <c r="H1757">
        <v>21.1</v>
      </c>
      <c r="I1757">
        <v>16.2</v>
      </c>
      <c r="J1757">
        <v>0.6</v>
      </c>
      <c r="K1757" t="str">
        <f>VLOOKUP(EnergyDemand__2_1[[#This Row],[Date]],_holidays!$A$1:$C$2107,2,0)</f>
        <v>Y</v>
      </c>
      <c r="L1757" t="str">
        <f>VLOOKUP(EnergyDemand__2_1[[#This Row],[Date]],_holidays!$A$1:$C$2107,3,0)</f>
        <v>N</v>
      </c>
      <c r="M1757" s="2">
        <v>119481.79</v>
      </c>
      <c r="N1757" s="4">
        <v>32.504514059999998</v>
      </c>
      <c r="O1757" s="54">
        <f>EnergyDemand__2_1[[#This Row],[Demand]]*EnergyDemand__2_1[[#This Row],[RRP AUD$]]</f>
        <v>3883697.522968967</v>
      </c>
    </row>
    <row r="1758" spans="1:15" x14ac:dyDescent="0.3">
      <c r="A1758" s="3">
        <v>44012</v>
      </c>
      <c r="B1758" s="3" t="str">
        <f>"Q" &amp;INT((MONTH(A1758)+2)/3) &amp; "-" &amp; YEAR(A1758)</f>
        <v>Q2-2020</v>
      </c>
      <c r="C1758" t="str">
        <f>TEXT(EnergyDemand__2_1[[#This Row],[Date]],"mmmm")</f>
        <v>June</v>
      </c>
      <c r="D1758">
        <f>WEEKNUM(EnergyDemand__2_1[[#This Row],[Date]],)</f>
        <v>27</v>
      </c>
      <c r="E1758" t="str">
        <f>TEXT(EnergyDemand__2_1[[#This Row],[Date]],"dddd")</f>
        <v>Tuesday</v>
      </c>
      <c r="F1758" s="49">
        <f>YEAR(EnergyDemand__2_1[[#This Row],[Date]])</f>
        <v>2020</v>
      </c>
      <c r="G1758">
        <v>3</v>
      </c>
      <c r="H1758">
        <v>15.2</v>
      </c>
      <c r="I1758">
        <v>7.7</v>
      </c>
      <c r="J1758">
        <v>0</v>
      </c>
      <c r="K1758" t="str">
        <f>VLOOKUP(EnergyDemand__2_1[[#This Row],[Date]],_holidays!$A$1:$C$2107,2,0)</f>
        <v>N</v>
      </c>
      <c r="L1758" t="str">
        <f>VLOOKUP(EnergyDemand__2_1[[#This Row],[Date]],_holidays!$A$1:$C$2107,3,0)</f>
        <v>N</v>
      </c>
      <c r="M1758" s="2">
        <v>137644.86499999999</v>
      </c>
      <c r="N1758" s="4">
        <v>32.463374850000001</v>
      </c>
      <c r="O1758" s="54">
        <f>EnergyDemand__2_1[[#This Row],[Demand]]*EnergyDemand__2_1[[#This Row],[RRP AUD$]]</f>
        <v>4468416.8486726452</v>
      </c>
    </row>
    <row r="1759" spans="1:15" x14ac:dyDescent="0.3">
      <c r="A1759" s="3">
        <v>42641</v>
      </c>
      <c r="B1759" s="3" t="str">
        <f>"Q" &amp;INT((MONTH(A1759)+2)/3) &amp; "-" &amp; YEAR(A1759)</f>
        <v>Q3-2016</v>
      </c>
      <c r="C1759" t="str">
        <f>TEXT(EnergyDemand__2_1[[#This Row],[Date]],"mmmm")</f>
        <v>September</v>
      </c>
      <c r="D1759">
        <f>WEEKNUM(EnergyDemand__2_1[[#This Row],[Date]],)</f>
        <v>40</v>
      </c>
      <c r="E1759" t="str">
        <f>TEXT(EnergyDemand__2_1[[#This Row],[Date]],"dddd")</f>
        <v>Wednesday</v>
      </c>
      <c r="F1759" s="49">
        <f>YEAR(EnergyDemand__2_1[[#This Row],[Date]])</f>
        <v>2016</v>
      </c>
      <c r="G1759">
        <v>7.5</v>
      </c>
      <c r="H1759">
        <v>19.3</v>
      </c>
      <c r="I1759">
        <v>19.600000000000001</v>
      </c>
      <c r="J1759">
        <v>2.2000000000000002</v>
      </c>
      <c r="K1759" t="str">
        <f>VLOOKUP(EnergyDemand__2_1[[#This Row],[Date]],_holidays!$A$1:$C$2107,2,0)</f>
        <v>N</v>
      </c>
      <c r="L1759" t="str">
        <f>VLOOKUP(EnergyDemand__2_1[[#This Row],[Date]],_holidays!$A$1:$C$2107,3,0)</f>
        <v>N</v>
      </c>
      <c r="M1759" s="2">
        <v>121143.25</v>
      </c>
      <c r="N1759" s="4">
        <v>32.431714720000002</v>
      </c>
      <c r="O1759" s="54">
        <f>EnergyDemand__2_1[[#This Row],[Demand]]*EnergyDemand__2_1[[#This Row],[RRP AUD$]]</f>
        <v>3928883.3242536401</v>
      </c>
    </row>
    <row r="1760" spans="1:15" x14ac:dyDescent="0.3">
      <c r="A1760" s="3">
        <v>42057</v>
      </c>
      <c r="B1760" s="3" t="str">
        <f>"Q" &amp;INT((MONTH(A1760)+2)/3) &amp; "-" &amp; YEAR(A1760)</f>
        <v>Q1-2015</v>
      </c>
      <c r="C1760" t="str">
        <f>TEXT(EnergyDemand__2_1[[#This Row],[Date]],"mmmm")</f>
        <v>February</v>
      </c>
      <c r="D1760">
        <f>WEEKNUM(EnergyDemand__2_1[[#This Row],[Date]],)</f>
        <v>9</v>
      </c>
      <c r="E1760" t="str">
        <f>TEXT(EnergyDemand__2_1[[#This Row],[Date]],"dddd")</f>
        <v>Sunday</v>
      </c>
      <c r="F1760" s="49">
        <f>YEAR(EnergyDemand__2_1[[#This Row],[Date]])</f>
        <v>2015</v>
      </c>
      <c r="G1760">
        <v>20.3</v>
      </c>
      <c r="H1760">
        <v>35.299999999999997</v>
      </c>
      <c r="I1760">
        <v>11.7</v>
      </c>
      <c r="J1760">
        <v>1.6</v>
      </c>
      <c r="K1760" t="str">
        <f>VLOOKUP(EnergyDemand__2_1[[#This Row],[Date]],_holidays!$A$1:$C$2107,2,0)</f>
        <v>Y</v>
      </c>
      <c r="L1760" t="str">
        <f>VLOOKUP(EnergyDemand__2_1[[#This Row],[Date]],_holidays!$A$1:$C$2107,3,0)</f>
        <v>N</v>
      </c>
      <c r="M1760" s="2">
        <v>138016.35</v>
      </c>
      <c r="N1760" s="4">
        <v>32.40972721</v>
      </c>
      <c r="O1760" s="54">
        <f>EnergyDemand__2_1[[#This Row],[Demand]]*EnergyDemand__2_1[[#This Row],[RRP AUD$]]</f>
        <v>4473072.2540198835</v>
      </c>
    </row>
    <row r="1761" spans="1:15" x14ac:dyDescent="0.3">
      <c r="A1761" s="3">
        <v>42330</v>
      </c>
      <c r="B1761" s="3" t="str">
        <f>"Q" &amp;INT((MONTH(A1761)+2)/3) &amp; "-" &amp; YEAR(A1761)</f>
        <v>Q4-2015</v>
      </c>
      <c r="C1761" t="str">
        <f>TEXT(EnergyDemand__2_1[[#This Row],[Date]],"mmmm")</f>
        <v>November</v>
      </c>
      <c r="D1761">
        <f>WEEKNUM(EnergyDemand__2_1[[#This Row],[Date]],)</f>
        <v>48</v>
      </c>
      <c r="E1761" t="str">
        <f>TEXT(EnergyDemand__2_1[[#This Row],[Date]],"dddd")</f>
        <v>Sunday</v>
      </c>
      <c r="F1761" s="49">
        <f>YEAR(EnergyDemand__2_1[[#This Row],[Date]])</f>
        <v>2015</v>
      </c>
      <c r="G1761">
        <v>13.5</v>
      </c>
      <c r="H1761">
        <v>20</v>
      </c>
      <c r="I1761">
        <v>27.3</v>
      </c>
      <c r="J1761">
        <v>0</v>
      </c>
      <c r="K1761" t="str">
        <f>VLOOKUP(EnergyDemand__2_1[[#This Row],[Date]],_holidays!$A$1:$C$2107,2,0)</f>
        <v>Y</v>
      </c>
      <c r="L1761" t="str">
        <f>VLOOKUP(EnergyDemand__2_1[[#This Row],[Date]],_holidays!$A$1:$C$2107,3,0)</f>
        <v>N</v>
      </c>
      <c r="M1761" s="2">
        <v>98621.62</v>
      </c>
      <c r="N1761" s="4">
        <v>32.34590077</v>
      </c>
      <c r="O1761" s="54">
        <f>EnergyDemand__2_1[[#This Row],[Demand]]*EnergyDemand__2_1[[#This Row],[RRP AUD$]]</f>
        <v>3190005.1342966473</v>
      </c>
    </row>
    <row r="1762" spans="1:15" x14ac:dyDescent="0.3">
      <c r="A1762" s="3">
        <v>42261</v>
      </c>
      <c r="B1762" s="3" t="str">
        <f>"Q" &amp;INT((MONTH(A1762)+2)/3) &amp; "-" &amp; YEAR(A1762)</f>
        <v>Q3-2015</v>
      </c>
      <c r="C1762" t="str">
        <f>TEXT(EnergyDemand__2_1[[#This Row],[Date]],"mmmm")</f>
        <v>September</v>
      </c>
      <c r="D1762">
        <f>WEEKNUM(EnergyDemand__2_1[[#This Row],[Date]],)</f>
        <v>38</v>
      </c>
      <c r="E1762" t="str">
        <f>TEXT(EnergyDemand__2_1[[#This Row],[Date]],"dddd")</f>
        <v>Monday</v>
      </c>
      <c r="F1762" s="49">
        <f>YEAR(EnergyDemand__2_1[[#This Row],[Date]])</f>
        <v>2015</v>
      </c>
      <c r="G1762">
        <v>15.4</v>
      </c>
      <c r="H1762">
        <v>26.7</v>
      </c>
      <c r="I1762">
        <v>17.8</v>
      </c>
      <c r="J1762">
        <v>0</v>
      </c>
      <c r="K1762" t="str">
        <f>VLOOKUP(EnergyDemand__2_1[[#This Row],[Date]],_holidays!$A$1:$C$2107,2,0)</f>
        <v>Y</v>
      </c>
      <c r="L1762" t="str">
        <f>VLOOKUP(EnergyDemand__2_1[[#This Row],[Date]],_holidays!$A$1:$C$2107,3,0)</f>
        <v>N</v>
      </c>
      <c r="M1762" s="2">
        <v>116574.17</v>
      </c>
      <c r="N1762" s="4">
        <v>32.345654209999999</v>
      </c>
      <c r="O1762" s="54">
        <f>EnergyDemand__2_1[[#This Row],[Demand]]*EnergyDemand__2_1[[#This Row],[RRP AUD$]]</f>
        <v>3770667.7926377556</v>
      </c>
    </row>
    <row r="1763" spans="1:15" x14ac:dyDescent="0.3">
      <c r="A1763" s="3">
        <v>42195</v>
      </c>
      <c r="B1763" s="3" t="str">
        <f>"Q" &amp;INT((MONTH(A1763)+2)/3) &amp; "-" &amp; YEAR(A1763)</f>
        <v>Q3-2015</v>
      </c>
      <c r="C1763" t="str">
        <f>TEXT(EnergyDemand__2_1[[#This Row],[Date]],"mmmm")</f>
        <v>July</v>
      </c>
      <c r="D1763">
        <f>WEEKNUM(EnergyDemand__2_1[[#This Row],[Date]],)</f>
        <v>28</v>
      </c>
      <c r="E1763" t="str">
        <f>TEXT(EnergyDemand__2_1[[#This Row],[Date]],"dddd")</f>
        <v>Friday</v>
      </c>
      <c r="F1763" s="49">
        <f>YEAR(EnergyDemand__2_1[[#This Row],[Date]])</f>
        <v>2015</v>
      </c>
      <c r="G1763">
        <v>7.6</v>
      </c>
      <c r="H1763">
        <v>14.3</v>
      </c>
      <c r="I1763">
        <v>5.8</v>
      </c>
      <c r="J1763">
        <v>0</v>
      </c>
      <c r="K1763" t="str">
        <f>VLOOKUP(EnergyDemand__2_1[[#This Row],[Date]],_holidays!$A$1:$C$2107,2,0)</f>
        <v>N</v>
      </c>
      <c r="L1763" t="str">
        <f>VLOOKUP(EnergyDemand__2_1[[#This Row],[Date]],_holidays!$A$1:$C$2107,3,0)</f>
        <v>N</v>
      </c>
      <c r="M1763" s="2">
        <v>136884.095</v>
      </c>
      <c r="N1763" s="4">
        <v>32.288455370000001</v>
      </c>
      <c r="O1763" s="54">
        <f>EnergyDemand__2_1[[#This Row],[Demand]]*EnergyDemand__2_1[[#This Row],[RRP AUD$]]</f>
        <v>4419775.9922703402</v>
      </c>
    </row>
    <row r="1764" spans="1:15" x14ac:dyDescent="0.3">
      <c r="A1764" s="3">
        <v>43950</v>
      </c>
      <c r="B1764" s="3" t="str">
        <f>"Q" &amp;INT((MONTH(A1764)+2)/3) &amp; "-" &amp; YEAR(A1764)</f>
        <v>Q2-2020</v>
      </c>
      <c r="C1764" t="str">
        <f>TEXT(EnergyDemand__2_1[[#This Row],[Date]],"mmmm")</f>
        <v>April</v>
      </c>
      <c r="D1764">
        <f>WEEKNUM(EnergyDemand__2_1[[#This Row],[Date]],)</f>
        <v>18</v>
      </c>
      <c r="E1764" t="str">
        <f>TEXT(EnergyDemand__2_1[[#This Row],[Date]],"dddd")</f>
        <v>Wednesday</v>
      </c>
      <c r="F1764" s="49">
        <f>YEAR(EnergyDemand__2_1[[#This Row],[Date]])</f>
        <v>2020</v>
      </c>
      <c r="G1764">
        <v>11.2</v>
      </c>
      <c r="H1764">
        <v>19.8</v>
      </c>
      <c r="I1764">
        <v>3.6</v>
      </c>
      <c r="J1764">
        <v>3.4</v>
      </c>
      <c r="K1764" t="str">
        <f>VLOOKUP(EnergyDemand__2_1[[#This Row],[Date]],_holidays!$A$1:$C$2107,2,0)</f>
        <v>N</v>
      </c>
      <c r="L1764" t="str">
        <f>VLOOKUP(EnergyDemand__2_1[[#This Row],[Date]],_holidays!$A$1:$C$2107,3,0)</f>
        <v>N</v>
      </c>
      <c r="M1764" s="2">
        <v>121307.84</v>
      </c>
      <c r="N1764" s="4">
        <v>32.265191100000003</v>
      </c>
      <c r="O1764" s="54">
        <f>EnergyDemand__2_1[[#This Row],[Demand]]*EnergyDemand__2_1[[#This Row],[RRP AUD$]]</f>
        <v>3914020.6395282242</v>
      </c>
    </row>
    <row r="1765" spans="1:15" x14ac:dyDescent="0.3">
      <c r="A1765" s="3">
        <v>42238</v>
      </c>
      <c r="B1765" s="3" t="str">
        <f>"Q" &amp;INT((MONTH(A1765)+2)/3) &amp; "-" &amp; YEAR(A1765)</f>
        <v>Q3-2015</v>
      </c>
      <c r="C1765" t="str">
        <f>TEXT(EnergyDemand__2_1[[#This Row],[Date]],"mmmm")</f>
        <v>August</v>
      </c>
      <c r="D1765">
        <f>WEEKNUM(EnergyDemand__2_1[[#This Row],[Date]],)</f>
        <v>34</v>
      </c>
      <c r="E1765" t="str">
        <f>TEXT(EnergyDemand__2_1[[#This Row],[Date]],"dddd")</f>
        <v>Saturday</v>
      </c>
      <c r="F1765" s="49">
        <f>YEAR(EnergyDemand__2_1[[#This Row],[Date]])</f>
        <v>2015</v>
      </c>
      <c r="G1765">
        <v>11.8</v>
      </c>
      <c r="H1765">
        <v>18.8</v>
      </c>
      <c r="I1765">
        <v>11.8</v>
      </c>
      <c r="J1765">
        <v>0</v>
      </c>
      <c r="K1765" t="str">
        <f>VLOOKUP(EnergyDemand__2_1[[#This Row],[Date]],_holidays!$A$1:$C$2107,2,0)</f>
        <v>Y</v>
      </c>
      <c r="L1765" t="str">
        <f>VLOOKUP(EnergyDemand__2_1[[#This Row],[Date]],_holidays!$A$1:$C$2107,3,0)</f>
        <v>N</v>
      </c>
      <c r="M1765" s="2">
        <v>112275.15</v>
      </c>
      <c r="N1765" s="4">
        <v>32.238321669999998</v>
      </c>
      <c r="O1765" s="54">
        <f>EnergyDemand__2_1[[#This Row],[Demand]]*EnergyDemand__2_1[[#This Row],[RRP AUD$]]</f>
        <v>3619562.4012475</v>
      </c>
    </row>
    <row r="1766" spans="1:15" x14ac:dyDescent="0.3">
      <c r="A1766" s="3">
        <v>42413</v>
      </c>
      <c r="B1766" s="3" t="str">
        <f>"Q" &amp;INT((MONTH(A1766)+2)/3) &amp; "-" &amp; YEAR(A1766)</f>
        <v>Q1-2016</v>
      </c>
      <c r="C1766" t="str">
        <f>TEXT(EnergyDemand__2_1[[#This Row],[Date]],"mmmm")</f>
        <v>February</v>
      </c>
      <c r="D1766">
        <f>WEEKNUM(EnergyDemand__2_1[[#This Row],[Date]],)</f>
        <v>7</v>
      </c>
      <c r="E1766" t="str">
        <f>TEXT(EnergyDemand__2_1[[#This Row],[Date]],"dddd")</f>
        <v>Saturday</v>
      </c>
      <c r="F1766" s="49">
        <f>YEAR(EnergyDemand__2_1[[#This Row],[Date]])</f>
        <v>2016</v>
      </c>
      <c r="G1766">
        <v>17.7</v>
      </c>
      <c r="H1766">
        <v>30.3</v>
      </c>
      <c r="I1766">
        <v>23.4</v>
      </c>
      <c r="J1766">
        <v>0</v>
      </c>
      <c r="K1766" t="str">
        <f>VLOOKUP(EnergyDemand__2_1[[#This Row],[Date]],_holidays!$A$1:$C$2107,2,0)</f>
        <v>Y</v>
      </c>
      <c r="L1766" t="str">
        <f>VLOOKUP(EnergyDemand__2_1[[#This Row],[Date]],_holidays!$A$1:$C$2107,3,0)</f>
        <v>N</v>
      </c>
      <c r="M1766" s="2">
        <v>120839.995</v>
      </c>
      <c r="N1766" s="4">
        <v>32.231397960000002</v>
      </c>
      <c r="O1766" s="54">
        <f>EnergyDemand__2_1[[#This Row],[Demand]]*EnergyDemand__2_1[[#This Row],[RRP AUD$]]</f>
        <v>3894841.9683294105</v>
      </c>
    </row>
    <row r="1767" spans="1:15" x14ac:dyDescent="0.3">
      <c r="A1767" s="3">
        <v>42179</v>
      </c>
      <c r="B1767" s="3" t="str">
        <f>"Q" &amp;INT((MONTH(A1767)+2)/3) &amp; "-" &amp; YEAR(A1767)</f>
        <v>Q2-2015</v>
      </c>
      <c r="C1767" t="str">
        <f>TEXT(EnergyDemand__2_1[[#This Row],[Date]],"mmmm")</f>
        <v>June</v>
      </c>
      <c r="D1767">
        <f>WEEKNUM(EnergyDemand__2_1[[#This Row],[Date]],)</f>
        <v>26</v>
      </c>
      <c r="E1767" t="str">
        <f>TEXT(EnergyDemand__2_1[[#This Row],[Date]],"dddd")</f>
        <v>Wednesday</v>
      </c>
      <c r="F1767" s="49">
        <f>YEAR(EnergyDemand__2_1[[#This Row],[Date]])</f>
        <v>2015</v>
      </c>
      <c r="G1767">
        <v>12.2</v>
      </c>
      <c r="H1767">
        <v>16</v>
      </c>
      <c r="I1767">
        <v>7.7</v>
      </c>
      <c r="J1767">
        <v>0</v>
      </c>
      <c r="K1767" t="str">
        <f>VLOOKUP(EnergyDemand__2_1[[#This Row],[Date]],_holidays!$A$1:$C$2107,2,0)</f>
        <v>Y</v>
      </c>
      <c r="L1767" t="str">
        <f>VLOOKUP(EnergyDemand__2_1[[#This Row],[Date]],_holidays!$A$1:$C$2107,3,0)</f>
        <v>N</v>
      </c>
      <c r="M1767" s="2">
        <v>135407.57</v>
      </c>
      <c r="N1767" s="4">
        <v>32.217778950000003</v>
      </c>
      <c r="O1767" s="54">
        <f>EnergyDemand__2_1[[#This Row],[Demand]]*EnergyDemand__2_1[[#This Row],[RRP AUD$]]</f>
        <v>4362531.1584166521</v>
      </c>
    </row>
    <row r="1768" spans="1:15" x14ac:dyDescent="0.3">
      <c r="A1768" s="3">
        <v>42301</v>
      </c>
      <c r="B1768" s="3" t="str">
        <f>"Q" &amp;INT((MONTH(A1768)+2)/3) &amp; "-" &amp; YEAR(A1768)</f>
        <v>Q4-2015</v>
      </c>
      <c r="C1768" t="str">
        <f>TEXT(EnergyDemand__2_1[[#This Row],[Date]],"mmmm")</f>
        <v>October</v>
      </c>
      <c r="D1768">
        <f>WEEKNUM(EnergyDemand__2_1[[#This Row],[Date]],)</f>
        <v>43</v>
      </c>
      <c r="E1768" t="str">
        <f>TEXT(EnergyDemand__2_1[[#This Row],[Date]],"dddd")</f>
        <v>Saturday</v>
      </c>
      <c r="F1768" s="49">
        <f>YEAR(EnergyDemand__2_1[[#This Row],[Date]])</f>
        <v>2015</v>
      </c>
      <c r="G1768">
        <v>9.1999999999999993</v>
      </c>
      <c r="H1768">
        <v>19.5</v>
      </c>
      <c r="I1768">
        <v>25.1</v>
      </c>
      <c r="J1768">
        <v>0</v>
      </c>
      <c r="K1768" t="str">
        <f>VLOOKUP(EnergyDemand__2_1[[#This Row],[Date]],_holidays!$A$1:$C$2107,2,0)</f>
        <v>Y</v>
      </c>
      <c r="L1768" t="str">
        <f>VLOOKUP(EnergyDemand__2_1[[#This Row],[Date]],_holidays!$A$1:$C$2107,3,0)</f>
        <v>N</v>
      </c>
      <c r="M1768" s="2">
        <v>106813.03</v>
      </c>
      <c r="N1768" s="4">
        <v>32.192051970000001</v>
      </c>
      <c r="O1768" s="54">
        <f>EnergyDemand__2_1[[#This Row],[Demand]]*EnergyDemand__2_1[[#This Row],[RRP AUD$]]</f>
        <v>3438530.6128331693</v>
      </c>
    </row>
    <row r="1769" spans="1:15" x14ac:dyDescent="0.3">
      <c r="A1769" s="3">
        <v>42427</v>
      </c>
      <c r="B1769" s="3" t="str">
        <f>"Q" &amp;INT((MONTH(A1769)+2)/3) &amp; "-" &amp; YEAR(A1769)</f>
        <v>Q1-2016</v>
      </c>
      <c r="C1769" t="str">
        <f>TEXT(EnergyDemand__2_1[[#This Row],[Date]],"mmmm")</f>
        <v>February</v>
      </c>
      <c r="D1769">
        <f>WEEKNUM(EnergyDemand__2_1[[#This Row],[Date]],)</f>
        <v>9</v>
      </c>
      <c r="E1769" t="str">
        <f>TEXT(EnergyDemand__2_1[[#This Row],[Date]],"dddd")</f>
        <v>Saturday</v>
      </c>
      <c r="F1769" s="49">
        <f>YEAR(EnergyDemand__2_1[[#This Row],[Date]])</f>
        <v>2016</v>
      </c>
      <c r="G1769">
        <v>17.7</v>
      </c>
      <c r="H1769">
        <v>22.2</v>
      </c>
      <c r="I1769">
        <v>17.7</v>
      </c>
      <c r="J1769">
        <v>0</v>
      </c>
      <c r="K1769" t="str">
        <f>VLOOKUP(EnergyDemand__2_1[[#This Row],[Date]],_holidays!$A$1:$C$2107,2,0)</f>
        <v>Y</v>
      </c>
      <c r="L1769" t="str">
        <f>VLOOKUP(EnergyDemand__2_1[[#This Row],[Date]],_holidays!$A$1:$C$2107,3,0)</f>
        <v>N</v>
      </c>
      <c r="M1769" s="2">
        <v>110545.84</v>
      </c>
      <c r="N1769" s="4">
        <v>32.105705630000003</v>
      </c>
      <c r="O1769" s="54">
        <f>EnergyDemand__2_1[[#This Row],[Demand]]*EnergyDemand__2_1[[#This Row],[RRP AUD$]]</f>
        <v>3549152.1976610795</v>
      </c>
    </row>
    <row r="1770" spans="1:15" x14ac:dyDescent="0.3">
      <c r="A1770" s="3">
        <v>42318</v>
      </c>
      <c r="B1770" s="3" t="str">
        <f>"Q" &amp;INT((MONTH(A1770)+2)/3) &amp; "-" &amp; YEAR(A1770)</f>
        <v>Q4-2015</v>
      </c>
      <c r="C1770" t="str">
        <f>TEXT(EnergyDemand__2_1[[#This Row],[Date]],"mmmm")</f>
        <v>November</v>
      </c>
      <c r="D1770">
        <f>WEEKNUM(EnergyDemand__2_1[[#This Row],[Date]],)</f>
        <v>46</v>
      </c>
      <c r="E1770" t="str">
        <f>TEXT(EnergyDemand__2_1[[#This Row],[Date]],"dddd")</f>
        <v>Tuesday</v>
      </c>
      <c r="F1770" s="49">
        <f>YEAR(EnergyDemand__2_1[[#This Row],[Date]])</f>
        <v>2015</v>
      </c>
      <c r="G1770">
        <v>15.2</v>
      </c>
      <c r="H1770">
        <v>16.399999999999999</v>
      </c>
      <c r="I1770">
        <v>5.3</v>
      </c>
      <c r="J1770">
        <v>0</v>
      </c>
      <c r="K1770" t="str">
        <f>VLOOKUP(EnergyDemand__2_1[[#This Row],[Date]],_holidays!$A$1:$C$2107,2,0)</f>
        <v>Y</v>
      </c>
      <c r="L1770" t="str">
        <f>VLOOKUP(EnergyDemand__2_1[[#This Row],[Date]],_holidays!$A$1:$C$2107,3,0)</f>
        <v>N</v>
      </c>
      <c r="M1770" s="2">
        <v>121617.28</v>
      </c>
      <c r="N1770" s="4">
        <v>32.067076479999997</v>
      </c>
      <c r="O1770" s="54">
        <f>EnergyDemand__2_1[[#This Row],[Demand]]*EnergyDemand__2_1[[#This Row],[RRP AUD$]]</f>
        <v>3899910.6190495742</v>
      </c>
    </row>
    <row r="1771" spans="1:15" x14ac:dyDescent="0.3">
      <c r="A1771" s="3">
        <v>42349</v>
      </c>
      <c r="B1771" s="3" t="str">
        <f>"Q" &amp;INT((MONTH(A1771)+2)/3) &amp; "-" &amp; YEAR(A1771)</f>
        <v>Q4-2015</v>
      </c>
      <c r="C1771" t="str">
        <f>TEXT(EnergyDemand__2_1[[#This Row],[Date]],"mmmm")</f>
        <v>December</v>
      </c>
      <c r="D1771">
        <f>WEEKNUM(EnergyDemand__2_1[[#This Row],[Date]],)</f>
        <v>50</v>
      </c>
      <c r="E1771" t="str">
        <f>TEXT(EnergyDemand__2_1[[#This Row],[Date]],"dddd")</f>
        <v>Friday</v>
      </c>
      <c r="F1771" s="49">
        <f>YEAR(EnergyDemand__2_1[[#This Row],[Date]])</f>
        <v>2015</v>
      </c>
      <c r="G1771">
        <v>14.2</v>
      </c>
      <c r="H1771">
        <v>19.2</v>
      </c>
      <c r="I1771">
        <v>13</v>
      </c>
      <c r="J1771">
        <v>0</v>
      </c>
      <c r="K1771" t="str">
        <f>VLOOKUP(EnergyDemand__2_1[[#This Row],[Date]],_holidays!$A$1:$C$2107,2,0)</f>
        <v>Y</v>
      </c>
      <c r="L1771" t="str">
        <f>VLOOKUP(EnergyDemand__2_1[[#This Row],[Date]],_holidays!$A$1:$C$2107,3,0)</f>
        <v>N</v>
      </c>
      <c r="M1771" s="2">
        <v>116597.81</v>
      </c>
      <c r="N1771" s="4">
        <v>32.020129189999999</v>
      </c>
      <c r="O1771" s="54">
        <f>EnergyDemand__2_1[[#This Row],[Demand]]*EnergyDemand__2_1[[#This Row],[RRP AUD$]]</f>
        <v>3733476.9394710734</v>
      </c>
    </row>
    <row r="1772" spans="1:15" x14ac:dyDescent="0.3">
      <c r="A1772" s="3">
        <v>42051</v>
      </c>
      <c r="B1772" s="3" t="str">
        <f>"Q" &amp;INT((MONTH(A1772)+2)/3) &amp; "-" &amp; YEAR(A1772)</f>
        <v>Q1-2015</v>
      </c>
      <c r="C1772" t="str">
        <f>TEXT(EnergyDemand__2_1[[#This Row],[Date]],"mmmm")</f>
        <v>February</v>
      </c>
      <c r="D1772">
        <f>WEEKNUM(EnergyDemand__2_1[[#This Row],[Date]],)</f>
        <v>8</v>
      </c>
      <c r="E1772" t="str">
        <f>TEXT(EnergyDemand__2_1[[#This Row],[Date]],"dddd")</f>
        <v>Monday</v>
      </c>
      <c r="F1772" s="49">
        <f>YEAR(EnergyDemand__2_1[[#This Row],[Date]])</f>
        <v>2015</v>
      </c>
      <c r="G1772">
        <v>17.399999999999999</v>
      </c>
      <c r="H1772">
        <v>24.6</v>
      </c>
      <c r="I1772">
        <v>26.3</v>
      </c>
      <c r="J1772">
        <v>0</v>
      </c>
      <c r="K1772" t="str">
        <f>VLOOKUP(EnergyDemand__2_1[[#This Row],[Date]],_holidays!$A$1:$C$2107,2,0)</f>
        <v>Y</v>
      </c>
      <c r="L1772" t="str">
        <f>VLOOKUP(EnergyDemand__2_1[[#This Row],[Date]],_holidays!$A$1:$C$2107,3,0)</f>
        <v>N</v>
      </c>
      <c r="M1772" s="2">
        <v>131832.63</v>
      </c>
      <c r="N1772" s="4">
        <v>31.9490406</v>
      </c>
      <c r="O1772" s="54">
        <f>EnergyDemand__2_1[[#This Row],[Demand]]*EnergyDemand__2_1[[#This Row],[RRP AUD$]]</f>
        <v>4211926.0482747778</v>
      </c>
    </row>
    <row r="1773" spans="1:15" x14ac:dyDescent="0.3">
      <c r="A1773" s="3">
        <v>42227</v>
      </c>
      <c r="B1773" s="3" t="str">
        <f>"Q" &amp;INT((MONTH(A1773)+2)/3) &amp; "-" &amp; YEAR(A1773)</f>
        <v>Q3-2015</v>
      </c>
      <c r="C1773" t="str">
        <f>TEXT(EnergyDemand__2_1[[#This Row],[Date]],"mmmm")</f>
        <v>August</v>
      </c>
      <c r="D1773">
        <f>WEEKNUM(EnergyDemand__2_1[[#This Row],[Date]],)</f>
        <v>33</v>
      </c>
      <c r="E1773" t="str">
        <f>TEXT(EnergyDemand__2_1[[#This Row],[Date]],"dddd")</f>
        <v>Tuesday</v>
      </c>
      <c r="F1773" s="49">
        <f>YEAR(EnergyDemand__2_1[[#This Row],[Date]])</f>
        <v>2015</v>
      </c>
      <c r="G1773">
        <v>7.8</v>
      </c>
      <c r="H1773">
        <v>14.8</v>
      </c>
      <c r="I1773">
        <v>11.7</v>
      </c>
      <c r="J1773">
        <v>0.8</v>
      </c>
      <c r="K1773" t="str">
        <f>VLOOKUP(EnergyDemand__2_1[[#This Row],[Date]],_holidays!$A$1:$C$2107,2,0)</f>
        <v>Y</v>
      </c>
      <c r="L1773" t="str">
        <f>VLOOKUP(EnergyDemand__2_1[[#This Row],[Date]],_holidays!$A$1:$C$2107,3,0)</f>
        <v>N</v>
      </c>
      <c r="M1773" s="2">
        <v>135616.125</v>
      </c>
      <c r="N1773" s="4">
        <v>31.943313530000001</v>
      </c>
      <c r="O1773" s="54">
        <f>EnergyDemand__2_1[[#This Row],[Demand]]*EnergyDemand__2_1[[#This Row],[RRP AUD$]]</f>
        <v>4332028.4005986713</v>
      </c>
    </row>
    <row r="1774" spans="1:15" x14ac:dyDescent="0.3">
      <c r="A1774" s="3">
        <v>42181</v>
      </c>
      <c r="B1774" s="3" t="str">
        <f>"Q" &amp;INT((MONTH(A1774)+2)/3) &amp; "-" &amp; YEAR(A1774)</f>
        <v>Q2-2015</v>
      </c>
      <c r="C1774" t="str">
        <f>TEXT(EnergyDemand__2_1[[#This Row],[Date]],"mmmm")</f>
        <v>June</v>
      </c>
      <c r="D1774">
        <f>WEEKNUM(EnergyDemand__2_1[[#This Row],[Date]],)</f>
        <v>26</v>
      </c>
      <c r="E1774" t="str">
        <f>TEXT(EnergyDemand__2_1[[#This Row],[Date]],"dddd")</f>
        <v>Friday</v>
      </c>
      <c r="F1774" s="49">
        <f>YEAR(EnergyDemand__2_1[[#This Row],[Date]])</f>
        <v>2015</v>
      </c>
      <c r="G1774">
        <v>10.5</v>
      </c>
      <c r="H1774">
        <v>16.899999999999999</v>
      </c>
      <c r="I1774">
        <v>7.1</v>
      </c>
      <c r="J1774">
        <v>0</v>
      </c>
      <c r="K1774" t="str">
        <f>VLOOKUP(EnergyDemand__2_1[[#This Row],[Date]],_holidays!$A$1:$C$2107,2,0)</f>
        <v>N</v>
      </c>
      <c r="L1774" t="str">
        <f>VLOOKUP(EnergyDemand__2_1[[#This Row],[Date]],_holidays!$A$1:$C$2107,3,0)</f>
        <v>N</v>
      </c>
      <c r="M1774" s="2">
        <v>135562.07500000001</v>
      </c>
      <c r="N1774" s="4">
        <v>31.92862512</v>
      </c>
      <c r="O1774" s="54">
        <f>EnergyDemand__2_1[[#This Row],[Demand]]*EnergyDemand__2_1[[#This Row],[RRP AUD$]]</f>
        <v>4328310.6731643239</v>
      </c>
    </row>
    <row r="1775" spans="1:15" x14ac:dyDescent="0.3">
      <c r="A1775" s="3">
        <v>42491</v>
      </c>
      <c r="B1775" s="3" t="str">
        <f>"Q" &amp;INT((MONTH(A1775)+2)/3) &amp; "-" &amp; YEAR(A1775)</f>
        <v>Q2-2016</v>
      </c>
      <c r="C1775" t="str">
        <f>TEXT(EnergyDemand__2_1[[#This Row],[Date]],"mmmm")</f>
        <v>May</v>
      </c>
      <c r="D1775">
        <f>WEEKNUM(EnergyDemand__2_1[[#This Row],[Date]],)</f>
        <v>19</v>
      </c>
      <c r="E1775" t="str">
        <f>TEXT(EnergyDemand__2_1[[#This Row],[Date]],"dddd")</f>
        <v>Sunday</v>
      </c>
      <c r="F1775" s="49">
        <f>YEAR(EnergyDemand__2_1[[#This Row],[Date]])</f>
        <v>2016</v>
      </c>
      <c r="G1775">
        <v>14.4</v>
      </c>
      <c r="H1775">
        <v>17</v>
      </c>
      <c r="I1775">
        <v>9</v>
      </c>
      <c r="J1775">
        <v>9.8000000000000007</v>
      </c>
      <c r="K1775" t="str">
        <f>VLOOKUP(EnergyDemand__2_1[[#This Row],[Date]],_holidays!$A$1:$C$2107,2,0)</f>
        <v>Y</v>
      </c>
      <c r="L1775" t="str">
        <f>VLOOKUP(EnergyDemand__2_1[[#This Row],[Date]],_holidays!$A$1:$C$2107,3,0)</f>
        <v>N</v>
      </c>
      <c r="M1775" s="2">
        <v>98873.535000000003</v>
      </c>
      <c r="N1775" s="4">
        <v>31.87421762</v>
      </c>
      <c r="O1775" s="54">
        <f>EnergyDemand__2_1[[#This Row],[Demand]]*EnergyDemand__2_1[[#This Row],[RRP AUD$]]</f>
        <v>3151516.571448687</v>
      </c>
    </row>
    <row r="1776" spans="1:15" x14ac:dyDescent="0.3">
      <c r="A1776" s="3">
        <v>42094</v>
      </c>
      <c r="B1776" s="3" t="str">
        <f>"Q" &amp;INT((MONTH(A1776)+2)/3) &amp; "-" &amp; YEAR(A1776)</f>
        <v>Q1-2015</v>
      </c>
      <c r="C1776" t="str">
        <f>TEXT(EnergyDemand__2_1[[#This Row],[Date]],"mmmm")</f>
        <v>March</v>
      </c>
      <c r="D1776">
        <f>WEEKNUM(EnergyDemand__2_1[[#This Row],[Date]],)</f>
        <v>14</v>
      </c>
      <c r="E1776" t="str">
        <f>TEXT(EnergyDemand__2_1[[#This Row],[Date]],"dddd")</f>
        <v>Tuesday</v>
      </c>
      <c r="F1776" s="49">
        <f>YEAR(EnergyDemand__2_1[[#This Row],[Date]])</f>
        <v>2015</v>
      </c>
      <c r="G1776">
        <v>11.2</v>
      </c>
      <c r="H1776">
        <v>25.3</v>
      </c>
      <c r="I1776">
        <v>18.100000000000001</v>
      </c>
      <c r="J1776">
        <v>0</v>
      </c>
      <c r="K1776" t="str">
        <f>VLOOKUP(EnergyDemand__2_1[[#This Row],[Date]],_holidays!$A$1:$C$2107,2,0)</f>
        <v>N</v>
      </c>
      <c r="L1776" t="str">
        <f>VLOOKUP(EnergyDemand__2_1[[#This Row],[Date]],_holidays!$A$1:$C$2107,3,0)</f>
        <v>N</v>
      </c>
      <c r="M1776" s="2">
        <v>125795.325</v>
      </c>
      <c r="N1776" s="4">
        <v>31.836569579999999</v>
      </c>
      <c r="O1776" s="54">
        <f>EnergyDemand__2_1[[#This Row],[Demand]]*EnergyDemand__2_1[[#This Row],[RRP AUD$]]</f>
        <v>4004891.6172012133</v>
      </c>
    </row>
    <row r="1777" spans="1:15" x14ac:dyDescent="0.3">
      <c r="A1777" s="3">
        <v>42609</v>
      </c>
      <c r="B1777" s="3" t="str">
        <f>"Q" &amp;INT((MONTH(A1777)+2)/3) &amp; "-" &amp; YEAR(A1777)</f>
        <v>Q3-2016</v>
      </c>
      <c r="C1777" t="str">
        <f>TEXT(EnergyDemand__2_1[[#This Row],[Date]],"mmmm")</f>
        <v>August</v>
      </c>
      <c r="D1777">
        <f>WEEKNUM(EnergyDemand__2_1[[#This Row],[Date]],)</f>
        <v>35</v>
      </c>
      <c r="E1777" t="str">
        <f>TEXT(EnergyDemand__2_1[[#This Row],[Date]],"dddd")</f>
        <v>Saturday</v>
      </c>
      <c r="F1777" s="49">
        <f>YEAR(EnergyDemand__2_1[[#This Row],[Date]])</f>
        <v>2016</v>
      </c>
      <c r="G1777">
        <v>9.3000000000000007</v>
      </c>
      <c r="H1777">
        <v>16.3</v>
      </c>
      <c r="I1777">
        <v>11.7</v>
      </c>
      <c r="J1777">
        <v>0</v>
      </c>
      <c r="K1777" t="str">
        <f>VLOOKUP(EnergyDemand__2_1[[#This Row],[Date]],_holidays!$A$1:$C$2107,2,0)</f>
        <v>Y</v>
      </c>
      <c r="L1777" t="str">
        <f>VLOOKUP(EnergyDemand__2_1[[#This Row],[Date]],_holidays!$A$1:$C$2107,3,0)</f>
        <v>N</v>
      </c>
      <c r="M1777" s="2">
        <v>119573.22</v>
      </c>
      <c r="N1777" s="4">
        <v>31.80817961</v>
      </c>
      <c r="O1777" s="54">
        <f>EnergyDemand__2_1[[#This Row],[Demand]]*EnergyDemand__2_1[[#This Row],[RRP AUD$]]</f>
        <v>3803406.4583060443</v>
      </c>
    </row>
    <row r="1778" spans="1:15" x14ac:dyDescent="0.3">
      <c r="A1778" s="3">
        <v>42233</v>
      </c>
      <c r="B1778" s="3" t="str">
        <f>"Q" &amp;INT((MONTH(A1778)+2)/3) &amp; "-" &amp; YEAR(A1778)</f>
        <v>Q3-2015</v>
      </c>
      <c r="C1778" t="str">
        <f>TEXT(EnergyDemand__2_1[[#This Row],[Date]],"mmmm")</f>
        <v>August</v>
      </c>
      <c r="D1778">
        <f>WEEKNUM(EnergyDemand__2_1[[#This Row],[Date]],)</f>
        <v>34</v>
      </c>
      <c r="E1778" t="str">
        <f>TEXT(EnergyDemand__2_1[[#This Row],[Date]],"dddd")</f>
        <v>Monday</v>
      </c>
      <c r="F1778" s="49">
        <f>YEAR(EnergyDemand__2_1[[#This Row],[Date]])</f>
        <v>2015</v>
      </c>
      <c r="G1778">
        <v>6.8</v>
      </c>
      <c r="H1778">
        <v>12.2</v>
      </c>
      <c r="I1778">
        <v>9.9</v>
      </c>
      <c r="J1778">
        <v>2.4</v>
      </c>
      <c r="K1778" t="str">
        <f>VLOOKUP(EnergyDemand__2_1[[#This Row],[Date]],_holidays!$A$1:$C$2107,2,0)</f>
        <v>Y</v>
      </c>
      <c r="L1778" t="str">
        <f>VLOOKUP(EnergyDemand__2_1[[#This Row],[Date]],_holidays!$A$1:$C$2107,3,0)</f>
        <v>N</v>
      </c>
      <c r="M1778" s="2">
        <v>137008.71</v>
      </c>
      <c r="N1778" s="4">
        <v>31.793730230000001</v>
      </c>
      <c r="O1778" s="54">
        <f>EnergyDemand__2_1[[#This Row],[Demand]]*EnergyDemand__2_1[[#This Row],[RRP AUD$]]</f>
        <v>4356017.9649003036</v>
      </c>
    </row>
    <row r="1779" spans="1:15" x14ac:dyDescent="0.3">
      <c r="A1779" s="3">
        <v>42375</v>
      </c>
      <c r="B1779" s="3" t="str">
        <f>"Q" &amp;INT((MONTH(A1779)+2)/3) &amp; "-" &amp; YEAR(A1779)</f>
        <v>Q1-2016</v>
      </c>
      <c r="C1779" t="str">
        <f>TEXT(EnergyDemand__2_1[[#This Row],[Date]],"mmmm")</f>
        <v>January</v>
      </c>
      <c r="D1779">
        <f>WEEKNUM(EnergyDemand__2_1[[#This Row],[Date]],)</f>
        <v>2</v>
      </c>
      <c r="E1779" t="str">
        <f>TEXT(EnergyDemand__2_1[[#This Row],[Date]],"dddd")</f>
        <v>Wednesday</v>
      </c>
      <c r="F1779" s="49">
        <f>YEAR(EnergyDemand__2_1[[#This Row],[Date]])</f>
        <v>2016</v>
      </c>
      <c r="G1779">
        <v>17.3</v>
      </c>
      <c r="H1779">
        <v>25.7</v>
      </c>
      <c r="I1779">
        <v>18.100000000000001</v>
      </c>
      <c r="J1779">
        <v>0</v>
      </c>
      <c r="K1779" t="str">
        <f>VLOOKUP(EnergyDemand__2_1[[#This Row],[Date]],_holidays!$A$1:$C$2107,2,0)</f>
        <v>N</v>
      </c>
      <c r="L1779" t="str">
        <f>VLOOKUP(EnergyDemand__2_1[[#This Row],[Date]],_holidays!$A$1:$C$2107,3,0)</f>
        <v>N</v>
      </c>
      <c r="M1779" s="2">
        <v>115064.265</v>
      </c>
      <c r="N1779" s="4">
        <v>31.790252049999999</v>
      </c>
      <c r="O1779" s="54">
        <f>EnergyDemand__2_1[[#This Row],[Demand]]*EnergyDemand__2_1[[#This Row],[RRP AUD$]]</f>
        <v>3657921.986297993</v>
      </c>
    </row>
    <row r="1780" spans="1:15" x14ac:dyDescent="0.3">
      <c r="A1780" s="3">
        <v>42692</v>
      </c>
      <c r="B1780" s="3" t="str">
        <f>"Q" &amp;INT((MONTH(A1780)+2)/3) &amp; "-" &amp; YEAR(A1780)</f>
        <v>Q4-2016</v>
      </c>
      <c r="C1780" t="str">
        <f>TEXT(EnergyDemand__2_1[[#This Row],[Date]],"mmmm")</f>
        <v>November</v>
      </c>
      <c r="D1780">
        <f>WEEKNUM(EnergyDemand__2_1[[#This Row],[Date]],)</f>
        <v>47</v>
      </c>
      <c r="E1780" t="str">
        <f>TEXT(EnergyDemand__2_1[[#This Row],[Date]],"dddd")</f>
        <v>Friday</v>
      </c>
      <c r="F1780" s="49">
        <f>YEAR(EnergyDemand__2_1[[#This Row],[Date]])</f>
        <v>2016</v>
      </c>
      <c r="G1780">
        <v>15.3</v>
      </c>
      <c r="H1780">
        <v>18.899999999999999</v>
      </c>
      <c r="I1780">
        <v>15.6</v>
      </c>
      <c r="J1780">
        <v>0</v>
      </c>
      <c r="K1780" t="str">
        <f>VLOOKUP(EnergyDemand__2_1[[#This Row],[Date]],_holidays!$A$1:$C$2107,2,0)</f>
        <v>Y</v>
      </c>
      <c r="L1780" t="str">
        <f>VLOOKUP(EnergyDemand__2_1[[#This Row],[Date]],_holidays!$A$1:$C$2107,3,0)</f>
        <v>N</v>
      </c>
      <c r="M1780" s="2">
        <v>121441.05</v>
      </c>
      <c r="N1780" s="4">
        <v>31.775799320000001</v>
      </c>
      <c r="O1780" s="54">
        <f>EnergyDemand__2_1[[#This Row],[Demand]]*EnergyDemand__2_1[[#This Row],[RRP AUD$]]</f>
        <v>3858886.4340100861</v>
      </c>
    </row>
    <row r="1781" spans="1:15" x14ac:dyDescent="0.3">
      <c r="A1781" s="3">
        <v>44076</v>
      </c>
      <c r="B1781" s="3" t="str">
        <f>"Q" &amp;INT((MONTH(A1781)+2)/3) &amp; "-" &amp; YEAR(A1781)</f>
        <v>Q3-2020</v>
      </c>
      <c r="C1781" t="str">
        <f>TEXT(EnergyDemand__2_1[[#This Row],[Date]],"mmmm")</f>
        <v>September</v>
      </c>
      <c r="D1781">
        <f>WEEKNUM(EnergyDemand__2_1[[#This Row],[Date]],)</f>
        <v>36</v>
      </c>
      <c r="E1781" t="str">
        <f>TEXT(EnergyDemand__2_1[[#This Row],[Date]],"dddd")</f>
        <v>Wednesday</v>
      </c>
      <c r="F1781" s="49">
        <f>YEAR(EnergyDemand__2_1[[#This Row],[Date]])</f>
        <v>2020</v>
      </c>
      <c r="G1781">
        <v>8.6</v>
      </c>
      <c r="H1781">
        <v>22</v>
      </c>
      <c r="I1781">
        <v>12.1</v>
      </c>
      <c r="J1781">
        <v>0</v>
      </c>
      <c r="K1781" t="str">
        <f>VLOOKUP(EnergyDemand__2_1[[#This Row],[Date]],_holidays!$A$1:$C$2107,2,0)</f>
        <v>N</v>
      </c>
      <c r="L1781" t="str">
        <f>VLOOKUP(EnergyDemand__2_1[[#This Row],[Date]],_holidays!$A$1:$C$2107,3,0)</f>
        <v>N</v>
      </c>
      <c r="M1781" s="2">
        <v>113547.67</v>
      </c>
      <c r="N1781" s="4">
        <v>31.7696948</v>
      </c>
      <c r="O1781" s="54">
        <f>EnergyDemand__2_1[[#This Row],[Demand]]*EnergyDemand__2_1[[#This Row],[RRP AUD$]]</f>
        <v>3607374.8211511159</v>
      </c>
    </row>
    <row r="1782" spans="1:15" x14ac:dyDescent="0.3">
      <c r="A1782" s="3">
        <v>42073</v>
      </c>
      <c r="B1782" s="3" t="str">
        <f>"Q" &amp;INT((MONTH(A1782)+2)/3) &amp; "-" &amp; YEAR(A1782)</f>
        <v>Q1-2015</v>
      </c>
      <c r="C1782" t="str">
        <f>TEXT(EnergyDemand__2_1[[#This Row],[Date]],"mmmm")</f>
        <v>March</v>
      </c>
      <c r="D1782">
        <f>WEEKNUM(EnergyDemand__2_1[[#This Row],[Date]],)</f>
        <v>11</v>
      </c>
      <c r="E1782" t="str">
        <f>TEXT(EnergyDemand__2_1[[#This Row],[Date]],"dddd")</f>
        <v>Tuesday</v>
      </c>
      <c r="F1782" s="49">
        <f>YEAR(EnergyDemand__2_1[[#This Row],[Date]])</f>
        <v>2015</v>
      </c>
      <c r="G1782">
        <v>16.2</v>
      </c>
      <c r="H1782">
        <v>21.7</v>
      </c>
      <c r="I1782">
        <v>22.1</v>
      </c>
      <c r="J1782">
        <v>0</v>
      </c>
      <c r="K1782" t="str">
        <f>VLOOKUP(EnergyDemand__2_1[[#This Row],[Date]],_holidays!$A$1:$C$2107,2,0)</f>
        <v>Y</v>
      </c>
      <c r="L1782" t="str">
        <f>VLOOKUP(EnergyDemand__2_1[[#This Row],[Date]],_holidays!$A$1:$C$2107,3,0)</f>
        <v>N</v>
      </c>
      <c r="M1782" s="2">
        <v>125828.53</v>
      </c>
      <c r="N1782" s="4">
        <v>31.763749180000001</v>
      </c>
      <c r="O1782" s="54">
        <f>EnergyDemand__2_1[[#This Row],[Demand]]*EnergyDemand__2_1[[#This Row],[RRP AUD$]]</f>
        <v>3996785.8666081056</v>
      </c>
    </row>
    <row r="1783" spans="1:15" x14ac:dyDescent="0.3">
      <c r="A1783" s="3">
        <v>43205</v>
      </c>
      <c r="B1783" s="3" t="str">
        <f>"Q" &amp;INT((MONTH(A1783)+2)/3) &amp; "-" &amp; YEAR(A1783)</f>
        <v>Q2-2018</v>
      </c>
      <c r="C1783" t="str">
        <f>TEXT(EnergyDemand__2_1[[#This Row],[Date]],"mmmm")</f>
        <v>April</v>
      </c>
      <c r="D1783">
        <f>WEEKNUM(EnergyDemand__2_1[[#This Row],[Date]],)</f>
        <v>16</v>
      </c>
      <c r="E1783" t="str">
        <f>TEXT(EnergyDemand__2_1[[#This Row],[Date]],"dddd")</f>
        <v>Sunday</v>
      </c>
      <c r="F1783" s="49">
        <f>YEAR(EnergyDemand__2_1[[#This Row],[Date]])</f>
        <v>2018</v>
      </c>
      <c r="G1783">
        <v>9.6999999999999993</v>
      </c>
      <c r="H1783">
        <v>19.100000000000001</v>
      </c>
      <c r="I1783">
        <v>4.9000000000000004</v>
      </c>
      <c r="J1783">
        <v>12.2</v>
      </c>
      <c r="K1783" t="str">
        <f>VLOOKUP(EnergyDemand__2_1[[#This Row],[Date]],_holidays!$A$1:$C$2107,2,0)</f>
        <v>N</v>
      </c>
      <c r="L1783" t="str">
        <f>VLOOKUP(EnergyDemand__2_1[[#This Row],[Date]],_holidays!$A$1:$C$2107,3,0)</f>
        <v>N</v>
      </c>
      <c r="M1783" s="2">
        <v>104123.39</v>
      </c>
      <c r="N1783" s="4">
        <v>31.682325389999999</v>
      </c>
      <c r="O1783" s="54">
        <f>EnergyDemand__2_1[[#This Row],[Demand]]*EnergyDemand__2_1[[#This Row],[RRP AUD$]]</f>
        <v>3298871.122689872</v>
      </c>
    </row>
    <row r="1784" spans="1:15" x14ac:dyDescent="0.3">
      <c r="A1784" s="3">
        <v>43905</v>
      </c>
      <c r="B1784" s="3" t="str">
        <f>"Q" &amp;INT((MONTH(A1784)+2)/3) &amp; "-" &amp; YEAR(A1784)</f>
        <v>Q1-2020</v>
      </c>
      <c r="C1784" t="str">
        <f>TEXT(EnergyDemand__2_1[[#This Row],[Date]],"mmmm")</f>
        <v>March</v>
      </c>
      <c r="D1784">
        <f>WEEKNUM(EnergyDemand__2_1[[#This Row],[Date]],)</f>
        <v>12</v>
      </c>
      <c r="E1784" t="str">
        <f>TEXT(EnergyDemand__2_1[[#This Row],[Date]],"dddd")</f>
        <v>Sunday</v>
      </c>
      <c r="F1784" s="49">
        <f>YEAR(EnergyDemand__2_1[[#This Row],[Date]])</f>
        <v>2020</v>
      </c>
      <c r="G1784">
        <v>12.7</v>
      </c>
      <c r="H1784">
        <v>18.8</v>
      </c>
      <c r="I1784">
        <v>10.199999999999999</v>
      </c>
      <c r="J1784">
        <v>0</v>
      </c>
      <c r="K1784" t="str">
        <f>VLOOKUP(EnergyDemand__2_1[[#This Row],[Date]],_holidays!$A$1:$C$2107,2,0)</f>
        <v>Y</v>
      </c>
      <c r="L1784" t="str">
        <f>VLOOKUP(EnergyDemand__2_1[[#This Row],[Date]],_holidays!$A$1:$C$2107,3,0)</f>
        <v>N</v>
      </c>
      <c r="M1784" s="2">
        <v>97664.934999999998</v>
      </c>
      <c r="N1784" s="4">
        <v>31.657840010000001</v>
      </c>
      <c r="O1784" s="54">
        <f>EnergyDemand__2_1[[#This Row],[Demand]]*EnergyDemand__2_1[[#This Row],[RRP AUD$]]</f>
        <v>3091860.8868170492</v>
      </c>
    </row>
    <row r="1785" spans="1:15" x14ac:dyDescent="0.3">
      <c r="A1785" s="3">
        <v>42169</v>
      </c>
      <c r="B1785" s="3" t="str">
        <f>"Q" &amp;INT((MONTH(A1785)+2)/3) &amp; "-" &amp; YEAR(A1785)</f>
        <v>Q2-2015</v>
      </c>
      <c r="C1785" t="str">
        <f>TEXT(EnergyDemand__2_1[[#This Row],[Date]],"mmmm")</f>
        <v>June</v>
      </c>
      <c r="D1785">
        <f>WEEKNUM(EnergyDemand__2_1[[#This Row],[Date]],)</f>
        <v>25</v>
      </c>
      <c r="E1785" t="str">
        <f>TEXT(EnergyDemand__2_1[[#This Row],[Date]],"dddd")</f>
        <v>Sunday</v>
      </c>
      <c r="F1785" s="49">
        <f>YEAR(EnergyDemand__2_1[[#This Row],[Date]])</f>
        <v>2015</v>
      </c>
      <c r="G1785">
        <v>5.8</v>
      </c>
      <c r="H1785">
        <v>17.399999999999999</v>
      </c>
      <c r="I1785">
        <v>8</v>
      </c>
      <c r="J1785">
        <v>0</v>
      </c>
      <c r="K1785" t="str">
        <f>VLOOKUP(EnergyDemand__2_1[[#This Row],[Date]],_holidays!$A$1:$C$2107,2,0)</f>
        <v>Y</v>
      </c>
      <c r="L1785" t="str">
        <f>VLOOKUP(EnergyDemand__2_1[[#This Row],[Date]],_holidays!$A$1:$C$2107,3,0)</f>
        <v>N</v>
      </c>
      <c r="M1785" s="2">
        <v>119125.62</v>
      </c>
      <c r="N1785" s="4">
        <v>31.598182309999999</v>
      </c>
      <c r="O1785" s="54">
        <f>EnergyDemand__2_1[[#This Row],[Demand]]*EnergyDemand__2_1[[#This Row],[RRP AUD$]]</f>
        <v>3764153.0585517818</v>
      </c>
    </row>
    <row r="1786" spans="1:15" x14ac:dyDescent="0.3">
      <c r="A1786" s="3">
        <v>42284</v>
      </c>
      <c r="B1786" s="3" t="str">
        <f>"Q" &amp;INT((MONTH(A1786)+2)/3) &amp; "-" &amp; YEAR(A1786)</f>
        <v>Q4-2015</v>
      </c>
      <c r="C1786" t="str">
        <f>TEXT(EnergyDemand__2_1[[#This Row],[Date]],"mmmm")</f>
        <v>October</v>
      </c>
      <c r="D1786">
        <f>WEEKNUM(EnergyDemand__2_1[[#This Row],[Date]],)</f>
        <v>41</v>
      </c>
      <c r="E1786" t="str">
        <f>TEXT(EnergyDemand__2_1[[#This Row],[Date]],"dddd")</f>
        <v>Wednesday</v>
      </c>
      <c r="F1786" s="49">
        <f>YEAR(EnergyDemand__2_1[[#This Row],[Date]])</f>
        <v>2015</v>
      </c>
      <c r="G1786">
        <v>11.8</v>
      </c>
      <c r="H1786">
        <v>16.2</v>
      </c>
      <c r="I1786">
        <v>23.6</v>
      </c>
      <c r="J1786">
        <v>0</v>
      </c>
      <c r="K1786" t="str">
        <f>VLOOKUP(EnergyDemand__2_1[[#This Row],[Date]],_holidays!$A$1:$C$2107,2,0)</f>
        <v>Y</v>
      </c>
      <c r="L1786" t="str">
        <f>VLOOKUP(EnergyDemand__2_1[[#This Row],[Date]],_holidays!$A$1:$C$2107,3,0)</f>
        <v>N</v>
      </c>
      <c r="M1786" s="2">
        <v>117282.765</v>
      </c>
      <c r="N1786" s="4">
        <v>31.596406630000001</v>
      </c>
      <c r="O1786" s="54">
        <f>EnergyDemand__2_1[[#This Row],[Demand]]*EnergyDemand__2_1[[#This Row],[RRP AUD$]]</f>
        <v>3705713.9336307319</v>
      </c>
    </row>
    <row r="1787" spans="1:15" x14ac:dyDescent="0.3">
      <c r="A1787" s="3">
        <v>42401</v>
      </c>
      <c r="B1787" s="3" t="str">
        <f>"Q" &amp;INT((MONTH(A1787)+2)/3) &amp; "-" &amp; YEAR(A1787)</f>
        <v>Q1-2016</v>
      </c>
      <c r="C1787" t="str">
        <f>TEXT(EnergyDemand__2_1[[#This Row],[Date]],"mmmm")</f>
        <v>February</v>
      </c>
      <c r="D1787">
        <f>WEEKNUM(EnergyDemand__2_1[[#This Row],[Date]],)</f>
        <v>6</v>
      </c>
      <c r="E1787" t="str">
        <f>TEXT(EnergyDemand__2_1[[#This Row],[Date]],"dddd")</f>
        <v>Monday</v>
      </c>
      <c r="F1787" s="49">
        <f>YEAR(EnergyDemand__2_1[[#This Row],[Date]])</f>
        <v>2016</v>
      </c>
      <c r="G1787">
        <v>12.5</v>
      </c>
      <c r="H1787">
        <v>23.6</v>
      </c>
      <c r="I1787">
        <v>29.4</v>
      </c>
      <c r="J1787">
        <v>0</v>
      </c>
      <c r="K1787" t="str">
        <f>VLOOKUP(EnergyDemand__2_1[[#This Row],[Date]],_holidays!$A$1:$C$2107,2,0)</f>
        <v>Y</v>
      </c>
      <c r="L1787" t="str">
        <f>VLOOKUP(EnergyDemand__2_1[[#This Row],[Date]],_holidays!$A$1:$C$2107,3,0)</f>
        <v>N</v>
      </c>
      <c r="M1787" s="2">
        <v>121942.895</v>
      </c>
      <c r="N1787" s="4">
        <v>31.58876665</v>
      </c>
      <c r="O1787" s="54">
        <f>EnergyDemand__2_1[[#This Row],[Demand]]*EnergyDemand__2_1[[#This Row],[RRP AUD$]]</f>
        <v>3852025.6547804517</v>
      </c>
    </row>
    <row r="1788" spans="1:15" x14ac:dyDescent="0.3">
      <c r="A1788" s="3">
        <v>42148</v>
      </c>
      <c r="B1788" s="3" t="str">
        <f>"Q" &amp;INT((MONTH(A1788)+2)/3) &amp; "-" &amp; YEAR(A1788)</f>
        <v>Q2-2015</v>
      </c>
      <c r="C1788" t="str">
        <f>TEXT(EnergyDemand__2_1[[#This Row],[Date]],"mmmm")</f>
        <v>May</v>
      </c>
      <c r="D1788">
        <f>WEEKNUM(EnergyDemand__2_1[[#This Row],[Date]],)</f>
        <v>22</v>
      </c>
      <c r="E1788" t="str">
        <f>TEXT(EnergyDemand__2_1[[#This Row],[Date]],"dddd")</f>
        <v>Sunday</v>
      </c>
      <c r="F1788" s="49">
        <f>YEAR(EnergyDemand__2_1[[#This Row],[Date]])</f>
        <v>2015</v>
      </c>
      <c r="G1788">
        <v>6</v>
      </c>
      <c r="H1788">
        <v>15.6</v>
      </c>
      <c r="I1788">
        <v>8.6</v>
      </c>
      <c r="J1788">
        <v>0</v>
      </c>
      <c r="K1788" t="str">
        <f>VLOOKUP(EnergyDemand__2_1[[#This Row],[Date]],_holidays!$A$1:$C$2107,2,0)</f>
        <v>Y</v>
      </c>
      <c r="L1788" t="str">
        <f>VLOOKUP(EnergyDemand__2_1[[#This Row],[Date]],_holidays!$A$1:$C$2107,3,0)</f>
        <v>N</v>
      </c>
      <c r="M1788" s="2">
        <v>118783.08500000001</v>
      </c>
      <c r="N1788" s="4">
        <v>31.493258560000001</v>
      </c>
      <c r="O1788" s="54">
        <f>EnergyDemand__2_1[[#This Row],[Demand]]*EnergyDemand__2_1[[#This Row],[RRP AUD$]]</f>
        <v>3740866.408459458</v>
      </c>
    </row>
    <row r="1789" spans="1:15" x14ac:dyDescent="0.3">
      <c r="A1789" s="3">
        <v>43995</v>
      </c>
      <c r="B1789" s="3" t="str">
        <f>"Q" &amp;INT((MONTH(A1789)+2)/3) &amp; "-" &amp; YEAR(A1789)</f>
        <v>Q2-2020</v>
      </c>
      <c r="C1789" t="str">
        <f>TEXT(EnergyDemand__2_1[[#This Row],[Date]],"mmmm")</f>
        <v>June</v>
      </c>
      <c r="D1789">
        <f>WEEKNUM(EnergyDemand__2_1[[#This Row],[Date]],)</f>
        <v>24</v>
      </c>
      <c r="E1789" t="str">
        <f>TEXT(EnergyDemand__2_1[[#This Row],[Date]],"dddd")</f>
        <v>Saturday</v>
      </c>
      <c r="F1789" s="49">
        <f>YEAR(EnergyDemand__2_1[[#This Row],[Date]])</f>
        <v>2020</v>
      </c>
      <c r="G1789">
        <v>5.7</v>
      </c>
      <c r="H1789">
        <v>16.399999999999999</v>
      </c>
      <c r="I1789">
        <v>3.4</v>
      </c>
      <c r="J1789">
        <v>0</v>
      </c>
      <c r="K1789" t="str">
        <f>VLOOKUP(EnergyDemand__2_1[[#This Row],[Date]],_holidays!$A$1:$C$2107,2,0)</f>
        <v>Y</v>
      </c>
      <c r="L1789" t="str">
        <f>VLOOKUP(EnergyDemand__2_1[[#This Row],[Date]],_holidays!$A$1:$C$2107,3,0)</f>
        <v>N</v>
      </c>
      <c r="M1789" s="2">
        <v>117394.455</v>
      </c>
      <c r="N1789" s="4">
        <v>31.448271609999999</v>
      </c>
      <c r="O1789" s="54">
        <f>EnergyDemand__2_1[[#This Row],[Demand]]*EnergyDemand__2_1[[#This Row],[RRP AUD$]]</f>
        <v>3691852.7063479223</v>
      </c>
    </row>
    <row r="1790" spans="1:15" x14ac:dyDescent="0.3">
      <c r="A1790" s="3">
        <v>42040</v>
      </c>
      <c r="B1790" s="3" t="str">
        <f>"Q" &amp;INT((MONTH(A1790)+2)/3) &amp; "-" &amp; YEAR(A1790)</f>
        <v>Q1-2015</v>
      </c>
      <c r="C1790" t="str">
        <f>TEXT(EnergyDemand__2_1[[#This Row],[Date]],"mmmm")</f>
        <v>February</v>
      </c>
      <c r="D1790">
        <f>WEEKNUM(EnergyDemand__2_1[[#This Row],[Date]],)</f>
        <v>6</v>
      </c>
      <c r="E1790" t="str">
        <f>TEXT(EnergyDemand__2_1[[#This Row],[Date]],"dddd")</f>
        <v>Thursday</v>
      </c>
      <c r="F1790" s="49">
        <f>YEAR(EnergyDemand__2_1[[#This Row],[Date]])</f>
        <v>2015</v>
      </c>
      <c r="G1790">
        <v>13.3</v>
      </c>
      <c r="H1790">
        <v>24.2</v>
      </c>
      <c r="I1790">
        <v>28.8</v>
      </c>
      <c r="J1790">
        <v>0</v>
      </c>
      <c r="K1790" t="str">
        <f>VLOOKUP(EnergyDemand__2_1[[#This Row],[Date]],_holidays!$A$1:$C$2107,2,0)</f>
        <v>Y</v>
      </c>
      <c r="L1790" t="str">
        <f>VLOOKUP(EnergyDemand__2_1[[#This Row],[Date]],_holidays!$A$1:$C$2107,3,0)</f>
        <v>N</v>
      </c>
      <c r="M1790" s="2">
        <v>122279.425</v>
      </c>
      <c r="N1790" s="4">
        <v>31.384570740000001</v>
      </c>
      <c r="O1790" s="54">
        <f>EnergyDemand__2_1[[#This Row],[Demand]]*EnergyDemand__2_1[[#This Row],[RRP AUD$]]</f>
        <v>3837687.2639590246</v>
      </c>
    </row>
    <row r="1791" spans="1:15" x14ac:dyDescent="0.3">
      <c r="A1791" s="3">
        <v>42304</v>
      </c>
      <c r="B1791" s="3" t="str">
        <f>"Q" &amp;INT((MONTH(A1791)+2)/3) &amp; "-" &amp; YEAR(A1791)</f>
        <v>Q4-2015</v>
      </c>
      <c r="C1791" t="str">
        <f>TEXT(EnergyDemand__2_1[[#This Row],[Date]],"mmmm")</f>
        <v>October</v>
      </c>
      <c r="D1791">
        <f>WEEKNUM(EnergyDemand__2_1[[#This Row],[Date]],)</f>
        <v>44</v>
      </c>
      <c r="E1791" t="str">
        <f>TEXT(EnergyDemand__2_1[[#This Row],[Date]],"dddd")</f>
        <v>Tuesday</v>
      </c>
      <c r="F1791" s="49">
        <f>YEAR(EnergyDemand__2_1[[#This Row],[Date]])</f>
        <v>2015</v>
      </c>
      <c r="G1791">
        <v>10.4</v>
      </c>
      <c r="H1791">
        <v>23.3</v>
      </c>
      <c r="I1791">
        <v>28.1</v>
      </c>
      <c r="J1791">
        <v>0.2</v>
      </c>
      <c r="K1791" t="str">
        <f>VLOOKUP(EnergyDemand__2_1[[#This Row],[Date]],_holidays!$A$1:$C$2107,2,0)</f>
        <v>Y</v>
      </c>
      <c r="L1791" t="str">
        <f>VLOOKUP(EnergyDemand__2_1[[#This Row],[Date]],_holidays!$A$1:$C$2107,3,0)</f>
        <v>N</v>
      </c>
      <c r="M1791" s="2">
        <v>116619.57</v>
      </c>
      <c r="N1791" s="4">
        <v>31.32939962</v>
      </c>
      <c r="O1791" s="54">
        <f>EnergyDemand__2_1[[#This Row],[Demand]]*EnergyDemand__2_1[[#This Row],[RRP AUD$]]</f>
        <v>3653621.1120425635</v>
      </c>
    </row>
    <row r="1792" spans="1:15" x14ac:dyDescent="0.3">
      <c r="A1792" s="3">
        <v>42010</v>
      </c>
      <c r="B1792" s="3" t="str">
        <f>"Q" &amp;INT((MONTH(A1792)+2)/3) &amp; "-" &amp; YEAR(A1792)</f>
        <v>Q1-2015</v>
      </c>
      <c r="C1792" t="str">
        <f>TEXT(EnergyDemand__2_1[[#This Row],[Date]],"mmmm")</f>
        <v>January</v>
      </c>
      <c r="D1792">
        <f>WEEKNUM(EnergyDemand__2_1[[#This Row],[Date]],)</f>
        <v>2</v>
      </c>
      <c r="E1792" t="str">
        <f>TEXT(EnergyDemand__2_1[[#This Row],[Date]],"dddd")</f>
        <v>Tuesday</v>
      </c>
      <c r="F1792" s="49">
        <f>YEAR(EnergyDemand__2_1[[#This Row],[Date]])</f>
        <v>2015</v>
      </c>
      <c r="G1792">
        <v>17.7</v>
      </c>
      <c r="H1792">
        <v>26</v>
      </c>
      <c r="I1792">
        <v>31.6</v>
      </c>
      <c r="J1792">
        <v>0</v>
      </c>
      <c r="K1792" t="str">
        <f>VLOOKUP(EnergyDemand__2_1[[#This Row],[Date]],_holidays!$A$1:$C$2107,2,0)</f>
        <v>N</v>
      </c>
      <c r="L1792" t="str">
        <f>VLOOKUP(EnergyDemand__2_1[[#This Row],[Date]],_holidays!$A$1:$C$2107,3,0)</f>
        <v>N</v>
      </c>
      <c r="M1792" s="2">
        <v>130672.485</v>
      </c>
      <c r="N1792" s="4">
        <v>31.282310729999999</v>
      </c>
      <c r="O1792" s="54">
        <f>EnergyDemand__2_1[[#This Row],[Demand]]*EnergyDemand__2_1[[#This Row],[RRP AUD$]]</f>
        <v>4087737.279631264</v>
      </c>
    </row>
    <row r="1793" spans="1:15" x14ac:dyDescent="0.3">
      <c r="A1793" s="3">
        <v>42056</v>
      </c>
      <c r="B1793" s="3" t="str">
        <f>"Q" &amp;INT((MONTH(A1793)+2)/3) &amp; "-" &amp; YEAR(A1793)</f>
        <v>Q1-2015</v>
      </c>
      <c r="C1793" t="str">
        <f>TEXT(EnergyDemand__2_1[[#This Row],[Date]],"mmmm")</f>
        <v>February</v>
      </c>
      <c r="D1793">
        <f>WEEKNUM(EnergyDemand__2_1[[#This Row],[Date]],)</f>
        <v>8</v>
      </c>
      <c r="E1793" t="str">
        <f>TEXT(EnergyDemand__2_1[[#This Row],[Date]],"dddd")</f>
        <v>Saturday</v>
      </c>
      <c r="F1793" s="49">
        <f>YEAR(EnergyDemand__2_1[[#This Row],[Date]])</f>
        <v>2015</v>
      </c>
      <c r="G1793">
        <v>18.100000000000001</v>
      </c>
      <c r="H1793">
        <v>36.1</v>
      </c>
      <c r="I1793">
        <v>20</v>
      </c>
      <c r="J1793">
        <v>0</v>
      </c>
      <c r="K1793" t="str">
        <f>VLOOKUP(EnergyDemand__2_1[[#This Row],[Date]],_holidays!$A$1:$C$2107,2,0)</f>
        <v>Y</v>
      </c>
      <c r="L1793" t="str">
        <f>VLOOKUP(EnergyDemand__2_1[[#This Row],[Date]],_holidays!$A$1:$C$2107,3,0)</f>
        <v>N</v>
      </c>
      <c r="M1793" s="2">
        <v>136283.03</v>
      </c>
      <c r="N1793" s="4">
        <v>31.252819840000001</v>
      </c>
      <c r="O1793" s="54">
        <f>EnergyDemand__2_1[[#This Row],[Demand]]*EnergyDemand__2_1[[#This Row],[RRP AUD$]]</f>
        <v>4259228.9838393154</v>
      </c>
    </row>
    <row r="1794" spans="1:15" x14ac:dyDescent="0.3">
      <c r="A1794" s="3">
        <v>42147</v>
      </c>
      <c r="B1794" s="3" t="str">
        <f>"Q" &amp;INT((MONTH(A1794)+2)/3) &amp; "-" &amp; YEAR(A1794)</f>
        <v>Q2-2015</v>
      </c>
      <c r="C1794" t="str">
        <f>TEXT(EnergyDemand__2_1[[#This Row],[Date]],"mmmm")</f>
        <v>May</v>
      </c>
      <c r="D1794">
        <f>WEEKNUM(EnergyDemand__2_1[[#This Row],[Date]],)</f>
        <v>21</v>
      </c>
      <c r="E1794" t="str">
        <f>TEXT(EnergyDemand__2_1[[#This Row],[Date]],"dddd")</f>
        <v>Saturday</v>
      </c>
      <c r="F1794" s="49">
        <f>YEAR(EnergyDemand__2_1[[#This Row],[Date]])</f>
        <v>2015</v>
      </c>
      <c r="G1794">
        <v>10.4</v>
      </c>
      <c r="H1794">
        <v>13.3</v>
      </c>
      <c r="I1794">
        <v>7.7</v>
      </c>
      <c r="J1794">
        <v>0</v>
      </c>
      <c r="K1794" t="str">
        <f>VLOOKUP(EnergyDemand__2_1[[#This Row],[Date]],_holidays!$A$1:$C$2107,2,0)</f>
        <v>Y</v>
      </c>
      <c r="L1794" t="str">
        <f>VLOOKUP(EnergyDemand__2_1[[#This Row],[Date]],_holidays!$A$1:$C$2107,3,0)</f>
        <v>N</v>
      </c>
      <c r="M1794" s="2">
        <v>119331.85</v>
      </c>
      <c r="N1794" s="4">
        <v>31.22698432</v>
      </c>
      <c r="O1794" s="54">
        <f>EnergyDemand__2_1[[#This Row],[Demand]]*EnergyDemand__2_1[[#This Row],[RRP AUD$]]</f>
        <v>3726373.8088265923</v>
      </c>
    </row>
    <row r="1795" spans="1:15" x14ac:dyDescent="0.3">
      <c r="A1795" s="3">
        <v>44031</v>
      </c>
      <c r="B1795" s="3" t="str">
        <f>"Q" &amp;INT((MONTH(A1795)+2)/3) &amp; "-" &amp; YEAR(A1795)</f>
        <v>Q3-2020</v>
      </c>
      <c r="C1795" t="str">
        <f>TEXT(EnergyDemand__2_1[[#This Row],[Date]],"mmmm")</f>
        <v>July</v>
      </c>
      <c r="D1795">
        <f>WEEKNUM(EnergyDemand__2_1[[#This Row],[Date]],)</f>
        <v>30</v>
      </c>
      <c r="E1795" t="str">
        <f>TEXT(EnergyDemand__2_1[[#This Row],[Date]],"dddd")</f>
        <v>Sunday</v>
      </c>
      <c r="F1795" s="49">
        <f>YEAR(EnergyDemand__2_1[[#This Row],[Date]])</f>
        <v>2020</v>
      </c>
      <c r="G1795">
        <v>8.1999999999999993</v>
      </c>
      <c r="H1795">
        <v>15.3</v>
      </c>
      <c r="I1795">
        <v>7.6</v>
      </c>
      <c r="J1795">
        <v>0</v>
      </c>
      <c r="K1795" t="str">
        <f>VLOOKUP(EnergyDemand__2_1[[#This Row],[Date]],_holidays!$A$1:$C$2107,2,0)</f>
        <v>Y</v>
      </c>
      <c r="L1795" t="str">
        <f>VLOOKUP(EnergyDemand__2_1[[#This Row],[Date]],_holidays!$A$1:$C$2107,3,0)</f>
        <v>N</v>
      </c>
      <c r="M1795" s="2">
        <v>114065.32</v>
      </c>
      <c r="N1795" s="4">
        <v>31.208767980000001</v>
      </c>
      <c r="O1795" s="54">
        <f>EnergyDemand__2_1[[#This Row],[Demand]]*EnergyDemand__2_1[[#This Row],[RRP AUD$]]</f>
        <v>3559838.1064444538</v>
      </c>
    </row>
    <row r="1796" spans="1:15" x14ac:dyDescent="0.3">
      <c r="A1796" s="3">
        <v>44084</v>
      </c>
      <c r="B1796" s="3" t="str">
        <f>"Q" &amp;INT((MONTH(A1796)+2)/3) &amp; "-" &amp; YEAR(A1796)</f>
        <v>Q3-2020</v>
      </c>
      <c r="C1796" t="str">
        <f>TEXT(EnergyDemand__2_1[[#This Row],[Date]],"mmmm")</f>
        <v>September</v>
      </c>
      <c r="D1796">
        <f>WEEKNUM(EnergyDemand__2_1[[#This Row],[Date]],)</f>
        <v>37</v>
      </c>
      <c r="E1796" t="str">
        <f>TEXT(EnergyDemand__2_1[[#This Row],[Date]],"dddd")</f>
        <v>Thursday</v>
      </c>
      <c r="F1796" s="49">
        <f>YEAR(EnergyDemand__2_1[[#This Row],[Date]])</f>
        <v>2020</v>
      </c>
      <c r="G1796">
        <v>5.4</v>
      </c>
      <c r="H1796">
        <v>21.4</v>
      </c>
      <c r="I1796">
        <v>17.5</v>
      </c>
      <c r="J1796">
        <v>0</v>
      </c>
      <c r="K1796" t="str">
        <f>VLOOKUP(EnergyDemand__2_1[[#This Row],[Date]],_holidays!$A$1:$C$2107,2,0)</f>
        <v>N</v>
      </c>
      <c r="L1796" t="str">
        <f>VLOOKUP(EnergyDemand__2_1[[#This Row],[Date]],_holidays!$A$1:$C$2107,3,0)</f>
        <v>N</v>
      </c>
      <c r="M1796" s="2">
        <v>109328.33500000001</v>
      </c>
      <c r="N1796" s="4">
        <v>31.152816170000001</v>
      </c>
      <c r="O1796" s="54">
        <f>EnergyDemand__2_1[[#This Row],[Demand]]*EnergyDemand__2_1[[#This Row],[RRP AUD$]]</f>
        <v>3405885.5224271771</v>
      </c>
    </row>
    <row r="1797" spans="1:15" x14ac:dyDescent="0.3">
      <c r="A1797" s="3">
        <v>42719</v>
      </c>
      <c r="B1797" s="3" t="str">
        <f>"Q" &amp;INT((MONTH(A1797)+2)/3) &amp; "-" &amp; YEAR(A1797)</f>
        <v>Q4-2016</v>
      </c>
      <c r="C1797" t="str">
        <f>TEXT(EnergyDemand__2_1[[#This Row],[Date]],"mmmm")</f>
        <v>December</v>
      </c>
      <c r="D1797">
        <f>WEEKNUM(EnergyDemand__2_1[[#This Row],[Date]],)</f>
        <v>51</v>
      </c>
      <c r="E1797" t="str">
        <f>TEXT(EnergyDemand__2_1[[#This Row],[Date]],"dddd")</f>
        <v>Thursday</v>
      </c>
      <c r="F1797" s="49">
        <f>YEAR(EnergyDemand__2_1[[#This Row],[Date]])</f>
        <v>2016</v>
      </c>
      <c r="G1797">
        <v>11.7</v>
      </c>
      <c r="H1797">
        <v>18.600000000000001</v>
      </c>
      <c r="I1797">
        <v>30.8</v>
      </c>
      <c r="J1797">
        <v>0</v>
      </c>
      <c r="K1797" t="str">
        <f>VLOOKUP(EnergyDemand__2_1[[#This Row],[Date]],_holidays!$A$1:$C$2107,2,0)</f>
        <v>Y</v>
      </c>
      <c r="L1797" t="str">
        <f>VLOOKUP(EnergyDemand__2_1[[#This Row],[Date]],_holidays!$A$1:$C$2107,3,0)</f>
        <v>N</v>
      </c>
      <c r="M1797" s="2">
        <v>107072.36</v>
      </c>
      <c r="N1797" s="4">
        <v>31.145308459999999</v>
      </c>
      <c r="O1797" s="54">
        <f>EnergyDemand__2_1[[#This Row],[Demand]]*EnergyDemand__2_1[[#This Row],[RRP AUD$]]</f>
        <v>3334801.6797401654</v>
      </c>
    </row>
    <row r="1798" spans="1:15" x14ac:dyDescent="0.3">
      <c r="A1798" s="3">
        <v>42109</v>
      </c>
      <c r="B1798" s="3" t="str">
        <f>"Q" &amp;INT((MONTH(A1798)+2)/3) &amp; "-" &amp; YEAR(A1798)</f>
        <v>Q2-2015</v>
      </c>
      <c r="C1798" t="str">
        <f>TEXT(EnergyDemand__2_1[[#This Row],[Date]],"mmmm")</f>
        <v>April</v>
      </c>
      <c r="D1798">
        <f>WEEKNUM(EnergyDemand__2_1[[#This Row],[Date]],)</f>
        <v>16</v>
      </c>
      <c r="E1798" t="str">
        <f>TEXT(EnergyDemand__2_1[[#This Row],[Date]],"dddd")</f>
        <v>Wednesday</v>
      </c>
      <c r="F1798" s="49">
        <f>YEAR(EnergyDemand__2_1[[#This Row],[Date]])</f>
        <v>2015</v>
      </c>
      <c r="G1798">
        <v>13.9</v>
      </c>
      <c r="H1798">
        <v>27.6</v>
      </c>
      <c r="I1798">
        <v>12.8</v>
      </c>
      <c r="J1798">
        <v>2.4</v>
      </c>
      <c r="K1798" t="str">
        <f>VLOOKUP(EnergyDemand__2_1[[#This Row],[Date]],_holidays!$A$1:$C$2107,2,0)</f>
        <v>Y</v>
      </c>
      <c r="L1798" t="str">
        <f>VLOOKUP(EnergyDemand__2_1[[#This Row],[Date]],_holidays!$A$1:$C$2107,3,0)</f>
        <v>N</v>
      </c>
      <c r="M1798" s="2">
        <v>126673.935</v>
      </c>
      <c r="N1798" s="4">
        <v>31.090558479999999</v>
      </c>
      <c r="O1798" s="54">
        <f>EnergyDemand__2_1[[#This Row],[Demand]]*EnergyDemand__2_1[[#This Row],[RRP AUD$]]</f>
        <v>3938363.3840092188</v>
      </c>
    </row>
    <row r="1799" spans="1:15" x14ac:dyDescent="0.3">
      <c r="A1799" s="3">
        <v>42458</v>
      </c>
      <c r="B1799" s="3" t="str">
        <f>"Q" &amp;INT((MONTH(A1799)+2)/3) &amp; "-" &amp; YEAR(A1799)</f>
        <v>Q1-2016</v>
      </c>
      <c r="C1799" t="str">
        <f>TEXT(EnergyDemand__2_1[[#This Row],[Date]],"mmmm")</f>
        <v>March</v>
      </c>
      <c r="D1799">
        <f>WEEKNUM(EnergyDemand__2_1[[#This Row],[Date]],)</f>
        <v>14</v>
      </c>
      <c r="E1799" t="str">
        <f>TEXT(EnergyDemand__2_1[[#This Row],[Date]],"dddd")</f>
        <v>Tuesday</v>
      </c>
      <c r="F1799" s="49">
        <f>YEAR(EnergyDemand__2_1[[#This Row],[Date]])</f>
        <v>2016</v>
      </c>
      <c r="G1799">
        <v>14.5</v>
      </c>
      <c r="H1799">
        <v>17.899999999999999</v>
      </c>
      <c r="I1799">
        <v>5.7</v>
      </c>
      <c r="J1799">
        <v>0</v>
      </c>
      <c r="K1799" t="str">
        <f>VLOOKUP(EnergyDemand__2_1[[#This Row],[Date]],_holidays!$A$1:$C$2107,2,0)</f>
        <v>N</v>
      </c>
      <c r="L1799" t="str">
        <f>VLOOKUP(EnergyDemand__2_1[[#This Row],[Date]],_holidays!$A$1:$C$2107,3,0)</f>
        <v>N</v>
      </c>
      <c r="M1799" s="2">
        <v>118281.13</v>
      </c>
      <c r="N1799" s="4">
        <v>31.070951350000001</v>
      </c>
      <c r="O1799" s="54">
        <f>EnergyDemand__2_1[[#This Row],[Demand]]*EnergyDemand__2_1[[#This Row],[RRP AUD$]]</f>
        <v>3675107.2358530257</v>
      </c>
    </row>
    <row r="1800" spans="1:15" x14ac:dyDescent="0.3">
      <c r="A1800" s="3">
        <v>42183</v>
      </c>
      <c r="B1800" s="3" t="str">
        <f>"Q" &amp;INT((MONTH(A1800)+2)/3) &amp; "-" &amp; YEAR(A1800)</f>
        <v>Q2-2015</v>
      </c>
      <c r="C1800" t="str">
        <f>TEXT(EnergyDemand__2_1[[#This Row],[Date]],"mmmm")</f>
        <v>June</v>
      </c>
      <c r="D1800">
        <f>WEEKNUM(EnergyDemand__2_1[[#This Row],[Date]],)</f>
        <v>27</v>
      </c>
      <c r="E1800" t="str">
        <f>TEXT(EnergyDemand__2_1[[#This Row],[Date]],"dddd")</f>
        <v>Sunday</v>
      </c>
      <c r="F1800" s="49">
        <f>YEAR(EnergyDemand__2_1[[#This Row],[Date]])</f>
        <v>2015</v>
      </c>
      <c r="G1800">
        <v>9.6</v>
      </c>
      <c r="H1800">
        <v>14.5</v>
      </c>
      <c r="I1800">
        <v>4.0999999999999996</v>
      </c>
      <c r="J1800">
        <v>0</v>
      </c>
      <c r="K1800" t="str">
        <f>VLOOKUP(EnergyDemand__2_1[[#This Row],[Date]],_holidays!$A$1:$C$2107,2,0)</f>
        <v>N</v>
      </c>
      <c r="L1800" t="str">
        <f>VLOOKUP(EnergyDemand__2_1[[#This Row],[Date]],_holidays!$A$1:$C$2107,3,0)</f>
        <v>N</v>
      </c>
      <c r="M1800" s="2">
        <v>119277.48</v>
      </c>
      <c r="N1800" s="4">
        <v>31.00149176</v>
      </c>
      <c r="O1800" s="54">
        <f>EnergyDemand__2_1[[#This Row],[Demand]]*EnergyDemand__2_1[[#This Row],[RRP AUD$]]</f>
        <v>3697779.8133735647</v>
      </c>
    </row>
    <row r="1801" spans="1:15" x14ac:dyDescent="0.3">
      <c r="A1801" s="3">
        <v>42108</v>
      </c>
      <c r="B1801" s="3" t="str">
        <f>"Q" &amp;INT((MONTH(A1801)+2)/3) &amp; "-" &amp; YEAR(A1801)</f>
        <v>Q2-2015</v>
      </c>
      <c r="C1801" t="str">
        <f>TEXT(EnergyDemand__2_1[[#This Row],[Date]],"mmmm")</f>
        <v>April</v>
      </c>
      <c r="D1801">
        <f>WEEKNUM(EnergyDemand__2_1[[#This Row],[Date]],)</f>
        <v>16</v>
      </c>
      <c r="E1801" t="str">
        <f>TEXT(EnergyDemand__2_1[[#This Row],[Date]],"dddd")</f>
        <v>Tuesday</v>
      </c>
      <c r="F1801" s="49">
        <f>YEAR(EnergyDemand__2_1[[#This Row],[Date]])</f>
        <v>2015</v>
      </c>
      <c r="G1801">
        <v>10.5</v>
      </c>
      <c r="H1801">
        <v>24.7</v>
      </c>
      <c r="I1801">
        <v>8.4</v>
      </c>
      <c r="J1801">
        <v>1.6</v>
      </c>
      <c r="K1801" t="str">
        <f>VLOOKUP(EnergyDemand__2_1[[#This Row],[Date]],_holidays!$A$1:$C$2107,2,0)</f>
        <v>Y</v>
      </c>
      <c r="L1801" t="str">
        <f>VLOOKUP(EnergyDemand__2_1[[#This Row],[Date]],_holidays!$A$1:$C$2107,3,0)</f>
        <v>N</v>
      </c>
      <c r="M1801" s="2">
        <v>127793.38</v>
      </c>
      <c r="N1801" s="4">
        <v>30.995175629999999</v>
      </c>
      <c r="O1801" s="54">
        <f>EnergyDemand__2_1[[#This Row],[Demand]]*EnergyDemand__2_1[[#This Row],[RRP AUD$]]</f>
        <v>3960978.2574513294</v>
      </c>
    </row>
    <row r="1802" spans="1:15" x14ac:dyDescent="0.3">
      <c r="A1802" s="3">
        <v>42144</v>
      </c>
      <c r="B1802" s="3" t="str">
        <f>"Q" &amp;INT((MONTH(A1802)+2)/3) &amp; "-" &amp; YEAR(A1802)</f>
        <v>Q2-2015</v>
      </c>
      <c r="C1802" t="str">
        <f>TEXT(EnergyDemand__2_1[[#This Row],[Date]],"mmmm")</f>
        <v>May</v>
      </c>
      <c r="D1802">
        <f>WEEKNUM(EnergyDemand__2_1[[#This Row],[Date]],)</f>
        <v>21</v>
      </c>
      <c r="E1802" t="str">
        <f>TEXT(EnergyDemand__2_1[[#This Row],[Date]],"dddd")</f>
        <v>Wednesday</v>
      </c>
      <c r="F1802" s="49">
        <f>YEAR(EnergyDemand__2_1[[#This Row],[Date]])</f>
        <v>2015</v>
      </c>
      <c r="G1802">
        <v>13.6</v>
      </c>
      <c r="H1802">
        <v>18.100000000000001</v>
      </c>
      <c r="I1802">
        <v>6</v>
      </c>
      <c r="J1802">
        <v>2.4</v>
      </c>
      <c r="K1802" t="str">
        <f>VLOOKUP(EnergyDemand__2_1[[#This Row],[Date]],_holidays!$A$1:$C$2107,2,0)</f>
        <v>Y</v>
      </c>
      <c r="L1802" t="str">
        <f>VLOOKUP(EnergyDemand__2_1[[#This Row],[Date]],_holidays!$A$1:$C$2107,3,0)</f>
        <v>N</v>
      </c>
      <c r="M1802" s="2">
        <v>127522.71</v>
      </c>
      <c r="N1802" s="4">
        <v>30.976086030000001</v>
      </c>
      <c r="O1802" s="54">
        <f>EnergyDemand__2_1[[#This Row],[Demand]]*EnergyDemand__2_1[[#This Row],[RRP AUD$]]</f>
        <v>3950154.4357387414</v>
      </c>
    </row>
    <row r="1803" spans="1:15" x14ac:dyDescent="0.3">
      <c r="A1803" s="3">
        <v>42019</v>
      </c>
      <c r="B1803" s="3" t="str">
        <f>"Q" &amp;INT((MONTH(A1803)+2)/3) &amp; "-" &amp; YEAR(A1803)</f>
        <v>Q1-2015</v>
      </c>
      <c r="C1803" t="str">
        <f>TEXT(EnergyDemand__2_1[[#This Row],[Date]],"mmmm")</f>
        <v>January</v>
      </c>
      <c r="D1803">
        <f>WEEKNUM(EnergyDemand__2_1[[#This Row],[Date]],)</f>
        <v>3</v>
      </c>
      <c r="E1803" t="str">
        <f>TEXT(EnergyDemand__2_1[[#This Row],[Date]],"dddd")</f>
        <v>Thursday</v>
      </c>
      <c r="F1803" s="49">
        <f>YEAR(EnergyDemand__2_1[[#This Row],[Date]])</f>
        <v>2015</v>
      </c>
      <c r="G1803">
        <v>15.8</v>
      </c>
      <c r="H1803">
        <v>20</v>
      </c>
      <c r="I1803">
        <v>14.6</v>
      </c>
      <c r="J1803">
        <v>0</v>
      </c>
      <c r="K1803" t="str">
        <f>VLOOKUP(EnergyDemand__2_1[[#This Row],[Date]],_holidays!$A$1:$C$2107,2,0)</f>
        <v>N</v>
      </c>
      <c r="L1803" t="str">
        <f>VLOOKUP(EnergyDemand__2_1[[#This Row],[Date]],_holidays!$A$1:$C$2107,3,0)</f>
        <v>N</v>
      </c>
      <c r="M1803" s="2">
        <v>118411.22</v>
      </c>
      <c r="N1803" s="4">
        <v>30.93653879</v>
      </c>
      <c r="O1803" s="54">
        <f>EnergyDemand__2_1[[#This Row],[Demand]]*EnergyDemand__2_1[[#This Row],[RRP AUD$]]</f>
        <v>3663233.3007012238</v>
      </c>
    </row>
    <row r="1804" spans="1:15" x14ac:dyDescent="0.3">
      <c r="A1804" s="3">
        <v>43938</v>
      </c>
      <c r="B1804" s="3" t="str">
        <f>"Q" &amp;INT((MONTH(A1804)+2)/3) &amp; "-" &amp; YEAR(A1804)</f>
        <v>Q2-2020</v>
      </c>
      <c r="C1804" t="str">
        <f>TEXT(EnergyDemand__2_1[[#This Row],[Date]],"mmmm")</f>
        <v>April</v>
      </c>
      <c r="D1804">
        <f>WEEKNUM(EnergyDemand__2_1[[#This Row],[Date]],)</f>
        <v>16</v>
      </c>
      <c r="E1804" t="str">
        <f>TEXT(EnergyDemand__2_1[[#This Row],[Date]],"dddd")</f>
        <v>Friday</v>
      </c>
      <c r="F1804" s="49">
        <f>YEAR(EnergyDemand__2_1[[#This Row],[Date]])</f>
        <v>2020</v>
      </c>
      <c r="G1804">
        <v>11.4</v>
      </c>
      <c r="H1804">
        <v>18.399999999999999</v>
      </c>
      <c r="I1804">
        <v>10.1</v>
      </c>
      <c r="J1804">
        <v>0</v>
      </c>
      <c r="K1804" t="str">
        <f>VLOOKUP(EnergyDemand__2_1[[#This Row],[Date]],_holidays!$A$1:$C$2107,2,0)</f>
        <v>N</v>
      </c>
      <c r="L1804" t="str">
        <f>VLOOKUP(EnergyDemand__2_1[[#This Row],[Date]],_holidays!$A$1:$C$2107,3,0)</f>
        <v>N</v>
      </c>
      <c r="M1804" s="2">
        <v>106943.49</v>
      </c>
      <c r="N1804" s="4">
        <v>30.782703059999999</v>
      </c>
      <c r="O1804" s="54">
        <f>EnergyDemand__2_1[[#This Row],[Demand]]*EnergyDemand__2_1[[#This Row],[RRP AUD$]]</f>
        <v>3292009.6968700793</v>
      </c>
    </row>
    <row r="1805" spans="1:15" x14ac:dyDescent="0.3">
      <c r="A1805" s="3">
        <v>42280</v>
      </c>
      <c r="B1805" s="3" t="str">
        <f>"Q" &amp;INT((MONTH(A1805)+2)/3) &amp; "-" &amp; YEAR(A1805)</f>
        <v>Q4-2015</v>
      </c>
      <c r="C1805" t="str">
        <f>TEXT(EnergyDemand__2_1[[#This Row],[Date]],"mmmm")</f>
        <v>October</v>
      </c>
      <c r="D1805">
        <f>WEEKNUM(EnergyDemand__2_1[[#This Row],[Date]],)</f>
        <v>40</v>
      </c>
      <c r="E1805" t="str">
        <f>TEXT(EnergyDemand__2_1[[#This Row],[Date]],"dddd")</f>
        <v>Saturday</v>
      </c>
      <c r="F1805" s="49">
        <f>YEAR(EnergyDemand__2_1[[#This Row],[Date]])</f>
        <v>2015</v>
      </c>
      <c r="G1805">
        <v>16.3</v>
      </c>
      <c r="H1805">
        <v>31.3</v>
      </c>
      <c r="I1805">
        <v>22.2</v>
      </c>
      <c r="J1805">
        <v>0</v>
      </c>
      <c r="K1805" t="str">
        <f>VLOOKUP(EnergyDemand__2_1[[#This Row],[Date]],_holidays!$A$1:$C$2107,2,0)</f>
        <v>N</v>
      </c>
      <c r="L1805" t="str">
        <f>VLOOKUP(EnergyDemand__2_1[[#This Row],[Date]],_holidays!$A$1:$C$2107,3,0)</f>
        <v>N</v>
      </c>
      <c r="M1805" s="2">
        <v>100598.55</v>
      </c>
      <c r="N1805" s="4">
        <v>30.78069241</v>
      </c>
      <c r="O1805" s="54">
        <f>EnergyDemand__2_1[[#This Row],[Demand]]*EnergyDemand__2_1[[#This Row],[RRP AUD$]]</f>
        <v>3096493.0244420054</v>
      </c>
    </row>
    <row r="1806" spans="1:15" x14ac:dyDescent="0.3">
      <c r="A1806" s="3">
        <v>43959</v>
      </c>
      <c r="B1806" s="3" t="str">
        <f>"Q" &amp;INT((MONTH(A1806)+2)/3) &amp; "-" &amp; YEAR(A1806)</f>
        <v>Q2-2020</v>
      </c>
      <c r="C1806" t="str">
        <f>TEXT(EnergyDemand__2_1[[#This Row],[Date]],"mmmm")</f>
        <v>May</v>
      </c>
      <c r="D1806">
        <f>WEEKNUM(EnergyDemand__2_1[[#This Row],[Date]],)</f>
        <v>19</v>
      </c>
      <c r="E1806" t="str">
        <f>TEXT(EnergyDemand__2_1[[#This Row],[Date]],"dddd")</f>
        <v>Friday</v>
      </c>
      <c r="F1806" s="49">
        <f>YEAR(EnergyDemand__2_1[[#This Row],[Date]])</f>
        <v>2020</v>
      </c>
      <c r="G1806">
        <v>12.6</v>
      </c>
      <c r="H1806">
        <v>19.600000000000001</v>
      </c>
      <c r="I1806">
        <v>10.7</v>
      </c>
      <c r="J1806">
        <v>0</v>
      </c>
      <c r="K1806" t="str">
        <f>VLOOKUP(EnergyDemand__2_1[[#This Row],[Date]],_holidays!$A$1:$C$2107,2,0)</f>
        <v>N</v>
      </c>
      <c r="L1806" t="str">
        <f>VLOOKUP(EnergyDemand__2_1[[#This Row],[Date]],_holidays!$A$1:$C$2107,3,0)</f>
        <v>N</v>
      </c>
      <c r="M1806" s="2">
        <v>107914.05499999999</v>
      </c>
      <c r="N1806" s="4">
        <v>30.698219210000001</v>
      </c>
      <c r="O1806" s="54">
        <f>EnergyDemand__2_1[[#This Row],[Demand]]*EnergyDemand__2_1[[#This Row],[RRP AUD$]]</f>
        <v>3312769.3162299963</v>
      </c>
    </row>
    <row r="1807" spans="1:15" x14ac:dyDescent="0.3">
      <c r="A1807" s="3">
        <v>42484</v>
      </c>
      <c r="B1807" s="3" t="str">
        <f>"Q" &amp;INT((MONTH(A1807)+2)/3) &amp; "-" &amp; YEAR(A1807)</f>
        <v>Q2-2016</v>
      </c>
      <c r="C1807" t="str">
        <f>TEXT(EnergyDemand__2_1[[#This Row],[Date]],"mmmm")</f>
        <v>April</v>
      </c>
      <c r="D1807">
        <f>WEEKNUM(EnergyDemand__2_1[[#This Row],[Date]],)</f>
        <v>18</v>
      </c>
      <c r="E1807" t="str">
        <f>TEXT(EnergyDemand__2_1[[#This Row],[Date]],"dddd")</f>
        <v>Sunday</v>
      </c>
      <c r="F1807" s="49">
        <f>YEAR(EnergyDemand__2_1[[#This Row],[Date]])</f>
        <v>2016</v>
      </c>
      <c r="G1807">
        <v>9.1</v>
      </c>
      <c r="H1807">
        <v>20</v>
      </c>
      <c r="I1807">
        <v>14.8</v>
      </c>
      <c r="J1807">
        <v>0</v>
      </c>
      <c r="K1807" t="str">
        <f>VLOOKUP(EnergyDemand__2_1[[#This Row],[Date]],_holidays!$A$1:$C$2107,2,0)</f>
        <v>Y</v>
      </c>
      <c r="L1807" t="str">
        <f>VLOOKUP(EnergyDemand__2_1[[#This Row],[Date]],_holidays!$A$1:$C$2107,3,0)</f>
        <v>N</v>
      </c>
      <c r="M1807" s="2">
        <v>105642.28</v>
      </c>
      <c r="N1807" s="4">
        <v>30.68045485</v>
      </c>
      <c r="O1807" s="54">
        <f>EnergyDemand__2_1[[#This Row],[Demand]]*EnergyDemand__2_1[[#This Row],[RRP AUD$]]</f>
        <v>3241153.2017910578</v>
      </c>
    </row>
    <row r="1808" spans="1:15" x14ac:dyDescent="0.3">
      <c r="A1808" s="3">
        <v>42314</v>
      </c>
      <c r="B1808" s="3" t="str">
        <f>"Q" &amp;INT((MONTH(A1808)+2)/3) &amp; "-" &amp; YEAR(A1808)</f>
        <v>Q4-2015</v>
      </c>
      <c r="C1808" t="str">
        <f>TEXT(EnergyDemand__2_1[[#This Row],[Date]],"mmmm")</f>
        <v>November</v>
      </c>
      <c r="D1808">
        <f>WEEKNUM(EnergyDemand__2_1[[#This Row],[Date]],)</f>
        <v>45</v>
      </c>
      <c r="E1808" t="str">
        <f>TEXT(EnergyDemand__2_1[[#This Row],[Date]],"dddd")</f>
        <v>Friday</v>
      </c>
      <c r="F1808" s="49">
        <f>YEAR(EnergyDemand__2_1[[#This Row],[Date]])</f>
        <v>2015</v>
      </c>
      <c r="G1808">
        <v>16.600000000000001</v>
      </c>
      <c r="H1808">
        <v>18.7</v>
      </c>
      <c r="I1808">
        <v>3.7</v>
      </c>
      <c r="J1808">
        <v>17.600000000000001</v>
      </c>
      <c r="K1808" t="str">
        <f>VLOOKUP(EnergyDemand__2_1[[#This Row],[Date]],_holidays!$A$1:$C$2107,2,0)</f>
        <v>Y</v>
      </c>
      <c r="L1808" t="str">
        <f>VLOOKUP(EnergyDemand__2_1[[#This Row],[Date]],_holidays!$A$1:$C$2107,3,0)</f>
        <v>N</v>
      </c>
      <c r="M1808" s="2">
        <v>120505.58500000001</v>
      </c>
      <c r="N1808" s="4">
        <v>30.642866869999999</v>
      </c>
      <c r="O1808" s="54">
        <f>EnergyDemand__2_1[[#This Row],[Demand]]*EnergyDemand__2_1[[#This Row],[RRP AUD$]]</f>
        <v>3692636.5982464692</v>
      </c>
    </row>
    <row r="1809" spans="1:15" x14ac:dyDescent="0.3">
      <c r="A1809" s="3">
        <v>42127</v>
      </c>
      <c r="B1809" s="3" t="str">
        <f>"Q" &amp;INT((MONTH(A1809)+2)/3) &amp; "-" &amp; YEAR(A1809)</f>
        <v>Q2-2015</v>
      </c>
      <c r="C1809" t="str">
        <f>TEXT(EnergyDemand__2_1[[#This Row],[Date]],"mmmm")</f>
        <v>May</v>
      </c>
      <c r="D1809">
        <f>WEEKNUM(EnergyDemand__2_1[[#This Row],[Date]],)</f>
        <v>19</v>
      </c>
      <c r="E1809" t="str">
        <f>TEXT(EnergyDemand__2_1[[#This Row],[Date]],"dddd")</f>
        <v>Sunday</v>
      </c>
      <c r="F1809" s="49">
        <f>YEAR(EnergyDemand__2_1[[#This Row],[Date]])</f>
        <v>2015</v>
      </c>
      <c r="G1809">
        <v>9.6999999999999993</v>
      </c>
      <c r="H1809">
        <v>18.2</v>
      </c>
      <c r="I1809">
        <v>11.2</v>
      </c>
      <c r="J1809">
        <v>0</v>
      </c>
      <c r="K1809" t="str">
        <f>VLOOKUP(EnergyDemand__2_1[[#This Row],[Date]],_holidays!$A$1:$C$2107,2,0)</f>
        <v>Y</v>
      </c>
      <c r="L1809" t="str">
        <f>VLOOKUP(EnergyDemand__2_1[[#This Row],[Date]],_holidays!$A$1:$C$2107,3,0)</f>
        <v>N</v>
      </c>
      <c r="M1809" s="2">
        <v>109233.34</v>
      </c>
      <c r="N1809" s="4">
        <v>30.627063069999998</v>
      </c>
      <c r="O1809" s="54">
        <f>EnergyDemand__2_1[[#This Row],[Demand]]*EnergyDemand__2_1[[#This Row],[RRP AUD$]]</f>
        <v>3345496.3935267534</v>
      </c>
    </row>
    <row r="1810" spans="1:15" x14ac:dyDescent="0.3">
      <c r="A1810" s="3">
        <v>42196</v>
      </c>
      <c r="B1810" s="3" t="str">
        <f>"Q" &amp;INT((MONTH(A1810)+2)/3) &amp; "-" &amp; YEAR(A1810)</f>
        <v>Q3-2015</v>
      </c>
      <c r="C1810" t="str">
        <f>TEXT(EnergyDemand__2_1[[#This Row],[Date]],"mmmm")</f>
        <v>July</v>
      </c>
      <c r="D1810">
        <f>WEEKNUM(EnergyDemand__2_1[[#This Row],[Date]],)</f>
        <v>28</v>
      </c>
      <c r="E1810" t="str">
        <f>TEXT(EnergyDemand__2_1[[#This Row],[Date]],"dddd")</f>
        <v>Saturday</v>
      </c>
      <c r="F1810" s="49">
        <f>YEAR(EnergyDemand__2_1[[#This Row],[Date]])</f>
        <v>2015</v>
      </c>
      <c r="G1810">
        <v>10.9</v>
      </c>
      <c r="H1810">
        <v>13.1</v>
      </c>
      <c r="I1810">
        <v>3.7</v>
      </c>
      <c r="J1810">
        <v>0.2</v>
      </c>
      <c r="K1810" t="str">
        <f>VLOOKUP(EnergyDemand__2_1[[#This Row],[Date]],_holidays!$A$1:$C$2107,2,0)</f>
        <v>N</v>
      </c>
      <c r="L1810" t="str">
        <f>VLOOKUP(EnergyDemand__2_1[[#This Row],[Date]],_holidays!$A$1:$C$2107,3,0)</f>
        <v>N</v>
      </c>
      <c r="M1810" s="2">
        <v>123971.705</v>
      </c>
      <c r="N1810" s="4">
        <v>30.621819909999999</v>
      </c>
      <c r="O1810" s="54">
        <f>EnergyDemand__2_1[[#This Row],[Demand]]*EnergyDemand__2_1[[#This Row],[RRP AUD$]]</f>
        <v>3796239.2244456466</v>
      </c>
    </row>
    <row r="1811" spans="1:15" x14ac:dyDescent="0.3">
      <c r="A1811" s="3">
        <v>42737</v>
      </c>
      <c r="B1811" s="3" t="str">
        <f>"Q" &amp;INT((MONTH(A1811)+2)/3) &amp; "-" &amp; YEAR(A1811)</f>
        <v>Q1-2017</v>
      </c>
      <c r="C1811" t="str">
        <f>TEXT(EnergyDemand__2_1[[#This Row],[Date]],"mmmm")</f>
        <v>January</v>
      </c>
      <c r="D1811">
        <f>WEEKNUM(EnergyDemand__2_1[[#This Row],[Date]],)</f>
        <v>1</v>
      </c>
      <c r="E1811" t="str">
        <f>TEXT(EnergyDemand__2_1[[#This Row],[Date]],"dddd")</f>
        <v>Monday</v>
      </c>
      <c r="F1811" s="49">
        <f>YEAR(EnergyDemand__2_1[[#This Row],[Date]])</f>
        <v>2017</v>
      </c>
      <c r="G1811">
        <v>14.8</v>
      </c>
      <c r="H1811">
        <v>17.8</v>
      </c>
      <c r="I1811">
        <v>7.8</v>
      </c>
      <c r="J1811">
        <v>0.4</v>
      </c>
      <c r="K1811" t="str">
        <f>VLOOKUP(EnergyDemand__2_1[[#This Row],[Date]],_holidays!$A$1:$C$2107,2,0)</f>
        <v>N</v>
      </c>
      <c r="L1811" t="str">
        <f>VLOOKUP(EnergyDemand__2_1[[#This Row],[Date]],_holidays!$A$1:$C$2107,3,0)</f>
        <v>Y</v>
      </c>
      <c r="M1811" s="2">
        <v>86507.47</v>
      </c>
      <c r="N1811" s="4">
        <v>30.618702880000001</v>
      </c>
      <c r="O1811" s="54">
        <f>EnergyDemand__2_1[[#This Row],[Demand]]*EnergyDemand__2_1[[#This Row],[RRP AUD$]]</f>
        <v>2648746.5208305139</v>
      </c>
    </row>
    <row r="1812" spans="1:15" x14ac:dyDescent="0.3">
      <c r="A1812" s="3">
        <v>42141</v>
      </c>
      <c r="B1812" s="3" t="str">
        <f>"Q" &amp;INT((MONTH(A1812)+2)/3) &amp; "-" &amp; YEAR(A1812)</f>
        <v>Q2-2015</v>
      </c>
      <c r="C1812" t="str">
        <f>TEXT(EnergyDemand__2_1[[#This Row],[Date]],"mmmm")</f>
        <v>May</v>
      </c>
      <c r="D1812">
        <f>WEEKNUM(EnergyDemand__2_1[[#This Row],[Date]],)</f>
        <v>21</v>
      </c>
      <c r="E1812" t="str">
        <f>TEXT(EnergyDemand__2_1[[#This Row],[Date]],"dddd")</f>
        <v>Sunday</v>
      </c>
      <c r="F1812" s="49">
        <f>YEAR(EnergyDemand__2_1[[#This Row],[Date]])</f>
        <v>2015</v>
      </c>
      <c r="G1812">
        <v>7.4</v>
      </c>
      <c r="H1812">
        <v>20.5</v>
      </c>
      <c r="I1812">
        <v>10.3</v>
      </c>
      <c r="J1812">
        <v>0</v>
      </c>
      <c r="K1812" t="str">
        <f>VLOOKUP(EnergyDemand__2_1[[#This Row],[Date]],_holidays!$A$1:$C$2107,2,0)</f>
        <v>Y</v>
      </c>
      <c r="L1812" t="str">
        <f>VLOOKUP(EnergyDemand__2_1[[#This Row],[Date]],_holidays!$A$1:$C$2107,3,0)</f>
        <v>N</v>
      </c>
      <c r="M1812" s="2">
        <v>111897.08500000001</v>
      </c>
      <c r="N1812" s="4">
        <v>30.547599470000002</v>
      </c>
      <c r="O1812" s="54">
        <f>EnergyDemand__2_1[[#This Row],[Demand]]*EnergyDemand__2_1[[#This Row],[RRP AUD$]]</f>
        <v>3418187.3344405452</v>
      </c>
    </row>
    <row r="1813" spans="1:15" x14ac:dyDescent="0.3">
      <c r="A1813" s="3">
        <v>42236</v>
      </c>
      <c r="B1813" s="3" t="str">
        <f>"Q" &amp;INT((MONTH(A1813)+2)/3) &amp; "-" &amp; YEAR(A1813)</f>
        <v>Q3-2015</v>
      </c>
      <c r="C1813" t="str">
        <f>TEXT(EnergyDemand__2_1[[#This Row],[Date]],"mmmm")</f>
        <v>August</v>
      </c>
      <c r="D1813">
        <f>WEEKNUM(EnergyDemand__2_1[[#This Row],[Date]],)</f>
        <v>34</v>
      </c>
      <c r="E1813" t="str">
        <f>TEXT(EnergyDemand__2_1[[#This Row],[Date]],"dddd")</f>
        <v>Thursday</v>
      </c>
      <c r="F1813" s="49">
        <f>YEAR(EnergyDemand__2_1[[#This Row],[Date]])</f>
        <v>2015</v>
      </c>
      <c r="G1813">
        <v>6.1</v>
      </c>
      <c r="H1813">
        <v>17.100000000000001</v>
      </c>
      <c r="I1813">
        <v>12.7</v>
      </c>
      <c r="J1813">
        <v>0</v>
      </c>
      <c r="K1813" t="str">
        <f>VLOOKUP(EnergyDemand__2_1[[#This Row],[Date]],_holidays!$A$1:$C$2107,2,0)</f>
        <v>Y</v>
      </c>
      <c r="L1813" t="str">
        <f>VLOOKUP(EnergyDemand__2_1[[#This Row],[Date]],_holidays!$A$1:$C$2107,3,0)</f>
        <v>N</v>
      </c>
      <c r="M1813" s="2">
        <v>131575.79</v>
      </c>
      <c r="N1813" s="4">
        <v>30.545000609999999</v>
      </c>
      <c r="O1813" s="54">
        <f>EnergyDemand__2_1[[#This Row],[Demand]]*EnergyDemand__2_1[[#This Row],[RRP AUD$]]</f>
        <v>4018982.5858112322</v>
      </c>
    </row>
    <row r="1814" spans="1:15" x14ac:dyDescent="0.3">
      <c r="A1814" s="3">
        <v>42455</v>
      </c>
      <c r="B1814" s="3" t="str">
        <f>"Q" &amp;INT((MONTH(A1814)+2)/3) &amp; "-" &amp; YEAR(A1814)</f>
        <v>Q1-2016</v>
      </c>
      <c r="C1814" t="str">
        <f>TEXT(EnergyDemand__2_1[[#This Row],[Date]],"mmmm")</f>
        <v>March</v>
      </c>
      <c r="D1814">
        <f>WEEKNUM(EnergyDemand__2_1[[#This Row],[Date]],)</f>
        <v>13</v>
      </c>
      <c r="E1814" t="str">
        <f>TEXT(EnergyDemand__2_1[[#This Row],[Date]],"dddd")</f>
        <v>Saturday</v>
      </c>
      <c r="F1814" s="49">
        <f>YEAR(EnergyDemand__2_1[[#This Row],[Date]])</f>
        <v>2016</v>
      </c>
      <c r="G1814">
        <v>14.1</v>
      </c>
      <c r="H1814">
        <v>20.2</v>
      </c>
      <c r="I1814">
        <v>8.1999999999999993</v>
      </c>
      <c r="J1814">
        <v>0.4</v>
      </c>
      <c r="K1814" t="str">
        <f>VLOOKUP(EnergyDemand__2_1[[#This Row],[Date]],_holidays!$A$1:$C$2107,2,0)</f>
        <v>N</v>
      </c>
      <c r="L1814" t="str">
        <f>VLOOKUP(EnergyDemand__2_1[[#This Row],[Date]],_holidays!$A$1:$C$2107,3,0)</f>
        <v>Y</v>
      </c>
      <c r="M1814" s="2">
        <v>102726.745</v>
      </c>
      <c r="N1814" s="4">
        <v>30.539497430000001</v>
      </c>
      <c r="O1814" s="54">
        <f>EnergyDemand__2_1[[#This Row],[Demand]]*EnergyDemand__2_1[[#This Row],[RRP AUD$]]</f>
        <v>3137223.1649197652</v>
      </c>
    </row>
    <row r="1815" spans="1:15" x14ac:dyDescent="0.3">
      <c r="A1815" s="3">
        <v>44001</v>
      </c>
      <c r="B1815" s="3" t="str">
        <f>"Q" &amp;INT((MONTH(A1815)+2)/3) &amp; "-" &amp; YEAR(A1815)</f>
        <v>Q2-2020</v>
      </c>
      <c r="C1815" t="str">
        <f>TEXT(EnergyDemand__2_1[[#This Row],[Date]],"mmmm")</f>
        <v>June</v>
      </c>
      <c r="D1815">
        <f>WEEKNUM(EnergyDemand__2_1[[#This Row],[Date]],)</f>
        <v>25</v>
      </c>
      <c r="E1815" t="str">
        <f>TEXT(EnergyDemand__2_1[[#This Row],[Date]],"dddd")</f>
        <v>Friday</v>
      </c>
      <c r="F1815" s="49">
        <f>YEAR(EnergyDemand__2_1[[#This Row],[Date]])</f>
        <v>2020</v>
      </c>
      <c r="G1815">
        <v>6.4</v>
      </c>
      <c r="H1815">
        <v>17.8</v>
      </c>
      <c r="I1815">
        <v>8.6</v>
      </c>
      <c r="J1815">
        <v>0</v>
      </c>
      <c r="K1815" t="str">
        <f>VLOOKUP(EnergyDemand__2_1[[#This Row],[Date]],_holidays!$A$1:$C$2107,2,0)</f>
        <v>Y</v>
      </c>
      <c r="L1815" t="str">
        <f>VLOOKUP(EnergyDemand__2_1[[#This Row],[Date]],_holidays!$A$1:$C$2107,3,0)</f>
        <v>N</v>
      </c>
      <c r="M1815" s="2">
        <v>120149.435</v>
      </c>
      <c r="N1815" s="4">
        <v>30.518706590000001</v>
      </c>
      <c r="O1815" s="54">
        <f>EnergyDemand__2_1[[#This Row],[Demand]]*EnergyDemand__2_1[[#This Row],[RRP AUD$]]</f>
        <v>3666805.3537192768</v>
      </c>
    </row>
    <row r="1816" spans="1:15" x14ac:dyDescent="0.3">
      <c r="A1816" s="3">
        <v>42334</v>
      </c>
      <c r="B1816" s="3" t="str">
        <f>"Q" &amp;INT((MONTH(A1816)+2)/3) &amp; "-" &amp; YEAR(A1816)</f>
        <v>Q4-2015</v>
      </c>
      <c r="C1816" t="str">
        <f>TEXT(EnergyDemand__2_1[[#This Row],[Date]],"mmmm")</f>
        <v>November</v>
      </c>
      <c r="D1816">
        <f>WEEKNUM(EnergyDemand__2_1[[#This Row],[Date]],)</f>
        <v>48</v>
      </c>
      <c r="E1816" t="str">
        <f>TEXT(EnergyDemand__2_1[[#This Row],[Date]],"dddd")</f>
        <v>Thursday</v>
      </c>
      <c r="F1816" s="49">
        <f>YEAR(EnergyDemand__2_1[[#This Row],[Date]])</f>
        <v>2015</v>
      </c>
      <c r="G1816">
        <v>10.8</v>
      </c>
      <c r="H1816">
        <v>17.399999999999999</v>
      </c>
      <c r="I1816">
        <v>23.3</v>
      </c>
      <c r="J1816">
        <v>0</v>
      </c>
      <c r="K1816" t="str">
        <f>VLOOKUP(EnergyDemand__2_1[[#This Row],[Date]],_holidays!$A$1:$C$2107,2,0)</f>
        <v>Y</v>
      </c>
      <c r="L1816" t="str">
        <f>VLOOKUP(EnergyDemand__2_1[[#This Row],[Date]],_holidays!$A$1:$C$2107,3,0)</f>
        <v>N</v>
      </c>
      <c r="M1816" s="2">
        <v>112907.145</v>
      </c>
      <c r="N1816" s="4">
        <v>30.494174109999999</v>
      </c>
      <c r="O1816" s="54">
        <f>EnergyDemand__2_1[[#This Row],[Demand]]*EnergyDemand__2_1[[#This Row],[RRP AUD$]]</f>
        <v>3443010.137893016</v>
      </c>
    </row>
    <row r="1817" spans="1:15" x14ac:dyDescent="0.3">
      <c r="A1817" s="3">
        <v>42177</v>
      </c>
      <c r="B1817" s="3" t="str">
        <f>"Q" &amp;INT((MONTH(A1817)+2)/3) &amp; "-" &amp; YEAR(A1817)</f>
        <v>Q2-2015</v>
      </c>
      <c r="C1817" t="str">
        <f>TEXT(EnergyDemand__2_1[[#This Row],[Date]],"mmmm")</f>
        <v>June</v>
      </c>
      <c r="D1817">
        <f>WEEKNUM(EnergyDemand__2_1[[#This Row],[Date]],)</f>
        <v>26</v>
      </c>
      <c r="E1817" t="str">
        <f>TEXT(EnergyDemand__2_1[[#This Row],[Date]],"dddd")</f>
        <v>Monday</v>
      </c>
      <c r="F1817" s="49">
        <f>YEAR(EnergyDemand__2_1[[#This Row],[Date]])</f>
        <v>2015</v>
      </c>
      <c r="G1817">
        <v>3.6</v>
      </c>
      <c r="H1817">
        <v>14.1</v>
      </c>
      <c r="I1817">
        <v>6.2</v>
      </c>
      <c r="J1817">
        <v>0</v>
      </c>
      <c r="K1817" t="str">
        <f>VLOOKUP(EnergyDemand__2_1[[#This Row],[Date]],_holidays!$A$1:$C$2107,2,0)</f>
        <v>Y</v>
      </c>
      <c r="L1817" t="str">
        <f>VLOOKUP(EnergyDemand__2_1[[#This Row],[Date]],_holidays!$A$1:$C$2107,3,0)</f>
        <v>N</v>
      </c>
      <c r="M1817" s="2">
        <v>140431.35999999999</v>
      </c>
      <c r="N1817" s="4">
        <v>30.477831179999999</v>
      </c>
      <c r="O1817" s="54">
        <f>EnergyDemand__2_1[[#This Row],[Demand]]*EnergyDemand__2_1[[#This Row],[RRP AUD$]]</f>
        <v>4280043.2824578043</v>
      </c>
    </row>
    <row r="1818" spans="1:15" x14ac:dyDescent="0.3">
      <c r="A1818" s="3">
        <v>42115</v>
      </c>
      <c r="B1818" s="3" t="str">
        <f>"Q" &amp;INT((MONTH(A1818)+2)/3) &amp; "-" &amp; YEAR(A1818)</f>
        <v>Q2-2015</v>
      </c>
      <c r="C1818" t="str">
        <f>TEXT(EnergyDemand__2_1[[#This Row],[Date]],"mmmm")</f>
        <v>April</v>
      </c>
      <c r="D1818">
        <f>WEEKNUM(EnergyDemand__2_1[[#This Row],[Date]],)</f>
        <v>17</v>
      </c>
      <c r="E1818" t="str">
        <f>TEXT(EnergyDemand__2_1[[#This Row],[Date]],"dddd")</f>
        <v>Tuesday</v>
      </c>
      <c r="F1818" s="49">
        <f>YEAR(EnergyDemand__2_1[[#This Row],[Date]])</f>
        <v>2015</v>
      </c>
      <c r="G1818">
        <v>6.5</v>
      </c>
      <c r="H1818">
        <v>17.7</v>
      </c>
      <c r="I1818">
        <v>13.8</v>
      </c>
      <c r="J1818">
        <v>0</v>
      </c>
      <c r="K1818" t="str">
        <f>VLOOKUP(EnergyDemand__2_1[[#This Row],[Date]],_holidays!$A$1:$C$2107,2,0)</f>
        <v>Y</v>
      </c>
      <c r="L1818" t="str">
        <f>VLOOKUP(EnergyDemand__2_1[[#This Row],[Date]],_holidays!$A$1:$C$2107,3,0)</f>
        <v>N</v>
      </c>
      <c r="M1818" s="2">
        <v>127973.58500000001</v>
      </c>
      <c r="N1818" s="4">
        <v>30.473156899999999</v>
      </c>
      <c r="O1818" s="54">
        <f>EnergyDemand__2_1[[#This Row],[Demand]]*EnergyDemand__2_1[[#This Row],[RRP AUD$]]</f>
        <v>3899759.1347604864</v>
      </c>
    </row>
    <row r="1819" spans="1:15" x14ac:dyDescent="0.3">
      <c r="A1819" s="3">
        <v>43951</v>
      </c>
      <c r="B1819" s="3" t="str">
        <f>"Q" &amp;INT((MONTH(A1819)+2)/3) &amp; "-" &amp; YEAR(A1819)</f>
        <v>Q2-2020</v>
      </c>
      <c r="C1819" t="str">
        <f>TEXT(EnergyDemand__2_1[[#This Row],[Date]],"mmmm")</f>
        <v>April</v>
      </c>
      <c r="D1819">
        <f>WEEKNUM(EnergyDemand__2_1[[#This Row],[Date]],)</f>
        <v>18</v>
      </c>
      <c r="E1819" t="str">
        <f>TEXT(EnergyDemand__2_1[[#This Row],[Date]],"dddd")</f>
        <v>Thursday</v>
      </c>
      <c r="F1819" s="49">
        <f>YEAR(EnergyDemand__2_1[[#This Row],[Date]])</f>
        <v>2020</v>
      </c>
      <c r="G1819">
        <v>8.9</v>
      </c>
      <c r="H1819">
        <v>15.5</v>
      </c>
      <c r="I1819">
        <v>5.4</v>
      </c>
      <c r="J1819">
        <v>23.6</v>
      </c>
      <c r="K1819" t="str">
        <f>VLOOKUP(EnergyDemand__2_1[[#This Row],[Date]],_holidays!$A$1:$C$2107,2,0)</f>
        <v>N</v>
      </c>
      <c r="L1819" t="str">
        <f>VLOOKUP(EnergyDemand__2_1[[#This Row],[Date]],_holidays!$A$1:$C$2107,3,0)</f>
        <v>N</v>
      </c>
      <c r="M1819" s="2">
        <v>121353.33</v>
      </c>
      <c r="N1819" s="4">
        <v>30.41346278</v>
      </c>
      <c r="O1819" s="54">
        <f>EnergyDemand__2_1[[#This Row],[Demand]]*EnergyDemand__2_1[[#This Row],[RRP AUD$]]</f>
        <v>3690774.9851840576</v>
      </c>
    </row>
    <row r="1820" spans="1:15" x14ac:dyDescent="0.3">
      <c r="A1820" s="3">
        <v>42428</v>
      </c>
      <c r="B1820" s="3" t="str">
        <f>"Q" &amp;INT((MONTH(A1820)+2)/3) &amp; "-" &amp; YEAR(A1820)</f>
        <v>Q1-2016</v>
      </c>
      <c r="C1820" t="str">
        <f>TEXT(EnergyDemand__2_1[[#This Row],[Date]],"mmmm")</f>
        <v>February</v>
      </c>
      <c r="D1820">
        <f>WEEKNUM(EnergyDemand__2_1[[#This Row],[Date]],)</f>
        <v>10</v>
      </c>
      <c r="E1820" t="str">
        <f>TEXT(EnergyDemand__2_1[[#This Row],[Date]],"dddd")</f>
        <v>Sunday</v>
      </c>
      <c r="F1820" s="49">
        <f>YEAR(EnergyDemand__2_1[[#This Row],[Date]])</f>
        <v>2016</v>
      </c>
      <c r="G1820">
        <v>17.7</v>
      </c>
      <c r="H1820">
        <v>22.7</v>
      </c>
      <c r="I1820">
        <v>21.5</v>
      </c>
      <c r="J1820">
        <v>0</v>
      </c>
      <c r="K1820" t="str">
        <f>VLOOKUP(EnergyDemand__2_1[[#This Row],[Date]],_holidays!$A$1:$C$2107,2,0)</f>
        <v>Y</v>
      </c>
      <c r="L1820" t="str">
        <f>VLOOKUP(EnergyDemand__2_1[[#This Row],[Date]],_holidays!$A$1:$C$2107,3,0)</f>
        <v>N</v>
      </c>
      <c r="M1820" s="2">
        <v>105781.985</v>
      </c>
      <c r="N1820" s="4">
        <v>30.398442679999999</v>
      </c>
      <c r="O1820" s="54">
        <f>EnergyDemand__2_1[[#This Row],[Demand]]*EnergyDemand__2_1[[#This Row],[RRP AUD$]]</f>
        <v>3215607.6075991197</v>
      </c>
    </row>
    <row r="1821" spans="1:15" x14ac:dyDescent="0.3">
      <c r="A1821" s="3">
        <v>42681</v>
      </c>
      <c r="B1821" s="3" t="str">
        <f>"Q" &amp;INT((MONTH(A1821)+2)/3) &amp; "-" &amp; YEAR(A1821)</f>
        <v>Q4-2016</v>
      </c>
      <c r="C1821" t="str">
        <f>TEXT(EnergyDemand__2_1[[#This Row],[Date]],"mmmm")</f>
        <v>November</v>
      </c>
      <c r="D1821">
        <f>WEEKNUM(EnergyDemand__2_1[[#This Row],[Date]],)</f>
        <v>46</v>
      </c>
      <c r="E1821" t="str">
        <f>TEXT(EnergyDemand__2_1[[#This Row],[Date]],"dddd")</f>
        <v>Monday</v>
      </c>
      <c r="F1821" s="49">
        <f>YEAR(EnergyDemand__2_1[[#This Row],[Date]])</f>
        <v>2016</v>
      </c>
      <c r="G1821">
        <v>14.6</v>
      </c>
      <c r="H1821">
        <v>25.9</v>
      </c>
      <c r="I1821">
        <v>15.9</v>
      </c>
      <c r="J1821">
        <v>0</v>
      </c>
      <c r="K1821" t="str">
        <f>VLOOKUP(EnergyDemand__2_1[[#This Row],[Date]],_holidays!$A$1:$C$2107,2,0)</f>
        <v>Y</v>
      </c>
      <c r="L1821" t="str">
        <f>VLOOKUP(EnergyDemand__2_1[[#This Row],[Date]],_holidays!$A$1:$C$2107,3,0)</f>
        <v>N</v>
      </c>
      <c r="M1821" s="2">
        <v>116230.34</v>
      </c>
      <c r="N1821" s="4">
        <v>30.36705791</v>
      </c>
      <c r="O1821" s="54">
        <f>EnergyDemand__2_1[[#This Row],[Demand]]*EnergyDemand__2_1[[#This Row],[RRP AUD$]]</f>
        <v>3529573.4656789894</v>
      </c>
    </row>
    <row r="1822" spans="1:15" x14ac:dyDescent="0.3">
      <c r="A1822" s="3">
        <v>42260</v>
      </c>
      <c r="B1822" s="3" t="str">
        <f>"Q" &amp;INT((MONTH(A1822)+2)/3) &amp; "-" &amp; YEAR(A1822)</f>
        <v>Q3-2015</v>
      </c>
      <c r="C1822" t="str">
        <f>TEXT(EnergyDemand__2_1[[#This Row],[Date]],"mmmm")</f>
        <v>September</v>
      </c>
      <c r="D1822">
        <f>WEEKNUM(EnergyDemand__2_1[[#This Row],[Date]],)</f>
        <v>38</v>
      </c>
      <c r="E1822" t="str">
        <f>TEXT(EnergyDemand__2_1[[#This Row],[Date]],"dddd")</f>
        <v>Sunday</v>
      </c>
      <c r="F1822" s="49">
        <f>YEAR(EnergyDemand__2_1[[#This Row],[Date]])</f>
        <v>2015</v>
      </c>
      <c r="G1822">
        <v>13.2</v>
      </c>
      <c r="H1822">
        <v>25.5</v>
      </c>
      <c r="I1822">
        <v>17.100000000000001</v>
      </c>
      <c r="J1822">
        <v>0</v>
      </c>
      <c r="K1822" t="str">
        <f>VLOOKUP(EnergyDemand__2_1[[#This Row],[Date]],_holidays!$A$1:$C$2107,2,0)</f>
        <v>Y</v>
      </c>
      <c r="L1822" t="str">
        <f>VLOOKUP(EnergyDemand__2_1[[#This Row],[Date]],_holidays!$A$1:$C$2107,3,0)</f>
        <v>N</v>
      </c>
      <c r="M1822" s="2">
        <v>99161.764999999999</v>
      </c>
      <c r="N1822" s="4">
        <v>30.359605869999999</v>
      </c>
      <c r="O1822" s="54">
        <f>EnergyDemand__2_1[[#This Row],[Demand]]*EnergyDemand__2_1[[#This Row],[RRP AUD$]]</f>
        <v>3010512.1027735607</v>
      </c>
    </row>
    <row r="1823" spans="1:15" x14ac:dyDescent="0.3">
      <c r="A1823" s="3">
        <v>43982</v>
      </c>
      <c r="B1823" s="3" t="str">
        <f>"Q" &amp;INT((MONTH(A1823)+2)/3) &amp; "-" &amp; YEAR(A1823)</f>
        <v>Q2-2020</v>
      </c>
      <c r="C1823" t="str">
        <f>TEXT(EnergyDemand__2_1[[#This Row],[Date]],"mmmm")</f>
        <v>May</v>
      </c>
      <c r="D1823">
        <f>WEEKNUM(EnergyDemand__2_1[[#This Row],[Date]],)</f>
        <v>23</v>
      </c>
      <c r="E1823" t="str">
        <f>TEXT(EnergyDemand__2_1[[#This Row],[Date]],"dddd")</f>
        <v>Sunday</v>
      </c>
      <c r="F1823" s="49">
        <f>YEAR(EnergyDemand__2_1[[#This Row],[Date]])</f>
        <v>2020</v>
      </c>
      <c r="G1823">
        <v>12.4</v>
      </c>
      <c r="H1823">
        <v>17.8</v>
      </c>
      <c r="I1823">
        <v>8</v>
      </c>
      <c r="J1823">
        <v>0</v>
      </c>
      <c r="K1823" t="str">
        <f>VLOOKUP(EnergyDemand__2_1[[#This Row],[Date]],_holidays!$A$1:$C$2107,2,0)</f>
        <v>Y</v>
      </c>
      <c r="L1823" t="str">
        <f>VLOOKUP(EnergyDemand__2_1[[#This Row],[Date]],_holidays!$A$1:$C$2107,3,0)</f>
        <v>N</v>
      </c>
      <c r="M1823" s="2">
        <v>102684.59</v>
      </c>
      <c r="N1823" s="4">
        <v>30.299929980000002</v>
      </c>
      <c r="O1823" s="54">
        <f>EnergyDemand__2_1[[#This Row],[Demand]]*EnergyDemand__2_1[[#This Row],[RRP AUD$]]</f>
        <v>3111335.8870250084</v>
      </c>
    </row>
    <row r="1824" spans="1:15" x14ac:dyDescent="0.3">
      <c r="A1824" s="3">
        <v>42052</v>
      </c>
      <c r="B1824" s="3" t="str">
        <f>"Q" &amp;INT((MONTH(A1824)+2)/3) &amp; "-" &amp; YEAR(A1824)</f>
        <v>Q1-2015</v>
      </c>
      <c r="C1824" t="str">
        <f>TEXT(EnergyDemand__2_1[[#This Row],[Date]],"mmmm")</f>
        <v>February</v>
      </c>
      <c r="D1824">
        <f>WEEKNUM(EnergyDemand__2_1[[#This Row],[Date]],)</f>
        <v>8</v>
      </c>
      <c r="E1824" t="str">
        <f>TEXT(EnergyDemand__2_1[[#This Row],[Date]],"dddd")</f>
        <v>Tuesday</v>
      </c>
      <c r="F1824" s="49">
        <f>YEAR(EnergyDemand__2_1[[#This Row],[Date]])</f>
        <v>2015</v>
      </c>
      <c r="G1824">
        <v>17.600000000000001</v>
      </c>
      <c r="H1824">
        <v>20.6</v>
      </c>
      <c r="I1824">
        <v>8.3000000000000007</v>
      </c>
      <c r="J1824">
        <v>0</v>
      </c>
      <c r="K1824" t="str">
        <f>VLOOKUP(EnergyDemand__2_1[[#This Row],[Date]],_holidays!$A$1:$C$2107,2,0)</f>
        <v>Y</v>
      </c>
      <c r="L1824" t="str">
        <f>VLOOKUP(EnergyDemand__2_1[[#This Row],[Date]],_holidays!$A$1:$C$2107,3,0)</f>
        <v>N</v>
      </c>
      <c r="M1824" s="2">
        <v>127666.01</v>
      </c>
      <c r="N1824" s="4">
        <v>30.250149390000001</v>
      </c>
      <c r="O1824" s="54">
        <f>EnergyDemand__2_1[[#This Row],[Demand]]*EnergyDemand__2_1[[#This Row],[RRP AUD$]]</f>
        <v>3861915.8745252336</v>
      </c>
    </row>
    <row r="1825" spans="1:15" x14ac:dyDescent="0.3">
      <c r="A1825" s="3">
        <v>42178</v>
      </c>
      <c r="B1825" s="3" t="str">
        <f>"Q" &amp;INT((MONTH(A1825)+2)/3) &amp; "-" &amp; YEAR(A1825)</f>
        <v>Q2-2015</v>
      </c>
      <c r="C1825" t="str">
        <f>TEXT(EnergyDemand__2_1[[#This Row],[Date]],"mmmm")</f>
        <v>June</v>
      </c>
      <c r="D1825">
        <f>WEEKNUM(EnergyDemand__2_1[[#This Row],[Date]],)</f>
        <v>26</v>
      </c>
      <c r="E1825" t="str">
        <f>TEXT(EnergyDemand__2_1[[#This Row],[Date]],"dddd")</f>
        <v>Tuesday</v>
      </c>
      <c r="F1825" s="49">
        <f>YEAR(EnergyDemand__2_1[[#This Row],[Date]])</f>
        <v>2015</v>
      </c>
      <c r="G1825">
        <v>9.6</v>
      </c>
      <c r="H1825">
        <v>17.600000000000001</v>
      </c>
      <c r="I1825">
        <v>5.8</v>
      </c>
      <c r="J1825">
        <v>0</v>
      </c>
      <c r="K1825" t="str">
        <f>VLOOKUP(EnergyDemand__2_1[[#This Row],[Date]],_holidays!$A$1:$C$2107,2,0)</f>
        <v>Y</v>
      </c>
      <c r="L1825" t="str">
        <f>VLOOKUP(EnergyDemand__2_1[[#This Row],[Date]],_holidays!$A$1:$C$2107,3,0)</f>
        <v>N</v>
      </c>
      <c r="M1825" s="2">
        <v>133171.4</v>
      </c>
      <c r="N1825" s="4">
        <v>30.238061600000002</v>
      </c>
      <c r="O1825" s="54">
        <f>EnergyDemand__2_1[[#This Row],[Demand]]*EnergyDemand__2_1[[#This Row],[RRP AUD$]]</f>
        <v>4026844.9965582401</v>
      </c>
    </row>
    <row r="1826" spans="1:15" x14ac:dyDescent="0.3">
      <c r="A1826" s="3">
        <v>42053</v>
      </c>
      <c r="B1826" s="3" t="str">
        <f>"Q" &amp;INT((MONTH(A1826)+2)/3) &amp; "-" &amp; YEAR(A1826)</f>
        <v>Q1-2015</v>
      </c>
      <c r="C1826" t="str">
        <f>TEXT(EnergyDemand__2_1[[#This Row],[Date]],"mmmm")</f>
        <v>February</v>
      </c>
      <c r="D1826">
        <f>WEEKNUM(EnergyDemand__2_1[[#This Row],[Date]],)</f>
        <v>8</v>
      </c>
      <c r="E1826" t="str">
        <f>TEXT(EnergyDemand__2_1[[#This Row],[Date]],"dddd")</f>
        <v>Wednesday</v>
      </c>
      <c r="F1826" s="49">
        <f>YEAR(EnergyDemand__2_1[[#This Row],[Date]])</f>
        <v>2015</v>
      </c>
      <c r="G1826">
        <v>17.7</v>
      </c>
      <c r="H1826">
        <v>21.2</v>
      </c>
      <c r="I1826">
        <v>7.8</v>
      </c>
      <c r="J1826">
        <v>0</v>
      </c>
      <c r="K1826" t="str">
        <f>VLOOKUP(EnergyDemand__2_1[[#This Row],[Date]],_holidays!$A$1:$C$2107,2,0)</f>
        <v>Y</v>
      </c>
      <c r="L1826" t="str">
        <f>VLOOKUP(EnergyDemand__2_1[[#This Row],[Date]],_holidays!$A$1:$C$2107,3,0)</f>
        <v>N</v>
      </c>
      <c r="M1826" s="2">
        <v>125972.765</v>
      </c>
      <c r="N1826" s="4">
        <v>30.235792750000002</v>
      </c>
      <c r="O1826" s="54">
        <f>EnergyDemand__2_1[[#This Row],[Demand]]*EnergyDemand__2_1[[#This Row],[RRP AUD$]]</f>
        <v>3808886.414684454</v>
      </c>
    </row>
    <row r="1827" spans="1:15" x14ac:dyDescent="0.3">
      <c r="A1827" s="3">
        <v>42454</v>
      </c>
      <c r="B1827" s="3" t="str">
        <f>"Q" &amp;INT((MONTH(A1827)+2)/3) &amp; "-" &amp; YEAR(A1827)</f>
        <v>Q1-2016</v>
      </c>
      <c r="C1827" t="str">
        <f>TEXT(EnergyDemand__2_1[[#This Row],[Date]],"mmmm")</f>
        <v>March</v>
      </c>
      <c r="D1827">
        <f>WEEKNUM(EnergyDemand__2_1[[#This Row],[Date]],)</f>
        <v>13</v>
      </c>
      <c r="E1827" t="str">
        <f>TEXT(EnergyDemand__2_1[[#This Row],[Date]],"dddd")</f>
        <v>Friday</v>
      </c>
      <c r="F1827" s="49">
        <f>YEAR(EnergyDemand__2_1[[#This Row],[Date]])</f>
        <v>2016</v>
      </c>
      <c r="G1827">
        <v>15.9</v>
      </c>
      <c r="H1827">
        <v>20.399999999999999</v>
      </c>
      <c r="I1827">
        <v>14.4</v>
      </c>
      <c r="J1827">
        <v>0</v>
      </c>
      <c r="K1827" t="str">
        <f>VLOOKUP(EnergyDemand__2_1[[#This Row],[Date]],_holidays!$A$1:$C$2107,2,0)</f>
        <v>N</v>
      </c>
      <c r="L1827" t="str">
        <f>VLOOKUP(EnergyDemand__2_1[[#This Row],[Date]],_holidays!$A$1:$C$2107,3,0)</f>
        <v>Y</v>
      </c>
      <c r="M1827" s="2">
        <v>101740.89</v>
      </c>
      <c r="N1827" s="4">
        <v>30.221855479999999</v>
      </c>
      <c r="O1827" s="54">
        <f>EnergyDemand__2_1[[#This Row],[Demand]]*EnergyDemand__2_1[[#This Row],[RRP AUD$]]</f>
        <v>3074798.4739865772</v>
      </c>
    </row>
    <row r="1828" spans="1:15" x14ac:dyDescent="0.3">
      <c r="A1828" s="3">
        <v>42384</v>
      </c>
      <c r="B1828" s="3" t="str">
        <f>"Q" &amp;INT((MONTH(A1828)+2)/3) &amp; "-" &amp; YEAR(A1828)</f>
        <v>Q1-2016</v>
      </c>
      <c r="C1828" t="str">
        <f>TEXT(EnergyDemand__2_1[[#This Row],[Date]],"mmmm")</f>
        <v>January</v>
      </c>
      <c r="D1828">
        <f>WEEKNUM(EnergyDemand__2_1[[#This Row],[Date]],)</f>
        <v>3</v>
      </c>
      <c r="E1828" t="str">
        <f>TEXT(EnergyDemand__2_1[[#This Row],[Date]],"dddd")</f>
        <v>Friday</v>
      </c>
      <c r="F1828" s="49">
        <f>YEAR(EnergyDemand__2_1[[#This Row],[Date]])</f>
        <v>2016</v>
      </c>
      <c r="G1828">
        <v>13.6</v>
      </c>
      <c r="H1828">
        <v>19.2</v>
      </c>
      <c r="I1828">
        <v>19.7</v>
      </c>
      <c r="J1828">
        <v>1</v>
      </c>
      <c r="K1828" t="str">
        <f>VLOOKUP(EnergyDemand__2_1[[#This Row],[Date]],_holidays!$A$1:$C$2107,2,0)</f>
        <v>N</v>
      </c>
      <c r="L1828" t="str">
        <f>VLOOKUP(EnergyDemand__2_1[[#This Row],[Date]],_holidays!$A$1:$C$2107,3,0)</f>
        <v>N</v>
      </c>
      <c r="M1828" s="2">
        <v>113244.79</v>
      </c>
      <c r="N1828" s="4">
        <v>30.203903069999999</v>
      </c>
      <c r="O1828" s="54">
        <f>EnergyDemand__2_1[[#This Row],[Demand]]*EnergyDemand__2_1[[#This Row],[RRP AUD$]]</f>
        <v>3420434.6603425052</v>
      </c>
    </row>
    <row r="1829" spans="1:15" x14ac:dyDescent="0.3">
      <c r="A1829" s="3">
        <v>42649</v>
      </c>
      <c r="B1829" s="3" t="str">
        <f>"Q" &amp;INT((MONTH(A1829)+2)/3) &amp; "-" &amp; YEAR(A1829)</f>
        <v>Q4-2016</v>
      </c>
      <c r="C1829" t="str">
        <f>TEXT(EnergyDemand__2_1[[#This Row],[Date]],"mmmm")</f>
        <v>October</v>
      </c>
      <c r="D1829">
        <f>WEEKNUM(EnergyDemand__2_1[[#This Row],[Date]],)</f>
        <v>41</v>
      </c>
      <c r="E1829" t="str">
        <f>TEXT(EnergyDemand__2_1[[#This Row],[Date]],"dddd")</f>
        <v>Thursday</v>
      </c>
      <c r="F1829" s="49">
        <f>YEAR(EnergyDemand__2_1[[#This Row],[Date]])</f>
        <v>2016</v>
      </c>
      <c r="G1829">
        <v>9.6999999999999993</v>
      </c>
      <c r="H1829">
        <v>27.2</v>
      </c>
      <c r="I1829">
        <v>22.6</v>
      </c>
      <c r="J1829">
        <v>0</v>
      </c>
      <c r="K1829" t="str">
        <f>VLOOKUP(EnergyDemand__2_1[[#This Row],[Date]],_holidays!$A$1:$C$2107,2,0)</f>
        <v>Y</v>
      </c>
      <c r="L1829" t="str">
        <f>VLOOKUP(EnergyDemand__2_1[[#This Row],[Date]],_holidays!$A$1:$C$2107,3,0)</f>
        <v>N</v>
      </c>
      <c r="M1829" s="2">
        <v>115898.54</v>
      </c>
      <c r="N1829" s="4">
        <v>30.189572800000001</v>
      </c>
      <c r="O1829" s="54">
        <f>EnergyDemand__2_1[[#This Row],[Demand]]*EnergyDemand__2_1[[#This Row],[RRP AUD$]]</f>
        <v>3498927.410743712</v>
      </c>
    </row>
    <row r="1830" spans="1:15" x14ac:dyDescent="0.3">
      <c r="A1830" s="3">
        <v>42161</v>
      </c>
      <c r="B1830" s="3" t="str">
        <f>"Q" &amp;INT((MONTH(A1830)+2)/3) &amp; "-" &amp; YEAR(A1830)</f>
        <v>Q2-2015</v>
      </c>
      <c r="C1830" t="str">
        <f>TEXT(EnergyDemand__2_1[[#This Row],[Date]],"mmmm")</f>
        <v>June</v>
      </c>
      <c r="D1830">
        <f>WEEKNUM(EnergyDemand__2_1[[#This Row],[Date]],)</f>
        <v>23</v>
      </c>
      <c r="E1830" t="str">
        <f>TEXT(EnergyDemand__2_1[[#This Row],[Date]],"dddd")</f>
        <v>Saturday</v>
      </c>
      <c r="F1830" s="49">
        <f>YEAR(EnergyDemand__2_1[[#This Row],[Date]])</f>
        <v>2015</v>
      </c>
      <c r="G1830">
        <v>9.1999999999999993</v>
      </c>
      <c r="H1830">
        <v>16.600000000000001</v>
      </c>
      <c r="I1830">
        <v>6.4</v>
      </c>
      <c r="J1830">
        <v>0.2</v>
      </c>
      <c r="K1830" t="str">
        <f>VLOOKUP(EnergyDemand__2_1[[#This Row],[Date]],_holidays!$A$1:$C$2107,2,0)</f>
        <v>Y</v>
      </c>
      <c r="L1830" t="str">
        <f>VLOOKUP(EnergyDemand__2_1[[#This Row],[Date]],_holidays!$A$1:$C$2107,3,0)</f>
        <v>N</v>
      </c>
      <c r="M1830" s="2">
        <v>120128.295</v>
      </c>
      <c r="N1830" s="4">
        <v>30.181346850000001</v>
      </c>
      <c r="O1830" s="54">
        <f>EnergyDemand__2_1[[#This Row],[Demand]]*EnergyDemand__2_1[[#This Row],[RRP AUD$]]</f>
        <v>3625633.7378941206</v>
      </c>
    </row>
    <row r="1831" spans="1:15" x14ac:dyDescent="0.3">
      <c r="A1831" s="3">
        <v>42226</v>
      </c>
      <c r="B1831" s="3" t="str">
        <f>"Q" &amp;INT((MONTH(A1831)+2)/3) &amp; "-" &amp; YEAR(A1831)</f>
        <v>Q3-2015</v>
      </c>
      <c r="C1831" t="str">
        <f>TEXT(EnergyDemand__2_1[[#This Row],[Date]],"mmmm")</f>
        <v>August</v>
      </c>
      <c r="D1831">
        <f>WEEKNUM(EnergyDemand__2_1[[#This Row],[Date]],)</f>
        <v>33</v>
      </c>
      <c r="E1831" t="str">
        <f>TEXT(EnergyDemand__2_1[[#This Row],[Date]],"dddd")</f>
        <v>Monday</v>
      </c>
      <c r="F1831" s="49">
        <f>YEAR(EnergyDemand__2_1[[#This Row],[Date]])</f>
        <v>2015</v>
      </c>
      <c r="G1831">
        <v>8.3000000000000007</v>
      </c>
      <c r="H1831">
        <v>16</v>
      </c>
      <c r="I1831">
        <v>10.7</v>
      </c>
      <c r="J1831">
        <v>0.2</v>
      </c>
      <c r="K1831" t="str">
        <f>VLOOKUP(EnergyDemand__2_1[[#This Row],[Date]],_holidays!$A$1:$C$2107,2,0)</f>
        <v>Y</v>
      </c>
      <c r="L1831" t="str">
        <f>VLOOKUP(EnergyDemand__2_1[[#This Row],[Date]],_holidays!$A$1:$C$2107,3,0)</f>
        <v>N</v>
      </c>
      <c r="M1831" s="2">
        <v>130978.095</v>
      </c>
      <c r="N1831" s="4">
        <v>30.09105237</v>
      </c>
      <c r="O1831" s="54">
        <f>EnergyDemand__2_1[[#This Row],[Demand]]*EnergyDemand__2_1[[#This Row],[RRP AUD$]]</f>
        <v>3941268.7159678354</v>
      </c>
    </row>
    <row r="1832" spans="1:15" x14ac:dyDescent="0.3">
      <c r="A1832" s="3">
        <v>42442</v>
      </c>
      <c r="B1832" s="3" t="str">
        <f>"Q" &amp;INT((MONTH(A1832)+2)/3) &amp; "-" &amp; YEAR(A1832)</f>
        <v>Q1-2016</v>
      </c>
      <c r="C1832" t="str">
        <f>TEXT(EnergyDemand__2_1[[#This Row],[Date]],"mmmm")</f>
        <v>March</v>
      </c>
      <c r="D1832">
        <f>WEEKNUM(EnergyDemand__2_1[[#This Row],[Date]],)</f>
        <v>12</v>
      </c>
      <c r="E1832" t="str">
        <f>TEXT(EnergyDemand__2_1[[#This Row],[Date]],"dddd")</f>
        <v>Sunday</v>
      </c>
      <c r="F1832" s="49">
        <f>YEAR(EnergyDemand__2_1[[#This Row],[Date]])</f>
        <v>2016</v>
      </c>
      <c r="G1832">
        <v>17.7</v>
      </c>
      <c r="H1832">
        <v>23.2</v>
      </c>
      <c r="I1832">
        <v>13.8</v>
      </c>
      <c r="J1832">
        <v>0</v>
      </c>
      <c r="K1832" t="str">
        <f>VLOOKUP(EnergyDemand__2_1[[#This Row],[Date]],_holidays!$A$1:$C$2107,2,0)</f>
        <v>Y</v>
      </c>
      <c r="L1832" t="str">
        <f>VLOOKUP(EnergyDemand__2_1[[#This Row],[Date]],_holidays!$A$1:$C$2107,3,0)</f>
        <v>N</v>
      </c>
      <c r="M1832" s="2">
        <v>111329.62</v>
      </c>
      <c r="N1832" s="4">
        <v>30.086962100000001</v>
      </c>
      <c r="O1832" s="54">
        <f>EnergyDemand__2_1[[#This Row],[Demand]]*EnergyDemand__2_1[[#This Row],[RRP AUD$]]</f>
        <v>3349570.0575474021</v>
      </c>
    </row>
    <row r="1833" spans="1:15" x14ac:dyDescent="0.3">
      <c r="A1833" s="3">
        <v>42374</v>
      </c>
      <c r="B1833" s="3" t="str">
        <f>"Q" &amp;INT((MONTH(A1833)+2)/3) &amp; "-" &amp; YEAR(A1833)</f>
        <v>Q1-2016</v>
      </c>
      <c r="C1833" t="str">
        <f>TEXT(EnergyDemand__2_1[[#This Row],[Date]],"mmmm")</f>
        <v>January</v>
      </c>
      <c r="D1833">
        <f>WEEKNUM(EnergyDemand__2_1[[#This Row],[Date]],)</f>
        <v>2</v>
      </c>
      <c r="E1833" t="str">
        <f>TEXT(EnergyDemand__2_1[[#This Row],[Date]],"dddd")</f>
        <v>Tuesday</v>
      </c>
      <c r="F1833" s="49">
        <f>YEAR(EnergyDemand__2_1[[#This Row],[Date]])</f>
        <v>2016</v>
      </c>
      <c r="G1833">
        <v>17.100000000000001</v>
      </c>
      <c r="H1833">
        <v>25.7</v>
      </c>
      <c r="I1833">
        <v>25.8</v>
      </c>
      <c r="J1833">
        <v>0</v>
      </c>
      <c r="K1833" t="str">
        <f>VLOOKUP(EnergyDemand__2_1[[#This Row],[Date]],_holidays!$A$1:$C$2107,2,0)</f>
        <v>N</v>
      </c>
      <c r="L1833" t="str">
        <f>VLOOKUP(EnergyDemand__2_1[[#This Row],[Date]],_holidays!$A$1:$C$2107,3,0)</f>
        <v>N</v>
      </c>
      <c r="M1833" s="2">
        <v>117873.58</v>
      </c>
      <c r="N1833" s="4">
        <v>29.917187370000001</v>
      </c>
      <c r="O1833" s="54">
        <f>EnergyDemand__2_1[[#This Row],[Demand]]*EnergyDemand__2_1[[#This Row],[RRP AUD$]]</f>
        <v>3526445.9788326849</v>
      </c>
    </row>
    <row r="1834" spans="1:15" x14ac:dyDescent="0.3">
      <c r="A1834" s="3">
        <v>42288</v>
      </c>
      <c r="B1834" s="3" t="str">
        <f>"Q" &amp;INT((MONTH(A1834)+2)/3) &amp; "-" &amp; YEAR(A1834)</f>
        <v>Q4-2015</v>
      </c>
      <c r="C1834" t="str">
        <f>TEXT(EnergyDemand__2_1[[#This Row],[Date]],"mmmm")</f>
        <v>October</v>
      </c>
      <c r="D1834">
        <f>WEEKNUM(EnergyDemand__2_1[[#This Row],[Date]],)</f>
        <v>42</v>
      </c>
      <c r="E1834" t="str">
        <f>TEXT(EnergyDemand__2_1[[#This Row],[Date]],"dddd")</f>
        <v>Sunday</v>
      </c>
      <c r="F1834" s="49">
        <f>YEAR(EnergyDemand__2_1[[#This Row],[Date]])</f>
        <v>2015</v>
      </c>
      <c r="G1834">
        <v>16.899999999999999</v>
      </c>
      <c r="H1834">
        <v>19.2</v>
      </c>
      <c r="I1834">
        <v>19.600000000000001</v>
      </c>
      <c r="J1834">
        <v>0.4</v>
      </c>
      <c r="K1834" t="str">
        <f>VLOOKUP(EnergyDemand__2_1[[#This Row],[Date]],_holidays!$A$1:$C$2107,2,0)</f>
        <v>Y</v>
      </c>
      <c r="L1834" t="str">
        <f>VLOOKUP(EnergyDemand__2_1[[#This Row],[Date]],_holidays!$A$1:$C$2107,3,0)</f>
        <v>N</v>
      </c>
      <c r="M1834" s="2">
        <v>105376.33500000001</v>
      </c>
      <c r="N1834" s="4">
        <v>29.90281083</v>
      </c>
      <c r="O1834" s="54">
        <f>EnergyDemand__2_1[[#This Row],[Demand]]*EnergyDemand__2_1[[#This Row],[RRP AUD$]]</f>
        <v>3151048.6114637083</v>
      </c>
    </row>
    <row r="1835" spans="1:15" x14ac:dyDescent="0.3">
      <c r="A1835" s="3">
        <v>42151</v>
      </c>
      <c r="B1835" s="3" t="str">
        <f>"Q" &amp;INT((MONTH(A1835)+2)/3) &amp; "-" &amp; YEAR(A1835)</f>
        <v>Q2-2015</v>
      </c>
      <c r="C1835" t="str">
        <f>TEXT(EnergyDemand__2_1[[#This Row],[Date]],"mmmm")</f>
        <v>May</v>
      </c>
      <c r="D1835">
        <f>WEEKNUM(EnergyDemand__2_1[[#This Row],[Date]],)</f>
        <v>22</v>
      </c>
      <c r="E1835" t="str">
        <f>TEXT(EnergyDemand__2_1[[#This Row],[Date]],"dddd")</f>
        <v>Wednesday</v>
      </c>
      <c r="F1835" s="49">
        <f>YEAR(EnergyDemand__2_1[[#This Row],[Date]])</f>
        <v>2015</v>
      </c>
      <c r="G1835">
        <v>7.9</v>
      </c>
      <c r="H1835">
        <v>18.7</v>
      </c>
      <c r="I1835">
        <v>7.4</v>
      </c>
      <c r="J1835">
        <v>0</v>
      </c>
      <c r="K1835" t="str">
        <f>VLOOKUP(EnergyDemand__2_1[[#This Row],[Date]],_holidays!$A$1:$C$2107,2,0)</f>
        <v>Y</v>
      </c>
      <c r="L1835" t="str">
        <f>VLOOKUP(EnergyDemand__2_1[[#This Row],[Date]],_holidays!$A$1:$C$2107,3,0)</f>
        <v>N</v>
      </c>
      <c r="M1835" s="2">
        <v>133103.37</v>
      </c>
      <c r="N1835" s="4">
        <v>29.884071370000001</v>
      </c>
      <c r="O1835" s="54">
        <f>EnergyDemand__2_1[[#This Row],[Demand]]*EnergyDemand__2_1[[#This Row],[RRP AUD$]]</f>
        <v>3977670.6086675171</v>
      </c>
    </row>
    <row r="1836" spans="1:15" x14ac:dyDescent="0.3">
      <c r="A1836" s="3">
        <v>42217</v>
      </c>
      <c r="B1836" s="3" t="str">
        <f>"Q" &amp;INT((MONTH(A1836)+2)/3) &amp; "-" &amp; YEAR(A1836)</f>
        <v>Q3-2015</v>
      </c>
      <c r="C1836" t="str">
        <f>TEXT(EnergyDemand__2_1[[#This Row],[Date]],"mmmm")</f>
        <v>August</v>
      </c>
      <c r="D1836">
        <f>WEEKNUM(EnergyDemand__2_1[[#This Row],[Date]],)</f>
        <v>31</v>
      </c>
      <c r="E1836" t="str">
        <f>TEXT(EnergyDemand__2_1[[#This Row],[Date]],"dddd")</f>
        <v>Saturday</v>
      </c>
      <c r="F1836" s="49">
        <f>YEAR(EnergyDemand__2_1[[#This Row],[Date]])</f>
        <v>2015</v>
      </c>
      <c r="G1836">
        <v>6.5</v>
      </c>
      <c r="H1836">
        <v>11.4</v>
      </c>
      <c r="I1836">
        <v>4.2</v>
      </c>
      <c r="J1836">
        <v>0.2</v>
      </c>
      <c r="K1836" t="str">
        <f>VLOOKUP(EnergyDemand__2_1[[#This Row],[Date]],_holidays!$A$1:$C$2107,2,0)</f>
        <v>Y</v>
      </c>
      <c r="L1836" t="str">
        <f>VLOOKUP(EnergyDemand__2_1[[#This Row],[Date]],_holidays!$A$1:$C$2107,3,0)</f>
        <v>N</v>
      </c>
      <c r="M1836" s="2">
        <v>125032.57</v>
      </c>
      <c r="N1836" s="4">
        <v>29.880139589999999</v>
      </c>
      <c r="O1836" s="54">
        <f>EnergyDemand__2_1[[#This Row],[Demand]]*EnergyDemand__2_1[[#This Row],[RRP AUD$]]</f>
        <v>3735990.6448964463</v>
      </c>
    </row>
    <row r="1837" spans="1:15" x14ac:dyDescent="0.3">
      <c r="A1837" s="3">
        <v>42168</v>
      </c>
      <c r="B1837" s="3" t="str">
        <f>"Q" &amp;INT((MONTH(A1837)+2)/3) &amp; "-" &amp; YEAR(A1837)</f>
        <v>Q2-2015</v>
      </c>
      <c r="C1837" t="str">
        <f>TEXT(EnergyDemand__2_1[[#This Row],[Date]],"mmmm")</f>
        <v>June</v>
      </c>
      <c r="D1837">
        <f>WEEKNUM(EnergyDemand__2_1[[#This Row],[Date]],)</f>
        <v>24</v>
      </c>
      <c r="E1837" t="str">
        <f>TEXT(EnergyDemand__2_1[[#This Row],[Date]],"dddd")</f>
        <v>Saturday</v>
      </c>
      <c r="F1837" s="49">
        <f>YEAR(EnergyDemand__2_1[[#This Row],[Date]])</f>
        <v>2015</v>
      </c>
      <c r="G1837">
        <v>6</v>
      </c>
      <c r="H1837">
        <v>18.2</v>
      </c>
      <c r="I1837">
        <v>8</v>
      </c>
      <c r="J1837">
        <v>0</v>
      </c>
      <c r="K1837" t="str">
        <f>VLOOKUP(EnergyDemand__2_1[[#This Row],[Date]],_holidays!$A$1:$C$2107,2,0)</f>
        <v>Y</v>
      </c>
      <c r="L1837" t="str">
        <f>VLOOKUP(EnergyDemand__2_1[[#This Row],[Date]],_holidays!$A$1:$C$2107,3,0)</f>
        <v>N</v>
      </c>
      <c r="M1837" s="2">
        <v>123754.55</v>
      </c>
      <c r="N1837" s="4">
        <v>29.868588150000001</v>
      </c>
      <c r="O1837" s="54">
        <f>EnergyDemand__2_1[[#This Row],[Demand]]*EnergyDemand__2_1[[#This Row],[RRP AUD$]]</f>
        <v>3696373.6856385828</v>
      </c>
    </row>
    <row r="1838" spans="1:15" x14ac:dyDescent="0.3">
      <c r="A1838" s="3">
        <v>42153</v>
      </c>
      <c r="B1838" s="3" t="str">
        <f>"Q" &amp;INT((MONTH(A1838)+2)/3) &amp; "-" &amp; YEAR(A1838)</f>
        <v>Q2-2015</v>
      </c>
      <c r="C1838" t="str">
        <f>TEXT(EnergyDemand__2_1[[#This Row],[Date]],"mmmm")</f>
        <v>May</v>
      </c>
      <c r="D1838">
        <f>WEEKNUM(EnergyDemand__2_1[[#This Row],[Date]],)</f>
        <v>22</v>
      </c>
      <c r="E1838" t="str">
        <f>TEXT(EnergyDemand__2_1[[#This Row],[Date]],"dddd")</f>
        <v>Friday</v>
      </c>
      <c r="F1838" s="49">
        <f>YEAR(EnergyDemand__2_1[[#This Row],[Date]])</f>
        <v>2015</v>
      </c>
      <c r="G1838">
        <v>9.5</v>
      </c>
      <c r="H1838">
        <v>15.8</v>
      </c>
      <c r="I1838">
        <v>6.6</v>
      </c>
      <c r="J1838">
        <v>0</v>
      </c>
      <c r="K1838" t="str">
        <f>VLOOKUP(EnergyDemand__2_1[[#This Row],[Date]],_holidays!$A$1:$C$2107,2,0)</f>
        <v>Y</v>
      </c>
      <c r="L1838" t="str">
        <f>VLOOKUP(EnergyDemand__2_1[[#This Row],[Date]],_holidays!$A$1:$C$2107,3,0)</f>
        <v>N</v>
      </c>
      <c r="M1838" s="2">
        <v>132338.94</v>
      </c>
      <c r="N1838" s="4">
        <v>29.803580050000001</v>
      </c>
      <c r="O1838" s="54">
        <f>EnergyDemand__2_1[[#This Row],[Demand]]*EnergyDemand__2_1[[#This Row],[RRP AUD$]]</f>
        <v>3944174.1920221471</v>
      </c>
    </row>
    <row r="1839" spans="1:15" x14ac:dyDescent="0.3">
      <c r="A1839" s="3">
        <v>43937</v>
      </c>
      <c r="B1839" s="3" t="str">
        <f>"Q" &amp;INT((MONTH(A1839)+2)/3) &amp; "-" &amp; YEAR(A1839)</f>
        <v>Q2-2020</v>
      </c>
      <c r="C1839" t="str">
        <f>TEXT(EnergyDemand__2_1[[#This Row],[Date]],"mmmm")</f>
        <v>April</v>
      </c>
      <c r="D1839">
        <f>WEEKNUM(EnergyDemand__2_1[[#This Row],[Date]],)</f>
        <v>16</v>
      </c>
      <c r="E1839" t="str">
        <f>TEXT(EnergyDemand__2_1[[#This Row],[Date]],"dddd")</f>
        <v>Thursday</v>
      </c>
      <c r="F1839" s="49">
        <f>YEAR(EnergyDemand__2_1[[#This Row],[Date]])</f>
        <v>2020</v>
      </c>
      <c r="G1839">
        <v>15.4</v>
      </c>
      <c r="H1839">
        <v>21.5</v>
      </c>
      <c r="I1839">
        <v>11.3</v>
      </c>
      <c r="J1839">
        <v>0.2</v>
      </c>
      <c r="K1839" t="str">
        <f>VLOOKUP(EnergyDemand__2_1[[#This Row],[Date]],_holidays!$A$1:$C$2107,2,0)</f>
        <v>N</v>
      </c>
      <c r="L1839" t="str">
        <f>VLOOKUP(EnergyDemand__2_1[[#This Row],[Date]],_holidays!$A$1:$C$2107,3,0)</f>
        <v>N</v>
      </c>
      <c r="M1839" s="2">
        <v>106527.94500000001</v>
      </c>
      <c r="N1839" s="4">
        <v>29.80144816</v>
      </c>
      <c r="O1839" s="54">
        <f>EnergyDemand__2_1[[#This Row],[Demand]]*EnergyDemand__2_1[[#This Row],[RRP AUD$]]</f>
        <v>3174687.0305088311</v>
      </c>
    </row>
    <row r="1840" spans="1:15" x14ac:dyDescent="0.3">
      <c r="A1840" s="3">
        <v>42294</v>
      </c>
      <c r="B1840" s="3" t="str">
        <f>"Q" &amp;INT((MONTH(A1840)+2)/3) &amp; "-" &amp; YEAR(A1840)</f>
        <v>Q4-2015</v>
      </c>
      <c r="C1840" t="str">
        <f>TEXT(EnergyDemand__2_1[[#This Row],[Date]],"mmmm")</f>
        <v>October</v>
      </c>
      <c r="D1840">
        <f>WEEKNUM(EnergyDemand__2_1[[#This Row],[Date]],)</f>
        <v>42</v>
      </c>
      <c r="E1840" t="str">
        <f>TEXT(EnergyDemand__2_1[[#This Row],[Date]],"dddd")</f>
        <v>Saturday</v>
      </c>
      <c r="F1840" s="49">
        <f>YEAR(EnergyDemand__2_1[[#This Row],[Date]])</f>
        <v>2015</v>
      </c>
      <c r="G1840">
        <v>11.5</v>
      </c>
      <c r="H1840">
        <v>20.5</v>
      </c>
      <c r="I1840">
        <v>20.399999999999999</v>
      </c>
      <c r="J1840">
        <v>0</v>
      </c>
      <c r="K1840" t="str">
        <f>VLOOKUP(EnergyDemand__2_1[[#This Row],[Date]],_holidays!$A$1:$C$2107,2,0)</f>
        <v>Y</v>
      </c>
      <c r="L1840" t="str">
        <f>VLOOKUP(EnergyDemand__2_1[[#This Row],[Date]],_holidays!$A$1:$C$2107,3,0)</f>
        <v>N</v>
      </c>
      <c r="M1840" s="2">
        <v>104916.345</v>
      </c>
      <c r="N1840" s="4">
        <v>29.673610060000001</v>
      </c>
      <c r="O1840" s="54">
        <f>EnergyDemand__2_1[[#This Row],[Demand]]*EnergyDemand__2_1[[#This Row],[RRP AUD$]]</f>
        <v>3113246.7104504309</v>
      </c>
    </row>
    <row r="1841" spans="1:15" x14ac:dyDescent="0.3">
      <c r="A1841" s="3">
        <v>42660</v>
      </c>
      <c r="B1841" s="3" t="str">
        <f>"Q" &amp;INT((MONTH(A1841)+2)/3) &amp; "-" &amp; YEAR(A1841)</f>
        <v>Q4-2016</v>
      </c>
      <c r="C1841" t="str">
        <f>TEXT(EnergyDemand__2_1[[#This Row],[Date]],"mmmm")</f>
        <v>October</v>
      </c>
      <c r="D1841">
        <f>WEEKNUM(EnergyDemand__2_1[[#This Row],[Date]],)</f>
        <v>43</v>
      </c>
      <c r="E1841" t="str">
        <f>TEXT(EnergyDemand__2_1[[#This Row],[Date]],"dddd")</f>
        <v>Monday</v>
      </c>
      <c r="F1841" s="49">
        <f>YEAR(EnergyDemand__2_1[[#This Row],[Date]])</f>
        <v>2016</v>
      </c>
      <c r="G1841">
        <v>9.8000000000000007</v>
      </c>
      <c r="H1841">
        <v>18.899999999999999</v>
      </c>
      <c r="I1841">
        <v>14.8</v>
      </c>
      <c r="J1841">
        <v>9.8000000000000007</v>
      </c>
      <c r="K1841" t="str">
        <f>VLOOKUP(EnergyDemand__2_1[[#This Row],[Date]],_holidays!$A$1:$C$2107,2,0)</f>
        <v>Y</v>
      </c>
      <c r="L1841" t="str">
        <f>VLOOKUP(EnergyDemand__2_1[[#This Row],[Date]],_holidays!$A$1:$C$2107,3,0)</f>
        <v>N</v>
      </c>
      <c r="M1841" s="2">
        <v>116042.845</v>
      </c>
      <c r="N1841" s="4">
        <v>29.59668164</v>
      </c>
      <c r="O1841" s="54">
        <f>EnergyDemand__2_1[[#This Row],[Demand]]*EnergyDemand__2_1[[#This Row],[RRP AUD$]]</f>
        <v>3434483.1400648658</v>
      </c>
    </row>
    <row r="1842" spans="1:15" x14ac:dyDescent="0.3">
      <c r="A1842" s="3">
        <v>42416</v>
      </c>
      <c r="B1842" s="3" t="str">
        <f>"Q" &amp;INT((MONTH(A1842)+2)/3) &amp; "-" &amp; YEAR(A1842)</f>
        <v>Q1-2016</v>
      </c>
      <c r="C1842" t="str">
        <f>TEXT(EnergyDemand__2_1[[#This Row],[Date]],"mmmm")</f>
        <v>February</v>
      </c>
      <c r="D1842">
        <f>WEEKNUM(EnergyDemand__2_1[[#This Row],[Date]],)</f>
        <v>8</v>
      </c>
      <c r="E1842" t="str">
        <f>TEXT(EnergyDemand__2_1[[#This Row],[Date]],"dddd")</f>
        <v>Tuesday</v>
      </c>
      <c r="F1842" s="49">
        <f>YEAR(EnergyDemand__2_1[[#This Row],[Date]])</f>
        <v>2016</v>
      </c>
      <c r="G1842">
        <v>13.7</v>
      </c>
      <c r="H1842">
        <v>18.399999999999999</v>
      </c>
      <c r="I1842">
        <v>14.5</v>
      </c>
      <c r="J1842">
        <v>3.6</v>
      </c>
      <c r="K1842" t="str">
        <f>VLOOKUP(EnergyDemand__2_1[[#This Row],[Date]],_holidays!$A$1:$C$2107,2,0)</f>
        <v>Y</v>
      </c>
      <c r="L1842" t="str">
        <f>VLOOKUP(EnergyDemand__2_1[[#This Row],[Date]],_holidays!$A$1:$C$2107,3,0)</f>
        <v>N</v>
      </c>
      <c r="M1842" s="2">
        <v>117062.035</v>
      </c>
      <c r="N1842" s="4">
        <v>29.585353430000001</v>
      </c>
      <c r="O1842" s="54">
        <f>EnergyDemand__2_1[[#This Row],[Demand]]*EnergyDemand__2_1[[#This Row],[RRP AUD$]]</f>
        <v>3463321.6787100304</v>
      </c>
    </row>
    <row r="1843" spans="1:15" x14ac:dyDescent="0.3">
      <c r="A1843" s="3">
        <v>42186</v>
      </c>
      <c r="B1843" s="3" t="str">
        <f>"Q" &amp;INT((MONTH(A1843)+2)/3) &amp; "-" &amp; YEAR(A1843)</f>
        <v>Q3-2015</v>
      </c>
      <c r="C1843" t="str">
        <f>TEXT(EnergyDemand__2_1[[#This Row],[Date]],"mmmm")</f>
        <v>July</v>
      </c>
      <c r="D1843">
        <f>WEEKNUM(EnergyDemand__2_1[[#This Row],[Date]],)</f>
        <v>27</v>
      </c>
      <c r="E1843" t="str">
        <f>TEXT(EnergyDemand__2_1[[#This Row],[Date]],"dddd")</f>
        <v>Wednesday</v>
      </c>
      <c r="F1843" s="49">
        <f>YEAR(EnergyDemand__2_1[[#This Row],[Date]])</f>
        <v>2015</v>
      </c>
      <c r="G1843">
        <v>7.4</v>
      </c>
      <c r="H1843">
        <v>15</v>
      </c>
      <c r="I1843">
        <v>6.9</v>
      </c>
      <c r="J1843">
        <v>0</v>
      </c>
      <c r="K1843" t="str">
        <f>VLOOKUP(EnergyDemand__2_1[[#This Row],[Date]],_holidays!$A$1:$C$2107,2,0)</f>
        <v>N</v>
      </c>
      <c r="L1843" t="str">
        <f>VLOOKUP(EnergyDemand__2_1[[#This Row],[Date]],_holidays!$A$1:$C$2107,3,0)</f>
        <v>N</v>
      </c>
      <c r="M1843" s="2">
        <v>138931</v>
      </c>
      <c r="N1843" s="4">
        <v>29.520946160000001</v>
      </c>
      <c r="O1843" s="54">
        <f>EnergyDemand__2_1[[#This Row],[Demand]]*EnergyDemand__2_1[[#This Row],[RRP AUD$]]</f>
        <v>4101374.5709549603</v>
      </c>
    </row>
    <row r="1844" spans="1:15" x14ac:dyDescent="0.3">
      <c r="A1844" s="3">
        <v>42610</v>
      </c>
      <c r="B1844" s="3" t="str">
        <f>"Q" &amp;INT((MONTH(A1844)+2)/3) &amp; "-" &amp; YEAR(A1844)</f>
        <v>Q3-2016</v>
      </c>
      <c r="C1844" t="str">
        <f>TEXT(EnergyDemand__2_1[[#This Row],[Date]],"mmmm")</f>
        <v>August</v>
      </c>
      <c r="D1844">
        <f>WEEKNUM(EnergyDemand__2_1[[#This Row],[Date]],)</f>
        <v>36</v>
      </c>
      <c r="E1844" t="str">
        <f>TEXT(EnergyDemand__2_1[[#This Row],[Date]],"dddd")</f>
        <v>Sunday</v>
      </c>
      <c r="F1844" s="49">
        <f>YEAR(EnergyDemand__2_1[[#This Row],[Date]])</f>
        <v>2016</v>
      </c>
      <c r="G1844">
        <v>10.5</v>
      </c>
      <c r="H1844">
        <v>19</v>
      </c>
      <c r="I1844">
        <v>12.2</v>
      </c>
      <c r="J1844">
        <v>0</v>
      </c>
      <c r="K1844" t="str">
        <f>VLOOKUP(EnergyDemand__2_1[[#This Row],[Date]],_holidays!$A$1:$C$2107,2,0)</f>
        <v>Y</v>
      </c>
      <c r="L1844" t="str">
        <f>VLOOKUP(EnergyDemand__2_1[[#This Row],[Date]],_holidays!$A$1:$C$2107,3,0)</f>
        <v>N</v>
      </c>
      <c r="M1844" s="2">
        <v>114832.425</v>
      </c>
      <c r="N1844" s="4">
        <v>29.447681029999998</v>
      </c>
      <c r="O1844" s="54">
        <f>EnergyDemand__2_1[[#This Row],[Demand]]*EnergyDemand__2_1[[#This Row],[RRP AUD$]]</f>
        <v>3381548.6233013975</v>
      </c>
    </row>
    <row r="1845" spans="1:15" x14ac:dyDescent="0.3">
      <c r="A1845" s="3">
        <v>42239</v>
      </c>
      <c r="B1845" s="3" t="str">
        <f>"Q" &amp;INT((MONTH(A1845)+2)/3) &amp; "-" &amp; YEAR(A1845)</f>
        <v>Q3-2015</v>
      </c>
      <c r="C1845" t="str">
        <f>TEXT(EnergyDemand__2_1[[#This Row],[Date]],"mmmm")</f>
        <v>August</v>
      </c>
      <c r="D1845">
        <f>WEEKNUM(EnergyDemand__2_1[[#This Row],[Date]],)</f>
        <v>35</v>
      </c>
      <c r="E1845" t="str">
        <f>TEXT(EnergyDemand__2_1[[#This Row],[Date]],"dddd")</f>
        <v>Sunday</v>
      </c>
      <c r="F1845" s="49">
        <f>YEAR(EnergyDemand__2_1[[#This Row],[Date]])</f>
        <v>2015</v>
      </c>
      <c r="G1845">
        <v>7.9</v>
      </c>
      <c r="H1845">
        <v>16.3</v>
      </c>
      <c r="I1845">
        <v>13.1</v>
      </c>
      <c r="J1845">
        <v>0</v>
      </c>
      <c r="K1845" t="str">
        <f>VLOOKUP(EnergyDemand__2_1[[#This Row],[Date]],_holidays!$A$1:$C$2107,2,0)</f>
        <v>Y</v>
      </c>
      <c r="L1845" t="str">
        <f>VLOOKUP(EnergyDemand__2_1[[#This Row],[Date]],_holidays!$A$1:$C$2107,3,0)</f>
        <v>N</v>
      </c>
      <c r="M1845" s="2">
        <v>111793.015</v>
      </c>
      <c r="N1845" s="4">
        <v>29.441348720000001</v>
      </c>
      <c r="O1845" s="54">
        <f>EnergyDemand__2_1[[#This Row],[Demand]]*EnergyDemand__2_1[[#This Row],[RRP AUD$]]</f>
        <v>3291337.1390751908</v>
      </c>
    </row>
    <row r="1846" spans="1:15" x14ac:dyDescent="0.3">
      <c r="A1846" s="3">
        <v>42225</v>
      </c>
      <c r="B1846" s="3" t="str">
        <f>"Q" &amp;INT((MONTH(A1846)+2)/3) &amp; "-" &amp; YEAR(A1846)</f>
        <v>Q3-2015</v>
      </c>
      <c r="C1846" t="str">
        <f>TEXT(EnergyDemand__2_1[[#This Row],[Date]],"mmmm")</f>
        <v>August</v>
      </c>
      <c r="D1846">
        <f>WEEKNUM(EnergyDemand__2_1[[#This Row],[Date]],)</f>
        <v>33</v>
      </c>
      <c r="E1846" t="str">
        <f>TEXT(EnergyDemand__2_1[[#This Row],[Date]],"dddd")</f>
        <v>Sunday</v>
      </c>
      <c r="F1846" s="49">
        <f>YEAR(EnergyDemand__2_1[[#This Row],[Date]])</f>
        <v>2015</v>
      </c>
      <c r="G1846">
        <v>7.7</v>
      </c>
      <c r="H1846">
        <v>13.3</v>
      </c>
      <c r="I1846">
        <v>6.9</v>
      </c>
      <c r="J1846">
        <v>0</v>
      </c>
      <c r="K1846" t="str">
        <f>VLOOKUP(EnergyDemand__2_1[[#This Row],[Date]],_holidays!$A$1:$C$2107,2,0)</f>
        <v>Y</v>
      </c>
      <c r="L1846" t="str">
        <f>VLOOKUP(EnergyDemand__2_1[[#This Row],[Date]],_holidays!$A$1:$C$2107,3,0)</f>
        <v>N</v>
      </c>
      <c r="M1846" s="2">
        <v>120008.455</v>
      </c>
      <c r="N1846" s="4">
        <v>29.441329450000001</v>
      </c>
      <c r="O1846" s="54">
        <f>EnergyDemand__2_1[[#This Row],[Demand]]*EnergyDemand__2_1[[#This Row],[RRP AUD$]]</f>
        <v>3533208.4604405002</v>
      </c>
    </row>
    <row r="1847" spans="1:15" x14ac:dyDescent="0.3">
      <c r="A1847" s="3">
        <v>43963</v>
      </c>
      <c r="B1847" s="3" t="str">
        <f>"Q" &amp;INT((MONTH(A1847)+2)/3) &amp; "-" &amp; YEAR(A1847)</f>
        <v>Q2-2020</v>
      </c>
      <c r="C1847" t="str">
        <f>TEXT(EnergyDemand__2_1[[#This Row],[Date]],"mmmm")</f>
        <v>May</v>
      </c>
      <c r="D1847">
        <f>WEEKNUM(EnergyDemand__2_1[[#This Row],[Date]],)</f>
        <v>20</v>
      </c>
      <c r="E1847" t="str">
        <f>TEXT(EnergyDemand__2_1[[#This Row],[Date]],"dddd")</f>
        <v>Tuesday</v>
      </c>
      <c r="F1847" s="49">
        <f>YEAR(EnergyDemand__2_1[[#This Row],[Date]])</f>
        <v>2020</v>
      </c>
      <c r="G1847">
        <v>10.3</v>
      </c>
      <c r="H1847">
        <v>14.8</v>
      </c>
      <c r="I1847">
        <v>8.5</v>
      </c>
      <c r="J1847">
        <v>0.2</v>
      </c>
      <c r="K1847" t="str">
        <f>VLOOKUP(EnergyDemand__2_1[[#This Row],[Date]],_holidays!$A$1:$C$2107,2,0)</f>
        <v>N</v>
      </c>
      <c r="L1847" t="str">
        <f>VLOOKUP(EnergyDemand__2_1[[#This Row],[Date]],_holidays!$A$1:$C$2107,3,0)</f>
        <v>N</v>
      </c>
      <c r="M1847" s="2">
        <v>120767.795</v>
      </c>
      <c r="N1847" s="4">
        <v>29.433623390000001</v>
      </c>
      <c r="O1847" s="54">
        <f>EnergyDemand__2_1[[#This Row],[Demand]]*EnergyDemand__2_1[[#This Row],[RRP AUD$]]</f>
        <v>3554633.7956707249</v>
      </c>
    </row>
    <row r="1848" spans="1:15" x14ac:dyDescent="0.3">
      <c r="A1848" s="3">
        <v>43310</v>
      </c>
      <c r="B1848" s="3" t="str">
        <f>"Q" &amp;INT((MONTH(A1848)+2)/3) &amp; "-" &amp; YEAR(A1848)</f>
        <v>Q3-2018</v>
      </c>
      <c r="C1848" t="str">
        <f>TEXT(EnergyDemand__2_1[[#This Row],[Date]],"mmmm")</f>
        <v>July</v>
      </c>
      <c r="D1848">
        <f>WEEKNUM(EnergyDemand__2_1[[#This Row],[Date]],)</f>
        <v>31</v>
      </c>
      <c r="E1848" t="str">
        <f>TEXT(EnergyDemand__2_1[[#This Row],[Date]],"dddd")</f>
        <v>Sunday</v>
      </c>
      <c r="F1848" s="49">
        <f>YEAR(EnergyDemand__2_1[[#This Row],[Date]])</f>
        <v>2018</v>
      </c>
      <c r="G1848">
        <v>10.8</v>
      </c>
      <c r="H1848">
        <v>14.6</v>
      </c>
      <c r="I1848">
        <v>10</v>
      </c>
      <c r="J1848">
        <v>2</v>
      </c>
      <c r="K1848" t="str">
        <f>VLOOKUP(EnergyDemand__2_1[[#This Row],[Date]],_holidays!$A$1:$C$2107,2,0)</f>
        <v>Y</v>
      </c>
      <c r="L1848" t="str">
        <f>VLOOKUP(EnergyDemand__2_1[[#This Row],[Date]],_holidays!$A$1:$C$2107,3,0)</f>
        <v>N</v>
      </c>
      <c r="M1848" s="2">
        <v>111555</v>
      </c>
      <c r="N1848" s="4">
        <v>29.414282669999999</v>
      </c>
      <c r="O1848" s="54">
        <f>EnergyDemand__2_1[[#This Row],[Demand]]*EnergyDemand__2_1[[#This Row],[RRP AUD$]]</f>
        <v>3281310.30325185</v>
      </c>
    </row>
    <row r="1849" spans="1:15" x14ac:dyDescent="0.3">
      <c r="A1849" s="3">
        <v>42107</v>
      </c>
      <c r="B1849" s="3" t="str">
        <f>"Q" &amp;INT((MONTH(A1849)+2)/3) &amp; "-" &amp; YEAR(A1849)</f>
        <v>Q2-2015</v>
      </c>
      <c r="C1849" t="str">
        <f>TEXT(EnergyDemand__2_1[[#This Row],[Date]],"mmmm")</f>
        <v>April</v>
      </c>
      <c r="D1849">
        <f>WEEKNUM(EnergyDemand__2_1[[#This Row],[Date]],)</f>
        <v>16</v>
      </c>
      <c r="E1849" t="str">
        <f>TEXT(EnergyDemand__2_1[[#This Row],[Date]],"dddd")</f>
        <v>Monday</v>
      </c>
      <c r="F1849" s="49">
        <f>YEAR(EnergyDemand__2_1[[#This Row],[Date]])</f>
        <v>2015</v>
      </c>
      <c r="G1849">
        <v>7.3</v>
      </c>
      <c r="H1849">
        <v>19.100000000000001</v>
      </c>
      <c r="I1849">
        <v>14.9</v>
      </c>
      <c r="J1849">
        <v>0</v>
      </c>
      <c r="K1849" t="str">
        <f>VLOOKUP(EnergyDemand__2_1[[#This Row],[Date]],_holidays!$A$1:$C$2107,2,0)</f>
        <v>N</v>
      </c>
      <c r="L1849" t="str">
        <f>VLOOKUP(EnergyDemand__2_1[[#This Row],[Date]],_holidays!$A$1:$C$2107,3,0)</f>
        <v>N</v>
      </c>
      <c r="M1849" s="2">
        <v>125107.78</v>
      </c>
      <c r="N1849" s="4">
        <v>29.408289079999999</v>
      </c>
      <c r="O1849" s="54">
        <f>EnergyDemand__2_1[[#This Row],[Demand]]*EnergyDemand__2_1[[#This Row],[RRP AUD$]]</f>
        <v>3679205.7603970421</v>
      </c>
    </row>
    <row r="1850" spans="1:15" x14ac:dyDescent="0.3">
      <c r="A1850" s="3">
        <v>42303</v>
      </c>
      <c r="B1850" s="3" t="str">
        <f>"Q" &amp;INT((MONTH(A1850)+2)/3) &amp; "-" &amp; YEAR(A1850)</f>
        <v>Q4-2015</v>
      </c>
      <c r="C1850" t="str">
        <f>TEXT(EnergyDemand__2_1[[#This Row],[Date]],"mmmm")</f>
        <v>October</v>
      </c>
      <c r="D1850">
        <f>WEEKNUM(EnergyDemand__2_1[[#This Row],[Date]],)</f>
        <v>44</v>
      </c>
      <c r="E1850" t="str">
        <f>TEXT(EnergyDemand__2_1[[#This Row],[Date]],"dddd")</f>
        <v>Monday</v>
      </c>
      <c r="F1850" s="49">
        <f>YEAR(EnergyDemand__2_1[[#This Row],[Date]])</f>
        <v>2015</v>
      </c>
      <c r="G1850">
        <v>14</v>
      </c>
      <c r="H1850">
        <v>15.9</v>
      </c>
      <c r="I1850">
        <v>14.5</v>
      </c>
      <c r="J1850">
        <v>0.2</v>
      </c>
      <c r="K1850" t="str">
        <f>VLOOKUP(EnergyDemand__2_1[[#This Row],[Date]],_holidays!$A$1:$C$2107,2,0)</f>
        <v>Y</v>
      </c>
      <c r="L1850" t="str">
        <f>VLOOKUP(EnergyDemand__2_1[[#This Row],[Date]],_holidays!$A$1:$C$2107,3,0)</f>
        <v>N</v>
      </c>
      <c r="M1850" s="2">
        <v>115297.34</v>
      </c>
      <c r="N1850" s="4">
        <v>29.398516279999999</v>
      </c>
      <c r="O1850" s="54">
        <f>EnergyDemand__2_1[[#This Row],[Demand]]*EnergyDemand__2_1[[#This Row],[RRP AUD$]]</f>
        <v>3389570.727030695</v>
      </c>
    </row>
    <row r="1851" spans="1:15" x14ac:dyDescent="0.3">
      <c r="A1851" s="3">
        <v>42591</v>
      </c>
      <c r="B1851" s="3" t="str">
        <f>"Q" &amp;INT((MONTH(A1851)+2)/3) &amp; "-" &amp; YEAR(A1851)</f>
        <v>Q3-2016</v>
      </c>
      <c r="C1851" t="str">
        <f>TEXT(EnergyDemand__2_1[[#This Row],[Date]],"mmmm")</f>
        <v>August</v>
      </c>
      <c r="D1851">
        <f>WEEKNUM(EnergyDemand__2_1[[#This Row],[Date]],)</f>
        <v>33</v>
      </c>
      <c r="E1851" t="str">
        <f>TEXT(EnergyDemand__2_1[[#This Row],[Date]],"dddd")</f>
        <v>Tuesday</v>
      </c>
      <c r="F1851" s="49">
        <f>YEAR(EnergyDemand__2_1[[#This Row],[Date]])</f>
        <v>2016</v>
      </c>
      <c r="G1851">
        <v>9.6999999999999993</v>
      </c>
      <c r="H1851">
        <v>18.899999999999999</v>
      </c>
      <c r="I1851">
        <v>7.8</v>
      </c>
      <c r="J1851">
        <v>0</v>
      </c>
      <c r="K1851" t="str">
        <f>VLOOKUP(EnergyDemand__2_1[[#This Row],[Date]],_holidays!$A$1:$C$2107,2,0)</f>
        <v>Y</v>
      </c>
      <c r="L1851" t="str">
        <f>VLOOKUP(EnergyDemand__2_1[[#This Row],[Date]],_holidays!$A$1:$C$2107,3,0)</f>
        <v>N</v>
      </c>
      <c r="M1851" s="2">
        <v>132819.535</v>
      </c>
      <c r="N1851" s="4">
        <v>29.293519740000001</v>
      </c>
      <c r="O1851" s="54">
        <f>EnergyDemand__2_1[[#This Row],[Demand]]*EnergyDemand__2_1[[#This Row],[RRP AUD$]]</f>
        <v>3890751.6703801211</v>
      </c>
    </row>
    <row r="1852" spans="1:15" x14ac:dyDescent="0.3">
      <c r="A1852" s="3">
        <v>42091</v>
      </c>
      <c r="B1852" s="3" t="str">
        <f>"Q" &amp;INT((MONTH(A1852)+2)/3) &amp; "-" &amp; YEAR(A1852)</f>
        <v>Q1-2015</v>
      </c>
      <c r="C1852" t="str">
        <f>TEXT(EnergyDemand__2_1[[#This Row],[Date]],"mmmm")</f>
        <v>March</v>
      </c>
      <c r="D1852">
        <f>WEEKNUM(EnergyDemand__2_1[[#This Row],[Date]],)</f>
        <v>13</v>
      </c>
      <c r="E1852" t="str">
        <f>TEXT(EnergyDemand__2_1[[#This Row],[Date]],"dddd")</f>
        <v>Saturday</v>
      </c>
      <c r="F1852" s="49">
        <f>YEAR(EnergyDemand__2_1[[#This Row],[Date]])</f>
        <v>2015</v>
      </c>
      <c r="G1852">
        <v>12.7</v>
      </c>
      <c r="H1852">
        <v>19.100000000000001</v>
      </c>
      <c r="I1852">
        <v>14.4</v>
      </c>
      <c r="J1852">
        <v>0</v>
      </c>
      <c r="K1852" t="str">
        <f>VLOOKUP(EnergyDemand__2_1[[#This Row],[Date]],_holidays!$A$1:$C$2107,2,0)</f>
        <v>N</v>
      </c>
      <c r="L1852" t="str">
        <f>VLOOKUP(EnergyDemand__2_1[[#This Row],[Date]],_holidays!$A$1:$C$2107,3,0)</f>
        <v>N</v>
      </c>
      <c r="M1852" s="2">
        <v>112187.715</v>
      </c>
      <c r="N1852" s="4">
        <v>29.271368689999999</v>
      </c>
      <c r="O1852" s="54">
        <f>EnergyDemand__2_1[[#This Row],[Demand]]*EnergyDemand__2_1[[#This Row],[RRP AUD$]]</f>
        <v>3283887.9682536433</v>
      </c>
    </row>
    <row r="1853" spans="1:15" x14ac:dyDescent="0.3">
      <c r="A1853" s="3">
        <v>42312</v>
      </c>
      <c r="B1853" s="3" t="str">
        <f>"Q" &amp;INT((MONTH(A1853)+2)/3) &amp; "-" &amp; YEAR(A1853)</f>
        <v>Q4-2015</v>
      </c>
      <c r="C1853" t="str">
        <f>TEXT(EnergyDemand__2_1[[#This Row],[Date]],"mmmm")</f>
        <v>November</v>
      </c>
      <c r="D1853">
        <f>WEEKNUM(EnergyDemand__2_1[[#This Row],[Date]],)</f>
        <v>45</v>
      </c>
      <c r="E1853" t="str">
        <f>TEXT(EnergyDemand__2_1[[#This Row],[Date]],"dddd")</f>
        <v>Wednesday</v>
      </c>
      <c r="F1853" s="49">
        <f>YEAR(EnergyDemand__2_1[[#This Row],[Date]])</f>
        <v>2015</v>
      </c>
      <c r="G1853">
        <v>10.9</v>
      </c>
      <c r="H1853">
        <v>27.2</v>
      </c>
      <c r="I1853">
        <v>19.600000000000001</v>
      </c>
      <c r="J1853">
        <v>0</v>
      </c>
      <c r="K1853" t="str">
        <f>VLOOKUP(EnergyDemand__2_1[[#This Row],[Date]],_holidays!$A$1:$C$2107,2,0)</f>
        <v>Y</v>
      </c>
      <c r="L1853" t="str">
        <f>VLOOKUP(EnergyDemand__2_1[[#This Row],[Date]],_holidays!$A$1:$C$2107,3,0)</f>
        <v>N</v>
      </c>
      <c r="M1853" s="2">
        <v>120177.94500000001</v>
      </c>
      <c r="N1853" s="4">
        <v>29.237633089999999</v>
      </c>
      <c r="O1853" s="54">
        <f>EnergyDemand__2_1[[#This Row],[Demand]]*EnergyDemand__2_1[[#This Row],[RRP AUD$]]</f>
        <v>3513718.6614202</v>
      </c>
    </row>
    <row r="1854" spans="1:15" x14ac:dyDescent="0.3">
      <c r="A1854" s="3">
        <v>42707</v>
      </c>
      <c r="B1854" s="3" t="str">
        <f>"Q" &amp;INT((MONTH(A1854)+2)/3) &amp; "-" &amp; YEAR(A1854)</f>
        <v>Q4-2016</v>
      </c>
      <c r="C1854" t="str">
        <f>TEXT(EnergyDemand__2_1[[#This Row],[Date]],"mmmm")</f>
        <v>December</v>
      </c>
      <c r="D1854">
        <f>WEEKNUM(EnergyDemand__2_1[[#This Row],[Date]],)</f>
        <v>49</v>
      </c>
      <c r="E1854" t="str">
        <f>TEXT(EnergyDemand__2_1[[#This Row],[Date]],"dddd")</f>
        <v>Saturday</v>
      </c>
      <c r="F1854" s="49">
        <f>YEAR(EnergyDemand__2_1[[#This Row],[Date]])</f>
        <v>2016</v>
      </c>
      <c r="G1854">
        <v>9.9</v>
      </c>
      <c r="H1854">
        <v>23.9</v>
      </c>
      <c r="I1854">
        <v>31.2</v>
      </c>
      <c r="J1854">
        <v>0</v>
      </c>
      <c r="K1854" t="str">
        <f>VLOOKUP(EnergyDemand__2_1[[#This Row],[Date]],_holidays!$A$1:$C$2107,2,0)</f>
        <v>Y</v>
      </c>
      <c r="L1854" t="str">
        <f>VLOOKUP(EnergyDemand__2_1[[#This Row],[Date]],_holidays!$A$1:$C$2107,3,0)</f>
        <v>N</v>
      </c>
      <c r="M1854" s="2">
        <v>98899.494999999995</v>
      </c>
      <c r="N1854" s="4">
        <v>29.20305213</v>
      </c>
      <c r="O1854" s="54">
        <f>EnergyDemand__2_1[[#This Row],[Demand]]*EnergyDemand__2_1[[#This Row],[RRP AUD$]]</f>
        <v>2888167.108115674</v>
      </c>
    </row>
    <row r="1855" spans="1:15" x14ac:dyDescent="0.3">
      <c r="A1855" s="3">
        <v>42386</v>
      </c>
      <c r="B1855" s="3" t="str">
        <f>"Q" &amp;INT((MONTH(A1855)+2)/3) &amp; "-" &amp; YEAR(A1855)</f>
        <v>Q1-2016</v>
      </c>
      <c r="C1855" t="str">
        <f>TEXT(EnergyDemand__2_1[[#This Row],[Date]],"mmmm")</f>
        <v>January</v>
      </c>
      <c r="D1855">
        <f>WEEKNUM(EnergyDemand__2_1[[#This Row],[Date]],)</f>
        <v>4</v>
      </c>
      <c r="E1855" t="str">
        <f>TEXT(EnergyDemand__2_1[[#This Row],[Date]],"dddd")</f>
        <v>Sunday</v>
      </c>
      <c r="F1855" s="49">
        <f>YEAR(EnergyDemand__2_1[[#This Row],[Date]])</f>
        <v>2016</v>
      </c>
      <c r="G1855">
        <v>14.9</v>
      </c>
      <c r="H1855">
        <v>32.700000000000003</v>
      </c>
      <c r="I1855">
        <v>31.5</v>
      </c>
      <c r="J1855">
        <v>0</v>
      </c>
      <c r="K1855" t="str">
        <f>VLOOKUP(EnergyDemand__2_1[[#This Row],[Date]],_holidays!$A$1:$C$2107,2,0)</f>
        <v>N</v>
      </c>
      <c r="L1855" t="str">
        <f>VLOOKUP(EnergyDemand__2_1[[#This Row],[Date]],_holidays!$A$1:$C$2107,3,0)</f>
        <v>N</v>
      </c>
      <c r="M1855" s="2">
        <v>114097.07</v>
      </c>
      <c r="N1855" s="4">
        <v>29.153261950000001</v>
      </c>
      <c r="O1855" s="54">
        <f>EnergyDemand__2_1[[#This Row],[Demand]]*EnergyDemand__2_1[[#This Row],[RRP AUD$]]</f>
        <v>3326301.7694374868</v>
      </c>
    </row>
    <row r="1856" spans="1:15" x14ac:dyDescent="0.3">
      <c r="A1856" s="3">
        <v>43904</v>
      </c>
      <c r="B1856" s="3" t="str">
        <f>"Q" &amp;INT((MONTH(A1856)+2)/3) &amp; "-" &amp; YEAR(A1856)</f>
        <v>Q1-2020</v>
      </c>
      <c r="C1856" t="str">
        <f>TEXT(EnergyDemand__2_1[[#This Row],[Date]],"mmmm")</f>
        <v>March</v>
      </c>
      <c r="D1856">
        <f>WEEKNUM(EnergyDemand__2_1[[#This Row],[Date]],)</f>
        <v>11</v>
      </c>
      <c r="E1856" t="str">
        <f>TEXT(EnergyDemand__2_1[[#This Row],[Date]],"dddd")</f>
        <v>Saturday</v>
      </c>
      <c r="F1856" s="49">
        <f>YEAR(EnergyDemand__2_1[[#This Row],[Date]])</f>
        <v>2020</v>
      </c>
      <c r="G1856">
        <v>13.1</v>
      </c>
      <c r="H1856">
        <v>17.899999999999999</v>
      </c>
      <c r="I1856">
        <v>12.3</v>
      </c>
      <c r="J1856">
        <v>0.6</v>
      </c>
      <c r="K1856" t="str">
        <f>VLOOKUP(EnergyDemand__2_1[[#This Row],[Date]],_holidays!$A$1:$C$2107,2,0)</f>
        <v>Y</v>
      </c>
      <c r="L1856" t="str">
        <f>VLOOKUP(EnergyDemand__2_1[[#This Row],[Date]],_holidays!$A$1:$C$2107,3,0)</f>
        <v>N</v>
      </c>
      <c r="M1856" s="2">
        <v>96016.19</v>
      </c>
      <c r="N1856" s="4">
        <v>29.137325780000001</v>
      </c>
      <c r="O1856" s="54">
        <f>EnergyDemand__2_1[[#This Row],[Demand]]*EnergyDemand__2_1[[#This Row],[RRP AUD$]]</f>
        <v>2797655.0081843785</v>
      </c>
    </row>
    <row r="1857" spans="1:15" x14ac:dyDescent="0.3">
      <c r="A1857" s="3">
        <v>42189</v>
      </c>
      <c r="B1857" s="3" t="str">
        <f>"Q" &amp;INT((MONTH(A1857)+2)/3) &amp; "-" &amp; YEAR(A1857)</f>
        <v>Q3-2015</v>
      </c>
      <c r="C1857" t="str">
        <f>TEXT(EnergyDemand__2_1[[#This Row],[Date]],"mmmm")</f>
        <v>July</v>
      </c>
      <c r="D1857">
        <f>WEEKNUM(EnergyDemand__2_1[[#This Row],[Date]],)</f>
        <v>27</v>
      </c>
      <c r="E1857" t="str">
        <f>TEXT(EnergyDemand__2_1[[#This Row],[Date]],"dddd")</f>
        <v>Saturday</v>
      </c>
      <c r="F1857" s="49">
        <f>YEAR(EnergyDemand__2_1[[#This Row],[Date]])</f>
        <v>2015</v>
      </c>
      <c r="G1857">
        <v>7.3</v>
      </c>
      <c r="H1857">
        <v>10.6</v>
      </c>
      <c r="I1857">
        <v>2.8</v>
      </c>
      <c r="J1857">
        <v>0</v>
      </c>
      <c r="K1857" t="str">
        <f>VLOOKUP(EnergyDemand__2_1[[#This Row],[Date]],_holidays!$A$1:$C$2107,2,0)</f>
        <v>N</v>
      </c>
      <c r="L1857" t="str">
        <f>VLOOKUP(EnergyDemand__2_1[[#This Row],[Date]],_holidays!$A$1:$C$2107,3,0)</f>
        <v>N</v>
      </c>
      <c r="M1857" s="2">
        <v>130073.27</v>
      </c>
      <c r="N1857" s="4">
        <v>29.127825269999999</v>
      </c>
      <c r="O1857" s="54">
        <f>EnergyDemand__2_1[[#This Row],[Demand]]*EnergyDemand__2_1[[#This Row],[RRP AUD$]]</f>
        <v>3788751.4808575329</v>
      </c>
    </row>
    <row r="1858" spans="1:15" x14ac:dyDescent="0.3">
      <c r="A1858" s="3">
        <v>42215</v>
      </c>
      <c r="B1858" s="3" t="str">
        <f>"Q" &amp;INT((MONTH(A1858)+2)/3) &amp; "-" &amp; YEAR(A1858)</f>
        <v>Q3-2015</v>
      </c>
      <c r="C1858" t="str">
        <f>TEXT(EnergyDemand__2_1[[#This Row],[Date]],"mmmm")</f>
        <v>July</v>
      </c>
      <c r="D1858">
        <f>WEEKNUM(EnergyDemand__2_1[[#This Row],[Date]],)</f>
        <v>31</v>
      </c>
      <c r="E1858" t="str">
        <f>TEXT(EnergyDemand__2_1[[#This Row],[Date]],"dddd")</f>
        <v>Thursday</v>
      </c>
      <c r="F1858" s="49">
        <f>YEAR(EnergyDemand__2_1[[#This Row],[Date]])</f>
        <v>2015</v>
      </c>
      <c r="G1858">
        <v>8.6</v>
      </c>
      <c r="H1858">
        <v>12.3</v>
      </c>
      <c r="I1858">
        <v>4.5</v>
      </c>
      <c r="J1858">
        <v>0</v>
      </c>
      <c r="K1858" t="str">
        <f>VLOOKUP(EnergyDemand__2_1[[#This Row],[Date]],_holidays!$A$1:$C$2107,2,0)</f>
        <v>Y</v>
      </c>
      <c r="L1858" t="str">
        <f>VLOOKUP(EnergyDemand__2_1[[#This Row],[Date]],_holidays!$A$1:$C$2107,3,0)</f>
        <v>N</v>
      </c>
      <c r="M1858" s="2">
        <v>143544.10999999999</v>
      </c>
      <c r="N1858" s="4">
        <v>29.122837359999998</v>
      </c>
      <c r="O1858" s="54">
        <f>EnergyDemand__2_1[[#This Row],[Demand]]*EnergyDemand__2_1[[#This Row],[RRP AUD$]]</f>
        <v>4180411.7695159488</v>
      </c>
    </row>
    <row r="1859" spans="1:15" x14ac:dyDescent="0.3">
      <c r="A1859" s="3">
        <v>42295</v>
      </c>
      <c r="B1859" s="3" t="str">
        <f>"Q" &amp;INT((MONTH(A1859)+2)/3) &amp; "-" &amp; YEAR(A1859)</f>
        <v>Q4-2015</v>
      </c>
      <c r="C1859" t="str">
        <f>TEXT(EnergyDemand__2_1[[#This Row],[Date]],"mmmm")</f>
        <v>October</v>
      </c>
      <c r="D1859">
        <f>WEEKNUM(EnergyDemand__2_1[[#This Row],[Date]],)</f>
        <v>43</v>
      </c>
      <c r="E1859" t="str">
        <f>TEXT(EnergyDemand__2_1[[#This Row],[Date]],"dddd")</f>
        <v>Sunday</v>
      </c>
      <c r="F1859" s="49">
        <f>YEAR(EnergyDemand__2_1[[#This Row],[Date]])</f>
        <v>2015</v>
      </c>
      <c r="G1859">
        <v>12.6</v>
      </c>
      <c r="H1859">
        <v>17.7</v>
      </c>
      <c r="I1859">
        <v>24.2</v>
      </c>
      <c r="J1859">
        <v>0</v>
      </c>
      <c r="K1859" t="str">
        <f>VLOOKUP(EnergyDemand__2_1[[#This Row],[Date]],_holidays!$A$1:$C$2107,2,0)</f>
        <v>Y</v>
      </c>
      <c r="L1859" t="str">
        <f>VLOOKUP(EnergyDemand__2_1[[#This Row],[Date]],_holidays!$A$1:$C$2107,3,0)</f>
        <v>N</v>
      </c>
      <c r="M1859" s="2">
        <v>100812.04</v>
      </c>
      <c r="N1859" s="4">
        <v>29.120867570000001</v>
      </c>
      <c r="O1859" s="54">
        <f>EnergyDemand__2_1[[#This Row],[Demand]]*EnergyDemand__2_1[[#This Row],[RRP AUD$]]</f>
        <v>2935734.0663015428</v>
      </c>
    </row>
    <row r="1860" spans="1:15" x14ac:dyDescent="0.3">
      <c r="A1860" s="3">
        <v>42131</v>
      </c>
      <c r="B1860" s="3" t="str">
        <f>"Q" &amp;INT((MONTH(A1860)+2)/3) &amp; "-" &amp; YEAR(A1860)</f>
        <v>Q2-2015</v>
      </c>
      <c r="C1860" t="str">
        <f>TEXT(EnergyDemand__2_1[[#This Row],[Date]],"mmmm")</f>
        <v>May</v>
      </c>
      <c r="D1860">
        <f>WEEKNUM(EnergyDemand__2_1[[#This Row],[Date]],)</f>
        <v>19</v>
      </c>
      <c r="E1860" t="str">
        <f>TEXT(EnergyDemand__2_1[[#This Row],[Date]],"dddd")</f>
        <v>Thursday</v>
      </c>
      <c r="F1860" s="49">
        <f>YEAR(EnergyDemand__2_1[[#This Row],[Date]])</f>
        <v>2015</v>
      </c>
      <c r="G1860">
        <v>10.3</v>
      </c>
      <c r="H1860">
        <v>15.6</v>
      </c>
      <c r="I1860">
        <v>6.9</v>
      </c>
      <c r="J1860">
        <v>2.2000000000000002</v>
      </c>
      <c r="K1860" t="str">
        <f>VLOOKUP(EnergyDemand__2_1[[#This Row],[Date]],_holidays!$A$1:$C$2107,2,0)</f>
        <v>Y</v>
      </c>
      <c r="L1860" t="str">
        <f>VLOOKUP(EnergyDemand__2_1[[#This Row],[Date]],_holidays!$A$1:$C$2107,3,0)</f>
        <v>N</v>
      </c>
      <c r="M1860" s="2">
        <v>131237.185</v>
      </c>
      <c r="N1860" s="4">
        <v>29.082030029999999</v>
      </c>
      <c r="O1860" s="54">
        <f>EnergyDemand__2_1[[#This Row],[Demand]]*EnergyDemand__2_1[[#This Row],[RRP AUD$]]</f>
        <v>3816643.7552226651</v>
      </c>
    </row>
    <row r="1861" spans="1:15" x14ac:dyDescent="0.3">
      <c r="A1861" s="3">
        <v>42132</v>
      </c>
      <c r="B1861" s="3" t="str">
        <f>"Q" &amp;INT((MONTH(A1861)+2)/3) &amp; "-" &amp; YEAR(A1861)</f>
        <v>Q2-2015</v>
      </c>
      <c r="C1861" t="str">
        <f>TEXT(EnergyDemand__2_1[[#This Row],[Date]],"mmmm")</f>
        <v>May</v>
      </c>
      <c r="D1861">
        <f>WEEKNUM(EnergyDemand__2_1[[#This Row],[Date]],)</f>
        <v>19</v>
      </c>
      <c r="E1861" t="str">
        <f>TEXT(EnergyDemand__2_1[[#This Row],[Date]],"dddd")</f>
        <v>Friday</v>
      </c>
      <c r="F1861" s="49">
        <f>YEAR(EnergyDemand__2_1[[#This Row],[Date]])</f>
        <v>2015</v>
      </c>
      <c r="G1861">
        <v>10.5</v>
      </c>
      <c r="H1861">
        <v>15.9</v>
      </c>
      <c r="I1861">
        <v>5.9</v>
      </c>
      <c r="J1861">
        <v>0.2</v>
      </c>
      <c r="K1861" t="str">
        <f>VLOOKUP(EnergyDemand__2_1[[#This Row],[Date]],_holidays!$A$1:$C$2107,2,0)</f>
        <v>Y</v>
      </c>
      <c r="L1861" t="str">
        <f>VLOOKUP(EnergyDemand__2_1[[#This Row],[Date]],_holidays!$A$1:$C$2107,3,0)</f>
        <v>N</v>
      </c>
      <c r="M1861" s="2">
        <v>131138.73000000001</v>
      </c>
      <c r="N1861" s="4">
        <v>29.075609050000001</v>
      </c>
      <c r="O1861" s="54">
        <f>EnergyDemand__2_1[[#This Row],[Demand]]*EnergyDemand__2_1[[#This Row],[RRP AUD$]]</f>
        <v>3812938.444793507</v>
      </c>
    </row>
    <row r="1862" spans="1:15" x14ac:dyDescent="0.3">
      <c r="A1862" s="3">
        <v>43801</v>
      </c>
      <c r="B1862" s="3" t="str">
        <f>"Q" &amp;INT((MONTH(A1862)+2)/3) &amp; "-" &amp; YEAR(A1862)</f>
        <v>Q4-2019</v>
      </c>
      <c r="C1862" t="str">
        <f>TEXT(EnergyDemand__2_1[[#This Row],[Date]],"mmmm")</f>
        <v>December</v>
      </c>
      <c r="D1862">
        <f>WEEKNUM(EnergyDemand__2_1[[#This Row],[Date]],)</f>
        <v>49</v>
      </c>
      <c r="E1862" t="str">
        <f>TEXT(EnergyDemand__2_1[[#This Row],[Date]],"dddd")</f>
        <v>Monday</v>
      </c>
      <c r="F1862" s="49">
        <f>YEAR(EnergyDemand__2_1[[#This Row],[Date]])</f>
        <v>2019</v>
      </c>
      <c r="G1862">
        <v>9.8000000000000007</v>
      </c>
      <c r="H1862">
        <v>15.5</v>
      </c>
      <c r="I1862">
        <v>18.2</v>
      </c>
      <c r="J1862">
        <v>3.4</v>
      </c>
      <c r="K1862" t="str">
        <f>VLOOKUP(EnergyDemand__2_1[[#This Row],[Date]],_holidays!$A$1:$C$2107,2,0)</f>
        <v>Y</v>
      </c>
      <c r="L1862" t="str">
        <f>VLOOKUP(EnergyDemand__2_1[[#This Row],[Date]],_holidays!$A$1:$C$2107,3,0)</f>
        <v>N</v>
      </c>
      <c r="M1862" s="2">
        <v>110609.4</v>
      </c>
      <c r="N1862" s="4">
        <v>29.070382550000001</v>
      </c>
      <c r="O1862" s="54">
        <f>EnergyDemand__2_1[[#This Row],[Demand]]*EnergyDemand__2_1[[#This Row],[RRP AUD$]]</f>
        <v>3215457.5716259698</v>
      </c>
    </row>
    <row r="1863" spans="1:15" x14ac:dyDescent="0.3">
      <c r="A1863" s="3">
        <v>42459</v>
      </c>
      <c r="B1863" s="3" t="str">
        <f>"Q" &amp;INT((MONTH(A1863)+2)/3) &amp; "-" &amp; YEAR(A1863)</f>
        <v>Q1-2016</v>
      </c>
      <c r="C1863" t="str">
        <f>TEXT(EnergyDemand__2_1[[#This Row],[Date]],"mmmm")</f>
        <v>March</v>
      </c>
      <c r="D1863">
        <f>WEEKNUM(EnergyDemand__2_1[[#This Row],[Date]],)</f>
        <v>14</v>
      </c>
      <c r="E1863" t="str">
        <f>TEXT(EnergyDemand__2_1[[#This Row],[Date]],"dddd")</f>
        <v>Wednesday</v>
      </c>
      <c r="F1863" s="49">
        <f>YEAR(EnergyDemand__2_1[[#This Row],[Date]])</f>
        <v>2016</v>
      </c>
      <c r="G1863">
        <v>15.5</v>
      </c>
      <c r="H1863">
        <v>18.7</v>
      </c>
      <c r="I1863">
        <v>8.5</v>
      </c>
      <c r="J1863">
        <v>0</v>
      </c>
      <c r="K1863" t="str">
        <f>VLOOKUP(EnergyDemand__2_1[[#This Row],[Date]],_holidays!$A$1:$C$2107,2,0)</f>
        <v>N</v>
      </c>
      <c r="L1863" t="str">
        <f>VLOOKUP(EnergyDemand__2_1[[#This Row],[Date]],_holidays!$A$1:$C$2107,3,0)</f>
        <v>N</v>
      </c>
      <c r="M1863" s="2">
        <v>122625.21</v>
      </c>
      <c r="N1863" s="4">
        <v>29.062513819999999</v>
      </c>
      <c r="O1863" s="54">
        <f>EnergyDemand__2_1[[#This Row],[Demand]]*EnergyDemand__2_1[[#This Row],[RRP AUD$]]</f>
        <v>3563796.8603054024</v>
      </c>
    </row>
    <row r="1864" spans="1:15" x14ac:dyDescent="0.3">
      <c r="A1864" s="3">
        <v>42018</v>
      </c>
      <c r="B1864" s="3" t="str">
        <f>"Q" &amp;INT((MONTH(A1864)+2)/3) &amp; "-" &amp; YEAR(A1864)</f>
        <v>Q1-2015</v>
      </c>
      <c r="C1864" t="str">
        <f>TEXT(EnergyDemand__2_1[[#This Row],[Date]],"mmmm")</f>
        <v>January</v>
      </c>
      <c r="D1864">
        <f>WEEKNUM(EnergyDemand__2_1[[#This Row],[Date]],)</f>
        <v>3</v>
      </c>
      <c r="E1864" t="str">
        <f>TEXT(EnergyDemand__2_1[[#This Row],[Date]],"dddd")</f>
        <v>Wednesday</v>
      </c>
      <c r="F1864" s="49">
        <f>YEAR(EnergyDemand__2_1[[#This Row],[Date]])</f>
        <v>2015</v>
      </c>
      <c r="G1864">
        <v>18.3</v>
      </c>
      <c r="H1864">
        <v>22.7</v>
      </c>
      <c r="I1864">
        <v>15.2</v>
      </c>
      <c r="J1864">
        <v>15.8</v>
      </c>
      <c r="K1864" t="str">
        <f>VLOOKUP(EnergyDemand__2_1[[#This Row],[Date]],_holidays!$A$1:$C$2107,2,0)</f>
        <v>N</v>
      </c>
      <c r="L1864" t="str">
        <f>VLOOKUP(EnergyDemand__2_1[[#This Row],[Date]],_holidays!$A$1:$C$2107,3,0)</f>
        <v>N</v>
      </c>
      <c r="M1864" s="2">
        <v>119741.62</v>
      </c>
      <c r="N1864" s="4">
        <v>29.018516609999999</v>
      </c>
      <c r="O1864" s="54">
        <f>EnergyDemand__2_1[[#This Row],[Demand]]*EnergyDemand__2_1[[#This Row],[RRP AUD$]]</f>
        <v>3474724.1888783081</v>
      </c>
    </row>
    <row r="1865" spans="1:15" x14ac:dyDescent="0.3">
      <c r="A1865" s="3">
        <v>42120</v>
      </c>
      <c r="B1865" s="3" t="str">
        <f>"Q" &amp;INT((MONTH(A1865)+2)/3) &amp; "-" &amp; YEAR(A1865)</f>
        <v>Q2-2015</v>
      </c>
      <c r="C1865" t="str">
        <f>TEXT(EnergyDemand__2_1[[#This Row],[Date]],"mmmm")</f>
        <v>April</v>
      </c>
      <c r="D1865">
        <f>WEEKNUM(EnergyDemand__2_1[[#This Row],[Date]],)</f>
        <v>18</v>
      </c>
      <c r="E1865" t="str">
        <f>TEXT(EnergyDemand__2_1[[#This Row],[Date]],"dddd")</f>
        <v>Sunday</v>
      </c>
      <c r="F1865" s="49">
        <f>YEAR(EnergyDemand__2_1[[#This Row],[Date]])</f>
        <v>2015</v>
      </c>
      <c r="G1865">
        <v>10.4</v>
      </c>
      <c r="H1865">
        <v>15.4</v>
      </c>
      <c r="I1865">
        <v>5.9</v>
      </c>
      <c r="J1865">
        <v>7</v>
      </c>
      <c r="K1865" t="str">
        <f>VLOOKUP(EnergyDemand__2_1[[#This Row],[Date]],_holidays!$A$1:$C$2107,2,0)</f>
        <v>Y</v>
      </c>
      <c r="L1865" t="str">
        <f>VLOOKUP(EnergyDemand__2_1[[#This Row],[Date]],_holidays!$A$1:$C$2107,3,0)</f>
        <v>N</v>
      </c>
      <c r="M1865" s="2">
        <v>108217.82</v>
      </c>
      <c r="N1865" s="4">
        <v>28.955419760000002</v>
      </c>
      <c r="O1865" s="54">
        <f>EnergyDemand__2_1[[#This Row],[Demand]]*EnergyDemand__2_1[[#This Row],[RRP AUD$]]</f>
        <v>3133492.4036121238</v>
      </c>
    </row>
    <row r="1866" spans="1:15" x14ac:dyDescent="0.3">
      <c r="A1866" s="3">
        <v>42044</v>
      </c>
      <c r="B1866" s="3" t="str">
        <f>"Q" &amp;INT((MONTH(A1866)+2)/3) &amp; "-" &amp; YEAR(A1866)</f>
        <v>Q1-2015</v>
      </c>
      <c r="C1866" t="str">
        <f>TEXT(EnergyDemand__2_1[[#This Row],[Date]],"mmmm")</f>
        <v>February</v>
      </c>
      <c r="D1866">
        <f>WEEKNUM(EnergyDemand__2_1[[#This Row],[Date]],)</f>
        <v>7</v>
      </c>
      <c r="E1866" t="str">
        <f>TEXT(EnergyDemand__2_1[[#This Row],[Date]],"dddd")</f>
        <v>Monday</v>
      </c>
      <c r="F1866" s="49">
        <f>YEAR(EnergyDemand__2_1[[#This Row],[Date]])</f>
        <v>2015</v>
      </c>
      <c r="G1866">
        <v>13.6</v>
      </c>
      <c r="H1866">
        <v>28.3</v>
      </c>
      <c r="I1866">
        <v>28.6</v>
      </c>
      <c r="J1866">
        <v>0</v>
      </c>
      <c r="K1866" t="str">
        <f>VLOOKUP(EnergyDemand__2_1[[#This Row],[Date]],_holidays!$A$1:$C$2107,2,0)</f>
        <v>Y</v>
      </c>
      <c r="L1866" t="str">
        <f>VLOOKUP(EnergyDemand__2_1[[#This Row],[Date]],_holidays!$A$1:$C$2107,3,0)</f>
        <v>N</v>
      </c>
      <c r="M1866" s="2">
        <v>126813.075</v>
      </c>
      <c r="N1866" s="4">
        <v>28.90913471</v>
      </c>
      <c r="O1866" s="54">
        <f>EnergyDemand__2_1[[#This Row],[Demand]]*EnergyDemand__2_1[[#This Row],[RRP AUD$]]</f>
        <v>3666056.268164333</v>
      </c>
    </row>
    <row r="1867" spans="1:15" x14ac:dyDescent="0.3">
      <c r="A1867" s="3">
        <v>42206</v>
      </c>
      <c r="B1867" s="3" t="str">
        <f>"Q" &amp;INT((MONTH(A1867)+2)/3) &amp; "-" &amp; YEAR(A1867)</f>
        <v>Q3-2015</v>
      </c>
      <c r="C1867" t="str">
        <f>TEXT(EnergyDemand__2_1[[#This Row],[Date]],"mmmm")</f>
        <v>July</v>
      </c>
      <c r="D1867">
        <f>WEEKNUM(EnergyDemand__2_1[[#This Row],[Date]],)</f>
        <v>30</v>
      </c>
      <c r="E1867" t="str">
        <f>TEXT(EnergyDemand__2_1[[#This Row],[Date]],"dddd")</f>
        <v>Tuesday</v>
      </c>
      <c r="F1867" s="49">
        <f>YEAR(EnergyDemand__2_1[[#This Row],[Date]])</f>
        <v>2015</v>
      </c>
      <c r="G1867">
        <v>4.2</v>
      </c>
      <c r="H1867">
        <v>17</v>
      </c>
      <c r="I1867">
        <v>8.6</v>
      </c>
      <c r="J1867">
        <v>0</v>
      </c>
      <c r="K1867" t="str">
        <f>VLOOKUP(EnergyDemand__2_1[[#This Row],[Date]],_holidays!$A$1:$C$2107,2,0)</f>
        <v>Y</v>
      </c>
      <c r="L1867" t="str">
        <f>VLOOKUP(EnergyDemand__2_1[[#This Row],[Date]],_holidays!$A$1:$C$2107,3,0)</f>
        <v>N</v>
      </c>
      <c r="M1867" s="2">
        <v>138931.81</v>
      </c>
      <c r="N1867" s="4">
        <v>28.895489680000001</v>
      </c>
      <c r="O1867" s="54">
        <f>EnergyDemand__2_1[[#This Row],[Demand]]*EnergyDemand__2_1[[#This Row],[RRP AUD$]]</f>
        <v>4014502.682078721</v>
      </c>
    </row>
    <row r="1868" spans="1:15" x14ac:dyDescent="0.3">
      <c r="A1868" s="3">
        <v>42241</v>
      </c>
      <c r="B1868" s="3" t="str">
        <f>"Q" &amp;INT((MONTH(A1868)+2)/3) &amp; "-" &amp; YEAR(A1868)</f>
        <v>Q3-2015</v>
      </c>
      <c r="C1868" t="str">
        <f>TEXT(EnergyDemand__2_1[[#This Row],[Date]],"mmmm")</f>
        <v>August</v>
      </c>
      <c r="D1868">
        <f>WEEKNUM(EnergyDemand__2_1[[#This Row],[Date]],)</f>
        <v>35</v>
      </c>
      <c r="E1868" t="str">
        <f>TEXT(EnergyDemand__2_1[[#This Row],[Date]],"dddd")</f>
        <v>Tuesday</v>
      </c>
      <c r="F1868" s="49">
        <f>YEAR(EnergyDemand__2_1[[#This Row],[Date]])</f>
        <v>2015</v>
      </c>
      <c r="G1868">
        <v>9.5</v>
      </c>
      <c r="H1868">
        <v>14.3</v>
      </c>
      <c r="I1868">
        <v>8.1</v>
      </c>
      <c r="J1868">
        <v>0</v>
      </c>
      <c r="K1868" t="str">
        <f>VLOOKUP(EnergyDemand__2_1[[#This Row],[Date]],_holidays!$A$1:$C$2107,2,0)</f>
        <v>Y</v>
      </c>
      <c r="L1868" t="str">
        <f>VLOOKUP(EnergyDemand__2_1[[#This Row],[Date]],_holidays!$A$1:$C$2107,3,0)</f>
        <v>N</v>
      </c>
      <c r="M1868" s="2">
        <v>135051.54500000001</v>
      </c>
      <c r="N1868" s="4">
        <v>28.80467771</v>
      </c>
      <c r="O1868" s="54">
        <f>EnergyDemand__2_1[[#This Row],[Demand]]*EnergyDemand__2_1[[#This Row],[RRP AUD$]]</f>
        <v>3890116.2279625623</v>
      </c>
    </row>
    <row r="1869" spans="1:15" x14ac:dyDescent="0.3">
      <c r="A1869" s="3">
        <v>42128</v>
      </c>
      <c r="B1869" s="3" t="str">
        <f>"Q" &amp;INT((MONTH(A1869)+2)/3) &amp; "-" &amp; YEAR(A1869)</f>
        <v>Q2-2015</v>
      </c>
      <c r="C1869" t="str">
        <f>TEXT(EnergyDemand__2_1[[#This Row],[Date]],"mmmm")</f>
        <v>May</v>
      </c>
      <c r="D1869">
        <f>WEEKNUM(EnergyDemand__2_1[[#This Row],[Date]],)</f>
        <v>19</v>
      </c>
      <c r="E1869" t="str">
        <f>TEXT(EnergyDemand__2_1[[#This Row],[Date]],"dddd")</f>
        <v>Monday</v>
      </c>
      <c r="F1869" s="49">
        <f>YEAR(EnergyDemand__2_1[[#This Row],[Date]])</f>
        <v>2015</v>
      </c>
      <c r="G1869">
        <v>7.5</v>
      </c>
      <c r="H1869">
        <v>22.3</v>
      </c>
      <c r="I1869">
        <v>11.6</v>
      </c>
      <c r="J1869">
        <v>0</v>
      </c>
      <c r="K1869" t="str">
        <f>VLOOKUP(EnergyDemand__2_1[[#This Row],[Date]],_holidays!$A$1:$C$2107,2,0)</f>
        <v>Y</v>
      </c>
      <c r="L1869" t="str">
        <f>VLOOKUP(EnergyDemand__2_1[[#This Row],[Date]],_holidays!$A$1:$C$2107,3,0)</f>
        <v>N</v>
      </c>
      <c r="M1869" s="2">
        <v>122375.47</v>
      </c>
      <c r="N1869" s="4">
        <v>28.803037939999999</v>
      </c>
      <c r="O1869" s="54">
        <f>EnergyDemand__2_1[[#This Row],[Demand]]*EnergyDemand__2_1[[#This Row],[RRP AUD$]]</f>
        <v>3524785.3053353317</v>
      </c>
    </row>
    <row r="1870" spans="1:15" x14ac:dyDescent="0.3">
      <c r="A1870" s="3">
        <v>42042</v>
      </c>
      <c r="B1870" s="3" t="str">
        <f>"Q" &amp;INT((MONTH(A1870)+2)/3) &amp; "-" &amp; YEAR(A1870)</f>
        <v>Q1-2015</v>
      </c>
      <c r="C1870" t="str">
        <f>TEXT(EnergyDemand__2_1[[#This Row],[Date]],"mmmm")</f>
        <v>February</v>
      </c>
      <c r="D1870">
        <f>WEEKNUM(EnergyDemand__2_1[[#This Row],[Date]],)</f>
        <v>6</v>
      </c>
      <c r="E1870" t="str">
        <f>TEXT(EnergyDemand__2_1[[#This Row],[Date]],"dddd")</f>
        <v>Saturday</v>
      </c>
      <c r="F1870" s="49">
        <f>YEAR(EnergyDemand__2_1[[#This Row],[Date]])</f>
        <v>2015</v>
      </c>
      <c r="G1870">
        <v>18.8</v>
      </c>
      <c r="H1870">
        <v>35</v>
      </c>
      <c r="I1870">
        <v>16.100000000000001</v>
      </c>
      <c r="J1870">
        <v>0</v>
      </c>
      <c r="K1870" t="str">
        <f>VLOOKUP(EnergyDemand__2_1[[#This Row],[Date]],_holidays!$A$1:$C$2107,2,0)</f>
        <v>Y</v>
      </c>
      <c r="L1870" t="str">
        <f>VLOOKUP(EnergyDemand__2_1[[#This Row],[Date]],_holidays!$A$1:$C$2107,3,0)</f>
        <v>N</v>
      </c>
      <c r="M1870" s="2">
        <v>132138.36499999999</v>
      </c>
      <c r="N1870" s="4">
        <v>28.761706780000001</v>
      </c>
      <c r="O1870" s="54">
        <f>EnergyDemand__2_1[[#This Row],[Demand]]*EnergyDemand__2_1[[#This Row],[RRP AUD$]]</f>
        <v>3800524.9085186147</v>
      </c>
    </row>
    <row r="1871" spans="1:15" x14ac:dyDescent="0.3">
      <c r="A1871" s="3">
        <v>42406</v>
      </c>
      <c r="B1871" s="3" t="str">
        <f>"Q" &amp;INT((MONTH(A1871)+2)/3) &amp; "-" &amp; YEAR(A1871)</f>
        <v>Q1-2016</v>
      </c>
      <c r="C1871" t="str">
        <f>TEXT(EnergyDemand__2_1[[#This Row],[Date]],"mmmm")</f>
        <v>February</v>
      </c>
      <c r="D1871">
        <f>WEEKNUM(EnergyDemand__2_1[[#This Row],[Date]],)</f>
        <v>6</v>
      </c>
      <c r="E1871" t="str">
        <f>TEXT(EnergyDemand__2_1[[#This Row],[Date]],"dddd")</f>
        <v>Saturday</v>
      </c>
      <c r="F1871" s="49">
        <f>YEAR(EnergyDemand__2_1[[#This Row],[Date]])</f>
        <v>2016</v>
      </c>
      <c r="G1871">
        <v>16.5</v>
      </c>
      <c r="H1871">
        <v>32.6</v>
      </c>
      <c r="I1871">
        <v>28.8</v>
      </c>
      <c r="J1871">
        <v>0</v>
      </c>
      <c r="K1871" t="str">
        <f>VLOOKUP(EnergyDemand__2_1[[#This Row],[Date]],_holidays!$A$1:$C$2107,2,0)</f>
        <v>Y</v>
      </c>
      <c r="L1871" t="str">
        <f>VLOOKUP(EnergyDemand__2_1[[#This Row],[Date]],_holidays!$A$1:$C$2107,3,0)</f>
        <v>N</v>
      </c>
      <c r="M1871" s="2">
        <v>123737.01</v>
      </c>
      <c r="N1871" s="4">
        <v>28.72453436</v>
      </c>
      <c r="O1871" s="54">
        <f>EnergyDemand__2_1[[#This Row],[Demand]]*EnergyDemand__2_1[[#This Row],[RRP AUD$]]</f>
        <v>3554287.9953486635</v>
      </c>
    </row>
    <row r="1872" spans="1:15" x14ac:dyDescent="0.3">
      <c r="A1872" s="3">
        <v>42619</v>
      </c>
      <c r="B1872" s="3" t="str">
        <f>"Q" &amp;INT((MONTH(A1872)+2)/3) &amp; "-" &amp; YEAR(A1872)</f>
        <v>Q3-2016</v>
      </c>
      <c r="C1872" t="str">
        <f>TEXT(EnergyDemand__2_1[[#This Row],[Date]],"mmmm")</f>
        <v>September</v>
      </c>
      <c r="D1872">
        <f>WEEKNUM(EnergyDemand__2_1[[#This Row],[Date]],)</f>
        <v>37</v>
      </c>
      <c r="E1872" t="str">
        <f>TEXT(EnergyDemand__2_1[[#This Row],[Date]],"dddd")</f>
        <v>Tuesday</v>
      </c>
      <c r="F1872" s="49">
        <f>YEAR(EnergyDemand__2_1[[#This Row],[Date]])</f>
        <v>2016</v>
      </c>
      <c r="G1872">
        <v>9.1999999999999993</v>
      </c>
      <c r="H1872">
        <v>21.5</v>
      </c>
      <c r="I1872">
        <v>15.8</v>
      </c>
      <c r="J1872">
        <v>0</v>
      </c>
      <c r="K1872" t="str">
        <f>VLOOKUP(EnergyDemand__2_1[[#This Row],[Date]],_holidays!$A$1:$C$2107,2,0)</f>
        <v>Y</v>
      </c>
      <c r="L1872" t="str">
        <f>VLOOKUP(EnergyDemand__2_1[[#This Row],[Date]],_holidays!$A$1:$C$2107,3,0)</f>
        <v>N</v>
      </c>
      <c r="M1872" s="2">
        <v>129542.36500000001</v>
      </c>
      <c r="N1872" s="4">
        <v>28.692645949999999</v>
      </c>
      <c r="O1872" s="54">
        <f>EnergyDemand__2_1[[#This Row],[Demand]]*EnergyDemand__2_1[[#This Row],[RRP AUD$]]</f>
        <v>3716913.214470672</v>
      </c>
    </row>
    <row r="1873" spans="1:15" x14ac:dyDescent="0.3">
      <c r="A1873" s="3">
        <v>42738</v>
      </c>
      <c r="B1873" s="3" t="str">
        <f>"Q" &amp;INT((MONTH(A1873)+2)/3) &amp; "-" &amp; YEAR(A1873)</f>
        <v>Q1-2017</v>
      </c>
      <c r="C1873" t="str">
        <f>TEXT(EnergyDemand__2_1[[#This Row],[Date]],"mmmm")</f>
        <v>January</v>
      </c>
      <c r="D1873">
        <f>WEEKNUM(EnergyDemand__2_1[[#This Row],[Date]],)</f>
        <v>1</v>
      </c>
      <c r="E1873" t="str">
        <f>TEXT(EnergyDemand__2_1[[#This Row],[Date]],"dddd")</f>
        <v>Tuesday</v>
      </c>
      <c r="F1873" s="49">
        <f>YEAR(EnergyDemand__2_1[[#This Row],[Date]])</f>
        <v>2017</v>
      </c>
      <c r="G1873">
        <v>14.6</v>
      </c>
      <c r="H1873">
        <v>19.5</v>
      </c>
      <c r="I1873">
        <v>25.9</v>
      </c>
      <c r="J1873">
        <v>0.4</v>
      </c>
      <c r="K1873" t="str">
        <f>VLOOKUP(EnergyDemand__2_1[[#This Row],[Date]],_holidays!$A$1:$C$2107,2,0)</f>
        <v>N</v>
      </c>
      <c r="L1873" t="str">
        <f>VLOOKUP(EnergyDemand__2_1[[#This Row],[Date]],_holidays!$A$1:$C$2107,3,0)</f>
        <v>N</v>
      </c>
      <c r="M1873" s="2">
        <v>97564.744999999995</v>
      </c>
      <c r="N1873" s="4">
        <v>28.68695469</v>
      </c>
      <c r="O1873" s="54">
        <f>EnergyDemand__2_1[[#This Row],[Demand]]*EnergyDemand__2_1[[#This Row],[RRP AUD$]]</f>
        <v>2798835.4191564037</v>
      </c>
    </row>
    <row r="1874" spans="1:15" x14ac:dyDescent="0.3">
      <c r="A1874" s="3">
        <v>42723</v>
      </c>
      <c r="B1874" s="3" t="str">
        <f>"Q" &amp;INT((MONTH(A1874)+2)/3) &amp; "-" &amp; YEAR(A1874)</f>
        <v>Q4-2016</v>
      </c>
      <c r="C1874" t="str">
        <f>TEXT(EnergyDemand__2_1[[#This Row],[Date]],"mmmm")</f>
        <v>December</v>
      </c>
      <c r="D1874">
        <f>WEEKNUM(EnergyDemand__2_1[[#This Row],[Date]],)</f>
        <v>52</v>
      </c>
      <c r="E1874" t="str">
        <f>TEXT(EnergyDemand__2_1[[#This Row],[Date]],"dddd")</f>
        <v>Monday</v>
      </c>
      <c r="F1874" s="49">
        <f>YEAR(EnergyDemand__2_1[[#This Row],[Date]])</f>
        <v>2016</v>
      </c>
      <c r="G1874">
        <v>8.8000000000000007</v>
      </c>
      <c r="H1874">
        <v>30.2</v>
      </c>
      <c r="I1874">
        <v>29.3</v>
      </c>
      <c r="J1874">
        <v>0</v>
      </c>
      <c r="K1874" t="str">
        <f>VLOOKUP(EnergyDemand__2_1[[#This Row],[Date]],_holidays!$A$1:$C$2107,2,0)</f>
        <v>Y</v>
      </c>
      <c r="L1874" t="str">
        <f>VLOOKUP(EnergyDemand__2_1[[#This Row],[Date]],_holidays!$A$1:$C$2107,3,0)</f>
        <v>N</v>
      </c>
      <c r="M1874" s="2">
        <v>109260.30499999999</v>
      </c>
      <c r="N1874" s="4">
        <v>28.684832369999999</v>
      </c>
      <c r="O1874" s="54">
        <f>EnergyDemand__2_1[[#This Row],[Demand]]*EnergyDemand__2_1[[#This Row],[RRP AUD$]]</f>
        <v>3134113.5336200725</v>
      </c>
    </row>
    <row r="1875" spans="1:15" x14ac:dyDescent="0.3">
      <c r="A1875" s="3">
        <v>42729</v>
      </c>
      <c r="B1875" s="3" t="str">
        <f>"Q" &amp;INT((MONTH(A1875)+2)/3) &amp; "-" &amp; YEAR(A1875)</f>
        <v>Q4-2016</v>
      </c>
      <c r="C1875" t="str">
        <f>TEXT(EnergyDemand__2_1[[#This Row],[Date]],"mmmm")</f>
        <v>December</v>
      </c>
      <c r="D1875">
        <f>WEEKNUM(EnergyDemand__2_1[[#This Row],[Date]],)</f>
        <v>53</v>
      </c>
      <c r="E1875" t="str">
        <f>TEXT(EnergyDemand__2_1[[#This Row],[Date]],"dddd")</f>
        <v>Sunday</v>
      </c>
      <c r="F1875" s="49">
        <f>YEAR(EnergyDemand__2_1[[#This Row],[Date]])</f>
        <v>2016</v>
      </c>
      <c r="G1875">
        <v>16.399999999999999</v>
      </c>
      <c r="H1875">
        <v>36.299999999999997</v>
      </c>
      <c r="I1875">
        <v>32.299999999999997</v>
      </c>
      <c r="J1875">
        <v>0.2</v>
      </c>
      <c r="K1875" t="str">
        <f>VLOOKUP(EnergyDemand__2_1[[#This Row],[Date]],_holidays!$A$1:$C$2107,2,0)</f>
        <v>N</v>
      </c>
      <c r="L1875" t="str">
        <f>VLOOKUP(EnergyDemand__2_1[[#This Row],[Date]],_holidays!$A$1:$C$2107,3,0)</f>
        <v>N</v>
      </c>
      <c r="M1875" s="2">
        <v>114468.17</v>
      </c>
      <c r="N1875" s="4">
        <v>28.64742992</v>
      </c>
      <c r="O1875" s="54">
        <f>EnergyDemand__2_1[[#This Row],[Demand]]*EnergyDemand__2_1[[#This Row],[RRP AUD$]]</f>
        <v>3279218.8781456463</v>
      </c>
    </row>
    <row r="1876" spans="1:15" x14ac:dyDescent="0.3">
      <c r="A1876" s="3">
        <v>43869</v>
      </c>
      <c r="B1876" s="3" t="str">
        <f>"Q" &amp;INT((MONTH(A1876)+2)/3) &amp; "-" &amp; YEAR(A1876)</f>
        <v>Q1-2020</v>
      </c>
      <c r="C1876" t="str">
        <f>TEXT(EnergyDemand__2_1[[#This Row],[Date]],"mmmm")</f>
        <v>February</v>
      </c>
      <c r="D1876">
        <f>WEEKNUM(EnergyDemand__2_1[[#This Row],[Date]],)</f>
        <v>6</v>
      </c>
      <c r="E1876" t="str">
        <f>TEXT(EnergyDemand__2_1[[#This Row],[Date]],"dddd")</f>
        <v>Saturday</v>
      </c>
      <c r="F1876" s="49">
        <f>YEAR(EnergyDemand__2_1[[#This Row],[Date]])</f>
        <v>2020</v>
      </c>
      <c r="G1876">
        <v>17.399999999999999</v>
      </c>
      <c r="H1876">
        <v>29.4</v>
      </c>
      <c r="I1876">
        <v>27.5</v>
      </c>
      <c r="J1876">
        <v>0</v>
      </c>
      <c r="K1876" t="str">
        <f>VLOOKUP(EnergyDemand__2_1[[#This Row],[Date]],_holidays!$A$1:$C$2107,2,0)</f>
        <v>Y</v>
      </c>
      <c r="L1876" t="str">
        <f>VLOOKUP(EnergyDemand__2_1[[#This Row],[Date]],_holidays!$A$1:$C$2107,3,0)</f>
        <v>N</v>
      </c>
      <c r="M1876" s="2">
        <v>107864.44500000001</v>
      </c>
      <c r="N1876" s="4">
        <v>28.570907080000001</v>
      </c>
      <c r="O1876" s="54">
        <f>EnergyDemand__2_1[[#This Row],[Demand]]*EnergyDemand__2_1[[#This Row],[RRP AUD$]]</f>
        <v>3081785.035330771</v>
      </c>
    </row>
    <row r="1877" spans="1:15" x14ac:dyDescent="0.3">
      <c r="A1877" s="3">
        <v>42691</v>
      </c>
      <c r="B1877" s="3" t="str">
        <f>"Q" &amp;INT((MONTH(A1877)+2)/3) &amp; "-" &amp; YEAR(A1877)</f>
        <v>Q4-2016</v>
      </c>
      <c r="C1877" t="str">
        <f>TEXT(EnergyDemand__2_1[[#This Row],[Date]],"mmmm")</f>
        <v>November</v>
      </c>
      <c r="D1877">
        <f>WEEKNUM(EnergyDemand__2_1[[#This Row],[Date]],)</f>
        <v>47</v>
      </c>
      <c r="E1877" t="str">
        <f>TEXT(EnergyDemand__2_1[[#This Row],[Date]],"dddd")</f>
        <v>Thursday</v>
      </c>
      <c r="F1877" s="49">
        <f>YEAR(EnergyDemand__2_1[[#This Row],[Date]])</f>
        <v>2016</v>
      </c>
      <c r="G1877">
        <v>12</v>
      </c>
      <c r="H1877">
        <v>31.4</v>
      </c>
      <c r="I1877">
        <v>28.8</v>
      </c>
      <c r="J1877">
        <v>0</v>
      </c>
      <c r="K1877" t="str">
        <f>VLOOKUP(EnergyDemand__2_1[[#This Row],[Date]],_holidays!$A$1:$C$2107,2,0)</f>
        <v>Y</v>
      </c>
      <c r="L1877" t="str">
        <f>VLOOKUP(EnergyDemand__2_1[[#This Row],[Date]],_holidays!$A$1:$C$2107,3,0)</f>
        <v>N</v>
      </c>
      <c r="M1877" s="2">
        <v>122464.645</v>
      </c>
      <c r="N1877" s="4">
        <v>28.55507656</v>
      </c>
      <c r="O1877" s="54">
        <f>EnergyDemand__2_1[[#This Row],[Demand]]*EnergyDemand__2_1[[#This Row],[RRP AUD$]]</f>
        <v>3496987.3138682214</v>
      </c>
    </row>
    <row r="1878" spans="1:15" x14ac:dyDescent="0.3">
      <c r="A1878" s="3">
        <v>42088</v>
      </c>
      <c r="B1878" s="3" t="str">
        <f>"Q" &amp;INT((MONTH(A1878)+2)/3) &amp; "-" &amp; YEAR(A1878)</f>
        <v>Q1-2015</v>
      </c>
      <c r="C1878" t="str">
        <f>TEXT(EnergyDemand__2_1[[#This Row],[Date]],"mmmm")</f>
        <v>March</v>
      </c>
      <c r="D1878">
        <f>WEEKNUM(EnergyDemand__2_1[[#This Row],[Date]],)</f>
        <v>13</v>
      </c>
      <c r="E1878" t="str">
        <f>TEXT(EnergyDemand__2_1[[#This Row],[Date]],"dddd")</f>
        <v>Wednesday</v>
      </c>
      <c r="F1878" s="49">
        <f>YEAR(EnergyDemand__2_1[[#This Row],[Date]])</f>
        <v>2015</v>
      </c>
      <c r="G1878">
        <v>13</v>
      </c>
      <c r="H1878">
        <v>20.399999999999999</v>
      </c>
      <c r="I1878">
        <v>13.8</v>
      </c>
      <c r="J1878">
        <v>0.4</v>
      </c>
      <c r="K1878" t="str">
        <f>VLOOKUP(EnergyDemand__2_1[[#This Row],[Date]],_holidays!$A$1:$C$2107,2,0)</f>
        <v>Y</v>
      </c>
      <c r="L1878" t="str">
        <f>VLOOKUP(EnergyDemand__2_1[[#This Row],[Date]],_holidays!$A$1:$C$2107,3,0)</f>
        <v>N</v>
      </c>
      <c r="M1878" s="2">
        <v>122268.86</v>
      </c>
      <c r="N1878" s="4">
        <v>28.548754240000001</v>
      </c>
      <c r="O1878" s="54">
        <f>EnergyDemand__2_1[[#This Row],[Demand]]*EnergyDemand__2_1[[#This Row],[RRP AUD$]]</f>
        <v>3490623.6353449663</v>
      </c>
    </row>
    <row r="1879" spans="1:15" x14ac:dyDescent="0.3">
      <c r="A1879" s="3">
        <v>42135</v>
      </c>
      <c r="B1879" s="3" t="str">
        <f>"Q" &amp;INT((MONTH(A1879)+2)/3) &amp; "-" &amp; YEAR(A1879)</f>
        <v>Q2-2015</v>
      </c>
      <c r="C1879" t="str">
        <f>TEXT(EnergyDemand__2_1[[#This Row],[Date]],"mmmm")</f>
        <v>May</v>
      </c>
      <c r="D1879">
        <f>WEEKNUM(EnergyDemand__2_1[[#This Row],[Date]],)</f>
        <v>20</v>
      </c>
      <c r="E1879" t="str">
        <f>TEXT(EnergyDemand__2_1[[#This Row],[Date]],"dddd")</f>
        <v>Monday</v>
      </c>
      <c r="F1879" s="49">
        <f>YEAR(EnergyDemand__2_1[[#This Row],[Date]])</f>
        <v>2015</v>
      </c>
      <c r="G1879">
        <v>12.4</v>
      </c>
      <c r="H1879">
        <v>15.9</v>
      </c>
      <c r="I1879">
        <v>7.9</v>
      </c>
      <c r="J1879">
        <v>2.6</v>
      </c>
      <c r="K1879" t="str">
        <f>VLOOKUP(EnergyDemand__2_1[[#This Row],[Date]],_holidays!$A$1:$C$2107,2,0)</f>
        <v>Y</v>
      </c>
      <c r="L1879" t="str">
        <f>VLOOKUP(EnergyDemand__2_1[[#This Row],[Date]],_holidays!$A$1:$C$2107,3,0)</f>
        <v>N</v>
      </c>
      <c r="M1879" s="2">
        <v>123740.245</v>
      </c>
      <c r="N1879" s="4">
        <v>28.475489379999999</v>
      </c>
      <c r="O1879" s="54">
        <f>EnergyDemand__2_1[[#This Row],[Demand]]*EnergyDemand__2_1[[#This Row],[RRP AUD$]]</f>
        <v>3523564.032376098</v>
      </c>
    </row>
    <row r="1880" spans="1:15" x14ac:dyDescent="0.3">
      <c r="A1880" s="3">
        <v>42444</v>
      </c>
      <c r="B1880" s="3" t="str">
        <f>"Q" &amp;INT((MONTH(A1880)+2)/3) &amp; "-" &amp; YEAR(A1880)</f>
        <v>Q1-2016</v>
      </c>
      <c r="C1880" t="str">
        <f>TEXT(EnergyDemand__2_1[[#This Row],[Date]],"mmmm")</f>
        <v>March</v>
      </c>
      <c r="D1880">
        <f>WEEKNUM(EnergyDemand__2_1[[#This Row],[Date]],)</f>
        <v>12</v>
      </c>
      <c r="E1880" t="str">
        <f>TEXT(EnergyDemand__2_1[[#This Row],[Date]],"dddd")</f>
        <v>Tuesday</v>
      </c>
      <c r="F1880" s="49">
        <f>YEAR(EnergyDemand__2_1[[#This Row],[Date]])</f>
        <v>2016</v>
      </c>
      <c r="G1880">
        <v>15.1</v>
      </c>
      <c r="H1880">
        <v>26.8</v>
      </c>
      <c r="I1880">
        <v>20.7</v>
      </c>
      <c r="J1880">
        <v>0</v>
      </c>
      <c r="K1880" t="str">
        <f>VLOOKUP(EnergyDemand__2_1[[#This Row],[Date]],_holidays!$A$1:$C$2107,2,0)</f>
        <v>Y</v>
      </c>
      <c r="L1880" t="str">
        <f>VLOOKUP(EnergyDemand__2_1[[#This Row],[Date]],_holidays!$A$1:$C$2107,3,0)</f>
        <v>N</v>
      </c>
      <c r="M1880" s="2">
        <v>123073.98</v>
      </c>
      <c r="N1880" s="4">
        <v>28.46012769</v>
      </c>
      <c r="O1880" s="54">
        <f>EnergyDemand__2_1[[#This Row],[Demand]]*EnergyDemand__2_1[[#This Row],[RRP AUD$]]</f>
        <v>3502701.1861165059</v>
      </c>
    </row>
    <row r="1881" spans="1:15" x14ac:dyDescent="0.3">
      <c r="A1881" s="3">
        <v>42058</v>
      </c>
      <c r="B1881" s="3" t="str">
        <f>"Q" &amp;INT((MONTH(A1881)+2)/3) &amp; "-" &amp; YEAR(A1881)</f>
        <v>Q1-2015</v>
      </c>
      <c r="C1881" t="str">
        <f>TEXT(EnergyDemand__2_1[[#This Row],[Date]],"mmmm")</f>
        <v>February</v>
      </c>
      <c r="D1881">
        <f>WEEKNUM(EnergyDemand__2_1[[#This Row],[Date]],)</f>
        <v>9</v>
      </c>
      <c r="E1881" t="str">
        <f>TEXT(EnergyDemand__2_1[[#This Row],[Date]],"dddd")</f>
        <v>Monday</v>
      </c>
      <c r="F1881" s="49">
        <f>YEAR(EnergyDemand__2_1[[#This Row],[Date]])</f>
        <v>2015</v>
      </c>
      <c r="G1881">
        <v>21.1</v>
      </c>
      <c r="H1881">
        <v>29.3</v>
      </c>
      <c r="I1881">
        <v>4.7</v>
      </c>
      <c r="J1881">
        <v>0</v>
      </c>
      <c r="K1881" t="str">
        <f>VLOOKUP(EnergyDemand__2_1[[#This Row],[Date]],_holidays!$A$1:$C$2107,2,0)</f>
        <v>Y</v>
      </c>
      <c r="L1881" t="str">
        <f>VLOOKUP(EnergyDemand__2_1[[#This Row],[Date]],_holidays!$A$1:$C$2107,3,0)</f>
        <v>N</v>
      </c>
      <c r="M1881" s="2">
        <v>135255.815</v>
      </c>
      <c r="N1881" s="4">
        <v>28.417229129999999</v>
      </c>
      <c r="O1881" s="54">
        <f>EnergyDemand__2_1[[#This Row],[Demand]]*EnergyDemand__2_1[[#This Row],[RRP AUD$]]</f>
        <v>3843595.4860198908</v>
      </c>
    </row>
    <row r="1882" spans="1:15" x14ac:dyDescent="0.3">
      <c r="A1882" s="3">
        <v>42136</v>
      </c>
      <c r="B1882" s="3" t="str">
        <f>"Q" &amp;INT((MONTH(A1882)+2)/3) &amp; "-" &amp; YEAR(A1882)</f>
        <v>Q2-2015</v>
      </c>
      <c r="C1882" t="str">
        <f>TEXT(EnergyDemand__2_1[[#This Row],[Date]],"mmmm")</f>
        <v>May</v>
      </c>
      <c r="D1882">
        <f>WEEKNUM(EnergyDemand__2_1[[#This Row],[Date]],)</f>
        <v>20</v>
      </c>
      <c r="E1882" t="str">
        <f>TEXT(EnergyDemand__2_1[[#This Row],[Date]],"dddd")</f>
        <v>Tuesday</v>
      </c>
      <c r="F1882" s="49">
        <f>YEAR(EnergyDemand__2_1[[#This Row],[Date]])</f>
        <v>2015</v>
      </c>
      <c r="G1882">
        <v>12.8</v>
      </c>
      <c r="H1882">
        <v>17.399999999999999</v>
      </c>
      <c r="I1882">
        <v>5.9</v>
      </c>
      <c r="J1882">
        <v>0</v>
      </c>
      <c r="K1882" t="str">
        <f>VLOOKUP(EnergyDemand__2_1[[#This Row],[Date]],_holidays!$A$1:$C$2107,2,0)</f>
        <v>Y</v>
      </c>
      <c r="L1882" t="str">
        <f>VLOOKUP(EnergyDemand__2_1[[#This Row],[Date]],_holidays!$A$1:$C$2107,3,0)</f>
        <v>N</v>
      </c>
      <c r="M1882" s="2">
        <v>129312.58</v>
      </c>
      <c r="N1882" s="4">
        <v>28.355358970000001</v>
      </c>
      <c r="O1882" s="54">
        <f>EnergyDemand__2_1[[#This Row],[Demand]]*EnergyDemand__2_1[[#This Row],[RRP AUD$]]</f>
        <v>3666704.6252368428</v>
      </c>
    </row>
    <row r="1883" spans="1:15" x14ac:dyDescent="0.3">
      <c r="A1883" s="3">
        <v>44087</v>
      </c>
      <c r="B1883" s="3" t="str">
        <f>"Q" &amp;INT((MONTH(A1883)+2)/3) &amp; "-" &amp; YEAR(A1883)</f>
        <v>Q3-2020</v>
      </c>
      <c r="C1883" t="str">
        <f>TEXT(EnergyDemand__2_1[[#This Row],[Date]],"mmmm")</f>
        <v>September</v>
      </c>
      <c r="D1883">
        <f>WEEKNUM(EnergyDemand__2_1[[#This Row],[Date]],)</f>
        <v>38</v>
      </c>
      <c r="E1883" t="str">
        <f>TEXT(EnergyDemand__2_1[[#This Row],[Date]],"dddd")</f>
        <v>Sunday</v>
      </c>
      <c r="F1883" s="49">
        <f>YEAR(EnergyDemand__2_1[[#This Row],[Date]])</f>
        <v>2020</v>
      </c>
      <c r="G1883">
        <v>11.9</v>
      </c>
      <c r="H1883">
        <v>17.2</v>
      </c>
      <c r="I1883">
        <v>16.5</v>
      </c>
      <c r="J1883">
        <v>11.8</v>
      </c>
      <c r="K1883" t="str">
        <f>VLOOKUP(EnergyDemand__2_1[[#This Row],[Date]],_holidays!$A$1:$C$2107,2,0)</f>
        <v>N</v>
      </c>
      <c r="L1883" t="str">
        <f>VLOOKUP(EnergyDemand__2_1[[#This Row],[Date]],_holidays!$A$1:$C$2107,3,0)</f>
        <v>N</v>
      </c>
      <c r="M1883" s="2">
        <v>96225.91</v>
      </c>
      <c r="N1883" s="4">
        <v>28.327690329999999</v>
      </c>
      <c r="O1883" s="54">
        <f>EnergyDemand__2_1[[#This Row],[Demand]]*EnergyDemand__2_1[[#This Row],[RRP AUD$]]</f>
        <v>2725857.7802024502</v>
      </c>
    </row>
    <row r="1884" spans="1:15" x14ac:dyDescent="0.3">
      <c r="A1884" s="3">
        <v>42323</v>
      </c>
      <c r="B1884" s="3" t="str">
        <f>"Q" &amp;INT((MONTH(A1884)+2)/3) &amp; "-" &amp; YEAR(A1884)</f>
        <v>Q4-2015</v>
      </c>
      <c r="C1884" t="str">
        <f>TEXT(EnergyDemand__2_1[[#This Row],[Date]],"mmmm")</f>
        <v>November</v>
      </c>
      <c r="D1884">
        <f>WEEKNUM(EnergyDemand__2_1[[#This Row],[Date]],)</f>
        <v>47</v>
      </c>
      <c r="E1884" t="str">
        <f>TEXT(EnergyDemand__2_1[[#This Row],[Date]],"dddd")</f>
        <v>Sunday</v>
      </c>
      <c r="F1884" s="49">
        <f>YEAR(EnergyDemand__2_1[[#This Row],[Date]])</f>
        <v>2015</v>
      </c>
      <c r="G1884">
        <v>13</v>
      </c>
      <c r="H1884">
        <v>18.5</v>
      </c>
      <c r="I1884">
        <v>27.6</v>
      </c>
      <c r="J1884">
        <v>0.2</v>
      </c>
      <c r="K1884" t="str">
        <f>VLOOKUP(EnergyDemand__2_1[[#This Row],[Date]],_holidays!$A$1:$C$2107,2,0)</f>
        <v>Y</v>
      </c>
      <c r="L1884" t="str">
        <f>VLOOKUP(EnergyDemand__2_1[[#This Row],[Date]],_holidays!$A$1:$C$2107,3,0)</f>
        <v>N</v>
      </c>
      <c r="M1884" s="2">
        <v>99761.81</v>
      </c>
      <c r="N1884" s="4">
        <v>28.298071060000002</v>
      </c>
      <c r="O1884" s="54">
        <f>EnergyDemand__2_1[[#This Row],[Demand]]*EnergyDemand__2_1[[#This Row],[RRP AUD$]]</f>
        <v>2823066.7884542188</v>
      </c>
    </row>
    <row r="1885" spans="1:15" x14ac:dyDescent="0.3">
      <c r="A1885" s="3">
        <v>42182</v>
      </c>
      <c r="B1885" s="3" t="str">
        <f>"Q" &amp;INT((MONTH(A1885)+2)/3) &amp; "-" &amp; YEAR(A1885)</f>
        <v>Q2-2015</v>
      </c>
      <c r="C1885" t="str">
        <f>TEXT(EnergyDemand__2_1[[#This Row],[Date]],"mmmm")</f>
        <v>June</v>
      </c>
      <c r="D1885">
        <f>WEEKNUM(EnergyDemand__2_1[[#This Row],[Date]],)</f>
        <v>26</v>
      </c>
      <c r="E1885" t="str">
        <f>TEXT(EnergyDemand__2_1[[#This Row],[Date]],"dddd")</f>
        <v>Saturday</v>
      </c>
      <c r="F1885" s="49">
        <f>YEAR(EnergyDemand__2_1[[#This Row],[Date]])</f>
        <v>2015</v>
      </c>
      <c r="G1885">
        <v>8</v>
      </c>
      <c r="H1885">
        <v>14.1</v>
      </c>
      <c r="I1885">
        <v>5</v>
      </c>
      <c r="J1885">
        <v>0</v>
      </c>
      <c r="K1885" t="str">
        <f>VLOOKUP(EnergyDemand__2_1[[#This Row],[Date]],_holidays!$A$1:$C$2107,2,0)</f>
        <v>N</v>
      </c>
      <c r="L1885" t="str">
        <f>VLOOKUP(EnergyDemand__2_1[[#This Row],[Date]],_holidays!$A$1:$C$2107,3,0)</f>
        <v>N</v>
      </c>
      <c r="M1885" s="2">
        <v>124587.43</v>
      </c>
      <c r="N1885" s="4">
        <v>28.292540349999999</v>
      </c>
      <c r="O1885" s="54">
        <f>EnergyDemand__2_1[[#This Row],[Demand]]*EnergyDemand__2_1[[#This Row],[RRP AUD$]]</f>
        <v>3524894.8903778004</v>
      </c>
    </row>
    <row r="1886" spans="1:15" x14ac:dyDescent="0.3">
      <c r="A1886" s="3">
        <v>42504</v>
      </c>
      <c r="B1886" s="3" t="str">
        <f>"Q" &amp;INT((MONTH(A1886)+2)/3) &amp; "-" &amp; YEAR(A1886)</f>
        <v>Q2-2016</v>
      </c>
      <c r="C1886" t="str">
        <f>TEXT(EnergyDemand__2_1[[#This Row],[Date]],"mmmm")</f>
        <v>May</v>
      </c>
      <c r="D1886">
        <f>WEEKNUM(EnergyDemand__2_1[[#This Row],[Date]],)</f>
        <v>20</v>
      </c>
      <c r="E1886" t="str">
        <f>TEXT(EnergyDemand__2_1[[#This Row],[Date]],"dddd")</f>
        <v>Saturday</v>
      </c>
      <c r="F1886" s="49">
        <f>YEAR(EnergyDemand__2_1[[#This Row],[Date]])</f>
        <v>2016</v>
      </c>
      <c r="G1886">
        <v>14.5</v>
      </c>
      <c r="H1886">
        <v>21.7</v>
      </c>
      <c r="I1886">
        <v>12.6</v>
      </c>
      <c r="J1886">
        <v>0</v>
      </c>
      <c r="K1886" t="str">
        <f>VLOOKUP(EnergyDemand__2_1[[#This Row],[Date]],_holidays!$A$1:$C$2107,2,0)</f>
        <v>Y</v>
      </c>
      <c r="L1886" t="str">
        <f>VLOOKUP(EnergyDemand__2_1[[#This Row],[Date]],_holidays!$A$1:$C$2107,3,0)</f>
        <v>N</v>
      </c>
      <c r="M1886" s="2">
        <v>101945.995</v>
      </c>
      <c r="N1886" s="4">
        <v>28.278767370000001</v>
      </c>
      <c r="O1886" s="54">
        <f>EnergyDemand__2_1[[#This Row],[Demand]]*EnergyDemand__2_1[[#This Row],[RRP AUD$]]</f>
        <v>2882907.0769081833</v>
      </c>
    </row>
    <row r="1887" spans="1:15" x14ac:dyDescent="0.3">
      <c r="A1887" s="3">
        <v>43834</v>
      </c>
      <c r="B1887" s="3" t="str">
        <f>"Q" &amp;INT((MONTH(A1887)+2)/3) &amp; "-" &amp; YEAR(A1887)</f>
        <v>Q1-2020</v>
      </c>
      <c r="C1887" t="str">
        <f>TEXT(EnergyDemand__2_1[[#This Row],[Date]],"mmmm")</f>
        <v>January</v>
      </c>
      <c r="D1887">
        <f>WEEKNUM(EnergyDemand__2_1[[#This Row],[Date]],)</f>
        <v>1</v>
      </c>
      <c r="E1887" t="str">
        <f>TEXT(EnergyDemand__2_1[[#This Row],[Date]],"dddd")</f>
        <v>Saturday</v>
      </c>
      <c r="F1887" s="49">
        <f>YEAR(EnergyDemand__2_1[[#This Row],[Date]])</f>
        <v>2020</v>
      </c>
      <c r="G1887">
        <v>18.600000000000001</v>
      </c>
      <c r="H1887">
        <v>26.8</v>
      </c>
      <c r="I1887">
        <v>22.8</v>
      </c>
      <c r="J1887">
        <v>0</v>
      </c>
      <c r="K1887" t="str">
        <f>VLOOKUP(EnergyDemand__2_1[[#This Row],[Date]],_holidays!$A$1:$C$2107,2,0)</f>
        <v>N</v>
      </c>
      <c r="L1887" t="str">
        <f>VLOOKUP(EnergyDemand__2_1[[#This Row],[Date]],_holidays!$A$1:$C$2107,3,0)</f>
        <v>N</v>
      </c>
      <c r="M1887" s="2">
        <v>102245.61</v>
      </c>
      <c r="N1887" s="4">
        <v>28.04223073</v>
      </c>
      <c r="O1887" s="54">
        <f>EnergyDemand__2_1[[#This Row],[Demand]]*EnergyDemand__2_1[[#This Row],[RRP AUD$]]</f>
        <v>2867194.9867495955</v>
      </c>
    </row>
    <row r="1888" spans="1:15" x14ac:dyDescent="0.3">
      <c r="A1888" s="3">
        <v>43897</v>
      </c>
      <c r="B1888" s="3" t="str">
        <f>"Q" &amp;INT((MONTH(A1888)+2)/3) &amp; "-" &amp; YEAR(A1888)</f>
        <v>Q1-2020</v>
      </c>
      <c r="C1888" t="str">
        <f>TEXT(EnergyDemand__2_1[[#This Row],[Date]],"mmmm")</f>
        <v>March</v>
      </c>
      <c r="D1888">
        <f>WEEKNUM(EnergyDemand__2_1[[#This Row],[Date]],)</f>
        <v>10</v>
      </c>
      <c r="E1888" t="str">
        <f>TEXT(EnergyDemand__2_1[[#This Row],[Date]],"dddd")</f>
        <v>Saturday</v>
      </c>
      <c r="F1888" s="49">
        <f>YEAR(EnergyDemand__2_1[[#This Row],[Date]])</f>
        <v>2020</v>
      </c>
      <c r="G1888">
        <v>15.4</v>
      </c>
      <c r="H1888">
        <v>20</v>
      </c>
      <c r="I1888">
        <v>17.100000000000001</v>
      </c>
      <c r="J1888">
        <v>0.2</v>
      </c>
      <c r="K1888" t="str">
        <f>VLOOKUP(EnergyDemand__2_1[[#This Row],[Date]],_holidays!$A$1:$C$2107,2,0)</f>
        <v>Y</v>
      </c>
      <c r="L1888" t="str">
        <f>VLOOKUP(EnergyDemand__2_1[[#This Row],[Date]],_holidays!$A$1:$C$2107,3,0)</f>
        <v>N</v>
      </c>
      <c r="M1888" s="2">
        <v>96850.78</v>
      </c>
      <c r="N1888" s="4">
        <v>28.020466209999999</v>
      </c>
      <c r="O1888" s="54">
        <f>EnergyDemand__2_1[[#This Row],[Demand]]*EnergyDemand__2_1[[#This Row],[RRP AUD$]]</f>
        <v>2713804.0084021436</v>
      </c>
    </row>
    <row r="1889" spans="1:15" x14ac:dyDescent="0.3">
      <c r="A1889" s="3">
        <v>42403</v>
      </c>
      <c r="B1889" s="3" t="str">
        <f>"Q" &amp;INT((MONTH(A1889)+2)/3) &amp; "-" &amp; YEAR(A1889)</f>
        <v>Q1-2016</v>
      </c>
      <c r="C1889" t="str">
        <f>TEXT(EnergyDemand__2_1[[#This Row],[Date]],"mmmm")</f>
        <v>February</v>
      </c>
      <c r="D1889">
        <f>WEEKNUM(EnergyDemand__2_1[[#This Row],[Date]],)</f>
        <v>6</v>
      </c>
      <c r="E1889" t="str">
        <f>TEXT(EnergyDemand__2_1[[#This Row],[Date]],"dddd")</f>
        <v>Wednesday</v>
      </c>
      <c r="F1889" s="49">
        <f>YEAR(EnergyDemand__2_1[[#This Row],[Date]])</f>
        <v>2016</v>
      </c>
      <c r="G1889">
        <v>18.100000000000001</v>
      </c>
      <c r="H1889">
        <v>21</v>
      </c>
      <c r="I1889">
        <v>11</v>
      </c>
      <c r="J1889">
        <v>0.6</v>
      </c>
      <c r="K1889" t="str">
        <f>VLOOKUP(EnergyDemand__2_1[[#This Row],[Date]],_holidays!$A$1:$C$2107,2,0)</f>
        <v>Y</v>
      </c>
      <c r="L1889" t="str">
        <f>VLOOKUP(EnergyDemand__2_1[[#This Row],[Date]],_holidays!$A$1:$C$2107,3,0)</f>
        <v>N</v>
      </c>
      <c r="M1889" s="2">
        <v>122594.47500000001</v>
      </c>
      <c r="N1889" s="4">
        <v>27.876043979999999</v>
      </c>
      <c r="O1889" s="54">
        <f>EnergyDemand__2_1[[#This Row],[Demand]]*EnergyDemand__2_1[[#This Row],[RRP AUD$]]</f>
        <v>3417448.9768050103</v>
      </c>
    </row>
    <row r="1890" spans="1:15" x14ac:dyDescent="0.3">
      <c r="A1890" s="3">
        <v>42039</v>
      </c>
      <c r="B1890" s="3" t="str">
        <f>"Q" &amp;INT((MONTH(A1890)+2)/3) &amp; "-" &amp; YEAR(A1890)</f>
        <v>Q1-2015</v>
      </c>
      <c r="C1890" t="str">
        <f>TEXT(EnergyDemand__2_1[[#This Row],[Date]],"mmmm")</f>
        <v>February</v>
      </c>
      <c r="D1890">
        <f>WEEKNUM(EnergyDemand__2_1[[#This Row],[Date]],)</f>
        <v>6</v>
      </c>
      <c r="E1890" t="str">
        <f>TEXT(EnergyDemand__2_1[[#This Row],[Date]],"dddd")</f>
        <v>Wednesday</v>
      </c>
      <c r="F1890" s="49">
        <f>YEAR(EnergyDemand__2_1[[#This Row],[Date]])</f>
        <v>2015</v>
      </c>
      <c r="G1890">
        <v>14.8</v>
      </c>
      <c r="H1890">
        <v>19</v>
      </c>
      <c r="I1890">
        <v>21.2</v>
      </c>
      <c r="J1890">
        <v>0</v>
      </c>
      <c r="K1890" t="str">
        <f>VLOOKUP(EnergyDemand__2_1[[#This Row],[Date]],_holidays!$A$1:$C$2107,2,0)</f>
        <v>Y</v>
      </c>
      <c r="L1890" t="str">
        <f>VLOOKUP(EnergyDemand__2_1[[#This Row],[Date]],_holidays!$A$1:$C$2107,3,0)</f>
        <v>N</v>
      </c>
      <c r="M1890" s="2">
        <v>117398.03</v>
      </c>
      <c r="N1890" s="4">
        <v>27.809134199999999</v>
      </c>
      <c r="O1890" s="54">
        <f>EnergyDemand__2_1[[#This Row],[Demand]]*EnergyDemand__2_1[[#This Row],[RRP AUD$]]</f>
        <v>3264737.5710856258</v>
      </c>
    </row>
    <row r="1891" spans="1:15" x14ac:dyDescent="0.3">
      <c r="A1891" s="3">
        <v>42069</v>
      </c>
      <c r="B1891" s="3" t="str">
        <f>"Q" &amp;INT((MONTH(A1891)+2)/3) &amp; "-" &amp; YEAR(A1891)</f>
        <v>Q1-2015</v>
      </c>
      <c r="C1891" t="str">
        <f>TEXT(EnergyDemand__2_1[[#This Row],[Date]],"mmmm")</f>
        <v>March</v>
      </c>
      <c r="D1891">
        <f>WEEKNUM(EnergyDemand__2_1[[#This Row],[Date]],)</f>
        <v>10</v>
      </c>
      <c r="E1891" t="str">
        <f>TEXT(EnergyDemand__2_1[[#This Row],[Date]],"dddd")</f>
        <v>Friday</v>
      </c>
      <c r="F1891" s="49">
        <f>YEAR(EnergyDemand__2_1[[#This Row],[Date]])</f>
        <v>2015</v>
      </c>
      <c r="G1891">
        <v>14.1</v>
      </c>
      <c r="H1891">
        <v>21.1</v>
      </c>
      <c r="I1891">
        <v>10.8</v>
      </c>
      <c r="J1891">
        <v>0.2</v>
      </c>
      <c r="K1891" t="str">
        <f>VLOOKUP(EnergyDemand__2_1[[#This Row],[Date]],_holidays!$A$1:$C$2107,2,0)</f>
        <v>Y</v>
      </c>
      <c r="L1891" t="str">
        <f>VLOOKUP(EnergyDemand__2_1[[#This Row],[Date]],_holidays!$A$1:$C$2107,3,0)</f>
        <v>N</v>
      </c>
      <c r="M1891" s="2">
        <v>117053.75</v>
      </c>
      <c r="N1891" s="4">
        <v>27.750521689999999</v>
      </c>
      <c r="O1891" s="54">
        <f>EnergyDemand__2_1[[#This Row],[Demand]]*EnergyDemand__2_1[[#This Row],[RRP AUD$]]</f>
        <v>3248302.6282708375</v>
      </c>
    </row>
    <row r="1892" spans="1:15" x14ac:dyDescent="0.3">
      <c r="A1892" s="3">
        <v>43936</v>
      </c>
      <c r="B1892" s="3" t="str">
        <f>"Q" &amp;INT((MONTH(A1892)+2)/3) &amp; "-" &amp; YEAR(A1892)</f>
        <v>Q2-2020</v>
      </c>
      <c r="C1892" t="str">
        <f>TEXT(EnergyDemand__2_1[[#This Row],[Date]],"mmmm")</f>
        <v>April</v>
      </c>
      <c r="D1892">
        <f>WEEKNUM(EnergyDemand__2_1[[#This Row],[Date]],)</f>
        <v>16</v>
      </c>
      <c r="E1892" t="str">
        <f>TEXT(EnergyDemand__2_1[[#This Row],[Date]],"dddd")</f>
        <v>Wednesday</v>
      </c>
      <c r="F1892" s="49">
        <f>YEAR(EnergyDemand__2_1[[#This Row],[Date]])</f>
        <v>2020</v>
      </c>
      <c r="G1892">
        <v>15.6</v>
      </c>
      <c r="H1892">
        <v>23.5</v>
      </c>
      <c r="I1892">
        <v>11.8</v>
      </c>
      <c r="J1892">
        <v>0</v>
      </c>
      <c r="K1892" t="str">
        <f>VLOOKUP(EnergyDemand__2_1[[#This Row],[Date]],_holidays!$A$1:$C$2107,2,0)</f>
        <v>N</v>
      </c>
      <c r="L1892" t="str">
        <f>VLOOKUP(EnergyDemand__2_1[[#This Row],[Date]],_holidays!$A$1:$C$2107,3,0)</f>
        <v>N</v>
      </c>
      <c r="M1892" s="2">
        <v>104547.34</v>
      </c>
      <c r="N1892" s="4">
        <v>27.705995810000001</v>
      </c>
      <c r="O1892" s="54">
        <f>EnergyDemand__2_1[[#This Row],[Demand]]*EnergyDemand__2_1[[#This Row],[RRP AUD$]]</f>
        <v>2896588.1639866456</v>
      </c>
    </row>
    <row r="1893" spans="1:15" x14ac:dyDescent="0.3">
      <c r="A1893" s="3">
        <v>42209</v>
      </c>
      <c r="B1893" s="3" t="str">
        <f>"Q" &amp;INT((MONTH(A1893)+2)/3) &amp; "-" &amp; YEAR(A1893)</f>
        <v>Q3-2015</v>
      </c>
      <c r="C1893" t="str">
        <f>TEXT(EnergyDemand__2_1[[#This Row],[Date]],"mmmm")</f>
        <v>July</v>
      </c>
      <c r="D1893">
        <f>WEEKNUM(EnergyDemand__2_1[[#This Row],[Date]],)</f>
        <v>30</v>
      </c>
      <c r="E1893" t="str">
        <f>TEXT(EnergyDemand__2_1[[#This Row],[Date]],"dddd")</f>
        <v>Friday</v>
      </c>
      <c r="F1893" s="49">
        <f>YEAR(EnergyDemand__2_1[[#This Row],[Date]])</f>
        <v>2015</v>
      </c>
      <c r="G1893">
        <v>7.6</v>
      </c>
      <c r="H1893">
        <v>15</v>
      </c>
      <c r="I1893">
        <v>4.4000000000000004</v>
      </c>
      <c r="J1893">
        <v>1.2</v>
      </c>
      <c r="K1893" t="str">
        <f>VLOOKUP(EnergyDemand__2_1[[#This Row],[Date]],_holidays!$A$1:$C$2107,2,0)</f>
        <v>Y</v>
      </c>
      <c r="L1893" t="str">
        <f>VLOOKUP(EnergyDemand__2_1[[#This Row],[Date]],_holidays!$A$1:$C$2107,3,0)</f>
        <v>N</v>
      </c>
      <c r="M1893" s="2">
        <v>136837.155</v>
      </c>
      <c r="N1893" s="4">
        <v>27.669824500000001</v>
      </c>
      <c r="O1893" s="54">
        <f>EnergyDemand__2_1[[#This Row],[Demand]]*EnergyDemand__2_1[[#This Row],[RRP AUD$]]</f>
        <v>3786260.0639292975</v>
      </c>
    </row>
    <row r="1894" spans="1:15" x14ac:dyDescent="0.3">
      <c r="A1894" s="3">
        <v>42653</v>
      </c>
      <c r="B1894" s="3" t="str">
        <f>"Q" &amp;INT((MONTH(A1894)+2)/3) &amp; "-" &amp; YEAR(A1894)</f>
        <v>Q4-2016</v>
      </c>
      <c r="C1894" t="str">
        <f>TEXT(EnergyDemand__2_1[[#This Row],[Date]],"mmmm")</f>
        <v>October</v>
      </c>
      <c r="D1894">
        <f>WEEKNUM(EnergyDemand__2_1[[#This Row],[Date]],)</f>
        <v>42</v>
      </c>
      <c r="E1894" t="str">
        <f>TEXT(EnergyDemand__2_1[[#This Row],[Date]],"dddd")</f>
        <v>Monday</v>
      </c>
      <c r="F1894" s="49">
        <f>YEAR(EnergyDemand__2_1[[#This Row],[Date]])</f>
        <v>2016</v>
      </c>
      <c r="G1894">
        <v>13</v>
      </c>
      <c r="H1894">
        <v>16.8</v>
      </c>
      <c r="I1894">
        <v>18.399999999999999</v>
      </c>
      <c r="J1894">
        <v>0.8</v>
      </c>
      <c r="K1894" t="str">
        <f>VLOOKUP(EnergyDemand__2_1[[#This Row],[Date]],_holidays!$A$1:$C$2107,2,0)</f>
        <v>Y</v>
      </c>
      <c r="L1894" t="str">
        <f>VLOOKUP(EnergyDemand__2_1[[#This Row],[Date]],_holidays!$A$1:$C$2107,3,0)</f>
        <v>N</v>
      </c>
      <c r="M1894" s="2">
        <v>116831.43</v>
      </c>
      <c r="N1894" s="4">
        <v>27.654717770000001</v>
      </c>
      <c r="O1894" s="54">
        <f>EnergyDemand__2_1[[#This Row],[Demand]]*EnergyDemand__2_1[[#This Row],[RRP AUD$]]</f>
        <v>3230940.2233155109</v>
      </c>
    </row>
    <row r="1895" spans="1:15" x14ac:dyDescent="0.3">
      <c r="A1895" s="3">
        <v>42699</v>
      </c>
      <c r="B1895" s="3" t="str">
        <f>"Q" &amp;INT((MONTH(A1895)+2)/3) &amp; "-" &amp; YEAR(A1895)</f>
        <v>Q4-2016</v>
      </c>
      <c r="C1895" t="str">
        <f>TEXT(EnergyDemand__2_1[[#This Row],[Date]],"mmmm")</f>
        <v>November</v>
      </c>
      <c r="D1895">
        <f>WEEKNUM(EnergyDemand__2_1[[#This Row],[Date]],)</f>
        <v>48</v>
      </c>
      <c r="E1895" t="str">
        <f>TEXT(EnergyDemand__2_1[[#This Row],[Date]],"dddd")</f>
        <v>Friday</v>
      </c>
      <c r="F1895" s="49">
        <f>YEAR(EnergyDemand__2_1[[#This Row],[Date]])</f>
        <v>2016</v>
      </c>
      <c r="G1895">
        <v>10.9</v>
      </c>
      <c r="H1895">
        <v>17.899999999999999</v>
      </c>
      <c r="I1895">
        <v>15.7</v>
      </c>
      <c r="J1895">
        <v>0.8</v>
      </c>
      <c r="K1895" t="str">
        <f>VLOOKUP(EnergyDemand__2_1[[#This Row],[Date]],_holidays!$A$1:$C$2107,2,0)</f>
        <v>Y</v>
      </c>
      <c r="L1895" t="str">
        <f>VLOOKUP(EnergyDemand__2_1[[#This Row],[Date]],_holidays!$A$1:$C$2107,3,0)</f>
        <v>N</v>
      </c>
      <c r="M1895" s="2">
        <v>116011.565</v>
      </c>
      <c r="N1895" s="4">
        <v>27.61649096</v>
      </c>
      <c r="O1895" s="54">
        <f>EnergyDemand__2_1[[#This Row],[Demand]]*EnergyDemand__2_1[[#This Row],[RRP AUD$]]</f>
        <v>3203832.3360779523</v>
      </c>
    </row>
    <row r="1896" spans="1:15" x14ac:dyDescent="0.3">
      <c r="A1896" s="3">
        <v>42601</v>
      </c>
      <c r="B1896" s="3" t="str">
        <f>"Q" &amp;INT((MONTH(A1896)+2)/3) &amp; "-" &amp; YEAR(A1896)</f>
        <v>Q3-2016</v>
      </c>
      <c r="C1896" t="str">
        <f>TEXT(EnergyDemand__2_1[[#This Row],[Date]],"mmmm")</f>
        <v>August</v>
      </c>
      <c r="D1896">
        <f>WEEKNUM(EnergyDemand__2_1[[#This Row],[Date]],)</f>
        <v>34</v>
      </c>
      <c r="E1896" t="str">
        <f>TEXT(EnergyDemand__2_1[[#This Row],[Date]],"dddd")</f>
        <v>Friday</v>
      </c>
      <c r="F1896" s="49">
        <f>YEAR(EnergyDemand__2_1[[#This Row],[Date]])</f>
        <v>2016</v>
      </c>
      <c r="G1896">
        <v>15.3</v>
      </c>
      <c r="H1896">
        <v>16.399999999999999</v>
      </c>
      <c r="I1896">
        <v>2.7</v>
      </c>
      <c r="J1896">
        <v>0.2</v>
      </c>
      <c r="K1896" t="str">
        <f>VLOOKUP(EnergyDemand__2_1[[#This Row],[Date]],_holidays!$A$1:$C$2107,2,0)</f>
        <v>Y</v>
      </c>
      <c r="L1896" t="str">
        <f>VLOOKUP(EnergyDemand__2_1[[#This Row],[Date]],_holidays!$A$1:$C$2107,3,0)</f>
        <v>N</v>
      </c>
      <c r="M1896" s="2">
        <v>132569.74</v>
      </c>
      <c r="N1896" s="4">
        <v>27.60134081</v>
      </c>
      <c r="O1896" s="54">
        <f>EnergyDemand__2_1[[#This Row],[Demand]]*EnergyDemand__2_1[[#This Row],[RRP AUD$]]</f>
        <v>3659102.574833089</v>
      </c>
    </row>
    <row r="1897" spans="1:15" x14ac:dyDescent="0.3">
      <c r="A1897" s="3">
        <v>42394</v>
      </c>
      <c r="B1897" s="3" t="str">
        <f>"Q" &amp;INT((MONTH(A1897)+2)/3) &amp; "-" &amp; YEAR(A1897)</f>
        <v>Q1-2016</v>
      </c>
      <c r="C1897" t="str">
        <f>TEXT(EnergyDemand__2_1[[#This Row],[Date]],"mmmm")</f>
        <v>January</v>
      </c>
      <c r="D1897">
        <f>WEEKNUM(EnergyDemand__2_1[[#This Row],[Date]],)</f>
        <v>5</v>
      </c>
      <c r="E1897" t="str">
        <f>TEXT(EnergyDemand__2_1[[#This Row],[Date]],"dddd")</f>
        <v>Monday</v>
      </c>
      <c r="F1897" s="49">
        <f>YEAR(EnergyDemand__2_1[[#This Row],[Date]])</f>
        <v>2016</v>
      </c>
      <c r="G1897">
        <v>16.7</v>
      </c>
      <c r="H1897">
        <v>20.9</v>
      </c>
      <c r="I1897">
        <v>25.7</v>
      </c>
      <c r="J1897">
        <v>0.4</v>
      </c>
      <c r="K1897" t="str">
        <f>VLOOKUP(EnergyDemand__2_1[[#This Row],[Date]],_holidays!$A$1:$C$2107,2,0)</f>
        <v>N</v>
      </c>
      <c r="L1897" t="str">
        <f>VLOOKUP(EnergyDemand__2_1[[#This Row],[Date]],_holidays!$A$1:$C$2107,3,0)</f>
        <v>N</v>
      </c>
      <c r="M1897" s="2">
        <v>112649.60000000001</v>
      </c>
      <c r="N1897" s="4">
        <v>27.59659014</v>
      </c>
      <c r="O1897" s="54">
        <f>EnergyDemand__2_1[[#This Row],[Demand]]*EnergyDemand__2_1[[#This Row],[RRP AUD$]]</f>
        <v>3108744.8406349444</v>
      </c>
    </row>
    <row r="1898" spans="1:15" x14ac:dyDescent="0.3">
      <c r="A1898" s="3">
        <v>42457</v>
      </c>
      <c r="B1898" s="3" t="str">
        <f>"Q" &amp;INT((MONTH(A1898)+2)/3) &amp; "-" &amp; YEAR(A1898)</f>
        <v>Q1-2016</v>
      </c>
      <c r="C1898" t="str">
        <f>TEXT(EnergyDemand__2_1[[#This Row],[Date]],"mmmm")</f>
        <v>March</v>
      </c>
      <c r="D1898">
        <f>WEEKNUM(EnergyDemand__2_1[[#This Row],[Date]],)</f>
        <v>14</v>
      </c>
      <c r="E1898" t="str">
        <f>TEXT(EnergyDemand__2_1[[#This Row],[Date]],"dddd")</f>
        <v>Monday</v>
      </c>
      <c r="F1898" s="49">
        <f>YEAR(EnergyDemand__2_1[[#This Row],[Date]])</f>
        <v>2016</v>
      </c>
      <c r="G1898">
        <v>9.4</v>
      </c>
      <c r="H1898">
        <v>19.2</v>
      </c>
      <c r="I1898">
        <v>13</v>
      </c>
      <c r="J1898">
        <v>0.2</v>
      </c>
      <c r="K1898" t="str">
        <f>VLOOKUP(EnergyDemand__2_1[[#This Row],[Date]],_holidays!$A$1:$C$2107,2,0)</f>
        <v>N</v>
      </c>
      <c r="L1898" t="str">
        <f>VLOOKUP(EnergyDemand__2_1[[#This Row],[Date]],_holidays!$A$1:$C$2107,3,0)</f>
        <v>Y</v>
      </c>
      <c r="M1898" s="2">
        <v>102746.6</v>
      </c>
      <c r="N1898" s="4">
        <v>27.58617697</v>
      </c>
      <c r="O1898" s="54">
        <f>EnergyDemand__2_1[[#This Row],[Demand]]*EnergyDemand__2_1[[#This Row],[RRP AUD$]]</f>
        <v>2834385.8906658022</v>
      </c>
    </row>
    <row r="1899" spans="1:15" x14ac:dyDescent="0.3">
      <c r="A1899" s="3">
        <v>42017</v>
      </c>
      <c r="B1899" s="3" t="str">
        <f>"Q" &amp;INT((MONTH(A1899)+2)/3) &amp; "-" &amp; YEAR(A1899)</f>
        <v>Q1-2015</v>
      </c>
      <c r="C1899" t="str">
        <f>TEXT(EnergyDemand__2_1[[#This Row],[Date]],"mmmm")</f>
        <v>January</v>
      </c>
      <c r="D1899">
        <f>WEEKNUM(EnergyDemand__2_1[[#This Row],[Date]],)</f>
        <v>3</v>
      </c>
      <c r="E1899" t="str">
        <f>TEXT(EnergyDemand__2_1[[#This Row],[Date]],"dddd")</f>
        <v>Tuesday</v>
      </c>
      <c r="F1899" s="49">
        <f>YEAR(EnergyDemand__2_1[[#This Row],[Date]])</f>
        <v>2015</v>
      </c>
      <c r="G1899">
        <v>20.2</v>
      </c>
      <c r="H1899">
        <v>25.6</v>
      </c>
      <c r="I1899">
        <v>4.2</v>
      </c>
      <c r="J1899">
        <v>0</v>
      </c>
      <c r="K1899" t="str">
        <f>VLOOKUP(EnergyDemand__2_1[[#This Row],[Date]],_holidays!$A$1:$C$2107,2,0)</f>
        <v>N</v>
      </c>
      <c r="L1899" t="str">
        <f>VLOOKUP(EnergyDemand__2_1[[#This Row],[Date]],_holidays!$A$1:$C$2107,3,0)</f>
        <v>N</v>
      </c>
      <c r="M1899" s="2">
        <v>126527.36</v>
      </c>
      <c r="N1899" s="4">
        <v>27.53786427</v>
      </c>
      <c r="O1899" s="54">
        <f>EnergyDemand__2_1[[#This Row],[Demand]]*EnergyDemand__2_1[[#This Row],[RRP AUD$]]</f>
        <v>3484293.2661214271</v>
      </c>
    </row>
    <row r="1900" spans="1:15" x14ac:dyDescent="0.3">
      <c r="A1900" s="3">
        <v>42600</v>
      </c>
      <c r="B1900" s="3" t="str">
        <f>"Q" &amp;INT((MONTH(A1900)+2)/3) &amp; "-" &amp; YEAR(A1900)</f>
        <v>Q3-2016</v>
      </c>
      <c r="C1900" t="str">
        <f>TEXT(EnergyDemand__2_1[[#This Row],[Date]],"mmmm")</f>
        <v>August</v>
      </c>
      <c r="D1900">
        <f>WEEKNUM(EnergyDemand__2_1[[#This Row],[Date]],)</f>
        <v>34</v>
      </c>
      <c r="E1900" t="str">
        <f>TEXT(EnergyDemand__2_1[[#This Row],[Date]],"dddd")</f>
        <v>Thursday</v>
      </c>
      <c r="F1900" s="49">
        <f>YEAR(EnergyDemand__2_1[[#This Row],[Date]])</f>
        <v>2016</v>
      </c>
      <c r="G1900">
        <v>7.1</v>
      </c>
      <c r="H1900">
        <v>21.6</v>
      </c>
      <c r="I1900">
        <v>13.1</v>
      </c>
      <c r="J1900">
        <v>0</v>
      </c>
      <c r="K1900" t="str">
        <f>VLOOKUP(EnergyDemand__2_1[[#This Row],[Date]],_holidays!$A$1:$C$2107,2,0)</f>
        <v>Y</v>
      </c>
      <c r="L1900" t="str">
        <f>VLOOKUP(EnergyDemand__2_1[[#This Row],[Date]],_holidays!$A$1:$C$2107,3,0)</f>
        <v>N</v>
      </c>
      <c r="M1900" s="2">
        <v>123434.505</v>
      </c>
      <c r="N1900" s="4">
        <v>27.471093289999999</v>
      </c>
      <c r="O1900" s="54">
        <f>EnergyDemand__2_1[[#This Row],[Demand]]*EnergyDemand__2_1[[#This Row],[RRP AUD$]]</f>
        <v>3390880.8020599713</v>
      </c>
    </row>
    <row r="1901" spans="1:15" x14ac:dyDescent="0.3">
      <c r="A1901" s="3">
        <v>42663</v>
      </c>
      <c r="B1901" s="3" t="str">
        <f>"Q" &amp;INT((MONTH(A1901)+2)/3) &amp; "-" &amp; YEAR(A1901)</f>
        <v>Q4-2016</v>
      </c>
      <c r="C1901" t="str">
        <f>TEXT(EnergyDemand__2_1[[#This Row],[Date]],"mmmm")</f>
        <v>October</v>
      </c>
      <c r="D1901">
        <f>WEEKNUM(EnergyDemand__2_1[[#This Row],[Date]],)</f>
        <v>43</v>
      </c>
      <c r="E1901" t="str">
        <f>TEXT(EnergyDemand__2_1[[#This Row],[Date]],"dddd")</f>
        <v>Thursday</v>
      </c>
      <c r="F1901" s="49">
        <f>YEAR(EnergyDemand__2_1[[#This Row],[Date]])</f>
        <v>2016</v>
      </c>
      <c r="G1901">
        <v>6.8</v>
      </c>
      <c r="H1901">
        <v>21.8</v>
      </c>
      <c r="I1901">
        <v>25.6</v>
      </c>
      <c r="J1901">
        <v>0</v>
      </c>
      <c r="K1901" t="str">
        <f>VLOOKUP(EnergyDemand__2_1[[#This Row],[Date]],_holidays!$A$1:$C$2107,2,0)</f>
        <v>Y</v>
      </c>
      <c r="L1901" t="str">
        <f>VLOOKUP(EnergyDemand__2_1[[#This Row],[Date]],_holidays!$A$1:$C$2107,3,0)</f>
        <v>N</v>
      </c>
      <c r="M1901" s="2">
        <v>114867.16</v>
      </c>
      <c r="N1901" s="4">
        <v>27.425826229999998</v>
      </c>
      <c r="O1901" s="54">
        <f>EnergyDemand__2_1[[#This Row],[Demand]]*EnergyDemand__2_1[[#This Row],[RRP AUD$]]</f>
        <v>3150326.7696936065</v>
      </c>
    </row>
    <row r="1902" spans="1:15" x14ac:dyDescent="0.3">
      <c r="A1902" s="3">
        <v>42329</v>
      </c>
      <c r="B1902" s="3" t="str">
        <f>"Q" &amp;INT((MONTH(A1902)+2)/3) &amp; "-" &amp; YEAR(A1902)</f>
        <v>Q4-2015</v>
      </c>
      <c r="C1902" t="str">
        <f>TEXT(EnergyDemand__2_1[[#This Row],[Date]],"mmmm")</f>
        <v>November</v>
      </c>
      <c r="D1902">
        <f>WEEKNUM(EnergyDemand__2_1[[#This Row],[Date]],)</f>
        <v>47</v>
      </c>
      <c r="E1902" t="str">
        <f>TEXT(EnergyDemand__2_1[[#This Row],[Date]],"dddd")</f>
        <v>Saturday</v>
      </c>
      <c r="F1902" s="49">
        <f>YEAR(EnergyDemand__2_1[[#This Row],[Date]])</f>
        <v>2015</v>
      </c>
      <c r="G1902">
        <v>12.2</v>
      </c>
      <c r="H1902">
        <v>17.5</v>
      </c>
      <c r="I1902">
        <v>20.9</v>
      </c>
      <c r="J1902">
        <v>3.6</v>
      </c>
      <c r="K1902" t="str">
        <f>VLOOKUP(EnergyDemand__2_1[[#This Row],[Date]],_holidays!$A$1:$C$2107,2,0)</f>
        <v>Y</v>
      </c>
      <c r="L1902" t="str">
        <f>VLOOKUP(EnergyDemand__2_1[[#This Row],[Date]],_holidays!$A$1:$C$2107,3,0)</f>
        <v>N</v>
      </c>
      <c r="M1902" s="2">
        <v>102647.905</v>
      </c>
      <c r="N1902" s="4">
        <v>27.413622409999999</v>
      </c>
      <c r="O1902" s="54">
        <f>EnergyDemand__2_1[[#This Row],[Demand]]*EnergyDemand__2_1[[#This Row],[RRP AUD$]]</f>
        <v>2813950.9088475509</v>
      </c>
    </row>
    <row r="1903" spans="1:15" x14ac:dyDescent="0.3">
      <c r="A1903" s="3">
        <v>42129</v>
      </c>
      <c r="B1903" s="3" t="str">
        <f>"Q" &amp;INT((MONTH(A1903)+2)/3) &amp; "-" &amp; YEAR(A1903)</f>
        <v>Q2-2015</v>
      </c>
      <c r="C1903" t="str">
        <f>TEXT(EnergyDemand__2_1[[#This Row],[Date]],"mmmm")</f>
        <v>May</v>
      </c>
      <c r="D1903">
        <f>WEEKNUM(EnergyDemand__2_1[[#This Row],[Date]],)</f>
        <v>19</v>
      </c>
      <c r="E1903" t="str">
        <f>TEXT(EnergyDemand__2_1[[#This Row],[Date]],"dddd")</f>
        <v>Tuesday</v>
      </c>
      <c r="F1903" s="49">
        <f>YEAR(EnergyDemand__2_1[[#This Row],[Date]])</f>
        <v>2015</v>
      </c>
      <c r="G1903">
        <v>9.1999999999999993</v>
      </c>
      <c r="H1903">
        <v>18.100000000000001</v>
      </c>
      <c r="I1903">
        <v>7.1</v>
      </c>
      <c r="J1903">
        <v>0.6</v>
      </c>
      <c r="K1903" t="str">
        <f>VLOOKUP(EnergyDemand__2_1[[#This Row],[Date]],_holidays!$A$1:$C$2107,2,0)</f>
        <v>Y</v>
      </c>
      <c r="L1903" t="str">
        <f>VLOOKUP(EnergyDemand__2_1[[#This Row],[Date]],_holidays!$A$1:$C$2107,3,0)</f>
        <v>N</v>
      </c>
      <c r="M1903" s="2">
        <v>123734.86500000001</v>
      </c>
      <c r="N1903" s="4">
        <v>27.383343969999999</v>
      </c>
      <c r="O1903" s="54">
        <f>EnergyDemand__2_1[[#This Row],[Demand]]*EnergyDemand__2_1[[#This Row],[RRP AUD$]]</f>
        <v>3388274.3693765141</v>
      </c>
    </row>
    <row r="1904" spans="1:15" x14ac:dyDescent="0.3">
      <c r="A1904" s="3">
        <v>42367</v>
      </c>
      <c r="B1904" s="3" t="str">
        <f>"Q" &amp;INT((MONTH(A1904)+2)/3) &amp; "-" &amp; YEAR(A1904)</f>
        <v>Q4-2015</v>
      </c>
      <c r="C1904" t="str">
        <f>TEXT(EnergyDemand__2_1[[#This Row],[Date]],"mmmm")</f>
        <v>December</v>
      </c>
      <c r="D1904">
        <f>WEEKNUM(EnergyDemand__2_1[[#This Row],[Date]],)</f>
        <v>53</v>
      </c>
      <c r="E1904" t="str">
        <f>TEXT(EnergyDemand__2_1[[#This Row],[Date]],"dddd")</f>
        <v>Tuesday</v>
      </c>
      <c r="F1904" s="49">
        <f>YEAR(EnergyDemand__2_1[[#This Row],[Date]])</f>
        <v>2015</v>
      </c>
      <c r="G1904">
        <v>12.4</v>
      </c>
      <c r="H1904">
        <v>23.9</v>
      </c>
      <c r="I1904">
        <v>33</v>
      </c>
      <c r="J1904">
        <v>0</v>
      </c>
      <c r="K1904" t="str">
        <f>VLOOKUP(EnergyDemand__2_1[[#This Row],[Date]],_holidays!$A$1:$C$2107,2,0)</f>
        <v>N</v>
      </c>
      <c r="L1904" t="str">
        <f>VLOOKUP(EnergyDemand__2_1[[#This Row],[Date]],_holidays!$A$1:$C$2107,3,0)</f>
        <v>N</v>
      </c>
      <c r="M1904" s="2">
        <v>111647.54</v>
      </c>
      <c r="N1904" s="4">
        <v>27.33170157</v>
      </c>
      <c r="O1904" s="54">
        <f>EnergyDemand__2_1[[#This Row],[Demand]]*EnergyDemand__2_1[[#This Row],[RRP AUD$]]</f>
        <v>3051517.2443046374</v>
      </c>
    </row>
    <row r="1905" spans="1:15" x14ac:dyDescent="0.3">
      <c r="A1905" s="3">
        <v>42495</v>
      </c>
      <c r="B1905" s="3" t="str">
        <f>"Q" &amp;INT((MONTH(A1905)+2)/3) &amp; "-" &amp; YEAR(A1905)</f>
        <v>Q2-2016</v>
      </c>
      <c r="C1905" t="str">
        <f>TEXT(EnergyDemand__2_1[[#This Row],[Date]],"mmmm")</f>
        <v>May</v>
      </c>
      <c r="D1905">
        <f>WEEKNUM(EnergyDemand__2_1[[#This Row],[Date]],)</f>
        <v>19</v>
      </c>
      <c r="E1905" t="str">
        <f>TEXT(EnergyDemand__2_1[[#This Row],[Date]],"dddd")</f>
        <v>Thursday</v>
      </c>
      <c r="F1905" s="49">
        <f>YEAR(EnergyDemand__2_1[[#This Row],[Date]])</f>
        <v>2016</v>
      </c>
      <c r="G1905">
        <v>12.6</v>
      </c>
      <c r="H1905">
        <v>20.5</v>
      </c>
      <c r="I1905">
        <v>12.3</v>
      </c>
      <c r="J1905">
        <v>0</v>
      </c>
      <c r="K1905" t="str">
        <f>VLOOKUP(EnergyDemand__2_1[[#This Row],[Date]],_holidays!$A$1:$C$2107,2,0)</f>
        <v>Y</v>
      </c>
      <c r="L1905" t="str">
        <f>VLOOKUP(EnergyDemand__2_1[[#This Row],[Date]],_holidays!$A$1:$C$2107,3,0)</f>
        <v>N</v>
      </c>
      <c r="M1905" s="2">
        <v>118192.05499999999</v>
      </c>
      <c r="N1905" s="4">
        <v>27.232252970000001</v>
      </c>
      <c r="O1905" s="54">
        <f>EnergyDemand__2_1[[#This Row],[Demand]]*EnergyDemand__2_1[[#This Row],[RRP AUD$]]</f>
        <v>3218635.9408041532</v>
      </c>
    </row>
    <row r="1906" spans="1:15" x14ac:dyDescent="0.3">
      <c r="A1906" s="3">
        <v>42490</v>
      </c>
      <c r="B1906" s="3" t="str">
        <f>"Q" &amp;INT((MONTH(A1906)+2)/3) &amp; "-" &amp; YEAR(A1906)</f>
        <v>Q2-2016</v>
      </c>
      <c r="C1906" t="str">
        <f>TEXT(EnergyDemand__2_1[[#This Row],[Date]],"mmmm")</f>
        <v>April</v>
      </c>
      <c r="D1906">
        <f>WEEKNUM(EnergyDemand__2_1[[#This Row],[Date]],)</f>
        <v>18</v>
      </c>
      <c r="E1906" t="str">
        <f>TEXT(EnergyDemand__2_1[[#This Row],[Date]],"dddd")</f>
        <v>Saturday</v>
      </c>
      <c r="F1906" s="49">
        <f>YEAR(EnergyDemand__2_1[[#This Row],[Date]])</f>
        <v>2016</v>
      </c>
      <c r="G1906">
        <v>16.399999999999999</v>
      </c>
      <c r="H1906">
        <v>24.1</v>
      </c>
      <c r="I1906">
        <v>12.7</v>
      </c>
      <c r="J1906">
        <v>6.2</v>
      </c>
      <c r="K1906" t="str">
        <f>VLOOKUP(EnergyDemand__2_1[[#This Row],[Date]],_holidays!$A$1:$C$2107,2,0)</f>
        <v>Y</v>
      </c>
      <c r="L1906" t="str">
        <f>VLOOKUP(EnergyDemand__2_1[[#This Row],[Date]],_holidays!$A$1:$C$2107,3,0)</f>
        <v>N</v>
      </c>
      <c r="M1906" s="2">
        <v>103505.19500000001</v>
      </c>
      <c r="N1906" s="4">
        <v>27.107906180000001</v>
      </c>
      <c r="O1906" s="54">
        <f>EnergyDemand__2_1[[#This Row],[Demand]]*EnergyDemand__2_1[[#This Row],[RRP AUD$]]</f>
        <v>2805809.1152026053</v>
      </c>
    </row>
    <row r="1907" spans="1:15" x14ac:dyDescent="0.3">
      <c r="A1907" s="3">
        <v>42038</v>
      </c>
      <c r="B1907" s="3" t="str">
        <f>"Q" &amp;INT((MONTH(A1907)+2)/3) &amp; "-" &amp; YEAR(A1907)</f>
        <v>Q1-2015</v>
      </c>
      <c r="C1907" t="str">
        <f>TEXT(EnergyDemand__2_1[[#This Row],[Date]],"mmmm")</f>
        <v>February</v>
      </c>
      <c r="D1907">
        <f>WEEKNUM(EnergyDemand__2_1[[#This Row],[Date]],)</f>
        <v>6</v>
      </c>
      <c r="E1907" t="str">
        <f>TEXT(EnergyDemand__2_1[[#This Row],[Date]],"dddd")</f>
        <v>Tuesday</v>
      </c>
      <c r="F1907" s="49">
        <f>YEAR(EnergyDemand__2_1[[#This Row],[Date]])</f>
        <v>2015</v>
      </c>
      <c r="G1907">
        <v>16.100000000000001</v>
      </c>
      <c r="H1907">
        <v>20</v>
      </c>
      <c r="I1907">
        <v>22.7</v>
      </c>
      <c r="J1907">
        <v>0</v>
      </c>
      <c r="K1907" t="str">
        <f>VLOOKUP(EnergyDemand__2_1[[#This Row],[Date]],_holidays!$A$1:$C$2107,2,0)</f>
        <v>Y</v>
      </c>
      <c r="L1907" t="str">
        <f>VLOOKUP(EnergyDemand__2_1[[#This Row],[Date]],_holidays!$A$1:$C$2107,3,0)</f>
        <v>N</v>
      </c>
      <c r="M1907" s="2">
        <v>122880.13</v>
      </c>
      <c r="N1907" s="4">
        <v>27.003832330000002</v>
      </c>
      <c r="O1907" s="54">
        <f>EnergyDemand__2_1[[#This Row],[Demand]]*EnergyDemand__2_1[[#This Row],[RRP AUD$]]</f>
        <v>3318234.4272086034</v>
      </c>
    </row>
    <row r="1908" spans="1:15" x14ac:dyDescent="0.3">
      <c r="A1908" s="3">
        <v>42392</v>
      </c>
      <c r="B1908" s="3" t="str">
        <f>"Q" &amp;INT((MONTH(A1908)+2)/3) &amp; "-" &amp; YEAR(A1908)</f>
        <v>Q1-2016</v>
      </c>
      <c r="C1908" t="str">
        <f>TEXT(EnergyDemand__2_1[[#This Row],[Date]],"mmmm")</f>
        <v>January</v>
      </c>
      <c r="D1908">
        <f>WEEKNUM(EnergyDemand__2_1[[#This Row],[Date]],)</f>
        <v>4</v>
      </c>
      <c r="E1908" t="str">
        <f>TEXT(EnergyDemand__2_1[[#This Row],[Date]],"dddd")</f>
        <v>Saturday</v>
      </c>
      <c r="F1908" s="49">
        <f>YEAR(EnergyDemand__2_1[[#This Row],[Date]])</f>
        <v>2016</v>
      </c>
      <c r="G1908">
        <v>17.3</v>
      </c>
      <c r="H1908">
        <v>21.9</v>
      </c>
      <c r="I1908">
        <v>23.2</v>
      </c>
      <c r="J1908">
        <v>7</v>
      </c>
      <c r="K1908" t="str">
        <f>VLOOKUP(EnergyDemand__2_1[[#This Row],[Date]],_holidays!$A$1:$C$2107,2,0)</f>
        <v>N</v>
      </c>
      <c r="L1908" t="str">
        <f>VLOOKUP(EnergyDemand__2_1[[#This Row],[Date]],_holidays!$A$1:$C$2107,3,0)</f>
        <v>N</v>
      </c>
      <c r="M1908" s="2">
        <v>108097.845</v>
      </c>
      <c r="N1908" s="4">
        <v>26.975023329999999</v>
      </c>
      <c r="O1908" s="54">
        <f>EnergyDemand__2_1[[#This Row],[Demand]]*EnergyDemand__2_1[[#This Row],[RRP AUD$]]</f>
        <v>2915941.8907977236</v>
      </c>
    </row>
    <row r="1909" spans="1:15" x14ac:dyDescent="0.3">
      <c r="A1909" s="3">
        <v>42023</v>
      </c>
      <c r="B1909" s="3" t="str">
        <f>"Q" &amp;INT((MONTH(A1909)+2)/3) &amp; "-" &amp; YEAR(A1909)</f>
        <v>Q1-2015</v>
      </c>
      <c r="C1909" t="str">
        <f>TEXT(EnergyDemand__2_1[[#This Row],[Date]],"mmmm")</f>
        <v>January</v>
      </c>
      <c r="D1909">
        <f>WEEKNUM(EnergyDemand__2_1[[#This Row],[Date]],)</f>
        <v>4</v>
      </c>
      <c r="E1909" t="str">
        <f>TEXT(EnergyDemand__2_1[[#This Row],[Date]],"dddd")</f>
        <v>Monday</v>
      </c>
      <c r="F1909" s="49">
        <f>YEAR(EnergyDemand__2_1[[#This Row],[Date]])</f>
        <v>2015</v>
      </c>
      <c r="G1909">
        <v>13.5</v>
      </c>
      <c r="H1909">
        <v>23.6</v>
      </c>
      <c r="I1909">
        <v>29</v>
      </c>
      <c r="J1909">
        <v>0</v>
      </c>
      <c r="K1909" t="str">
        <f>VLOOKUP(EnergyDemand__2_1[[#This Row],[Date]],_holidays!$A$1:$C$2107,2,0)</f>
        <v>N</v>
      </c>
      <c r="L1909" t="str">
        <f>VLOOKUP(EnergyDemand__2_1[[#This Row],[Date]],_holidays!$A$1:$C$2107,3,0)</f>
        <v>N</v>
      </c>
      <c r="M1909" s="2">
        <v>116883.15</v>
      </c>
      <c r="N1909" s="4">
        <v>26.927876189999999</v>
      </c>
      <c r="O1909" s="54">
        <f>EnergyDemand__2_1[[#This Row],[Demand]]*EnergyDemand__2_1[[#This Row],[RRP AUD$]]</f>
        <v>3147414.9918971984</v>
      </c>
    </row>
    <row r="1910" spans="1:15" x14ac:dyDescent="0.3">
      <c r="A1910" s="3">
        <v>42689</v>
      </c>
      <c r="B1910" s="3" t="str">
        <f>"Q" &amp;INT((MONTH(A1910)+2)/3) &amp; "-" &amp; YEAR(A1910)</f>
        <v>Q4-2016</v>
      </c>
      <c r="C1910" t="str">
        <f>TEXT(EnergyDemand__2_1[[#This Row],[Date]],"mmmm")</f>
        <v>November</v>
      </c>
      <c r="D1910">
        <f>WEEKNUM(EnergyDemand__2_1[[#This Row],[Date]],)</f>
        <v>47</v>
      </c>
      <c r="E1910" t="str">
        <f>TEXT(EnergyDemand__2_1[[#This Row],[Date]],"dddd")</f>
        <v>Tuesday</v>
      </c>
      <c r="F1910" s="49">
        <f>YEAR(EnergyDemand__2_1[[#This Row],[Date]])</f>
        <v>2016</v>
      </c>
      <c r="G1910">
        <v>11</v>
      </c>
      <c r="H1910">
        <v>19.2</v>
      </c>
      <c r="I1910">
        <v>17.100000000000001</v>
      </c>
      <c r="J1910">
        <v>0</v>
      </c>
      <c r="K1910" t="str">
        <f>VLOOKUP(EnergyDemand__2_1[[#This Row],[Date]],_holidays!$A$1:$C$2107,2,0)</f>
        <v>Y</v>
      </c>
      <c r="L1910" t="str">
        <f>VLOOKUP(EnergyDemand__2_1[[#This Row],[Date]],_holidays!$A$1:$C$2107,3,0)</f>
        <v>N</v>
      </c>
      <c r="M1910" s="2">
        <v>119905.59</v>
      </c>
      <c r="N1910" s="4">
        <v>26.908387489999999</v>
      </c>
      <c r="O1910" s="54">
        <f>EnergyDemand__2_1[[#This Row],[Demand]]*EnergyDemand__2_1[[#This Row],[RRP AUD$]]</f>
        <v>3226466.0779370689</v>
      </c>
    </row>
    <row r="1911" spans="1:15" x14ac:dyDescent="0.3">
      <c r="A1911" s="3">
        <v>42405</v>
      </c>
      <c r="B1911" s="3" t="str">
        <f>"Q" &amp;INT((MONTH(A1911)+2)/3) &amp; "-" &amp; YEAR(A1911)</f>
        <v>Q1-2016</v>
      </c>
      <c r="C1911" t="str">
        <f>TEXT(EnergyDemand__2_1[[#This Row],[Date]],"mmmm")</f>
        <v>February</v>
      </c>
      <c r="D1911">
        <f>WEEKNUM(EnergyDemand__2_1[[#This Row],[Date]],)</f>
        <v>6</v>
      </c>
      <c r="E1911" t="str">
        <f>TEXT(EnergyDemand__2_1[[#This Row],[Date]],"dddd")</f>
        <v>Friday</v>
      </c>
      <c r="F1911" s="49">
        <f>YEAR(EnergyDemand__2_1[[#This Row],[Date]])</f>
        <v>2016</v>
      </c>
      <c r="G1911">
        <v>15.3</v>
      </c>
      <c r="H1911">
        <v>29.4</v>
      </c>
      <c r="I1911">
        <v>29</v>
      </c>
      <c r="J1911">
        <v>0</v>
      </c>
      <c r="K1911" t="str">
        <f>VLOOKUP(EnergyDemand__2_1[[#This Row],[Date]],_holidays!$A$1:$C$2107,2,0)</f>
        <v>Y</v>
      </c>
      <c r="L1911" t="str">
        <f>VLOOKUP(EnergyDemand__2_1[[#This Row],[Date]],_holidays!$A$1:$C$2107,3,0)</f>
        <v>N</v>
      </c>
      <c r="M1911" s="2">
        <v>126330.55</v>
      </c>
      <c r="N1911" s="4">
        <v>26.854502199999999</v>
      </c>
      <c r="O1911" s="54">
        <f>EnergyDemand__2_1[[#This Row],[Demand]]*EnergyDemand__2_1[[#This Row],[RRP AUD$]]</f>
        <v>3392544.03290221</v>
      </c>
    </row>
    <row r="1912" spans="1:15" x14ac:dyDescent="0.3">
      <c r="A1912" s="3">
        <v>42685</v>
      </c>
      <c r="B1912" s="3" t="str">
        <f>"Q" &amp;INT((MONTH(A1912)+2)/3) &amp; "-" &amp; YEAR(A1912)</f>
        <v>Q4-2016</v>
      </c>
      <c r="C1912" t="str">
        <f>TEXT(EnergyDemand__2_1[[#This Row],[Date]],"mmmm")</f>
        <v>November</v>
      </c>
      <c r="D1912">
        <f>WEEKNUM(EnergyDemand__2_1[[#This Row],[Date]],)</f>
        <v>46</v>
      </c>
      <c r="E1912" t="str">
        <f>TEXT(EnergyDemand__2_1[[#This Row],[Date]],"dddd")</f>
        <v>Friday</v>
      </c>
      <c r="F1912" s="49">
        <f>YEAR(EnergyDemand__2_1[[#This Row],[Date]])</f>
        <v>2016</v>
      </c>
      <c r="G1912">
        <v>8.4</v>
      </c>
      <c r="H1912">
        <v>23.8</v>
      </c>
      <c r="I1912">
        <v>29.1</v>
      </c>
      <c r="J1912">
        <v>0</v>
      </c>
      <c r="K1912" t="str">
        <f>VLOOKUP(EnergyDemand__2_1[[#This Row],[Date]],_holidays!$A$1:$C$2107,2,0)</f>
        <v>Y</v>
      </c>
      <c r="L1912" t="str">
        <f>VLOOKUP(EnergyDemand__2_1[[#This Row],[Date]],_holidays!$A$1:$C$2107,3,0)</f>
        <v>N</v>
      </c>
      <c r="M1912" s="2">
        <v>117953.88499999999</v>
      </c>
      <c r="N1912" s="4">
        <v>26.823982910000002</v>
      </c>
      <c r="O1912" s="54">
        <f>EnergyDemand__2_1[[#This Row],[Demand]]*EnergyDemand__2_1[[#This Row],[RRP AUD$]]</f>
        <v>3163992.9954081052</v>
      </c>
    </row>
    <row r="1913" spans="1:15" x14ac:dyDescent="0.3">
      <c r="A1913" s="3">
        <v>42009</v>
      </c>
      <c r="B1913" s="3" t="str">
        <f>"Q" &amp;INT((MONTH(A1913)+2)/3) &amp; "-" &amp; YEAR(A1913)</f>
        <v>Q1-2015</v>
      </c>
      <c r="C1913" t="str">
        <f>TEXT(EnergyDemand__2_1[[#This Row],[Date]],"mmmm")</f>
        <v>January</v>
      </c>
      <c r="D1913">
        <f>WEEKNUM(EnergyDemand__2_1[[#This Row],[Date]],)</f>
        <v>2</v>
      </c>
      <c r="E1913" t="str">
        <f>TEXT(EnergyDemand__2_1[[#This Row],[Date]],"dddd")</f>
        <v>Monday</v>
      </c>
      <c r="F1913" s="49">
        <f>YEAR(EnergyDemand__2_1[[#This Row],[Date]])</f>
        <v>2015</v>
      </c>
      <c r="G1913">
        <v>15</v>
      </c>
      <c r="H1913">
        <v>22</v>
      </c>
      <c r="I1913">
        <v>30.7</v>
      </c>
      <c r="J1913">
        <v>0</v>
      </c>
      <c r="K1913" t="str">
        <f>VLOOKUP(EnergyDemand__2_1[[#This Row],[Date]],_holidays!$A$1:$C$2107,2,0)</f>
        <v>N</v>
      </c>
      <c r="L1913" t="str">
        <f>VLOOKUP(EnergyDemand__2_1[[#This Row],[Date]],_holidays!$A$1:$C$2107,3,0)</f>
        <v>N</v>
      </c>
      <c r="M1913" s="2">
        <v>118132.2</v>
      </c>
      <c r="N1913" s="4">
        <v>26.724176279999998</v>
      </c>
      <c r="O1913" s="54">
        <f>EnergyDemand__2_1[[#This Row],[Demand]]*EnergyDemand__2_1[[#This Row],[RRP AUD$]]</f>
        <v>3156985.7371442155</v>
      </c>
    </row>
    <row r="1914" spans="1:15" x14ac:dyDescent="0.3">
      <c r="A1914" s="3">
        <v>42086</v>
      </c>
      <c r="B1914" s="3" t="str">
        <f>"Q" &amp;INT((MONTH(A1914)+2)/3) &amp; "-" &amp; YEAR(A1914)</f>
        <v>Q1-2015</v>
      </c>
      <c r="C1914" t="str">
        <f>TEXT(EnergyDemand__2_1[[#This Row],[Date]],"mmmm")</f>
        <v>March</v>
      </c>
      <c r="D1914">
        <f>WEEKNUM(EnergyDemand__2_1[[#This Row],[Date]],)</f>
        <v>13</v>
      </c>
      <c r="E1914" t="str">
        <f>TEXT(EnergyDemand__2_1[[#This Row],[Date]],"dddd")</f>
        <v>Monday</v>
      </c>
      <c r="F1914" s="49">
        <f>YEAR(EnergyDemand__2_1[[#This Row],[Date]])</f>
        <v>2015</v>
      </c>
      <c r="G1914">
        <v>13.6</v>
      </c>
      <c r="H1914">
        <v>27</v>
      </c>
      <c r="I1914">
        <v>3.9</v>
      </c>
      <c r="J1914">
        <v>0</v>
      </c>
      <c r="K1914" t="str">
        <f>VLOOKUP(EnergyDemand__2_1[[#This Row],[Date]],_holidays!$A$1:$C$2107,2,0)</f>
        <v>Y</v>
      </c>
      <c r="L1914" t="str">
        <f>VLOOKUP(EnergyDemand__2_1[[#This Row],[Date]],_holidays!$A$1:$C$2107,3,0)</f>
        <v>N</v>
      </c>
      <c r="M1914" s="2">
        <v>122810.05</v>
      </c>
      <c r="N1914" s="4">
        <v>26.68562798</v>
      </c>
      <c r="O1914" s="54">
        <f>EnergyDemand__2_1[[#This Row],[Demand]]*EnergyDemand__2_1[[#This Row],[RRP AUD$]]</f>
        <v>3277263.3065051991</v>
      </c>
    </row>
    <row r="1915" spans="1:15" x14ac:dyDescent="0.3">
      <c r="A1915" s="3">
        <v>43945</v>
      </c>
      <c r="B1915" s="3" t="str">
        <f>"Q" &amp;INT((MONTH(A1915)+2)/3) &amp; "-" &amp; YEAR(A1915)</f>
        <v>Q2-2020</v>
      </c>
      <c r="C1915" t="str">
        <f>TEXT(EnergyDemand__2_1[[#This Row],[Date]],"mmmm")</f>
        <v>April</v>
      </c>
      <c r="D1915">
        <f>WEEKNUM(EnergyDemand__2_1[[#This Row],[Date]],)</f>
        <v>17</v>
      </c>
      <c r="E1915" t="str">
        <f>TEXT(EnergyDemand__2_1[[#This Row],[Date]],"dddd")</f>
        <v>Friday</v>
      </c>
      <c r="F1915" s="49">
        <f>YEAR(EnergyDemand__2_1[[#This Row],[Date]])</f>
        <v>2020</v>
      </c>
      <c r="G1915">
        <v>15.1</v>
      </c>
      <c r="H1915">
        <v>22.3</v>
      </c>
      <c r="I1915">
        <v>12.7</v>
      </c>
      <c r="J1915">
        <v>0.4</v>
      </c>
      <c r="K1915" t="str">
        <f>VLOOKUP(EnergyDemand__2_1[[#This Row],[Date]],_holidays!$A$1:$C$2107,2,0)</f>
        <v>N</v>
      </c>
      <c r="L1915" t="str">
        <f>VLOOKUP(EnergyDemand__2_1[[#This Row],[Date]],_holidays!$A$1:$C$2107,3,0)</f>
        <v>N</v>
      </c>
      <c r="M1915" s="2">
        <v>106565.295</v>
      </c>
      <c r="N1915" s="4">
        <v>26.641180070000001</v>
      </c>
      <c r="O1915" s="54">
        <f>EnergyDemand__2_1[[#This Row],[Demand]]*EnergyDemand__2_1[[#This Row],[RRP AUD$]]</f>
        <v>2839025.2133076708</v>
      </c>
    </row>
    <row r="1916" spans="1:15" x14ac:dyDescent="0.3">
      <c r="A1916" s="3">
        <v>42240</v>
      </c>
      <c r="B1916" s="3" t="str">
        <f>"Q" &amp;INT((MONTH(A1916)+2)/3) &amp; "-" &amp; YEAR(A1916)</f>
        <v>Q3-2015</v>
      </c>
      <c r="C1916" t="str">
        <f>TEXT(EnergyDemand__2_1[[#This Row],[Date]],"mmmm")</f>
        <v>August</v>
      </c>
      <c r="D1916">
        <f>WEEKNUM(EnergyDemand__2_1[[#This Row],[Date]],)</f>
        <v>35</v>
      </c>
      <c r="E1916" t="str">
        <f>TEXT(EnergyDemand__2_1[[#This Row],[Date]],"dddd")</f>
        <v>Monday</v>
      </c>
      <c r="F1916" s="49">
        <f>YEAR(EnergyDemand__2_1[[#This Row],[Date]])</f>
        <v>2015</v>
      </c>
      <c r="G1916">
        <v>8.5</v>
      </c>
      <c r="H1916">
        <v>14.5</v>
      </c>
      <c r="I1916">
        <v>9.6</v>
      </c>
      <c r="J1916">
        <v>0</v>
      </c>
      <c r="K1916" t="str">
        <f>VLOOKUP(EnergyDemand__2_1[[#This Row],[Date]],_holidays!$A$1:$C$2107,2,0)</f>
        <v>Y</v>
      </c>
      <c r="L1916" t="str">
        <f>VLOOKUP(EnergyDemand__2_1[[#This Row],[Date]],_holidays!$A$1:$C$2107,3,0)</f>
        <v>N</v>
      </c>
      <c r="M1916" s="2">
        <v>128868.255</v>
      </c>
      <c r="N1916" s="4">
        <v>26.612662889999999</v>
      </c>
      <c r="O1916" s="54">
        <f>EnergyDemand__2_1[[#This Row],[Demand]]*EnergyDemand__2_1[[#This Row],[RRP AUD$]]</f>
        <v>3429527.4275375572</v>
      </c>
    </row>
    <row r="1917" spans="1:15" x14ac:dyDescent="0.3">
      <c r="A1917" s="3">
        <v>42047</v>
      </c>
      <c r="B1917" s="3" t="str">
        <f>"Q" &amp;INT((MONTH(A1917)+2)/3) &amp; "-" &amp; YEAR(A1917)</f>
        <v>Q1-2015</v>
      </c>
      <c r="C1917" t="str">
        <f>TEXT(EnergyDemand__2_1[[#This Row],[Date]],"mmmm")</f>
        <v>February</v>
      </c>
      <c r="D1917">
        <f>WEEKNUM(EnergyDemand__2_1[[#This Row],[Date]],)</f>
        <v>7</v>
      </c>
      <c r="E1917" t="str">
        <f>TEXT(EnergyDemand__2_1[[#This Row],[Date]],"dddd")</f>
        <v>Thursday</v>
      </c>
      <c r="F1917" s="49">
        <f>YEAR(EnergyDemand__2_1[[#This Row],[Date]])</f>
        <v>2015</v>
      </c>
      <c r="G1917">
        <v>17.8</v>
      </c>
      <c r="H1917">
        <v>21.9</v>
      </c>
      <c r="I1917">
        <v>23.8</v>
      </c>
      <c r="J1917">
        <v>0</v>
      </c>
      <c r="K1917" t="str">
        <f>VLOOKUP(EnergyDemand__2_1[[#This Row],[Date]],_holidays!$A$1:$C$2107,2,0)</f>
        <v>Y</v>
      </c>
      <c r="L1917" t="str">
        <f>VLOOKUP(EnergyDemand__2_1[[#This Row],[Date]],_holidays!$A$1:$C$2107,3,0)</f>
        <v>N</v>
      </c>
      <c r="M1917" s="2">
        <v>131376.78</v>
      </c>
      <c r="N1917" s="4">
        <v>26.576634940000002</v>
      </c>
      <c r="O1917" s="54">
        <f>EnergyDemand__2_1[[#This Row],[Demand]]*EnergyDemand__2_1[[#This Row],[RRP AUD$]]</f>
        <v>3491552.7216526936</v>
      </c>
    </row>
    <row r="1918" spans="1:15" x14ac:dyDescent="0.3">
      <c r="A1918" s="3">
        <v>42059</v>
      </c>
      <c r="B1918" s="3" t="str">
        <f>"Q" &amp;INT((MONTH(A1918)+2)/3) &amp; "-" &amp; YEAR(A1918)</f>
        <v>Q1-2015</v>
      </c>
      <c r="C1918" t="str">
        <f>TEXT(EnergyDemand__2_1[[#This Row],[Date]],"mmmm")</f>
        <v>February</v>
      </c>
      <c r="D1918">
        <f>WEEKNUM(EnergyDemand__2_1[[#This Row],[Date]],)</f>
        <v>9</v>
      </c>
      <c r="E1918" t="str">
        <f>TEXT(EnergyDemand__2_1[[#This Row],[Date]],"dddd")</f>
        <v>Tuesday</v>
      </c>
      <c r="F1918" s="49">
        <f>YEAR(EnergyDemand__2_1[[#This Row],[Date]])</f>
        <v>2015</v>
      </c>
      <c r="G1918">
        <v>15.9</v>
      </c>
      <c r="H1918">
        <v>20.100000000000001</v>
      </c>
      <c r="I1918">
        <v>21.4</v>
      </c>
      <c r="J1918">
        <v>3.2</v>
      </c>
      <c r="K1918" t="str">
        <f>VLOOKUP(EnergyDemand__2_1[[#This Row],[Date]],_holidays!$A$1:$C$2107,2,0)</f>
        <v>Y</v>
      </c>
      <c r="L1918" t="str">
        <f>VLOOKUP(EnergyDemand__2_1[[#This Row],[Date]],_holidays!$A$1:$C$2107,3,0)</f>
        <v>N</v>
      </c>
      <c r="M1918" s="2">
        <v>120263.515</v>
      </c>
      <c r="N1918" s="4">
        <v>26.559011900000002</v>
      </c>
      <c r="O1918" s="54">
        <f>EnergyDemand__2_1[[#This Row],[Demand]]*EnergyDemand__2_1[[#This Row],[RRP AUD$]]</f>
        <v>3194080.1260208287</v>
      </c>
    </row>
    <row r="1919" spans="1:15" x14ac:dyDescent="0.3">
      <c r="A1919" s="3">
        <v>44080</v>
      </c>
      <c r="B1919" s="3" t="str">
        <f>"Q" &amp;INT((MONTH(A1919)+2)/3) &amp; "-" &amp; YEAR(A1919)</f>
        <v>Q3-2020</v>
      </c>
      <c r="C1919" t="str">
        <f>TEXT(EnergyDemand__2_1[[#This Row],[Date]],"mmmm")</f>
        <v>September</v>
      </c>
      <c r="D1919">
        <f>WEEKNUM(EnergyDemand__2_1[[#This Row],[Date]],)</f>
        <v>37</v>
      </c>
      <c r="E1919" t="str">
        <f>TEXT(EnergyDemand__2_1[[#This Row],[Date]],"dddd")</f>
        <v>Sunday</v>
      </c>
      <c r="F1919" s="49">
        <f>YEAR(EnergyDemand__2_1[[#This Row],[Date]])</f>
        <v>2020</v>
      </c>
      <c r="G1919">
        <v>6.9</v>
      </c>
      <c r="H1919">
        <v>19.2</v>
      </c>
      <c r="I1919">
        <v>16.899999999999999</v>
      </c>
      <c r="J1919">
        <v>0.2</v>
      </c>
      <c r="K1919" t="str">
        <f>VLOOKUP(EnergyDemand__2_1[[#This Row],[Date]],_holidays!$A$1:$C$2107,2,0)</f>
        <v>N</v>
      </c>
      <c r="L1919" t="str">
        <f>VLOOKUP(EnergyDemand__2_1[[#This Row],[Date]],_holidays!$A$1:$C$2107,3,0)</f>
        <v>N</v>
      </c>
      <c r="M1919" s="2">
        <v>95865.14</v>
      </c>
      <c r="N1919" s="4">
        <v>26.51715961</v>
      </c>
      <c r="O1919" s="54">
        <f>EnergyDemand__2_1[[#This Row],[Demand]]*EnergyDemand__2_1[[#This Row],[RRP AUD$]]</f>
        <v>2542071.2184149954</v>
      </c>
    </row>
    <row r="1920" spans="1:15" x14ac:dyDescent="0.3">
      <c r="A1920" s="3">
        <v>42722</v>
      </c>
      <c r="B1920" s="3" t="str">
        <f>"Q" &amp;INT((MONTH(A1920)+2)/3) &amp; "-" &amp; YEAR(A1920)</f>
        <v>Q4-2016</v>
      </c>
      <c r="C1920" t="str">
        <f>TEXT(EnergyDemand__2_1[[#This Row],[Date]],"mmmm")</f>
        <v>December</v>
      </c>
      <c r="D1920">
        <f>WEEKNUM(EnergyDemand__2_1[[#This Row],[Date]],)</f>
        <v>52</v>
      </c>
      <c r="E1920" t="str">
        <f>TEXT(EnergyDemand__2_1[[#This Row],[Date]],"dddd")</f>
        <v>Sunday</v>
      </c>
      <c r="F1920" s="49">
        <f>YEAR(EnergyDemand__2_1[[#This Row],[Date]])</f>
        <v>2016</v>
      </c>
      <c r="G1920">
        <v>10</v>
      </c>
      <c r="H1920">
        <v>17.5</v>
      </c>
      <c r="I1920">
        <v>30.3</v>
      </c>
      <c r="J1920">
        <v>0</v>
      </c>
      <c r="K1920" t="str">
        <f>VLOOKUP(EnergyDemand__2_1[[#This Row],[Date]],_holidays!$A$1:$C$2107,2,0)</f>
        <v>Y</v>
      </c>
      <c r="L1920" t="str">
        <f>VLOOKUP(EnergyDemand__2_1[[#This Row],[Date]],_holidays!$A$1:$C$2107,3,0)</f>
        <v>N</v>
      </c>
      <c r="M1920" s="2">
        <v>90911.085000000006</v>
      </c>
      <c r="N1920" s="4">
        <v>26.49359939</v>
      </c>
      <c r="O1920" s="54">
        <f>EnergyDemand__2_1[[#This Row],[Demand]]*EnergyDemand__2_1[[#This Row],[RRP AUD$]]</f>
        <v>2408561.8661002382</v>
      </c>
    </row>
    <row r="1921" spans="1:15" x14ac:dyDescent="0.3">
      <c r="A1921" s="3">
        <v>42393</v>
      </c>
      <c r="B1921" s="3" t="str">
        <f>"Q" &amp;INT((MONTH(A1921)+2)/3) &amp; "-" &amp; YEAR(A1921)</f>
        <v>Q1-2016</v>
      </c>
      <c r="C1921" t="str">
        <f>TEXT(EnergyDemand__2_1[[#This Row],[Date]],"mmmm")</f>
        <v>January</v>
      </c>
      <c r="D1921">
        <f>WEEKNUM(EnergyDemand__2_1[[#This Row],[Date]],)</f>
        <v>5</v>
      </c>
      <c r="E1921" t="str">
        <f>TEXT(EnergyDemand__2_1[[#This Row],[Date]],"dddd")</f>
        <v>Sunday</v>
      </c>
      <c r="F1921" s="49">
        <f>YEAR(EnergyDemand__2_1[[#This Row],[Date]])</f>
        <v>2016</v>
      </c>
      <c r="G1921">
        <v>16.2</v>
      </c>
      <c r="H1921">
        <v>22.2</v>
      </c>
      <c r="I1921">
        <v>23.4</v>
      </c>
      <c r="J1921">
        <v>5.2</v>
      </c>
      <c r="K1921" t="str">
        <f>VLOOKUP(EnergyDemand__2_1[[#This Row],[Date]],_holidays!$A$1:$C$2107,2,0)</f>
        <v>N</v>
      </c>
      <c r="L1921" t="str">
        <f>VLOOKUP(EnergyDemand__2_1[[#This Row],[Date]],_holidays!$A$1:$C$2107,3,0)</f>
        <v>N</v>
      </c>
      <c r="M1921" s="2">
        <v>103396.3</v>
      </c>
      <c r="N1921" s="4">
        <v>26.412209069999999</v>
      </c>
      <c r="O1921" s="54">
        <f>EnergyDemand__2_1[[#This Row],[Demand]]*EnergyDemand__2_1[[#This Row],[RRP AUD$]]</f>
        <v>2730924.6926644412</v>
      </c>
    </row>
    <row r="1922" spans="1:15" x14ac:dyDescent="0.3">
      <c r="A1922" s="3">
        <v>42420</v>
      </c>
      <c r="B1922" s="3" t="str">
        <f>"Q" &amp;INT((MONTH(A1922)+2)/3) &amp; "-" &amp; YEAR(A1922)</f>
        <v>Q1-2016</v>
      </c>
      <c r="C1922" t="str">
        <f>TEXT(EnergyDemand__2_1[[#This Row],[Date]],"mmmm")</f>
        <v>February</v>
      </c>
      <c r="D1922">
        <f>WEEKNUM(EnergyDemand__2_1[[#This Row],[Date]],)</f>
        <v>8</v>
      </c>
      <c r="E1922" t="str">
        <f>TEXT(EnergyDemand__2_1[[#This Row],[Date]],"dddd")</f>
        <v>Saturday</v>
      </c>
      <c r="F1922" s="49">
        <f>YEAR(EnergyDemand__2_1[[#This Row],[Date]])</f>
        <v>2016</v>
      </c>
      <c r="G1922">
        <v>15.8</v>
      </c>
      <c r="H1922">
        <v>20.8</v>
      </c>
      <c r="I1922">
        <v>23.8</v>
      </c>
      <c r="J1922">
        <v>0</v>
      </c>
      <c r="K1922" t="str">
        <f>VLOOKUP(EnergyDemand__2_1[[#This Row],[Date]],_holidays!$A$1:$C$2107,2,0)</f>
        <v>Y</v>
      </c>
      <c r="L1922" t="str">
        <f>VLOOKUP(EnergyDemand__2_1[[#This Row],[Date]],_holidays!$A$1:$C$2107,3,0)</f>
        <v>N</v>
      </c>
      <c r="M1922" s="2">
        <v>105911.71</v>
      </c>
      <c r="N1922" s="4">
        <v>26.30452433</v>
      </c>
      <c r="O1922" s="54">
        <f>EnergyDemand__2_1[[#This Row],[Demand]]*EnergyDemand__2_1[[#This Row],[RRP AUD$]]</f>
        <v>2785957.1525269044</v>
      </c>
    </row>
    <row r="1923" spans="1:15" x14ac:dyDescent="0.3">
      <c r="A1923" s="3">
        <v>42414</v>
      </c>
      <c r="B1923" s="3" t="str">
        <f>"Q" &amp;INT((MONTH(A1923)+2)/3) &amp; "-" &amp; YEAR(A1923)</f>
        <v>Q1-2016</v>
      </c>
      <c r="C1923" t="str">
        <f>TEXT(EnergyDemand__2_1[[#This Row],[Date]],"mmmm")</f>
        <v>February</v>
      </c>
      <c r="D1923">
        <f>WEEKNUM(EnergyDemand__2_1[[#This Row],[Date]],)</f>
        <v>8</v>
      </c>
      <c r="E1923" t="str">
        <f>TEXT(EnergyDemand__2_1[[#This Row],[Date]],"dddd")</f>
        <v>Sunday</v>
      </c>
      <c r="F1923" s="49">
        <f>YEAR(EnergyDemand__2_1[[#This Row],[Date]])</f>
        <v>2016</v>
      </c>
      <c r="G1923">
        <v>16.399999999999999</v>
      </c>
      <c r="H1923">
        <v>24.5</v>
      </c>
      <c r="I1923">
        <v>22.9</v>
      </c>
      <c r="J1923">
        <v>0</v>
      </c>
      <c r="K1923" t="str">
        <f>VLOOKUP(EnergyDemand__2_1[[#This Row],[Date]],_holidays!$A$1:$C$2107,2,0)</f>
        <v>Y</v>
      </c>
      <c r="L1923" t="str">
        <f>VLOOKUP(EnergyDemand__2_1[[#This Row],[Date]],_holidays!$A$1:$C$2107,3,0)</f>
        <v>N</v>
      </c>
      <c r="M1923" s="2">
        <v>104364.735</v>
      </c>
      <c r="N1923" s="4">
        <v>26.267269679999998</v>
      </c>
      <c r="O1923" s="54">
        <f>EnergyDemand__2_1[[#This Row],[Demand]]*EnergyDemand__2_1[[#This Row],[RRP AUD$]]</f>
        <v>2741376.6393267345</v>
      </c>
    </row>
    <row r="1924" spans="1:15" x14ac:dyDescent="0.3">
      <c r="A1924" s="3">
        <v>42095</v>
      </c>
      <c r="B1924" s="3" t="str">
        <f>"Q" &amp;INT((MONTH(A1924)+2)/3) &amp; "-" &amp; YEAR(A1924)</f>
        <v>Q2-2015</v>
      </c>
      <c r="C1924" t="str">
        <f>TEXT(EnergyDemand__2_1[[#This Row],[Date]],"mmmm")</f>
        <v>April</v>
      </c>
      <c r="D1924">
        <f>WEEKNUM(EnergyDemand__2_1[[#This Row],[Date]],)</f>
        <v>14</v>
      </c>
      <c r="E1924" t="str">
        <f>TEXT(EnergyDemand__2_1[[#This Row],[Date]],"dddd")</f>
        <v>Wednesday</v>
      </c>
      <c r="F1924" s="49">
        <f>YEAR(EnergyDemand__2_1[[#This Row],[Date]])</f>
        <v>2015</v>
      </c>
      <c r="G1924">
        <v>13.3</v>
      </c>
      <c r="H1924">
        <v>29</v>
      </c>
      <c r="I1924">
        <v>10.7</v>
      </c>
      <c r="J1924">
        <v>0</v>
      </c>
      <c r="K1924" t="str">
        <f>VLOOKUP(EnergyDemand__2_1[[#This Row],[Date]],_holidays!$A$1:$C$2107,2,0)</f>
        <v>N</v>
      </c>
      <c r="L1924" t="str">
        <f>VLOOKUP(EnergyDemand__2_1[[#This Row],[Date]],_holidays!$A$1:$C$2107,3,0)</f>
        <v>N</v>
      </c>
      <c r="M1924" s="2">
        <v>122042.265</v>
      </c>
      <c r="N1924" s="4">
        <v>26.167805860000001</v>
      </c>
      <c r="O1924" s="54">
        <f>EnergyDemand__2_1[[#This Row],[Demand]]*EnergyDemand__2_1[[#This Row],[RRP AUD$]]</f>
        <v>3193578.2972346731</v>
      </c>
    </row>
    <row r="1925" spans="1:15" x14ac:dyDescent="0.3">
      <c r="A1925" s="3">
        <v>42112</v>
      </c>
      <c r="B1925" s="3" t="str">
        <f>"Q" &amp;INT((MONTH(A1925)+2)/3) &amp; "-" &amp; YEAR(A1925)</f>
        <v>Q2-2015</v>
      </c>
      <c r="C1925" t="str">
        <f>TEXT(EnergyDemand__2_1[[#This Row],[Date]],"mmmm")</f>
        <v>April</v>
      </c>
      <c r="D1925">
        <f>WEEKNUM(EnergyDemand__2_1[[#This Row],[Date]],)</f>
        <v>16</v>
      </c>
      <c r="E1925" t="str">
        <f>TEXT(EnergyDemand__2_1[[#This Row],[Date]],"dddd")</f>
        <v>Saturday</v>
      </c>
      <c r="F1925" s="49">
        <f>YEAR(EnergyDemand__2_1[[#This Row],[Date]])</f>
        <v>2015</v>
      </c>
      <c r="G1925">
        <v>13.5</v>
      </c>
      <c r="H1925">
        <v>21.9</v>
      </c>
      <c r="I1925">
        <v>9.9</v>
      </c>
      <c r="J1925">
        <v>3.6</v>
      </c>
      <c r="K1925" t="str">
        <f>VLOOKUP(EnergyDemand__2_1[[#This Row],[Date]],_holidays!$A$1:$C$2107,2,0)</f>
        <v>Y</v>
      </c>
      <c r="L1925" t="str">
        <f>VLOOKUP(EnergyDemand__2_1[[#This Row],[Date]],_holidays!$A$1:$C$2107,3,0)</f>
        <v>N</v>
      </c>
      <c r="M1925" s="2">
        <v>109763.985</v>
      </c>
      <c r="N1925" s="4">
        <v>26.14012894</v>
      </c>
      <c r="O1925" s="54">
        <f>EnergyDemand__2_1[[#This Row],[Demand]]*EnergyDemand__2_1[[#This Row],[RRP AUD$]]</f>
        <v>2869244.7208682261</v>
      </c>
    </row>
    <row r="1926" spans="1:15" x14ac:dyDescent="0.3">
      <c r="A1926" s="3">
        <v>42152</v>
      </c>
      <c r="B1926" s="3" t="str">
        <f>"Q" &amp;INT((MONTH(A1926)+2)/3) &amp; "-" &amp; YEAR(A1926)</f>
        <v>Q2-2015</v>
      </c>
      <c r="C1926" t="str">
        <f>TEXT(EnergyDemand__2_1[[#This Row],[Date]],"mmmm")</f>
        <v>May</v>
      </c>
      <c r="D1926">
        <f>WEEKNUM(EnergyDemand__2_1[[#This Row],[Date]],)</f>
        <v>22</v>
      </c>
      <c r="E1926" t="str">
        <f>TEXT(EnergyDemand__2_1[[#This Row],[Date]],"dddd")</f>
        <v>Thursday</v>
      </c>
      <c r="F1926" s="49">
        <f>YEAR(EnergyDemand__2_1[[#This Row],[Date]])</f>
        <v>2015</v>
      </c>
      <c r="G1926">
        <v>13.1</v>
      </c>
      <c r="H1926">
        <v>19.7</v>
      </c>
      <c r="I1926">
        <v>8.4</v>
      </c>
      <c r="J1926">
        <v>0</v>
      </c>
      <c r="K1926" t="str">
        <f>VLOOKUP(EnergyDemand__2_1[[#This Row],[Date]],_holidays!$A$1:$C$2107,2,0)</f>
        <v>Y</v>
      </c>
      <c r="L1926" t="str">
        <f>VLOOKUP(EnergyDemand__2_1[[#This Row],[Date]],_holidays!$A$1:$C$2107,3,0)</f>
        <v>N</v>
      </c>
      <c r="M1926" s="2">
        <v>127900.235</v>
      </c>
      <c r="N1926" s="4">
        <v>26.09688903</v>
      </c>
      <c r="O1926" s="54">
        <f>EnergyDemand__2_1[[#This Row],[Demand]]*EnergyDemand__2_1[[#This Row],[RRP AUD$]]</f>
        <v>3337798.2397059221</v>
      </c>
    </row>
    <row r="1927" spans="1:15" x14ac:dyDescent="0.3">
      <c r="A1927" s="3">
        <v>42075</v>
      </c>
      <c r="B1927" s="3" t="str">
        <f>"Q" &amp;INT((MONTH(A1927)+2)/3) &amp; "-" &amp; YEAR(A1927)</f>
        <v>Q1-2015</v>
      </c>
      <c r="C1927" t="str">
        <f>TEXT(EnergyDemand__2_1[[#This Row],[Date]],"mmmm")</f>
        <v>March</v>
      </c>
      <c r="D1927">
        <f>WEEKNUM(EnergyDemand__2_1[[#This Row],[Date]],)</f>
        <v>11</v>
      </c>
      <c r="E1927" t="str">
        <f>TEXT(EnergyDemand__2_1[[#This Row],[Date]],"dddd")</f>
        <v>Thursday</v>
      </c>
      <c r="F1927" s="49">
        <f>YEAR(EnergyDemand__2_1[[#This Row],[Date]])</f>
        <v>2015</v>
      </c>
      <c r="G1927">
        <v>13</v>
      </c>
      <c r="H1927">
        <v>19.899999999999999</v>
      </c>
      <c r="I1927">
        <v>18.7</v>
      </c>
      <c r="J1927">
        <v>0</v>
      </c>
      <c r="K1927" t="str">
        <f>VLOOKUP(EnergyDemand__2_1[[#This Row],[Date]],_holidays!$A$1:$C$2107,2,0)</f>
        <v>Y</v>
      </c>
      <c r="L1927" t="str">
        <f>VLOOKUP(EnergyDemand__2_1[[#This Row],[Date]],_holidays!$A$1:$C$2107,3,0)</f>
        <v>N</v>
      </c>
      <c r="M1927" s="2">
        <v>121683.65</v>
      </c>
      <c r="N1927" s="4">
        <v>26.040505889999999</v>
      </c>
      <c r="O1927" s="54">
        <f>EnergyDemand__2_1[[#This Row],[Demand]]*EnergyDemand__2_1[[#This Row],[RRP AUD$]]</f>
        <v>3168703.8045416982</v>
      </c>
    </row>
    <row r="1928" spans="1:15" x14ac:dyDescent="0.3">
      <c r="A1928" s="3">
        <v>42130</v>
      </c>
      <c r="B1928" s="3" t="str">
        <f>"Q" &amp;INT((MONTH(A1928)+2)/3) &amp; "-" &amp; YEAR(A1928)</f>
        <v>Q2-2015</v>
      </c>
      <c r="C1928" t="str">
        <f>TEXT(EnergyDemand__2_1[[#This Row],[Date]],"mmmm")</f>
        <v>May</v>
      </c>
      <c r="D1928">
        <f>WEEKNUM(EnergyDemand__2_1[[#This Row],[Date]],)</f>
        <v>19</v>
      </c>
      <c r="E1928" t="str">
        <f>TEXT(EnergyDemand__2_1[[#This Row],[Date]],"dddd")</f>
        <v>Wednesday</v>
      </c>
      <c r="F1928" s="49">
        <f>YEAR(EnergyDemand__2_1[[#This Row],[Date]])</f>
        <v>2015</v>
      </c>
      <c r="G1928">
        <v>9.5</v>
      </c>
      <c r="H1928">
        <v>16.2</v>
      </c>
      <c r="I1928">
        <v>7.6</v>
      </c>
      <c r="J1928">
        <v>1.4</v>
      </c>
      <c r="K1928" t="str">
        <f>VLOOKUP(EnergyDemand__2_1[[#This Row],[Date]],_holidays!$A$1:$C$2107,2,0)</f>
        <v>Y</v>
      </c>
      <c r="L1928" t="str">
        <f>VLOOKUP(EnergyDemand__2_1[[#This Row],[Date]],_holidays!$A$1:$C$2107,3,0)</f>
        <v>N</v>
      </c>
      <c r="M1928" s="2">
        <v>129121.86</v>
      </c>
      <c r="N1928" s="4">
        <v>26.022589379999999</v>
      </c>
      <c r="O1928" s="54">
        <f>EnergyDemand__2_1[[#This Row],[Demand]]*EnergyDemand__2_1[[#This Row],[RRP AUD$]]</f>
        <v>3360085.1427618465</v>
      </c>
    </row>
    <row r="1929" spans="1:15" x14ac:dyDescent="0.3">
      <c r="A1929" s="3">
        <v>43997</v>
      </c>
      <c r="B1929" s="3" t="str">
        <f>"Q" &amp;INT((MONTH(A1929)+2)/3) &amp; "-" &amp; YEAR(A1929)</f>
        <v>Q2-2020</v>
      </c>
      <c r="C1929" t="str">
        <f>TEXT(EnergyDemand__2_1[[#This Row],[Date]],"mmmm")</f>
        <v>June</v>
      </c>
      <c r="D1929">
        <f>WEEKNUM(EnergyDemand__2_1[[#This Row],[Date]],)</f>
        <v>25</v>
      </c>
      <c r="E1929" t="str">
        <f>TEXT(EnergyDemand__2_1[[#This Row],[Date]],"dddd")</f>
        <v>Monday</v>
      </c>
      <c r="F1929" s="49">
        <f>YEAR(EnergyDemand__2_1[[#This Row],[Date]])</f>
        <v>2020</v>
      </c>
      <c r="G1929">
        <v>11.6</v>
      </c>
      <c r="H1929">
        <v>18.399999999999999</v>
      </c>
      <c r="I1929">
        <v>8</v>
      </c>
      <c r="J1929">
        <v>0</v>
      </c>
      <c r="K1929" t="str">
        <f>VLOOKUP(EnergyDemand__2_1[[#This Row],[Date]],_holidays!$A$1:$C$2107,2,0)</f>
        <v>Y</v>
      </c>
      <c r="L1929" t="str">
        <f>VLOOKUP(EnergyDemand__2_1[[#This Row],[Date]],_holidays!$A$1:$C$2107,3,0)</f>
        <v>N</v>
      </c>
      <c r="M1929" s="2">
        <v>121221.455</v>
      </c>
      <c r="N1929" s="4">
        <v>26.006880500000001</v>
      </c>
      <c r="O1929" s="54">
        <f>EnergyDemand__2_1[[#This Row],[Demand]]*EnergyDemand__2_1[[#This Row],[RRP AUD$]]</f>
        <v>3152591.8942211275</v>
      </c>
    </row>
    <row r="1930" spans="1:15" x14ac:dyDescent="0.3">
      <c r="A1930" s="3">
        <v>42119</v>
      </c>
      <c r="B1930" s="3" t="str">
        <f>"Q" &amp;INT((MONTH(A1930)+2)/3) &amp; "-" &amp; YEAR(A1930)</f>
        <v>Q2-2015</v>
      </c>
      <c r="C1930" t="str">
        <f>TEXT(EnergyDemand__2_1[[#This Row],[Date]],"mmmm")</f>
        <v>April</v>
      </c>
      <c r="D1930">
        <f>WEEKNUM(EnergyDemand__2_1[[#This Row],[Date]],)</f>
        <v>17</v>
      </c>
      <c r="E1930" t="str">
        <f>TEXT(EnergyDemand__2_1[[#This Row],[Date]],"dddd")</f>
        <v>Saturday</v>
      </c>
      <c r="F1930" s="49">
        <f>YEAR(EnergyDemand__2_1[[#This Row],[Date]])</f>
        <v>2015</v>
      </c>
      <c r="G1930">
        <v>11.6</v>
      </c>
      <c r="H1930">
        <v>15</v>
      </c>
      <c r="I1930">
        <v>3.5</v>
      </c>
      <c r="J1930">
        <v>3</v>
      </c>
      <c r="K1930" t="str">
        <f>VLOOKUP(EnergyDemand__2_1[[#This Row],[Date]],_holidays!$A$1:$C$2107,2,0)</f>
        <v>Y</v>
      </c>
      <c r="L1930" t="str">
        <f>VLOOKUP(EnergyDemand__2_1[[#This Row],[Date]],_holidays!$A$1:$C$2107,3,0)</f>
        <v>Y</v>
      </c>
      <c r="M1930" s="2">
        <v>111803.625</v>
      </c>
      <c r="N1930" s="4">
        <v>25.97830858</v>
      </c>
      <c r="O1930" s="54">
        <f>EnergyDemand__2_1[[#This Row],[Demand]]*EnergyDemand__2_1[[#This Row],[RRP AUD$]]</f>
        <v>2904469.0706126024</v>
      </c>
    </row>
    <row r="1931" spans="1:15" x14ac:dyDescent="0.3">
      <c r="A1931" s="3">
        <v>42678</v>
      </c>
      <c r="B1931" s="3" t="str">
        <f>"Q" &amp;INT((MONTH(A1931)+2)/3) &amp; "-" &amp; YEAR(A1931)</f>
        <v>Q4-2016</v>
      </c>
      <c r="C1931" t="str">
        <f>TEXT(EnergyDemand__2_1[[#This Row],[Date]],"mmmm")</f>
        <v>November</v>
      </c>
      <c r="D1931">
        <f>WEEKNUM(EnergyDemand__2_1[[#This Row],[Date]],)</f>
        <v>45</v>
      </c>
      <c r="E1931" t="str">
        <f>TEXT(EnergyDemand__2_1[[#This Row],[Date]],"dddd")</f>
        <v>Friday</v>
      </c>
      <c r="F1931" s="49">
        <f>YEAR(EnergyDemand__2_1[[#This Row],[Date]])</f>
        <v>2016</v>
      </c>
      <c r="G1931">
        <v>10.199999999999999</v>
      </c>
      <c r="H1931">
        <v>29.2</v>
      </c>
      <c r="I1931">
        <v>24.9</v>
      </c>
      <c r="J1931">
        <v>0</v>
      </c>
      <c r="K1931" t="str">
        <f>VLOOKUP(EnergyDemand__2_1[[#This Row],[Date]],_holidays!$A$1:$C$2107,2,0)</f>
        <v>Y</v>
      </c>
      <c r="L1931" t="str">
        <f>VLOOKUP(EnergyDemand__2_1[[#This Row],[Date]],_holidays!$A$1:$C$2107,3,0)</f>
        <v>N</v>
      </c>
      <c r="M1931" s="2">
        <v>113666.485</v>
      </c>
      <c r="N1931" s="4">
        <v>25.952350200000001</v>
      </c>
      <c r="O1931" s="54">
        <f>EnergyDemand__2_1[[#This Row],[Demand]]*EnergyDemand__2_1[[#This Row],[RRP AUD$]]</f>
        <v>2949912.4247230473</v>
      </c>
    </row>
    <row r="1932" spans="1:15" x14ac:dyDescent="0.3">
      <c r="A1932" s="3">
        <v>44096</v>
      </c>
      <c r="B1932" s="3" t="str">
        <f>"Q" &amp;INT((MONTH(A1932)+2)/3) &amp; "-" &amp; YEAR(A1932)</f>
        <v>Q3-2020</v>
      </c>
      <c r="C1932" t="str">
        <f>TEXT(EnergyDemand__2_1[[#This Row],[Date]],"mmmm")</f>
        <v>September</v>
      </c>
      <c r="D1932">
        <f>WEEKNUM(EnergyDemand__2_1[[#This Row],[Date]],)</f>
        <v>39</v>
      </c>
      <c r="E1932" t="str">
        <f>TEXT(EnergyDemand__2_1[[#This Row],[Date]],"dddd")</f>
        <v>Tuesday</v>
      </c>
      <c r="F1932" s="49">
        <f>YEAR(EnergyDemand__2_1[[#This Row],[Date]])</f>
        <v>2020</v>
      </c>
      <c r="G1932">
        <v>12.3</v>
      </c>
      <c r="H1932">
        <v>18.899999999999999</v>
      </c>
      <c r="I1932">
        <v>16.8</v>
      </c>
      <c r="J1932">
        <v>0</v>
      </c>
      <c r="K1932" t="str">
        <f>VLOOKUP(EnergyDemand__2_1[[#This Row],[Date]],_holidays!$A$1:$C$2107,2,0)</f>
        <v>N</v>
      </c>
      <c r="L1932" t="str">
        <f>VLOOKUP(EnergyDemand__2_1[[#This Row],[Date]],_holidays!$A$1:$C$2107,3,0)</f>
        <v>N</v>
      </c>
      <c r="M1932" s="2">
        <v>103200.64</v>
      </c>
      <c r="N1932" s="4">
        <v>25.925322789999999</v>
      </c>
      <c r="O1932" s="54">
        <f>EnergyDemand__2_1[[#This Row],[Demand]]*EnergyDemand__2_1[[#This Row],[RRP AUD$]]</f>
        <v>2675509.9041345855</v>
      </c>
    </row>
    <row r="1933" spans="1:15" x14ac:dyDescent="0.3">
      <c r="A1933" s="3">
        <v>42456</v>
      </c>
      <c r="B1933" s="3" t="str">
        <f>"Q" &amp;INT((MONTH(A1933)+2)/3) &amp; "-" &amp; YEAR(A1933)</f>
        <v>Q1-2016</v>
      </c>
      <c r="C1933" t="str">
        <f>TEXT(EnergyDemand__2_1[[#This Row],[Date]],"mmmm")</f>
        <v>March</v>
      </c>
      <c r="D1933">
        <f>WEEKNUM(EnergyDemand__2_1[[#This Row],[Date]],)</f>
        <v>14</v>
      </c>
      <c r="E1933" t="str">
        <f>TEXT(EnergyDemand__2_1[[#This Row],[Date]],"dddd")</f>
        <v>Sunday</v>
      </c>
      <c r="F1933" s="49">
        <f>YEAR(EnergyDemand__2_1[[#This Row],[Date]])</f>
        <v>2016</v>
      </c>
      <c r="G1933">
        <v>14.3</v>
      </c>
      <c r="H1933">
        <v>19.899999999999999</v>
      </c>
      <c r="I1933">
        <v>14</v>
      </c>
      <c r="J1933">
        <v>1</v>
      </c>
      <c r="K1933" t="str">
        <f>VLOOKUP(EnergyDemand__2_1[[#This Row],[Date]],_holidays!$A$1:$C$2107,2,0)</f>
        <v>N</v>
      </c>
      <c r="L1933" t="str">
        <f>VLOOKUP(EnergyDemand__2_1[[#This Row],[Date]],_holidays!$A$1:$C$2107,3,0)</f>
        <v>Y</v>
      </c>
      <c r="M1933" s="2">
        <v>98324.645000000004</v>
      </c>
      <c r="N1933" s="4">
        <v>25.861035210000001</v>
      </c>
      <c r="O1933" s="54">
        <f>EnergyDemand__2_1[[#This Row],[Demand]]*EnergyDemand__2_1[[#This Row],[RRP AUD$]]</f>
        <v>2542777.1063557505</v>
      </c>
    </row>
    <row r="1934" spans="1:15" x14ac:dyDescent="0.3">
      <c r="A1934" s="3">
        <v>42712</v>
      </c>
      <c r="B1934" s="3" t="str">
        <f>"Q" &amp;INT((MONTH(A1934)+2)/3) &amp; "-" &amp; YEAR(A1934)</f>
        <v>Q4-2016</v>
      </c>
      <c r="C1934" t="str">
        <f>TEXT(EnergyDemand__2_1[[#This Row],[Date]],"mmmm")</f>
        <v>December</v>
      </c>
      <c r="D1934">
        <f>WEEKNUM(EnergyDemand__2_1[[#This Row],[Date]],)</f>
        <v>50</v>
      </c>
      <c r="E1934" t="str">
        <f>TEXT(EnergyDemand__2_1[[#This Row],[Date]],"dddd")</f>
        <v>Thursday</v>
      </c>
      <c r="F1934" s="49">
        <f>YEAR(EnergyDemand__2_1[[#This Row],[Date]])</f>
        <v>2016</v>
      </c>
      <c r="G1934">
        <v>15.4</v>
      </c>
      <c r="H1934">
        <v>23.2</v>
      </c>
      <c r="I1934">
        <v>11.6</v>
      </c>
      <c r="J1934">
        <v>2.2000000000000002</v>
      </c>
      <c r="K1934" t="str">
        <f>VLOOKUP(EnergyDemand__2_1[[#This Row],[Date]],_holidays!$A$1:$C$2107,2,0)</f>
        <v>Y</v>
      </c>
      <c r="L1934" t="str">
        <f>VLOOKUP(EnergyDemand__2_1[[#This Row],[Date]],_holidays!$A$1:$C$2107,3,0)</f>
        <v>N</v>
      </c>
      <c r="M1934" s="2">
        <v>105445.65</v>
      </c>
      <c r="N1934" s="4">
        <v>25.853861729999998</v>
      </c>
      <c r="O1934" s="54">
        <f>EnergyDemand__2_1[[#This Row],[Demand]]*EnergyDemand__2_1[[#This Row],[RRP AUD$]]</f>
        <v>2726177.2551299743</v>
      </c>
    </row>
    <row r="1935" spans="1:15" x14ac:dyDescent="0.3">
      <c r="A1935" s="3">
        <v>42126</v>
      </c>
      <c r="B1935" s="3" t="str">
        <f>"Q" &amp;INT((MONTH(A1935)+2)/3) &amp; "-" &amp; YEAR(A1935)</f>
        <v>Q2-2015</v>
      </c>
      <c r="C1935" t="str">
        <f>TEXT(EnergyDemand__2_1[[#This Row],[Date]],"mmmm")</f>
        <v>May</v>
      </c>
      <c r="D1935">
        <f>WEEKNUM(EnergyDemand__2_1[[#This Row],[Date]],)</f>
        <v>18</v>
      </c>
      <c r="E1935" t="str">
        <f>TEXT(EnergyDemand__2_1[[#This Row],[Date]],"dddd")</f>
        <v>Saturday</v>
      </c>
      <c r="F1935" s="49">
        <f>YEAR(EnergyDemand__2_1[[#This Row],[Date]])</f>
        <v>2015</v>
      </c>
      <c r="G1935">
        <v>11.6</v>
      </c>
      <c r="H1935">
        <v>22.2</v>
      </c>
      <c r="I1935">
        <v>6.1</v>
      </c>
      <c r="J1935">
        <v>0</v>
      </c>
      <c r="K1935" t="str">
        <f>VLOOKUP(EnergyDemand__2_1[[#This Row],[Date]],_holidays!$A$1:$C$2107,2,0)</f>
        <v>Y</v>
      </c>
      <c r="L1935" t="str">
        <f>VLOOKUP(EnergyDemand__2_1[[#This Row],[Date]],_holidays!$A$1:$C$2107,3,0)</f>
        <v>N</v>
      </c>
      <c r="M1935" s="2">
        <v>108487.97500000001</v>
      </c>
      <c r="N1935" s="4">
        <v>25.852039900000001</v>
      </c>
      <c r="O1935" s="54">
        <f>EnergyDemand__2_1[[#This Row],[Demand]]*EnergyDemand__2_1[[#This Row],[RRP AUD$]]</f>
        <v>2804635.4583702027</v>
      </c>
    </row>
    <row r="1936" spans="1:15" x14ac:dyDescent="0.3">
      <c r="A1936" s="3">
        <v>42736</v>
      </c>
      <c r="B1936" s="3" t="str">
        <f>"Q" &amp;INT((MONTH(A1936)+2)/3) &amp; "-" &amp; YEAR(A1936)</f>
        <v>Q1-2017</v>
      </c>
      <c r="C1936" t="str">
        <f>TEXT(EnergyDemand__2_1[[#This Row],[Date]],"mmmm")</f>
        <v>January</v>
      </c>
      <c r="D1936">
        <f>WEEKNUM(EnergyDemand__2_1[[#This Row],[Date]],)</f>
        <v>1</v>
      </c>
      <c r="E1936" t="str">
        <f>TEXT(EnergyDemand__2_1[[#This Row],[Date]],"dddd")</f>
        <v>Sunday</v>
      </c>
      <c r="F1936" s="49">
        <f>YEAR(EnergyDemand__2_1[[#This Row],[Date]])</f>
        <v>2017</v>
      </c>
      <c r="G1936">
        <v>16.8</v>
      </c>
      <c r="H1936">
        <v>21.1</v>
      </c>
      <c r="I1936">
        <v>8.5</v>
      </c>
      <c r="J1936">
        <v>0</v>
      </c>
      <c r="K1936" t="str">
        <f>VLOOKUP(EnergyDemand__2_1[[#This Row],[Date]],_holidays!$A$1:$C$2107,2,0)</f>
        <v>N</v>
      </c>
      <c r="L1936" t="str">
        <f>VLOOKUP(EnergyDemand__2_1[[#This Row],[Date]],_holidays!$A$1:$C$2107,3,0)</f>
        <v>Y</v>
      </c>
      <c r="M1936" s="2">
        <v>89403.145000000004</v>
      </c>
      <c r="N1936" s="4">
        <v>25.846761099999998</v>
      </c>
      <c r="O1936" s="54">
        <f>EnergyDemand__2_1[[#This Row],[Demand]]*EnergyDemand__2_1[[#This Row],[RRP AUD$]]</f>
        <v>2310781.7304036594</v>
      </c>
    </row>
    <row r="1937" spans="1:15" x14ac:dyDescent="0.3">
      <c r="A1937" s="3">
        <v>42090</v>
      </c>
      <c r="B1937" s="3" t="str">
        <f>"Q" &amp;INT((MONTH(A1937)+2)/3) &amp; "-" &amp; YEAR(A1937)</f>
        <v>Q1-2015</v>
      </c>
      <c r="C1937" t="str">
        <f>TEXT(EnergyDemand__2_1[[#This Row],[Date]],"mmmm")</f>
        <v>March</v>
      </c>
      <c r="D1937">
        <f>WEEKNUM(EnergyDemand__2_1[[#This Row],[Date]],)</f>
        <v>13</v>
      </c>
      <c r="E1937" t="str">
        <f>TEXT(EnergyDemand__2_1[[#This Row],[Date]],"dddd")</f>
        <v>Friday</v>
      </c>
      <c r="F1937" s="49">
        <f>YEAR(EnergyDemand__2_1[[#This Row],[Date]])</f>
        <v>2015</v>
      </c>
      <c r="G1937">
        <v>11.6</v>
      </c>
      <c r="H1937">
        <v>18.100000000000001</v>
      </c>
      <c r="I1937">
        <v>11.2</v>
      </c>
      <c r="J1937">
        <v>0.2</v>
      </c>
      <c r="K1937" t="str">
        <f>VLOOKUP(EnergyDemand__2_1[[#This Row],[Date]],_holidays!$A$1:$C$2107,2,0)</f>
        <v>N</v>
      </c>
      <c r="L1937" t="str">
        <f>VLOOKUP(EnergyDemand__2_1[[#This Row],[Date]],_holidays!$A$1:$C$2107,3,0)</f>
        <v>N</v>
      </c>
      <c r="M1937" s="2">
        <v>122346.33500000001</v>
      </c>
      <c r="N1937" s="4">
        <v>25.771600379999999</v>
      </c>
      <c r="O1937" s="54">
        <f>EnergyDemand__2_1[[#This Row],[Demand]]*EnergyDemand__2_1[[#This Row],[RRP AUD$]]</f>
        <v>3153060.8535776073</v>
      </c>
    </row>
    <row r="1938" spans="1:15" x14ac:dyDescent="0.3">
      <c r="A1938" s="3">
        <v>42104</v>
      </c>
      <c r="B1938" s="3" t="str">
        <f>"Q" &amp;INT((MONTH(A1938)+2)/3) &amp; "-" &amp; YEAR(A1938)</f>
        <v>Q2-2015</v>
      </c>
      <c r="C1938" t="str">
        <f>TEXT(EnergyDemand__2_1[[#This Row],[Date]],"mmmm")</f>
        <v>April</v>
      </c>
      <c r="D1938">
        <f>WEEKNUM(EnergyDemand__2_1[[#This Row],[Date]],)</f>
        <v>15</v>
      </c>
      <c r="E1938" t="str">
        <f>TEXT(EnergyDemand__2_1[[#This Row],[Date]],"dddd")</f>
        <v>Friday</v>
      </c>
      <c r="F1938" s="49">
        <f>YEAR(EnergyDemand__2_1[[#This Row],[Date]])</f>
        <v>2015</v>
      </c>
      <c r="G1938">
        <v>8.6</v>
      </c>
      <c r="H1938">
        <v>18.7</v>
      </c>
      <c r="I1938">
        <v>15.9</v>
      </c>
      <c r="J1938">
        <v>0</v>
      </c>
      <c r="K1938" t="str">
        <f>VLOOKUP(EnergyDemand__2_1[[#This Row],[Date]],_holidays!$A$1:$C$2107,2,0)</f>
        <v>N</v>
      </c>
      <c r="L1938" t="str">
        <f>VLOOKUP(EnergyDemand__2_1[[#This Row],[Date]],_holidays!$A$1:$C$2107,3,0)</f>
        <v>N</v>
      </c>
      <c r="M1938" s="2">
        <v>121753.11500000001</v>
      </c>
      <c r="N1938" s="4">
        <v>25.677110800000001</v>
      </c>
      <c r="O1938" s="54">
        <f>EnergyDemand__2_1[[#This Row],[Demand]]*EnergyDemand__2_1[[#This Row],[RRP AUD$]]</f>
        <v>3126268.2241001423</v>
      </c>
    </row>
    <row r="1939" spans="1:15" ht="15.6" x14ac:dyDescent="0.4">
      <c r="A1939" s="3">
        <v>42005</v>
      </c>
      <c r="B1939" s="23" t="str">
        <f>"Q" &amp;INT((MONTH(A1939)+2)/3) &amp; "-" &amp; YEAR(A1939)</f>
        <v>Q1-2015</v>
      </c>
      <c r="C1939" t="str">
        <f>TEXT(EnergyDemand__2_1[[#This Row],[Date]],"mmmm")</f>
        <v>January</v>
      </c>
      <c r="D1939">
        <f>WEEKNUM(EnergyDemand__2_1[[#This Row],[Date]],)</f>
        <v>1</v>
      </c>
      <c r="E1939" t="str">
        <f>TEXT(EnergyDemand__2_1[[#This Row],[Date]],"dddd")</f>
        <v>Thursday</v>
      </c>
      <c r="F1939" s="49">
        <f>YEAR(EnergyDemand__2_1[[#This Row],[Date]])</f>
        <v>2015</v>
      </c>
      <c r="G1939">
        <v>13.3</v>
      </c>
      <c r="H1939">
        <v>26.9</v>
      </c>
      <c r="I1939">
        <v>23.6</v>
      </c>
      <c r="J1939">
        <v>0</v>
      </c>
      <c r="K1939" t="str">
        <f>VLOOKUP(EnergyDemand__2_1[[#This Row],[Date]],_holidays!$A$1:$C$2107,2,0)</f>
        <v>N</v>
      </c>
      <c r="L1939" t="str">
        <f>VLOOKUP(EnergyDemand__2_1[[#This Row],[Date]],_holidays!$A$1:$C$2107,3,0)</f>
        <v>Y</v>
      </c>
      <c r="M1939" s="2">
        <v>99635.03</v>
      </c>
      <c r="N1939" s="4">
        <v>25.633696430000001</v>
      </c>
      <c r="O1939" s="54">
        <f>EnergyDemand__2_1[[#This Row],[Demand]]*EnergyDemand__2_1[[#This Row],[RRP AUD$]]</f>
        <v>2554014.1128139431</v>
      </c>
    </row>
    <row r="1940" spans="1:15" x14ac:dyDescent="0.3">
      <c r="A1940" s="3">
        <v>43941</v>
      </c>
      <c r="B1940" s="3" t="str">
        <f>"Q" &amp;INT((MONTH(A1940)+2)/3) &amp; "-" &amp; YEAR(A1940)</f>
        <v>Q2-2020</v>
      </c>
      <c r="C1940" t="str">
        <f>TEXT(EnergyDemand__2_1[[#This Row],[Date]],"mmmm")</f>
        <v>April</v>
      </c>
      <c r="D1940">
        <f>WEEKNUM(EnergyDemand__2_1[[#This Row],[Date]],)</f>
        <v>17</v>
      </c>
      <c r="E1940" t="str">
        <f>TEXT(EnergyDemand__2_1[[#This Row],[Date]],"dddd")</f>
        <v>Monday</v>
      </c>
      <c r="F1940" s="49">
        <f>YEAR(EnergyDemand__2_1[[#This Row],[Date]])</f>
        <v>2020</v>
      </c>
      <c r="G1940">
        <v>12</v>
      </c>
      <c r="H1940">
        <v>20.8</v>
      </c>
      <c r="I1940">
        <v>8.1</v>
      </c>
      <c r="J1940">
        <v>3.4</v>
      </c>
      <c r="K1940" t="str">
        <f>VLOOKUP(EnergyDemand__2_1[[#This Row],[Date]],_holidays!$A$1:$C$2107,2,0)</f>
        <v>N</v>
      </c>
      <c r="L1940" t="str">
        <f>VLOOKUP(EnergyDemand__2_1[[#This Row],[Date]],_holidays!$A$1:$C$2107,3,0)</f>
        <v>N</v>
      </c>
      <c r="M1940" s="2">
        <v>109168.595</v>
      </c>
      <c r="N1940" s="4">
        <v>25.61588931</v>
      </c>
      <c r="O1940" s="54">
        <f>EnergyDemand__2_1[[#This Row],[Demand]]*EnergyDemand__2_1[[#This Row],[RRP AUD$]]</f>
        <v>2796450.6456482196</v>
      </c>
    </row>
    <row r="1941" spans="1:15" x14ac:dyDescent="0.3">
      <c r="A1941" s="3">
        <v>44077</v>
      </c>
      <c r="B1941" s="3" t="str">
        <f>"Q" &amp;INT((MONTH(A1941)+2)/3) &amp; "-" &amp; YEAR(A1941)</f>
        <v>Q3-2020</v>
      </c>
      <c r="C1941" t="str">
        <f>TEXT(EnergyDemand__2_1[[#This Row],[Date]],"mmmm")</f>
        <v>September</v>
      </c>
      <c r="D1941">
        <f>WEEKNUM(EnergyDemand__2_1[[#This Row],[Date]],)</f>
        <v>36</v>
      </c>
      <c r="E1941" t="str">
        <f>TEXT(EnergyDemand__2_1[[#This Row],[Date]],"dddd")</f>
        <v>Thursday</v>
      </c>
      <c r="F1941" s="49">
        <f>YEAR(EnergyDemand__2_1[[#This Row],[Date]])</f>
        <v>2020</v>
      </c>
      <c r="G1941">
        <v>12.9</v>
      </c>
      <c r="H1941">
        <v>19.899999999999999</v>
      </c>
      <c r="I1941">
        <v>13.5</v>
      </c>
      <c r="J1941">
        <v>0</v>
      </c>
      <c r="K1941" t="str">
        <f>VLOOKUP(EnergyDemand__2_1[[#This Row],[Date]],_holidays!$A$1:$C$2107,2,0)</f>
        <v>N</v>
      </c>
      <c r="L1941" t="str">
        <f>VLOOKUP(EnergyDemand__2_1[[#This Row],[Date]],_holidays!$A$1:$C$2107,3,0)</f>
        <v>N</v>
      </c>
      <c r="M1941" s="2">
        <v>109327.46</v>
      </c>
      <c r="N1941" s="4">
        <v>25.567114289999999</v>
      </c>
      <c r="O1941" s="54">
        <f>EnergyDemand__2_1[[#This Row],[Demand]]*EnergyDemand__2_1[[#This Row],[RRP AUD$]]</f>
        <v>2795187.6648554034</v>
      </c>
    </row>
    <row r="1942" spans="1:15" x14ac:dyDescent="0.3">
      <c r="A1942" s="3">
        <v>42373</v>
      </c>
      <c r="B1942" s="3" t="str">
        <f>"Q" &amp;INT((MONTH(A1942)+2)/3) &amp; "-" &amp; YEAR(A1942)</f>
        <v>Q1-2016</v>
      </c>
      <c r="C1942" t="str">
        <f>TEXT(EnergyDemand__2_1[[#This Row],[Date]],"mmmm")</f>
        <v>January</v>
      </c>
      <c r="D1942">
        <f>WEEKNUM(EnergyDemand__2_1[[#This Row],[Date]],)</f>
        <v>2</v>
      </c>
      <c r="E1942" t="str">
        <f>TEXT(EnergyDemand__2_1[[#This Row],[Date]],"dddd")</f>
        <v>Monday</v>
      </c>
      <c r="F1942" s="49">
        <f>YEAR(EnergyDemand__2_1[[#This Row],[Date]])</f>
        <v>2016</v>
      </c>
      <c r="G1942">
        <v>16.3</v>
      </c>
      <c r="H1942">
        <v>26</v>
      </c>
      <c r="I1942">
        <v>15.3</v>
      </c>
      <c r="J1942">
        <v>0</v>
      </c>
      <c r="K1942" t="str">
        <f>VLOOKUP(EnergyDemand__2_1[[#This Row],[Date]],_holidays!$A$1:$C$2107,2,0)</f>
        <v>N</v>
      </c>
      <c r="L1942" t="str">
        <f>VLOOKUP(EnergyDemand__2_1[[#This Row],[Date]],_holidays!$A$1:$C$2107,3,0)</f>
        <v>N</v>
      </c>
      <c r="M1942" s="2">
        <v>110932.505</v>
      </c>
      <c r="N1942" s="4">
        <v>25.443479239999998</v>
      </c>
      <c r="O1942" s="54">
        <f>EnergyDemand__2_1[[#This Row],[Demand]]*EnergyDemand__2_1[[#This Row],[RRP AUD$]]</f>
        <v>2822508.888008696</v>
      </c>
    </row>
    <row r="1943" spans="1:15" x14ac:dyDescent="0.3">
      <c r="A1943" s="3">
        <v>42068</v>
      </c>
      <c r="B1943" s="3" t="str">
        <f>"Q" &amp;INT((MONTH(A1943)+2)/3) &amp; "-" &amp; YEAR(A1943)</f>
        <v>Q1-2015</v>
      </c>
      <c r="C1943" t="str">
        <f>TEXT(EnergyDemand__2_1[[#This Row],[Date]],"mmmm")</f>
        <v>March</v>
      </c>
      <c r="D1943">
        <f>WEEKNUM(EnergyDemand__2_1[[#This Row],[Date]],)</f>
        <v>10</v>
      </c>
      <c r="E1943" t="str">
        <f>TEXT(EnergyDemand__2_1[[#This Row],[Date]],"dddd")</f>
        <v>Thursday</v>
      </c>
      <c r="F1943" s="49">
        <f>YEAR(EnergyDemand__2_1[[#This Row],[Date]])</f>
        <v>2015</v>
      </c>
      <c r="G1943">
        <v>12.6</v>
      </c>
      <c r="H1943">
        <v>18.600000000000001</v>
      </c>
      <c r="I1943">
        <v>22.5</v>
      </c>
      <c r="J1943">
        <v>0.8</v>
      </c>
      <c r="K1943" t="str">
        <f>VLOOKUP(EnergyDemand__2_1[[#This Row],[Date]],_holidays!$A$1:$C$2107,2,0)</f>
        <v>Y</v>
      </c>
      <c r="L1943" t="str">
        <f>VLOOKUP(EnergyDemand__2_1[[#This Row],[Date]],_holidays!$A$1:$C$2107,3,0)</f>
        <v>N</v>
      </c>
      <c r="M1943" s="2">
        <v>114967.345</v>
      </c>
      <c r="N1943" s="4">
        <v>25.322828099999999</v>
      </c>
      <c r="O1943" s="54">
        <f>EnergyDemand__2_1[[#This Row],[Demand]]*EnergyDemand__2_1[[#This Row],[RRP AUD$]]</f>
        <v>2911298.3145483942</v>
      </c>
    </row>
    <row r="1944" spans="1:15" x14ac:dyDescent="0.3">
      <c r="A1944" s="3">
        <v>42232</v>
      </c>
      <c r="B1944" s="3" t="str">
        <f>"Q" &amp;INT((MONTH(A1944)+2)/3) &amp; "-" &amp; YEAR(A1944)</f>
        <v>Q3-2015</v>
      </c>
      <c r="C1944" t="str">
        <f>TEXT(EnergyDemand__2_1[[#This Row],[Date]],"mmmm")</f>
        <v>August</v>
      </c>
      <c r="D1944">
        <f>WEEKNUM(EnergyDemand__2_1[[#This Row],[Date]],)</f>
        <v>34</v>
      </c>
      <c r="E1944" t="str">
        <f>TEXT(EnergyDemand__2_1[[#This Row],[Date]],"dddd")</f>
        <v>Sunday</v>
      </c>
      <c r="F1944" s="49">
        <f>YEAR(EnergyDemand__2_1[[#This Row],[Date]])</f>
        <v>2015</v>
      </c>
      <c r="G1944">
        <v>4.7</v>
      </c>
      <c r="H1944">
        <v>17</v>
      </c>
      <c r="I1944">
        <v>9.5</v>
      </c>
      <c r="J1944">
        <v>0.2</v>
      </c>
      <c r="K1944" t="str">
        <f>VLOOKUP(EnergyDemand__2_1[[#This Row],[Date]],_holidays!$A$1:$C$2107,2,0)</f>
        <v>Y</v>
      </c>
      <c r="L1944" t="str">
        <f>VLOOKUP(EnergyDemand__2_1[[#This Row],[Date]],_holidays!$A$1:$C$2107,3,0)</f>
        <v>N</v>
      </c>
      <c r="M1944" s="2">
        <v>116648.77</v>
      </c>
      <c r="N1944" s="4">
        <v>25.317649410000001</v>
      </c>
      <c r="O1944" s="54">
        <f>EnergyDemand__2_1[[#This Row],[Demand]]*EnergyDemand__2_1[[#This Row],[RRP AUD$]]</f>
        <v>2953272.6629677261</v>
      </c>
    </row>
    <row r="1945" spans="1:15" x14ac:dyDescent="0.3">
      <c r="A1945" s="3">
        <v>42709</v>
      </c>
      <c r="B1945" s="3" t="str">
        <f>"Q" &amp;INT((MONTH(A1945)+2)/3) &amp; "-" &amp; YEAR(A1945)</f>
        <v>Q4-2016</v>
      </c>
      <c r="C1945" t="str">
        <f>TEXT(EnergyDemand__2_1[[#This Row],[Date]],"mmmm")</f>
        <v>December</v>
      </c>
      <c r="D1945">
        <f>WEEKNUM(EnergyDemand__2_1[[#This Row],[Date]],)</f>
        <v>50</v>
      </c>
      <c r="E1945" t="str">
        <f>TEXT(EnergyDemand__2_1[[#This Row],[Date]],"dddd")</f>
        <v>Monday</v>
      </c>
      <c r="F1945" s="49">
        <f>YEAR(EnergyDemand__2_1[[#This Row],[Date]])</f>
        <v>2016</v>
      </c>
      <c r="G1945">
        <v>16.899999999999999</v>
      </c>
      <c r="H1945">
        <v>21.5</v>
      </c>
      <c r="I1945">
        <v>21.6</v>
      </c>
      <c r="J1945">
        <v>2.4</v>
      </c>
      <c r="K1945" t="str">
        <f>VLOOKUP(EnergyDemand__2_1[[#This Row],[Date]],_holidays!$A$1:$C$2107,2,0)</f>
        <v>Y</v>
      </c>
      <c r="L1945" t="str">
        <f>VLOOKUP(EnergyDemand__2_1[[#This Row],[Date]],_holidays!$A$1:$C$2107,3,0)</f>
        <v>N</v>
      </c>
      <c r="M1945" s="2">
        <v>109670</v>
      </c>
      <c r="N1945" s="4">
        <v>25.294384869999998</v>
      </c>
      <c r="O1945" s="54">
        <f>EnergyDemand__2_1[[#This Row],[Demand]]*EnergyDemand__2_1[[#This Row],[RRP AUD$]]</f>
        <v>2774035.1886928999</v>
      </c>
    </row>
    <row r="1946" spans="1:15" x14ac:dyDescent="0.3">
      <c r="A1946" s="3">
        <v>42395</v>
      </c>
      <c r="B1946" s="3" t="str">
        <f>"Q" &amp;INT((MONTH(A1946)+2)/3) &amp; "-" &amp; YEAR(A1946)</f>
        <v>Q1-2016</v>
      </c>
      <c r="C1946" t="str">
        <f>TEXT(EnergyDemand__2_1[[#This Row],[Date]],"mmmm")</f>
        <v>January</v>
      </c>
      <c r="D1946">
        <f>WEEKNUM(EnergyDemand__2_1[[#This Row],[Date]],)</f>
        <v>5</v>
      </c>
      <c r="E1946" t="str">
        <f>TEXT(EnergyDemand__2_1[[#This Row],[Date]],"dddd")</f>
        <v>Tuesday</v>
      </c>
      <c r="F1946" s="49">
        <f>YEAR(EnergyDemand__2_1[[#This Row],[Date]])</f>
        <v>2016</v>
      </c>
      <c r="G1946">
        <v>16.5</v>
      </c>
      <c r="H1946">
        <v>29.4</v>
      </c>
      <c r="I1946">
        <v>28.7</v>
      </c>
      <c r="J1946">
        <v>0</v>
      </c>
      <c r="K1946" t="str">
        <f>VLOOKUP(EnergyDemand__2_1[[#This Row],[Date]],_holidays!$A$1:$C$2107,2,0)</f>
        <v>N</v>
      </c>
      <c r="L1946" t="str">
        <f>VLOOKUP(EnergyDemand__2_1[[#This Row],[Date]],_holidays!$A$1:$C$2107,3,0)</f>
        <v>Y</v>
      </c>
      <c r="M1946" s="2">
        <v>110152.815</v>
      </c>
      <c r="N1946" s="4">
        <v>25.276693940000001</v>
      </c>
      <c r="O1946" s="54">
        <f>EnergyDemand__2_1[[#This Row],[Demand]]*EnergyDemand__2_1[[#This Row],[RRP AUD$]]</f>
        <v>2784298.9913844415</v>
      </c>
    </row>
    <row r="1947" spans="1:15" x14ac:dyDescent="0.3">
      <c r="A1947" s="3">
        <v>43865</v>
      </c>
      <c r="B1947" s="3" t="str">
        <f>"Q" &amp;INT((MONTH(A1947)+2)/3) &amp; "-" &amp; YEAR(A1947)</f>
        <v>Q1-2020</v>
      </c>
      <c r="C1947" t="str">
        <f>TEXT(EnergyDemand__2_1[[#This Row],[Date]],"mmmm")</f>
        <v>February</v>
      </c>
      <c r="D1947">
        <f>WEEKNUM(EnergyDemand__2_1[[#This Row],[Date]],)</f>
        <v>6</v>
      </c>
      <c r="E1947" t="str">
        <f>TEXT(EnergyDemand__2_1[[#This Row],[Date]],"dddd")</f>
        <v>Tuesday</v>
      </c>
      <c r="F1947" s="49">
        <f>YEAR(EnergyDemand__2_1[[#This Row],[Date]])</f>
        <v>2020</v>
      </c>
      <c r="G1947">
        <v>11.3</v>
      </c>
      <c r="H1947">
        <v>19.7</v>
      </c>
      <c r="I1947">
        <v>28.6</v>
      </c>
      <c r="J1947">
        <v>0</v>
      </c>
      <c r="K1947" t="str">
        <f>VLOOKUP(EnergyDemand__2_1[[#This Row],[Date]],_holidays!$A$1:$C$2107,2,0)</f>
        <v>Y</v>
      </c>
      <c r="L1947" t="str">
        <f>VLOOKUP(EnergyDemand__2_1[[#This Row],[Date]],_holidays!$A$1:$C$2107,3,0)</f>
        <v>N</v>
      </c>
      <c r="M1947" s="2">
        <v>107034.065</v>
      </c>
      <c r="N1947" s="4">
        <v>25.212092720000001</v>
      </c>
      <c r="O1947" s="54">
        <f>EnergyDemand__2_1[[#This Row],[Demand]]*EnergyDemand__2_1[[#This Row],[RRP AUD$]]</f>
        <v>2698552.7709785071</v>
      </c>
    </row>
    <row r="1948" spans="1:15" x14ac:dyDescent="0.3">
      <c r="A1948" s="3">
        <v>42102</v>
      </c>
      <c r="B1948" s="3" t="str">
        <f>"Q" &amp;INT((MONTH(A1948)+2)/3) &amp; "-" &amp; YEAR(A1948)</f>
        <v>Q2-2015</v>
      </c>
      <c r="C1948" t="str">
        <f>TEXT(EnergyDemand__2_1[[#This Row],[Date]],"mmmm")</f>
        <v>April</v>
      </c>
      <c r="D1948">
        <f>WEEKNUM(EnergyDemand__2_1[[#This Row],[Date]],)</f>
        <v>15</v>
      </c>
      <c r="E1948" t="str">
        <f>TEXT(EnergyDemand__2_1[[#This Row],[Date]],"dddd")</f>
        <v>Wednesday</v>
      </c>
      <c r="F1948" s="49">
        <f>YEAR(EnergyDemand__2_1[[#This Row],[Date]])</f>
        <v>2015</v>
      </c>
      <c r="G1948">
        <v>13.3</v>
      </c>
      <c r="H1948">
        <v>17.7</v>
      </c>
      <c r="I1948">
        <v>12.6</v>
      </c>
      <c r="J1948">
        <v>5.6</v>
      </c>
      <c r="K1948" t="str">
        <f>VLOOKUP(EnergyDemand__2_1[[#This Row],[Date]],_holidays!$A$1:$C$2107,2,0)</f>
        <v>N</v>
      </c>
      <c r="L1948" t="str">
        <f>VLOOKUP(EnergyDemand__2_1[[#This Row],[Date]],_holidays!$A$1:$C$2107,3,0)</f>
        <v>N</v>
      </c>
      <c r="M1948" s="2">
        <v>122129.77499999999</v>
      </c>
      <c r="N1948" s="4">
        <v>25.208016520000001</v>
      </c>
      <c r="O1948" s="54">
        <f>EnergyDemand__2_1[[#This Row],[Demand]]*EnergyDemand__2_1[[#This Row],[RRP AUD$]]</f>
        <v>3078649.3857838828</v>
      </c>
    </row>
    <row r="1949" spans="1:15" x14ac:dyDescent="0.3">
      <c r="A1949" s="3">
        <v>42103</v>
      </c>
      <c r="B1949" s="3" t="str">
        <f>"Q" &amp;INT((MONTH(A1949)+2)/3) &amp; "-" &amp; YEAR(A1949)</f>
        <v>Q2-2015</v>
      </c>
      <c r="C1949" t="str">
        <f>TEXT(EnergyDemand__2_1[[#This Row],[Date]],"mmmm")</f>
        <v>April</v>
      </c>
      <c r="D1949">
        <f>WEEKNUM(EnergyDemand__2_1[[#This Row],[Date]],)</f>
        <v>15</v>
      </c>
      <c r="E1949" t="str">
        <f>TEXT(EnergyDemand__2_1[[#This Row],[Date]],"dddd")</f>
        <v>Thursday</v>
      </c>
      <c r="F1949" s="49">
        <f>YEAR(EnergyDemand__2_1[[#This Row],[Date]])</f>
        <v>2015</v>
      </c>
      <c r="G1949">
        <v>8.6999999999999993</v>
      </c>
      <c r="H1949">
        <v>19.100000000000001</v>
      </c>
      <c r="I1949">
        <v>10.9</v>
      </c>
      <c r="J1949">
        <v>0</v>
      </c>
      <c r="K1949" t="str">
        <f>VLOOKUP(EnergyDemand__2_1[[#This Row],[Date]],_holidays!$A$1:$C$2107,2,0)</f>
        <v>N</v>
      </c>
      <c r="L1949" t="str">
        <f>VLOOKUP(EnergyDemand__2_1[[#This Row],[Date]],_holidays!$A$1:$C$2107,3,0)</f>
        <v>N</v>
      </c>
      <c r="M1949" s="2">
        <v>123990.76</v>
      </c>
      <c r="N1949" s="4">
        <v>25.207800370000001</v>
      </c>
      <c r="O1949" s="54">
        <f>EnergyDemand__2_1[[#This Row],[Demand]]*EnergyDemand__2_1[[#This Row],[RRP AUD$]]</f>
        <v>3125534.3258045814</v>
      </c>
    </row>
    <row r="1950" spans="1:15" x14ac:dyDescent="0.3">
      <c r="A1950" s="3">
        <v>42063</v>
      </c>
      <c r="B1950" s="3" t="str">
        <f>"Q" &amp;INT((MONTH(A1950)+2)/3) &amp; "-" &amp; YEAR(A1950)</f>
        <v>Q1-2015</v>
      </c>
      <c r="C1950" t="str">
        <f>TEXT(EnergyDemand__2_1[[#This Row],[Date]],"mmmm")</f>
        <v>February</v>
      </c>
      <c r="D1950">
        <f>WEEKNUM(EnergyDemand__2_1[[#This Row],[Date]],)</f>
        <v>9</v>
      </c>
      <c r="E1950" t="str">
        <f>TEXT(EnergyDemand__2_1[[#This Row],[Date]],"dddd")</f>
        <v>Saturday</v>
      </c>
      <c r="F1950" s="49">
        <f>YEAR(EnergyDemand__2_1[[#This Row],[Date]])</f>
        <v>2015</v>
      </c>
      <c r="G1950">
        <v>17.899999999999999</v>
      </c>
      <c r="H1950">
        <v>32.299999999999997</v>
      </c>
      <c r="I1950">
        <v>6.9</v>
      </c>
      <c r="J1950">
        <v>0</v>
      </c>
      <c r="K1950" t="str">
        <f>VLOOKUP(EnergyDemand__2_1[[#This Row],[Date]],_holidays!$A$1:$C$2107,2,0)</f>
        <v>Y</v>
      </c>
      <c r="L1950" t="str">
        <f>VLOOKUP(EnergyDemand__2_1[[#This Row],[Date]],_holidays!$A$1:$C$2107,3,0)</f>
        <v>N</v>
      </c>
      <c r="M1950" s="2">
        <v>116275.73</v>
      </c>
      <c r="N1950" s="4">
        <v>25.143130729999999</v>
      </c>
      <c r="O1950" s="54">
        <f>EnergyDemand__2_1[[#This Row],[Demand]]*EnergyDemand__2_1[[#This Row],[RRP AUD$]]</f>
        <v>2923535.8801161828</v>
      </c>
    </row>
    <row r="1951" spans="1:15" x14ac:dyDescent="0.3">
      <c r="A1951" s="3">
        <v>42713</v>
      </c>
      <c r="B1951" s="3" t="str">
        <f>"Q" &amp;INT((MONTH(A1951)+2)/3) &amp; "-" &amp; YEAR(A1951)</f>
        <v>Q4-2016</v>
      </c>
      <c r="C1951" t="str">
        <f>TEXT(EnergyDemand__2_1[[#This Row],[Date]],"mmmm")</f>
        <v>December</v>
      </c>
      <c r="D1951">
        <f>WEEKNUM(EnergyDemand__2_1[[#This Row],[Date]],)</f>
        <v>50</v>
      </c>
      <c r="E1951" t="str">
        <f>TEXT(EnergyDemand__2_1[[#This Row],[Date]],"dddd")</f>
        <v>Friday</v>
      </c>
      <c r="F1951" s="49">
        <f>YEAR(EnergyDemand__2_1[[#This Row],[Date]])</f>
        <v>2016</v>
      </c>
      <c r="G1951">
        <v>10</v>
      </c>
      <c r="H1951">
        <v>17.3</v>
      </c>
      <c r="I1951">
        <v>23.2</v>
      </c>
      <c r="J1951">
        <v>6.6</v>
      </c>
      <c r="K1951" t="str">
        <f>VLOOKUP(EnergyDemand__2_1[[#This Row],[Date]],_holidays!$A$1:$C$2107,2,0)</f>
        <v>Y</v>
      </c>
      <c r="L1951" t="str">
        <f>VLOOKUP(EnergyDemand__2_1[[#This Row],[Date]],_holidays!$A$1:$C$2107,3,0)</f>
        <v>N</v>
      </c>
      <c r="M1951" s="2">
        <v>105664.09</v>
      </c>
      <c r="N1951" s="4">
        <v>25.118195310000001</v>
      </c>
      <c r="O1951" s="54">
        <f>EnergyDemand__2_1[[#This Row],[Demand]]*EnergyDemand__2_1[[#This Row],[RRP AUD$]]</f>
        <v>2654091.2498734179</v>
      </c>
    </row>
    <row r="1952" spans="1:15" x14ac:dyDescent="0.3">
      <c r="A1952" s="3">
        <v>42310</v>
      </c>
      <c r="B1952" s="3" t="str">
        <f>"Q" &amp;INT((MONTH(A1952)+2)/3) &amp; "-" &amp; YEAR(A1952)</f>
        <v>Q4-2015</v>
      </c>
      <c r="C1952" t="str">
        <f>TEXT(EnergyDemand__2_1[[#This Row],[Date]],"mmmm")</f>
        <v>November</v>
      </c>
      <c r="D1952">
        <f>WEEKNUM(EnergyDemand__2_1[[#This Row],[Date]],)</f>
        <v>45</v>
      </c>
      <c r="E1952" t="str">
        <f>TEXT(EnergyDemand__2_1[[#This Row],[Date]],"dddd")</f>
        <v>Monday</v>
      </c>
      <c r="F1952" s="49">
        <f>YEAR(EnergyDemand__2_1[[#This Row],[Date]])</f>
        <v>2015</v>
      </c>
      <c r="G1952">
        <v>14.5</v>
      </c>
      <c r="H1952">
        <v>16</v>
      </c>
      <c r="I1952">
        <v>8.1999999999999993</v>
      </c>
      <c r="J1952">
        <v>0</v>
      </c>
      <c r="K1952" t="str">
        <f>VLOOKUP(EnergyDemand__2_1[[#This Row],[Date]],_holidays!$A$1:$C$2107,2,0)</f>
        <v>Y</v>
      </c>
      <c r="L1952" t="str">
        <f>VLOOKUP(EnergyDemand__2_1[[#This Row],[Date]],_holidays!$A$1:$C$2107,3,0)</f>
        <v>N</v>
      </c>
      <c r="M1952" s="2">
        <v>113791.75</v>
      </c>
      <c r="N1952" s="4">
        <v>25.017848959999998</v>
      </c>
      <c r="O1952" s="54">
        <f>EnergyDemand__2_1[[#This Row],[Demand]]*EnergyDemand__2_1[[#This Row],[RRP AUD$]]</f>
        <v>2846824.8143940796</v>
      </c>
    </row>
    <row r="1953" spans="1:15" x14ac:dyDescent="0.3">
      <c r="A1953" s="3">
        <v>44108</v>
      </c>
      <c r="B1953" s="3" t="str">
        <f>"Q" &amp;INT((MONTH(A1953)+2)/3) &amp; "-" &amp; YEAR(A1953)</f>
        <v>Q4-2020</v>
      </c>
      <c r="C1953" t="str">
        <f>TEXT(EnergyDemand__2_1[[#This Row],[Date]],"mmmm")</f>
        <v>October</v>
      </c>
      <c r="D1953">
        <f>WEEKNUM(EnergyDemand__2_1[[#This Row],[Date]],)</f>
        <v>41</v>
      </c>
      <c r="E1953" t="str">
        <f>TEXT(EnergyDemand__2_1[[#This Row],[Date]],"dddd")</f>
        <v>Sunday</v>
      </c>
      <c r="F1953" s="49">
        <f>YEAR(EnergyDemand__2_1[[#This Row],[Date]])</f>
        <v>2020</v>
      </c>
      <c r="G1953">
        <v>13.5</v>
      </c>
      <c r="H1953">
        <v>29.5</v>
      </c>
      <c r="I1953">
        <v>8.4</v>
      </c>
      <c r="J1953">
        <v>0</v>
      </c>
      <c r="K1953" t="str">
        <f>VLOOKUP(EnergyDemand__2_1[[#This Row],[Date]],_holidays!$A$1:$C$2107,2,0)</f>
        <v>N</v>
      </c>
      <c r="L1953" t="str">
        <f>VLOOKUP(EnergyDemand__2_1[[#This Row],[Date]],_holidays!$A$1:$C$2107,3,0)</f>
        <v>N</v>
      </c>
      <c r="M1953" s="2">
        <v>94081.565000000002</v>
      </c>
      <c r="N1953" s="4">
        <v>25.0086136</v>
      </c>
      <c r="O1953" s="54">
        <f>EnergyDemand__2_1[[#This Row],[Demand]]*EnergyDemand__2_1[[#This Row],[RRP AUD$]]</f>
        <v>2352849.5059682839</v>
      </c>
    </row>
    <row r="1954" spans="1:15" x14ac:dyDescent="0.3">
      <c r="A1954" s="3">
        <v>42008</v>
      </c>
      <c r="B1954" s="3" t="str">
        <f>"Q" &amp;INT((MONTH(A1954)+2)/3) &amp; "-" &amp; YEAR(A1954)</f>
        <v>Q1-2015</v>
      </c>
      <c r="C1954" t="str">
        <f>TEXT(EnergyDemand__2_1[[#This Row],[Date]],"mmmm")</f>
        <v>January</v>
      </c>
      <c r="D1954">
        <f>WEEKNUM(EnergyDemand__2_1[[#This Row],[Date]],)</f>
        <v>2</v>
      </c>
      <c r="E1954" t="str">
        <f>TEXT(EnergyDemand__2_1[[#This Row],[Date]],"dddd")</f>
        <v>Sunday</v>
      </c>
      <c r="F1954" s="49">
        <f>YEAR(EnergyDemand__2_1[[#This Row],[Date]])</f>
        <v>2015</v>
      </c>
      <c r="G1954">
        <v>16.3</v>
      </c>
      <c r="H1954">
        <v>21.4</v>
      </c>
      <c r="I1954">
        <v>25.2</v>
      </c>
      <c r="J1954">
        <v>4.2</v>
      </c>
      <c r="K1954" t="str">
        <f>VLOOKUP(EnergyDemand__2_1[[#This Row],[Date]],_holidays!$A$1:$C$2107,2,0)</f>
        <v>N</v>
      </c>
      <c r="L1954" t="str">
        <f>VLOOKUP(EnergyDemand__2_1[[#This Row],[Date]],_holidays!$A$1:$C$2107,3,0)</f>
        <v>N</v>
      </c>
      <c r="M1954" s="2">
        <v>104330.715</v>
      </c>
      <c r="N1954" s="4">
        <v>25.005560240000001</v>
      </c>
      <c r="O1954" s="54">
        <f>EnergyDemand__2_1[[#This Row],[Demand]]*EnergyDemand__2_1[[#This Row],[RRP AUD$]]</f>
        <v>2608847.9788147719</v>
      </c>
    </row>
    <row r="1955" spans="1:15" x14ac:dyDescent="0.3">
      <c r="A1955" s="3">
        <v>42602</v>
      </c>
      <c r="B1955" s="3" t="str">
        <f>"Q" &amp;INT((MONTH(A1955)+2)/3) &amp; "-" &amp; YEAR(A1955)</f>
        <v>Q3-2016</v>
      </c>
      <c r="C1955" t="str">
        <f>TEXT(EnergyDemand__2_1[[#This Row],[Date]],"mmmm")</f>
        <v>August</v>
      </c>
      <c r="D1955">
        <f>WEEKNUM(EnergyDemand__2_1[[#This Row],[Date]],)</f>
        <v>34</v>
      </c>
      <c r="E1955" t="str">
        <f>TEXT(EnergyDemand__2_1[[#This Row],[Date]],"dddd")</f>
        <v>Saturday</v>
      </c>
      <c r="F1955" s="49">
        <f>YEAR(EnergyDemand__2_1[[#This Row],[Date]])</f>
        <v>2016</v>
      </c>
      <c r="G1955">
        <v>6.9</v>
      </c>
      <c r="H1955">
        <v>13.6</v>
      </c>
      <c r="I1955">
        <v>9.6999999999999993</v>
      </c>
      <c r="J1955">
        <v>9.4</v>
      </c>
      <c r="K1955" t="str">
        <f>VLOOKUP(EnergyDemand__2_1[[#This Row],[Date]],_holidays!$A$1:$C$2107,2,0)</f>
        <v>Y</v>
      </c>
      <c r="L1955" t="str">
        <f>VLOOKUP(EnergyDemand__2_1[[#This Row],[Date]],_holidays!$A$1:$C$2107,3,0)</f>
        <v>N</v>
      </c>
      <c r="M1955" s="2">
        <v>121052.06</v>
      </c>
      <c r="N1955" s="4">
        <v>25.002466940000001</v>
      </c>
      <c r="O1955" s="54">
        <f>EnergyDemand__2_1[[#This Row],[Demand]]*EnergyDemand__2_1[[#This Row],[RRP AUD$]]</f>
        <v>3026600.1281688963</v>
      </c>
    </row>
    <row r="1956" spans="1:15" x14ac:dyDescent="0.3">
      <c r="A1956" s="3">
        <v>43996</v>
      </c>
      <c r="B1956" s="3" t="str">
        <f>"Q" &amp;INT((MONTH(A1956)+2)/3) &amp; "-" &amp; YEAR(A1956)</f>
        <v>Q2-2020</v>
      </c>
      <c r="C1956" t="str">
        <f>TEXT(EnergyDemand__2_1[[#This Row],[Date]],"mmmm")</f>
        <v>June</v>
      </c>
      <c r="D1956">
        <f>WEEKNUM(EnergyDemand__2_1[[#This Row],[Date]],)</f>
        <v>25</v>
      </c>
      <c r="E1956" t="str">
        <f>TEXT(EnergyDemand__2_1[[#This Row],[Date]],"dddd")</f>
        <v>Sunday</v>
      </c>
      <c r="F1956" s="49">
        <f>YEAR(EnergyDemand__2_1[[#This Row],[Date]])</f>
        <v>2020</v>
      </c>
      <c r="G1956">
        <v>10.4</v>
      </c>
      <c r="H1956">
        <v>15.2</v>
      </c>
      <c r="I1956">
        <v>8</v>
      </c>
      <c r="J1956">
        <v>5.8</v>
      </c>
      <c r="K1956" t="str">
        <f>VLOOKUP(EnergyDemand__2_1[[#This Row],[Date]],_holidays!$A$1:$C$2107,2,0)</f>
        <v>Y</v>
      </c>
      <c r="L1956" t="str">
        <f>VLOOKUP(EnergyDemand__2_1[[#This Row],[Date]],_holidays!$A$1:$C$2107,3,0)</f>
        <v>N</v>
      </c>
      <c r="M1956" s="2">
        <v>107553.005</v>
      </c>
      <c r="N1956" s="4">
        <v>24.879646619999999</v>
      </c>
      <c r="O1956" s="54">
        <f>EnergyDemand__2_1[[#This Row],[Demand]]*EnergyDemand__2_1[[#This Row],[RRP AUD$]]</f>
        <v>2675880.7573190932</v>
      </c>
    </row>
    <row r="1957" spans="1:15" x14ac:dyDescent="0.3">
      <c r="A1957" s="3">
        <v>42581</v>
      </c>
      <c r="B1957" s="3" t="str">
        <f>"Q" &amp;INT((MONTH(A1957)+2)/3) &amp; "-" &amp; YEAR(A1957)</f>
        <v>Q3-2016</v>
      </c>
      <c r="C1957" t="str">
        <f>TEXT(EnergyDemand__2_1[[#This Row],[Date]],"mmmm")</f>
        <v>July</v>
      </c>
      <c r="D1957">
        <f>WEEKNUM(EnergyDemand__2_1[[#This Row],[Date]],)</f>
        <v>31</v>
      </c>
      <c r="E1957" t="str">
        <f>TEXT(EnergyDemand__2_1[[#This Row],[Date]],"dddd")</f>
        <v>Saturday</v>
      </c>
      <c r="F1957" s="49">
        <f>YEAR(EnergyDemand__2_1[[#This Row],[Date]])</f>
        <v>2016</v>
      </c>
      <c r="G1957">
        <v>9.1</v>
      </c>
      <c r="H1957">
        <v>13.8</v>
      </c>
      <c r="I1957">
        <v>8.5</v>
      </c>
      <c r="J1957">
        <v>2.4</v>
      </c>
      <c r="K1957" t="str">
        <f>VLOOKUP(EnergyDemand__2_1[[#This Row],[Date]],_holidays!$A$1:$C$2107,2,0)</f>
        <v>Y</v>
      </c>
      <c r="L1957" t="str">
        <f>VLOOKUP(EnergyDemand__2_1[[#This Row],[Date]],_holidays!$A$1:$C$2107,3,0)</f>
        <v>N</v>
      </c>
      <c r="M1957" s="2">
        <v>121548.535</v>
      </c>
      <c r="N1957" s="4">
        <v>24.849528429999999</v>
      </c>
      <c r="O1957" s="54">
        <f>EnergyDemand__2_1[[#This Row],[Demand]]*EnergyDemand__2_1[[#This Row],[RRP AUD$]]</f>
        <v>3020423.7761073499</v>
      </c>
    </row>
    <row r="1958" spans="1:15" x14ac:dyDescent="0.3">
      <c r="A1958" s="3">
        <v>42443</v>
      </c>
      <c r="B1958" s="3" t="str">
        <f>"Q" &amp;INT((MONTH(A1958)+2)/3) &amp; "-" &amp; YEAR(A1958)</f>
        <v>Q1-2016</v>
      </c>
      <c r="C1958" t="str">
        <f>TEXT(EnergyDemand__2_1[[#This Row],[Date]],"mmmm")</f>
        <v>March</v>
      </c>
      <c r="D1958">
        <f>WEEKNUM(EnergyDemand__2_1[[#This Row],[Date]],)</f>
        <v>12</v>
      </c>
      <c r="E1958" t="str">
        <f>TEXT(EnergyDemand__2_1[[#This Row],[Date]],"dddd")</f>
        <v>Monday</v>
      </c>
      <c r="F1958" s="49">
        <f>YEAR(EnergyDemand__2_1[[#This Row],[Date]])</f>
        <v>2016</v>
      </c>
      <c r="G1958">
        <v>18.399999999999999</v>
      </c>
      <c r="H1958">
        <v>21.3</v>
      </c>
      <c r="I1958">
        <v>10.6</v>
      </c>
      <c r="J1958">
        <v>0</v>
      </c>
      <c r="K1958" t="str">
        <f>VLOOKUP(EnergyDemand__2_1[[#This Row],[Date]],_holidays!$A$1:$C$2107,2,0)</f>
        <v>Y</v>
      </c>
      <c r="L1958" t="str">
        <f>VLOOKUP(EnergyDemand__2_1[[#This Row],[Date]],_holidays!$A$1:$C$2107,3,0)</f>
        <v>Y</v>
      </c>
      <c r="M1958" s="2">
        <v>105388.57</v>
      </c>
      <c r="N1958" s="4">
        <v>24.794429990000001</v>
      </c>
      <c r="O1958" s="54">
        <f>EnergyDemand__2_1[[#This Row],[Demand]]*EnergyDemand__2_1[[#This Row],[RRP AUD$]]</f>
        <v>2613049.5206112145</v>
      </c>
    </row>
    <row r="1959" spans="1:15" x14ac:dyDescent="0.3">
      <c r="A1959" s="3">
        <v>42092</v>
      </c>
      <c r="B1959" s="3" t="str">
        <f>"Q" &amp;INT((MONTH(A1959)+2)/3) &amp; "-" &amp; YEAR(A1959)</f>
        <v>Q1-2015</v>
      </c>
      <c r="C1959" t="str">
        <f>TEXT(EnergyDemand__2_1[[#This Row],[Date]],"mmmm")</f>
        <v>March</v>
      </c>
      <c r="D1959">
        <f>WEEKNUM(EnergyDemand__2_1[[#This Row],[Date]],)</f>
        <v>14</v>
      </c>
      <c r="E1959" t="str">
        <f>TEXT(EnergyDemand__2_1[[#This Row],[Date]],"dddd")</f>
        <v>Sunday</v>
      </c>
      <c r="F1959" s="49">
        <f>YEAR(EnergyDemand__2_1[[#This Row],[Date]])</f>
        <v>2015</v>
      </c>
      <c r="G1959">
        <v>8.5</v>
      </c>
      <c r="H1959">
        <v>22.7</v>
      </c>
      <c r="I1959">
        <v>18.600000000000001</v>
      </c>
      <c r="J1959">
        <v>0</v>
      </c>
      <c r="K1959" t="str">
        <f>VLOOKUP(EnergyDemand__2_1[[#This Row],[Date]],_holidays!$A$1:$C$2107,2,0)</f>
        <v>N</v>
      </c>
      <c r="L1959" t="str">
        <f>VLOOKUP(EnergyDemand__2_1[[#This Row],[Date]],_holidays!$A$1:$C$2107,3,0)</f>
        <v>N</v>
      </c>
      <c r="M1959" s="2">
        <v>106418.66499999999</v>
      </c>
      <c r="N1959" s="4">
        <v>24.672716350000002</v>
      </c>
      <c r="O1959" s="54">
        <f>EnergyDemand__2_1[[#This Row],[Demand]]*EnergyDemand__2_1[[#This Row],[RRP AUD$]]</f>
        <v>2625637.5358906728</v>
      </c>
    </row>
    <row r="1960" spans="1:15" x14ac:dyDescent="0.3">
      <c r="A1960" s="3">
        <v>42693</v>
      </c>
      <c r="B1960" s="3" t="str">
        <f>"Q" &amp;INT((MONTH(A1960)+2)/3) &amp; "-" &amp; YEAR(A1960)</f>
        <v>Q4-2016</v>
      </c>
      <c r="C1960" t="str">
        <f>TEXT(EnergyDemand__2_1[[#This Row],[Date]],"mmmm")</f>
        <v>November</v>
      </c>
      <c r="D1960">
        <f>WEEKNUM(EnergyDemand__2_1[[#This Row],[Date]],)</f>
        <v>47</v>
      </c>
      <c r="E1960" t="str">
        <f>TEXT(EnergyDemand__2_1[[#This Row],[Date]],"dddd")</f>
        <v>Saturday</v>
      </c>
      <c r="F1960" s="49">
        <f>YEAR(EnergyDemand__2_1[[#This Row],[Date]])</f>
        <v>2016</v>
      </c>
      <c r="G1960">
        <v>11.7</v>
      </c>
      <c r="H1960">
        <v>19.399999999999999</v>
      </c>
      <c r="I1960">
        <v>29.9</v>
      </c>
      <c r="J1960">
        <v>0</v>
      </c>
      <c r="K1960" t="str">
        <f>VLOOKUP(EnergyDemand__2_1[[#This Row],[Date]],_holidays!$A$1:$C$2107,2,0)</f>
        <v>Y</v>
      </c>
      <c r="L1960" t="str">
        <f>VLOOKUP(EnergyDemand__2_1[[#This Row],[Date]],_holidays!$A$1:$C$2107,3,0)</f>
        <v>N</v>
      </c>
      <c r="M1960" s="2">
        <v>106868.5</v>
      </c>
      <c r="N1960" s="4">
        <v>24.655993039999998</v>
      </c>
      <c r="O1960" s="54">
        <f>EnergyDemand__2_1[[#This Row],[Demand]]*EnergyDemand__2_1[[#This Row],[RRP AUD$]]</f>
        <v>2634948.9921952398</v>
      </c>
    </row>
    <row r="1961" spans="1:15" x14ac:dyDescent="0.3">
      <c r="A1961" s="3">
        <v>42421</v>
      </c>
      <c r="B1961" s="3" t="str">
        <f>"Q" &amp;INT((MONTH(A1961)+2)/3) &amp; "-" &amp; YEAR(A1961)</f>
        <v>Q1-2016</v>
      </c>
      <c r="C1961" t="str">
        <f>TEXT(EnergyDemand__2_1[[#This Row],[Date]],"mmmm")</f>
        <v>February</v>
      </c>
      <c r="D1961">
        <f>WEEKNUM(EnergyDemand__2_1[[#This Row],[Date]],)</f>
        <v>9</v>
      </c>
      <c r="E1961" t="str">
        <f>TEXT(EnergyDemand__2_1[[#This Row],[Date]],"dddd")</f>
        <v>Sunday</v>
      </c>
      <c r="F1961" s="49">
        <f>YEAR(EnergyDemand__2_1[[#This Row],[Date]])</f>
        <v>2016</v>
      </c>
      <c r="G1961">
        <v>12.6</v>
      </c>
      <c r="H1961">
        <v>24.7</v>
      </c>
      <c r="I1961">
        <v>26.5</v>
      </c>
      <c r="J1961">
        <v>0</v>
      </c>
      <c r="K1961" t="str">
        <f>VLOOKUP(EnergyDemand__2_1[[#This Row],[Date]],_holidays!$A$1:$C$2107,2,0)</f>
        <v>Y</v>
      </c>
      <c r="L1961" t="str">
        <f>VLOOKUP(EnergyDemand__2_1[[#This Row],[Date]],_holidays!$A$1:$C$2107,3,0)</f>
        <v>N</v>
      </c>
      <c r="M1961" s="2">
        <v>107884.355</v>
      </c>
      <c r="N1961" s="4">
        <v>24.60568176</v>
      </c>
      <c r="O1961" s="54">
        <f>EnergyDemand__2_1[[#This Row],[Demand]]*EnergyDemand__2_1[[#This Row],[RRP AUD$]]</f>
        <v>2654568.1060128645</v>
      </c>
    </row>
    <row r="1962" spans="1:15" x14ac:dyDescent="0.3">
      <c r="A1962" s="3">
        <v>42064</v>
      </c>
      <c r="B1962" s="3" t="str">
        <f>"Q" &amp;INT((MONTH(A1962)+2)/3) &amp; "-" &amp; YEAR(A1962)</f>
        <v>Q1-2015</v>
      </c>
      <c r="C1962" t="str">
        <f>TEXT(EnergyDemand__2_1[[#This Row],[Date]],"mmmm")</f>
        <v>March</v>
      </c>
      <c r="D1962">
        <f>WEEKNUM(EnergyDemand__2_1[[#This Row],[Date]],)</f>
        <v>10</v>
      </c>
      <c r="E1962" t="str">
        <f>TEXT(EnergyDemand__2_1[[#This Row],[Date]],"dddd")</f>
        <v>Sunday</v>
      </c>
      <c r="F1962" s="49">
        <f>YEAR(EnergyDemand__2_1[[#This Row],[Date]])</f>
        <v>2015</v>
      </c>
      <c r="G1962">
        <v>15.2</v>
      </c>
      <c r="H1962">
        <v>20.8</v>
      </c>
      <c r="I1962">
        <v>23.3</v>
      </c>
      <c r="J1962">
        <v>15.8</v>
      </c>
      <c r="K1962" t="str">
        <f>VLOOKUP(EnergyDemand__2_1[[#This Row],[Date]],_holidays!$A$1:$C$2107,2,0)</f>
        <v>Y</v>
      </c>
      <c r="L1962" t="str">
        <f>VLOOKUP(EnergyDemand__2_1[[#This Row],[Date]],_holidays!$A$1:$C$2107,3,0)</f>
        <v>N</v>
      </c>
      <c r="M1962" s="2">
        <v>103462.78</v>
      </c>
      <c r="N1962" s="4">
        <v>24.58614815</v>
      </c>
      <c r="O1962" s="54">
        <f>EnergyDemand__2_1[[#This Row],[Demand]]*EnergyDemand__2_1[[#This Row],[RRP AUD$]]</f>
        <v>2543751.2370908568</v>
      </c>
    </row>
    <row r="1963" spans="1:15" x14ac:dyDescent="0.3">
      <c r="A1963" s="3">
        <v>42050</v>
      </c>
      <c r="B1963" s="3" t="str">
        <f>"Q" &amp;INT((MONTH(A1963)+2)/3) &amp; "-" &amp; YEAR(A1963)</f>
        <v>Q1-2015</v>
      </c>
      <c r="C1963" t="str">
        <f>TEXT(EnergyDemand__2_1[[#This Row],[Date]],"mmmm")</f>
        <v>February</v>
      </c>
      <c r="D1963">
        <f>WEEKNUM(EnergyDemand__2_1[[#This Row],[Date]],)</f>
        <v>8</v>
      </c>
      <c r="E1963" t="str">
        <f>TEXT(EnergyDemand__2_1[[#This Row],[Date]],"dddd")</f>
        <v>Sunday</v>
      </c>
      <c r="F1963" s="49">
        <f>YEAR(EnergyDemand__2_1[[#This Row],[Date]])</f>
        <v>2015</v>
      </c>
      <c r="G1963">
        <v>18.2</v>
      </c>
      <c r="H1963">
        <v>34.4</v>
      </c>
      <c r="I1963">
        <v>25.7</v>
      </c>
      <c r="J1963">
        <v>0.4</v>
      </c>
      <c r="K1963" t="str">
        <f>VLOOKUP(EnergyDemand__2_1[[#This Row],[Date]],_holidays!$A$1:$C$2107,2,0)</f>
        <v>Y</v>
      </c>
      <c r="L1963" t="str">
        <f>VLOOKUP(EnergyDemand__2_1[[#This Row],[Date]],_holidays!$A$1:$C$2107,3,0)</f>
        <v>N</v>
      </c>
      <c r="M1963" s="2">
        <v>125287.71</v>
      </c>
      <c r="N1963" s="4">
        <v>24.584186939999999</v>
      </c>
      <c r="O1963" s="54">
        <f>EnergyDemand__2_1[[#This Row],[Demand]]*EnergyDemand__2_1[[#This Row],[RRP AUD$]]</f>
        <v>3080096.4839245072</v>
      </c>
    </row>
    <row r="1964" spans="1:15" x14ac:dyDescent="0.3">
      <c r="A1964" s="3">
        <v>42082</v>
      </c>
      <c r="B1964" s="3" t="str">
        <f>"Q" &amp;INT((MONTH(A1964)+2)/3) &amp; "-" &amp; YEAR(A1964)</f>
        <v>Q1-2015</v>
      </c>
      <c r="C1964" t="str">
        <f>TEXT(EnergyDemand__2_1[[#This Row],[Date]],"mmmm")</f>
        <v>March</v>
      </c>
      <c r="D1964">
        <f>WEEKNUM(EnergyDemand__2_1[[#This Row],[Date]],)</f>
        <v>12</v>
      </c>
      <c r="E1964" t="str">
        <f>TEXT(EnergyDemand__2_1[[#This Row],[Date]],"dddd")</f>
        <v>Thursday</v>
      </c>
      <c r="F1964" s="49">
        <f>YEAR(EnergyDemand__2_1[[#This Row],[Date]])</f>
        <v>2015</v>
      </c>
      <c r="G1964">
        <v>16.5</v>
      </c>
      <c r="H1964">
        <v>33.5</v>
      </c>
      <c r="I1964">
        <v>15.1</v>
      </c>
      <c r="J1964">
        <v>0</v>
      </c>
      <c r="K1964" t="str">
        <f>VLOOKUP(EnergyDemand__2_1[[#This Row],[Date]],_holidays!$A$1:$C$2107,2,0)</f>
        <v>Y</v>
      </c>
      <c r="L1964" t="str">
        <f>VLOOKUP(EnergyDemand__2_1[[#This Row],[Date]],_holidays!$A$1:$C$2107,3,0)</f>
        <v>N</v>
      </c>
      <c r="M1964" s="2">
        <v>128319.45</v>
      </c>
      <c r="N1964" s="4">
        <v>24.568240979999999</v>
      </c>
      <c r="O1964" s="54">
        <f>EnergyDemand__2_1[[#This Row],[Demand]]*EnergyDemand__2_1[[#This Row],[RRP AUD$]]</f>
        <v>3152583.1700210609</v>
      </c>
    </row>
    <row r="1965" spans="1:15" x14ac:dyDescent="0.3">
      <c r="A1965" s="3">
        <v>42113</v>
      </c>
      <c r="B1965" s="3" t="str">
        <f>"Q" &amp;INT((MONTH(A1965)+2)/3) &amp; "-" &amp; YEAR(A1965)</f>
        <v>Q2-2015</v>
      </c>
      <c r="C1965" t="str">
        <f>TEXT(EnergyDemand__2_1[[#This Row],[Date]],"mmmm")</f>
        <v>April</v>
      </c>
      <c r="D1965">
        <f>WEEKNUM(EnergyDemand__2_1[[#This Row],[Date]],)</f>
        <v>17</v>
      </c>
      <c r="E1965" t="str">
        <f>TEXT(EnergyDemand__2_1[[#This Row],[Date]],"dddd")</f>
        <v>Sunday</v>
      </c>
      <c r="F1965" s="49">
        <f>YEAR(EnergyDemand__2_1[[#This Row],[Date]])</f>
        <v>2015</v>
      </c>
      <c r="G1965">
        <v>9.6999999999999993</v>
      </c>
      <c r="H1965">
        <v>14.7</v>
      </c>
      <c r="I1965">
        <v>11</v>
      </c>
      <c r="J1965">
        <v>6.4</v>
      </c>
      <c r="K1965" t="str">
        <f>VLOOKUP(EnergyDemand__2_1[[#This Row],[Date]],_holidays!$A$1:$C$2107,2,0)</f>
        <v>Y</v>
      </c>
      <c r="L1965" t="str">
        <f>VLOOKUP(EnergyDemand__2_1[[#This Row],[Date]],_holidays!$A$1:$C$2107,3,0)</f>
        <v>N</v>
      </c>
      <c r="M1965" s="2">
        <v>107160.54</v>
      </c>
      <c r="N1965" s="4">
        <v>24.540694439999999</v>
      </c>
      <c r="O1965" s="54">
        <f>EnergyDemand__2_1[[#This Row],[Demand]]*EnergyDemand__2_1[[#This Row],[RRP AUD$]]</f>
        <v>2629794.0681653973</v>
      </c>
    </row>
    <row r="1966" spans="1:15" x14ac:dyDescent="0.3">
      <c r="A1966" s="3">
        <v>42617</v>
      </c>
      <c r="B1966" s="3" t="str">
        <f>"Q" &amp;INT((MONTH(A1966)+2)/3) &amp; "-" &amp; YEAR(A1966)</f>
        <v>Q3-2016</v>
      </c>
      <c r="C1966" t="str">
        <f>TEXT(EnergyDemand__2_1[[#This Row],[Date]],"mmmm")</f>
        <v>September</v>
      </c>
      <c r="D1966">
        <f>WEEKNUM(EnergyDemand__2_1[[#This Row],[Date]],)</f>
        <v>37</v>
      </c>
      <c r="E1966" t="str">
        <f>TEXT(EnergyDemand__2_1[[#This Row],[Date]],"dddd")</f>
        <v>Sunday</v>
      </c>
      <c r="F1966" s="49">
        <f>YEAR(EnergyDemand__2_1[[#This Row],[Date]])</f>
        <v>2016</v>
      </c>
      <c r="G1966">
        <v>10.1</v>
      </c>
      <c r="H1966">
        <v>16.899999999999999</v>
      </c>
      <c r="I1966">
        <v>10</v>
      </c>
      <c r="J1966">
        <v>0.2</v>
      </c>
      <c r="K1966" t="str">
        <f>VLOOKUP(EnergyDemand__2_1[[#This Row],[Date]],_holidays!$A$1:$C$2107,2,0)</f>
        <v>Y</v>
      </c>
      <c r="L1966" t="str">
        <f>VLOOKUP(EnergyDemand__2_1[[#This Row],[Date]],_holidays!$A$1:$C$2107,3,0)</f>
        <v>N</v>
      </c>
      <c r="M1966" s="2">
        <v>110986.005</v>
      </c>
      <c r="N1966" s="4">
        <v>24.51210764</v>
      </c>
      <c r="O1966" s="54">
        <f>EnergyDemand__2_1[[#This Row],[Demand]]*EnergyDemand__2_1[[#This Row],[RRP AUD$]]</f>
        <v>2720500.9010935784</v>
      </c>
    </row>
    <row r="1967" spans="1:15" x14ac:dyDescent="0.3">
      <c r="A1967" s="3">
        <v>43436</v>
      </c>
      <c r="B1967" s="3" t="str">
        <f>"Q" &amp;INT((MONTH(A1967)+2)/3) &amp; "-" &amp; YEAR(A1967)</f>
        <v>Q4-2018</v>
      </c>
      <c r="C1967" t="str">
        <f>TEXT(EnergyDemand__2_1[[#This Row],[Date]],"mmmm")</f>
        <v>December</v>
      </c>
      <c r="D1967">
        <f>WEEKNUM(EnergyDemand__2_1[[#This Row],[Date]],)</f>
        <v>49</v>
      </c>
      <c r="E1967" t="str">
        <f>TEXT(EnergyDemand__2_1[[#This Row],[Date]],"dddd")</f>
        <v>Sunday</v>
      </c>
      <c r="F1967" s="49">
        <f>YEAR(EnergyDemand__2_1[[#This Row],[Date]])</f>
        <v>2018</v>
      </c>
      <c r="G1967">
        <v>12.2</v>
      </c>
      <c r="H1967">
        <v>19.5</v>
      </c>
      <c r="I1967">
        <v>18.899999999999999</v>
      </c>
      <c r="J1967">
        <v>10.4</v>
      </c>
      <c r="K1967" t="str">
        <f>VLOOKUP(EnergyDemand__2_1[[#This Row],[Date]],_holidays!$A$1:$C$2107,2,0)</f>
        <v>Y</v>
      </c>
      <c r="L1967" t="str">
        <f>VLOOKUP(EnergyDemand__2_1[[#This Row],[Date]],_holidays!$A$1:$C$2107,3,0)</f>
        <v>N</v>
      </c>
      <c r="M1967" s="2">
        <v>88903.065000000002</v>
      </c>
      <c r="N1967" s="4">
        <v>24.455382029999999</v>
      </c>
      <c r="O1967" s="54">
        <f>EnergyDemand__2_1[[#This Row],[Demand]]*EnergyDemand__2_1[[#This Row],[RRP AUD$]]</f>
        <v>2174158.4182129218</v>
      </c>
    </row>
    <row r="1968" spans="1:15" x14ac:dyDescent="0.3">
      <c r="A1968" s="3">
        <v>42598</v>
      </c>
      <c r="B1968" s="3" t="str">
        <f>"Q" &amp;INT((MONTH(A1968)+2)/3) &amp; "-" &amp; YEAR(A1968)</f>
        <v>Q3-2016</v>
      </c>
      <c r="C1968" t="str">
        <f>TEXT(EnergyDemand__2_1[[#This Row],[Date]],"mmmm")</f>
        <v>August</v>
      </c>
      <c r="D1968">
        <f>WEEKNUM(EnergyDemand__2_1[[#This Row],[Date]],)</f>
        <v>34</v>
      </c>
      <c r="E1968" t="str">
        <f>TEXT(EnergyDemand__2_1[[#This Row],[Date]],"dddd")</f>
        <v>Tuesday</v>
      </c>
      <c r="F1968" s="49">
        <f>YEAR(EnergyDemand__2_1[[#This Row],[Date]])</f>
        <v>2016</v>
      </c>
      <c r="G1968">
        <v>10</v>
      </c>
      <c r="H1968">
        <v>18.2</v>
      </c>
      <c r="I1968">
        <v>13.5</v>
      </c>
      <c r="J1968">
        <v>0</v>
      </c>
      <c r="K1968" t="str">
        <f>VLOOKUP(EnergyDemand__2_1[[#This Row],[Date]],_holidays!$A$1:$C$2107,2,0)</f>
        <v>Y</v>
      </c>
      <c r="L1968" t="str">
        <f>VLOOKUP(EnergyDemand__2_1[[#This Row],[Date]],_holidays!$A$1:$C$2107,3,0)</f>
        <v>N</v>
      </c>
      <c r="M1968" s="2">
        <v>124975.11</v>
      </c>
      <c r="N1968" s="4">
        <v>24.453904470000001</v>
      </c>
      <c r="O1968" s="54">
        <f>EnergyDemand__2_1[[#This Row],[Demand]]*EnergyDemand__2_1[[#This Row],[RRP AUD$]]</f>
        <v>3056129.4010677417</v>
      </c>
    </row>
    <row r="1969" spans="1:15" x14ac:dyDescent="0.3">
      <c r="A1969" s="3">
        <v>42081</v>
      </c>
      <c r="B1969" s="3" t="str">
        <f>"Q" &amp;INT((MONTH(A1969)+2)/3) &amp; "-" &amp; YEAR(A1969)</f>
        <v>Q1-2015</v>
      </c>
      <c r="C1969" t="str">
        <f>TEXT(EnergyDemand__2_1[[#This Row],[Date]],"mmmm")</f>
        <v>March</v>
      </c>
      <c r="D1969">
        <f>WEEKNUM(EnergyDemand__2_1[[#This Row],[Date]],)</f>
        <v>12</v>
      </c>
      <c r="E1969" t="str">
        <f>TEXT(EnergyDemand__2_1[[#This Row],[Date]],"dddd")</f>
        <v>Wednesday</v>
      </c>
      <c r="F1969" s="49">
        <f>YEAR(EnergyDemand__2_1[[#This Row],[Date]])</f>
        <v>2015</v>
      </c>
      <c r="G1969">
        <v>17.8</v>
      </c>
      <c r="H1969">
        <v>24.4</v>
      </c>
      <c r="I1969">
        <v>9.4</v>
      </c>
      <c r="J1969">
        <v>1.4</v>
      </c>
      <c r="K1969" t="str">
        <f>VLOOKUP(EnergyDemand__2_1[[#This Row],[Date]],_holidays!$A$1:$C$2107,2,0)</f>
        <v>Y</v>
      </c>
      <c r="L1969" t="str">
        <f>VLOOKUP(EnergyDemand__2_1[[#This Row],[Date]],_holidays!$A$1:$C$2107,3,0)</f>
        <v>N</v>
      </c>
      <c r="M1969" s="2">
        <v>127975.815</v>
      </c>
      <c r="N1969" s="4">
        <v>24.43863773</v>
      </c>
      <c r="O1969" s="54">
        <f>EnergyDemand__2_1[[#This Row],[Demand]]*EnergyDemand__2_1[[#This Row],[RRP AUD$]]</f>
        <v>3127554.5809864998</v>
      </c>
    </row>
    <row r="1970" spans="1:15" x14ac:dyDescent="0.3">
      <c r="A1970" s="3">
        <v>42163</v>
      </c>
      <c r="B1970" s="3" t="str">
        <f>"Q" &amp;INT((MONTH(A1970)+2)/3) &amp; "-" &amp; YEAR(A1970)</f>
        <v>Q2-2015</v>
      </c>
      <c r="C1970" t="str">
        <f>TEXT(EnergyDemand__2_1[[#This Row],[Date]],"mmmm")</f>
        <v>June</v>
      </c>
      <c r="D1970">
        <f>WEEKNUM(EnergyDemand__2_1[[#This Row],[Date]],)</f>
        <v>24</v>
      </c>
      <c r="E1970" t="str">
        <f>TEXT(EnergyDemand__2_1[[#This Row],[Date]],"dddd")</f>
        <v>Monday</v>
      </c>
      <c r="F1970" s="49">
        <f>YEAR(EnergyDemand__2_1[[#This Row],[Date]])</f>
        <v>2015</v>
      </c>
      <c r="G1970">
        <v>11.1</v>
      </c>
      <c r="H1970">
        <v>18.5</v>
      </c>
      <c r="I1970">
        <v>8.1999999999999993</v>
      </c>
      <c r="J1970">
        <v>0</v>
      </c>
      <c r="K1970" t="str">
        <f>VLOOKUP(EnergyDemand__2_1[[#This Row],[Date]],_holidays!$A$1:$C$2107,2,0)</f>
        <v>Y</v>
      </c>
      <c r="L1970" t="str">
        <f>VLOOKUP(EnergyDemand__2_1[[#This Row],[Date]],_holidays!$A$1:$C$2107,3,0)</f>
        <v>Y</v>
      </c>
      <c r="M1970" s="2">
        <v>110715.815</v>
      </c>
      <c r="N1970" s="4">
        <v>24.357636500000002</v>
      </c>
      <c r="O1970" s="54">
        <f>EnergyDemand__2_1[[#This Row],[Demand]]*EnergyDemand__2_1[[#This Row],[RRP AUD$]]</f>
        <v>2696775.5765712475</v>
      </c>
    </row>
    <row r="1971" spans="1:15" x14ac:dyDescent="0.3">
      <c r="A1971" s="3">
        <v>42727</v>
      </c>
      <c r="B1971" s="3" t="str">
        <f>"Q" &amp;INT((MONTH(A1971)+2)/3) &amp; "-" &amp; YEAR(A1971)</f>
        <v>Q4-2016</v>
      </c>
      <c r="C1971" t="str">
        <f>TEXT(EnergyDemand__2_1[[#This Row],[Date]],"mmmm")</f>
        <v>December</v>
      </c>
      <c r="D1971">
        <f>WEEKNUM(EnergyDemand__2_1[[#This Row],[Date]],)</f>
        <v>52</v>
      </c>
      <c r="E1971" t="str">
        <f>TEXT(EnergyDemand__2_1[[#This Row],[Date]],"dddd")</f>
        <v>Friday</v>
      </c>
      <c r="F1971" s="49">
        <f>YEAR(EnergyDemand__2_1[[#This Row],[Date]])</f>
        <v>2016</v>
      </c>
      <c r="G1971">
        <v>12.5</v>
      </c>
      <c r="H1971">
        <v>26.3</v>
      </c>
      <c r="I1971">
        <v>28.7</v>
      </c>
      <c r="J1971">
        <v>0</v>
      </c>
      <c r="K1971" t="str">
        <f>VLOOKUP(EnergyDemand__2_1[[#This Row],[Date]],_holidays!$A$1:$C$2107,2,0)</f>
        <v>N</v>
      </c>
      <c r="L1971" t="str">
        <f>VLOOKUP(EnergyDemand__2_1[[#This Row],[Date]],_holidays!$A$1:$C$2107,3,0)</f>
        <v>N</v>
      </c>
      <c r="M1971" s="2">
        <v>112247.94500000001</v>
      </c>
      <c r="N1971" s="4">
        <v>24.329345190000002</v>
      </c>
      <c r="O1971" s="54">
        <f>EnergyDemand__2_1[[#This Row],[Demand]]*EnergyDemand__2_1[[#This Row],[RRP AUD$]]</f>
        <v>2730919.0007731351</v>
      </c>
    </row>
    <row r="1972" spans="1:15" x14ac:dyDescent="0.3">
      <c r="A1972" s="3">
        <v>44093</v>
      </c>
      <c r="B1972" s="3" t="str">
        <f>"Q" &amp;INT((MONTH(A1972)+2)/3) &amp; "-" &amp; YEAR(A1972)</f>
        <v>Q3-2020</v>
      </c>
      <c r="C1972" t="str">
        <f>TEXT(EnergyDemand__2_1[[#This Row],[Date]],"mmmm")</f>
        <v>September</v>
      </c>
      <c r="D1972">
        <f>WEEKNUM(EnergyDemand__2_1[[#This Row],[Date]],)</f>
        <v>38</v>
      </c>
      <c r="E1972" t="str">
        <f>TEXT(EnergyDemand__2_1[[#This Row],[Date]],"dddd")</f>
        <v>Saturday</v>
      </c>
      <c r="F1972" s="49">
        <f>YEAR(EnergyDemand__2_1[[#This Row],[Date]])</f>
        <v>2020</v>
      </c>
      <c r="G1972">
        <v>11.3</v>
      </c>
      <c r="H1972">
        <v>26.3</v>
      </c>
      <c r="I1972">
        <v>17.100000000000001</v>
      </c>
      <c r="J1972">
        <v>0</v>
      </c>
      <c r="K1972" t="str">
        <f>VLOOKUP(EnergyDemand__2_1[[#This Row],[Date]],_holidays!$A$1:$C$2107,2,0)</f>
        <v>N</v>
      </c>
      <c r="L1972" t="str">
        <f>VLOOKUP(EnergyDemand__2_1[[#This Row],[Date]],_holidays!$A$1:$C$2107,3,0)</f>
        <v>N</v>
      </c>
      <c r="M1972" s="2">
        <v>93384</v>
      </c>
      <c r="N1972" s="4">
        <v>24.265307830000001</v>
      </c>
      <c r="O1972" s="54">
        <f>EnergyDemand__2_1[[#This Row],[Demand]]*EnergyDemand__2_1[[#This Row],[RRP AUD$]]</f>
        <v>2265991.5063967202</v>
      </c>
    </row>
    <row r="1973" spans="1:15" x14ac:dyDescent="0.3">
      <c r="A1973" s="3">
        <v>42076</v>
      </c>
      <c r="B1973" s="3" t="str">
        <f>"Q" &amp;INT((MONTH(A1973)+2)/3) &amp; "-" &amp; YEAR(A1973)</f>
        <v>Q1-2015</v>
      </c>
      <c r="C1973" t="str">
        <f>TEXT(EnergyDemand__2_1[[#This Row],[Date]],"mmmm")</f>
        <v>March</v>
      </c>
      <c r="D1973">
        <f>WEEKNUM(EnergyDemand__2_1[[#This Row],[Date]],)</f>
        <v>11</v>
      </c>
      <c r="E1973" t="str">
        <f>TEXT(EnergyDemand__2_1[[#This Row],[Date]],"dddd")</f>
        <v>Friday</v>
      </c>
      <c r="F1973" s="49">
        <f>YEAR(EnergyDemand__2_1[[#This Row],[Date]])</f>
        <v>2015</v>
      </c>
      <c r="G1973">
        <v>14.4</v>
      </c>
      <c r="H1973">
        <v>20.399999999999999</v>
      </c>
      <c r="I1973">
        <v>21.2</v>
      </c>
      <c r="J1973">
        <v>0</v>
      </c>
      <c r="K1973" t="str">
        <f>VLOOKUP(EnergyDemand__2_1[[#This Row],[Date]],_holidays!$A$1:$C$2107,2,0)</f>
        <v>Y</v>
      </c>
      <c r="L1973" t="str">
        <f>VLOOKUP(EnergyDemand__2_1[[#This Row],[Date]],_holidays!$A$1:$C$2107,3,0)</f>
        <v>N</v>
      </c>
      <c r="M1973" s="2">
        <v>120929.815</v>
      </c>
      <c r="N1973" s="4">
        <v>24.195363230000002</v>
      </c>
      <c r="O1973" s="54">
        <f>EnergyDemand__2_1[[#This Row],[Demand]]*EnergyDemand__2_1[[#This Row],[RRP AUD$]]</f>
        <v>2925940.7992617027</v>
      </c>
    </row>
    <row r="1974" spans="1:15" x14ac:dyDescent="0.3">
      <c r="A1974" s="3">
        <v>42512</v>
      </c>
      <c r="B1974" s="3" t="str">
        <f>"Q" &amp;INT((MONTH(A1974)+2)/3) &amp; "-" &amp; YEAR(A1974)</f>
        <v>Q2-2016</v>
      </c>
      <c r="C1974" t="str">
        <f>TEXT(EnergyDemand__2_1[[#This Row],[Date]],"mmmm")</f>
        <v>May</v>
      </c>
      <c r="D1974">
        <f>WEEKNUM(EnergyDemand__2_1[[#This Row],[Date]],)</f>
        <v>22</v>
      </c>
      <c r="E1974" t="str">
        <f>TEXT(EnergyDemand__2_1[[#This Row],[Date]],"dddd")</f>
        <v>Sunday</v>
      </c>
      <c r="F1974" s="49">
        <f>YEAR(EnergyDemand__2_1[[#This Row],[Date]])</f>
        <v>2016</v>
      </c>
      <c r="G1974">
        <v>9.1999999999999993</v>
      </c>
      <c r="H1974">
        <v>22.2</v>
      </c>
      <c r="I1974">
        <v>8.5</v>
      </c>
      <c r="J1974">
        <v>0</v>
      </c>
      <c r="K1974" t="str">
        <f>VLOOKUP(EnergyDemand__2_1[[#This Row],[Date]],_holidays!$A$1:$C$2107,2,0)</f>
        <v>Y</v>
      </c>
      <c r="L1974" t="str">
        <f>VLOOKUP(EnergyDemand__2_1[[#This Row],[Date]],_holidays!$A$1:$C$2107,3,0)</f>
        <v>N</v>
      </c>
      <c r="M1974" s="2">
        <v>101618.98</v>
      </c>
      <c r="N1974" s="4">
        <v>24.192652460000001</v>
      </c>
      <c r="O1974" s="54">
        <f>EnergyDemand__2_1[[#This Row],[Demand]]*EnergyDemand__2_1[[#This Row],[RRP AUD$]]</f>
        <v>2458432.6664796909</v>
      </c>
    </row>
    <row r="1975" spans="1:15" x14ac:dyDescent="0.3">
      <c r="A1975" s="3">
        <v>42620</v>
      </c>
      <c r="B1975" s="3" t="str">
        <f>"Q" &amp;INT((MONTH(A1975)+2)/3) &amp; "-" &amp; YEAR(A1975)</f>
        <v>Q3-2016</v>
      </c>
      <c r="C1975" t="str">
        <f>TEXT(EnergyDemand__2_1[[#This Row],[Date]],"mmmm")</f>
        <v>September</v>
      </c>
      <c r="D1975">
        <f>WEEKNUM(EnergyDemand__2_1[[#This Row],[Date]],)</f>
        <v>37</v>
      </c>
      <c r="E1975" t="str">
        <f>TEXT(EnergyDemand__2_1[[#This Row],[Date]],"dddd")</f>
        <v>Wednesday</v>
      </c>
      <c r="F1975" s="49">
        <f>YEAR(EnergyDemand__2_1[[#This Row],[Date]])</f>
        <v>2016</v>
      </c>
      <c r="G1975">
        <v>9.6</v>
      </c>
      <c r="H1975">
        <v>21</v>
      </c>
      <c r="I1975">
        <v>16.7</v>
      </c>
      <c r="J1975">
        <v>0</v>
      </c>
      <c r="K1975" t="str">
        <f>VLOOKUP(EnergyDemand__2_1[[#This Row],[Date]],_holidays!$A$1:$C$2107,2,0)</f>
        <v>Y</v>
      </c>
      <c r="L1975" t="str">
        <f>VLOOKUP(EnergyDemand__2_1[[#This Row],[Date]],_holidays!$A$1:$C$2107,3,0)</f>
        <v>N</v>
      </c>
      <c r="M1975" s="2">
        <v>123307.02</v>
      </c>
      <c r="N1975" s="4">
        <v>24.182421389999998</v>
      </c>
      <c r="O1975" s="54">
        <f>EnergyDemand__2_1[[#This Row],[Demand]]*EnergyDemand__2_1[[#This Row],[RRP AUD$]]</f>
        <v>2981862.3179851575</v>
      </c>
    </row>
    <row r="1976" spans="1:15" x14ac:dyDescent="0.3">
      <c r="A1976" s="3">
        <v>42680</v>
      </c>
      <c r="B1976" s="3" t="str">
        <f>"Q" &amp;INT((MONTH(A1976)+2)/3) &amp; "-" &amp; YEAR(A1976)</f>
        <v>Q4-2016</v>
      </c>
      <c r="C1976" t="str">
        <f>TEXT(EnergyDemand__2_1[[#This Row],[Date]],"mmmm")</f>
        <v>November</v>
      </c>
      <c r="D1976">
        <f>WEEKNUM(EnergyDemand__2_1[[#This Row],[Date]],)</f>
        <v>46</v>
      </c>
      <c r="E1976" t="str">
        <f>TEXT(EnergyDemand__2_1[[#This Row],[Date]],"dddd")</f>
        <v>Sunday</v>
      </c>
      <c r="F1976" s="49">
        <f>YEAR(EnergyDemand__2_1[[#This Row],[Date]])</f>
        <v>2016</v>
      </c>
      <c r="G1976">
        <v>11.5</v>
      </c>
      <c r="H1976">
        <v>21.4</v>
      </c>
      <c r="I1976">
        <v>25.2</v>
      </c>
      <c r="J1976">
        <v>0</v>
      </c>
      <c r="K1976" t="str">
        <f>VLOOKUP(EnergyDemand__2_1[[#This Row],[Date]],_holidays!$A$1:$C$2107,2,0)</f>
        <v>Y</v>
      </c>
      <c r="L1976" t="str">
        <f>VLOOKUP(EnergyDemand__2_1[[#This Row],[Date]],_holidays!$A$1:$C$2107,3,0)</f>
        <v>N</v>
      </c>
      <c r="M1976" s="2">
        <v>96934.925000000003</v>
      </c>
      <c r="N1976" s="4">
        <v>24.15876196</v>
      </c>
      <c r="O1976" s="54">
        <f>EnergyDemand__2_1[[#This Row],[Demand]]*EnergyDemand__2_1[[#This Row],[RRP AUD$]]</f>
        <v>2341827.7786854529</v>
      </c>
    </row>
    <row r="1977" spans="1:15" x14ac:dyDescent="0.3">
      <c r="A1977" s="3">
        <v>43952</v>
      </c>
      <c r="B1977" s="3" t="str">
        <f>"Q" &amp;INT((MONTH(A1977)+2)/3) &amp; "-" &amp; YEAR(A1977)</f>
        <v>Q2-2020</v>
      </c>
      <c r="C1977" t="str">
        <f>TEXT(EnergyDemand__2_1[[#This Row],[Date]],"mmmm")</f>
        <v>May</v>
      </c>
      <c r="D1977">
        <f>WEEKNUM(EnergyDemand__2_1[[#This Row],[Date]],)</f>
        <v>18</v>
      </c>
      <c r="E1977" t="str">
        <f>TEXT(EnergyDemand__2_1[[#This Row],[Date]],"dddd")</f>
        <v>Friday</v>
      </c>
      <c r="F1977" s="49">
        <f>YEAR(EnergyDemand__2_1[[#This Row],[Date]])</f>
        <v>2020</v>
      </c>
      <c r="G1977">
        <v>7.6</v>
      </c>
      <c r="H1977">
        <v>13</v>
      </c>
      <c r="I1977">
        <v>5.0999999999999996</v>
      </c>
      <c r="J1977">
        <v>8</v>
      </c>
      <c r="K1977" t="str">
        <f>VLOOKUP(EnergyDemand__2_1[[#This Row],[Date]],_holidays!$A$1:$C$2107,2,0)</f>
        <v>N</v>
      </c>
      <c r="L1977" t="str">
        <f>VLOOKUP(EnergyDemand__2_1[[#This Row],[Date]],_holidays!$A$1:$C$2107,3,0)</f>
        <v>N</v>
      </c>
      <c r="M1977" s="2">
        <v>127238.875</v>
      </c>
      <c r="N1977" s="4">
        <v>24.122816870000001</v>
      </c>
      <c r="O1977" s="54">
        <f>EnergyDemand__2_1[[#This Row],[Demand]]*EnergyDemand__2_1[[#This Row],[RRP AUD$]]</f>
        <v>3069360.0803698213</v>
      </c>
    </row>
    <row r="1978" spans="1:15" x14ac:dyDescent="0.3">
      <c r="A1978" s="3">
        <v>42083</v>
      </c>
      <c r="B1978" s="3" t="str">
        <f>"Q" &amp;INT((MONTH(A1978)+2)/3) &amp; "-" &amp; YEAR(A1978)</f>
        <v>Q1-2015</v>
      </c>
      <c r="C1978" t="str">
        <f>TEXT(EnergyDemand__2_1[[#This Row],[Date]],"mmmm")</f>
        <v>March</v>
      </c>
      <c r="D1978">
        <f>WEEKNUM(EnergyDemand__2_1[[#This Row],[Date]],)</f>
        <v>12</v>
      </c>
      <c r="E1978" t="str">
        <f>TEXT(EnergyDemand__2_1[[#This Row],[Date]],"dddd")</f>
        <v>Friday</v>
      </c>
      <c r="F1978" s="49">
        <f>YEAR(EnergyDemand__2_1[[#This Row],[Date]])</f>
        <v>2015</v>
      </c>
      <c r="G1978">
        <v>14.2</v>
      </c>
      <c r="H1978">
        <v>19.600000000000001</v>
      </c>
      <c r="I1978">
        <v>19.899999999999999</v>
      </c>
      <c r="J1978">
        <v>0</v>
      </c>
      <c r="K1978" t="str">
        <f>VLOOKUP(EnergyDemand__2_1[[#This Row],[Date]],_holidays!$A$1:$C$2107,2,0)</f>
        <v>Y</v>
      </c>
      <c r="L1978" t="str">
        <f>VLOOKUP(EnergyDemand__2_1[[#This Row],[Date]],_holidays!$A$1:$C$2107,3,0)</f>
        <v>N</v>
      </c>
      <c r="M1978" s="2">
        <v>119491.32</v>
      </c>
      <c r="N1978" s="4">
        <v>24.06816285</v>
      </c>
      <c r="O1978" s="54">
        <f>EnergyDemand__2_1[[#This Row],[Demand]]*EnergyDemand__2_1[[#This Row],[RRP AUD$]]</f>
        <v>2875936.5489214621</v>
      </c>
    </row>
    <row r="1979" spans="1:15" x14ac:dyDescent="0.3">
      <c r="A1979" s="3">
        <v>42734</v>
      </c>
      <c r="B1979" s="3" t="str">
        <f>"Q" &amp;INT((MONTH(A1979)+2)/3) &amp; "-" &amp; YEAR(A1979)</f>
        <v>Q4-2016</v>
      </c>
      <c r="C1979" t="str">
        <f>TEXT(EnergyDemand__2_1[[#This Row],[Date]],"mmmm")</f>
        <v>December</v>
      </c>
      <c r="D1979">
        <f>WEEKNUM(EnergyDemand__2_1[[#This Row],[Date]],)</f>
        <v>53</v>
      </c>
      <c r="E1979" t="str">
        <f>TEXT(EnergyDemand__2_1[[#This Row],[Date]],"dddd")</f>
        <v>Friday</v>
      </c>
      <c r="F1979" s="49">
        <f>YEAR(EnergyDemand__2_1[[#This Row],[Date]])</f>
        <v>2016</v>
      </c>
      <c r="G1979">
        <v>20.100000000000001</v>
      </c>
      <c r="H1979">
        <v>27.8</v>
      </c>
      <c r="I1979">
        <v>28.8</v>
      </c>
      <c r="J1979">
        <v>20.399999999999999</v>
      </c>
      <c r="K1979" t="str">
        <f>VLOOKUP(EnergyDemand__2_1[[#This Row],[Date]],_holidays!$A$1:$C$2107,2,0)</f>
        <v>N</v>
      </c>
      <c r="L1979" t="str">
        <f>VLOOKUP(EnergyDemand__2_1[[#This Row],[Date]],_holidays!$A$1:$C$2107,3,0)</f>
        <v>N</v>
      </c>
      <c r="M1979" s="2">
        <v>112141.83</v>
      </c>
      <c r="N1979" s="4">
        <v>24.065077649999999</v>
      </c>
      <c r="O1979" s="54">
        <f>EnergyDemand__2_1[[#This Row],[Demand]]*EnergyDemand__2_1[[#This Row],[RRP AUD$]]</f>
        <v>2698701.8467630995</v>
      </c>
    </row>
    <row r="1980" spans="1:15" x14ac:dyDescent="0.3">
      <c r="A1980" s="3">
        <v>42190</v>
      </c>
      <c r="B1980" s="3" t="str">
        <f>"Q" &amp;INT((MONTH(A1980)+2)/3) &amp; "-" &amp; YEAR(A1980)</f>
        <v>Q3-2015</v>
      </c>
      <c r="C1980" t="str">
        <f>TEXT(EnergyDemand__2_1[[#This Row],[Date]],"mmmm")</f>
        <v>July</v>
      </c>
      <c r="D1980">
        <f>WEEKNUM(EnergyDemand__2_1[[#This Row],[Date]],)</f>
        <v>28</v>
      </c>
      <c r="E1980" t="str">
        <f>TEXT(EnergyDemand__2_1[[#This Row],[Date]],"dddd")</f>
        <v>Sunday</v>
      </c>
      <c r="F1980" s="49">
        <f>YEAR(EnergyDemand__2_1[[#This Row],[Date]])</f>
        <v>2015</v>
      </c>
      <c r="G1980">
        <v>8.1999999999999993</v>
      </c>
      <c r="H1980">
        <v>14.9</v>
      </c>
      <c r="I1980">
        <v>8.1999999999999993</v>
      </c>
      <c r="J1980">
        <v>2</v>
      </c>
      <c r="K1980" t="str">
        <f>VLOOKUP(EnergyDemand__2_1[[#This Row],[Date]],_holidays!$A$1:$C$2107,2,0)</f>
        <v>N</v>
      </c>
      <c r="L1980" t="str">
        <f>VLOOKUP(EnergyDemand__2_1[[#This Row],[Date]],_holidays!$A$1:$C$2107,3,0)</f>
        <v>N</v>
      </c>
      <c r="M1980" s="2">
        <v>117312.925</v>
      </c>
      <c r="N1980" s="4">
        <v>24.00328983</v>
      </c>
      <c r="O1980" s="54">
        <f>EnergyDemand__2_1[[#This Row],[Demand]]*EnergyDemand__2_1[[#This Row],[RRP AUD$]]</f>
        <v>2815896.1395800528</v>
      </c>
    </row>
    <row r="1981" spans="1:15" x14ac:dyDescent="0.3">
      <c r="A1981" s="3">
        <v>42043</v>
      </c>
      <c r="B1981" s="3" t="str">
        <f>"Q" &amp;INT((MONTH(A1981)+2)/3) &amp; "-" &amp; YEAR(A1981)</f>
        <v>Q1-2015</v>
      </c>
      <c r="C1981" t="str">
        <f>TEXT(EnergyDemand__2_1[[#This Row],[Date]],"mmmm")</f>
        <v>February</v>
      </c>
      <c r="D1981">
        <f>WEEKNUM(EnergyDemand__2_1[[#This Row],[Date]],)</f>
        <v>7</v>
      </c>
      <c r="E1981" t="str">
        <f>TEXT(EnergyDemand__2_1[[#This Row],[Date]],"dddd")</f>
        <v>Sunday</v>
      </c>
      <c r="F1981" s="49">
        <f>YEAR(EnergyDemand__2_1[[#This Row],[Date]])</f>
        <v>2015</v>
      </c>
      <c r="G1981">
        <v>18.899999999999999</v>
      </c>
      <c r="H1981">
        <v>21.5</v>
      </c>
      <c r="I1981">
        <v>16.600000000000001</v>
      </c>
      <c r="J1981">
        <v>0</v>
      </c>
      <c r="K1981" t="str">
        <f>VLOOKUP(EnergyDemand__2_1[[#This Row],[Date]],_holidays!$A$1:$C$2107,2,0)</f>
        <v>Y</v>
      </c>
      <c r="L1981" t="str">
        <f>VLOOKUP(EnergyDemand__2_1[[#This Row],[Date]],_holidays!$A$1:$C$2107,3,0)</f>
        <v>N</v>
      </c>
      <c r="M1981" s="2">
        <v>112108.215</v>
      </c>
      <c r="N1981" s="4">
        <v>23.974106599999999</v>
      </c>
      <c r="O1981" s="54">
        <f>EnergyDemand__2_1[[#This Row],[Demand]]*EnergyDemand__2_1[[#This Row],[RRP AUD$]]</f>
        <v>2687694.2971457187</v>
      </c>
    </row>
    <row r="1982" spans="1:15" x14ac:dyDescent="0.3">
      <c r="A1982" s="3">
        <v>42399</v>
      </c>
      <c r="B1982" s="3" t="str">
        <f>"Q" &amp;INT((MONTH(A1982)+2)/3) &amp; "-" &amp; YEAR(A1982)</f>
        <v>Q1-2016</v>
      </c>
      <c r="C1982" t="str">
        <f>TEXT(EnergyDemand__2_1[[#This Row],[Date]],"mmmm")</f>
        <v>January</v>
      </c>
      <c r="D1982">
        <f>WEEKNUM(EnergyDemand__2_1[[#This Row],[Date]],)</f>
        <v>5</v>
      </c>
      <c r="E1982" t="str">
        <f>TEXT(EnergyDemand__2_1[[#This Row],[Date]],"dddd")</f>
        <v>Saturday</v>
      </c>
      <c r="F1982" s="49">
        <f>YEAR(EnergyDemand__2_1[[#This Row],[Date]])</f>
        <v>2016</v>
      </c>
      <c r="G1982">
        <v>12.3</v>
      </c>
      <c r="H1982">
        <v>22.4</v>
      </c>
      <c r="I1982">
        <v>24</v>
      </c>
      <c r="J1982">
        <v>1.2</v>
      </c>
      <c r="K1982" t="str">
        <f>VLOOKUP(EnergyDemand__2_1[[#This Row],[Date]],_holidays!$A$1:$C$2107,2,0)</f>
        <v>Y</v>
      </c>
      <c r="L1982" t="str">
        <f>VLOOKUP(EnergyDemand__2_1[[#This Row],[Date]],_holidays!$A$1:$C$2107,3,0)</f>
        <v>N</v>
      </c>
      <c r="M1982" s="2">
        <v>107579.345</v>
      </c>
      <c r="N1982" s="4">
        <v>23.84687233</v>
      </c>
      <c r="O1982" s="54">
        <f>EnergyDemand__2_1[[#This Row],[Demand]]*EnergyDemand__2_1[[#This Row],[RRP AUD$]]</f>
        <v>2565430.9055600241</v>
      </c>
    </row>
    <row r="1983" spans="1:15" x14ac:dyDescent="0.3">
      <c r="A1983" s="3">
        <v>42731</v>
      </c>
      <c r="B1983" s="3" t="str">
        <f>"Q" &amp;INT((MONTH(A1983)+2)/3) &amp; "-" &amp; YEAR(A1983)</f>
        <v>Q4-2016</v>
      </c>
      <c r="C1983" t="str">
        <f>TEXT(EnergyDemand__2_1[[#This Row],[Date]],"mmmm")</f>
        <v>December</v>
      </c>
      <c r="D1983">
        <f>WEEKNUM(EnergyDemand__2_1[[#This Row],[Date]],)</f>
        <v>53</v>
      </c>
      <c r="E1983" t="str">
        <f>TEXT(EnergyDemand__2_1[[#This Row],[Date]],"dddd")</f>
        <v>Tuesday</v>
      </c>
      <c r="F1983" s="49">
        <f>YEAR(EnergyDemand__2_1[[#This Row],[Date]])</f>
        <v>2016</v>
      </c>
      <c r="G1983">
        <v>18</v>
      </c>
      <c r="H1983">
        <v>29.8</v>
      </c>
      <c r="I1983">
        <v>5.8</v>
      </c>
      <c r="J1983">
        <v>1.6</v>
      </c>
      <c r="K1983" t="str">
        <f>VLOOKUP(EnergyDemand__2_1[[#This Row],[Date]],_holidays!$A$1:$C$2107,2,0)</f>
        <v>N</v>
      </c>
      <c r="L1983" t="str">
        <f>VLOOKUP(EnergyDemand__2_1[[#This Row],[Date]],_holidays!$A$1:$C$2107,3,0)</f>
        <v>Y</v>
      </c>
      <c r="M1983" s="2">
        <v>99701.43</v>
      </c>
      <c r="N1983" s="4">
        <v>23.813537400000001</v>
      </c>
      <c r="O1983" s="54">
        <f>EnergyDemand__2_1[[#This Row],[Demand]]*EnergyDemand__2_1[[#This Row],[RRP AUD$]]</f>
        <v>2374243.7321384819</v>
      </c>
    </row>
    <row r="1984" spans="1:15" x14ac:dyDescent="0.3">
      <c r="A1984" s="3">
        <v>42072</v>
      </c>
      <c r="B1984" s="3" t="str">
        <f>"Q" &amp;INT((MONTH(A1984)+2)/3) &amp; "-" &amp; YEAR(A1984)</f>
        <v>Q1-2015</v>
      </c>
      <c r="C1984" t="str">
        <f>TEXT(EnergyDemand__2_1[[#This Row],[Date]],"mmmm")</f>
        <v>March</v>
      </c>
      <c r="D1984">
        <f>WEEKNUM(EnergyDemand__2_1[[#This Row],[Date]],)</f>
        <v>11</v>
      </c>
      <c r="E1984" t="str">
        <f>TEXT(EnergyDemand__2_1[[#This Row],[Date]],"dddd")</f>
        <v>Monday</v>
      </c>
      <c r="F1984" s="49">
        <f>YEAR(EnergyDemand__2_1[[#This Row],[Date]])</f>
        <v>2015</v>
      </c>
      <c r="G1984">
        <v>14.4</v>
      </c>
      <c r="H1984">
        <v>23.8</v>
      </c>
      <c r="I1984">
        <v>18.600000000000001</v>
      </c>
      <c r="J1984">
        <v>0</v>
      </c>
      <c r="K1984" t="str">
        <f>VLOOKUP(EnergyDemand__2_1[[#This Row],[Date]],_holidays!$A$1:$C$2107,2,0)</f>
        <v>Y</v>
      </c>
      <c r="L1984" t="str">
        <f>VLOOKUP(EnergyDemand__2_1[[#This Row],[Date]],_holidays!$A$1:$C$2107,3,0)</f>
        <v>Y</v>
      </c>
      <c r="M1984" s="2">
        <v>108282.48</v>
      </c>
      <c r="N1984" s="4">
        <v>23.80806827</v>
      </c>
      <c r="O1984" s="54">
        <f>EnergyDemand__2_1[[#This Row],[Demand]]*EnergyDemand__2_1[[#This Row],[RRP AUD$]]</f>
        <v>2577996.6762849092</v>
      </c>
    </row>
    <row r="1985" spans="1:15" x14ac:dyDescent="0.3">
      <c r="A1985" s="3">
        <v>42700</v>
      </c>
      <c r="B1985" s="3" t="str">
        <f>"Q" &amp;INT((MONTH(A1985)+2)/3) &amp; "-" &amp; YEAR(A1985)</f>
        <v>Q4-2016</v>
      </c>
      <c r="C1985" t="str">
        <f>TEXT(EnergyDemand__2_1[[#This Row],[Date]],"mmmm")</f>
        <v>November</v>
      </c>
      <c r="D1985">
        <f>WEEKNUM(EnergyDemand__2_1[[#This Row],[Date]],)</f>
        <v>48</v>
      </c>
      <c r="E1985" t="str">
        <f>TEXT(EnergyDemand__2_1[[#This Row],[Date]],"dddd")</f>
        <v>Saturday</v>
      </c>
      <c r="F1985" s="49">
        <f>YEAR(EnergyDemand__2_1[[#This Row],[Date]])</f>
        <v>2016</v>
      </c>
      <c r="G1985">
        <v>12.2</v>
      </c>
      <c r="H1985">
        <v>17.399999999999999</v>
      </c>
      <c r="I1985">
        <v>18.8</v>
      </c>
      <c r="J1985">
        <v>0</v>
      </c>
      <c r="K1985" t="str">
        <f>VLOOKUP(EnergyDemand__2_1[[#This Row],[Date]],_holidays!$A$1:$C$2107,2,0)</f>
        <v>Y</v>
      </c>
      <c r="L1985" t="str">
        <f>VLOOKUP(EnergyDemand__2_1[[#This Row],[Date]],_holidays!$A$1:$C$2107,3,0)</f>
        <v>N</v>
      </c>
      <c r="M1985" s="2">
        <v>104700.05499999999</v>
      </c>
      <c r="N1985" s="4">
        <v>23.790582969999999</v>
      </c>
      <c r="O1985" s="54">
        <f>EnergyDemand__2_1[[#This Row],[Demand]]*EnergyDemand__2_1[[#This Row],[RRP AUD$]]</f>
        <v>2490875.3454410629</v>
      </c>
    </row>
    <row r="1986" spans="1:15" x14ac:dyDescent="0.3">
      <c r="A1986" s="3">
        <v>43926</v>
      </c>
      <c r="B1986" s="3" t="str">
        <f>"Q" &amp;INT((MONTH(A1986)+2)/3) &amp; "-" &amp; YEAR(A1986)</f>
        <v>Q2-2020</v>
      </c>
      <c r="C1986" t="str">
        <f>TEXT(EnergyDemand__2_1[[#This Row],[Date]],"mmmm")</f>
        <v>April</v>
      </c>
      <c r="D1986">
        <f>WEEKNUM(EnergyDemand__2_1[[#This Row],[Date]],)</f>
        <v>15</v>
      </c>
      <c r="E1986" t="str">
        <f>TEXT(EnergyDemand__2_1[[#This Row],[Date]],"dddd")</f>
        <v>Sunday</v>
      </c>
      <c r="F1986" s="49">
        <f>YEAR(EnergyDemand__2_1[[#This Row],[Date]])</f>
        <v>2020</v>
      </c>
      <c r="G1986">
        <v>9.5</v>
      </c>
      <c r="H1986">
        <v>16.899999999999999</v>
      </c>
      <c r="I1986">
        <v>4.5</v>
      </c>
      <c r="J1986">
        <v>4.4000000000000004</v>
      </c>
      <c r="K1986" t="str">
        <f>VLOOKUP(EnergyDemand__2_1[[#This Row],[Date]],_holidays!$A$1:$C$2107,2,0)</f>
        <v>N</v>
      </c>
      <c r="L1986" t="str">
        <f>VLOOKUP(EnergyDemand__2_1[[#This Row],[Date]],_holidays!$A$1:$C$2107,3,0)</f>
        <v>N</v>
      </c>
      <c r="M1986" s="2">
        <v>105098.02499999999</v>
      </c>
      <c r="N1986" s="4">
        <v>23.78090796</v>
      </c>
      <c r="O1986" s="54">
        <f>EnergyDemand__2_1[[#This Row],[Demand]]*EnergyDemand__2_1[[#This Row],[RRP AUD$]]</f>
        <v>2499326.4593027788</v>
      </c>
    </row>
    <row r="1987" spans="1:15" x14ac:dyDescent="0.3">
      <c r="A1987" s="3">
        <v>42385</v>
      </c>
      <c r="B1987" s="3" t="str">
        <f>"Q" &amp;INT((MONTH(A1987)+2)/3) &amp; "-" &amp; YEAR(A1987)</f>
        <v>Q1-2016</v>
      </c>
      <c r="C1987" t="str">
        <f>TEXT(EnergyDemand__2_1[[#This Row],[Date]],"mmmm")</f>
        <v>January</v>
      </c>
      <c r="D1987">
        <f>WEEKNUM(EnergyDemand__2_1[[#This Row],[Date]],)</f>
        <v>3</v>
      </c>
      <c r="E1987" t="str">
        <f>TEXT(EnergyDemand__2_1[[#This Row],[Date]],"dddd")</f>
        <v>Saturday</v>
      </c>
      <c r="F1987" s="49">
        <f>YEAR(EnergyDemand__2_1[[#This Row],[Date]])</f>
        <v>2016</v>
      </c>
      <c r="G1987">
        <v>11.9</v>
      </c>
      <c r="H1987">
        <v>22.3</v>
      </c>
      <c r="I1987">
        <v>32.6</v>
      </c>
      <c r="J1987">
        <v>0</v>
      </c>
      <c r="K1987" t="str">
        <f>VLOOKUP(EnergyDemand__2_1[[#This Row],[Date]],_holidays!$A$1:$C$2107,2,0)</f>
        <v>N</v>
      </c>
      <c r="L1987" t="str">
        <f>VLOOKUP(EnergyDemand__2_1[[#This Row],[Date]],_holidays!$A$1:$C$2107,3,0)</f>
        <v>N</v>
      </c>
      <c r="M1987" s="2">
        <v>103046.17</v>
      </c>
      <c r="N1987" s="4">
        <v>23.67497011</v>
      </c>
      <c r="O1987" s="54">
        <f>EnergyDemand__2_1[[#This Row],[Demand]]*EnergyDemand__2_1[[#This Row],[RRP AUD$]]</f>
        <v>2439614.9946999787</v>
      </c>
    </row>
    <row r="1988" spans="1:15" x14ac:dyDescent="0.3">
      <c r="A1988" s="3">
        <v>42721</v>
      </c>
      <c r="B1988" s="3" t="str">
        <f>"Q" &amp;INT((MONTH(A1988)+2)/3) &amp; "-" &amp; YEAR(A1988)</f>
        <v>Q4-2016</v>
      </c>
      <c r="C1988" t="str">
        <f>TEXT(EnergyDemand__2_1[[#This Row],[Date]],"mmmm")</f>
        <v>December</v>
      </c>
      <c r="D1988">
        <f>WEEKNUM(EnergyDemand__2_1[[#This Row],[Date]],)</f>
        <v>51</v>
      </c>
      <c r="E1988" t="str">
        <f>TEXT(EnergyDemand__2_1[[#This Row],[Date]],"dddd")</f>
        <v>Saturday</v>
      </c>
      <c r="F1988" s="49">
        <f>YEAR(EnergyDemand__2_1[[#This Row],[Date]])</f>
        <v>2016</v>
      </c>
      <c r="G1988">
        <v>15.1</v>
      </c>
      <c r="H1988">
        <v>20.9</v>
      </c>
      <c r="I1988">
        <v>22.5</v>
      </c>
      <c r="J1988">
        <v>0</v>
      </c>
      <c r="K1988" t="str">
        <f>VLOOKUP(EnergyDemand__2_1[[#This Row],[Date]],_holidays!$A$1:$C$2107,2,0)</f>
        <v>Y</v>
      </c>
      <c r="L1988" t="str">
        <f>VLOOKUP(EnergyDemand__2_1[[#This Row],[Date]],_holidays!$A$1:$C$2107,3,0)</f>
        <v>N</v>
      </c>
      <c r="M1988" s="2">
        <v>90227.48</v>
      </c>
      <c r="N1988" s="4">
        <v>23.576231230000001</v>
      </c>
      <c r="O1988" s="54">
        <f>EnergyDemand__2_1[[#This Row],[Demand]]*EnergyDemand__2_1[[#This Row],[RRP AUD$]]</f>
        <v>2127223.9317802005</v>
      </c>
    </row>
    <row r="1989" spans="1:15" x14ac:dyDescent="0.3">
      <c r="A1989" s="3">
        <v>42400</v>
      </c>
      <c r="B1989" s="3" t="str">
        <f>"Q" &amp;INT((MONTH(A1989)+2)/3) &amp; "-" &amp; YEAR(A1989)</f>
        <v>Q1-2016</v>
      </c>
      <c r="C1989" t="str">
        <f>TEXT(EnergyDemand__2_1[[#This Row],[Date]],"mmmm")</f>
        <v>January</v>
      </c>
      <c r="D1989">
        <f>WEEKNUM(EnergyDemand__2_1[[#This Row],[Date]],)</f>
        <v>6</v>
      </c>
      <c r="E1989" t="str">
        <f>TEXT(EnergyDemand__2_1[[#This Row],[Date]],"dddd")</f>
        <v>Sunday</v>
      </c>
      <c r="F1989" s="49">
        <f>YEAR(EnergyDemand__2_1[[#This Row],[Date]])</f>
        <v>2016</v>
      </c>
      <c r="G1989">
        <v>13.9</v>
      </c>
      <c r="H1989">
        <v>21.8</v>
      </c>
      <c r="I1989">
        <v>26.3</v>
      </c>
      <c r="J1989">
        <v>10.6</v>
      </c>
      <c r="K1989" t="str">
        <f>VLOOKUP(EnergyDemand__2_1[[#This Row],[Date]],_holidays!$A$1:$C$2107,2,0)</f>
        <v>Y</v>
      </c>
      <c r="L1989" t="str">
        <f>VLOOKUP(EnergyDemand__2_1[[#This Row],[Date]],_holidays!$A$1:$C$2107,3,0)</f>
        <v>N</v>
      </c>
      <c r="M1989" s="2">
        <v>101279.65</v>
      </c>
      <c r="N1989" s="4">
        <v>23.47662571</v>
      </c>
      <c r="O1989" s="54">
        <f>EnergyDemand__2_1[[#This Row],[Demand]]*EnergyDemand__2_1[[#This Row],[RRP AUD$]]</f>
        <v>2377704.4350898014</v>
      </c>
    </row>
    <row r="1990" spans="1:15" x14ac:dyDescent="0.3">
      <c r="A1990" s="3">
        <v>42096</v>
      </c>
      <c r="B1990" s="3" t="str">
        <f>"Q" &amp;INT((MONTH(A1990)+2)/3) &amp; "-" &amp; YEAR(A1990)</f>
        <v>Q2-2015</v>
      </c>
      <c r="C1990" t="str">
        <f>TEXT(EnergyDemand__2_1[[#This Row],[Date]],"mmmm")</f>
        <v>April</v>
      </c>
      <c r="D1990">
        <f>WEEKNUM(EnergyDemand__2_1[[#This Row],[Date]],)</f>
        <v>14</v>
      </c>
      <c r="E1990" t="str">
        <f>TEXT(EnergyDemand__2_1[[#This Row],[Date]],"dddd")</f>
        <v>Thursday</v>
      </c>
      <c r="F1990" s="49">
        <f>YEAR(EnergyDemand__2_1[[#This Row],[Date]])</f>
        <v>2015</v>
      </c>
      <c r="G1990">
        <v>12.8</v>
      </c>
      <c r="H1990">
        <v>17.2</v>
      </c>
      <c r="I1990">
        <v>17.5</v>
      </c>
      <c r="J1990">
        <v>0.2</v>
      </c>
      <c r="K1990" t="str">
        <f>VLOOKUP(EnergyDemand__2_1[[#This Row],[Date]],_holidays!$A$1:$C$2107,2,0)</f>
        <v>N</v>
      </c>
      <c r="L1990" t="str">
        <f>VLOOKUP(EnergyDemand__2_1[[#This Row],[Date]],_holidays!$A$1:$C$2107,3,0)</f>
        <v>N</v>
      </c>
      <c r="M1990" s="2">
        <v>113838.41</v>
      </c>
      <c r="N1990" s="4">
        <v>23.46025058</v>
      </c>
      <c r="O1990" s="54">
        <f>EnergyDemand__2_1[[#This Row],[Demand]]*EnergyDemand__2_1[[#This Row],[RRP AUD$]]</f>
        <v>2670677.6242287778</v>
      </c>
    </row>
    <row r="1991" spans="1:15" x14ac:dyDescent="0.3">
      <c r="A1991" s="3">
        <v>42622</v>
      </c>
      <c r="B1991" s="3" t="str">
        <f>"Q" &amp;INT((MONTH(A1991)+2)/3) &amp; "-" &amp; YEAR(A1991)</f>
        <v>Q3-2016</v>
      </c>
      <c r="C1991" t="str">
        <f>TEXT(EnergyDemand__2_1[[#This Row],[Date]],"mmmm")</f>
        <v>September</v>
      </c>
      <c r="D1991">
        <f>WEEKNUM(EnergyDemand__2_1[[#This Row],[Date]],)</f>
        <v>37</v>
      </c>
      <c r="E1991" t="str">
        <f>TEXT(EnergyDemand__2_1[[#This Row],[Date]],"dddd")</f>
        <v>Friday</v>
      </c>
      <c r="F1991" s="49">
        <f>YEAR(EnergyDemand__2_1[[#This Row],[Date]])</f>
        <v>2016</v>
      </c>
      <c r="G1991">
        <v>16</v>
      </c>
      <c r="H1991">
        <v>16.7</v>
      </c>
      <c r="I1991">
        <v>5.9</v>
      </c>
      <c r="J1991">
        <v>0.6</v>
      </c>
      <c r="K1991" t="str">
        <f>VLOOKUP(EnergyDemand__2_1[[#This Row],[Date]],_holidays!$A$1:$C$2107,2,0)</f>
        <v>Y</v>
      </c>
      <c r="L1991" t="str">
        <f>VLOOKUP(EnergyDemand__2_1[[#This Row],[Date]],_holidays!$A$1:$C$2107,3,0)</f>
        <v>N</v>
      </c>
      <c r="M1991" s="2">
        <v>125432.605</v>
      </c>
      <c r="N1991" s="4">
        <v>23.40099927</v>
      </c>
      <c r="O1991" s="54">
        <f>EnergyDemand__2_1[[#This Row],[Demand]]*EnergyDemand__2_1[[#This Row],[RRP AUD$]]</f>
        <v>2935248.2980391984</v>
      </c>
    </row>
    <row r="1992" spans="1:15" x14ac:dyDescent="0.3">
      <c r="A1992" s="3">
        <v>42162</v>
      </c>
      <c r="B1992" s="3" t="str">
        <f>"Q" &amp;INT((MONTH(A1992)+2)/3) &amp; "-" &amp; YEAR(A1992)</f>
        <v>Q2-2015</v>
      </c>
      <c r="C1992" t="str">
        <f>TEXT(EnergyDemand__2_1[[#This Row],[Date]],"mmmm")</f>
        <v>June</v>
      </c>
      <c r="D1992">
        <f>WEEKNUM(EnergyDemand__2_1[[#This Row],[Date]],)</f>
        <v>24</v>
      </c>
      <c r="E1992" t="str">
        <f>TEXT(EnergyDemand__2_1[[#This Row],[Date]],"dddd")</f>
        <v>Sunday</v>
      </c>
      <c r="F1992" s="49">
        <f>YEAR(EnergyDemand__2_1[[#This Row],[Date]])</f>
        <v>2015</v>
      </c>
      <c r="G1992">
        <v>11.2</v>
      </c>
      <c r="H1992">
        <v>14.5</v>
      </c>
      <c r="I1992">
        <v>6.9</v>
      </c>
      <c r="J1992">
        <v>0</v>
      </c>
      <c r="K1992" t="str">
        <f>VLOOKUP(EnergyDemand__2_1[[#This Row],[Date]],_holidays!$A$1:$C$2107,2,0)</f>
        <v>Y</v>
      </c>
      <c r="L1992" t="str">
        <f>VLOOKUP(EnergyDemand__2_1[[#This Row],[Date]],_holidays!$A$1:$C$2107,3,0)</f>
        <v>N</v>
      </c>
      <c r="M1992" s="2">
        <v>109609.685</v>
      </c>
      <c r="N1992" s="4">
        <v>23.380384849999999</v>
      </c>
      <c r="O1992" s="54">
        <f>EnergyDemand__2_1[[#This Row],[Demand]]*EnergyDemand__2_1[[#This Row],[RRP AUD$]]</f>
        <v>2562716.6185872722</v>
      </c>
    </row>
    <row r="1993" spans="1:15" x14ac:dyDescent="0.3">
      <c r="A1993" s="3">
        <v>42218</v>
      </c>
      <c r="B1993" s="3" t="str">
        <f>"Q" &amp;INT((MONTH(A1993)+2)/3) &amp; "-" &amp; YEAR(A1993)</f>
        <v>Q3-2015</v>
      </c>
      <c r="C1993" t="str">
        <f>TEXT(EnergyDemand__2_1[[#This Row],[Date]],"mmmm")</f>
        <v>August</v>
      </c>
      <c r="D1993">
        <f>WEEKNUM(EnergyDemand__2_1[[#This Row],[Date]],)</f>
        <v>32</v>
      </c>
      <c r="E1993" t="str">
        <f>TEXT(EnergyDemand__2_1[[#This Row],[Date]],"dddd")</f>
        <v>Sunday</v>
      </c>
      <c r="F1993" s="49">
        <f>YEAR(EnergyDemand__2_1[[#This Row],[Date]])</f>
        <v>2015</v>
      </c>
      <c r="G1993">
        <v>7.8</v>
      </c>
      <c r="H1993">
        <v>14.9</v>
      </c>
      <c r="I1993">
        <v>8.3000000000000007</v>
      </c>
      <c r="J1993">
        <v>0</v>
      </c>
      <c r="K1993" t="str">
        <f>VLOOKUP(EnergyDemand__2_1[[#This Row],[Date]],_holidays!$A$1:$C$2107,2,0)</f>
        <v>Y</v>
      </c>
      <c r="L1993" t="str">
        <f>VLOOKUP(EnergyDemand__2_1[[#This Row],[Date]],_holidays!$A$1:$C$2107,3,0)</f>
        <v>N</v>
      </c>
      <c r="M1993" s="2">
        <v>117638.065</v>
      </c>
      <c r="N1993" s="4">
        <v>23.37418658</v>
      </c>
      <c r="O1993" s="54">
        <f>EnergyDemand__2_1[[#This Row],[Demand]]*EnergyDemand__2_1[[#This Row],[RRP AUD$]]</f>
        <v>2749694.0802201675</v>
      </c>
    </row>
    <row r="1994" spans="1:15" x14ac:dyDescent="0.3">
      <c r="A1994" s="3">
        <v>42098</v>
      </c>
      <c r="B1994" s="3" t="str">
        <f>"Q" &amp;INT((MONTH(A1994)+2)/3) &amp; "-" &amp; YEAR(A1994)</f>
        <v>Q2-2015</v>
      </c>
      <c r="C1994" t="str">
        <f>TEXT(EnergyDemand__2_1[[#This Row],[Date]],"mmmm")</f>
        <v>April</v>
      </c>
      <c r="D1994">
        <f>WEEKNUM(EnergyDemand__2_1[[#This Row],[Date]],)</f>
        <v>14</v>
      </c>
      <c r="E1994" t="str">
        <f>TEXT(EnergyDemand__2_1[[#This Row],[Date]],"dddd")</f>
        <v>Saturday</v>
      </c>
      <c r="F1994" s="49">
        <f>YEAR(EnergyDemand__2_1[[#This Row],[Date]])</f>
        <v>2015</v>
      </c>
      <c r="G1994">
        <v>8.5</v>
      </c>
      <c r="H1994">
        <v>23.5</v>
      </c>
      <c r="I1994">
        <v>16.2</v>
      </c>
      <c r="J1994">
        <v>0</v>
      </c>
      <c r="K1994" t="str">
        <f>VLOOKUP(EnergyDemand__2_1[[#This Row],[Date]],_holidays!$A$1:$C$2107,2,0)</f>
        <v>N</v>
      </c>
      <c r="L1994" t="str">
        <f>VLOOKUP(EnergyDemand__2_1[[#This Row],[Date]],_holidays!$A$1:$C$2107,3,0)</f>
        <v>Y</v>
      </c>
      <c r="M1994" s="2">
        <v>103999.17</v>
      </c>
      <c r="N1994" s="4">
        <v>23.188056169999999</v>
      </c>
      <c r="O1994" s="54">
        <f>EnergyDemand__2_1[[#This Row],[Demand]]*EnergyDemand__2_1[[#This Row],[RRP AUD$]]</f>
        <v>2411538.5955933789</v>
      </c>
    </row>
    <row r="1995" spans="1:15" x14ac:dyDescent="0.3">
      <c r="A1995" s="3">
        <v>42024</v>
      </c>
      <c r="B1995" s="3" t="str">
        <f>"Q" &amp;INT((MONTH(A1995)+2)/3) &amp; "-" &amp; YEAR(A1995)</f>
        <v>Q1-2015</v>
      </c>
      <c r="C1995" t="str">
        <f>TEXT(EnergyDemand__2_1[[#This Row],[Date]],"mmmm")</f>
        <v>January</v>
      </c>
      <c r="D1995">
        <f>WEEKNUM(EnergyDemand__2_1[[#This Row],[Date]],)</f>
        <v>4</v>
      </c>
      <c r="E1995" t="str">
        <f>TEXT(EnergyDemand__2_1[[#This Row],[Date]],"dddd")</f>
        <v>Tuesday</v>
      </c>
      <c r="F1995" s="49">
        <f>YEAR(EnergyDemand__2_1[[#This Row],[Date]])</f>
        <v>2015</v>
      </c>
      <c r="G1995">
        <v>13</v>
      </c>
      <c r="H1995">
        <v>30.4</v>
      </c>
      <c r="I1995">
        <v>19.600000000000001</v>
      </c>
      <c r="J1995">
        <v>0</v>
      </c>
      <c r="K1995" t="str">
        <f>VLOOKUP(EnergyDemand__2_1[[#This Row],[Date]],_holidays!$A$1:$C$2107,2,0)</f>
        <v>N</v>
      </c>
      <c r="L1995" t="str">
        <f>VLOOKUP(EnergyDemand__2_1[[#This Row],[Date]],_holidays!$A$1:$C$2107,3,0)</f>
        <v>N</v>
      </c>
      <c r="M1995" s="2">
        <v>128968.125</v>
      </c>
      <c r="N1995" s="4">
        <v>23.078074139999998</v>
      </c>
      <c r="O1995" s="54">
        <f>EnergyDemand__2_1[[#This Row],[Demand]]*EnergyDemand__2_1[[#This Row],[RRP AUD$]]</f>
        <v>2976335.9504467873</v>
      </c>
    </row>
    <row r="1996" spans="1:15" x14ac:dyDescent="0.3">
      <c r="A1996" s="3">
        <v>42105</v>
      </c>
      <c r="B1996" s="3" t="str">
        <f>"Q" &amp;INT((MONTH(A1996)+2)/3) &amp; "-" &amp; YEAR(A1996)</f>
        <v>Q2-2015</v>
      </c>
      <c r="C1996" t="str">
        <f>TEXT(EnergyDemand__2_1[[#This Row],[Date]],"mmmm")</f>
        <v>April</v>
      </c>
      <c r="D1996">
        <f>WEEKNUM(EnergyDemand__2_1[[#This Row],[Date]],)</f>
        <v>15</v>
      </c>
      <c r="E1996" t="str">
        <f>TEXT(EnergyDemand__2_1[[#This Row],[Date]],"dddd")</f>
        <v>Saturday</v>
      </c>
      <c r="F1996" s="49">
        <f>YEAR(EnergyDemand__2_1[[#This Row],[Date]])</f>
        <v>2015</v>
      </c>
      <c r="G1996">
        <v>11.6</v>
      </c>
      <c r="H1996">
        <v>23.7</v>
      </c>
      <c r="I1996">
        <v>14.9</v>
      </c>
      <c r="J1996">
        <v>0</v>
      </c>
      <c r="K1996" t="str">
        <f>VLOOKUP(EnergyDemand__2_1[[#This Row],[Date]],_holidays!$A$1:$C$2107,2,0)</f>
        <v>N</v>
      </c>
      <c r="L1996" t="str">
        <f>VLOOKUP(EnergyDemand__2_1[[#This Row],[Date]],_holidays!$A$1:$C$2107,3,0)</f>
        <v>N</v>
      </c>
      <c r="M1996" s="2">
        <v>110034.16499999999</v>
      </c>
      <c r="N1996" s="4">
        <v>23.05591231</v>
      </c>
      <c r="O1996" s="54">
        <f>EnergyDemand__2_1[[#This Row],[Demand]]*EnergyDemand__2_1[[#This Row],[RRP AUD$]]</f>
        <v>2536938.059344071</v>
      </c>
    </row>
    <row r="1997" spans="1:15" x14ac:dyDescent="0.3">
      <c r="A1997" s="3">
        <v>44094</v>
      </c>
      <c r="B1997" s="3" t="str">
        <f>"Q" &amp;INT((MONTH(A1997)+2)/3) &amp; "-" &amp; YEAR(A1997)</f>
        <v>Q3-2020</v>
      </c>
      <c r="C1997" t="str">
        <f>TEXT(EnergyDemand__2_1[[#This Row],[Date]],"mmmm")</f>
        <v>September</v>
      </c>
      <c r="D1997">
        <f>WEEKNUM(EnergyDemand__2_1[[#This Row],[Date]],)</f>
        <v>39</v>
      </c>
      <c r="E1997" t="str">
        <f>TEXT(EnergyDemand__2_1[[#This Row],[Date]],"dddd")</f>
        <v>Sunday</v>
      </c>
      <c r="F1997" s="49">
        <f>YEAR(EnergyDemand__2_1[[#This Row],[Date]])</f>
        <v>2020</v>
      </c>
      <c r="G1997">
        <v>17.100000000000001</v>
      </c>
      <c r="H1997">
        <v>22</v>
      </c>
      <c r="I1997">
        <v>16.7</v>
      </c>
      <c r="J1997">
        <v>0</v>
      </c>
      <c r="K1997" t="str">
        <f>VLOOKUP(EnergyDemand__2_1[[#This Row],[Date]],_holidays!$A$1:$C$2107,2,0)</f>
        <v>N</v>
      </c>
      <c r="L1997" t="str">
        <f>VLOOKUP(EnergyDemand__2_1[[#This Row],[Date]],_holidays!$A$1:$C$2107,3,0)</f>
        <v>N</v>
      </c>
      <c r="M1997" s="2">
        <v>86891.23</v>
      </c>
      <c r="N1997" s="4">
        <v>23.051334789999999</v>
      </c>
      <c r="O1997" s="54">
        <f>EnergyDemand__2_1[[#This Row],[Demand]]*EnergyDemand__2_1[[#This Row],[RRP AUD$]]</f>
        <v>2002958.8330448915</v>
      </c>
    </row>
    <row r="1998" spans="1:15" x14ac:dyDescent="0.3">
      <c r="A1998" s="3">
        <v>42020</v>
      </c>
      <c r="B1998" s="3" t="str">
        <f>"Q" &amp;INT((MONTH(A1998)+2)/3) &amp; "-" &amp; YEAR(A1998)</f>
        <v>Q1-2015</v>
      </c>
      <c r="C1998" t="str">
        <f>TEXT(EnergyDemand__2_1[[#This Row],[Date]],"mmmm")</f>
        <v>January</v>
      </c>
      <c r="D1998">
        <f>WEEKNUM(EnergyDemand__2_1[[#This Row],[Date]],)</f>
        <v>3</v>
      </c>
      <c r="E1998" t="str">
        <f>TEXT(EnergyDemand__2_1[[#This Row],[Date]],"dddd")</f>
        <v>Friday</v>
      </c>
      <c r="F1998" s="49">
        <f>YEAR(EnergyDemand__2_1[[#This Row],[Date]])</f>
        <v>2015</v>
      </c>
      <c r="G1998">
        <v>13.1</v>
      </c>
      <c r="H1998">
        <v>27.3</v>
      </c>
      <c r="I1998">
        <v>30.3</v>
      </c>
      <c r="J1998">
        <v>0</v>
      </c>
      <c r="K1998" t="str">
        <f>VLOOKUP(EnergyDemand__2_1[[#This Row],[Date]],_holidays!$A$1:$C$2107,2,0)</f>
        <v>N</v>
      </c>
      <c r="L1998" t="str">
        <f>VLOOKUP(EnergyDemand__2_1[[#This Row],[Date]],_holidays!$A$1:$C$2107,3,0)</f>
        <v>N</v>
      </c>
      <c r="M1998" s="2">
        <v>116690.765</v>
      </c>
      <c r="N1998" s="4">
        <v>23.015190879999999</v>
      </c>
      <c r="O1998" s="54">
        <f>EnergyDemand__2_1[[#This Row],[Demand]]*EnergyDemand__2_1[[#This Row],[RRP AUD$]]</f>
        <v>2685660.2304082229</v>
      </c>
    </row>
    <row r="1999" spans="1:15" x14ac:dyDescent="0.3">
      <c r="A1999" s="3">
        <v>42647</v>
      </c>
      <c r="B1999" s="3" t="str">
        <f>"Q" &amp;INT((MONTH(A1999)+2)/3) &amp; "-" &amp; YEAR(A1999)</f>
        <v>Q4-2016</v>
      </c>
      <c r="C1999" t="str">
        <f>TEXT(EnergyDemand__2_1[[#This Row],[Date]],"mmmm")</f>
        <v>October</v>
      </c>
      <c r="D1999">
        <f>WEEKNUM(EnergyDemand__2_1[[#This Row],[Date]],)</f>
        <v>41</v>
      </c>
      <c r="E1999" t="str">
        <f>TEXT(EnergyDemand__2_1[[#This Row],[Date]],"dddd")</f>
        <v>Tuesday</v>
      </c>
      <c r="F1999" s="49">
        <f>YEAR(EnergyDemand__2_1[[#This Row],[Date]])</f>
        <v>2016</v>
      </c>
      <c r="G1999">
        <v>10.6</v>
      </c>
      <c r="H1999">
        <v>17.100000000000001</v>
      </c>
      <c r="I1999">
        <v>13.2</v>
      </c>
      <c r="J1999">
        <v>2</v>
      </c>
      <c r="K1999" t="str">
        <f>VLOOKUP(EnergyDemand__2_1[[#This Row],[Date]],_holidays!$A$1:$C$2107,2,0)</f>
        <v>Y</v>
      </c>
      <c r="L1999" t="str">
        <f>VLOOKUP(EnergyDemand__2_1[[#This Row],[Date]],_holidays!$A$1:$C$2107,3,0)</f>
        <v>N</v>
      </c>
      <c r="M1999" s="2">
        <v>124089.47</v>
      </c>
      <c r="N1999" s="4">
        <v>23.001781319999999</v>
      </c>
      <c r="O1999" s="54">
        <f>EnergyDemand__2_1[[#This Row],[Demand]]*EnergyDemand__2_1[[#This Row],[RRP AUD$]]</f>
        <v>2854278.8530547004</v>
      </c>
    </row>
    <row r="2000" spans="1:15" x14ac:dyDescent="0.3">
      <c r="A2000" s="3">
        <v>42730</v>
      </c>
      <c r="B2000" s="3" t="str">
        <f>"Q" &amp;INT((MONTH(A2000)+2)/3) &amp; "-" &amp; YEAR(A2000)</f>
        <v>Q4-2016</v>
      </c>
      <c r="C2000" t="str">
        <f>TEXT(EnergyDemand__2_1[[#This Row],[Date]],"mmmm")</f>
        <v>December</v>
      </c>
      <c r="D2000">
        <f>WEEKNUM(EnergyDemand__2_1[[#This Row],[Date]],)</f>
        <v>53</v>
      </c>
      <c r="E2000" t="str">
        <f>TEXT(EnergyDemand__2_1[[#This Row],[Date]],"dddd")</f>
        <v>Monday</v>
      </c>
      <c r="F2000" s="49">
        <f>YEAR(EnergyDemand__2_1[[#This Row],[Date]])</f>
        <v>2016</v>
      </c>
      <c r="G2000">
        <v>25.4</v>
      </c>
      <c r="H2000">
        <v>29.3</v>
      </c>
      <c r="I2000">
        <v>10.199999999999999</v>
      </c>
      <c r="J2000">
        <v>0</v>
      </c>
      <c r="K2000" t="str">
        <f>VLOOKUP(EnergyDemand__2_1[[#This Row],[Date]],_holidays!$A$1:$C$2107,2,0)</f>
        <v>N</v>
      </c>
      <c r="L2000" t="str">
        <f>VLOOKUP(EnergyDemand__2_1[[#This Row],[Date]],_holidays!$A$1:$C$2107,3,0)</f>
        <v>Y</v>
      </c>
      <c r="M2000" s="2">
        <v>106284.83</v>
      </c>
      <c r="N2000" s="4">
        <v>22.910355590000002</v>
      </c>
      <c r="O2000" s="54">
        <f>EnergyDemand__2_1[[#This Row],[Demand]]*EnergyDemand__2_1[[#This Row],[RRP AUD$]]</f>
        <v>2435023.2491226997</v>
      </c>
    </row>
    <row r="2001" spans="1:15" x14ac:dyDescent="0.3">
      <c r="A2001" s="3">
        <v>43953</v>
      </c>
      <c r="B2001" s="3" t="str">
        <f>"Q" &amp;INT((MONTH(A2001)+2)/3) &amp; "-" &amp; YEAR(A2001)</f>
        <v>Q2-2020</v>
      </c>
      <c r="C2001" t="str">
        <f>TEXT(EnergyDemand__2_1[[#This Row],[Date]],"mmmm")</f>
        <v>May</v>
      </c>
      <c r="D2001">
        <f>WEEKNUM(EnergyDemand__2_1[[#This Row],[Date]],)</f>
        <v>18</v>
      </c>
      <c r="E2001" t="str">
        <f>TEXT(EnergyDemand__2_1[[#This Row],[Date]],"dddd")</f>
        <v>Saturday</v>
      </c>
      <c r="F2001" s="49">
        <f>YEAR(EnergyDemand__2_1[[#This Row],[Date]])</f>
        <v>2020</v>
      </c>
      <c r="G2001">
        <v>8.3000000000000007</v>
      </c>
      <c r="H2001">
        <v>14.2</v>
      </c>
      <c r="I2001">
        <v>6.2</v>
      </c>
      <c r="J2001">
        <v>1.4</v>
      </c>
      <c r="K2001" t="str">
        <f>VLOOKUP(EnergyDemand__2_1[[#This Row],[Date]],_holidays!$A$1:$C$2107,2,0)</f>
        <v>N</v>
      </c>
      <c r="L2001" t="str">
        <f>VLOOKUP(EnergyDemand__2_1[[#This Row],[Date]],_holidays!$A$1:$C$2107,3,0)</f>
        <v>N</v>
      </c>
      <c r="M2001" s="2">
        <v>111665.72500000001</v>
      </c>
      <c r="N2001" s="4">
        <v>22.875644019999999</v>
      </c>
      <c r="O2001" s="54">
        <f>EnergyDemand__2_1[[#This Row],[Demand]]*EnergyDemand__2_1[[#This Row],[RRP AUD$]]</f>
        <v>2554425.3743352145</v>
      </c>
    </row>
    <row r="2002" spans="1:15" x14ac:dyDescent="0.3">
      <c r="A2002" s="3">
        <v>43841</v>
      </c>
      <c r="B2002" s="3" t="str">
        <f>"Q" &amp;INT((MONTH(A2002)+2)/3) &amp; "-" &amp; YEAR(A2002)</f>
        <v>Q1-2020</v>
      </c>
      <c r="C2002" t="str">
        <f>TEXT(EnergyDemand__2_1[[#This Row],[Date]],"mmmm")</f>
        <v>January</v>
      </c>
      <c r="D2002">
        <f>WEEKNUM(EnergyDemand__2_1[[#This Row],[Date]],)</f>
        <v>2</v>
      </c>
      <c r="E2002" t="str">
        <f>TEXT(EnergyDemand__2_1[[#This Row],[Date]],"dddd")</f>
        <v>Saturday</v>
      </c>
      <c r="F2002" s="49">
        <f>YEAR(EnergyDemand__2_1[[#This Row],[Date]])</f>
        <v>2020</v>
      </c>
      <c r="G2002">
        <v>13.5</v>
      </c>
      <c r="H2002">
        <v>19.3</v>
      </c>
      <c r="I2002">
        <v>18.2</v>
      </c>
      <c r="J2002">
        <v>15.6</v>
      </c>
      <c r="K2002" t="str">
        <f>VLOOKUP(EnergyDemand__2_1[[#This Row],[Date]],_holidays!$A$1:$C$2107,2,0)</f>
        <v>N</v>
      </c>
      <c r="L2002" t="str">
        <f>VLOOKUP(EnergyDemand__2_1[[#This Row],[Date]],_holidays!$A$1:$C$2107,3,0)</f>
        <v>N</v>
      </c>
      <c r="M2002" s="2">
        <v>91886.604999999996</v>
      </c>
      <c r="N2002" s="4">
        <v>22.78453983</v>
      </c>
      <c r="O2002" s="54">
        <f>EnergyDemand__2_1[[#This Row],[Demand]]*EnergyDemand__2_1[[#This Row],[RRP AUD$]]</f>
        <v>2093594.0114659769</v>
      </c>
    </row>
    <row r="2003" spans="1:15" x14ac:dyDescent="0.3">
      <c r="A2003" s="3">
        <v>42079</v>
      </c>
      <c r="B2003" s="3" t="str">
        <f>"Q" &amp;INT((MONTH(A2003)+2)/3) &amp; "-" &amp; YEAR(A2003)</f>
        <v>Q1-2015</v>
      </c>
      <c r="C2003" t="str">
        <f>TEXT(EnergyDemand__2_1[[#This Row],[Date]],"mmmm")</f>
        <v>March</v>
      </c>
      <c r="D2003">
        <f>WEEKNUM(EnergyDemand__2_1[[#This Row],[Date]],)</f>
        <v>12</v>
      </c>
      <c r="E2003" t="str">
        <f>TEXT(EnergyDemand__2_1[[#This Row],[Date]],"dddd")</f>
        <v>Monday</v>
      </c>
      <c r="F2003" s="49">
        <f>YEAR(EnergyDemand__2_1[[#This Row],[Date]])</f>
        <v>2015</v>
      </c>
      <c r="G2003">
        <v>10.5</v>
      </c>
      <c r="H2003">
        <v>25.5</v>
      </c>
      <c r="I2003">
        <v>14.5</v>
      </c>
      <c r="J2003">
        <v>0</v>
      </c>
      <c r="K2003" t="str">
        <f>VLOOKUP(EnergyDemand__2_1[[#This Row],[Date]],_holidays!$A$1:$C$2107,2,0)</f>
        <v>Y</v>
      </c>
      <c r="L2003" t="str">
        <f>VLOOKUP(EnergyDemand__2_1[[#This Row],[Date]],_holidays!$A$1:$C$2107,3,0)</f>
        <v>N</v>
      </c>
      <c r="M2003" s="2">
        <v>123787.075</v>
      </c>
      <c r="N2003" s="4">
        <v>22.66079993</v>
      </c>
      <c r="O2003" s="54">
        <f>EnergyDemand__2_1[[#This Row],[Demand]]*EnergyDemand__2_1[[#This Row],[RRP AUD$]]</f>
        <v>2805114.1404949045</v>
      </c>
    </row>
    <row r="2004" spans="1:15" x14ac:dyDescent="0.3">
      <c r="A2004" s="3">
        <v>43960</v>
      </c>
      <c r="B2004" s="3" t="str">
        <f>"Q" &amp;INT((MONTH(A2004)+2)/3) &amp; "-" &amp; YEAR(A2004)</f>
        <v>Q2-2020</v>
      </c>
      <c r="C2004" t="str">
        <f>TEXT(EnergyDemand__2_1[[#This Row],[Date]],"mmmm")</f>
        <v>May</v>
      </c>
      <c r="D2004">
        <f>WEEKNUM(EnergyDemand__2_1[[#This Row],[Date]],)</f>
        <v>19</v>
      </c>
      <c r="E2004" t="str">
        <f>TEXT(EnergyDemand__2_1[[#This Row],[Date]],"dddd")</f>
        <v>Saturday</v>
      </c>
      <c r="F2004" s="49">
        <f>YEAR(EnergyDemand__2_1[[#This Row],[Date]])</f>
        <v>2020</v>
      </c>
      <c r="G2004">
        <v>12.6</v>
      </c>
      <c r="H2004">
        <v>14</v>
      </c>
      <c r="I2004">
        <v>5.4</v>
      </c>
      <c r="J2004">
        <v>0.6</v>
      </c>
      <c r="K2004" t="str">
        <f>VLOOKUP(EnergyDemand__2_1[[#This Row],[Date]],_holidays!$A$1:$C$2107,2,0)</f>
        <v>N</v>
      </c>
      <c r="L2004" t="str">
        <f>VLOOKUP(EnergyDemand__2_1[[#This Row],[Date]],_holidays!$A$1:$C$2107,3,0)</f>
        <v>N</v>
      </c>
      <c r="M2004" s="2">
        <v>107786.255</v>
      </c>
      <c r="N2004" s="4">
        <v>22.461551329999999</v>
      </c>
      <c r="O2004" s="54">
        <f>EnergyDemand__2_1[[#This Row],[Demand]]*EnergyDemand__2_1[[#This Row],[RRP AUD$]]</f>
        <v>2421046.4993509692</v>
      </c>
    </row>
    <row r="2005" spans="1:15" x14ac:dyDescent="0.3">
      <c r="A2005" s="3">
        <v>42592</v>
      </c>
      <c r="B2005" s="3" t="str">
        <f>"Q" &amp;INT((MONTH(A2005)+2)/3) &amp; "-" &amp; YEAR(A2005)</f>
        <v>Q3-2016</v>
      </c>
      <c r="C2005" t="str">
        <f>TEXT(EnergyDemand__2_1[[#This Row],[Date]],"mmmm")</f>
        <v>August</v>
      </c>
      <c r="D2005">
        <f>WEEKNUM(EnergyDemand__2_1[[#This Row],[Date]],)</f>
        <v>33</v>
      </c>
      <c r="E2005" t="str">
        <f>TEXT(EnergyDemand__2_1[[#This Row],[Date]],"dddd")</f>
        <v>Wednesday</v>
      </c>
      <c r="F2005" s="49">
        <f>YEAR(EnergyDemand__2_1[[#This Row],[Date]])</f>
        <v>2016</v>
      </c>
      <c r="G2005">
        <v>9.6</v>
      </c>
      <c r="H2005">
        <v>15.3</v>
      </c>
      <c r="I2005">
        <v>11.3</v>
      </c>
      <c r="J2005">
        <v>0</v>
      </c>
      <c r="K2005" t="str">
        <f>VLOOKUP(EnergyDemand__2_1[[#This Row],[Date]],_holidays!$A$1:$C$2107,2,0)</f>
        <v>Y</v>
      </c>
      <c r="L2005" t="str">
        <f>VLOOKUP(EnergyDemand__2_1[[#This Row],[Date]],_holidays!$A$1:$C$2107,3,0)</f>
        <v>N</v>
      </c>
      <c r="M2005" s="2">
        <v>130616.67</v>
      </c>
      <c r="N2005" s="4">
        <v>22.419440789999999</v>
      </c>
      <c r="O2005" s="54">
        <f>EnergyDemand__2_1[[#This Row],[Demand]]*EnergyDemand__2_1[[#This Row],[RRP AUD$]]</f>
        <v>2928352.6992519693</v>
      </c>
    </row>
    <row r="2006" spans="1:15" x14ac:dyDescent="0.3">
      <c r="A2006" s="3">
        <v>42404</v>
      </c>
      <c r="B2006" s="3" t="str">
        <f>"Q" &amp;INT((MONTH(A2006)+2)/3) &amp; "-" &amp; YEAR(A2006)</f>
        <v>Q1-2016</v>
      </c>
      <c r="C2006" t="str">
        <f>TEXT(EnergyDemand__2_1[[#This Row],[Date]],"mmmm")</f>
        <v>February</v>
      </c>
      <c r="D2006">
        <f>WEEKNUM(EnergyDemand__2_1[[#This Row],[Date]],)</f>
        <v>6</v>
      </c>
      <c r="E2006" t="str">
        <f>TEXT(EnergyDemand__2_1[[#This Row],[Date]],"dddd")</f>
        <v>Thursday</v>
      </c>
      <c r="F2006" s="49">
        <f>YEAR(EnergyDemand__2_1[[#This Row],[Date]])</f>
        <v>2016</v>
      </c>
      <c r="G2006">
        <v>17.3</v>
      </c>
      <c r="H2006">
        <v>20.9</v>
      </c>
      <c r="I2006">
        <v>21.7</v>
      </c>
      <c r="J2006">
        <v>2.4</v>
      </c>
      <c r="K2006" t="str">
        <f>VLOOKUP(EnergyDemand__2_1[[#This Row],[Date]],_holidays!$A$1:$C$2107,2,0)</f>
        <v>Y</v>
      </c>
      <c r="L2006" t="str">
        <f>VLOOKUP(EnergyDemand__2_1[[#This Row],[Date]],_holidays!$A$1:$C$2107,3,0)</f>
        <v>N</v>
      </c>
      <c r="M2006" s="2">
        <v>119919.605</v>
      </c>
      <c r="N2006" s="4">
        <v>22.3923782</v>
      </c>
      <c r="O2006" s="54">
        <f>EnergyDemand__2_1[[#This Row],[Demand]]*EnergyDemand__2_1[[#This Row],[RRP AUD$]]</f>
        <v>2685285.1487546107</v>
      </c>
    </row>
    <row r="2007" spans="1:15" x14ac:dyDescent="0.3">
      <c r="A2007" s="3">
        <v>44085</v>
      </c>
      <c r="B2007" s="3" t="str">
        <f>"Q" &amp;INT((MONTH(A2007)+2)/3) &amp; "-" &amp; YEAR(A2007)</f>
        <v>Q3-2020</v>
      </c>
      <c r="C2007" t="str">
        <f>TEXT(EnergyDemand__2_1[[#This Row],[Date]],"mmmm")</f>
        <v>September</v>
      </c>
      <c r="D2007">
        <f>WEEKNUM(EnergyDemand__2_1[[#This Row],[Date]],)</f>
        <v>37</v>
      </c>
      <c r="E2007" t="str">
        <f>TEXT(EnergyDemand__2_1[[#This Row],[Date]],"dddd")</f>
        <v>Friday</v>
      </c>
      <c r="F2007" s="49">
        <f>YEAR(EnergyDemand__2_1[[#This Row],[Date]])</f>
        <v>2020</v>
      </c>
      <c r="G2007">
        <v>10.4</v>
      </c>
      <c r="H2007">
        <v>19.399999999999999</v>
      </c>
      <c r="I2007">
        <v>13.4</v>
      </c>
      <c r="J2007">
        <v>0</v>
      </c>
      <c r="K2007" t="str">
        <f>VLOOKUP(EnergyDemand__2_1[[#This Row],[Date]],_holidays!$A$1:$C$2107,2,0)</f>
        <v>N</v>
      </c>
      <c r="L2007" t="str">
        <f>VLOOKUP(EnergyDemand__2_1[[#This Row],[Date]],_holidays!$A$1:$C$2107,3,0)</f>
        <v>N</v>
      </c>
      <c r="M2007" s="2">
        <v>106643.05</v>
      </c>
      <c r="N2007" s="4">
        <v>22.38646877</v>
      </c>
      <c r="O2007" s="54">
        <f>EnergyDemand__2_1[[#This Row],[Demand]]*EnergyDemand__2_1[[#This Row],[RRP AUD$]]</f>
        <v>2387361.3083625487</v>
      </c>
    </row>
    <row r="2008" spans="1:15" x14ac:dyDescent="0.3">
      <c r="A2008" s="3">
        <v>42211</v>
      </c>
      <c r="B2008" s="3" t="str">
        <f>"Q" &amp;INT((MONTH(A2008)+2)/3) &amp; "-" &amp; YEAR(A2008)</f>
        <v>Q3-2015</v>
      </c>
      <c r="C2008" t="str">
        <f>TEXT(EnergyDemand__2_1[[#This Row],[Date]],"mmmm")</f>
        <v>July</v>
      </c>
      <c r="D2008">
        <f>WEEKNUM(EnergyDemand__2_1[[#This Row],[Date]],)</f>
        <v>31</v>
      </c>
      <c r="E2008" t="str">
        <f>TEXT(EnergyDemand__2_1[[#This Row],[Date]],"dddd")</f>
        <v>Sunday</v>
      </c>
      <c r="F2008" s="49">
        <f>YEAR(EnergyDemand__2_1[[#This Row],[Date]])</f>
        <v>2015</v>
      </c>
      <c r="G2008">
        <v>8.1</v>
      </c>
      <c r="H2008">
        <v>11.6</v>
      </c>
      <c r="I2008">
        <v>8.5</v>
      </c>
      <c r="J2008">
        <v>3.2</v>
      </c>
      <c r="K2008" t="str">
        <f>VLOOKUP(EnergyDemand__2_1[[#This Row],[Date]],_holidays!$A$1:$C$2107,2,0)</f>
        <v>Y</v>
      </c>
      <c r="L2008" t="str">
        <f>VLOOKUP(EnergyDemand__2_1[[#This Row],[Date]],_holidays!$A$1:$C$2107,3,0)</f>
        <v>N</v>
      </c>
      <c r="M2008" s="2">
        <v>120396.735</v>
      </c>
      <c r="N2008" s="4">
        <v>22.384246220000001</v>
      </c>
      <c r="O2008" s="54">
        <f>EnergyDemand__2_1[[#This Row],[Demand]]*EnergyDemand__2_1[[#This Row],[RRP AUD$]]</f>
        <v>2694990.160324092</v>
      </c>
    </row>
    <row r="2009" spans="1:15" x14ac:dyDescent="0.3">
      <c r="A2009" s="3">
        <v>42037</v>
      </c>
      <c r="B2009" s="3" t="str">
        <f>"Q" &amp;INT((MONTH(A2009)+2)/3) &amp; "-" &amp; YEAR(A2009)</f>
        <v>Q1-2015</v>
      </c>
      <c r="C2009" t="str">
        <f>TEXT(EnergyDemand__2_1[[#This Row],[Date]],"mmmm")</f>
        <v>February</v>
      </c>
      <c r="D2009">
        <f>WEEKNUM(EnergyDemand__2_1[[#This Row],[Date]],)</f>
        <v>6</v>
      </c>
      <c r="E2009" t="str">
        <f>TEXT(EnergyDemand__2_1[[#This Row],[Date]],"dddd")</f>
        <v>Monday</v>
      </c>
      <c r="F2009" s="49">
        <f>YEAR(EnergyDemand__2_1[[#This Row],[Date]])</f>
        <v>2015</v>
      </c>
      <c r="G2009">
        <v>13.5</v>
      </c>
      <c r="H2009">
        <v>21.1</v>
      </c>
      <c r="I2009">
        <v>23.9</v>
      </c>
      <c r="J2009">
        <v>3.8</v>
      </c>
      <c r="K2009" t="str">
        <f>VLOOKUP(EnergyDemand__2_1[[#This Row],[Date]],_holidays!$A$1:$C$2107,2,0)</f>
        <v>Y</v>
      </c>
      <c r="L2009" t="str">
        <f>VLOOKUP(EnergyDemand__2_1[[#This Row],[Date]],_holidays!$A$1:$C$2107,3,0)</f>
        <v>N</v>
      </c>
      <c r="M2009" s="2">
        <v>118694.16</v>
      </c>
      <c r="N2009" s="4">
        <v>22.270032189999998</v>
      </c>
      <c r="O2009" s="54">
        <f>EnergyDemand__2_1[[#This Row],[Demand]]*EnergyDemand__2_1[[#This Row],[RRP AUD$]]</f>
        <v>2643322.7639650102</v>
      </c>
    </row>
    <row r="2010" spans="1:15" x14ac:dyDescent="0.3">
      <c r="A2010" s="3">
        <v>42493</v>
      </c>
      <c r="B2010" s="3" t="str">
        <f>"Q" &amp;INT((MONTH(A2010)+2)/3) &amp; "-" &amp; YEAR(A2010)</f>
        <v>Q2-2016</v>
      </c>
      <c r="C2010" t="str">
        <f>TEXT(EnergyDemand__2_1[[#This Row],[Date]],"mmmm")</f>
        <v>May</v>
      </c>
      <c r="D2010">
        <f>WEEKNUM(EnergyDemand__2_1[[#This Row],[Date]],)</f>
        <v>19</v>
      </c>
      <c r="E2010" t="str">
        <f>TEXT(EnergyDemand__2_1[[#This Row],[Date]],"dddd")</f>
        <v>Tuesday</v>
      </c>
      <c r="F2010" s="49">
        <f>YEAR(EnergyDemand__2_1[[#This Row],[Date]])</f>
        <v>2016</v>
      </c>
      <c r="G2010">
        <v>12.3</v>
      </c>
      <c r="H2010">
        <v>20.100000000000001</v>
      </c>
      <c r="I2010">
        <v>8.8000000000000007</v>
      </c>
      <c r="J2010">
        <v>0</v>
      </c>
      <c r="K2010" t="str">
        <f>VLOOKUP(EnergyDemand__2_1[[#This Row],[Date]],_holidays!$A$1:$C$2107,2,0)</f>
        <v>Y</v>
      </c>
      <c r="L2010" t="str">
        <f>VLOOKUP(EnergyDemand__2_1[[#This Row],[Date]],_holidays!$A$1:$C$2107,3,0)</f>
        <v>N</v>
      </c>
      <c r="M2010" s="2">
        <v>119014.44500000001</v>
      </c>
      <c r="N2010" s="4">
        <v>22.24291908</v>
      </c>
      <c r="O2010" s="54">
        <f>EnergyDemand__2_1[[#This Row],[Demand]]*EnergyDemand__2_1[[#This Row],[RRP AUD$]]</f>
        <v>2647228.6694861106</v>
      </c>
    </row>
    <row r="2011" spans="1:15" x14ac:dyDescent="0.3">
      <c r="A2011" s="3">
        <v>42210</v>
      </c>
      <c r="B2011" s="3" t="str">
        <f>"Q" &amp;INT((MONTH(A2011)+2)/3) &amp; "-" &amp; YEAR(A2011)</f>
        <v>Q3-2015</v>
      </c>
      <c r="C2011" t="str">
        <f>TEXT(EnergyDemand__2_1[[#This Row],[Date]],"mmmm")</f>
        <v>July</v>
      </c>
      <c r="D2011">
        <f>WEEKNUM(EnergyDemand__2_1[[#This Row],[Date]],)</f>
        <v>30</v>
      </c>
      <c r="E2011" t="str">
        <f>TEXT(EnergyDemand__2_1[[#This Row],[Date]],"dddd")</f>
        <v>Saturday</v>
      </c>
      <c r="F2011" s="49">
        <f>YEAR(EnergyDemand__2_1[[#This Row],[Date]])</f>
        <v>2015</v>
      </c>
      <c r="G2011">
        <v>9.4</v>
      </c>
      <c r="H2011">
        <v>13.3</v>
      </c>
      <c r="I2011">
        <v>7.7</v>
      </c>
      <c r="J2011">
        <v>0.8</v>
      </c>
      <c r="K2011" t="str">
        <f>VLOOKUP(EnergyDemand__2_1[[#This Row],[Date]],_holidays!$A$1:$C$2107,2,0)</f>
        <v>Y</v>
      </c>
      <c r="L2011" t="str">
        <f>VLOOKUP(EnergyDemand__2_1[[#This Row],[Date]],_holidays!$A$1:$C$2107,3,0)</f>
        <v>N</v>
      </c>
      <c r="M2011" s="2">
        <v>121021.425</v>
      </c>
      <c r="N2011" s="4">
        <v>22.239188500000001</v>
      </c>
      <c r="O2011" s="54">
        <f>EnergyDemand__2_1[[#This Row],[Demand]]*EnergyDemand__2_1[[#This Row],[RRP AUD$]]</f>
        <v>2691418.2831136128</v>
      </c>
    </row>
    <row r="2012" spans="1:15" x14ac:dyDescent="0.3">
      <c r="A2012" s="3">
        <v>42363</v>
      </c>
      <c r="B2012" s="3" t="str">
        <f>"Q" &amp;INT((MONTH(A2012)+2)/3) &amp; "-" &amp; YEAR(A2012)</f>
        <v>Q4-2015</v>
      </c>
      <c r="C2012" t="str">
        <f>TEXT(EnergyDemand__2_1[[#This Row],[Date]],"mmmm")</f>
        <v>December</v>
      </c>
      <c r="D2012">
        <f>WEEKNUM(EnergyDemand__2_1[[#This Row],[Date]],)</f>
        <v>52</v>
      </c>
      <c r="E2012" t="str">
        <f>TEXT(EnergyDemand__2_1[[#This Row],[Date]],"dddd")</f>
        <v>Friday</v>
      </c>
      <c r="F2012" s="49">
        <f>YEAR(EnergyDemand__2_1[[#This Row],[Date]])</f>
        <v>2015</v>
      </c>
      <c r="G2012">
        <v>21.7</v>
      </c>
      <c r="H2012">
        <v>34.1</v>
      </c>
      <c r="I2012">
        <v>33.299999999999997</v>
      </c>
      <c r="J2012">
        <v>0</v>
      </c>
      <c r="K2012" t="str">
        <f>VLOOKUP(EnergyDemand__2_1[[#This Row],[Date]],_holidays!$A$1:$C$2107,2,0)</f>
        <v>N</v>
      </c>
      <c r="L2012" t="str">
        <f>VLOOKUP(EnergyDemand__2_1[[#This Row],[Date]],_holidays!$A$1:$C$2107,3,0)</f>
        <v>Y</v>
      </c>
      <c r="M2012" s="2">
        <v>119950.37</v>
      </c>
      <c r="N2012" s="4">
        <v>22.115586239999999</v>
      </c>
      <c r="O2012" s="54">
        <f>EnergyDemand__2_1[[#This Row],[Demand]]*EnergyDemand__2_1[[#This Row],[RRP AUD$]]</f>
        <v>2652772.7522549084</v>
      </c>
    </row>
    <row r="2013" spans="1:15" x14ac:dyDescent="0.3">
      <c r="A2013" s="3">
        <v>42070</v>
      </c>
      <c r="B2013" s="3" t="str">
        <f>"Q" &amp;INT((MONTH(A2013)+2)/3) &amp; "-" &amp; YEAR(A2013)</f>
        <v>Q1-2015</v>
      </c>
      <c r="C2013" t="str">
        <f>TEXT(EnergyDemand__2_1[[#This Row],[Date]],"mmmm")</f>
        <v>March</v>
      </c>
      <c r="D2013">
        <f>WEEKNUM(EnergyDemand__2_1[[#This Row],[Date]],)</f>
        <v>10</v>
      </c>
      <c r="E2013" t="str">
        <f>TEXT(EnergyDemand__2_1[[#This Row],[Date]],"dddd")</f>
        <v>Saturday</v>
      </c>
      <c r="F2013" s="49">
        <f>YEAR(EnergyDemand__2_1[[#This Row],[Date]])</f>
        <v>2015</v>
      </c>
      <c r="G2013">
        <v>15.4</v>
      </c>
      <c r="H2013">
        <v>22.6</v>
      </c>
      <c r="I2013">
        <v>10.8</v>
      </c>
      <c r="J2013">
        <v>0.2</v>
      </c>
      <c r="K2013" t="str">
        <f>VLOOKUP(EnergyDemand__2_1[[#This Row],[Date]],_holidays!$A$1:$C$2107,2,0)</f>
        <v>Y</v>
      </c>
      <c r="L2013" t="str">
        <f>VLOOKUP(EnergyDemand__2_1[[#This Row],[Date]],_holidays!$A$1:$C$2107,3,0)</f>
        <v>N</v>
      </c>
      <c r="M2013" s="2">
        <v>108344.575</v>
      </c>
      <c r="N2013" s="4">
        <v>22.113214540000001</v>
      </c>
      <c r="O2013" s="54">
        <f>EnergyDemand__2_1[[#This Row],[Demand]]*EnergyDemand__2_1[[#This Row],[RRP AUD$]]</f>
        <v>2395846.8312201207</v>
      </c>
    </row>
    <row r="2014" spans="1:15" x14ac:dyDescent="0.3">
      <c r="A2014" s="3">
        <v>42106</v>
      </c>
      <c r="B2014" s="3" t="str">
        <f>"Q" &amp;INT((MONTH(A2014)+2)/3) &amp; "-" &amp; YEAR(A2014)</f>
        <v>Q2-2015</v>
      </c>
      <c r="C2014" t="str">
        <f>TEXT(EnergyDemand__2_1[[#This Row],[Date]],"mmmm")</f>
        <v>April</v>
      </c>
      <c r="D2014">
        <f>WEEKNUM(EnergyDemand__2_1[[#This Row],[Date]],)</f>
        <v>16</v>
      </c>
      <c r="E2014" t="str">
        <f>TEXT(EnergyDemand__2_1[[#This Row],[Date]],"dddd")</f>
        <v>Sunday</v>
      </c>
      <c r="F2014" s="49">
        <f>YEAR(EnergyDemand__2_1[[#This Row],[Date]])</f>
        <v>2015</v>
      </c>
      <c r="G2014">
        <v>12.1</v>
      </c>
      <c r="H2014">
        <v>18.3</v>
      </c>
      <c r="I2014">
        <v>13.4</v>
      </c>
      <c r="J2014">
        <v>0</v>
      </c>
      <c r="K2014" t="str">
        <f>VLOOKUP(EnergyDemand__2_1[[#This Row],[Date]],_holidays!$A$1:$C$2107,2,0)</f>
        <v>N</v>
      </c>
      <c r="L2014" t="str">
        <f>VLOOKUP(EnergyDemand__2_1[[#This Row],[Date]],_holidays!$A$1:$C$2107,3,0)</f>
        <v>N</v>
      </c>
      <c r="M2014" s="2">
        <v>103760.22500000001</v>
      </c>
      <c r="N2014" s="4">
        <v>22.053037190000001</v>
      </c>
      <c r="O2014" s="54">
        <f>EnergyDemand__2_1[[#This Row],[Demand]]*EnergyDemand__2_1[[#This Row],[RRP AUD$]]</f>
        <v>2288228.100767768</v>
      </c>
    </row>
    <row r="2015" spans="1:15" x14ac:dyDescent="0.3">
      <c r="A2015" s="3">
        <v>43899</v>
      </c>
      <c r="B2015" s="3" t="str">
        <f>"Q" &amp;INT((MONTH(A2015)+2)/3) &amp; "-" &amp; YEAR(A2015)</f>
        <v>Q1-2020</v>
      </c>
      <c r="C2015" t="str">
        <f>TEXT(EnergyDemand__2_1[[#This Row],[Date]],"mmmm")</f>
        <v>March</v>
      </c>
      <c r="D2015">
        <f>WEEKNUM(EnergyDemand__2_1[[#This Row],[Date]],)</f>
        <v>11</v>
      </c>
      <c r="E2015" t="str">
        <f>TEXT(EnergyDemand__2_1[[#This Row],[Date]],"dddd")</f>
        <v>Monday</v>
      </c>
      <c r="F2015" s="49">
        <f>YEAR(EnergyDemand__2_1[[#This Row],[Date]])</f>
        <v>2020</v>
      </c>
      <c r="G2015">
        <v>12.3</v>
      </c>
      <c r="H2015">
        <v>21</v>
      </c>
      <c r="I2015">
        <v>19.7</v>
      </c>
      <c r="J2015">
        <v>0</v>
      </c>
      <c r="K2015" t="str">
        <f>VLOOKUP(EnergyDemand__2_1[[#This Row],[Date]],_holidays!$A$1:$C$2107,2,0)</f>
        <v>Y</v>
      </c>
      <c r="L2015" t="str">
        <f>VLOOKUP(EnergyDemand__2_1[[#This Row],[Date]],_holidays!$A$1:$C$2107,3,0)</f>
        <v>Y</v>
      </c>
      <c r="M2015" s="2">
        <v>94641.7</v>
      </c>
      <c r="N2015" s="4">
        <v>22.041451550000001</v>
      </c>
      <c r="O2015" s="54">
        <f>EnergyDemand__2_1[[#This Row],[Demand]]*EnergyDemand__2_1[[#This Row],[RRP AUD$]]</f>
        <v>2086040.445159635</v>
      </c>
    </row>
    <row r="2016" spans="1:15" x14ac:dyDescent="0.3">
      <c r="A2016" s="3">
        <v>42659</v>
      </c>
      <c r="B2016" s="3" t="str">
        <f>"Q" &amp;INT((MONTH(A2016)+2)/3) &amp; "-" &amp; YEAR(A2016)</f>
        <v>Q4-2016</v>
      </c>
      <c r="C2016" t="str">
        <f>TEXT(EnergyDemand__2_1[[#This Row],[Date]],"mmmm")</f>
        <v>October</v>
      </c>
      <c r="D2016">
        <f>WEEKNUM(EnergyDemand__2_1[[#This Row],[Date]],)</f>
        <v>43</v>
      </c>
      <c r="E2016" t="str">
        <f>TEXT(EnergyDemand__2_1[[#This Row],[Date]],"dddd")</f>
        <v>Sunday</v>
      </c>
      <c r="F2016" s="49">
        <f>YEAR(EnergyDemand__2_1[[#This Row],[Date]])</f>
        <v>2016</v>
      </c>
      <c r="G2016">
        <v>17.399999999999999</v>
      </c>
      <c r="H2016">
        <v>23.1</v>
      </c>
      <c r="I2016">
        <v>8</v>
      </c>
      <c r="J2016">
        <v>0</v>
      </c>
      <c r="K2016" t="str">
        <f>VLOOKUP(EnergyDemand__2_1[[#This Row],[Date]],_holidays!$A$1:$C$2107,2,0)</f>
        <v>Y</v>
      </c>
      <c r="L2016" t="str">
        <f>VLOOKUP(EnergyDemand__2_1[[#This Row],[Date]],_holidays!$A$1:$C$2107,3,0)</f>
        <v>N</v>
      </c>
      <c r="M2016" s="2">
        <v>101793.035</v>
      </c>
      <c r="N2016" s="4">
        <v>22.029095420000001</v>
      </c>
      <c r="O2016" s="54">
        <f>EnergyDemand__2_1[[#This Row],[Demand]]*EnergyDemand__2_1[[#This Row],[RRP AUD$]]</f>
        <v>2242408.4811064</v>
      </c>
    </row>
    <row r="2017" spans="1:15" x14ac:dyDescent="0.3">
      <c r="A2017" s="3">
        <v>42089</v>
      </c>
      <c r="B2017" s="3" t="str">
        <f>"Q" &amp;INT((MONTH(A2017)+2)/3) &amp; "-" &amp; YEAR(A2017)</f>
        <v>Q1-2015</v>
      </c>
      <c r="C2017" t="str">
        <f>TEXT(EnergyDemand__2_1[[#This Row],[Date]],"mmmm")</f>
        <v>March</v>
      </c>
      <c r="D2017">
        <f>WEEKNUM(EnergyDemand__2_1[[#This Row],[Date]],)</f>
        <v>13</v>
      </c>
      <c r="E2017" t="str">
        <f>TEXT(EnergyDemand__2_1[[#This Row],[Date]],"dddd")</f>
        <v>Thursday</v>
      </c>
      <c r="F2017" s="49">
        <f>YEAR(EnergyDemand__2_1[[#This Row],[Date]])</f>
        <v>2015</v>
      </c>
      <c r="G2017">
        <v>9.8000000000000007</v>
      </c>
      <c r="H2017">
        <v>18</v>
      </c>
      <c r="I2017">
        <v>9.9</v>
      </c>
      <c r="J2017">
        <v>0.4</v>
      </c>
      <c r="K2017" t="str">
        <f>VLOOKUP(EnergyDemand__2_1[[#This Row],[Date]],_holidays!$A$1:$C$2107,2,0)</f>
        <v>Y</v>
      </c>
      <c r="L2017" t="str">
        <f>VLOOKUP(EnergyDemand__2_1[[#This Row],[Date]],_holidays!$A$1:$C$2107,3,0)</f>
        <v>N</v>
      </c>
      <c r="M2017" s="2">
        <v>121998.2</v>
      </c>
      <c r="N2017" s="4">
        <v>21.971362899999999</v>
      </c>
      <c r="O2017" s="54">
        <f>EnergyDemand__2_1[[#This Row],[Demand]]*EnergyDemand__2_1[[#This Row],[RRP AUD$]]</f>
        <v>2680466.7253467799</v>
      </c>
    </row>
    <row r="2018" spans="1:15" x14ac:dyDescent="0.3">
      <c r="A2018" s="3">
        <v>42460</v>
      </c>
      <c r="B2018" s="3" t="str">
        <f>"Q" &amp;INT((MONTH(A2018)+2)/3) &amp; "-" &amp; YEAR(A2018)</f>
        <v>Q1-2016</v>
      </c>
      <c r="C2018" t="str">
        <f>TEXT(EnergyDemand__2_1[[#This Row],[Date]],"mmmm")</f>
        <v>March</v>
      </c>
      <c r="D2018">
        <f>WEEKNUM(EnergyDemand__2_1[[#This Row],[Date]],)</f>
        <v>14</v>
      </c>
      <c r="E2018" t="str">
        <f>TEXT(EnergyDemand__2_1[[#This Row],[Date]],"dddd")</f>
        <v>Thursday</v>
      </c>
      <c r="F2018" s="49">
        <f>YEAR(EnergyDemand__2_1[[#This Row],[Date]])</f>
        <v>2016</v>
      </c>
      <c r="G2018">
        <v>11.3</v>
      </c>
      <c r="H2018">
        <v>22.7</v>
      </c>
      <c r="I2018">
        <v>17.100000000000001</v>
      </c>
      <c r="J2018">
        <v>0</v>
      </c>
      <c r="K2018" t="str">
        <f>VLOOKUP(EnergyDemand__2_1[[#This Row],[Date]],_holidays!$A$1:$C$2107,2,0)</f>
        <v>N</v>
      </c>
      <c r="L2018" t="str">
        <f>VLOOKUP(EnergyDemand__2_1[[#This Row],[Date]],_holidays!$A$1:$C$2107,3,0)</f>
        <v>N</v>
      </c>
      <c r="M2018" s="2">
        <v>122964.715</v>
      </c>
      <c r="N2018" s="4">
        <v>21.90202897</v>
      </c>
      <c r="O2018" s="54">
        <f>EnergyDemand__2_1[[#This Row],[Demand]]*EnergyDemand__2_1[[#This Row],[RRP AUD$]]</f>
        <v>2693176.7502177935</v>
      </c>
    </row>
    <row r="2019" spans="1:15" x14ac:dyDescent="0.3">
      <c r="A2019" s="3">
        <v>42371</v>
      </c>
      <c r="B2019" s="3" t="str">
        <f>"Q" &amp;INT((MONTH(A2019)+2)/3) &amp; "-" &amp; YEAR(A2019)</f>
        <v>Q1-2016</v>
      </c>
      <c r="C2019" t="str">
        <f>TEXT(EnergyDemand__2_1[[#This Row],[Date]],"mmmm")</f>
        <v>January</v>
      </c>
      <c r="D2019">
        <f>WEEKNUM(EnergyDemand__2_1[[#This Row],[Date]],)</f>
        <v>1</v>
      </c>
      <c r="E2019" t="str">
        <f>TEXT(EnergyDemand__2_1[[#This Row],[Date]],"dddd")</f>
        <v>Saturday</v>
      </c>
      <c r="F2019" s="49">
        <f>YEAR(EnergyDemand__2_1[[#This Row],[Date]])</f>
        <v>2016</v>
      </c>
      <c r="G2019">
        <v>17.100000000000001</v>
      </c>
      <c r="H2019">
        <v>27.6</v>
      </c>
      <c r="I2019">
        <v>25.1</v>
      </c>
      <c r="J2019">
        <v>0</v>
      </c>
      <c r="K2019" t="str">
        <f>VLOOKUP(EnergyDemand__2_1[[#This Row],[Date]],_holidays!$A$1:$C$2107,2,0)</f>
        <v>N</v>
      </c>
      <c r="L2019" t="str">
        <f>VLOOKUP(EnergyDemand__2_1[[#This Row],[Date]],_holidays!$A$1:$C$2107,3,0)</f>
        <v>N</v>
      </c>
      <c r="M2019" s="2">
        <v>99622.64</v>
      </c>
      <c r="N2019" s="4">
        <v>21.894560760000001</v>
      </c>
      <c r="O2019" s="54">
        <f>EnergyDemand__2_1[[#This Row],[Demand]]*EnergyDemand__2_1[[#This Row],[RRP AUD$]]</f>
        <v>2181193.9445516067</v>
      </c>
    </row>
    <row r="2020" spans="1:15" x14ac:dyDescent="0.3">
      <c r="A2020" s="3">
        <v>43981</v>
      </c>
      <c r="B2020" s="3" t="str">
        <f>"Q" &amp;INT((MONTH(A2020)+2)/3) &amp; "-" &amp; YEAR(A2020)</f>
        <v>Q2-2020</v>
      </c>
      <c r="C2020" t="str">
        <f>TEXT(EnergyDemand__2_1[[#This Row],[Date]],"mmmm")</f>
        <v>May</v>
      </c>
      <c r="D2020">
        <f>WEEKNUM(EnergyDemand__2_1[[#This Row],[Date]],)</f>
        <v>22</v>
      </c>
      <c r="E2020" t="str">
        <f>TEXT(EnergyDemand__2_1[[#This Row],[Date]],"dddd")</f>
        <v>Saturday</v>
      </c>
      <c r="F2020" s="49">
        <f>YEAR(EnergyDemand__2_1[[#This Row],[Date]])</f>
        <v>2020</v>
      </c>
      <c r="G2020">
        <v>8.1</v>
      </c>
      <c r="H2020">
        <v>17.100000000000001</v>
      </c>
      <c r="I2020">
        <v>9.3000000000000007</v>
      </c>
      <c r="J2020">
        <v>0</v>
      </c>
      <c r="K2020" t="str">
        <f>VLOOKUP(EnergyDemand__2_1[[#This Row],[Date]],_holidays!$A$1:$C$2107,2,0)</f>
        <v>Y</v>
      </c>
      <c r="L2020" t="str">
        <f>VLOOKUP(EnergyDemand__2_1[[#This Row],[Date]],_holidays!$A$1:$C$2107,3,0)</f>
        <v>N</v>
      </c>
      <c r="M2020" s="2">
        <v>102231.77</v>
      </c>
      <c r="N2020" s="4">
        <v>21.75529586</v>
      </c>
      <c r="O2020" s="54">
        <f>EnergyDemand__2_1[[#This Row],[Demand]]*EnergyDemand__2_1[[#This Row],[RRP AUD$]]</f>
        <v>2224082.4026414724</v>
      </c>
    </row>
    <row r="2021" spans="1:15" x14ac:dyDescent="0.3">
      <c r="A2021" s="3">
        <v>42646</v>
      </c>
      <c r="B2021" s="3" t="str">
        <f>"Q" &amp;INT((MONTH(A2021)+2)/3) &amp; "-" &amp; YEAR(A2021)</f>
        <v>Q4-2016</v>
      </c>
      <c r="C2021" t="str">
        <f>TEXT(EnergyDemand__2_1[[#This Row],[Date]],"mmmm")</f>
        <v>October</v>
      </c>
      <c r="D2021">
        <f>WEEKNUM(EnergyDemand__2_1[[#This Row],[Date]],)</f>
        <v>41</v>
      </c>
      <c r="E2021" t="str">
        <f>TEXT(EnergyDemand__2_1[[#This Row],[Date]],"dddd")</f>
        <v>Monday</v>
      </c>
      <c r="F2021" s="49">
        <f>YEAR(EnergyDemand__2_1[[#This Row],[Date]])</f>
        <v>2016</v>
      </c>
      <c r="G2021">
        <v>11.1</v>
      </c>
      <c r="H2021">
        <v>15.9</v>
      </c>
      <c r="I2021">
        <v>13.7</v>
      </c>
      <c r="J2021">
        <v>9.1999999999999993</v>
      </c>
      <c r="K2021" t="str">
        <f>VLOOKUP(EnergyDemand__2_1[[#This Row],[Date]],_holidays!$A$1:$C$2107,2,0)</f>
        <v>N</v>
      </c>
      <c r="L2021" t="str">
        <f>VLOOKUP(EnergyDemand__2_1[[#This Row],[Date]],_holidays!$A$1:$C$2107,3,0)</f>
        <v>N</v>
      </c>
      <c r="M2021" s="2">
        <v>115839.01</v>
      </c>
      <c r="N2021" s="4">
        <v>21.601743630000001</v>
      </c>
      <c r="O2021" s="54">
        <f>EnergyDemand__2_1[[#This Row],[Demand]]*EnergyDemand__2_1[[#This Row],[RRP AUD$]]</f>
        <v>2502324.5963730062</v>
      </c>
    </row>
    <row r="2022" spans="1:15" x14ac:dyDescent="0.3">
      <c r="A2022" s="3">
        <v>43870</v>
      </c>
      <c r="B2022" s="3" t="str">
        <f>"Q" &amp;INT((MONTH(A2022)+2)/3) &amp; "-" &amp; YEAR(A2022)</f>
        <v>Q1-2020</v>
      </c>
      <c r="C2022" t="str">
        <f>TEXT(EnergyDemand__2_1[[#This Row],[Date]],"mmmm")</f>
        <v>February</v>
      </c>
      <c r="D2022">
        <f>WEEKNUM(EnergyDemand__2_1[[#This Row],[Date]],)</f>
        <v>7</v>
      </c>
      <c r="E2022" t="str">
        <f>TEXT(EnergyDemand__2_1[[#This Row],[Date]],"dddd")</f>
        <v>Sunday</v>
      </c>
      <c r="F2022" s="49">
        <f>YEAR(EnergyDemand__2_1[[#This Row],[Date]])</f>
        <v>2020</v>
      </c>
      <c r="G2022">
        <v>19.600000000000001</v>
      </c>
      <c r="H2022">
        <v>28.2</v>
      </c>
      <c r="I2022">
        <v>19.899999999999999</v>
      </c>
      <c r="J2022">
        <v>0</v>
      </c>
      <c r="K2022" t="str">
        <f>VLOOKUP(EnergyDemand__2_1[[#This Row],[Date]],_holidays!$A$1:$C$2107,2,0)</f>
        <v>Y</v>
      </c>
      <c r="L2022" t="str">
        <f>VLOOKUP(EnergyDemand__2_1[[#This Row],[Date]],_holidays!$A$1:$C$2107,3,0)</f>
        <v>N</v>
      </c>
      <c r="M2022" s="2">
        <v>103857.11</v>
      </c>
      <c r="N2022" s="4">
        <v>21.555491809999999</v>
      </c>
      <c r="O2022" s="54">
        <f>EnergyDemand__2_1[[#This Row],[Demand]]*EnergyDemand__2_1[[#This Row],[RRP AUD$]]</f>
        <v>2238691.0840152688</v>
      </c>
    </row>
    <row r="2023" spans="1:15" x14ac:dyDescent="0.3">
      <c r="A2023" s="3">
        <v>42465</v>
      </c>
      <c r="B2023" s="3" t="str">
        <f>"Q" &amp;INT((MONTH(A2023)+2)/3) &amp; "-" &amp; YEAR(A2023)</f>
        <v>Q2-2016</v>
      </c>
      <c r="C2023" t="str">
        <f>TEXT(EnergyDemand__2_1[[#This Row],[Date]],"mmmm")</f>
        <v>April</v>
      </c>
      <c r="D2023">
        <f>WEEKNUM(EnergyDemand__2_1[[#This Row],[Date]],)</f>
        <v>15</v>
      </c>
      <c r="E2023" t="str">
        <f>TEXT(EnergyDemand__2_1[[#This Row],[Date]],"dddd")</f>
        <v>Tuesday</v>
      </c>
      <c r="F2023" s="49">
        <f>YEAR(EnergyDemand__2_1[[#This Row],[Date]])</f>
        <v>2016</v>
      </c>
      <c r="G2023">
        <v>12.3</v>
      </c>
      <c r="H2023">
        <v>29</v>
      </c>
      <c r="I2023">
        <v>17.100000000000001</v>
      </c>
      <c r="J2023">
        <v>0</v>
      </c>
      <c r="K2023" t="str">
        <f>VLOOKUP(EnergyDemand__2_1[[#This Row],[Date]],_holidays!$A$1:$C$2107,2,0)</f>
        <v>N</v>
      </c>
      <c r="L2023" t="str">
        <f>VLOOKUP(EnergyDemand__2_1[[#This Row],[Date]],_holidays!$A$1:$C$2107,3,0)</f>
        <v>N</v>
      </c>
      <c r="M2023" s="2">
        <v>120371.235</v>
      </c>
      <c r="N2023" s="4">
        <v>21.423208150000001</v>
      </c>
      <c r="O2023" s="54">
        <f>EnergyDemand__2_1[[#This Row],[Demand]]*EnergyDemand__2_1[[#This Row],[RRP AUD$]]</f>
        <v>2578738.0226775655</v>
      </c>
    </row>
    <row r="2024" spans="1:15" x14ac:dyDescent="0.3">
      <c r="A2024" s="3">
        <v>42080</v>
      </c>
      <c r="B2024" s="3" t="str">
        <f>"Q" &amp;INT((MONTH(A2024)+2)/3) &amp; "-" &amp; YEAR(A2024)</f>
        <v>Q1-2015</v>
      </c>
      <c r="C2024" t="str">
        <f>TEXT(EnergyDemand__2_1[[#This Row],[Date]],"mmmm")</f>
        <v>March</v>
      </c>
      <c r="D2024">
        <f>WEEKNUM(EnergyDemand__2_1[[#This Row],[Date]],)</f>
        <v>12</v>
      </c>
      <c r="E2024" t="str">
        <f>TEXT(EnergyDemand__2_1[[#This Row],[Date]],"dddd")</f>
        <v>Tuesday</v>
      </c>
      <c r="F2024" s="49">
        <f>YEAR(EnergyDemand__2_1[[#This Row],[Date]])</f>
        <v>2015</v>
      </c>
      <c r="G2024">
        <v>13</v>
      </c>
      <c r="H2024">
        <v>26.2</v>
      </c>
      <c r="I2024">
        <v>4.8</v>
      </c>
      <c r="J2024">
        <v>0</v>
      </c>
      <c r="K2024" t="str">
        <f>VLOOKUP(EnergyDemand__2_1[[#This Row],[Date]],_holidays!$A$1:$C$2107,2,0)</f>
        <v>Y</v>
      </c>
      <c r="L2024" t="str">
        <f>VLOOKUP(EnergyDemand__2_1[[#This Row],[Date]],_holidays!$A$1:$C$2107,3,0)</f>
        <v>N</v>
      </c>
      <c r="M2024" s="2">
        <v>125600.86</v>
      </c>
      <c r="N2024" s="4">
        <v>21.38556947</v>
      </c>
      <c r="O2024" s="54">
        <f>EnergyDemand__2_1[[#This Row],[Demand]]*EnergyDemand__2_1[[#This Row],[RRP AUD$]]</f>
        <v>2686045.9170217444</v>
      </c>
    </row>
    <row r="2025" spans="1:15" x14ac:dyDescent="0.3">
      <c r="A2025" s="3">
        <v>42101</v>
      </c>
      <c r="B2025" s="3" t="str">
        <f>"Q" &amp;INT((MONTH(A2025)+2)/3) &amp; "-" &amp; YEAR(A2025)</f>
        <v>Q2-2015</v>
      </c>
      <c r="C2025" t="str">
        <f>TEXT(EnergyDemand__2_1[[#This Row],[Date]],"mmmm")</f>
        <v>April</v>
      </c>
      <c r="D2025">
        <f>WEEKNUM(EnergyDemand__2_1[[#This Row],[Date]],)</f>
        <v>15</v>
      </c>
      <c r="E2025" t="str">
        <f>TEXT(EnergyDemand__2_1[[#This Row],[Date]],"dddd")</f>
        <v>Tuesday</v>
      </c>
      <c r="F2025" s="49">
        <f>YEAR(EnergyDemand__2_1[[#This Row],[Date]])</f>
        <v>2015</v>
      </c>
      <c r="G2025">
        <v>12.4</v>
      </c>
      <c r="H2025">
        <v>17.3</v>
      </c>
      <c r="I2025">
        <v>3.9</v>
      </c>
      <c r="J2025">
        <v>0</v>
      </c>
      <c r="K2025" t="str">
        <f>VLOOKUP(EnergyDemand__2_1[[#This Row],[Date]],_holidays!$A$1:$C$2107,2,0)</f>
        <v>N</v>
      </c>
      <c r="L2025" t="str">
        <f>VLOOKUP(EnergyDemand__2_1[[#This Row],[Date]],_holidays!$A$1:$C$2107,3,0)</f>
        <v>N</v>
      </c>
      <c r="M2025" s="2">
        <v>120235.505</v>
      </c>
      <c r="N2025" s="4">
        <v>21.359459990000001</v>
      </c>
      <c r="O2025" s="54">
        <f>EnergyDemand__2_1[[#This Row],[Demand]]*EnergyDemand__2_1[[#This Row],[RRP AUD$]]</f>
        <v>2568165.4584249454</v>
      </c>
    </row>
    <row r="2026" spans="1:15" x14ac:dyDescent="0.3">
      <c r="A2026" s="3">
        <v>42725</v>
      </c>
      <c r="B2026" s="3" t="str">
        <f>"Q" &amp;INT((MONTH(A2026)+2)/3) &amp; "-" &amp; YEAR(A2026)</f>
        <v>Q4-2016</v>
      </c>
      <c r="C2026" t="str">
        <f>TEXT(EnergyDemand__2_1[[#This Row],[Date]],"mmmm")</f>
        <v>December</v>
      </c>
      <c r="D2026">
        <f>WEEKNUM(EnergyDemand__2_1[[#This Row],[Date]],)</f>
        <v>52</v>
      </c>
      <c r="E2026" t="str">
        <f>TEXT(EnergyDemand__2_1[[#This Row],[Date]],"dddd")</f>
        <v>Wednesday</v>
      </c>
      <c r="F2026" s="49">
        <f>YEAR(EnergyDemand__2_1[[#This Row],[Date]])</f>
        <v>2016</v>
      </c>
      <c r="G2026">
        <v>13.5</v>
      </c>
      <c r="H2026">
        <v>19.899999999999999</v>
      </c>
      <c r="I2026">
        <v>28.8</v>
      </c>
      <c r="J2026">
        <v>0.2</v>
      </c>
      <c r="K2026" t="str">
        <f>VLOOKUP(EnergyDemand__2_1[[#This Row],[Date]],_holidays!$A$1:$C$2107,2,0)</f>
        <v>N</v>
      </c>
      <c r="L2026" t="str">
        <f>VLOOKUP(EnergyDemand__2_1[[#This Row],[Date]],_holidays!$A$1:$C$2107,3,0)</f>
        <v>N</v>
      </c>
      <c r="M2026" s="2">
        <v>104389.51</v>
      </c>
      <c r="N2026" s="4">
        <v>21.34587505</v>
      </c>
      <c r="O2026" s="54">
        <f>EnergyDemand__2_1[[#This Row],[Demand]]*EnergyDemand__2_1[[#This Row],[RRP AUD$]]</f>
        <v>2228285.4369907253</v>
      </c>
    </row>
    <row r="2027" spans="1:15" x14ac:dyDescent="0.3">
      <c r="A2027" s="3">
        <v>42672</v>
      </c>
      <c r="B2027" s="3" t="str">
        <f>"Q" &amp;INT((MONTH(A2027)+2)/3) &amp; "-" &amp; YEAR(A2027)</f>
        <v>Q4-2016</v>
      </c>
      <c r="C2027" t="str">
        <f>TEXT(EnergyDemand__2_1[[#This Row],[Date]],"mmmm")</f>
        <v>October</v>
      </c>
      <c r="D2027">
        <f>WEEKNUM(EnergyDemand__2_1[[#This Row],[Date]],)</f>
        <v>44</v>
      </c>
      <c r="E2027" t="str">
        <f>TEXT(EnergyDemand__2_1[[#This Row],[Date]],"dddd")</f>
        <v>Saturday</v>
      </c>
      <c r="F2027" s="49">
        <f>YEAR(EnergyDemand__2_1[[#This Row],[Date]])</f>
        <v>2016</v>
      </c>
      <c r="G2027">
        <v>9.3000000000000007</v>
      </c>
      <c r="H2027">
        <v>25.6</v>
      </c>
      <c r="I2027">
        <v>25.8</v>
      </c>
      <c r="J2027">
        <v>0</v>
      </c>
      <c r="K2027" t="str">
        <f>VLOOKUP(EnergyDemand__2_1[[#This Row],[Date]],_holidays!$A$1:$C$2107,2,0)</f>
        <v>Y</v>
      </c>
      <c r="L2027" t="str">
        <f>VLOOKUP(EnergyDemand__2_1[[#This Row],[Date]],_holidays!$A$1:$C$2107,3,0)</f>
        <v>N</v>
      </c>
      <c r="M2027" s="2">
        <v>104191.105</v>
      </c>
      <c r="N2027" s="4">
        <v>21.28564824</v>
      </c>
      <c r="O2027" s="54">
        <f>EnergyDemand__2_1[[#This Row],[Demand]]*EnergyDemand__2_1[[#This Row],[RRP AUD$]]</f>
        <v>2217775.210766905</v>
      </c>
    </row>
    <row r="2028" spans="1:15" x14ac:dyDescent="0.3">
      <c r="A2028" s="3">
        <v>42031</v>
      </c>
      <c r="B2028" s="3" t="str">
        <f>"Q" &amp;INT((MONTH(A2028)+2)/3) &amp; "-" &amp; YEAR(A2028)</f>
        <v>Q1-2015</v>
      </c>
      <c r="C2028" t="str">
        <f>TEXT(EnergyDemand__2_1[[#This Row],[Date]],"mmmm")</f>
        <v>January</v>
      </c>
      <c r="D2028">
        <f>WEEKNUM(EnergyDemand__2_1[[#This Row],[Date]],)</f>
        <v>5</v>
      </c>
      <c r="E2028" t="str">
        <f>TEXT(EnergyDemand__2_1[[#This Row],[Date]],"dddd")</f>
        <v>Tuesday</v>
      </c>
      <c r="F2028" s="49">
        <f>YEAR(EnergyDemand__2_1[[#This Row],[Date]])</f>
        <v>2015</v>
      </c>
      <c r="G2028">
        <v>11.7</v>
      </c>
      <c r="H2028">
        <v>19.100000000000001</v>
      </c>
      <c r="I2028">
        <v>17.7</v>
      </c>
      <c r="J2028">
        <v>0.6</v>
      </c>
      <c r="K2028" t="str">
        <f>VLOOKUP(EnergyDemand__2_1[[#This Row],[Date]],_holidays!$A$1:$C$2107,2,0)</f>
        <v>N</v>
      </c>
      <c r="L2028" t="str">
        <f>VLOOKUP(EnergyDemand__2_1[[#This Row],[Date]],_holidays!$A$1:$C$2107,3,0)</f>
        <v>N</v>
      </c>
      <c r="M2028" s="2">
        <v>118393.31</v>
      </c>
      <c r="N2028" s="4">
        <v>21.206288600000001</v>
      </c>
      <c r="O2028" s="54">
        <f>EnergyDemand__2_1[[#This Row],[Demand]]*EnergyDemand__2_1[[#This Row],[RRP AUD$]]</f>
        <v>2510682.7001692662</v>
      </c>
    </row>
    <row r="2029" spans="1:15" x14ac:dyDescent="0.3">
      <c r="A2029" s="3">
        <v>42316</v>
      </c>
      <c r="B2029" s="3" t="str">
        <f>"Q" &amp;INT((MONTH(A2029)+2)/3) &amp; "-" &amp; YEAR(A2029)</f>
        <v>Q4-2015</v>
      </c>
      <c r="C2029" t="str">
        <f>TEXT(EnergyDemand__2_1[[#This Row],[Date]],"mmmm")</f>
        <v>November</v>
      </c>
      <c r="D2029">
        <f>WEEKNUM(EnergyDemand__2_1[[#This Row],[Date]],)</f>
        <v>46</v>
      </c>
      <c r="E2029" t="str">
        <f>TEXT(EnergyDemand__2_1[[#This Row],[Date]],"dddd")</f>
        <v>Sunday</v>
      </c>
      <c r="F2029" s="49">
        <f>YEAR(EnergyDemand__2_1[[#This Row],[Date]])</f>
        <v>2015</v>
      </c>
      <c r="G2029">
        <v>8.5</v>
      </c>
      <c r="H2029">
        <v>24.8</v>
      </c>
      <c r="I2029">
        <v>25.1</v>
      </c>
      <c r="J2029">
        <v>0</v>
      </c>
      <c r="K2029" t="str">
        <f>VLOOKUP(EnergyDemand__2_1[[#This Row],[Date]],_holidays!$A$1:$C$2107,2,0)</f>
        <v>Y</v>
      </c>
      <c r="L2029" t="str">
        <f>VLOOKUP(EnergyDemand__2_1[[#This Row],[Date]],_holidays!$A$1:$C$2107,3,0)</f>
        <v>N</v>
      </c>
      <c r="M2029" s="2">
        <v>103793.08500000001</v>
      </c>
      <c r="N2029" s="4">
        <v>21.095360379999999</v>
      </c>
      <c r="O2029" s="54">
        <f>EnergyDemand__2_1[[#This Row],[Demand]]*EnergyDemand__2_1[[#This Row],[RRP AUD$]]</f>
        <v>2189552.5330269723</v>
      </c>
    </row>
    <row r="2030" spans="1:15" x14ac:dyDescent="0.3">
      <c r="A2030" s="3">
        <v>42573</v>
      </c>
      <c r="B2030" s="3" t="str">
        <f>"Q" &amp;INT((MONTH(A2030)+2)/3) &amp; "-" &amp; YEAR(A2030)</f>
        <v>Q3-2016</v>
      </c>
      <c r="C2030" t="str">
        <f>TEXT(EnergyDemand__2_1[[#This Row],[Date]],"mmmm")</f>
        <v>July</v>
      </c>
      <c r="D2030">
        <f>WEEKNUM(EnergyDemand__2_1[[#This Row],[Date]],)</f>
        <v>30</v>
      </c>
      <c r="E2030" t="str">
        <f>TEXT(EnergyDemand__2_1[[#This Row],[Date]],"dddd")</f>
        <v>Friday</v>
      </c>
      <c r="F2030" s="49">
        <f>YEAR(EnergyDemand__2_1[[#This Row],[Date]])</f>
        <v>2016</v>
      </c>
      <c r="G2030">
        <v>9.1999999999999993</v>
      </c>
      <c r="H2030">
        <v>18.3</v>
      </c>
      <c r="I2030">
        <v>5.0999999999999996</v>
      </c>
      <c r="J2030">
        <v>7.8</v>
      </c>
      <c r="K2030" t="str">
        <f>VLOOKUP(EnergyDemand__2_1[[#This Row],[Date]],_holidays!$A$1:$C$2107,2,0)</f>
        <v>Y</v>
      </c>
      <c r="L2030" t="str">
        <f>VLOOKUP(EnergyDemand__2_1[[#This Row],[Date]],_holidays!$A$1:$C$2107,3,0)</f>
        <v>N</v>
      </c>
      <c r="M2030" s="2">
        <v>128777.82</v>
      </c>
      <c r="N2030" s="4">
        <v>21.091718870000001</v>
      </c>
      <c r="O2030" s="54">
        <f>EnergyDemand__2_1[[#This Row],[Demand]]*EnergyDemand__2_1[[#This Row],[RRP AUD$]]</f>
        <v>2716145.5761314635</v>
      </c>
    </row>
    <row r="2031" spans="1:15" x14ac:dyDescent="0.3">
      <c r="A2031" s="3">
        <v>42034</v>
      </c>
      <c r="B2031" s="3" t="str">
        <f>"Q" &amp;INT((MONTH(A2031)+2)/3) &amp; "-" &amp; YEAR(A2031)</f>
        <v>Q1-2015</v>
      </c>
      <c r="C2031" t="str">
        <f>TEXT(EnergyDemand__2_1[[#This Row],[Date]],"mmmm")</f>
        <v>January</v>
      </c>
      <c r="D2031">
        <f>WEEKNUM(EnergyDemand__2_1[[#This Row],[Date]],)</f>
        <v>5</v>
      </c>
      <c r="E2031" t="str">
        <f>TEXT(EnergyDemand__2_1[[#This Row],[Date]],"dddd")</f>
        <v>Friday</v>
      </c>
      <c r="F2031" s="49">
        <f>YEAR(EnergyDemand__2_1[[#This Row],[Date]])</f>
        <v>2015</v>
      </c>
      <c r="G2031">
        <v>13.1</v>
      </c>
      <c r="H2031">
        <v>21</v>
      </c>
      <c r="I2031">
        <v>27.6</v>
      </c>
      <c r="J2031">
        <v>0</v>
      </c>
      <c r="K2031" t="str">
        <f>VLOOKUP(EnergyDemand__2_1[[#This Row],[Date]],_holidays!$A$1:$C$2107,2,0)</f>
        <v>Y</v>
      </c>
      <c r="L2031" t="str">
        <f>VLOOKUP(EnergyDemand__2_1[[#This Row],[Date]],_holidays!$A$1:$C$2107,3,0)</f>
        <v>N</v>
      </c>
      <c r="M2031" s="2">
        <v>121018.15</v>
      </c>
      <c r="N2031" s="4">
        <v>21.029356079999999</v>
      </c>
      <c r="O2031" s="54">
        <f>EnergyDemand__2_1[[#This Row],[Demand]]*EnergyDemand__2_1[[#This Row],[RRP AUD$]]</f>
        <v>2544933.7684928519</v>
      </c>
    </row>
    <row r="2032" spans="1:15" x14ac:dyDescent="0.3">
      <c r="A2032" s="3">
        <v>42726</v>
      </c>
      <c r="B2032" s="3" t="str">
        <f>"Q" &amp;INT((MONTH(A2032)+2)/3) &amp; "-" &amp; YEAR(A2032)</f>
        <v>Q4-2016</v>
      </c>
      <c r="C2032" t="str">
        <f>TEXT(EnergyDemand__2_1[[#This Row],[Date]],"mmmm")</f>
        <v>December</v>
      </c>
      <c r="D2032">
        <f>WEEKNUM(EnergyDemand__2_1[[#This Row],[Date]],)</f>
        <v>52</v>
      </c>
      <c r="E2032" t="str">
        <f>TEXT(EnergyDemand__2_1[[#This Row],[Date]],"dddd")</f>
        <v>Thursday</v>
      </c>
      <c r="F2032" s="49">
        <f>YEAR(EnergyDemand__2_1[[#This Row],[Date]])</f>
        <v>2016</v>
      </c>
      <c r="G2032">
        <v>14.6</v>
      </c>
      <c r="H2032">
        <v>20</v>
      </c>
      <c r="I2032">
        <v>29.6</v>
      </c>
      <c r="J2032">
        <v>0</v>
      </c>
      <c r="K2032" t="str">
        <f>VLOOKUP(EnergyDemand__2_1[[#This Row],[Date]],_holidays!$A$1:$C$2107,2,0)</f>
        <v>N</v>
      </c>
      <c r="L2032" t="str">
        <f>VLOOKUP(EnergyDemand__2_1[[#This Row],[Date]],_holidays!$A$1:$C$2107,3,0)</f>
        <v>N</v>
      </c>
      <c r="M2032" s="2">
        <v>105513.235</v>
      </c>
      <c r="N2032" s="4">
        <v>20.97623583</v>
      </c>
      <c r="O2032" s="54">
        <f>EnergyDemand__2_1[[#This Row],[Demand]]*EnergyDemand__2_1[[#This Row],[RRP AUD$]]</f>
        <v>2213270.50054621</v>
      </c>
    </row>
    <row r="2033" spans="1:15" x14ac:dyDescent="0.3">
      <c r="A2033" s="3">
        <v>42097</v>
      </c>
      <c r="B2033" s="3" t="str">
        <f>"Q" &amp;INT((MONTH(A2033)+2)/3) &amp; "-" &amp; YEAR(A2033)</f>
        <v>Q2-2015</v>
      </c>
      <c r="C2033" t="str">
        <f>TEXT(EnergyDemand__2_1[[#This Row],[Date]],"mmmm")</f>
        <v>April</v>
      </c>
      <c r="D2033">
        <f>WEEKNUM(EnergyDemand__2_1[[#This Row],[Date]],)</f>
        <v>14</v>
      </c>
      <c r="E2033" t="str">
        <f>TEXT(EnergyDemand__2_1[[#This Row],[Date]],"dddd")</f>
        <v>Friday</v>
      </c>
      <c r="F2033" s="49">
        <f>YEAR(EnergyDemand__2_1[[#This Row],[Date]])</f>
        <v>2015</v>
      </c>
      <c r="G2033">
        <v>8</v>
      </c>
      <c r="H2033">
        <v>20.9</v>
      </c>
      <c r="I2033">
        <v>17.399999999999999</v>
      </c>
      <c r="J2033">
        <v>0</v>
      </c>
      <c r="K2033" t="str">
        <f>VLOOKUP(EnergyDemand__2_1[[#This Row],[Date]],_holidays!$A$1:$C$2107,2,0)</f>
        <v>N</v>
      </c>
      <c r="L2033" t="str">
        <f>VLOOKUP(EnergyDemand__2_1[[#This Row],[Date]],_holidays!$A$1:$C$2107,3,0)</f>
        <v>Y</v>
      </c>
      <c r="M2033" s="2">
        <v>98891.06</v>
      </c>
      <c r="N2033" s="4">
        <v>20.9393785</v>
      </c>
      <c r="O2033" s="54">
        <f>EnergyDemand__2_1[[#This Row],[Demand]]*EnergyDemand__2_1[[#This Row],[RRP AUD$]]</f>
        <v>2070717.3356062099</v>
      </c>
    </row>
    <row r="2034" spans="1:15" x14ac:dyDescent="0.3">
      <c r="A2034" s="3">
        <v>42028</v>
      </c>
      <c r="B2034" s="3" t="str">
        <f>"Q" &amp;INT((MONTH(A2034)+2)/3) &amp; "-" &amp; YEAR(A2034)</f>
        <v>Q1-2015</v>
      </c>
      <c r="C2034" t="str">
        <f>TEXT(EnergyDemand__2_1[[#This Row],[Date]],"mmmm")</f>
        <v>January</v>
      </c>
      <c r="D2034">
        <f>WEEKNUM(EnergyDemand__2_1[[#This Row],[Date]],)</f>
        <v>4</v>
      </c>
      <c r="E2034" t="str">
        <f>TEXT(EnergyDemand__2_1[[#This Row],[Date]],"dddd")</f>
        <v>Saturday</v>
      </c>
      <c r="F2034" s="49">
        <f>YEAR(EnergyDemand__2_1[[#This Row],[Date]])</f>
        <v>2015</v>
      </c>
      <c r="G2034">
        <v>15.8</v>
      </c>
      <c r="H2034">
        <v>26.3</v>
      </c>
      <c r="I2034">
        <v>30.3</v>
      </c>
      <c r="J2034">
        <v>0</v>
      </c>
      <c r="K2034" t="str">
        <f>VLOOKUP(EnergyDemand__2_1[[#This Row],[Date]],_holidays!$A$1:$C$2107,2,0)</f>
        <v>N</v>
      </c>
      <c r="L2034" t="str">
        <f>VLOOKUP(EnergyDemand__2_1[[#This Row],[Date]],_holidays!$A$1:$C$2107,3,0)</f>
        <v>N</v>
      </c>
      <c r="M2034" s="2">
        <v>116310.59</v>
      </c>
      <c r="N2034" s="4">
        <v>20.922000149999999</v>
      </c>
      <c r="O2034" s="54">
        <f>EnergyDemand__2_1[[#This Row],[Demand]]*EnergyDemand__2_1[[#This Row],[RRP AUD$]]</f>
        <v>2433450.1814265884</v>
      </c>
    </row>
    <row r="2035" spans="1:15" x14ac:dyDescent="0.3">
      <c r="A2035" s="3">
        <v>42071</v>
      </c>
      <c r="B2035" s="3" t="str">
        <f>"Q" &amp;INT((MONTH(A2035)+2)/3) &amp; "-" &amp; YEAR(A2035)</f>
        <v>Q1-2015</v>
      </c>
      <c r="C2035" t="str">
        <f>TEXT(EnergyDemand__2_1[[#This Row],[Date]],"mmmm")</f>
        <v>March</v>
      </c>
      <c r="D2035">
        <f>WEEKNUM(EnergyDemand__2_1[[#This Row],[Date]],)</f>
        <v>11</v>
      </c>
      <c r="E2035" t="str">
        <f>TEXT(EnergyDemand__2_1[[#This Row],[Date]],"dddd")</f>
        <v>Sunday</v>
      </c>
      <c r="F2035" s="49">
        <f>YEAR(EnergyDemand__2_1[[#This Row],[Date]])</f>
        <v>2015</v>
      </c>
      <c r="G2035">
        <v>16.2</v>
      </c>
      <c r="H2035">
        <v>24.4</v>
      </c>
      <c r="I2035">
        <v>20.399999999999999</v>
      </c>
      <c r="J2035">
        <v>0</v>
      </c>
      <c r="K2035" t="str">
        <f>VLOOKUP(EnergyDemand__2_1[[#This Row],[Date]],_holidays!$A$1:$C$2107,2,0)</f>
        <v>Y</v>
      </c>
      <c r="L2035" t="str">
        <f>VLOOKUP(EnergyDemand__2_1[[#This Row],[Date]],_holidays!$A$1:$C$2107,3,0)</f>
        <v>N</v>
      </c>
      <c r="M2035" s="2">
        <v>106348.78</v>
      </c>
      <c r="N2035" s="4">
        <v>20.57443413</v>
      </c>
      <c r="O2035" s="54">
        <f>EnergyDemand__2_1[[#This Row],[Demand]]*EnergyDemand__2_1[[#This Row],[RRP AUD$]]</f>
        <v>2188065.9689158616</v>
      </c>
    </row>
    <row r="2036" spans="1:15" x14ac:dyDescent="0.3">
      <c r="A2036" s="3">
        <v>42099</v>
      </c>
      <c r="B2036" s="3" t="str">
        <f>"Q" &amp;INT((MONTH(A2036)+2)/3) &amp; "-" &amp; YEAR(A2036)</f>
        <v>Q2-2015</v>
      </c>
      <c r="C2036" t="str">
        <f>TEXT(EnergyDemand__2_1[[#This Row],[Date]],"mmmm")</f>
        <v>April</v>
      </c>
      <c r="D2036">
        <f>WEEKNUM(EnergyDemand__2_1[[#This Row],[Date]],)</f>
        <v>15</v>
      </c>
      <c r="E2036" t="str">
        <f>TEXT(EnergyDemand__2_1[[#This Row],[Date]],"dddd")</f>
        <v>Sunday</v>
      </c>
      <c r="F2036" s="49">
        <f>YEAR(EnergyDemand__2_1[[#This Row],[Date]])</f>
        <v>2015</v>
      </c>
      <c r="G2036">
        <v>10.199999999999999</v>
      </c>
      <c r="H2036">
        <v>18.5</v>
      </c>
      <c r="I2036">
        <v>9.8000000000000007</v>
      </c>
      <c r="J2036">
        <v>0</v>
      </c>
      <c r="K2036" t="str">
        <f>VLOOKUP(EnergyDemand__2_1[[#This Row],[Date]],_holidays!$A$1:$C$2107,2,0)</f>
        <v>N</v>
      </c>
      <c r="L2036" t="str">
        <f>VLOOKUP(EnergyDemand__2_1[[#This Row],[Date]],_holidays!$A$1:$C$2107,3,0)</f>
        <v>N</v>
      </c>
      <c r="M2036" s="2">
        <v>103685.45</v>
      </c>
      <c r="N2036" s="4">
        <v>20.508650379999999</v>
      </c>
      <c r="O2036" s="54">
        <f>EnergyDemand__2_1[[#This Row],[Demand]]*EnergyDemand__2_1[[#This Row],[RRP AUD$]]</f>
        <v>2126448.643542971</v>
      </c>
    </row>
    <row r="2037" spans="1:15" x14ac:dyDescent="0.3">
      <c r="A2037" s="3">
        <v>43944</v>
      </c>
      <c r="B2037" s="3" t="str">
        <f>"Q" &amp;INT((MONTH(A2037)+2)/3) &amp; "-" &amp; YEAR(A2037)</f>
        <v>Q2-2020</v>
      </c>
      <c r="C2037" t="str">
        <f>TEXT(EnergyDemand__2_1[[#This Row],[Date]],"mmmm")</f>
        <v>April</v>
      </c>
      <c r="D2037">
        <f>WEEKNUM(EnergyDemand__2_1[[#This Row],[Date]],)</f>
        <v>17</v>
      </c>
      <c r="E2037" t="str">
        <f>TEXT(EnergyDemand__2_1[[#This Row],[Date]],"dddd")</f>
        <v>Thursday</v>
      </c>
      <c r="F2037" s="49">
        <f>YEAR(EnergyDemand__2_1[[#This Row],[Date]])</f>
        <v>2020</v>
      </c>
      <c r="G2037">
        <v>9.6</v>
      </c>
      <c r="H2037">
        <v>19.7</v>
      </c>
      <c r="I2037">
        <v>9.6999999999999993</v>
      </c>
      <c r="J2037">
        <v>0</v>
      </c>
      <c r="K2037" t="str">
        <f>VLOOKUP(EnergyDemand__2_1[[#This Row],[Date]],_holidays!$A$1:$C$2107,2,0)</f>
        <v>N</v>
      </c>
      <c r="L2037" t="str">
        <f>VLOOKUP(EnergyDemand__2_1[[#This Row],[Date]],_holidays!$A$1:$C$2107,3,0)</f>
        <v>N</v>
      </c>
      <c r="M2037" s="2">
        <v>112872.88</v>
      </c>
      <c r="N2037" s="4">
        <v>20.49660012</v>
      </c>
      <c r="O2037" s="54">
        <f>EnergyDemand__2_1[[#This Row],[Demand]]*EnergyDemand__2_1[[#This Row],[RRP AUD$]]</f>
        <v>2313510.2857527458</v>
      </c>
    </row>
    <row r="2038" spans="1:15" x14ac:dyDescent="0.3">
      <c r="A2038" s="3">
        <v>42644</v>
      </c>
      <c r="B2038" s="3" t="str">
        <f>"Q" &amp;INT((MONTH(A2038)+2)/3) &amp; "-" &amp; YEAR(A2038)</f>
        <v>Q4-2016</v>
      </c>
      <c r="C2038" t="str">
        <f>TEXT(EnergyDemand__2_1[[#This Row],[Date]],"mmmm")</f>
        <v>October</v>
      </c>
      <c r="D2038">
        <f>WEEKNUM(EnergyDemand__2_1[[#This Row],[Date]],)</f>
        <v>40</v>
      </c>
      <c r="E2038" t="str">
        <f>TEXT(EnergyDemand__2_1[[#This Row],[Date]],"dddd")</f>
        <v>Saturday</v>
      </c>
      <c r="F2038" s="49">
        <f>YEAR(EnergyDemand__2_1[[#This Row],[Date]])</f>
        <v>2016</v>
      </c>
      <c r="G2038">
        <v>11.6</v>
      </c>
      <c r="H2038">
        <v>18.600000000000001</v>
      </c>
      <c r="I2038">
        <v>11.9</v>
      </c>
      <c r="J2038">
        <v>1.6</v>
      </c>
      <c r="K2038" t="str">
        <f>VLOOKUP(EnergyDemand__2_1[[#This Row],[Date]],_holidays!$A$1:$C$2107,2,0)</f>
        <v>N</v>
      </c>
      <c r="L2038" t="str">
        <f>VLOOKUP(EnergyDemand__2_1[[#This Row],[Date]],_holidays!$A$1:$C$2107,3,0)</f>
        <v>N</v>
      </c>
      <c r="M2038" s="2">
        <v>109181.26</v>
      </c>
      <c r="N2038" s="4">
        <v>20.48609587</v>
      </c>
      <c r="O2038" s="54">
        <f>EnergyDemand__2_1[[#This Row],[Demand]]*EnergyDemand__2_1[[#This Row],[RRP AUD$]]</f>
        <v>2236697.7595673962</v>
      </c>
    </row>
    <row r="2039" spans="1:15" x14ac:dyDescent="0.3">
      <c r="A2039" s="3">
        <v>42084</v>
      </c>
      <c r="B2039" s="3" t="str">
        <f>"Q" &amp;INT((MONTH(A2039)+2)/3) &amp; "-" &amp; YEAR(A2039)</f>
        <v>Q1-2015</v>
      </c>
      <c r="C2039" t="str">
        <f>TEXT(EnergyDemand__2_1[[#This Row],[Date]],"mmmm")</f>
        <v>March</v>
      </c>
      <c r="D2039">
        <f>WEEKNUM(EnergyDemand__2_1[[#This Row],[Date]],)</f>
        <v>12</v>
      </c>
      <c r="E2039" t="str">
        <f>TEXT(EnergyDemand__2_1[[#This Row],[Date]],"dddd")</f>
        <v>Saturday</v>
      </c>
      <c r="F2039" s="49">
        <f>YEAR(EnergyDemand__2_1[[#This Row],[Date]])</f>
        <v>2015</v>
      </c>
      <c r="G2039">
        <v>11.9</v>
      </c>
      <c r="H2039">
        <v>22.7</v>
      </c>
      <c r="I2039">
        <v>20.8</v>
      </c>
      <c r="J2039">
        <v>0</v>
      </c>
      <c r="K2039" t="str">
        <f>VLOOKUP(EnergyDemand__2_1[[#This Row],[Date]],_holidays!$A$1:$C$2107,2,0)</f>
        <v>Y</v>
      </c>
      <c r="L2039" t="str">
        <f>VLOOKUP(EnergyDemand__2_1[[#This Row],[Date]],_holidays!$A$1:$C$2107,3,0)</f>
        <v>N</v>
      </c>
      <c r="M2039" s="2">
        <v>106754.8</v>
      </c>
      <c r="N2039" s="4">
        <v>20.473714609999998</v>
      </c>
      <c r="O2039" s="54">
        <f>EnergyDemand__2_1[[#This Row],[Demand]]*EnergyDemand__2_1[[#This Row],[RRP AUD$]]</f>
        <v>2185667.3084476278</v>
      </c>
    </row>
    <row r="2040" spans="1:15" x14ac:dyDescent="0.3">
      <c r="A2040" s="3">
        <v>42049</v>
      </c>
      <c r="B2040" s="3" t="str">
        <f>"Q" &amp;INT((MONTH(A2040)+2)/3) &amp; "-" &amp; YEAR(A2040)</f>
        <v>Q1-2015</v>
      </c>
      <c r="C2040" t="str">
        <f>TEXT(EnergyDemand__2_1[[#This Row],[Date]],"mmmm")</f>
        <v>February</v>
      </c>
      <c r="D2040">
        <f>WEEKNUM(EnergyDemand__2_1[[#This Row],[Date]],)</f>
        <v>7</v>
      </c>
      <c r="E2040" t="str">
        <f>TEXT(EnergyDemand__2_1[[#This Row],[Date]],"dddd")</f>
        <v>Saturday</v>
      </c>
      <c r="F2040" s="49">
        <f>YEAR(EnergyDemand__2_1[[#This Row],[Date]])</f>
        <v>2015</v>
      </c>
      <c r="G2040">
        <v>19</v>
      </c>
      <c r="H2040">
        <v>25.1</v>
      </c>
      <c r="I2040">
        <v>20.8</v>
      </c>
      <c r="J2040">
        <v>19.600000000000001</v>
      </c>
      <c r="K2040" t="str">
        <f>VLOOKUP(EnergyDemand__2_1[[#This Row],[Date]],_holidays!$A$1:$C$2107,2,0)</f>
        <v>Y</v>
      </c>
      <c r="L2040" t="str">
        <f>VLOOKUP(EnergyDemand__2_1[[#This Row],[Date]],_holidays!$A$1:$C$2107,3,0)</f>
        <v>N</v>
      </c>
      <c r="M2040" s="2">
        <v>119692.02499999999</v>
      </c>
      <c r="N2040" s="4">
        <v>20.240103229999999</v>
      </c>
      <c r="O2040" s="54">
        <f>EnergyDemand__2_1[[#This Row],[Demand]]*EnergyDemand__2_1[[#This Row],[RRP AUD$]]</f>
        <v>2422578.9418077404</v>
      </c>
    </row>
    <row r="2041" spans="1:15" x14ac:dyDescent="0.3">
      <c r="A2041" s="3">
        <v>42014</v>
      </c>
      <c r="B2041" s="3" t="str">
        <f>"Q" &amp;INT((MONTH(A2041)+2)/3) &amp; "-" &amp; YEAR(A2041)</f>
        <v>Q1-2015</v>
      </c>
      <c r="C2041" t="str">
        <f>TEXT(EnergyDemand__2_1[[#This Row],[Date]],"mmmm")</f>
        <v>January</v>
      </c>
      <c r="D2041">
        <f>WEEKNUM(EnergyDemand__2_1[[#This Row],[Date]],)</f>
        <v>2</v>
      </c>
      <c r="E2041" t="str">
        <f>TEXT(EnergyDemand__2_1[[#This Row],[Date]],"dddd")</f>
        <v>Saturday</v>
      </c>
      <c r="F2041" s="49">
        <f>YEAR(EnergyDemand__2_1[[#This Row],[Date]])</f>
        <v>2015</v>
      </c>
      <c r="G2041">
        <v>13.6</v>
      </c>
      <c r="H2041">
        <v>21.7</v>
      </c>
      <c r="I2041">
        <v>5.6</v>
      </c>
      <c r="J2041">
        <v>5.2</v>
      </c>
      <c r="K2041" t="str">
        <f>VLOOKUP(EnergyDemand__2_1[[#This Row],[Date]],_holidays!$A$1:$C$2107,2,0)</f>
        <v>N</v>
      </c>
      <c r="L2041" t="str">
        <f>VLOOKUP(EnergyDemand__2_1[[#This Row],[Date]],_holidays!$A$1:$C$2107,3,0)</f>
        <v>N</v>
      </c>
      <c r="M2041" s="2">
        <v>103043.66</v>
      </c>
      <c r="N2041" s="4">
        <v>20.229824900000001</v>
      </c>
      <c r="O2041" s="54">
        <f>EnergyDemand__2_1[[#This Row],[Demand]]*EnergyDemand__2_1[[#This Row],[RRP AUD$]]</f>
        <v>2084555.1988551342</v>
      </c>
    </row>
    <row r="2042" spans="1:15" x14ac:dyDescent="0.3">
      <c r="A2042" s="3">
        <v>42366</v>
      </c>
      <c r="B2042" s="3" t="str">
        <f>"Q" &amp;INT((MONTH(A2042)+2)/3) &amp; "-" &amp; YEAR(A2042)</f>
        <v>Q4-2015</v>
      </c>
      <c r="C2042" t="str">
        <f>TEXT(EnergyDemand__2_1[[#This Row],[Date]],"mmmm")</f>
        <v>December</v>
      </c>
      <c r="D2042">
        <f>WEEKNUM(EnergyDemand__2_1[[#This Row],[Date]],)</f>
        <v>53</v>
      </c>
      <c r="E2042" t="str">
        <f>TEXT(EnergyDemand__2_1[[#This Row],[Date]],"dddd")</f>
        <v>Monday</v>
      </c>
      <c r="F2042" s="49">
        <f>YEAR(EnergyDemand__2_1[[#This Row],[Date]])</f>
        <v>2015</v>
      </c>
      <c r="G2042">
        <v>12.8</v>
      </c>
      <c r="H2042">
        <v>20.8</v>
      </c>
      <c r="I2042">
        <v>33.200000000000003</v>
      </c>
      <c r="J2042">
        <v>0</v>
      </c>
      <c r="K2042" t="str">
        <f>VLOOKUP(EnergyDemand__2_1[[#This Row],[Date]],_holidays!$A$1:$C$2107,2,0)</f>
        <v>N</v>
      </c>
      <c r="L2042" t="str">
        <f>VLOOKUP(EnergyDemand__2_1[[#This Row],[Date]],_holidays!$A$1:$C$2107,3,0)</f>
        <v>Y</v>
      </c>
      <c r="M2042" s="2">
        <v>100048.44</v>
      </c>
      <c r="N2042" s="4">
        <v>20.097539919999999</v>
      </c>
      <c r="O2042" s="54">
        <f>EnergyDemand__2_1[[#This Row],[Demand]]*EnergyDemand__2_1[[#This Row],[RRP AUD$]]</f>
        <v>2010727.5168337247</v>
      </c>
    </row>
    <row r="2043" spans="1:15" x14ac:dyDescent="0.3">
      <c r="A2043" s="3">
        <v>43932</v>
      </c>
      <c r="B2043" s="3" t="str">
        <f>"Q" &amp;INT((MONTH(A2043)+2)/3) &amp; "-" &amp; YEAR(A2043)</f>
        <v>Q2-2020</v>
      </c>
      <c r="C2043" t="str">
        <f>TEXT(EnergyDemand__2_1[[#This Row],[Date]],"mmmm")</f>
        <v>April</v>
      </c>
      <c r="D2043">
        <f>WEEKNUM(EnergyDemand__2_1[[#This Row],[Date]],)</f>
        <v>15</v>
      </c>
      <c r="E2043" t="str">
        <f>TEXT(EnergyDemand__2_1[[#This Row],[Date]],"dddd")</f>
        <v>Saturday</v>
      </c>
      <c r="F2043" s="49">
        <f>YEAR(EnergyDemand__2_1[[#This Row],[Date]])</f>
        <v>2020</v>
      </c>
      <c r="G2043">
        <v>13</v>
      </c>
      <c r="H2043">
        <v>15.7</v>
      </c>
      <c r="I2043">
        <v>11.3</v>
      </c>
      <c r="J2043">
        <v>2.4</v>
      </c>
      <c r="K2043" t="str">
        <f>VLOOKUP(EnergyDemand__2_1[[#This Row],[Date]],_holidays!$A$1:$C$2107,2,0)</f>
        <v>N</v>
      </c>
      <c r="L2043" t="str">
        <f>VLOOKUP(EnergyDemand__2_1[[#This Row],[Date]],_holidays!$A$1:$C$2107,3,0)</f>
        <v>Y</v>
      </c>
      <c r="M2043" s="2">
        <v>92097.07</v>
      </c>
      <c r="N2043" s="4">
        <v>19.934105580000001</v>
      </c>
      <c r="O2043" s="54">
        <f>EnergyDemand__2_1[[#This Row],[Demand]]*EnergyDemand__2_1[[#This Row],[RRP AUD$]]</f>
        <v>1835872.7169886508</v>
      </c>
    </row>
    <row r="2044" spans="1:15" x14ac:dyDescent="0.3">
      <c r="A2044" s="3">
        <v>42718</v>
      </c>
      <c r="B2044" s="3" t="str">
        <f>"Q" &amp;INT((MONTH(A2044)+2)/3) &amp; "-" &amp; YEAR(A2044)</f>
        <v>Q4-2016</v>
      </c>
      <c r="C2044" t="str">
        <f>TEXT(EnergyDemand__2_1[[#This Row],[Date]],"mmmm")</f>
        <v>December</v>
      </c>
      <c r="D2044">
        <f>WEEKNUM(EnergyDemand__2_1[[#This Row],[Date]],)</f>
        <v>51</v>
      </c>
      <c r="E2044" t="str">
        <f>TEXT(EnergyDemand__2_1[[#This Row],[Date]],"dddd")</f>
        <v>Wednesday</v>
      </c>
      <c r="F2044" s="49">
        <f>YEAR(EnergyDemand__2_1[[#This Row],[Date]])</f>
        <v>2016</v>
      </c>
      <c r="G2044">
        <v>15.7</v>
      </c>
      <c r="H2044">
        <v>19.3</v>
      </c>
      <c r="I2044">
        <v>21.3</v>
      </c>
      <c r="J2044">
        <v>0</v>
      </c>
      <c r="K2044" t="str">
        <f>VLOOKUP(EnergyDemand__2_1[[#This Row],[Date]],_holidays!$A$1:$C$2107,2,0)</f>
        <v>Y</v>
      </c>
      <c r="L2044" t="str">
        <f>VLOOKUP(EnergyDemand__2_1[[#This Row],[Date]],_holidays!$A$1:$C$2107,3,0)</f>
        <v>N</v>
      </c>
      <c r="M2044" s="2">
        <v>111423.765</v>
      </c>
      <c r="N2044" s="4">
        <v>19.919106330000002</v>
      </c>
      <c r="O2044" s="54">
        <f>EnergyDemand__2_1[[#This Row],[Demand]]*EnergyDemand__2_1[[#This Row],[RRP AUD$]]</f>
        <v>2219461.8227239326</v>
      </c>
    </row>
    <row r="2045" spans="1:15" x14ac:dyDescent="0.3">
      <c r="A2045" s="3">
        <v>42372</v>
      </c>
      <c r="B2045" s="3" t="str">
        <f>"Q" &amp;INT((MONTH(A2045)+2)/3) &amp; "-" &amp; YEAR(A2045)</f>
        <v>Q1-2016</v>
      </c>
      <c r="C2045" t="str">
        <f>TEXT(EnergyDemand__2_1[[#This Row],[Date]],"mmmm")</f>
        <v>January</v>
      </c>
      <c r="D2045">
        <f>WEEKNUM(EnergyDemand__2_1[[#This Row],[Date]],)</f>
        <v>2</v>
      </c>
      <c r="E2045" t="str">
        <f>TEXT(EnergyDemand__2_1[[#This Row],[Date]],"dddd")</f>
        <v>Sunday</v>
      </c>
      <c r="F2045" s="49">
        <f>YEAR(EnergyDemand__2_1[[#This Row],[Date]])</f>
        <v>2016</v>
      </c>
      <c r="G2045">
        <v>17.5</v>
      </c>
      <c r="H2045">
        <v>27.1</v>
      </c>
      <c r="I2045">
        <v>25.7</v>
      </c>
      <c r="J2045">
        <v>0</v>
      </c>
      <c r="K2045" t="str">
        <f>VLOOKUP(EnergyDemand__2_1[[#This Row],[Date]],_holidays!$A$1:$C$2107,2,0)</f>
        <v>N</v>
      </c>
      <c r="L2045" t="str">
        <f>VLOOKUP(EnergyDemand__2_1[[#This Row],[Date]],_holidays!$A$1:$C$2107,3,0)</f>
        <v>N</v>
      </c>
      <c r="M2045" s="2">
        <v>97656.445000000007</v>
      </c>
      <c r="N2045" s="4">
        <v>19.895384799999999</v>
      </c>
      <c r="O2045" s="54">
        <f>EnergyDemand__2_1[[#This Row],[Demand]]*EnergyDemand__2_1[[#This Row],[RRP AUD$]]</f>
        <v>1942912.551475036</v>
      </c>
    </row>
    <row r="2046" spans="1:15" x14ac:dyDescent="0.3">
      <c r="A2046" s="3">
        <v>42778</v>
      </c>
      <c r="B2046" s="3" t="str">
        <f>"Q" &amp;INT((MONTH(A2046)+2)/3) &amp; "-" &amp; YEAR(A2046)</f>
        <v>Q1-2017</v>
      </c>
      <c r="C2046" t="str">
        <f>TEXT(EnergyDemand__2_1[[#This Row],[Date]],"mmmm")</f>
        <v>February</v>
      </c>
      <c r="D2046">
        <f>WEEKNUM(EnergyDemand__2_1[[#This Row],[Date]],)</f>
        <v>7</v>
      </c>
      <c r="E2046" t="str">
        <f>TEXT(EnergyDemand__2_1[[#This Row],[Date]],"dddd")</f>
        <v>Sunday</v>
      </c>
      <c r="F2046" s="49">
        <f>YEAR(EnergyDemand__2_1[[#This Row],[Date]])</f>
        <v>2017</v>
      </c>
      <c r="G2046">
        <v>15.1</v>
      </c>
      <c r="H2046">
        <v>19.899999999999999</v>
      </c>
      <c r="I2046">
        <v>12.6</v>
      </c>
      <c r="J2046">
        <v>2</v>
      </c>
      <c r="K2046" t="str">
        <f>VLOOKUP(EnergyDemand__2_1[[#This Row],[Date]],_holidays!$A$1:$C$2107,2,0)</f>
        <v>Y</v>
      </c>
      <c r="L2046" t="str">
        <f>VLOOKUP(EnergyDemand__2_1[[#This Row],[Date]],_holidays!$A$1:$C$2107,3,0)</f>
        <v>N</v>
      </c>
      <c r="M2046" s="2">
        <v>89003.15</v>
      </c>
      <c r="N2046" s="4">
        <v>19.865113940000001</v>
      </c>
      <c r="O2046" s="54">
        <f>EnergyDemand__2_1[[#This Row],[Demand]]*EnergyDemand__2_1[[#This Row],[RRP AUD$]]</f>
        <v>1768057.7157689109</v>
      </c>
    </row>
    <row r="2047" spans="1:15" x14ac:dyDescent="0.3">
      <c r="A2047" s="3">
        <v>42365</v>
      </c>
      <c r="B2047" s="3" t="str">
        <f>"Q" &amp;INT((MONTH(A2047)+2)/3) &amp; "-" &amp; YEAR(A2047)</f>
        <v>Q4-2015</v>
      </c>
      <c r="C2047" t="str">
        <f>TEXT(EnergyDemand__2_1[[#This Row],[Date]],"mmmm")</f>
        <v>December</v>
      </c>
      <c r="D2047">
        <f>WEEKNUM(EnergyDemand__2_1[[#This Row],[Date]],)</f>
        <v>53</v>
      </c>
      <c r="E2047" t="str">
        <f>TEXT(EnergyDemand__2_1[[#This Row],[Date]],"dddd")</f>
        <v>Sunday</v>
      </c>
      <c r="F2047" s="49">
        <f>YEAR(EnergyDemand__2_1[[#This Row],[Date]])</f>
        <v>2015</v>
      </c>
      <c r="G2047">
        <v>11.9</v>
      </c>
      <c r="H2047">
        <v>19.399999999999999</v>
      </c>
      <c r="I2047">
        <v>27.6</v>
      </c>
      <c r="J2047">
        <v>5.2</v>
      </c>
      <c r="K2047" t="str">
        <f>VLOOKUP(EnergyDemand__2_1[[#This Row],[Date]],_holidays!$A$1:$C$2107,2,0)</f>
        <v>N</v>
      </c>
      <c r="L2047" t="str">
        <f>VLOOKUP(EnergyDemand__2_1[[#This Row],[Date]],_holidays!$A$1:$C$2107,3,0)</f>
        <v>N</v>
      </c>
      <c r="M2047" s="2">
        <v>96394.94</v>
      </c>
      <c r="N2047" s="4">
        <v>19.823183589999999</v>
      </c>
      <c r="O2047" s="54">
        <f>EnergyDemand__2_1[[#This Row],[Demand]]*EnergyDemand__2_1[[#This Row],[RRP AUD$]]</f>
        <v>1910854.5927670347</v>
      </c>
    </row>
    <row r="2048" spans="1:15" x14ac:dyDescent="0.3">
      <c r="A2048" s="3">
        <v>42033</v>
      </c>
      <c r="B2048" s="3" t="str">
        <f>"Q" &amp;INT((MONTH(A2048)+2)/3) &amp; "-" &amp; YEAR(A2048)</f>
        <v>Q1-2015</v>
      </c>
      <c r="C2048" t="str">
        <f>TEXT(EnergyDemand__2_1[[#This Row],[Date]],"mmmm")</f>
        <v>January</v>
      </c>
      <c r="D2048">
        <f>WEEKNUM(EnergyDemand__2_1[[#This Row],[Date]],)</f>
        <v>5</v>
      </c>
      <c r="E2048" t="str">
        <f>TEXT(EnergyDemand__2_1[[#This Row],[Date]],"dddd")</f>
        <v>Thursday</v>
      </c>
      <c r="F2048" s="49">
        <f>YEAR(EnergyDemand__2_1[[#This Row],[Date]])</f>
        <v>2015</v>
      </c>
      <c r="G2048">
        <v>12.8</v>
      </c>
      <c r="H2048">
        <v>22.2</v>
      </c>
      <c r="I2048">
        <v>28.9</v>
      </c>
      <c r="J2048">
        <v>0</v>
      </c>
      <c r="K2048" t="str">
        <f>VLOOKUP(EnergyDemand__2_1[[#This Row],[Date]],_holidays!$A$1:$C$2107,2,0)</f>
        <v>Y</v>
      </c>
      <c r="L2048" t="str">
        <f>VLOOKUP(EnergyDemand__2_1[[#This Row],[Date]],_holidays!$A$1:$C$2107,3,0)</f>
        <v>N</v>
      </c>
      <c r="M2048" s="2">
        <v>119313.73</v>
      </c>
      <c r="N2048" s="4">
        <v>19.624827360000001</v>
      </c>
      <c r="O2048" s="54">
        <f>EnergyDemand__2_1[[#This Row],[Demand]]*EnergyDemand__2_1[[#This Row],[RRP AUD$]]</f>
        <v>2341511.3529276527</v>
      </c>
    </row>
    <row r="2049" spans="1:15" x14ac:dyDescent="0.3">
      <c r="A2049" s="3">
        <v>42133</v>
      </c>
      <c r="B2049" s="3" t="str">
        <f>"Q" &amp;INT((MONTH(A2049)+2)/3) &amp; "-" &amp; YEAR(A2049)</f>
        <v>Q2-2015</v>
      </c>
      <c r="C2049" t="str">
        <f>TEXT(EnergyDemand__2_1[[#This Row],[Date]],"mmmm")</f>
        <v>May</v>
      </c>
      <c r="D2049">
        <f>WEEKNUM(EnergyDemand__2_1[[#This Row],[Date]],)</f>
        <v>19</v>
      </c>
      <c r="E2049" t="str">
        <f>TEXT(EnergyDemand__2_1[[#This Row],[Date]],"dddd")</f>
        <v>Saturday</v>
      </c>
      <c r="F2049" s="49">
        <f>YEAR(EnergyDemand__2_1[[#This Row],[Date]])</f>
        <v>2015</v>
      </c>
      <c r="G2049">
        <v>12.8</v>
      </c>
      <c r="H2049">
        <v>18.7</v>
      </c>
      <c r="I2049">
        <v>7.3</v>
      </c>
      <c r="J2049">
        <v>0</v>
      </c>
      <c r="K2049" t="str">
        <f>VLOOKUP(EnergyDemand__2_1[[#This Row],[Date]],_holidays!$A$1:$C$2107,2,0)</f>
        <v>Y</v>
      </c>
      <c r="L2049" t="str">
        <f>VLOOKUP(EnergyDemand__2_1[[#This Row],[Date]],_holidays!$A$1:$C$2107,3,0)</f>
        <v>N</v>
      </c>
      <c r="M2049" s="2">
        <v>108377.05</v>
      </c>
      <c r="N2049" s="4">
        <v>19.602360470000001</v>
      </c>
      <c r="O2049" s="54">
        <f>EnergyDemand__2_1[[#This Row],[Demand]]*EnergyDemand__2_1[[#This Row],[RRP AUD$]]</f>
        <v>2124446.0007752138</v>
      </c>
    </row>
    <row r="2050" spans="1:15" x14ac:dyDescent="0.3">
      <c r="A2050" s="3">
        <v>43949</v>
      </c>
      <c r="B2050" s="3" t="str">
        <f>"Q" &amp;INT((MONTH(A2050)+2)/3) &amp; "-" &amp; YEAR(A2050)</f>
        <v>Q2-2020</v>
      </c>
      <c r="C2050" t="str">
        <f>TEXT(EnergyDemand__2_1[[#This Row],[Date]],"mmmm")</f>
        <v>April</v>
      </c>
      <c r="D2050">
        <f>WEEKNUM(EnergyDemand__2_1[[#This Row],[Date]],)</f>
        <v>18</v>
      </c>
      <c r="E2050" t="str">
        <f>TEXT(EnergyDemand__2_1[[#This Row],[Date]],"dddd")</f>
        <v>Tuesday</v>
      </c>
      <c r="F2050" s="49">
        <f>YEAR(EnergyDemand__2_1[[#This Row],[Date]])</f>
        <v>2020</v>
      </c>
      <c r="G2050">
        <v>7.1</v>
      </c>
      <c r="H2050">
        <v>18.899999999999999</v>
      </c>
      <c r="I2050">
        <v>10.4</v>
      </c>
      <c r="J2050">
        <v>0</v>
      </c>
      <c r="K2050" t="str">
        <f>VLOOKUP(EnergyDemand__2_1[[#This Row],[Date]],_holidays!$A$1:$C$2107,2,0)</f>
        <v>N</v>
      </c>
      <c r="L2050" t="str">
        <f>VLOOKUP(EnergyDemand__2_1[[#This Row],[Date]],_holidays!$A$1:$C$2107,3,0)</f>
        <v>N</v>
      </c>
      <c r="M2050" s="2">
        <v>112124.06</v>
      </c>
      <c r="N2050" s="4">
        <v>19.566687859999998</v>
      </c>
      <c r="O2050" s="54">
        <f>EnergyDemand__2_1[[#This Row],[Demand]]*EnergyDemand__2_1[[#This Row],[RRP AUD$]]</f>
        <v>2193896.4836159116</v>
      </c>
    </row>
    <row r="2051" spans="1:15" x14ac:dyDescent="0.3">
      <c r="A2051" s="3">
        <v>42487</v>
      </c>
      <c r="B2051" s="3" t="str">
        <f>"Q" &amp;INT((MONTH(A2051)+2)/3) &amp; "-" &amp; YEAR(A2051)</f>
        <v>Q2-2016</v>
      </c>
      <c r="C2051" t="str">
        <f>TEXT(EnergyDemand__2_1[[#This Row],[Date]],"mmmm")</f>
        <v>April</v>
      </c>
      <c r="D2051">
        <f>WEEKNUM(EnergyDemand__2_1[[#This Row],[Date]],)</f>
        <v>18</v>
      </c>
      <c r="E2051" t="str">
        <f>TEXT(EnergyDemand__2_1[[#This Row],[Date]],"dddd")</f>
        <v>Wednesday</v>
      </c>
      <c r="F2051" s="49">
        <f>YEAR(EnergyDemand__2_1[[#This Row],[Date]])</f>
        <v>2016</v>
      </c>
      <c r="G2051">
        <v>13</v>
      </c>
      <c r="H2051">
        <v>25.4</v>
      </c>
      <c r="I2051">
        <v>13.5</v>
      </c>
      <c r="J2051">
        <v>0</v>
      </c>
      <c r="K2051" t="str">
        <f>VLOOKUP(EnergyDemand__2_1[[#This Row],[Date]],_holidays!$A$1:$C$2107,2,0)</f>
        <v>Y</v>
      </c>
      <c r="L2051" t="str">
        <f>VLOOKUP(EnergyDemand__2_1[[#This Row],[Date]],_holidays!$A$1:$C$2107,3,0)</f>
        <v>N</v>
      </c>
      <c r="M2051" s="2">
        <v>118531.5</v>
      </c>
      <c r="N2051" s="4">
        <v>19.411138099999999</v>
      </c>
      <c r="O2051" s="54">
        <f>EnergyDemand__2_1[[#This Row],[Demand]]*EnergyDemand__2_1[[#This Row],[RRP AUD$]]</f>
        <v>2300831.3157001496</v>
      </c>
    </row>
    <row r="2052" spans="1:15" x14ac:dyDescent="0.3">
      <c r="A2052" s="3">
        <v>42714</v>
      </c>
      <c r="B2052" s="3" t="str">
        <f>"Q" &amp;INT((MONTH(A2052)+2)/3) &amp; "-" &amp; YEAR(A2052)</f>
        <v>Q4-2016</v>
      </c>
      <c r="C2052" t="str">
        <f>TEXT(EnergyDemand__2_1[[#This Row],[Date]],"mmmm")</f>
        <v>December</v>
      </c>
      <c r="D2052">
        <f>WEEKNUM(EnergyDemand__2_1[[#This Row],[Date]],)</f>
        <v>50</v>
      </c>
      <c r="E2052" t="str">
        <f>TEXT(EnergyDemand__2_1[[#This Row],[Date]],"dddd")</f>
        <v>Saturday</v>
      </c>
      <c r="F2052" s="49">
        <f>YEAR(EnergyDemand__2_1[[#This Row],[Date]])</f>
        <v>2016</v>
      </c>
      <c r="G2052">
        <v>11.2</v>
      </c>
      <c r="H2052">
        <v>18.8</v>
      </c>
      <c r="I2052">
        <v>24.2</v>
      </c>
      <c r="J2052">
        <v>0.2</v>
      </c>
      <c r="K2052" t="str">
        <f>VLOOKUP(EnergyDemand__2_1[[#This Row],[Date]],_holidays!$A$1:$C$2107,2,0)</f>
        <v>Y</v>
      </c>
      <c r="L2052" t="str">
        <f>VLOOKUP(EnergyDemand__2_1[[#This Row],[Date]],_holidays!$A$1:$C$2107,3,0)</f>
        <v>N</v>
      </c>
      <c r="M2052" s="2">
        <v>98622.865000000005</v>
      </c>
      <c r="N2052" s="4">
        <v>19.31166859</v>
      </c>
      <c r="O2052" s="54">
        <f>EnergyDemand__2_1[[#This Row],[Demand]]*EnergyDemand__2_1[[#This Row],[RRP AUD$]]</f>
        <v>1904572.0842763104</v>
      </c>
    </row>
    <row r="2053" spans="1:15" x14ac:dyDescent="0.3">
      <c r="A2053" s="3">
        <v>43802</v>
      </c>
      <c r="B2053" s="3" t="str">
        <f>"Q" &amp;INT((MONTH(A2053)+2)/3) &amp; "-" &amp; YEAR(A2053)</f>
        <v>Q4-2019</v>
      </c>
      <c r="C2053" t="str">
        <f>TEXT(EnergyDemand__2_1[[#This Row],[Date]],"mmmm")</f>
        <v>December</v>
      </c>
      <c r="D2053">
        <f>WEEKNUM(EnergyDemand__2_1[[#This Row],[Date]],)</f>
        <v>49</v>
      </c>
      <c r="E2053" t="str">
        <f>TEXT(EnergyDemand__2_1[[#This Row],[Date]],"dddd")</f>
        <v>Tuesday</v>
      </c>
      <c r="F2053" s="49">
        <f>YEAR(EnergyDemand__2_1[[#This Row],[Date]])</f>
        <v>2019</v>
      </c>
      <c r="G2053">
        <v>11</v>
      </c>
      <c r="H2053">
        <v>22.2</v>
      </c>
      <c r="I2053">
        <v>19.2</v>
      </c>
      <c r="J2053">
        <v>0.4</v>
      </c>
      <c r="K2053" t="str">
        <f>VLOOKUP(EnergyDemand__2_1[[#This Row],[Date]],_holidays!$A$1:$C$2107,2,0)</f>
        <v>Y</v>
      </c>
      <c r="L2053" t="str">
        <f>VLOOKUP(EnergyDemand__2_1[[#This Row],[Date]],_holidays!$A$1:$C$2107,3,0)</f>
        <v>N</v>
      </c>
      <c r="M2053" s="2">
        <v>109094.04</v>
      </c>
      <c r="N2053" s="4">
        <v>19.170950680000001</v>
      </c>
      <c r="O2053" s="54">
        <f>EnergyDemand__2_1[[#This Row],[Demand]]*EnergyDemand__2_1[[#This Row],[RRP AUD$]]</f>
        <v>2091436.4603219472</v>
      </c>
    </row>
    <row r="2054" spans="1:15" x14ac:dyDescent="0.3">
      <c r="A2054" s="3">
        <v>42674</v>
      </c>
      <c r="B2054" s="3" t="str">
        <f>"Q" &amp;INT((MONTH(A2054)+2)/3) &amp; "-" &amp; YEAR(A2054)</f>
        <v>Q4-2016</v>
      </c>
      <c r="C2054" t="str">
        <f>TEXT(EnergyDemand__2_1[[#This Row],[Date]],"mmmm")</f>
        <v>October</v>
      </c>
      <c r="D2054">
        <f>WEEKNUM(EnergyDemand__2_1[[#This Row],[Date]],)</f>
        <v>45</v>
      </c>
      <c r="E2054" t="str">
        <f>TEXT(EnergyDemand__2_1[[#This Row],[Date]],"dddd")</f>
        <v>Monday</v>
      </c>
      <c r="F2054" s="49">
        <f>YEAR(EnergyDemand__2_1[[#This Row],[Date]])</f>
        <v>2016</v>
      </c>
      <c r="G2054">
        <v>7.9</v>
      </c>
      <c r="H2054">
        <v>17.5</v>
      </c>
      <c r="I2054">
        <v>19</v>
      </c>
      <c r="J2054">
        <v>1.8</v>
      </c>
      <c r="K2054" t="str">
        <f>VLOOKUP(EnergyDemand__2_1[[#This Row],[Date]],_holidays!$A$1:$C$2107,2,0)</f>
        <v>Y</v>
      </c>
      <c r="L2054" t="str">
        <f>VLOOKUP(EnergyDemand__2_1[[#This Row],[Date]],_holidays!$A$1:$C$2107,3,0)</f>
        <v>N</v>
      </c>
      <c r="M2054" s="2">
        <v>110661.43</v>
      </c>
      <c r="N2054" s="4">
        <v>19.08090112</v>
      </c>
      <c r="O2054" s="54">
        <f>EnergyDemand__2_1[[#This Row],[Demand]]*EnergyDemand__2_1[[#This Row],[RRP AUD$]]</f>
        <v>2111519.8036278016</v>
      </c>
    </row>
    <row r="2055" spans="1:15" x14ac:dyDescent="0.3">
      <c r="A2055" s="3">
        <v>42154</v>
      </c>
      <c r="B2055" s="3" t="str">
        <f>"Q" &amp;INT((MONTH(A2055)+2)/3) &amp; "-" &amp; YEAR(A2055)</f>
        <v>Q2-2015</v>
      </c>
      <c r="C2055" t="str">
        <f>TEXT(EnergyDemand__2_1[[#This Row],[Date]],"mmmm")</f>
        <v>May</v>
      </c>
      <c r="D2055">
        <f>WEEKNUM(EnergyDemand__2_1[[#This Row],[Date]],)</f>
        <v>22</v>
      </c>
      <c r="E2055" t="str">
        <f>TEXT(EnergyDemand__2_1[[#This Row],[Date]],"dddd")</f>
        <v>Saturday</v>
      </c>
      <c r="F2055" s="49">
        <f>YEAR(EnergyDemand__2_1[[#This Row],[Date]])</f>
        <v>2015</v>
      </c>
      <c r="G2055">
        <v>11</v>
      </c>
      <c r="H2055">
        <v>17.3</v>
      </c>
      <c r="I2055">
        <v>8</v>
      </c>
      <c r="J2055">
        <v>0</v>
      </c>
      <c r="K2055" t="str">
        <f>VLOOKUP(EnergyDemand__2_1[[#This Row],[Date]],_holidays!$A$1:$C$2107,2,0)</f>
        <v>Y</v>
      </c>
      <c r="L2055" t="str">
        <f>VLOOKUP(EnergyDemand__2_1[[#This Row],[Date]],_holidays!$A$1:$C$2107,3,0)</f>
        <v>N</v>
      </c>
      <c r="M2055" s="2">
        <v>114669.79</v>
      </c>
      <c r="N2055" s="4">
        <v>19.048825789999999</v>
      </c>
      <c r="O2055" s="54">
        <f>EnergyDemand__2_1[[#This Row],[Demand]]*EnergyDemand__2_1[[#This Row],[RRP AUD$]]</f>
        <v>2184324.8530858839</v>
      </c>
    </row>
    <row r="2056" spans="1:15" x14ac:dyDescent="0.3">
      <c r="A2056" s="3">
        <v>42021</v>
      </c>
      <c r="B2056" s="3" t="str">
        <f>"Q" &amp;INT((MONTH(A2056)+2)/3) &amp; "-" &amp; YEAR(A2056)</f>
        <v>Q1-2015</v>
      </c>
      <c r="C2056" t="str">
        <f>TEXT(EnergyDemand__2_1[[#This Row],[Date]],"mmmm")</f>
        <v>January</v>
      </c>
      <c r="D2056">
        <f>WEEKNUM(EnergyDemand__2_1[[#This Row],[Date]],)</f>
        <v>3</v>
      </c>
      <c r="E2056" t="str">
        <f>TEXT(EnergyDemand__2_1[[#This Row],[Date]],"dddd")</f>
        <v>Saturday</v>
      </c>
      <c r="F2056" s="49">
        <f>YEAR(EnergyDemand__2_1[[#This Row],[Date]])</f>
        <v>2015</v>
      </c>
      <c r="G2056">
        <v>15.9</v>
      </c>
      <c r="H2056">
        <v>25</v>
      </c>
      <c r="I2056">
        <v>27.5</v>
      </c>
      <c r="J2056">
        <v>0</v>
      </c>
      <c r="K2056" t="str">
        <f>VLOOKUP(EnergyDemand__2_1[[#This Row],[Date]],_holidays!$A$1:$C$2107,2,0)</f>
        <v>N</v>
      </c>
      <c r="L2056" t="str">
        <f>VLOOKUP(EnergyDemand__2_1[[#This Row],[Date]],_holidays!$A$1:$C$2107,3,0)</f>
        <v>N</v>
      </c>
      <c r="M2056" s="2">
        <v>99371.31</v>
      </c>
      <c r="N2056" s="4">
        <v>18.99492729</v>
      </c>
      <c r="O2056" s="54">
        <f>EnergyDemand__2_1[[#This Row],[Demand]]*EnergyDemand__2_1[[#This Row],[RRP AUD$]]</f>
        <v>1887550.8081620499</v>
      </c>
    </row>
    <row r="2057" spans="1:15" x14ac:dyDescent="0.3">
      <c r="A2057" s="3">
        <v>42085</v>
      </c>
      <c r="B2057" s="3" t="str">
        <f>"Q" &amp;INT((MONTH(A2057)+2)/3) &amp; "-" &amp; YEAR(A2057)</f>
        <v>Q1-2015</v>
      </c>
      <c r="C2057" t="str">
        <f>TEXT(EnergyDemand__2_1[[#This Row],[Date]],"mmmm")</f>
        <v>March</v>
      </c>
      <c r="D2057">
        <f>WEEKNUM(EnergyDemand__2_1[[#This Row],[Date]],)</f>
        <v>13</v>
      </c>
      <c r="E2057" t="str">
        <f>TEXT(EnergyDemand__2_1[[#This Row],[Date]],"dddd")</f>
        <v>Sunday</v>
      </c>
      <c r="F2057" s="49">
        <f>YEAR(EnergyDemand__2_1[[#This Row],[Date]])</f>
        <v>2015</v>
      </c>
      <c r="G2057">
        <v>11.3</v>
      </c>
      <c r="H2057">
        <v>28.8</v>
      </c>
      <c r="I2057">
        <v>19.899999999999999</v>
      </c>
      <c r="J2057">
        <v>0</v>
      </c>
      <c r="K2057" t="str">
        <f>VLOOKUP(EnergyDemand__2_1[[#This Row],[Date]],_holidays!$A$1:$C$2107,2,0)</f>
        <v>Y</v>
      </c>
      <c r="L2057" t="str">
        <f>VLOOKUP(EnergyDemand__2_1[[#This Row],[Date]],_holidays!$A$1:$C$2107,3,0)</f>
        <v>N</v>
      </c>
      <c r="M2057" s="2">
        <v>106555.03</v>
      </c>
      <c r="N2057" s="4">
        <v>18.918695589999999</v>
      </c>
      <c r="O2057" s="54">
        <f>EnergyDemand__2_1[[#This Row],[Demand]]*EnergyDemand__2_1[[#This Row],[RRP AUD$]]</f>
        <v>2015882.1761533176</v>
      </c>
    </row>
    <row r="2058" spans="1:15" x14ac:dyDescent="0.3">
      <c r="A2058" s="3">
        <v>44081</v>
      </c>
      <c r="B2058" s="3" t="str">
        <f>"Q" &amp;INT((MONTH(A2058)+2)/3) &amp; "-" &amp; YEAR(A2058)</f>
        <v>Q3-2020</v>
      </c>
      <c r="C2058" t="str">
        <f>TEXT(EnergyDemand__2_1[[#This Row],[Date]],"mmmm")</f>
        <v>September</v>
      </c>
      <c r="D2058">
        <f>WEEKNUM(EnergyDemand__2_1[[#This Row],[Date]],)</f>
        <v>37</v>
      </c>
      <c r="E2058" t="str">
        <f>TEXT(EnergyDemand__2_1[[#This Row],[Date]],"dddd")</f>
        <v>Monday</v>
      </c>
      <c r="F2058" s="49">
        <f>YEAR(EnergyDemand__2_1[[#This Row],[Date]])</f>
        <v>2020</v>
      </c>
      <c r="G2058">
        <v>8.8000000000000007</v>
      </c>
      <c r="H2058">
        <v>22.9</v>
      </c>
      <c r="I2058">
        <v>17.100000000000001</v>
      </c>
      <c r="J2058">
        <v>0</v>
      </c>
      <c r="K2058" t="str">
        <f>VLOOKUP(EnergyDemand__2_1[[#This Row],[Date]],_holidays!$A$1:$C$2107,2,0)</f>
        <v>N</v>
      </c>
      <c r="L2058" t="str">
        <f>VLOOKUP(EnergyDemand__2_1[[#This Row],[Date]],_holidays!$A$1:$C$2107,3,0)</f>
        <v>N</v>
      </c>
      <c r="M2058" s="2">
        <v>99778.2</v>
      </c>
      <c r="N2058" s="4">
        <v>18.907524120000001</v>
      </c>
      <c r="O2058" s="54">
        <f>EnergyDemand__2_1[[#This Row],[Demand]]*EnergyDemand__2_1[[#This Row],[RRP AUD$]]</f>
        <v>1886558.7231501841</v>
      </c>
    </row>
    <row r="2059" spans="1:15" x14ac:dyDescent="0.3">
      <c r="A2059" s="3">
        <v>43835</v>
      </c>
      <c r="B2059" s="3" t="str">
        <f>"Q" &amp;INT((MONTH(A2059)+2)/3) &amp; "-" &amp; YEAR(A2059)</f>
        <v>Q1-2020</v>
      </c>
      <c r="C2059" t="str">
        <f>TEXT(EnergyDemand__2_1[[#This Row],[Date]],"mmmm")</f>
        <v>January</v>
      </c>
      <c r="D2059">
        <f>WEEKNUM(EnergyDemand__2_1[[#This Row],[Date]],)</f>
        <v>2</v>
      </c>
      <c r="E2059" t="str">
        <f>TEXT(EnergyDemand__2_1[[#This Row],[Date]],"dddd")</f>
        <v>Sunday</v>
      </c>
      <c r="F2059" s="49">
        <f>YEAR(EnergyDemand__2_1[[#This Row],[Date]])</f>
        <v>2020</v>
      </c>
      <c r="G2059">
        <v>12.7</v>
      </c>
      <c r="H2059">
        <v>16.7</v>
      </c>
      <c r="I2059">
        <v>5.0999999999999996</v>
      </c>
      <c r="J2059">
        <v>2.2000000000000002</v>
      </c>
      <c r="K2059" t="str">
        <f>VLOOKUP(EnergyDemand__2_1[[#This Row],[Date]],_holidays!$A$1:$C$2107,2,0)</f>
        <v>N</v>
      </c>
      <c r="L2059" t="str">
        <f>VLOOKUP(EnergyDemand__2_1[[#This Row],[Date]],_holidays!$A$1:$C$2107,3,0)</f>
        <v>N</v>
      </c>
      <c r="M2059" s="2">
        <v>95671.2</v>
      </c>
      <c r="N2059" s="4">
        <v>18.87543557</v>
      </c>
      <c r="O2059" s="54">
        <f>EnergyDemand__2_1[[#This Row],[Demand]]*EnergyDemand__2_1[[#This Row],[RRP AUD$]]</f>
        <v>1805835.571504584</v>
      </c>
    </row>
    <row r="2060" spans="1:15" x14ac:dyDescent="0.3">
      <c r="A2060" s="3">
        <v>42048</v>
      </c>
      <c r="B2060" s="3" t="str">
        <f>"Q" &amp;INT((MONTH(A2060)+2)/3) &amp; "-" &amp; YEAR(A2060)</f>
        <v>Q1-2015</v>
      </c>
      <c r="C2060" t="str">
        <f>TEXT(EnergyDemand__2_1[[#This Row],[Date]],"mmmm")</f>
        <v>February</v>
      </c>
      <c r="D2060">
        <f>WEEKNUM(EnergyDemand__2_1[[#This Row],[Date]],)</f>
        <v>7</v>
      </c>
      <c r="E2060" t="str">
        <f>TEXT(EnergyDemand__2_1[[#This Row],[Date]],"dddd")</f>
        <v>Friday</v>
      </c>
      <c r="F2060" s="49">
        <f>YEAR(EnergyDemand__2_1[[#This Row],[Date]])</f>
        <v>2015</v>
      </c>
      <c r="G2060">
        <v>16.100000000000001</v>
      </c>
      <c r="H2060">
        <v>32.4</v>
      </c>
      <c r="I2060">
        <v>14.9</v>
      </c>
      <c r="J2060">
        <v>0</v>
      </c>
      <c r="K2060" t="str">
        <f>VLOOKUP(EnergyDemand__2_1[[#This Row],[Date]],_holidays!$A$1:$C$2107,2,0)</f>
        <v>Y</v>
      </c>
      <c r="L2060" t="str">
        <f>VLOOKUP(EnergyDemand__2_1[[#This Row],[Date]],_holidays!$A$1:$C$2107,3,0)</f>
        <v>N</v>
      </c>
      <c r="M2060" s="2">
        <v>136070.62</v>
      </c>
      <c r="N2060" s="4">
        <v>18.73697061</v>
      </c>
      <c r="O2060" s="54">
        <f>EnergyDemand__2_1[[#This Row],[Demand]]*EnergyDemand__2_1[[#This Row],[RRP AUD$]]</f>
        <v>2549551.2078244779</v>
      </c>
    </row>
    <row r="2061" spans="1:15" x14ac:dyDescent="0.3">
      <c r="A2061" s="3">
        <v>42155</v>
      </c>
      <c r="B2061" s="3" t="str">
        <f>"Q" &amp;INT((MONTH(A2061)+2)/3) &amp; "-" &amp; YEAR(A2061)</f>
        <v>Q2-2015</v>
      </c>
      <c r="C2061" t="str">
        <f>TEXT(EnergyDemand__2_1[[#This Row],[Date]],"mmmm")</f>
        <v>May</v>
      </c>
      <c r="D2061">
        <f>WEEKNUM(EnergyDemand__2_1[[#This Row],[Date]],)</f>
        <v>23</v>
      </c>
      <c r="E2061" t="str">
        <f>TEXT(EnergyDemand__2_1[[#This Row],[Date]],"dddd")</f>
        <v>Sunday</v>
      </c>
      <c r="F2061" s="49">
        <f>YEAR(EnergyDemand__2_1[[#This Row],[Date]])</f>
        <v>2015</v>
      </c>
      <c r="G2061">
        <v>12.3</v>
      </c>
      <c r="H2061">
        <v>16.8</v>
      </c>
      <c r="I2061">
        <v>4.9000000000000004</v>
      </c>
      <c r="J2061">
        <v>0</v>
      </c>
      <c r="K2061" t="str">
        <f>VLOOKUP(EnergyDemand__2_1[[#This Row],[Date]],_holidays!$A$1:$C$2107,2,0)</f>
        <v>Y</v>
      </c>
      <c r="L2061" t="str">
        <f>VLOOKUP(EnergyDemand__2_1[[#This Row],[Date]],_holidays!$A$1:$C$2107,3,0)</f>
        <v>N</v>
      </c>
      <c r="M2061" s="2">
        <v>113261.26</v>
      </c>
      <c r="N2061" s="4">
        <v>18.572714080000001</v>
      </c>
      <c r="O2061" s="54">
        <f>EnergyDemand__2_1[[#This Row],[Demand]]*EnergyDemand__2_1[[#This Row],[RRP AUD$]]</f>
        <v>2103568.9983205409</v>
      </c>
    </row>
    <row r="2062" spans="1:15" x14ac:dyDescent="0.3">
      <c r="A2062" s="3">
        <v>42308</v>
      </c>
      <c r="B2062" s="3" t="str">
        <f>"Q" &amp;INT((MONTH(A2062)+2)/3) &amp; "-" &amp; YEAR(A2062)</f>
        <v>Q4-2015</v>
      </c>
      <c r="C2062" t="str">
        <f>TEXT(EnergyDemand__2_1[[#This Row],[Date]],"mmmm")</f>
        <v>October</v>
      </c>
      <c r="D2062">
        <f>WEEKNUM(EnergyDemand__2_1[[#This Row],[Date]],)</f>
        <v>44</v>
      </c>
      <c r="E2062" t="str">
        <f>TEXT(EnergyDemand__2_1[[#This Row],[Date]],"dddd")</f>
        <v>Saturday</v>
      </c>
      <c r="F2062" s="49">
        <f>YEAR(EnergyDemand__2_1[[#This Row],[Date]])</f>
        <v>2015</v>
      </c>
      <c r="G2062">
        <v>15.7</v>
      </c>
      <c r="H2062">
        <v>25.9</v>
      </c>
      <c r="I2062">
        <v>13.5</v>
      </c>
      <c r="J2062">
        <v>1</v>
      </c>
      <c r="K2062" t="str">
        <f>VLOOKUP(EnergyDemand__2_1[[#This Row],[Date]],_holidays!$A$1:$C$2107,2,0)</f>
        <v>Y</v>
      </c>
      <c r="L2062" t="str">
        <f>VLOOKUP(EnergyDemand__2_1[[#This Row],[Date]],_holidays!$A$1:$C$2107,3,0)</f>
        <v>N</v>
      </c>
      <c r="M2062" s="2">
        <v>106353.44</v>
      </c>
      <c r="N2062" s="4">
        <v>18.374790109999999</v>
      </c>
      <c r="O2062" s="54">
        <f>EnergyDemand__2_1[[#This Row],[Demand]]*EnergyDemand__2_1[[#This Row],[RRP AUD$]]</f>
        <v>1954222.1374764785</v>
      </c>
    </row>
    <row r="2063" spans="1:15" x14ac:dyDescent="0.3">
      <c r="A2063" s="3">
        <v>42315</v>
      </c>
      <c r="B2063" s="3" t="str">
        <f>"Q" &amp;INT((MONTH(A2063)+2)/3) &amp; "-" &amp; YEAR(A2063)</f>
        <v>Q4-2015</v>
      </c>
      <c r="C2063" t="str">
        <f>TEXT(EnergyDemand__2_1[[#This Row],[Date]],"mmmm")</f>
        <v>November</v>
      </c>
      <c r="D2063">
        <f>WEEKNUM(EnergyDemand__2_1[[#This Row],[Date]],)</f>
        <v>45</v>
      </c>
      <c r="E2063" t="str">
        <f>TEXT(EnergyDemand__2_1[[#This Row],[Date]],"dddd")</f>
        <v>Saturday</v>
      </c>
      <c r="F2063" s="49">
        <f>YEAR(EnergyDemand__2_1[[#This Row],[Date]])</f>
        <v>2015</v>
      </c>
      <c r="G2063">
        <v>11.9</v>
      </c>
      <c r="H2063">
        <v>16.8</v>
      </c>
      <c r="I2063">
        <v>25.2</v>
      </c>
      <c r="J2063">
        <v>1.2</v>
      </c>
      <c r="K2063" t="str">
        <f>VLOOKUP(EnergyDemand__2_1[[#This Row],[Date]],_holidays!$A$1:$C$2107,2,0)</f>
        <v>Y</v>
      </c>
      <c r="L2063" t="str">
        <f>VLOOKUP(EnergyDemand__2_1[[#This Row],[Date]],_holidays!$A$1:$C$2107,3,0)</f>
        <v>N</v>
      </c>
      <c r="M2063" s="2">
        <v>104269.79</v>
      </c>
      <c r="N2063" s="4">
        <v>18.27265483</v>
      </c>
      <c r="O2063" s="54">
        <f>EnergyDemand__2_1[[#This Row],[Demand]]*EnergyDemand__2_1[[#This Row],[RRP AUD$]]</f>
        <v>1905285.8818665857</v>
      </c>
    </row>
    <row r="2064" spans="1:15" x14ac:dyDescent="0.3">
      <c r="A2064" s="3">
        <v>42015</v>
      </c>
      <c r="B2064" s="3" t="str">
        <f>"Q" &amp;INT((MONTH(A2064)+2)/3) &amp; "-" &amp; YEAR(A2064)</f>
        <v>Q1-2015</v>
      </c>
      <c r="C2064" t="str">
        <f>TEXT(EnergyDemand__2_1[[#This Row],[Date]],"mmmm")</f>
        <v>January</v>
      </c>
      <c r="D2064">
        <f>WEEKNUM(EnergyDemand__2_1[[#This Row],[Date]],)</f>
        <v>3</v>
      </c>
      <c r="E2064" t="str">
        <f>TEXT(EnergyDemand__2_1[[#This Row],[Date]],"dddd")</f>
        <v>Sunday</v>
      </c>
      <c r="F2064" s="49">
        <f>YEAR(EnergyDemand__2_1[[#This Row],[Date]])</f>
        <v>2015</v>
      </c>
      <c r="G2064">
        <v>15.6</v>
      </c>
      <c r="H2064">
        <v>27.5</v>
      </c>
      <c r="I2064">
        <v>29.9</v>
      </c>
      <c r="J2064">
        <v>0</v>
      </c>
      <c r="K2064" t="str">
        <f>VLOOKUP(EnergyDemand__2_1[[#This Row],[Date]],_holidays!$A$1:$C$2107,2,0)</f>
        <v>N</v>
      </c>
      <c r="L2064" t="str">
        <f>VLOOKUP(EnergyDemand__2_1[[#This Row],[Date]],_holidays!$A$1:$C$2107,3,0)</f>
        <v>N</v>
      </c>
      <c r="M2064" s="2">
        <v>99865.755000000005</v>
      </c>
      <c r="N2064" s="4">
        <v>18.23476806</v>
      </c>
      <c r="O2064" s="54">
        <f>EnergyDemand__2_1[[#This Row],[Demand]]*EnergyDemand__2_1[[#This Row],[RRP AUD$]]</f>
        <v>1821028.8795617854</v>
      </c>
    </row>
    <row r="2065" spans="1:15" x14ac:dyDescent="0.3">
      <c r="A2065" s="3">
        <v>43898</v>
      </c>
      <c r="B2065" s="3" t="str">
        <f>"Q" &amp;INT((MONTH(A2065)+2)/3) &amp; "-" &amp; YEAR(A2065)</f>
        <v>Q1-2020</v>
      </c>
      <c r="C2065" t="str">
        <f>TEXT(EnergyDemand__2_1[[#This Row],[Date]],"mmmm")</f>
        <v>March</v>
      </c>
      <c r="D2065">
        <f>WEEKNUM(EnergyDemand__2_1[[#This Row],[Date]],)</f>
        <v>11</v>
      </c>
      <c r="E2065" t="str">
        <f>TEXT(EnergyDemand__2_1[[#This Row],[Date]],"dddd")</f>
        <v>Sunday</v>
      </c>
      <c r="F2065" s="49">
        <f>YEAR(EnergyDemand__2_1[[#This Row],[Date]])</f>
        <v>2020</v>
      </c>
      <c r="G2065">
        <v>13.9</v>
      </c>
      <c r="H2065">
        <v>22.4</v>
      </c>
      <c r="I2065">
        <v>19.5</v>
      </c>
      <c r="J2065">
        <v>0</v>
      </c>
      <c r="K2065" t="str">
        <f>VLOOKUP(EnergyDemand__2_1[[#This Row],[Date]],_holidays!$A$1:$C$2107,2,0)</f>
        <v>Y</v>
      </c>
      <c r="L2065" t="str">
        <f>VLOOKUP(EnergyDemand__2_1[[#This Row],[Date]],_holidays!$A$1:$C$2107,3,0)</f>
        <v>N</v>
      </c>
      <c r="M2065" s="2">
        <v>92553.29</v>
      </c>
      <c r="N2065" s="4">
        <v>17.916415310000001</v>
      </c>
      <c r="O2065" s="54">
        <f>EnergyDemand__2_1[[#This Row],[Demand]]*EnergyDemand__2_1[[#This Row],[RRP AUD$]]</f>
        <v>1658223.1819468699</v>
      </c>
    </row>
    <row r="2066" spans="1:15" x14ac:dyDescent="0.3">
      <c r="A2066" s="3">
        <v>43946</v>
      </c>
      <c r="B2066" s="3" t="str">
        <f>"Q" &amp;INT((MONTH(A2066)+2)/3) &amp; "-" &amp; YEAR(A2066)</f>
        <v>Q2-2020</v>
      </c>
      <c r="C2066" t="str">
        <f>TEXT(EnergyDemand__2_1[[#This Row],[Date]],"mmmm")</f>
        <v>April</v>
      </c>
      <c r="D2066">
        <f>WEEKNUM(EnergyDemand__2_1[[#This Row],[Date]],)</f>
        <v>17</v>
      </c>
      <c r="E2066" t="str">
        <f>TEXT(EnergyDemand__2_1[[#This Row],[Date]],"dddd")</f>
        <v>Saturday</v>
      </c>
      <c r="F2066" s="49">
        <f>YEAR(EnergyDemand__2_1[[#This Row],[Date]])</f>
        <v>2020</v>
      </c>
      <c r="G2066">
        <v>10.5</v>
      </c>
      <c r="H2066">
        <v>21.7</v>
      </c>
      <c r="I2066">
        <v>10.4</v>
      </c>
      <c r="J2066">
        <v>0</v>
      </c>
      <c r="K2066" t="str">
        <f>VLOOKUP(EnergyDemand__2_1[[#This Row],[Date]],_holidays!$A$1:$C$2107,2,0)</f>
        <v>N</v>
      </c>
      <c r="L2066" t="str">
        <f>VLOOKUP(EnergyDemand__2_1[[#This Row],[Date]],_holidays!$A$1:$C$2107,3,0)</f>
        <v>Y</v>
      </c>
      <c r="M2066" s="2">
        <v>96845.119999999995</v>
      </c>
      <c r="N2066" s="4">
        <v>17.640174080000001</v>
      </c>
      <c r="O2066" s="54">
        <f>EnergyDemand__2_1[[#This Row],[Demand]]*EnergyDemand__2_1[[#This Row],[RRP AUD$]]</f>
        <v>1708364.7755984897</v>
      </c>
    </row>
    <row r="2067" spans="1:15" x14ac:dyDescent="0.3">
      <c r="A2067" s="3">
        <v>42735</v>
      </c>
      <c r="B2067" s="3" t="str">
        <f>"Q" &amp;INT((MONTH(A2067)+2)/3) &amp; "-" &amp; YEAR(A2067)</f>
        <v>Q4-2016</v>
      </c>
      <c r="C2067" t="str">
        <f>TEXT(EnergyDemand__2_1[[#This Row],[Date]],"mmmm")</f>
        <v>December</v>
      </c>
      <c r="D2067">
        <f>WEEKNUM(EnergyDemand__2_1[[#This Row],[Date]],)</f>
        <v>53</v>
      </c>
      <c r="E2067" t="str">
        <f>TEXT(EnergyDemand__2_1[[#This Row],[Date]],"dddd")</f>
        <v>Saturday</v>
      </c>
      <c r="F2067" s="49">
        <f>YEAR(EnergyDemand__2_1[[#This Row],[Date]])</f>
        <v>2016</v>
      </c>
      <c r="G2067">
        <v>17.3</v>
      </c>
      <c r="H2067">
        <v>23.8</v>
      </c>
      <c r="I2067">
        <v>30.8</v>
      </c>
      <c r="J2067">
        <v>0</v>
      </c>
      <c r="K2067" t="str">
        <f>VLOOKUP(EnergyDemand__2_1[[#This Row],[Date]],_holidays!$A$1:$C$2107,2,0)</f>
        <v>N</v>
      </c>
      <c r="L2067" t="str">
        <f>VLOOKUP(EnergyDemand__2_1[[#This Row],[Date]],_holidays!$A$1:$C$2107,3,0)</f>
        <v>N</v>
      </c>
      <c r="M2067" s="2">
        <v>95728.15</v>
      </c>
      <c r="N2067" s="4">
        <v>17.59822922</v>
      </c>
      <c r="O2067" s="54">
        <f>EnergyDemand__2_1[[#This Row],[Demand]]*EnergyDemand__2_1[[#This Row],[RRP AUD$]]</f>
        <v>1684645.9265065428</v>
      </c>
    </row>
    <row r="2068" spans="1:15" x14ac:dyDescent="0.3">
      <c r="A2068" s="3">
        <v>42302</v>
      </c>
      <c r="B2068" s="3" t="str">
        <f>"Q" &amp;INT((MONTH(A2068)+2)/3) &amp; "-" &amp; YEAR(A2068)</f>
        <v>Q4-2015</v>
      </c>
      <c r="C2068" t="str">
        <f>TEXT(EnergyDemand__2_1[[#This Row],[Date]],"mmmm")</f>
        <v>October</v>
      </c>
      <c r="D2068">
        <f>WEEKNUM(EnergyDemand__2_1[[#This Row],[Date]],)</f>
        <v>44</v>
      </c>
      <c r="E2068" t="str">
        <f>TEXT(EnergyDemand__2_1[[#This Row],[Date]],"dddd")</f>
        <v>Sunday</v>
      </c>
      <c r="F2068" s="49">
        <f>YEAR(EnergyDemand__2_1[[#This Row],[Date]])</f>
        <v>2015</v>
      </c>
      <c r="G2068">
        <v>10.199999999999999</v>
      </c>
      <c r="H2068">
        <v>31.3</v>
      </c>
      <c r="I2068">
        <v>20.100000000000001</v>
      </c>
      <c r="J2068">
        <v>0</v>
      </c>
      <c r="K2068" t="str">
        <f>VLOOKUP(EnergyDemand__2_1[[#This Row],[Date]],_holidays!$A$1:$C$2107,2,0)</f>
        <v>Y</v>
      </c>
      <c r="L2068" t="str">
        <f>VLOOKUP(EnergyDemand__2_1[[#This Row],[Date]],_holidays!$A$1:$C$2107,3,0)</f>
        <v>N</v>
      </c>
      <c r="M2068" s="2">
        <v>102279.745</v>
      </c>
      <c r="N2068" s="4">
        <v>17.4659695</v>
      </c>
      <c r="O2068" s="54">
        <f>EnergyDemand__2_1[[#This Row],[Demand]]*EnergyDemand__2_1[[#This Row],[RRP AUD$]]</f>
        <v>1786414.9066377773</v>
      </c>
    </row>
    <row r="2069" spans="1:15" x14ac:dyDescent="0.3">
      <c r="A2069" s="3">
        <v>42675</v>
      </c>
      <c r="B2069" s="3" t="str">
        <f>"Q" &amp;INT((MONTH(A2069)+2)/3) &amp; "-" &amp; YEAR(A2069)</f>
        <v>Q4-2016</v>
      </c>
      <c r="C2069" t="str">
        <f>TEXT(EnergyDemand__2_1[[#This Row],[Date]],"mmmm")</f>
        <v>November</v>
      </c>
      <c r="D2069">
        <f>WEEKNUM(EnergyDemand__2_1[[#This Row],[Date]],)</f>
        <v>45</v>
      </c>
      <c r="E2069" t="str">
        <f>TEXT(EnergyDemand__2_1[[#This Row],[Date]],"dddd")</f>
        <v>Tuesday</v>
      </c>
      <c r="F2069" s="49">
        <f>YEAR(EnergyDemand__2_1[[#This Row],[Date]])</f>
        <v>2016</v>
      </c>
      <c r="G2069">
        <v>9.4</v>
      </c>
      <c r="H2069">
        <v>18.399999999999999</v>
      </c>
      <c r="I2069">
        <v>17.7</v>
      </c>
      <c r="J2069">
        <v>0.4</v>
      </c>
      <c r="K2069" t="str">
        <f>VLOOKUP(EnergyDemand__2_1[[#This Row],[Date]],_holidays!$A$1:$C$2107,2,0)</f>
        <v>Y</v>
      </c>
      <c r="L2069" t="str">
        <f>VLOOKUP(EnergyDemand__2_1[[#This Row],[Date]],_holidays!$A$1:$C$2107,3,0)</f>
        <v>Y</v>
      </c>
      <c r="M2069" s="2">
        <v>104976.21</v>
      </c>
      <c r="N2069" s="4">
        <v>17.418201960000001</v>
      </c>
      <c r="O2069" s="54">
        <f>EnergyDemand__2_1[[#This Row],[Demand]]*EnergyDemand__2_1[[#This Row],[RRP AUD$]]</f>
        <v>1828496.8267753718</v>
      </c>
    </row>
    <row r="2070" spans="1:15" x14ac:dyDescent="0.3">
      <c r="A2070" s="3">
        <v>42077</v>
      </c>
      <c r="B2070" s="3" t="str">
        <f>"Q" &amp;INT((MONTH(A2070)+2)/3) &amp; "-" &amp; YEAR(A2070)</f>
        <v>Q1-2015</v>
      </c>
      <c r="C2070" t="str">
        <f>TEXT(EnergyDemand__2_1[[#This Row],[Date]],"mmmm")</f>
        <v>March</v>
      </c>
      <c r="D2070">
        <f>WEEKNUM(EnergyDemand__2_1[[#This Row],[Date]],)</f>
        <v>11</v>
      </c>
      <c r="E2070" t="str">
        <f>TEXT(EnergyDemand__2_1[[#This Row],[Date]],"dddd")</f>
        <v>Saturday</v>
      </c>
      <c r="F2070" s="49">
        <f>YEAR(EnergyDemand__2_1[[#This Row],[Date]])</f>
        <v>2015</v>
      </c>
      <c r="G2070">
        <v>9.4</v>
      </c>
      <c r="H2070">
        <v>30.1</v>
      </c>
      <c r="I2070">
        <v>20</v>
      </c>
      <c r="J2070">
        <v>0</v>
      </c>
      <c r="K2070" t="str">
        <f>VLOOKUP(EnergyDemand__2_1[[#This Row],[Date]],_holidays!$A$1:$C$2107,2,0)</f>
        <v>Y</v>
      </c>
      <c r="L2070" t="str">
        <f>VLOOKUP(EnergyDemand__2_1[[#This Row],[Date]],_holidays!$A$1:$C$2107,3,0)</f>
        <v>N</v>
      </c>
      <c r="M2070" s="2">
        <v>108738.82</v>
      </c>
      <c r="N2070" s="4">
        <v>17.394529559999999</v>
      </c>
      <c r="O2070" s="54">
        <f>EnergyDemand__2_1[[#This Row],[Demand]]*EnergyDemand__2_1[[#This Row],[RRP AUD$]]</f>
        <v>1891460.6188095191</v>
      </c>
    </row>
    <row r="2071" spans="1:15" x14ac:dyDescent="0.3">
      <c r="A2071" s="3">
        <v>43957</v>
      </c>
      <c r="B2071" s="3" t="str">
        <f>"Q" &amp;INT((MONTH(A2071)+2)/3) &amp; "-" &amp; YEAR(A2071)</f>
        <v>Q2-2020</v>
      </c>
      <c r="C2071" t="str">
        <f>TEXT(EnergyDemand__2_1[[#This Row],[Date]],"mmmm")</f>
        <v>May</v>
      </c>
      <c r="D2071">
        <f>WEEKNUM(EnergyDemand__2_1[[#This Row],[Date]],)</f>
        <v>19</v>
      </c>
      <c r="E2071" t="str">
        <f>TEXT(EnergyDemand__2_1[[#This Row],[Date]],"dddd")</f>
        <v>Wednesday</v>
      </c>
      <c r="F2071" s="49">
        <f>YEAR(EnergyDemand__2_1[[#This Row],[Date]])</f>
        <v>2020</v>
      </c>
      <c r="G2071">
        <v>10.199999999999999</v>
      </c>
      <c r="H2071">
        <v>20.100000000000001</v>
      </c>
      <c r="I2071">
        <v>9.6999999999999993</v>
      </c>
      <c r="J2071">
        <v>0</v>
      </c>
      <c r="K2071" t="str">
        <f>VLOOKUP(EnergyDemand__2_1[[#This Row],[Date]],_holidays!$A$1:$C$2107,2,0)</f>
        <v>N</v>
      </c>
      <c r="L2071" t="str">
        <f>VLOOKUP(EnergyDemand__2_1[[#This Row],[Date]],_holidays!$A$1:$C$2107,3,0)</f>
        <v>N</v>
      </c>
      <c r="M2071" s="2">
        <v>113214.27</v>
      </c>
      <c r="N2071" s="4">
        <v>17.064877800000001</v>
      </c>
      <c r="O2071" s="54">
        <f>EnergyDemand__2_1[[#This Row],[Demand]]*EnergyDemand__2_1[[#This Row],[RRP AUD$]]</f>
        <v>1931987.6827662063</v>
      </c>
    </row>
    <row r="2072" spans="1:15" x14ac:dyDescent="0.3">
      <c r="A2072" s="3">
        <v>42100</v>
      </c>
      <c r="B2072" s="3" t="str">
        <f>"Q" &amp;INT((MONTH(A2072)+2)/3) &amp; "-" &amp; YEAR(A2072)</f>
        <v>Q2-2015</v>
      </c>
      <c r="C2072" t="str">
        <f>TEXT(EnergyDemand__2_1[[#This Row],[Date]],"mmmm")</f>
        <v>April</v>
      </c>
      <c r="D2072">
        <f>WEEKNUM(EnergyDemand__2_1[[#This Row],[Date]],)</f>
        <v>15</v>
      </c>
      <c r="E2072" t="str">
        <f>TEXT(EnergyDemand__2_1[[#This Row],[Date]],"dddd")</f>
        <v>Monday</v>
      </c>
      <c r="F2072" s="49">
        <f>YEAR(EnergyDemand__2_1[[#This Row],[Date]])</f>
        <v>2015</v>
      </c>
      <c r="G2072">
        <v>11.2</v>
      </c>
      <c r="H2072">
        <v>18.399999999999999</v>
      </c>
      <c r="I2072">
        <v>13</v>
      </c>
      <c r="J2072">
        <v>0</v>
      </c>
      <c r="K2072" t="str">
        <f>VLOOKUP(EnergyDemand__2_1[[#This Row],[Date]],_holidays!$A$1:$C$2107,2,0)</f>
        <v>N</v>
      </c>
      <c r="L2072" t="str">
        <f>VLOOKUP(EnergyDemand__2_1[[#This Row],[Date]],_holidays!$A$1:$C$2107,3,0)</f>
        <v>Y</v>
      </c>
      <c r="M2072" s="2">
        <v>107383.37</v>
      </c>
      <c r="N2072" s="4">
        <v>17.04855264</v>
      </c>
      <c r="O2072" s="54">
        <f>EnergyDemand__2_1[[#This Row],[Demand]]*EnergyDemand__2_1[[#This Row],[RRP AUD$]]</f>
        <v>1830731.0361055967</v>
      </c>
    </row>
    <row r="2073" spans="1:15" x14ac:dyDescent="0.3">
      <c r="A2073" s="3">
        <v>42032</v>
      </c>
      <c r="B2073" s="3" t="str">
        <f>"Q" &amp;INT((MONTH(A2073)+2)/3) &amp; "-" &amp; YEAR(A2073)</f>
        <v>Q1-2015</v>
      </c>
      <c r="C2073" t="str">
        <f>TEXT(EnergyDemand__2_1[[#This Row],[Date]],"mmmm")</f>
        <v>January</v>
      </c>
      <c r="D2073">
        <f>WEEKNUM(EnergyDemand__2_1[[#This Row],[Date]],)</f>
        <v>5</v>
      </c>
      <c r="E2073" t="str">
        <f>TEXT(EnergyDemand__2_1[[#This Row],[Date]],"dddd")</f>
        <v>Wednesday</v>
      </c>
      <c r="F2073" s="49">
        <f>YEAR(EnergyDemand__2_1[[#This Row],[Date]])</f>
        <v>2015</v>
      </c>
      <c r="G2073">
        <v>13.3</v>
      </c>
      <c r="H2073">
        <v>25.4</v>
      </c>
      <c r="I2073">
        <v>27</v>
      </c>
      <c r="J2073">
        <v>0</v>
      </c>
      <c r="K2073" t="str">
        <f>VLOOKUP(EnergyDemand__2_1[[#This Row],[Date]],_holidays!$A$1:$C$2107,2,0)</f>
        <v>N</v>
      </c>
      <c r="L2073" t="str">
        <f>VLOOKUP(EnergyDemand__2_1[[#This Row],[Date]],_holidays!$A$1:$C$2107,3,0)</f>
        <v>N</v>
      </c>
      <c r="M2073" s="2">
        <v>116763.72500000001</v>
      </c>
      <c r="N2073" s="4">
        <v>17.02383824</v>
      </c>
      <c r="O2073" s="54">
        <f>EnergyDemand__2_1[[#This Row],[Demand]]*EnergyDemand__2_1[[#This Row],[RRP AUD$]]</f>
        <v>1987766.766699844</v>
      </c>
    </row>
    <row r="2074" spans="1:15" x14ac:dyDescent="0.3">
      <c r="A2074" s="3">
        <v>42022</v>
      </c>
      <c r="B2074" s="3" t="str">
        <f>"Q" &amp;INT((MONTH(A2074)+2)/3) &amp; "-" &amp; YEAR(A2074)</f>
        <v>Q1-2015</v>
      </c>
      <c r="C2074" t="str">
        <f>TEXT(EnergyDemand__2_1[[#This Row],[Date]],"mmmm")</f>
        <v>January</v>
      </c>
      <c r="D2074">
        <f>WEEKNUM(EnergyDemand__2_1[[#This Row],[Date]],)</f>
        <v>4</v>
      </c>
      <c r="E2074" t="str">
        <f>TEXT(EnergyDemand__2_1[[#This Row],[Date]],"dddd")</f>
        <v>Sunday</v>
      </c>
      <c r="F2074" s="49">
        <f>YEAR(EnergyDemand__2_1[[#This Row],[Date]])</f>
        <v>2015</v>
      </c>
      <c r="G2074">
        <v>15.3</v>
      </c>
      <c r="H2074">
        <v>19.5</v>
      </c>
      <c r="I2074">
        <v>23.4</v>
      </c>
      <c r="J2074">
        <v>0</v>
      </c>
      <c r="K2074" t="str">
        <f>VLOOKUP(EnergyDemand__2_1[[#This Row],[Date]],_holidays!$A$1:$C$2107,2,0)</f>
        <v>N</v>
      </c>
      <c r="L2074" t="str">
        <f>VLOOKUP(EnergyDemand__2_1[[#This Row],[Date]],_holidays!$A$1:$C$2107,3,0)</f>
        <v>N</v>
      </c>
      <c r="M2074" s="2">
        <v>97728.75</v>
      </c>
      <c r="N2074" s="4">
        <v>17.00868088</v>
      </c>
      <c r="O2074" s="54">
        <f>EnergyDemand__2_1[[#This Row],[Demand]]*EnergyDemand__2_1[[#This Row],[RRP AUD$]]</f>
        <v>1662237.1215512999</v>
      </c>
    </row>
    <row r="2075" spans="1:15" x14ac:dyDescent="0.3">
      <c r="A2075" s="3">
        <v>42030</v>
      </c>
      <c r="B2075" s="3" t="str">
        <f>"Q" &amp;INT((MONTH(A2075)+2)/3) &amp; "-" &amp; YEAR(A2075)</f>
        <v>Q1-2015</v>
      </c>
      <c r="C2075" t="str">
        <f>TEXT(EnergyDemand__2_1[[#This Row],[Date]],"mmmm")</f>
        <v>January</v>
      </c>
      <c r="D2075">
        <f>WEEKNUM(EnergyDemand__2_1[[#This Row],[Date]],)</f>
        <v>5</v>
      </c>
      <c r="E2075" t="str">
        <f>TEXT(EnergyDemand__2_1[[#This Row],[Date]],"dddd")</f>
        <v>Monday</v>
      </c>
      <c r="F2075" s="49">
        <f>YEAR(EnergyDemand__2_1[[#This Row],[Date]])</f>
        <v>2015</v>
      </c>
      <c r="G2075">
        <v>11.6</v>
      </c>
      <c r="H2075">
        <v>19.8</v>
      </c>
      <c r="I2075">
        <v>19.899999999999999</v>
      </c>
      <c r="J2075">
        <v>1</v>
      </c>
      <c r="K2075" t="str">
        <f>VLOOKUP(EnergyDemand__2_1[[#This Row],[Date]],_holidays!$A$1:$C$2107,2,0)</f>
        <v>N</v>
      </c>
      <c r="L2075" t="str">
        <f>VLOOKUP(EnergyDemand__2_1[[#This Row],[Date]],_holidays!$A$1:$C$2107,3,0)</f>
        <v>Y</v>
      </c>
      <c r="M2075" s="2">
        <v>103769.48</v>
      </c>
      <c r="N2075" s="4">
        <v>16.9360128</v>
      </c>
      <c r="O2075" s="54">
        <f>EnergyDemand__2_1[[#This Row],[Demand]]*EnergyDemand__2_1[[#This Row],[RRP AUD$]]</f>
        <v>1757441.2415293439</v>
      </c>
    </row>
    <row r="2076" spans="1:15" x14ac:dyDescent="0.3">
      <c r="A2076" s="3">
        <v>42029</v>
      </c>
      <c r="B2076" s="3" t="str">
        <f>"Q" &amp;INT((MONTH(A2076)+2)/3) &amp; "-" &amp; YEAR(A2076)</f>
        <v>Q1-2015</v>
      </c>
      <c r="C2076" t="str">
        <f>TEXT(EnergyDemand__2_1[[#This Row],[Date]],"mmmm")</f>
        <v>January</v>
      </c>
      <c r="D2076">
        <f>WEEKNUM(EnergyDemand__2_1[[#This Row],[Date]],)</f>
        <v>5</v>
      </c>
      <c r="E2076" t="str">
        <f>TEXT(EnergyDemand__2_1[[#This Row],[Date]],"dddd")</f>
        <v>Sunday</v>
      </c>
      <c r="F2076" s="49">
        <f>YEAR(EnergyDemand__2_1[[#This Row],[Date]])</f>
        <v>2015</v>
      </c>
      <c r="G2076">
        <v>14.7</v>
      </c>
      <c r="H2076">
        <v>22</v>
      </c>
      <c r="I2076">
        <v>25.4</v>
      </c>
      <c r="J2076">
        <v>0</v>
      </c>
      <c r="K2076" t="str">
        <f>VLOOKUP(EnergyDemand__2_1[[#This Row],[Date]],_holidays!$A$1:$C$2107,2,0)</f>
        <v>N</v>
      </c>
      <c r="L2076" t="str">
        <f>VLOOKUP(EnergyDemand__2_1[[#This Row],[Date]],_holidays!$A$1:$C$2107,3,0)</f>
        <v>N</v>
      </c>
      <c r="M2076" s="2">
        <v>97959.46</v>
      </c>
      <c r="N2076" s="4">
        <v>16.5414177</v>
      </c>
      <c r="O2076" s="54">
        <f>EnergyDemand__2_1[[#This Row],[Demand]]*EnergyDemand__2_1[[#This Row],[RRP AUD$]]</f>
        <v>1620388.3455264422</v>
      </c>
    </row>
    <row r="2077" spans="1:15" x14ac:dyDescent="0.3">
      <c r="A2077" s="3">
        <v>42035</v>
      </c>
      <c r="B2077" s="3" t="str">
        <f>"Q" &amp;INT((MONTH(A2077)+2)/3) &amp; "-" &amp; YEAR(A2077)</f>
        <v>Q1-2015</v>
      </c>
      <c r="C2077" t="str">
        <f>TEXT(EnergyDemand__2_1[[#This Row],[Date]],"mmmm")</f>
        <v>January</v>
      </c>
      <c r="D2077">
        <f>WEEKNUM(EnergyDemand__2_1[[#This Row],[Date]],)</f>
        <v>5</v>
      </c>
      <c r="E2077" t="str">
        <f>TEXT(EnergyDemand__2_1[[#This Row],[Date]],"dddd")</f>
        <v>Saturday</v>
      </c>
      <c r="F2077" s="49">
        <f>YEAR(EnergyDemand__2_1[[#This Row],[Date]])</f>
        <v>2015</v>
      </c>
      <c r="G2077">
        <v>14.3</v>
      </c>
      <c r="H2077">
        <v>20.2</v>
      </c>
      <c r="I2077">
        <v>26.2</v>
      </c>
      <c r="J2077">
        <v>0</v>
      </c>
      <c r="K2077" t="str">
        <f>VLOOKUP(EnergyDemand__2_1[[#This Row],[Date]],_holidays!$A$1:$C$2107,2,0)</f>
        <v>Y</v>
      </c>
      <c r="L2077" t="str">
        <f>VLOOKUP(EnergyDemand__2_1[[#This Row],[Date]],_holidays!$A$1:$C$2107,3,0)</f>
        <v>N</v>
      </c>
      <c r="M2077" s="2">
        <v>103822.97</v>
      </c>
      <c r="N2077" s="4">
        <v>16.538846729999999</v>
      </c>
      <c r="O2077" s="54">
        <f>EnergyDemand__2_1[[#This Row],[Demand]]*EnergyDemand__2_1[[#This Row],[RRP AUD$]]</f>
        <v>1717112.187883388</v>
      </c>
    </row>
    <row r="2078" spans="1:15" x14ac:dyDescent="0.3">
      <c r="A2078" s="3">
        <v>42715</v>
      </c>
      <c r="B2078" s="3" t="str">
        <f>"Q" &amp;INT((MONTH(A2078)+2)/3) &amp; "-" &amp; YEAR(A2078)</f>
        <v>Q4-2016</v>
      </c>
      <c r="C2078" t="str">
        <f>TEXT(EnergyDemand__2_1[[#This Row],[Date]],"mmmm")</f>
        <v>December</v>
      </c>
      <c r="D2078">
        <f>WEEKNUM(EnergyDemand__2_1[[#This Row],[Date]],)</f>
        <v>51</v>
      </c>
      <c r="E2078" t="str">
        <f>TEXT(EnergyDemand__2_1[[#This Row],[Date]],"dddd")</f>
        <v>Sunday</v>
      </c>
      <c r="F2078" s="49">
        <f>YEAR(EnergyDemand__2_1[[#This Row],[Date]])</f>
        <v>2016</v>
      </c>
      <c r="G2078">
        <v>12.9</v>
      </c>
      <c r="H2078">
        <v>19.3</v>
      </c>
      <c r="I2078">
        <v>27</v>
      </c>
      <c r="J2078">
        <v>1</v>
      </c>
      <c r="K2078" t="str">
        <f>VLOOKUP(EnergyDemand__2_1[[#This Row],[Date]],_holidays!$A$1:$C$2107,2,0)</f>
        <v>Y</v>
      </c>
      <c r="L2078" t="str">
        <f>VLOOKUP(EnergyDemand__2_1[[#This Row],[Date]],_holidays!$A$1:$C$2107,3,0)</f>
        <v>N</v>
      </c>
      <c r="M2078" s="2">
        <v>93673.19</v>
      </c>
      <c r="N2078" s="4">
        <v>16.396687880000002</v>
      </c>
      <c r="O2078" s="54">
        <f>EnergyDemand__2_1[[#This Row],[Demand]]*EnergyDemand__2_1[[#This Row],[RRP AUD$]]</f>
        <v>1535930.0591539375</v>
      </c>
    </row>
    <row r="2079" spans="1:15" x14ac:dyDescent="0.3">
      <c r="A2079" s="3">
        <v>42724</v>
      </c>
      <c r="B2079" s="3" t="str">
        <f>"Q" &amp;INT((MONTH(A2079)+2)/3) &amp; "-" &amp; YEAR(A2079)</f>
        <v>Q4-2016</v>
      </c>
      <c r="C2079" t="str">
        <f>TEXT(EnergyDemand__2_1[[#This Row],[Date]],"mmmm")</f>
        <v>December</v>
      </c>
      <c r="D2079">
        <f>WEEKNUM(EnergyDemand__2_1[[#This Row],[Date]],)</f>
        <v>52</v>
      </c>
      <c r="E2079" t="str">
        <f>TEXT(EnergyDemand__2_1[[#This Row],[Date]],"dddd")</f>
        <v>Tuesday</v>
      </c>
      <c r="F2079" s="49">
        <f>YEAR(EnergyDemand__2_1[[#This Row],[Date]])</f>
        <v>2016</v>
      </c>
      <c r="G2079">
        <v>14.4</v>
      </c>
      <c r="H2079">
        <v>21.5</v>
      </c>
      <c r="I2079">
        <v>26</v>
      </c>
      <c r="J2079">
        <v>3</v>
      </c>
      <c r="K2079" t="str">
        <f>VLOOKUP(EnergyDemand__2_1[[#This Row],[Date]],_holidays!$A$1:$C$2107,2,0)</f>
        <v>N</v>
      </c>
      <c r="L2079" t="str">
        <f>VLOOKUP(EnergyDemand__2_1[[#This Row],[Date]],_holidays!$A$1:$C$2107,3,0)</f>
        <v>N</v>
      </c>
      <c r="M2079" s="2">
        <v>106451.255</v>
      </c>
      <c r="N2079" s="4">
        <v>16.129856849999999</v>
      </c>
      <c r="O2079" s="54">
        <f>EnergyDemand__2_1[[#This Row],[Demand]]*EnergyDemand__2_1[[#This Row],[RRP AUD$]]</f>
        <v>1717043.5046528468</v>
      </c>
    </row>
    <row r="2080" spans="1:15" x14ac:dyDescent="0.3">
      <c r="A2080" s="3">
        <v>42652</v>
      </c>
      <c r="B2080" s="3" t="str">
        <f>"Q" &amp;INT((MONTH(A2080)+2)/3) &amp; "-" &amp; YEAR(A2080)</f>
        <v>Q4-2016</v>
      </c>
      <c r="C2080" t="str">
        <f>TEXT(EnergyDemand__2_1[[#This Row],[Date]],"mmmm")</f>
        <v>October</v>
      </c>
      <c r="D2080">
        <f>WEEKNUM(EnergyDemand__2_1[[#This Row],[Date]],)</f>
        <v>42</v>
      </c>
      <c r="E2080" t="str">
        <f>TEXT(EnergyDemand__2_1[[#This Row],[Date]],"dddd")</f>
        <v>Sunday</v>
      </c>
      <c r="F2080" s="49">
        <f>YEAR(EnergyDemand__2_1[[#This Row],[Date]])</f>
        <v>2016</v>
      </c>
      <c r="G2080">
        <v>9.5</v>
      </c>
      <c r="H2080">
        <v>22</v>
      </c>
      <c r="I2080">
        <v>14.1</v>
      </c>
      <c r="J2080">
        <v>0</v>
      </c>
      <c r="K2080" t="str">
        <f>VLOOKUP(EnergyDemand__2_1[[#This Row],[Date]],_holidays!$A$1:$C$2107,2,0)</f>
        <v>Y</v>
      </c>
      <c r="L2080" t="str">
        <f>VLOOKUP(EnergyDemand__2_1[[#This Row],[Date]],_holidays!$A$1:$C$2107,3,0)</f>
        <v>N</v>
      </c>
      <c r="M2080" s="2">
        <v>94954.16</v>
      </c>
      <c r="N2080" s="4">
        <v>15.90301462</v>
      </c>
      <c r="O2080" s="54">
        <f>EnergyDemand__2_1[[#This Row],[Demand]]*EnergyDemand__2_1[[#This Row],[RRP AUD$]]</f>
        <v>1510057.3947098192</v>
      </c>
    </row>
    <row r="2081" spans="1:15" x14ac:dyDescent="0.3">
      <c r="A2081" s="3">
        <v>42463</v>
      </c>
      <c r="B2081" s="3" t="str">
        <f>"Q" &amp;INT((MONTH(A2081)+2)/3) &amp; "-" &amp; YEAR(A2081)</f>
        <v>Q2-2016</v>
      </c>
      <c r="C2081" t="str">
        <f>TEXT(EnergyDemand__2_1[[#This Row],[Date]],"mmmm")</f>
        <v>April</v>
      </c>
      <c r="D2081">
        <f>WEEKNUM(EnergyDemand__2_1[[#This Row],[Date]],)</f>
        <v>15</v>
      </c>
      <c r="E2081" t="str">
        <f>TEXT(EnergyDemand__2_1[[#This Row],[Date]],"dddd")</f>
        <v>Sunday</v>
      </c>
      <c r="F2081" s="49">
        <f>YEAR(EnergyDemand__2_1[[#This Row],[Date]])</f>
        <v>2016</v>
      </c>
      <c r="G2081">
        <v>11.3</v>
      </c>
      <c r="H2081">
        <v>18.8</v>
      </c>
      <c r="I2081">
        <v>15.4</v>
      </c>
      <c r="J2081">
        <v>0</v>
      </c>
      <c r="K2081" t="str">
        <f>VLOOKUP(EnergyDemand__2_1[[#This Row],[Date]],_holidays!$A$1:$C$2107,2,0)</f>
        <v>N</v>
      </c>
      <c r="L2081" t="str">
        <f>VLOOKUP(EnergyDemand__2_1[[#This Row],[Date]],_holidays!$A$1:$C$2107,3,0)</f>
        <v>N</v>
      </c>
      <c r="M2081" s="2">
        <v>102084</v>
      </c>
      <c r="N2081" s="4">
        <v>15.80399954</v>
      </c>
      <c r="O2081" s="54">
        <f>EnergyDemand__2_1[[#This Row],[Demand]]*EnergyDemand__2_1[[#This Row],[RRP AUD$]]</f>
        <v>1613335.4890413599</v>
      </c>
    </row>
    <row r="2082" spans="1:15" x14ac:dyDescent="0.3">
      <c r="A2082" s="3">
        <v>43864</v>
      </c>
      <c r="B2082" s="3" t="str">
        <f>"Q" &amp;INT((MONTH(A2082)+2)/3) &amp; "-" &amp; YEAR(A2082)</f>
        <v>Q1-2020</v>
      </c>
      <c r="C2082" t="str">
        <f>TEXT(EnergyDemand__2_1[[#This Row],[Date]],"mmmm")</f>
        <v>February</v>
      </c>
      <c r="D2082">
        <f>WEEKNUM(EnergyDemand__2_1[[#This Row],[Date]],)</f>
        <v>6</v>
      </c>
      <c r="E2082" t="str">
        <f>TEXT(EnergyDemand__2_1[[#This Row],[Date]],"dddd")</f>
        <v>Monday</v>
      </c>
      <c r="F2082" s="49">
        <f>YEAR(EnergyDemand__2_1[[#This Row],[Date]])</f>
        <v>2020</v>
      </c>
      <c r="G2082">
        <v>13.2</v>
      </c>
      <c r="H2082">
        <v>17.7</v>
      </c>
      <c r="I2082">
        <v>22.7</v>
      </c>
      <c r="J2082">
        <v>0</v>
      </c>
      <c r="K2082" t="str">
        <f>VLOOKUP(EnergyDemand__2_1[[#This Row],[Date]],_holidays!$A$1:$C$2107,2,0)</f>
        <v>Y</v>
      </c>
      <c r="L2082" t="str">
        <f>VLOOKUP(EnergyDemand__2_1[[#This Row],[Date]],_holidays!$A$1:$C$2107,3,0)</f>
        <v>N</v>
      </c>
      <c r="M2082" s="2">
        <v>105004.91</v>
      </c>
      <c r="N2082" s="4">
        <v>15.310771989999999</v>
      </c>
      <c r="O2082" s="54">
        <f>EnergyDemand__2_1[[#This Row],[Demand]]*EnergyDemand__2_1[[#This Row],[RRP AUD$]]</f>
        <v>1607706.2348404708</v>
      </c>
    </row>
    <row r="2083" spans="1:15" x14ac:dyDescent="0.3">
      <c r="A2083" s="3">
        <v>44072</v>
      </c>
      <c r="B2083" s="3" t="str">
        <f>"Q" &amp;INT((MONTH(A2083)+2)/3) &amp; "-" &amp; YEAR(A2083)</f>
        <v>Q3-2020</v>
      </c>
      <c r="C2083" t="str">
        <f>TEXT(EnergyDemand__2_1[[#This Row],[Date]],"mmmm")</f>
        <v>August</v>
      </c>
      <c r="D2083">
        <f>WEEKNUM(EnergyDemand__2_1[[#This Row],[Date]],)</f>
        <v>35</v>
      </c>
      <c r="E2083" t="str">
        <f>TEXT(EnergyDemand__2_1[[#This Row],[Date]],"dddd")</f>
        <v>Saturday</v>
      </c>
      <c r="F2083" s="49">
        <f>YEAR(EnergyDemand__2_1[[#This Row],[Date]])</f>
        <v>2020</v>
      </c>
      <c r="G2083">
        <v>9.1999999999999993</v>
      </c>
      <c r="H2083">
        <v>19.3</v>
      </c>
      <c r="I2083">
        <v>15.6</v>
      </c>
      <c r="J2083">
        <v>0</v>
      </c>
      <c r="K2083" t="str">
        <f>VLOOKUP(EnergyDemand__2_1[[#This Row],[Date]],_holidays!$A$1:$C$2107,2,0)</f>
        <v>N</v>
      </c>
      <c r="L2083" t="str">
        <f>VLOOKUP(EnergyDemand__2_1[[#This Row],[Date]],_holidays!$A$1:$C$2107,3,0)</f>
        <v>N</v>
      </c>
      <c r="M2083" s="2">
        <v>100166.88499999999</v>
      </c>
      <c r="N2083" s="4">
        <v>15.292241880000001</v>
      </c>
      <c r="O2083" s="54">
        <f>EnergyDemand__2_1[[#This Row],[Demand]]*EnergyDemand__2_1[[#This Row],[RRP AUD$]]</f>
        <v>1531776.2337861438</v>
      </c>
    </row>
    <row r="2084" spans="1:15" x14ac:dyDescent="0.3">
      <c r="A2084" s="3">
        <v>42679</v>
      </c>
      <c r="B2084" s="3" t="str">
        <f>"Q" &amp;INT((MONTH(A2084)+2)/3) &amp; "-" &amp; YEAR(A2084)</f>
        <v>Q4-2016</v>
      </c>
      <c r="C2084" t="str">
        <f>TEXT(EnergyDemand__2_1[[#This Row],[Date]],"mmmm")</f>
        <v>November</v>
      </c>
      <c r="D2084">
        <f>WEEKNUM(EnergyDemand__2_1[[#This Row],[Date]],)</f>
        <v>45</v>
      </c>
      <c r="E2084" t="str">
        <f>TEXT(EnergyDemand__2_1[[#This Row],[Date]],"dddd")</f>
        <v>Saturday</v>
      </c>
      <c r="F2084" s="49">
        <f>YEAR(EnergyDemand__2_1[[#This Row],[Date]])</f>
        <v>2016</v>
      </c>
      <c r="G2084">
        <v>10</v>
      </c>
      <c r="H2084">
        <v>16.8</v>
      </c>
      <c r="I2084">
        <v>10.8</v>
      </c>
      <c r="J2084">
        <v>0</v>
      </c>
      <c r="K2084" t="str">
        <f>VLOOKUP(EnergyDemand__2_1[[#This Row],[Date]],_holidays!$A$1:$C$2107,2,0)</f>
        <v>Y</v>
      </c>
      <c r="L2084" t="str">
        <f>VLOOKUP(EnergyDemand__2_1[[#This Row],[Date]],_holidays!$A$1:$C$2107,3,0)</f>
        <v>N</v>
      </c>
      <c r="M2084" s="2">
        <v>101810.75</v>
      </c>
      <c r="N2084" s="4">
        <v>15.26468717</v>
      </c>
      <c r="O2084" s="54">
        <f>EnergyDemand__2_1[[#This Row],[Demand]]*EnergyDemand__2_1[[#This Row],[RRP AUD$]]</f>
        <v>1554109.2492930775</v>
      </c>
    </row>
    <row r="2085" spans="1:15" x14ac:dyDescent="0.3">
      <c r="A2085" s="3">
        <v>43958</v>
      </c>
      <c r="B2085" s="3" t="str">
        <f>"Q" &amp;INT((MONTH(A2085)+2)/3) &amp; "-" &amp; YEAR(A2085)</f>
        <v>Q2-2020</v>
      </c>
      <c r="C2085" t="str">
        <f>TEXT(EnergyDemand__2_1[[#This Row],[Date]],"mmmm")</f>
        <v>May</v>
      </c>
      <c r="D2085">
        <f>WEEKNUM(EnergyDemand__2_1[[#This Row],[Date]],)</f>
        <v>19</v>
      </c>
      <c r="E2085" t="str">
        <f>TEXT(EnergyDemand__2_1[[#This Row],[Date]],"dddd")</f>
        <v>Thursday</v>
      </c>
      <c r="F2085" s="49">
        <f>YEAR(EnergyDemand__2_1[[#This Row],[Date]])</f>
        <v>2020</v>
      </c>
      <c r="G2085">
        <v>15.1</v>
      </c>
      <c r="H2085">
        <v>21.1</v>
      </c>
      <c r="I2085">
        <v>6.2</v>
      </c>
      <c r="J2085">
        <v>0</v>
      </c>
      <c r="K2085" t="str">
        <f>VLOOKUP(EnergyDemand__2_1[[#This Row],[Date]],_holidays!$A$1:$C$2107,2,0)</f>
        <v>N</v>
      </c>
      <c r="L2085" t="str">
        <f>VLOOKUP(EnergyDemand__2_1[[#This Row],[Date]],_holidays!$A$1:$C$2107,3,0)</f>
        <v>N</v>
      </c>
      <c r="M2085" s="2">
        <v>109642.755</v>
      </c>
      <c r="N2085" s="4">
        <v>15.237901519999999</v>
      </c>
      <c r="O2085" s="54">
        <f>EnergyDemand__2_1[[#This Row],[Demand]]*EnergyDemand__2_1[[#This Row],[RRP AUD$]]</f>
        <v>1670725.5030714876</v>
      </c>
    </row>
    <row r="2086" spans="1:15" x14ac:dyDescent="0.3">
      <c r="A2086" s="3">
        <v>42364</v>
      </c>
      <c r="B2086" s="3" t="str">
        <f>"Q" &amp;INT((MONTH(A2086)+2)/3) &amp; "-" &amp; YEAR(A2086)</f>
        <v>Q4-2015</v>
      </c>
      <c r="C2086" t="str">
        <f>TEXT(EnergyDemand__2_1[[#This Row],[Date]],"mmmm")</f>
        <v>December</v>
      </c>
      <c r="D2086">
        <f>WEEKNUM(EnergyDemand__2_1[[#This Row],[Date]],)</f>
        <v>52</v>
      </c>
      <c r="E2086" t="str">
        <f>TEXT(EnergyDemand__2_1[[#This Row],[Date]],"dddd")</f>
        <v>Saturday</v>
      </c>
      <c r="F2086" s="49">
        <f>YEAR(EnergyDemand__2_1[[#This Row],[Date]])</f>
        <v>2015</v>
      </c>
      <c r="G2086">
        <v>12.7</v>
      </c>
      <c r="H2086">
        <v>20</v>
      </c>
      <c r="I2086">
        <v>19.2</v>
      </c>
      <c r="J2086">
        <v>30.6</v>
      </c>
      <c r="K2086" t="str">
        <f>VLOOKUP(EnergyDemand__2_1[[#This Row],[Date]],_holidays!$A$1:$C$2107,2,0)</f>
        <v>N</v>
      </c>
      <c r="L2086" t="str">
        <f>VLOOKUP(EnergyDemand__2_1[[#This Row],[Date]],_holidays!$A$1:$C$2107,3,0)</f>
        <v>Y</v>
      </c>
      <c r="M2086" s="2">
        <v>95093.294999999998</v>
      </c>
      <c r="N2086" s="4">
        <v>14.96710809</v>
      </c>
      <c r="O2086" s="54">
        <f>EnergyDemand__2_1[[#This Row],[Demand]]*EnergyDemand__2_1[[#This Row],[RRP AUD$]]</f>
        <v>1423271.6248992565</v>
      </c>
    </row>
    <row r="2087" spans="1:15" x14ac:dyDescent="0.3">
      <c r="A2087" s="3">
        <v>42309</v>
      </c>
      <c r="B2087" s="3" t="str">
        <f>"Q" &amp;INT((MONTH(A2087)+2)/3) &amp; "-" &amp; YEAR(A2087)</f>
        <v>Q4-2015</v>
      </c>
      <c r="C2087" t="str">
        <f>TEXT(EnergyDemand__2_1[[#This Row],[Date]],"mmmm")</f>
        <v>November</v>
      </c>
      <c r="D2087">
        <f>WEEKNUM(EnergyDemand__2_1[[#This Row],[Date]],)</f>
        <v>45</v>
      </c>
      <c r="E2087" t="str">
        <f>TEXT(EnergyDemand__2_1[[#This Row],[Date]],"dddd")</f>
        <v>Sunday</v>
      </c>
      <c r="F2087" s="49">
        <f>YEAR(EnergyDemand__2_1[[#This Row],[Date]])</f>
        <v>2015</v>
      </c>
      <c r="G2087">
        <v>16.399999999999999</v>
      </c>
      <c r="H2087">
        <v>26</v>
      </c>
      <c r="I2087">
        <v>10</v>
      </c>
      <c r="J2087">
        <v>4.4000000000000004</v>
      </c>
      <c r="K2087" t="str">
        <f>VLOOKUP(EnergyDemand__2_1[[#This Row],[Date]],_holidays!$A$1:$C$2107,2,0)</f>
        <v>Y</v>
      </c>
      <c r="L2087" t="str">
        <f>VLOOKUP(EnergyDemand__2_1[[#This Row],[Date]],_holidays!$A$1:$C$2107,3,0)</f>
        <v>N</v>
      </c>
      <c r="M2087" s="2">
        <v>103629.645</v>
      </c>
      <c r="N2087" s="4">
        <v>14.68483973</v>
      </c>
      <c r="O2087" s="54">
        <f>EnergyDemand__2_1[[#This Row],[Demand]]*EnergyDemand__2_1[[#This Row],[RRP AUD$]]</f>
        <v>1521784.728101796</v>
      </c>
    </row>
    <row r="2088" spans="1:15" x14ac:dyDescent="0.3">
      <c r="A2088" s="3">
        <v>43358</v>
      </c>
      <c r="B2088" s="3" t="str">
        <f>"Q" &amp;INT((MONTH(A2088)+2)/3) &amp; "-" &amp; YEAR(A2088)</f>
        <v>Q3-2018</v>
      </c>
      <c r="C2088" t="str">
        <f>TEXT(EnergyDemand__2_1[[#This Row],[Date]],"mmmm")</f>
        <v>September</v>
      </c>
      <c r="D2088">
        <f>WEEKNUM(EnergyDemand__2_1[[#This Row],[Date]],)</f>
        <v>37</v>
      </c>
      <c r="E2088" t="str">
        <f>TEXT(EnergyDemand__2_1[[#This Row],[Date]],"dddd")</f>
        <v>Saturday</v>
      </c>
      <c r="F2088" s="49">
        <f>YEAR(EnergyDemand__2_1[[#This Row],[Date]])</f>
        <v>2018</v>
      </c>
      <c r="G2088">
        <v>10.199999999999999</v>
      </c>
      <c r="H2088">
        <v>13.7</v>
      </c>
      <c r="I2088">
        <v>6.3</v>
      </c>
      <c r="J2088">
        <v>0.2</v>
      </c>
      <c r="K2088" t="str">
        <f>VLOOKUP(EnergyDemand__2_1[[#This Row],[Date]],_holidays!$A$1:$C$2107,2,0)</f>
        <v>Y</v>
      </c>
      <c r="L2088" t="str">
        <f>VLOOKUP(EnergyDemand__2_1[[#This Row],[Date]],_holidays!$A$1:$C$2107,3,0)</f>
        <v>N</v>
      </c>
      <c r="M2088" s="2">
        <v>108632.355</v>
      </c>
      <c r="N2088" s="4">
        <v>14.67358758</v>
      </c>
      <c r="O2088" s="54">
        <f>EnergyDemand__2_1[[#This Row],[Demand]]*EnergyDemand__2_1[[#This Row],[RRP AUD$]]</f>
        <v>1594026.3751141508</v>
      </c>
    </row>
    <row r="2089" spans="1:15" x14ac:dyDescent="0.3">
      <c r="A2089" s="3">
        <v>42036</v>
      </c>
      <c r="B2089" s="3" t="str">
        <f>"Q" &amp;INT((MONTH(A2089)+2)/3) &amp; "-" &amp; YEAR(A2089)</f>
        <v>Q1-2015</v>
      </c>
      <c r="C2089" t="str">
        <f>TEXT(EnergyDemand__2_1[[#This Row],[Date]],"mmmm")</f>
        <v>February</v>
      </c>
      <c r="D2089">
        <f>WEEKNUM(EnergyDemand__2_1[[#This Row],[Date]],)</f>
        <v>6</v>
      </c>
      <c r="E2089" t="str">
        <f>TEXT(EnergyDemand__2_1[[#This Row],[Date]],"dddd")</f>
        <v>Sunday</v>
      </c>
      <c r="F2089" s="49">
        <f>YEAR(EnergyDemand__2_1[[#This Row],[Date]])</f>
        <v>2015</v>
      </c>
      <c r="G2089">
        <v>13.2</v>
      </c>
      <c r="H2089">
        <v>19</v>
      </c>
      <c r="I2089">
        <v>17.3</v>
      </c>
      <c r="J2089">
        <v>9.1999999999999993</v>
      </c>
      <c r="K2089" t="str">
        <f>VLOOKUP(EnergyDemand__2_1[[#This Row],[Date]],_holidays!$A$1:$C$2107,2,0)</f>
        <v>Y</v>
      </c>
      <c r="L2089" t="str">
        <f>VLOOKUP(EnergyDemand__2_1[[#This Row],[Date]],_holidays!$A$1:$C$2107,3,0)</f>
        <v>N</v>
      </c>
      <c r="M2089" s="2">
        <v>100178.84</v>
      </c>
      <c r="N2089" s="4">
        <v>14.578844419999999</v>
      </c>
      <c r="O2089" s="54">
        <f>EnergyDemand__2_1[[#This Row],[Demand]]*EnergyDemand__2_1[[#This Row],[RRP AUD$]]</f>
        <v>1460491.7225360726</v>
      </c>
    </row>
    <row r="2090" spans="1:15" x14ac:dyDescent="0.3">
      <c r="A2090" s="3">
        <v>42461</v>
      </c>
      <c r="B2090" s="3" t="str">
        <f>"Q" &amp;INT((MONTH(A2090)+2)/3) &amp; "-" &amp; YEAR(A2090)</f>
        <v>Q2-2016</v>
      </c>
      <c r="C2090" t="str">
        <f>TEXT(EnergyDemand__2_1[[#This Row],[Date]],"mmmm")</f>
        <v>April</v>
      </c>
      <c r="D2090">
        <f>WEEKNUM(EnergyDemand__2_1[[#This Row],[Date]],)</f>
        <v>14</v>
      </c>
      <c r="E2090" t="str">
        <f>TEXT(EnergyDemand__2_1[[#This Row],[Date]],"dddd")</f>
        <v>Friday</v>
      </c>
      <c r="F2090" s="49">
        <f>YEAR(EnergyDemand__2_1[[#This Row],[Date]])</f>
        <v>2016</v>
      </c>
      <c r="G2090">
        <v>13.1</v>
      </c>
      <c r="H2090">
        <v>26.5</v>
      </c>
      <c r="I2090">
        <v>16.7</v>
      </c>
      <c r="J2090">
        <v>0</v>
      </c>
      <c r="K2090" t="str">
        <f>VLOOKUP(EnergyDemand__2_1[[#This Row],[Date]],_holidays!$A$1:$C$2107,2,0)</f>
        <v>N</v>
      </c>
      <c r="L2090" t="str">
        <f>VLOOKUP(EnergyDemand__2_1[[#This Row],[Date]],_holidays!$A$1:$C$2107,3,0)</f>
        <v>N</v>
      </c>
      <c r="M2090" s="2">
        <v>116321.60000000001</v>
      </c>
      <c r="N2090" s="4">
        <v>14.49079665</v>
      </c>
      <c r="O2090" s="54">
        <f>EnergyDemand__2_1[[#This Row],[Demand]]*EnergyDemand__2_1[[#This Row],[RRP AUD$]]</f>
        <v>1685592.65160264</v>
      </c>
    </row>
    <row r="2091" spans="1:15" x14ac:dyDescent="0.3">
      <c r="A2091" s="3">
        <v>42078</v>
      </c>
      <c r="B2091" s="3" t="str">
        <f>"Q" &amp;INT((MONTH(A2091)+2)/3) &amp; "-" &amp; YEAR(A2091)</f>
        <v>Q1-2015</v>
      </c>
      <c r="C2091" t="str">
        <f>TEXT(EnergyDemand__2_1[[#This Row],[Date]],"mmmm")</f>
        <v>March</v>
      </c>
      <c r="D2091">
        <f>WEEKNUM(EnergyDemand__2_1[[#This Row],[Date]],)</f>
        <v>12</v>
      </c>
      <c r="E2091" t="str">
        <f>TEXT(EnergyDemand__2_1[[#This Row],[Date]],"dddd")</f>
        <v>Sunday</v>
      </c>
      <c r="F2091" s="49">
        <f>YEAR(EnergyDemand__2_1[[#This Row],[Date]])</f>
        <v>2015</v>
      </c>
      <c r="G2091">
        <v>13.1</v>
      </c>
      <c r="H2091">
        <v>18.3</v>
      </c>
      <c r="I2091">
        <v>17.5</v>
      </c>
      <c r="J2091">
        <v>2.2000000000000002</v>
      </c>
      <c r="K2091" t="str">
        <f>VLOOKUP(EnergyDemand__2_1[[#This Row],[Date]],_holidays!$A$1:$C$2107,2,0)</f>
        <v>Y</v>
      </c>
      <c r="L2091" t="str">
        <f>VLOOKUP(EnergyDemand__2_1[[#This Row],[Date]],_holidays!$A$1:$C$2107,3,0)</f>
        <v>N</v>
      </c>
      <c r="M2091" s="2">
        <v>100170.295</v>
      </c>
      <c r="N2091" s="4">
        <v>14.373099399999999</v>
      </c>
      <c r="O2091" s="54">
        <f>EnergyDemand__2_1[[#This Row],[Demand]]*EnergyDemand__2_1[[#This Row],[RRP AUD$]]</f>
        <v>1439757.606962323</v>
      </c>
    </row>
    <row r="2092" spans="1:15" x14ac:dyDescent="0.3">
      <c r="A2092" s="3">
        <v>43863</v>
      </c>
      <c r="B2092" s="3" t="str">
        <f>"Q" &amp;INT((MONTH(A2092)+2)/3) &amp; "-" &amp; YEAR(A2092)</f>
        <v>Q1-2020</v>
      </c>
      <c r="C2092" t="str">
        <f>TEXT(EnergyDemand__2_1[[#This Row],[Date]],"mmmm")</f>
        <v>February</v>
      </c>
      <c r="D2092">
        <f>WEEKNUM(EnergyDemand__2_1[[#This Row],[Date]],)</f>
        <v>6</v>
      </c>
      <c r="E2092" t="str">
        <f>TEXT(EnergyDemand__2_1[[#This Row],[Date]],"dddd")</f>
        <v>Sunday</v>
      </c>
      <c r="F2092" s="49">
        <f>YEAR(EnergyDemand__2_1[[#This Row],[Date]])</f>
        <v>2020</v>
      </c>
      <c r="G2092">
        <v>14.2</v>
      </c>
      <c r="H2092">
        <v>25.1</v>
      </c>
      <c r="I2092">
        <v>21</v>
      </c>
      <c r="J2092">
        <v>14.8</v>
      </c>
      <c r="K2092" t="str">
        <f>VLOOKUP(EnergyDemand__2_1[[#This Row],[Date]],_holidays!$A$1:$C$2107,2,0)</f>
        <v>Y</v>
      </c>
      <c r="L2092" t="str">
        <f>VLOOKUP(EnergyDemand__2_1[[#This Row],[Date]],_holidays!$A$1:$C$2107,3,0)</f>
        <v>N</v>
      </c>
      <c r="M2092" s="2">
        <v>97609.06</v>
      </c>
      <c r="N2092" s="4">
        <v>14.2356353</v>
      </c>
      <c r="O2092" s="54">
        <f>EnergyDemand__2_1[[#This Row],[Demand]]*EnergyDemand__2_1[[#This Row],[RRP AUD$]]</f>
        <v>1389526.980135818</v>
      </c>
    </row>
    <row r="2093" spans="1:15" x14ac:dyDescent="0.3">
      <c r="A2093" s="3">
        <v>42311</v>
      </c>
      <c r="B2093" s="3" t="str">
        <f>"Q" &amp;INT((MONTH(A2093)+2)/3) &amp; "-" &amp; YEAR(A2093)</f>
        <v>Q4-2015</v>
      </c>
      <c r="C2093" t="str">
        <f>TEXT(EnergyDemand__2_1[[#This Row],[Date]],"mmmm")</f>
        <v>November</v>
      </c>
      <c r="D2093">
        <f>WEEKNUM(EnergyDemand__2_1[[#This Row],[Date]],)</f>
        <v>45</v>
      </c>
      <c r="E2093" t="str">
        <f>TEXT(EnergyDemand__2_1[[#This Row],[Date]],"dddd")</f>
        <v>Tuesday</v>
      </c>
      <c r="F2093" s="49">
        <f>YEAR(EnergyDemand__2_1[[#This Row],[Date]])</f>
        <v>2015</v>
      </c>
      <c r="G2093">
        <v>8</v>
      </c>
      <c r="H2093">
        <v>17.899999999999999</v>
      </c>
      <c r="I2093">
        <v>25.4</v>
      </c>
      <c r="J2093">
        <v>0.2</v>
      </c>
      <c r="K2093" t="str">
        <f>VLOOKUP(EnergyDemand__2_1[[#This Row],[Date]],_holidays!$A$1:$C$2107,2,0)</f>
        <v>Y</v>
      </c>
      <c r="L2093" t="str">
        <f>VLOOKUP(EnergyDemand__2_1[[#This Row],[Date]],_holidays!$A$1:$C$2107,3,0)</f>
        <v>Y</v>
      </c>
      <c r="M2093" s="2">
        <v>101793.035</v>
      </c>
      <c r="N2093" s="4">
        <v>14.15794771</v>
      </c>
      <c r="O2093" s="54">
        <f>EnergyDemand__2_1[[#This Row],[Demand]]*EnergyDemand__2_1[[#This Row],[RRP AUD$]]</f>
        <v>1441180.4667721998</v>
      </c>
    </row>
    <row r="2094" spans="1:15" x14ac:dyDescent="0.3">
      <c r="A2094" s="3">
        <v>42645</v>
      </c>
      <c r="B2094" s="3" t="str">
        <f>"Q" &amp;INT((MONTH(A2094)+2)/3) &amp; "-" &amp; YEAR(A2094)</f>
        <v>Q4-2016</v>
      </c>
      <c r="C2094" t="str">
        <f>TEXT(EnergyDemand__2_1[[#This Row],[Date]],"mmmm")</f>
        <v>October</v>
      </c>
      <c r="D2094">
        <f>WEEKNUM(EnergyDemand__2_1[[#This Row],[Date]],)</f>
        <v>41</v>
      </c>
      <c r="E2094" t="str">
        <f>TEXT(EnergyDemand__2_1[[#This Row],[Date]],"dddd")</f>
        <v>Sunday</v>
      </c>
      <c r="F2094" s="49">
        <f>YEAR(EnergyDemand__2_1[[#This Row],[Date]])</f>
        <v>2016</v>
      </c>
      <c r="G2094">
        <v>12.1</v>
      </c>
      <c r="H2094">
        <v>24</v>
      </c>
      <c r="I2094">
        <v>18.7</v>
      </c>
      <c r="J2094">
        <v>0</v>
      </c>
      <c r="K2094" t="str">
        <f>VLOOKUP(EnergyDemand__2_1[[#This Row],[Date]],_holidays!$A$1:$C$2107,2,0)</f>
        <v>N</v>
      </c>
      <c r="L2094" t="str">
        <f>VLOOKUP(EnergyDemand__2_1[[#This Row],[Date]],_holidays!$A$1:$C$2107,3,0)</f>
        <v>N</v>
      </c>
      <c r="M2094" s="2">
        <v>97992.93</v>
      </c>
      <c r="N2094" s="4">
        <v>13.656870189999999</v>
      </c>
      <c r="O2094" s="54">
        <f>EnergyDemand__2_1[[#This Row],[Demand]]*EnergyDemand__2_1[[#This Row],[RRP AUD$]]</f>
        <v>1338276.7245477566</v>
      </c>
    </row>
    <row r="2095" spans="1:15" x14ac:dyDescent="0.3">
      <c r="A2095" s="3">
        <v>42462</v>
      </c>
      <c r="B2095" s="3" t="str">
        <f>"Q" &amp;INT((MONTH(A2095)+2)/3) &amp; "-" &amp; YEAR(A2095)</f>
        <v>Q2-2016</v>
      </c>
      <c r="C2095" t="str">
        <f>TEXT(EnergyDemand__2_1[[#This Row],[Date]],"mmmm")</f>
        <v>April</v>
      </c>
      <c r="D2095">
        <f>WEEKNUM(EnergyDemand__2_1[[#This Row],[Date]],)</f>
        <v>14</v>
      </c>
      <c r="E2095" t="str">
        <f>TEXT(EnergyDemand__2_1[[#This Row],[Date]],"dddd")</f>
        <v>Saturday</v>
      </c>
      <c r="F2095" s="49">
        <f>YEAR(EnergyDemand__2_1[[#This Row],[Date]])</f>
        <v>2016</v>
      </c>
      <c r="G2095">
        <v>15.5</v>
      </c>
      <c r="H2095">
        <v>19.5</v>
      </c>
      <c r="I2095">
        <v>8.3000000000000007</v>
      </c>
      <c r="J2095">
        <v>0</v>
      </c>
      <c r="K2095" t="str">
        <f>VLOOKUP(EnergyDemand__2_1[[#This Row],[Date]],_holidays!$A$1:$C$2107,2,0)</f>
        <v>N</v>
      </c>
      <c r="L2095" t="str">
        <f>VLOOKUP(EnergyDemand__2_1[[#This Row],[Date]],_holidays!$A$1:$C$2107,3,0)</f>
        <v>N</v>
      </c>
      <c r="M2095" s="2">
        <v>102832.72</v>
      </c>
      <c r="N2095" s="4">
        <v>13.56898646</v>
      </c>
      <c r="O2095" s="54">
        <f>EnergyDemand__2_1[[#This Row],[Demand]]*EnergyDemand__2_1[[#This Row],[RRP AUD$]]</f>
        <v>1395335.7853249712</v>
      </c>
    </row>
    <row r="2096" spans="1:15" x14ac:dyDescent="0.3">
      <c r="A2096" s="3">
        <v>43947</v>
      </c>
      <c r="B2096" s="3" t="str">
        <f>"Q" &amp;INT((MONTH(A2096)+2)/3) &amp; "-" &amp; YEAR(A2096)</f>
        <v>Q2-2020</v>
      </c>
      <c r="C2096" t="str">
        <f>TEXT(EnergyDemand__2_1[[#This Row],[Date]],"mmmm")</f>
        <v>April</v>
      </c>
      <c r="D2096">
        <f>WEEKNUM(EnergyDemand__2_1[[#This Row],[Date]],)</f>
        <v>18</v>
      </c>
      <c r="E2096" t="str">
        <f>TEXT(EnergyDemand__2_1[[#This Row],[Date]],"dddd")</f>
        <v>Sunday</v>
      </c>
      <c r="F2096" s="49">
        <f>YEAR(EnergyDemand__2_1[[#This Row],[Date]])</f>
        <v>2020</v>
      </c>
      <c r="G2096">
        <v>15.4</v>
      </c>
      <c r="H2096">
        <v>17.7</v>
      </c>
      <c r="I2096">
        <v>6.6</v>
      </c>
      <c r="J2096">
        <v>14</v>
      </c>
      <c r="K2096" t="str">
        <f>VLOOKUP(EnergyDemand__2_1[[#This Row],[Date]],_holidays!$A$1:$C$2107,2,0)</f>
        <v>N</v>
      </c>
      <c r="L2096" t="str">
        <f>VLOOKUP(EnergyDemand__2_1[[#This Row],[Date]],_holidays!$A$1:$C$2107,3,0)</f>
        <v>N</v>
      </c>
      <c r="M2096" s="2">
        <v>96572.934999999998</v>
      </c>
      <c r="N2096" s="4">
        <v>13.563055800000001</v>
      </c>
      <c r="O2096" s="54">
        <f>EnergyDemand__2_1[[#This Row],[Demand]]*EnergyDemand__2_1[[#This Row],[RRP AUD$]]</f>
        <v>1309824.1061747731</v>
      </c>
    </row>
    <row r="2097" spans="1:15" x14ac:dyDescent="0.3">
      <c r="A2097" s="3">
        <v>42134</v>
      </c>
      <c r="B2097" s="3" t="str">
        <f>"Q" &amp;INT((MONTH(A2097)+2)/3) &amp; "-" &amp; YEAR(A2097)</f>
        <v>Q2-2015</v>
      </c>
      <c r="C2097" t="str">
        <f>TEXT(EnergyDemand__2_1[[#This Row],[Date]],"mmmm")</f>
        <v>May</v>
      </c>
      <c r="D2097">
        <f>WEEKNUM(EnergyDemand__2_1[[#This Row],[Date]],)</f>
        <v>20</v>
      </c>
      <c r="E2097" t="str">
        <f>TEXT(EnergyDemand__2_1[[#This Row],[Date]],"dddd")</f>
        <v>Sunday</v>
      </c>
      <c r="F2097" s="49">
        <f>YEAR(EnergyDemand__2_1[[#This Row],[Date]])</f>
        <v>2015</v>
      </c>
      <c r="G2097">
        <v>12.8</v>
      </c>
      <c r="H2097">
        <v>16.600000000000001</v>
      </c>
      <c r="I2097">
        <v>5.9</v>
      </c>
      <c r="J2097">
        <v>8.6</v>
      </c>
      <c r="K2097" t="str">
        <f>VLOOKUP(EnergyDemand__2_1[[#This Row],[Date]],_holidays!$A$1:$C$2107,2,0)</f>
        <v>Y</v>
      </c>
      <c r="L2097" t="str">
        <f>VLOOKUP(EnergyDemand__2_1[[#This Row],[Date]],_holidays!$A$1:$C$2107,3,0)</f>
        <v>N</v>
      </c>
      <c r="M2097" s="2">
        <v>103811.28</v>
      </c>
      <c r="N2097" s="4">
        <v>13.279840760000001</v>
      </c>
      <c r="O2097" s="54">
        <f>EnergyDemand__2_1[[#This Row],[Demand]]*EnergyDemand__2_1[[#This Row],[RRP AUD$]]</f>
        <v>1378597.2674917728</v>
      </c>
    </row>
    <row r="2098" spans="1:15" x14ac:dyDescent="0.3">
      <c r="A2098" s="3">
        <v>42658</v>
      </c>
      <c r="B2098" s="3" t="str">
        <f>"Q" &amp;INT((MONTH(A2098)+2)/3) &amp; "-" &amp; YEAR(A2098)</f>
        <v>Q4-2016</v>
      </c>
      <c r="C2098" t="str">
        <f>TEXT(EnergyDemand__2_1[[#This Row],[Date]],"mmmm")</f>
        <v>October</v>
      </c>
      <c r="D2098">
        <f>WEEKNUM(EnergyDemand__2_1[[#This Row],[Date]],)</f>
        <v>42</v>
      </c>
      <c r="E2098" t="str">
        <f>TEXT(EnergyDemand__2_1[[#This Row],[Date]],"dddd")</f>
        <v>Saturday</v>
      </c>
      <c r="F2098" s="49">
        <f>YEAR(EnergyDemand__2_1[[#This Row],[Date]])</f>
        <v>2016</v>
      </c>
      <c r="G2098">
        <v>9.4</v>
      </c>
      <c r="H2098">
        <v>24.8</v>
      </c>
      <c r="I2098">
        <v>21.8</v>
      </c>
      <c r="J2098">
        <v>0</v>
      </c>
      <c r="K2098" t="str">
        <f>VLOOKUP(EnergyDemand__2_1[[#This Row],[Date]],_holidays!$A$1:$C$2107,2,0)</f>
        <v>Y</v>
      </c>
      <c r="L2098" t="str">
        <f>VLOOKUP(EnergyDemand__2_1[[#This Row],[Date]],_holidays!$A$1:$C$2107,3,0)</f>
        <v>N</v>
      </c>
      <c r="M2098" s="2">
        <v>97887.485000000001</v>
      </c>
      <c r="N2098" s="4">
        <v>12.698328739999999</v>
      </c>
      <c r="O2098" s="54">
        <f>EnergyDemand__2_1[[#This Row],[Demand]]*EnergyDemand__2_1[[#This Row],[RRP AUD$]]</f>
        <v>1243007.4640618188</v>
      </c>
    </row>
    <row r="2099" spans="1:15" x14ac:dyDescent="0.3">
      <c r="A2099" s="3">
        <v>42621</v>
      </c>
      <c r="B2099" s="3" t="str">
        <f>"Q" &amp;INT((MONTH(A2099)+2)/3) &amp; "-" &amp; YEAR(A2099)</f>
        <v>Q3-2016</v>
      </c>
      <c r="C2099" t="str">
        <f>TEXT(EnergyDemand__2_1[[#This Row],[Date]],"mmmm")</f>
        <v>September</v>
      </c>
      <c r="D2099">
        <f>WEEKNUM(EnergyDemand__2_1[[#This Row],[Date]],)</f>
        <v>37</v>
      </c>
      <c r="E2099" t="str">
        <f>TEXT(EnergyDemand__2_1[[#This Row],[Date]],"dddd")</f>
        <v>Thursday</v>
      </c>
      <c r="F2099" s="49">
        <f>YEAR(EnergyDemand__2_1[[#This Row],[Date]])</f>
        <v>2016</v>
      </c>
      <c r="G2099">
        <v>13.1</v>
      </c>
      <c r="H2099">
        <v>23.3</v>
      </c>
      <c r="I2099">
        <v>16</v>
      </c>
      <c r="J2099">
        <v>0</v>
      </c>
      <c r="K2099" t="str">
        <f>VLOOKUP(EnergyDemand__2_1[[#This Row],[Date]],_holidays!$A$1:$C$2107,2,0)</f>
        <v>Y</v>
      </c>
      <c r="L2099" t="str">
        <f>VLOOKUP(EnergyDemand__2_1[[#This Row],[Date]],_holidays!$A$1:$C$2107,3,0)</f>
        <v>N</v>
      </c>
      <c r="M2099" s="2">
        <v>117722.95</v>
      </c>
      <c r="N2099" s="4">
        <v>12.50431916</v>
      </c>
      <c r="O2099" s="54">
        <f>EnergyDemand__2_1[[#This Row],[Demand]]*EnergyDemand__2_1[[#This Row],[RRP AUD$]]</f>
        <v>1472045.339256722</v>
      </c>
    </row>
    <row r="2100" spans="1:15" x14ac:dyDescent="0.3">
      <c r="A2100" s="3">
        <v>42686</v>
      </c>
      <c r="B2100" s="3" t="str">
        <f>"Q" &amp;INT((MONTH(A2100)+2)/3) &amp; "-" &amp; YEAR(A2100)</f>
        <v>Q4-2016</v>
      </c>
      <c r="C2100" t="str">
        <f>TEXT(EnergyDemand__2_1[[#This Row],[Date]],"mmmm")</f>
        <v>November</v>
      </c>
      <c r="D2100">
        <f>WEEKNUM(EnergyDemand__2_1[[#This Row],[Date]],)</f>
        <v>46</v>
      </c>
      <c r="E2100" t="str">
        <f>TEXT(EnergyDemand__2_1[[#This Row],[Date]],"dddd")</f>
        <v>Saturday</v>
      </c>
      <c r="F2100" s="49">
        <f>YEAR(EnergyDemand__2_1[[#This Row],[Date]])</f>
        <v>2016</v>
      </c>
      <c r="G2100">
        <v>13.2</v>
      </c>
      <c r="H2100">
        <v>25.5</v>
      </c>
      <c r="I2100">
        <v>17</v>
      </c>
      <c r="J2100">
        <v>2</v>
      </c>
      <c r="K2100" t="str">
        <f>VLOOKUP(EnergyDemand__2_1[[#This Row],[Date]],_holidays!$A$1:$C$2107,2,0)</f>
        <v>Y</v>
      </c>
      <c r="L2100" t="str">
        <f>VLOOKUP(EnergyDemand__2_1[[#This Row],[Date]],_holidays!$A$1:$C$2107,3,0)</f>
        <v>N</v>
      </c>
      <c r="M2100" s="2">
        <v>99907.32</v>
      </c>
      <c r="N2100" s="4">
        <v>10.832116259999999</v>
      </c>
      <c r="O2100" s="54">
        <f>EnergyDemand__2_1[[#This Row],[Demand]]*EnergyDemand__2_1[[#This Row],[RRP AUD$]]</f>
        <v>1082207.7054650232</v>
      </c>
    </row>
    <row r="2101" spans="1:15" x14ac:dyDescent="0.3">
      <c r="A2101" s="3">
        <v>42513</v>
      </c>
      <c r="B2101" s="3" t="str">
        <f>"Q" &amp;INT((MONTH(A2101)+2)/3) &amp; "-" &amp; YEAR(A2101)</f>
        <v>Q2-2016</v>
      </c>
      <c r="C2101" t="str">
        <f>TEXT(EnergyDemand__2_1[[#This Row],[Date]],"mmmm")</f>
        <v>May</v>
      </c>
      <c r="D2101">
        <f>WEEKNUM(EnergyDemand__2_1[[#This Row],[Date]],)</f>
        <v>22</v>
      </c>
      <c r="E2101" t="str">
        <f>TEXT(EnergyDemand__2_1[[#This Row],[Date]],"dddd")</f>
        <v>Monday</v>
      </c>
      <c r="F2101" s="49">
        <f>YEAR(EnergyDemand__2_1[[#This Row],[Date]])</f>
        <v>2016</v>
      </c>
      <c r="G2101">
        <v>12.8</v>
      </c>
      <c r="H2101">
        <v>17.2</v>
      </c>
      <c r="I2101">
        <v>7.1</v>
      </c>
      <c r="J2101">
        <v>2.2000000000000002</v>
      </c>
      <c r="K2101" t="str">
        <f>VLOOKUP(EnergyDemand__2_1[[#This Row],[Date]],_holidays!$A$1:$C$2107,2,0)</f>
        <v>Y</v>
      </c>
      <c r="L2101" t="str">
        <f>VLOOKUP(EnergyDemand__2_1[[#This Row],[Date]],_holidays!$A$1:$C$2107,3,0)</f>
        <v>N</v>
      </c>
      <c r="M2101" s="2">
        <v>121424.42</v>
      </c>
      <c r="N2101" s="4">
        <v>10.80151908</v>
      </c>
      <c r="O2101" s="54">
        <f>EnergyDemand__2_1[[#This Row],[Demand]]*EnergyDemand__2_1[[#This Row],[RRP AUD$]]</f>
        <v>1311568.1894079335</v>
      </c>
    </row>
    <row r="2102" spans="1:15" x14ac:dyDescent="0.3">
      <c r="A2102" s="3">
        <v>42687</v>
      </c>
      <c r="B2102" s="3" t="str">
        <f>"Q" &amp;INT((MONTH(A2102)+2)/3) &amp; "-" &amp; YEAR(A2102)</f>
        <v>Q4-2016</v>
      </c>
      <c r="C2102" t="str">
        <f>TEXT(EnergyDemand__2_1[[#This Row],[Date]],"mmmm")</f>
        <v>November</v>
      </c>
      <c r="D2102">
        <f>WEEKNUM(EnergyDemand__2_1[[#This Row],[Date]],)</f>
        <v>47</v>
      </c>
      <c r="E2102" t="str">
        <f>TEXT(EnergyDemand__2_1[[#This Row],[Date]],"dddd")</f>
        <v>Sunday</v>
      </c>
      <c r="F2102" s="49">
        <f>YEAR(EnergyDemand__2_1[[#This Row],[Date]])</f>
        <v>2016</v>
      </c>
      <c r="G2102">
        <v>11.7</v>
      </c>
      <c r="H2102">
        <v>19</v>
      </c>
      <c r="I2102">
        <v>9.6999999999999993</v>
      </c>
      <c r="J2102">
        <v>2</v>
      </c>
      <c r="K2102" t="str">
        <f>VLOOKUP(EnergyDemand__2_1[[#This Row],[Date]],_holidays!$A$1:$C$2107,2,0)</f>
        <v>Y</v>
      </c>
      <c r="L2102" t="str">
        <f>VLOOKUP(EnergyDemand__2_1[[#This Row],[Date]],_holidays!$A$1:$C$2107,3,0)</f>
        <v>N</v>
      </c>
      <c r="M2102" s="2">
        <v>96805.925000000003</v>
      </c>
      <c r="N2102" s="4">
        <v>10.725641830000001</v>
      </c>
      <c r="O2102" s="54">
        <f>EnergyDemand__2_1[[#This Row],[Demand]]*EnergyDemand__2_1[[#This Row],[RRP AUD$]]</f>
        <v>1038305.6785718428</v>
      </c>
    </row>
    <row r="2103" spans="1:15" x14ac:dyDescent="0.3">
      <c r="A2103" s="3">
        <v>44073</v>
      </c>
      <c r="B2103" s="3" t="str">
        <f>"Q" &amp;INT((MONTH(A2103)+2)/3) &amp; "-" &amp; YEAR(A2103)</f>
        <v>Q3-2020</v>
      </c>
      <c r="C2103" t="str">
        <f>TEXT(EnergyDemand__2_1[[#This Row],[Date]],"mmmm")</f>
        <v>August</v>
      </c>
      <c r="D2103">
        <f>WEEKNUM(EnergyDemand__2_1[[#This Row],[Date]],)</f>
        <v>36</v>
      </c>
      <c r="E2103" t="str">
        <f>TEXT(EnergyDemand__2_1[[#This Row],[Date]],"dddd")</f>
        <v>Sunday</v>
      </c>
      <c r="F2103" s="49">
        <f>YEAR(EnergyDemand__2_1[[#This Row],[Date]])</f>
        <v>2020</v>
      </c>
      <c r="G2103">
        <v>12</v>
      </c>
      <c r="H2103">
        <v>19.8</v>
      </c>
      <c r="I2103">
        <v>9</v>
      </c>
      <c r="J2103">
        <v>0</v>
      </c>
      <c r="K2103" t="str">
        <f>VLOOKUP(EnergyDemand__2_1[[#This Row],[Date]],_holidays!$A$1:$C$2107,2,0)</f>
        <v>N</v>
      </c>
      <c r="L2103" t="str">
        <f>VLOOKUP(EnergyDemand__2_1[[#This Row],[Date]],_holidays!$A$1:$C$2107,3,0)</f>
        <v>N</v>
      </c>
      <c r="M2103" s="2">
        <v>98917.175000000003</v>
      </c>
      <c r="N2103" s="4">
        <v>9.4210185309999996</v>
      </c>
      <c r="O2103" s="54">
        <f>EnergyDemand__2_1[[#This Row],[Demand]]*EnergyDemand__2_1[[#This Row],[RRP AUD$]]</f>
        <v>931900.53870916995</v>
      </c>
    </row>
    <row r="2104" spans="1:15" x14ac:dyDescent="0.3">
      <c r="A2104" s="3">
        <v>42673</v>
      </c>
      <c r="B2104" s="3" t="str">
        <f>"Q" &amp;INT((MONTH(A2104)+2)/3) &amp; "-" &amp; YEAR(A2104)</f>
        <v>Q4-2016</v>
      </c>
      <c r="C2104" t="str">
        <f>TEXT(EnergyDemand__2_1[[#This Row],[Date]],"mmmm")</f>
        <v>October</v>
      </c>
      <c r="D2104">
        <f>WEEKNUM(EnergyDemand__2_1[[#This Row],[Date]],)</f>
        <v>45</v>
      </c>
      <c r="E2104" t="str">
        <f>TEXT(EnergyDemand__2_1[[#This Row],[Date]],"dddd")</f>
        <v>Sunday</v>
      </c>
      <c r="F2104" s="49">
        <f>YEAR(EnergyDemand__2_1[[#This Row],[Date]])</f>
        <v>2016</v>
      </c>
      <c r="G2104">
        <v>12.7</v>
      </c>
      <c r="H2104">
        <v>28</v>
      </c>
      <c r="I2104">
        <v>19.5</v>
      </c>
      <c r="J2104">
        <v>0</v>
      </c>
      <c r="K2104" t="str">
        <f>VLOOKUP(EnergyDemand__2_1[[#This Row],[Date]],_holidays!$A$1:$C$2107,2,0)</f>
        <v>Y</v>
      </c>
      <c r="L2104" t="str">
        <f>VLOOKUP(EnergyDemand__2_1[[#This Row],[Date]],_holidays!$A$1:$C$2107,3,0)</f>
        <v>N</v>
      </c>
      <c r="M2104" s="2">
        <v>94325.72</v>
      </c>
      <c r="N2104" s="4">
        <v>6.8691345049999999</v>
      </c>
      <c r="O2104" s="54">
        <f>EnergyDemand__2_1[[#This Row],[Demand]]*EnergyDemand__2_1[[#This Row],[RRP AUD$]]</f>
        <v>647936.05796096858</v>
      </c>
    </row>
    <row r="2105" spans="1:15" x14ac:dyDescent="0.3">
      <c r="A2105" s="3">
        <v>43853</v>
      </c>
      <c r="B2105" s="3" t="str">
        <f>"Q" &amp;INT((MONTH(A2105)+2)/3) &amp; "-" &amp; YEAR(A2105)</f>
        <v>Q1-2020</v>
      </c>
      <c r="C2105" t="str">
        <f>TEXT(EnergyDemand__2_1[[#This Row],[Date]],"mmmm")</f>
        <v>January</v>
      </c>
      <c r="D2105">
        <f>WEEKNUM(EnergyDemand__2_1[[#This Row],[Date]],)</f>
        <v>4</v>
      </c>
      <c r="E2105" t="str">
        <f>TEXT(EnergyDemand__2_1[[#This Row],[Date]],"dddd")</f>
        <v>Thursday</v>
      </c>
      <c r="F2105" s="49">
        <f>YEAR(EnergyDemand__2_1[[#This Row],[Date]])</f>
        <v>2020</v>
      </c>
      <c r="G2105">
        <v>12.9</v>
      </c>
      <c r="H2105">
        <v>22.6</v>
      </c>
      <c r="I2105">
        <v>13.4</v>
      </c>
      <c r="J2105">
        <v>22.8</v>
      </c>
      <c r="K2105" t="str">
        <f>VLOOKUP(EnergyDemand__2_1[[#This Row],[Date]],_holidays!$A$1:$C$2107,2,0)</f>
        <v>N</v>
      </c>
      <c r="L2105" t="str">
        <f>VLOOKUP(EnergyDemand__2_1[[#This Row],[Date]],_holidays!$A$1:$C$2107,3,0)</f>
        <v>N</v>
      </c>
      <c r="M2105" s="2">
        <v>112254.83</v>
      </c>
      <c r="N2105" s="4">
        <v>-1.7614234529999999</v>
      </c>
      <c r="O2105" s="54">
        <f>EnergyDemand__2_1[[#This Row],[Demand]]*EnergyDemand__2_1[[#This Row],[RRP AUD$]]</f>
        <v>-197728.29027452797</v>
      </c>
    </row>
    <row r="2106" spans="1:15" x14ac:dyDescent="0.3">
      <c r="A2106" s="3">
        <v>44107</v>
      </c>
      <c r="B2106" s="3" t="str">
        <f>"Q" &amp;INT((MONTH(A2106)+2)/3) &amp; "-" &amp; YEAR(A2106)</f>
        <v>Q4-2020</v>
      </c>
      <c r="C2106" t="str">
        <f>TEXT(EnergyDemand__2_1[[#This Row],[Date]],"mmmm")</f>
        <v>October</v>
      </c>
      <c r="D2106">
        <f>WEEKNUM(EnergyDemand__2_1[[#This Row],[Date]],)</f>
        <v>40</v>
      </c>
      <c r="E2106" t="str">
        <f>TEXT(EnergyDemand__2_1[[#This Row],[Date]],"dddd")</f>
        <v>Saturday</v>
      </c>
      <c r="F2106" s="49">
        <f>YEAR(EnergyDemand__2_1[[#This Row],[Date]])</f>
        <v>2020</v>
      </c>
      <c r="G2106">
        <v>17.399999999999999</v>
      </c>
      <c r="H2106">
        <v>29.4</v>
      </c>
      <c r="I2106">
        <v>19.8</v>
      </c>
      <c r="J2106">
        <v>0</v>
      </c>
      <c r="K2106" t="str">
        <f>VLOOKUP(EnergyDemand__2_1[[#This Row],[Date]],_holidays!$A$1:$C$2107,2,0)</f>
        <v>N</v>
      </c>
      <c r="L2106" t="str">
        <f>VLOOKUP(EnergyDemand__2_1[[#This Row],[Date]],_holidays!$A$1:$C$2107,3,0)</f>
        <v>N</v>
      </c>
      <c r="M2106" s="2">
        <v>92277.024999999994</v>
      </c>
      <c r="N2106" s="4">
        <v>-1.983470633</v>
      </c>
      <c r="O2106" s="54">
        <f>EnergyDemand__2_1[[#This Row],[Demand]]*EnergyDemand__2_1[[#This Row],[RRP AUD$]]</f>
        <v>-183028.76918810682</v>
      </c>
    </row>
    <row r="2107" spans="1:15" x14ac:dyDescent="0.3">
      <c r="A2107" s="3">
        <v>44106</v>
      </c>
      <c r="B2107" s="3" t="str">
        <f>"Q" &amp;INT((MONTH(A2107)+2)/3) &amp; "-" &amp; YEAR(A2107)</f>
        <v>Q4-2020</v>
      </c>
      <c r="C2107" t="str">
        <f>TEXT(EnergyDemand__2_1[[#This Row],[Date]],"mmmm")</f>
        <v>October</v>
      </c>
      <c r="D2107">
        <f>WEEKNUM(EnergyDemand__2_1[[#This Row],[Date]],)</f>
        <v>40</v>
      </c>
      <c r="E2107" t="str">
        <f>TEXT(EnergyDemand__2_1[[#This Row],[Date]],"dddd")</f>
        <v>Friday</v>
      </c>
      <c r="F2107" s="49">
        <f>YEAR(EnergyDemand__2_1[[#This Row],[Date]])</f>
        <v>2020</v>
      </c>
      <c r="G2107">
        <v>12.8</v>
      </c>
      <c r="H2107">
        <v>26</v>
      </c>
      <c r="I2107">
        <v>22</v>
      </c>
      <c r="J2107">
        <v>0</v>
      </c>
      <c r="K2107" t="str">
        <f>VLOOKUP(EnergyDemand__2_1[[#This Row],[Date]],_holidays!$A$1:$C$2107,2,0)</f>
        <v>N</v>
      </c>
      <c r="L2107" t="str">
        <f>VLOOKUP(EnergyDemand__2_1[[#This Row],[Date]],_holidays!$A$1:$C$2107,3,0)</f>
        <v>N</v>
      </c>
      <c r="M2107" s="2">
        <v>99585.835000000006</v>
      </c>
      <c r="N2107" s="4">
        <v>-6.0760283690000003</v>
      </c>
      <c r="O2107" s="54">
        <f>EnergyDemand__2_1[[#This Row],[Demand]]*EnergyDemand__2_1[[#This Row],[RRP AUD$]]</f>
        <v>-605086.3586105532</v>
      </c>
    </row>
  </sheetData>
  <conditionalFormatting sqref="G2:G2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{76527389-B835-40D1-A5CC-C47D02FBC485}</x14:id>
        </ext>
      </extLst>
    </cfRule>
  </conditionalFormatting>
  <conditionalFormatting sqref="H2:H2107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{BD9C667E-323A-4D8F-AE08-31656151B50A}</x14:id>
        </ext>
      </extLst>
    </cfRule>
  </conditionalFormatting>
  <conditionalFormatting sqref="I2:I210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{581FFDF6-5896-444C-A858-B47926E8F3EC}</x14:id>
        </ext>
      </extLst>
    </cfRule>
  </conditionalFormatting>
  <conditionalFormatting sqref="J2:J210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{D946691E-C414-4133-BA5E-2EA9FE21F5BA}</x14:id>
        </ext>
      </extLst>
    </cfRule>
  </conditionalFormatting>
  <conditionalFormatting sqref="L2108:L1048576 M1:M2107">
    <cfRule type="colorScale" priority="10">
      <colorScale>
        <cfvo type="min"/>
        <cfvo type="percentile" val="50"/>
        <cfvo type="max"/>
        <color rgb="FF00B050"/>
        <color rgb="FFFCFCFF"/>
        <color rgb="FFFF0000"/>
      </colorScale>
    </cfRule>
  </conditionalFormatting>
  <conditionalFormatting sqref="N2:N2107">
    <cfRule type="cellIs" dxfId="11" priority="7" operator="greaterThanOrEqual">
      <formula>200</formula>
    </cfRule>
    <cfRule type="cellIs" dxfId="10" priority="8" operator="lessThanOrEqual">
      <formula>20</formula>
    </cfRule>
  </conditionalFormatting>
  <conditionalFormatting sqref="O2:O2107">
    <cfRule type="cellIs" dxfId="9" priority="5" operator="lessThan">
      <formula>1000000</formula>
    </cfRule>
    <cfRule type="cellIs" dxfId="8" priority="6" operator="greaterThan">
      <formula>10000000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527389-B835-40D1-A5CC-C47D02FBC4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G2:G2107</xm:sqref>
        </x14:conditionalFormatting>
        <x14:conditionalFormatting xmlns:xm="http://schemas.microsoft.com/office/excel/2006/main">
          <x14:cfRule type="dataBar" id="{BD9C667E-323A-4D8F-AE08-31656151B5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H2:H2107</xm:sqref>
        </x14:conditionalFormatting>
        <x14:conditionalFormatting xmlns:xm="http://schemas.microsoft.com/office/excel/2006/main">
          <x14:cfRule type="dataBar" id="{581FFDF6-5896-444C-A858-B47926E8F3E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I2:I2107</xm:sqref>
        </x14:conditionalFormatting>
        <x14:conditionalFormatting xmlns:xm="http://schemas.microsoft.com/office/excel/2006/main">
          <x14:cfRule type="dataBar" id="{D946691E-C414-4133-BA5E-2EA9FE21F5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J2:J2107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81BB-E957-4743-8F0A-4B457098C2AB}">
  <dimension ref="A13:P52"/>
  <sheetViews>
    <sheetView showGridLines="0" topLeftCell="A22" zoomScale="85" zoomScaleNormal="85" workbookViewId="0">
      <selection activeCell="P18" sqref="P18"/>
    </sheetView>
  </sheetViews>
  <sheetFormatPr defaultRowHeight="14.4" x14ac:dyDescent="0.3"/>
  <cols>
    <col min="1" max="1" width="13.44140625" bestFit="1" customWidth="1"/>
    <col min="2" max="2" width="18" bestFit="1" customWidth="1"/>
    <col min="3" max="3" width="16.33203125" style="2" bestFit="1" customWidth="1"/>
  </cols>
  <sheetData>
    <row r="13" spans="1:3" x14ac:dyDescent="0.3">
      <c r="A13" s="7" t="s">
        <v>25</v>
      </c>
      <c r="B13" s="7" t="s">
        <v>57</v>
      </c>
      <c r="C13" s="27" t="s">
        <v>39</v>
      </c>
    </row>
    <row r="14" spans="1:3" x14ac:dyDescent="0.3">
      <c r="A14">
        <v>2015</v>
      </c>
      <c r="C14" s="27">
        <v>45501692.004999995</v>
      </c>
    </row>
    <row r="15" spans="1:3" x14ac:dyDescent="0.3">
      <c r="B15" t="s">
        <v>40</v>
      </c>
      <c r="C15" s="27">
        <v>10992649.534999996</v>
      </c>
    </row>
    <row r="16" spans="1:3" x14ac:dyDescent="0.3">
      <c r="B16" t="s">
        <v>41</v>
      </c>
      <c r="C16" s="27">
        <v>11489570.799999999</v>
      </c>
    </row>
    <row r="17" spans="1:3" x14ac:dyDescent="0.3">
      <c r="B17" t="s">
        <v>42</v>
      </c>
      <c r="C17" s="27">
        <v>12071880.405000003</v>
      </c>
    </row>
    <row r="18" spans="1:3" x14ac:dyDescent="0.3">
      <c r="B18" t="s">
        <v>43</v>
      </c>
      <c r="C18" s="27">
        <v>10947591.265000001</v>
      </c>
    </row>
    <row r="19" spans="1:3" x14ac:dyDescent="0.3">
      <c r="A19">
        <v>2016</v>
      </c>
      <c r="C19" s="27">
        <v>44648171.185000002</v>
      </c>
    </row>
    <row r="20" spans="1:3" x14ac:dyDescent="0.3">
      <c r="B20" t="s">
        <v>40</v>
      </c>
      <c r="C20" s="27">
        <v>11208389.845000004</v>
      </c>
    </row>
    <row r="21" spans="1:3" x14ac:dyDescent="0.3">
      <c r="B21" t="s">
        <v>41</v>
      </c>
      <c r="C21" s="27">
        <v>11231802.795000004</v>
      </c>
    </row>
    <row r="22" spans="1:3" x14ac:dyDescent="0.3">
      <c r="B22" t="s">
        <v>42</v>
      </c>
      <c r="C22" s="27">
        <v>11826395.434999999</v>
      </c>
    </row>
    <row r="23" spans="1:3" x14ac:dyDescent="0.3">
      <c r="B23" t="s">
        <v>43</v>
      </c>
      <c r="C23" s="27">
        <v>10381583.110000003</v>
      </c>
    </row>
    <row r="24" spans="1:3" x14ac:dyDescent="0.3">
      <c r="A24">
        <v>2017</v>
      </c>
      <c r="C24" s="27">
        <v>43417862.769999996</v>
      </c>
    </row>
    <row r="25" spans="1:3" x14ac:dyDescent="0.3">
      <c r="B25" t="s">
        <v>40</v>
      </c>
      <c r="C25" s="27">
        <v>10343265.939999998</v>
      </c>
    </row>
    <row r="26" spans="1:3" x14ac:dyDescent="0.3">
      <c r="B26" t="s">
        <v>41</v>
      </c>
      <c r="C26" s="27">
        <v>10908613.705000004</v>
      </c>
    </row>
    <row r="27" spans="1:3" x14ac:dyDescent="0.3">
      <c r="B27" t="s">
        <v>42</v>
      </c>
      <c r="C27" s="27">
        <v>11624836.654999997</v>
      </c>
    </row>
    <row r="28" spans="1:3" x14ac:dyDescent="0.3">
      <c r="B28" t="s">
        <v>43</v>
      </c>
      <c r="C28" s="27">
        <v>10541146.469999999</v>
      </c>
    </row>
    <row r="29" spans="1:3" x14ac:dyDescent="0.3">
      <c r="A29">
        <v>2018</v>
      </c>
      <c r="C29" s="27">
        <v>43365856.310000002</v>
      </c>
    </row>
    <row r="30" spans="1:3" x14ac:dyDescent="0.3">
      <c r="B30" t="s">
        <v>40</v>
      </c>
      <c r="C30" s="27">
        <v>10725142.48</v>
      </c>
    </row>
    <row r="31" spans="1:3" x14ac:dyDescent="0.3">
      <c r="B31" t="s">
        <v>41</v>
      </c>
      <c r="C31" s="27">
        <v>11145663.15</v>
      </c>
    </row>
    <row r="32" spans="1:3" x14ac:dyDescent="0.3">
      <c r="B32" t="s">
        <v>42</v>
      </c>
      <c r="C32" s="27">
        <v>11468844.359999999</v>
      </c>
    </row>
    <row r="33" spans="1:16" x14ac:dyDescent="0.3">
      <c r="B33" t="s">
        <v>43</v>
      </c>
      <c r="C33" s="27">
        <v>10026206.32</v>
      </c>
    </row>
    <row r="34" spans="1:16" x14ac:dyDescent="0.3">
      <c r="A34">
        <v>2019</v>
      </c>
      <c r="C34" s="27">
        <v>43047958.890000001</v>
      </c>
    </row>
    <row r="35" spans="1:16" x14ac:dyDescent="0.3">
      <c r="B35" t="s">
        <v>40</v>
      </c>
      <c r="C35" s="27">
        <v>10643310.470000001</v>
      </c>
      <c r="P35" t="s">
        <v>48</v>
      </c>
    </row>
    <row r="36" spans="1:16" x14ac:dyDescent="0.3">
      <c r="B36" t="s">
        <v>41</v>
      </c>
      <c r="C36" s="27">
        <v>10843005.744999999</v>
      </c>
      <c r="P36" t="s">
        <v>48</v>
      </c>
    </row>
    <row r="37" spans="1:16" x14ac:dyDescent="0.3">
      <c r="B37" t="s">
        <v>42</v>
      </c>
      <c r="C37" s="27">
        <v>11450007.185000001</v>
      </c>
    </row>
    <row r="38" spans="1:16" x14ac:dyDescent="0.3">
      <c r="B38" t="s">
        <v>43</v>
      </c>
      <c r="C38" s="27">
        <v>10111635.490000004</v>
      </c>
    </row>
    <row r="39" spans="1:16" x14ac:dyDescent="0.3">
      <c r="A39">
        <v>2020</v>
      </c>
      <c r="C39" s="27">
        <v>32184368.550000001</v>
      </c>
    </row>
    <row r="40" spans="1:16" x14ac:dyDescent="0.3">
      <c r="B40" t="s">
        <v>40</v>
      </c>
      <c r="C40" s="27">
        <v>10230841.089999998</v>
      </c>
    </row>
    <row r="41" spans="1:16" x14ac:dyDescent="0.3">
      <c r="B41" t="s">
        <v>41</v>
      </c>
      <c r="C41" s="27">
        <v>10767403.595000001</v>
      </c>
    </row>
    <row r="42" spans="1:16" x14ac:dyDescent="0.3">
      <c r="B42" t="s">
        <v>42</v>
      </c>
      <c r="C42" s="27">
        <v>11186123.865000002</v>
      </c>
    </row>
    <row r="43" spans="1:16" x14ac:dyDescent="0.3">
      <c r="A43" t="s">
        <v>38</v>
      </c>
      <c r="C43" s="27">
        <v>252165909.71000001</v>
      </c>
    </row>
    <row r="44" spans="1:16" x14ac:dyDescent="0.3">
      <c r="C44"/>
    </row>
    <row r="45" spans="1:16" x14ac:dyDescent="0.3">
      <c r="C45"/>
    </row>
    <row r="46" spans="1:16" x14ac:dyDescent="0.3">
      <c r="C46"/>
    </row>
    <row r="47" spans="1:16" x14ac:dyDescent="0.3">
      <c r="C47"/>
    </row>
    <row r="48" spans="1:16" x14ac:dyDescent="0.3">
      <c r="C48"/>
    </row>
    <row r="51" spans="1:2" x14ac:dyDescent="0.3">
      <c r="A51" t="s">
        <v>96</v>
      </c>
      <c r="B51" t="s">
        <v>116</v>
      </c>
    </row>
    <row r="52" spans="1:2" x14ac:dyDescent="0.3">
      <c r="B52" t="s">
        <v>111</v>
      </c>
    </row>
  </sheetData>
  <pageMargins left="0.7" right="0.7" top="0.75" bottom="0.75" header="0.3" footer="0.3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7594-2968-40DC-839C-AC4FB5FD29A5}">
  <dimension ref="A1:O60"/>
  <sheetViews>
    <sheetView topLeftCell="A31" zoomScale="85" zoomScaleNormal="85" workbookViewId="0">
      <selection activeCell="O4" sqref="O4:O23"/>
    </sheetView>
  </sheetViews>
  <sheetFormatPr defaultRowHeight="14.4" x14ac:dyDescent="0.3"/>
  <cols>
    <col min="1" max="1" width="7.44140625" bestFit="1" customWidth="1"/>
    <col min="2" max="2" width="10.5546875" bestFit="1" customWidth="1"/>
    <col min="3" max="3" width="9.5546875" bestFit="1" customWidth="1"/>
    <col min="4" max="4" width="14.5546875" bestFit="1" customWidth="1"/>
    <col min="5" max="5" width="10.44140625" bestFit="1" customWidth="1"/>
    <col min="6" max="6" width="6.88671875" bestFit="1" customWidth="1"/>
    <col min="7" max="7" width="18.6640625" bestFit="1" customWidth="1"/>
    <col min="8" max="8" width="19" bestFit="1" customWidth="1"/>
    <col min="9" max="9" width="16.33203125" bestFit="1" customWidth="1"/>
    <col min="10" max="10" width="9.5546875" bestFit="1" customWidth="1"/>
    <col min="11" max="11" width="13.109375" bestFit="1" customWidth="1"/>
    <col min="12" max="12" width="9.5546875" bestFit="1" customWidth="1"/>
    <col min="13" max="13" width="14.6640625" bestFit="1" customWidth="1"/>
    <col min="14" max="14" width="12.21875" bestFit="1" customWidth="1"/>
    <col min="15" max="15" width="17.77734375" bestFit="1" customWidth="1"/>
  </cols>
  <sheetData>
    <row r="1" spans="1:15" x14ac:dyDescent="0.3">
      <c r="A1" t="s">
        <v>52</v>
      </c>
    </row>
    <row r="3" spans="1:15" x14ac:dyDescent="0.3">
      <c r="A3" t="s">
        <v>51</v>
      </c>
      <c r="B3" t="s">
        <v>26</v>
      </c>
      <c r="C3" t="s">
        <v>36</v>
      </c>
      <c r="D3" t="s">
        <v>27</v>
      </c>
      <c r="E3" t="s">
        <v>37</v>
      </c>
      <c r="F3" t="s">
        <v>25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28</v>
      </c>
      <c r="N3" t="s">
        <v>1</v>
      </c>
      <c r="O3" t="s">
        <v>35</v>
      </c>
    </row>
    <row r="4" spans="1:15" x14ac:dyDescent="0.3">
      <c r="A4">
        <v>1</v>
      </c>
      <c r="B4" s="1">
        <v>43861</v>
      </c>
      <c r="C4" t="s">
        <v>2</v>
      </c>
      <c r="D4">
        <v>5</v>
      </c>
      <c r="E4" t="s">
        <v>4</v>
      </c>
      <c r="F4">
        <v>2020</v>
      </c>
      <c r="G4">
        <v>21.5</v>
      </c>
      <c r="H4">
        <v>42.9</v>
      </c>
      <c r="I4">
        <v>18.3</v>
      </c>
      <c r="J4">
        <v>0</v>
      </c>
      <c r="K4" t="s">
        <v>22</v>
      </c>
      <c r="L4" t="s">
        <v>21</v>
      </c>
      <c r="M4" s="2">
        <v>170653.84</v>
      </c>
      <c r="N4" s="17">
        <v>2809.437516</v>
      </c>
      <c r="O4" s="17">
        <v>479441300.34549999</v>
      </c>
    </row>
    <row r="5" spans="1:15" x14ac:dyDescent="0.3">
      <c r="A5">
        <v>2</v>
      </c>
      <c r="B5" s="1">
        <v>43490</v>
      </c>
      <c r="C5" t="s">
        <v>2</v>
      </c>
      <c r="D5">
        <v>4</v>
      </c>
      <c r="E5" t="s">
        <v>4</v>
      </c>
      <c r="F5">
        <v>2019</v>
      </c>
      <c r="G5">
        <v>21.1</v>
      </c>
      <c r="H5">
        <v>42.8</v>
      </c>
      <c r="I5">
        <v>25.3</v>
      </c>
      <c r="J5">
        <v>0</v>
      </c>
      <c r="K5" t="s">
        <v>21</v>
      </c>
      <c r="L5" t="s">
        <v>21</v>
      </c>
      <c r="M5" s="2">
        <v>168894.845</v>
      </c>
      <c r="N5" s="17">
        <v>906.43723230000001</v>
      </c>
      <c r="O5" s="17">
        <v>153092575.8515</v>
      </c>
    </row>
    <row r="6" spans="1:15" x14ac:dyDescent="0.3">
      <c r="A6">
        <v>3</v>
      </c>
      <c r="B6" s="1">
        <v>43119</v>
      </c>
      <c r="C6" t="s">
        <v>2</v>
      </c>
      <c r="D6">
        <v>3</v>
      </c>
      <c r="E6" t="s">
        <v>4</v>
      </c>
      <c r="F6">
        <v>2018</v>
      </c>
      <c r="G6">
        <v>22.5</v>
      </c>
      <c r="H6">
        <v>40.299999999999997</v>
      </c>
      <c r="I6">
        <v>30.6</v>
      </c>
      <c r="J6">
        <v>0</v>
      </c>
      <c r="K6" t="s">
        <v>21</v>
      </c>
      <c r="L6" t="s">
        <v>21</v>
      </c>
      <c r="M6" s="2">
        <v>165070.595</v>
      </c>
      <c r="N6" s="17">
        <v>647.57416339999997</v>
      </c>
      <c r="O6" s="17">
        <v>106895452.45909999</v>
      </c>
    </row>
    <row r="7" spans="1:15" x14ac:dyDescent="0.3">
      <c r="A7">
        <v>4</v>
      </c>
      <c r="B7" s="1">
        <v>43525</v>
      </c>
      <c r="C7" t="s">
        <v>11</v>
      </c>
      <c r="D7">
        <v>9</v>
      </c>
      <c r="E7" t="s">
        <v>4</v>
      </c>
      <c r="F7">
        <v>2019</v>
      </c>
      <c r="G7">
        <v>22.6</v>
      </c>
      <c r="H7">
        <v>38.1</v>
      </c>
      <c r="I7">
        <v>22.3</v>
      </c>
      <c r="J7">
        <v>0</v>
      </c>
      <c r="K7" t="s">
        <v>22</v>
      </c>
      <c r="L7" t="s">
        <v>21</v>
      </c>
      <c r="M7" s="2">
        <v>163682.04</v>
      </c>
      <c r="N7" s="17">
        <v>1284.799876</v>
      </c>
      <c r="O7" s="17">
        <v>210298664.6954</v>
      </c>
    </row>
    <row r="8" spans="1:15" x14ac:dyDescent="0.3">
      <c r="A8">
        <v>5</v>
      </c>
      <c r="B8" s="1">
        <v>43129</v>
      </c>
      <c r="C8" t="s">
        <v>2</v>
      </c>
      <c r="D8">
        <v>5</v>
      </c>
      <c r="E8" t="s">
        <v>7</v>
      </c>
      <c r="F8">
        <v>2018</v>
      </c>
      <c r="G8">
        <v>27.8</v>
      </c>
      <c r="H8">
        <v>33.5</v>
      </c>
      <c r="I8">
        <v>7.3</v>
      </c>
      <c r="J8">
        <v>0</v>
      </c>
      <c r="K8" t="s">
        <v>21</v>
      </c>
      <c r="L8" t="s">
        <v>21</v>
      </c>
      <c r="M8" s="2">
        <v>160437.565</v>
      </c>
      <c r="N8" s="17">
        <v>107.6574249</v>
      </c>
      <c r="O8" s="17">
        <v>17272295.105099998</v>
      </c>
    </row>
    <row r="9" spans="1:15" x14ac:dyDescent="0.3">
      <c r="A9">
        <v>6</v>
      </c>
      <c r="B9" s="1">
        <v>42437</v>
      </c>
      <c r="C9" t="s">
        <v>11</v>
      </c>
      <c r="D9">
        <v>11</v>
      </c>
      <c r="E9" t="s">
        <v>8</v>
      </c>
      <c r="F9">
        <v>2016</v>
      </c>
      <c r="G9">
        <v>19.899999999999999</v>
      </c>
      <c r="H9">
        <v>38.9</v>
      </c>
      <c r="I9">
        <v>20.8</v>
      </c>
      <c r="J9">
        <v>0.6</v>
      </c>
      <c r="K9" t="s">
        <v>22</v>
      </c>
      <c r="L9" t="s">
        <v>21</v>
      </c>
      <c r="M9" s="2">
        <v>160285.01500000001</v>
      </c>
      <c r="N9" s="17">
        <v>253.0320323</v>
      </c>
      <c r="O9" s="17">
        <v>40557243.092699997</v>
      </c>
    </row>
    <row r="10" spans="1:15" x14ac:dyDescent="0.3">
      <c r="A10">
        <v>7</v>
      </c>
      <c r="B10" s="1">
        <v>42382</v>
      </c>
      <c r="C10" t="s">
        <v>2</v>
      </c>
      <c r="D10">
        <v>3</v>
      </c>
      <c r="E10" t="s">
        <v>9</v>
      </c>
      <c r="F10">
        <v>2016</v>
      </c>
      <c r="G10">
        <v>16.8</v>
      </c>
      <c r="H10">
        <v>42.2</v>
      </c>
      <c r="I10">
        <v>25</v>
      </c>
      <c r="J10">
        <v>0.2</v>
      </c>
      <c r="K10" t="s">
        <v>21</v>
      </c>
      <c r="L10" t="s">
        <v>21</v>
      </c>
      <c r="M10" s="2">
        <v>160011.07500000001</v>
      </c>
      <c r="N10" s="17">
        <v>545.73781959999997</v>
      </c>
      <c r="O10" s="17">
        <v>87324095.182400003</v>
      </c>
    </row>
    <row r="11" spans="1:15" x14ac:dyDescent="0.3">
      <c r="A11">
        <v>8</v>
      </c>
      <c r="B11" s="1">
        <v>43128</v>
      </c>
      <c r="C11" t="s">
        <v>2</v>
      </c>
      <c r="D11">
        <v>4</v>
      </c>
      <c r="E11" t="s">
        <v>6</v>
      </c>
      <c r="F11">
        <v>2018</v>
      </c>
      <c r="G11">
        <v>22.7</v>
      </c>
      <c r="H11">
        <v>38.1</v>
      </c>
      <c r="I11">
        <v>28.5</v>
      </c>
      <c r="J11">
        <v>0</v>
      </c>
      <c r="K11" t="s">
        <v>21</v>
      </c>
      <c r="L11" t="s">
        <v>21</v>
      </c>
      <c r="M11" s="2">
        <v>159436.69</v>
      </c>
      <c r="N11" s="17">
        <v>290.41964400000001</v>
      </c>
      <c r="O11" s="17">
        <v>46303546.750299998</v>
      </c>
    </row>
    <row r="12" spans="1:15" x14ac:dyDescent="0.3">
      <c r="A12">
        <v>9</v>
      </c>
      <c r="B12" s="1">
        <v>43138</v>
      </c>
      <c r="C12" t="s">
        <v>10</v>
      </c>
      <c r="D12">
        <v>6</v>
      </c>
      <c r="E12" t="s">
        <v>9</v>
      </c>
      <c r="F12">
        <v>2018</v>
      </c>
      <c r="G12">
        <v>18.7</v>
      </c>
      <c r="H12">
        <v>37.4</v>
      </c>
      <c r="I12">
        <v>27.1</v>
      </c>
      <c r="J12">
        <v>0</v>
      </c>
      <c r="K12" t="s">
        <v>22</v>
      </c>
      <c r="L12" t="s">
        <v>21</v>
      </c>
      <c r="M12" s="2">
        <v>159307.315</v>
      </c>
      <c r="N12" s="17">
        <v>624.26093430000003</v>
      </c>
      <c r="O12" s="17">
        <v>99449333.302699998</v>
      </c>
    </row>
    <row r="13" spans="1:15" x14ac:dyDescent="0.3">
      <c r="A13">
        <v>10</v>
      </c>
      <c r="B13" s="1">
        <v>42356</v>
      </c>
      <c r="C13" t="s">
        <v>20</v>
      </c>
      <c r="D13">
        <v>51</v>
      </c>
      <c r="E13" t="s">
        <v>4</v>
      </c>
      <c r="F13">
        <v>2015</v>
      </c>
      <c r="G13">
        <v>19.399999999999999</v>
      </c>
      <c r="H13">
        <v>35.4</v>
      </c>
      <c r="I13">
        <v>31.2</v>
      </c>
      <c r="J13">
        <v>0</v>
      </c>
      <c r="K13" t="s">
        <v>21</v>
      </c>
      <c r="L13" t="s">
        <v>21</v>
      </c>
      <c r="M13" s="2">
        <v>158052.89000000001</v>
      </c>
      <c r="N13" s="17">
        <v>81.192486250000002</v>
      </c>
      <c r="O13" s="17">
        <v>12832707.098099999</v>
      </c>
    </row>
    <row r="14" spans="1:15" x14ac:dyDescent="0.3">
      <c r="A14">
        <v>11</v>
      </c>
      <c r="B14" s="1">
        <v>42423</v>
      </c>
      <c r="C14" t="s">
        <v>10</v>
      </c>
      <c r="D14">
        <v>9</v>
      </c>
      <c r="E14" t="s">
        <v>8</v>
      </c>
      <c r="F14">
        <v>2016</v>
      </c>
      <c r="G14">
        <v>18.100000000000001</v>
      </c>
      <c r="H14">
        <v>39.4</v>
      </c>
      <c r="I14">
        <v>19.399999999999999</v>
      </c>
      <c r="J14">
        <v>0</v>
      </c>
      <c r="K14" t="s">
        <v>22</v>
      </c>
      <c r="L14" t="s">
        <v>21</v>
      </c>
      <c r="M14" s="2">
        <v>156924.82999999999</v>
      </c>
      <c r="N14" s="17">
        <v>66.960656470000004</v>
      </c>
      <c r="O14" s="17">
        <v>10507789.633199999</v>
      </c>
    </row>
    <row r="15" spans="1:15" x14ac:dyDescent="0.3">
      <c r="A15">
        <v>12</v>
      </c>
      <c r="B15" s="1">
        <v>43441</v>
      </c>
      <c r="C15" t="s">
        <v>20</v>
      </c>
      <c r="D15">
        <v>49</v>
      </c>
      <c r="E15" t="s">
        <v>4</v>
      </c>
      <c r="F15">
        <v>2018</v>
      </c>
      <c r="G15">
        <v>25.1</v>
      </c>
      <c r="H15">
        <v>38</v>
      </c>
      <c r="I15">
        <v>27.1</v>
      </c>
      <c r="J15">
        <v>0</v>
      </c>
      <c r="K15" t="s">
        <v>22</v>
      </c>
      <c r="L15" t="s">
        <v>21</v>
      </c>
      <c r="M15" s="2">
        <v>156648.405</v>
      </c>
      <c r="N15" s="17">
        <v>177.86181680000001</v>
      </c>
      <c r="O15" s="17">
        <v>27861769.912099998</v>
      </c>
    </row>
    <row r="16" spans="1:15" x14ac:dyDescent="0.3">
      <c r="A16">
        <v>13</v>
      </c>
      <c r="B16" s="1">
        <v>43489</v>
      </c>
      <c r="C16" t="s">
        <v>2</v>
      </c>
      <c r="D16">
        <v>4</v>
      </c>
      <c r="E16" t="s">
        <v>3</v>
      </c>
      <c r="F16">
        <v>2019</v>
      </c>
      <c r="G16">
        <v>17.3</v>
      </c>
      <c r="H16">
        <v>40.799999999999997</v>
      </c>
      <c r="I16">
        <v>30</v>
      </c>
      <c r="J16">
        <v>0</v>
      </c>
      <c r="K16" t="s">
        <v>21</v>
      </c>
      <c r="L16" t="s">
        <v>21</v>
      </c>
      <c r="M16" s="2">
        <v>155891.345</v>
      </c>
      <c r="N16" s="17">
        <v>4549.6451049999996</v>
      </c>
      <c r="O16" s="17">
        <v>709250294.6911</v>
      </c>
    </row>
    <row r="17" spans="1:15" x14ac:dyDescent="0.3">
      <c r="A17">
        <v>14</v>
      </c>
      <c r="B17" s="1">
        <v>42775</v>
      </c>
      <c r="C17" t="s">
        <v>10</v>
      </c>
      <c r="D17">
        <v>7</v>
      </c>
      <c r="E17" t="s">
        <v>3</v>
      </c>
      <c r="F17">
        <v>2017</v>
      </c>
      <c r="G17">
        <v>20.3</v>
      </c>
      <c r="H17">
        <v>36</v>
      </c>
      <c r="I17">
        <v>24.4</v>
      </c>
      <c r="J17">
        <v>0</v>
      </c>
      <c r="K17" t="s">
        <v>22</v>
      </c>
      <c r="L17" t="s">
        <v>21</v>
      </c>
      <c r="M17" s="2">
        <v>155060.60999999999</v>
      </c>
      <c r="N17" s="17">
        <v>156.69956149999999</v>
      </c>
      <c r="O17" s="17">
        <v>24297929.592900001</v>
      </c>
    </row>
    <row r="18" spans="1:15" x14ac:dyDescent="0.3">
      <c r="A18">
        <v>15</v>
      </c>
      <c r="B18" s="1">
        <v>42357</v>
      </c>
      <c r="C18" t="s">
        <v>20</v>
      </c>
      <c r="D18">
        <v>51</v>
      </c>
      <c r="E18" t="s">
        <v>5</v>
      </c>
      <c r="F18">
        <v>2015</v>
      </c>
      <c r="G18">
        <v>19.2</v>
      </c>
      <c r="H18">
        <v>41.2</v>
      </c>
      <c r="I18">
        <v>20.5</v>
      </c>
      <c r="J18">
        <v>0</v>
      </c>
      <c r="K18" t="s">
        <v>21</v>
      </c>
      <c r="L18" t="s">
        <v>21</v>
      </c>
      <c r="M18" s="2">
        <v>154924.89000000001</v>
      </c>
      <c r="N18" s="17">
        <v>69.328820820000004</v>
      </c>
      <c r="O18" s="17">
        <v>10740759.9394</v>
      </c>
    </row>
    <row r="19" spans="1:15" x14ac:dyDescent="0.3">
      <c r="A19">
        <v>16</v>
      </c>
      <c r="B19" s="1">
        <v>43860</v>
      </c>
      <c r="C19" t="s">
        <v>2</v>
      </c>
      <c r="D19">
        <v>5</v>
      </c>
      <c r="E19" t="s">
        <v>3</v>
      </c>
      <c r="F19">
        <v>2020</v>
      </c>
      <c r="G19">
        <v>16.399999999999999</v>
      </c>
      <c r="H19">
        <v>39.4</v>
      </c>
      <c r="I19">
        <v>29.3</v>
      </c>
      <c r="J19">
        <v>0</v>
      </c>
      <c r="K19" t="s">
        <v>22</v>
      </c>
      <c r="L19" t="s">
        <v>21</v>
      </c>
      <c r="M19" s="2">
        <v>154816.49</v>
      </c>
      <c r="N19" s="17">
        <v>1044.4473029999999</v>
      </c>
      <c r="O19" s="17">
        <v>161697665.4404</v>
      </c>
    </row>
    <row r="20" spans="1:15" x14ac:dyDescent="0.3">
      <c r="A20">
        <v>17</v>
      </c>
      <c r="B20" s="1">
        <v>43118</v>
      </c>
      <c r="C20" t="s">
        <v>2</v>
      </c>
      <c r="D20">
        <v>3</v>
      </c>
      <c r="E20" t="s">
        <v>3</v>
      </c>
      <c r="F20">
        <v>2018</v>
      </c>
      <c r="G20">
        <v>16.600000000000001</v>
      </c>
      <c r="H20">
        <v>40</v>
      </c>
      <c r="I20">
        <v>30.8</v>
      </c>
      <c r="J20">
        <v>0</v>
      </c>
      <c r="K20" t="s">
        <v>21</v>
      </c>
      <c r="L20" t="s">
        <v>21</v>
      </c>
      <c r="M20" s="2">
        <v>154648.065</v>
      </c>
      <c r="N20" s="17">
        <v>1210.1379199999999</v>
      </c>
      <c r="O20" s="17">
        <v>187145487.71110001</v>
      </c>
    </row>
    <row r="21" spans="1:15" x14ac:dyDescent="0.3">
      <c r="A21">
        <v>18</v>
      </c>
      <c r="B21" s="1">
        <v>43069</v>
      </c>
      <c r="C21" t="s">
        <v>19</v>
      </c>
      <c r="D21">
        <v>49</v>
      </c>
      <c r="E21" t="s">
        <v>3</v>
      </c>
      <c r="F21">
        <v>2017</v>
      </c>
      <c r="G21">
        <v>22.5</v>
      </c>
      <c r="H21">
        <v>34.9</v>
      </c>
      <c r="I21">
        <v>23.1</v>
      </c>
      <c r="J21">
        <v>0</v>
      </c>
      <c r="K21" t="s">
        <v>22</v>
      </c>
      <c r="L21" t="s">
        <v>21</v>
      </c>
      <c r="M21" s="2">
        <v>154632.33499999999</v>
      </c>
      <c r="N21" s="17">
        <v>131.4914339</v>
      </c>
      <c r="O21" s="17">
        <v>20332827.456500001</v>
      </c>
    </row>
    <row r="22" spans="1:15" x14ac:dyDescent="0.3">
      <c r="A22">
        <v>19</v>
      </c>
      <c r="B22" s="1">
        <v>42011</v>
      </c>
      <c r="C22" t="s">
        <v>2</v>
      </c>
      <c r="D22">
        <v>2</v>
      </c>
      <c r="E22" t="s">
        <v>9</v>
      </c>
      <c r="F22">
        <v>2015</v>
      </c>
      <c r="G22">
        <v>18.899999999999999</v>
      </c>
      <c r="H22">
        <v>37.4</v>
      </c>
      <c r="I22">
        <v>20.7</v>
      </c>
      <c r="J22">
        <v>0</v>
      </c>
      <c r="K22" t="s">
        <v>21</v>
      </c>
      <c r="L22" t="s">
        <v>21</v>
      </c>
      <c r="M22" s="2">
        <v>153514.82</v>
      </c>
      <c r="N22" s="17">
        <v>48.312309380000002</v>
      </c>
      <c r="O22" s="17">
        <v>7416655.4782999996</v>
      </c>
    </row>
    <row r="23" spans="1:15" x14ac:dyDescent="0.3">
      <c r="A23">
        <v>20</v>
      </c>
      <c r="B23" s="1">
        <v>42026</v>
      </c>
      <c r="C23" t="s">
        <v>2</v>
      </c>
      <c r="D23">
        <v>4</v>
      </c>
      <c r="E23" t="s">
        <v>3</v>
      </c>
      <c r="F23">
        <v>2015</v>
      </c>
      <c r="G23">
        <v>18.7</v>
      </c>
      <c r="H23">
        <v>35.799999999999997</v>
      </c>
      <c r="I23">
        <v>23.1</v>
      </c>
      <c r="J23">
        <v>0</v>
      </c>
      <c r="K23" t="s">
        <v>21</v>
      </c>
      <c r="L23" t="s">
        <v>21</v>
      </c>
      <c r="M23" s="2">
        <v>153232.1</v>
      </c>
      <c r="N23" s="17">
        <v>35.230761399999999</v>
      </c>
      <c r="O23" s="17">
        <v>5398483.5538999997</v>
      </c>
    </row>
    <row r="24" spans="1:15" x14ac:dyDescent="0.3">
      <c r="M24" s="2"/>
      <c r="N24" s="17"/>
    </row>
    <row r="25" spans="1:15" x14ac:dyDescent="0.3">
      <c r="E25" s="18" t="s">
        <v>53</v>
      </c>
      <c r="F25" s="19"/>
      <c r="G25" s="20">
        <f>AVERAGE(G3:G22)</f>
        <v>20.389473684210525</v>
      </c>
      <c r="H25" s="20">
        <f>AVERAGE(H3:H22)</f>
        <v>38.773684210526312</v>
      </c>
      <c r="I25" s="20">
        <f t="shared" ref="I25:O25" si="0">AVERAGE(I3:I22)</f>
        <v>24.3</v>
      </c>
      <c r="J25" s="20">
        <f t="shared" si="0"/>
        <v>4.2105263157894736E-2</v>
      </c>
      <c r="K25" s="20" t="s">
        <v>48</v>
      </c>
      <c r="L25" s="20" t="s">
        <v>48</v>
      </c>
      <c r="M25" s="63">
        <f t="shared" si="0"/>
        <v>159099.66631578948</v>
      </c>
      <c r="N25" s="20">
        <f t="shared" si="0"/>
        <v>789.75968715368401</v>
      </c>
      <c r="O25" s="62">
        <f t="shared" si="0"/>
        <v>126985178.61777897</v>
      </c>
    </row>
    <row r="26" spans="1:15" x14ac:dyDescent="0.3">
      <c r="E26" s="18" t="s">
        <v>102</v>
      </c>
      <c r="F26" s="19"/>
      <c r="G26" s="21">
        <f>AVERAGE(G25:H25)</f>
        <v>29.581578947368421</v>
      </c>
      <c r="M26" s="2"/>
      <c r="N26" s="17"/>
    </row>
    <row r="27" spans="1:15" x14ac:dyDescent="0.3">
      <c r="G27" s="61"/>
      <c r="M27" s="2"/>
      <c r="N27" s="17"/>
    </row>
    <row r="28" spans="1:15" x14ac:dyDescent="0.3">
      <c r="A28" t="s">
        <v>51</v>
      </c>
      <c r="B28" t="s">
        <v>26</v>
      </c>
      <c r="C28" t="s">
        <v>36</v>
      </c>
      <c r="D28" t="s">
        <v>27</v>
      </c>
      <c r="E28" t="s">
        <v>37</v>
      </c>
      <c r="F28" t="s">
        <v>25</v>
      </c>
      <c r="G28" t="s">
        <v>29</v>
      </c>
      <c r="H28" t="s">
        <v>30</v>
      </c>
      <c r="I28" t="s">
        <v>31</v>
      </c>
      <c r="J28" t="s">
        <v>32</v>
      </c>
      <c r="K28" t="s">
        <v>33</v>
      </c>
      <c r="L28" t="s">
        <v>34</v>
      </c>
      <c r="M28" s="2" t="s">
        <v>28</v>
      </c>
      <c r="N28" s="17" t="s">
        <v>1</v>
      </c>
      <c r="O28" t="s">
        <v>35</v>
      </c>
    </row>
    <row r="29" spans="1:15" x14ac:dyDescent="0.3">
      <c r="A29">
        <v>2087</v>
      </c>
      <c r="B29" s="1">
        <v>43932</v>
      </c>
      <c r="C29" t="s">
        <v>12</v>
      </c>
      <c r="D29">
        <v>15</v>
      </c>
      <c r="E29" t="s">
        <v>5</v>
      </c>
      <c r="F29">
        <v>2020</v>
      </c>
      <c r="G29">
        <v>13</v>
      </c>
      <c r="H29">
        <v>15.7</v>
      </c>
      <c r="I29">
        <v>11.3</v>
      </c>
      <c r="J29">
        <v>2.4</v>
      </c>
      <c r="K29" t="s">
        <v>21</v>
      </c>
      <c r="L29" t="s">
        <v>22</v>
      </c>
      <c r="M29" s="2">
        <v>92097.07</v>
      </c>
      <c r="N29" s="17">
        <v>19.934105580000001</v>
      </c>
      <c r="O29" s="17">
        <v>1835872.7169999999</v>
      </c>
    </row>
    <row r="30" spans="1:15" x14ac:dyDescent="0.3">
      <c r="A30">
        <v>2088</v>
      </c>
      <c r="B30" s="1">
        <v>43422</v>
      </c>
      <c r="C30" t="s">
        <v>19</v>
      </c>
      <c r="D30">
        <v>46</v>
      </c>
      <c r="E30" t="s">
        <v>6</v>
      </c>
      <c r="F30">
        <v>2018</v>
      </c>
      <c r="G30">
        <v>9.8000000000000007</v>
      </c>
      <c r="H30">
        <v>26.6</v>
      </c>
      <c r="I30">
        <v>30.1</v>
      </c>
      <c r="J30">
        <v>0</v>
      </c>
      <c r="K30" t="s">
        <v>22</v>
      </c>
      <c r="L30" t="s">
        <v>21</v>
      </c>
      <c r="M30" s="2">
        <v>92043.13</v>
      </c>
      <c r="N30" s="17">
        <v>89.24819359</v>
      </c>
      <c r="O30" s="17">
        <v>8214683.0849000001</v>
      </c>
    </row>
    <row r="31" spans="1:15" x14ac:dyDescent="0.3">
      <c r="A31">
        <v>2089</v>
      </c>
      <c r="B31" s="1">
        <v>43114</v>
      </c>
      <c r="C31" t="s">
        <v>2</v>
      </c>
      <c r="D31">
        <v>2</v>
      </c>
      <c r="E31" t="s">
        <v>6</v>
      </c>
      <c r="F31">
        <v>2018</v>
      </c>
      <c r="G31">
        <v>12.7</v>
      </c>
      <c r="H31">
        <v>19.5</v>
      </c>
      <c r="I31">
        <v>27.5</v>
      </c>
      <c r="J31">
        <v>15</v>
      </c>
      <c r="K31" t="s">
        <v>21</v>
      </c>
      <c r="L31" t="s">
        <v>21</v>
      </c>
      <c r="M31" s="2">
        <v>92021.68</v>
      </c>
      <c r="N31" s="17">
        <v>66.65958191</v>
      </c>
      <c r="O31" s="17">
        <v>6134126.7154999999</v>
      </c>
    </row>
    <row r="32" spans="1:15" x14ac:dyDescent="0.3">
      <c r="A32">
        <v>2090</v>
      </c>
      <c r="B32" s="1">
        <v>43841</v>
      </c>
      <c r="C32" t="s">
        <v>2</v>
      </c>
      <c r="D32">
        <v>2</v>
      </c>
      <c r="E32" t="s">
        <v>5</v>
      </c>
      <c r="F32">
        <v>2020</v>
      </c>
      <c r="G32">
        <v>13.5</v>
      </c>
      <c r="H32">
        <v>19.3</v>
      </c>
      <c r="I32">
        <v>18.2</v>
      </c>
      <c r="J32">
        <v>15.6</v>
      </c>
      <c r="K32" t="s">
        <v>21</v>
      </c>
      <c r="L32" t="s">
        <v>21</v>
      </c>
      <c r="M32" s="2">
        <v>91886.604999999996</v>
      </c>
      <c r="N32" s="17">
        <v>22.78453983</v>
      </c>
      <c r="O32" s="17">
        <v>2093594.0115</v>
      </c>
    </row>
    <row r="33" spans="1:15" x14ac:dyDescent="0.3">
      <c r="A33">
        <v>2091</v>
      </c>
      <c r="B33" s="1">
        <v>43842</v>
      </c>
      <c r="C33" t="s">
        <v>2</v>
      </c>
      <c r="D33">
        <v>2</v>
      </c>
      <c r="E33" t="s">
        <v>6</v>
      </c>
      <c r="F33">
        <v>2020</v>
      </c>
      <c r="G33">
        <v>14.2</v>
      </c>
      <c r="H33">
        <v>19.899999999999999</v>
      </c>
      <c r="I33">
        <v>21.9</v>
      </c>
      <c r="J33">
        <v>0</v>
      </c>
      <c r="K33" t="s">
        <v>21</v>
      </c>
      <c r="L33" t="s">
        <v>21</v>
      </c>
      <c r="M33" s="2">
        <v>91797.595000000001</v>
      </c>
      <c r="N33" s="17">
        <v>45.627913079999999</v>
      </c>
      <c r="O33" s="17">
        <v>4188532.6856</v>
      </c>
    </row>
    <row r="34" spans="1:15" x14ac:dyDescent="0.3">
      <c r="A34">
        <v>2092</v>
      </c>
      <c r="B34" s="1">
        <v>42785</v>
      </c>
      <c r="C34" t="s">
        <v>10</v>
      </c>
      <c r="D34">
        <v>8</v>
      </c>
      <c r="E34" t="s">
        <v>6</v>
      </c>
      <c r="F34">
        <v>2017</v>
      </c>
      <c r="G34">
        <v>11.7</v>
      </c>
      <c r="H34">
        <v>17.3</v>
      </c>
      <c r="I34">
        <v>9.9</v>
      </c>
      <c r="J34">
        <v>0</v>
      </c>
      <c r="K34" t="s">
        <v>22</v>
      </c>
      <c r="L34" t="s">
        <v>21</v>
      </c>
      <c r="M34" s="2">
        <v>91280.024999999994</v>
      </c>
      <c r="N34" s="17">
        <v>53.12020553</v>
      </c>
      <c r="O34" s="17">
        <v>4848813.6887999997</v>
      </c>
    </row>
    <row r="35" spans="1:15" x14ac:dyDescent="0.3">
      <c r="A35">
        <v>2093</v>
      </c>
      <c r="B35" s="1">
        <v>43387</v>
      </c>
      <c r="C35" t="s">
        <v>18</v>
      </c>
      <c r="D35">
        <v>41</v>
      </c>
      <c r="E35" t="s">
        <v>6</v>
      </c>
      <c r="F35">
        <v>2018</v>
      </c>
      <c r="G35">
        <v>12.4</v>
      </c>
      <c r="H35">
        <v>27.3</v>
      </c>
      <c r="I35">
        <v>22.1</v>
      </c>
      <c r="J35">
        <v>0</v>
      </c>
      <c r="K35" t="s">
        <v>22</v>
      </c>
      <c r="L35" t="s">
        <v>21</v>
      </c>
      <c r="M35" s="2">
        <v>90918.615000000005</v>
      </c>
      <c r="N35" s="17">
        <v>56.864164340000002</v>
      </c>
      <c r="O35" s="17">
        <v>5170011.0648999996</v>
      </c>
    </row>
    <row r="36" spans="1:15" x14ac:dyDescent="0.3">
      <c r="A36">
        <v>2094</v>
      </c>
      <c r="B36" s="1">
        <v>42722</v>
      </c>
      <c r="C36" t="s">
        <v>20</v>
      </c>
      <c r="D36">
        <v>51</v>
      </c>
      <c r="E36" t="s">
        <v>6</v>
      </c>
      <c r="F36">
        <v>2016</v>
      </c>
      <c r="G36">
        <v>10</v>
      </c>
      <c r="H36">
        <v>17.5</v>
      </c>
      <c r="I36">
        <v>30.3</v>
      </c>
      <c r="J36">
        <v>0</v>
      </c>
      <c r="K36" t="s">
        <v>22</v>
      </c>
      <c r="L36" t="s">
        <v>21</v>
      </c>
      <c r="M36" s="2">
        <v>90911.085000000006</v>
      </c>
      <c r="N36" s="17">
        <v>26.49359939</v>
      </c>
      <c r="O36" s="17">
        <v>2408561.8661000002</v>
      </c>
    </row>
    <row r="37" spans="1:15" x14ac:dyDescent="0.3">
      <c r="A37">
        <v>2095</v>
      </c>
      <c r="B37" s="1">
        <v>43421</v>
      </c>
      <c r="C37" t="s">
        <v>19</v>
      </c>
      <c r="D37">
        <v>46</v>
      </c>
      <c r="E37" t="s">
        <v>5</v>
      </c>
      <c r="F37">
        <v>2018</v>
      </c>
      <c r="G37">
        <v>9.6</v>
      </c>
      <c r="H37">
        <v>18.100000000000001</v>
      </c>
      <c r="I37">
        <v>29.9</v>
      </c>
      <c r="J37">
        <v>0</v>
      </c>
      <c r="K37" t="s">
        <v>22</v>
      </c>
      <c r="L37" t="s">
        <v>21</v>
      </c>
      <c r="M37" s="2">
        <v>90498.92</v>
      </c>
      <c r="N37" s="17">
        <v>83.267081379999993</v>
      </c>
      <c r="O37" s="17">
        <v>7535580.9364</v>
      </c>
    </row>
    <row r="38" spans="1:15" x14ac:dyDescent="0.3">
      <c r="A38">
        <v>2096</v>
      </c>
      <c r="B38" s="1">
        <v>42750</v>
      </c>
      <c r="C38" t="s">
        <v>2</v>
      </c>
      <c r="D38">
        <v>3</v>
      </c>
      <c r="E38" t="s">
        <v>6</v>
      </c>
      <c r="F38">
        <v>2017</v>
      </c>
      <c r="G38">
        <v>15.2</v>
      </c>
      <c r="H38">
        <v>21.5</v>
      </c>
      <c r="I38">
        <v>22.7</v>
      </c>
      <c r="J38">
        <v>0</v>
      </c>
      <c r="K38" t="s">
        <v>21</v>
      </c>
      <c r="L38" t="s">
        <v>21</v>
      </c>
      <c r="M38" s="2">
        <v>90294</v>
      </c>
      <c r="N38" s="17">
        <v>55.444296340000001</v>
      </c>
      <c r="O38" s="17">
        <v>5006287.2937000003</v>
      </c>
    </row>
    <row r="39" spans="1:15" x14ac:dyDescent="0.3">
      <c r="A39">
        <v>2097</v>
      </c>
      <c r="B39" s="1">
        <v>42721</v>
      </c>
      <c r="C39" t="s">
        <v>20</v>
      </c>
      <c r="D39">
        <v>51</v>
      </c>
      <c r="E39" t="s">
        <v>5</v>
      </c>
      <c r="F39">
        <v>2016</v>
      </c>
      <c r="G39">
        <v>15.1</v>
      </c>
      <c r="H39">
        <v>20.9</v>
      </c>
      <c r="I39">
        <v>22.5</v>
      </c>
      <c r="J39">
        <v>0</v>
      </c>
      <c r="K39" t="s">
        <v>22</v>
      </c>
      <c r="L39" t="s">
        <v>21</v>
      </c>
      <c r="M39" s="2">
        <v>90227.48</v>
      </c>
      <c r="N39" s="17">
        <v>23.576231230000001</v>
      </c>
      <c r="O39" s="17">
        <v>2127223.9317999999</v>
      </c>
    </row>
    <row r="40" spans="1:15" x14ac:dyDescent="0.3">
      <c r="A40">
        <v>2098</v>
      </c>
      <c r="B40" s="1">
        <v>43821</v>
      </c>
      <c r="C40" t="s">
        <v>20</v>
      </c>
      <c r="D40">
        <v>51</v>
      </c>
      <c r="E40" t="s">
        <v>6</v>
      </c>
      <c r="F40">
        <v>2019</v>
      </c>
      <c r="G40">
        <v>13.1</v>
      </c>
      <c r="H40">
        <v>19.600000000000001</v>
      </c>
      <c r="I40">
        <v>31.5</v>
      </c>
      <c r="J40">
        <v>0</v>
      </c>
      <c r="K40" t="s">
        <v>21</v>
      </c>
      <c r="L40" t="s">
        <v>21</v>
      </c>
      <c r="M40" s="2">
        <v>90145.615000000005</v>
      </c>
      <c r="N40" s="17">
        <v>34.678705909999998</v>
      </c>
      <c r="O40" s="17">
        <v>3126133.2716999999</v>
      </c>
    </row>
    <row r="41" spans="1:15" x14ac:dyDescent="0.3">
      <c r="A41">
        <v>2099</v>
      </c>
      <c r="B41" s="1">
        <v>42736</v>
      </c>
      <c r="C41" t="s">
        <v>2</v>
      </c>
      <c r="D41">
        <v>1</v>
      </c>
      <c r="E41" t="s">
        <v>6</v>
      </c>
      <c r="F41">
        <v>2017</v>
      </c>
      <c r="G41">
        <v>16.8</v>
      </c>
      <c r="H41">
        <v>21.1</v>
      </c>
      <c r="I41">
        <v>8.5</v>
      </c>
      <c r="J41">
        <v>0</v>
      </c>
      <c r="K41" t="s">
        <v>21</v>
      </c>
      <c r="L41" t="s">
        <v>22</v>
      </c>
      <c r="M41" s="2">
        <v>89403.145000000004</v>
      </c>
      <c r="N41" s="17">
        <v>25.846761099999998</v>
      </c>
      <c r="O41" s="17">
        <v>2310781.7303999998</v>
      </c>
    </row>
    <row r="42" spans="1:15" x14ac:dyDescent="0.3">
      <c r="A42">
        <v>2100</v>
      </c>
      <c r="B42" s="1">
        <v>43831</v>
      </c>
      <c r="C42" t="s">
        <v>2</v>
      </c>
      <c r="D42">
        <v>1</v>
      </c>
      <c r="E42" t="s">
        <v>9</v>
      </c>
      <c r="F42">
        <v>2020</v>
      </c>
      <c r="G42">
        <v>11.8</v>
      </c>
      <c r="H42">
        <v>24.9</v>
      </c>
      <c r="I42">
        <v>31.6</v>
      </c>
      <c r="J42">
        <v>0</v>
      </c>
      <c r="K42" t="s">
        <v>21</v>
      </c>
      <c r="L42" t="s">
        <v>22</v>
      </c>
      <c r="M42" s="2">
        <v>89077.854999999996</v>
      </c>
      <c r="N42" s="17">
        <v>50.921802759999999</v>
      </c>
      <c r="O42" s="17">
        <v>4536004.9626000002</v>
      </c>
    </row>
    <row r="43" spans="1:15" x14ac:dyDescent="0.3">
      <c r="A43">
        <v>2101</v>
      </c>
      <c r="B43" s="1">
        <v>42778</v>
      </c>
      <c r="C43" t="s">
        <v>10</v>
      </c>
      <c r="D43">
        <v>7</v>
      </c>
      <c r="E43" t="s">
        <v>6</v>
      </c>
      <c r="F43">
        <v>2017</v>
      </c>
      <c r="G43">
        <v>15.1</v>
      </c>
      <c r="H43">
        <v>19.899999999999999</v>
      </c>
      <c r="I43">
        <v>12.6</v>
      </c>
      <c r="J43">
        <v>2</v>
      </c>
      <c r="K43" t="s">
        <v>22</v>
      </c>
      <c r="L43" t="s">
        <v>21</v>
      </c>
      <c r="M43" s="2">
        <v>89003.15</v>
      </c>
      <c r="N43" s="17">
        <v>19.865113940000001</v>
      </c>
      <c r="O43" s="17">
        <v>1768057.7157999999</v>
      </c>
    </row>
    <row r="44" spans="1:15" x14ac:dyDescent="0.3">
      <c r="A44">
        <v>2102</v>
      </c>
      <c r="B44" s="1">
        <v>42749</v>
      </c>
      <c r="C44" t="s">
        <v>2</v>
      </c>
      <c r="D44">
        <v>3</v>
      </c>
      <c r="E44" t="s">
        <v>5</v>
      </c>
      <c r="F44">
        <v>2017</v>
      </c>
      <c r="G44">
        <v>15.2</v>
      </c>
      <c r="H44">
        <v>23.5</v>
      </c>
      <c r="I44">
        <v>16.5</v>
      </c>
      <c r="J44">
        <v>2.6</v>
      </c>
      <c r="K44" t="s">
        <v>21</v>
      </c>
      <c r="L44" t="s">
        <v>21</v>
      </c>
      <c r="M44" s="2">
        <v>88996.625</v>
      </c>
      <c r="N44" s="17">
        <v>42.294834850000001</v>
      </c>
      <c r="O44" s="17">
        <v>3764097.5565999998</v>
      </c>
    </row>
    <row r="45" spans="1:15" x14ac:dyDescent="0.3">
      <c r="A45">
        <v>2103</v>
      </c>
      <c r="B45" s="1">
        <v>43436</v>
      </c>
      <c r="C45" t="s">
        <v>20</v>
      </c>
      <c r="D45">
        <v>48</v>
      </c>
      <c r="E45" t="s">
        <v>6</v>
      </c>
      <c r="F45">
        <v>2018</v>
      </c>
      <c r="G45">
        <v>12.2</v>
      </c>
      <c r="H45">
        <v>19.5</v>
      </c>
      <c r="I45">
        <v>18.899999999999999</v>
      </c>
      <c r="J45">
        <v>10.4</v>
      </c>
      <c r="K45" t="s">
        <v>22</v>
      </c>
      <c r="L45" t="s">
        <v>21</v>
      </c>
      <c r="M45" s="2">
        <v>88903.065000000002</v>
      </c>
      <c r="N45" s="17">
        <v>24.455382029999999</v>
      </c>
      <c r="O45" s="17">
        <v>2174158.4182000002</v>
      </c>
    </row>
    <row r="46" spans="1:15" x14ac:dyDescent="0.3">
      <c r="A46">
        <v>2104</v>
      </c>
      <c r="B46" s="1">
        <v>44094</v>
      </c>
      <c r="C46" t="s">
        <v>17</v>
      </c>
      <c r="D46">
        <v>38</v>
      </c>
      <c r="E46" t="s">
        <v>6</v>
      </c>
      <c r="F46">
        <v>2020</v>
      </c>
      <c r="G46">
        <v>17.100000000000001</v>
      </c>
      <c r="H46">
        <v>22</v>
      </c>
      <c r="I46">
        <v>16.7</v>
      </c>
      <c r="J46">
        <v>0</v>
      </c>
      <c r="K46" t="s">
        <v>21</v>
      </c>
      <c r="L46" t="s">
        <v>21</v>
      </c>
      <c r="M46" s="2">
        <v>86891.23</v>
      </c>
      <c r="N46" s="17">
        <v>23.051334789999999</v>
      </c>
      <c r="O46" s="17">
        <v>2002958.8330000001</v>
      </c>
    </row>
    <row r="47" spans="1:15" x14ac:dyDescent="0.3">
      <c r="A47">
        <v>2105</v>
      </c>
      <c r="B47" s="1">
        <v>42737</v>
      </c>
      <c r="C47" t="s">
        <v>2</v>
      </c>
      <c r="D47">
        <v>2</v>
      </c>
      <c r="E47" t="s">
        <v>7</v>
      </c>
      <c r="F47">
        <v>2017</v>
      </c>
      <c r="G47">
        <v>14.8</v>
      </c>
      <c r="H47">
        <v>17.8</v>
      </c>
      <c r="I47">
        <v>7.8</v>
      </c>
      <c r="J47">
        <v>0.4</v>
      </c>
      <c r="K47" t="s">
        <v>21</v>
      </c>
      <c r="L47" t="s">
        <v>22</v>
      </c>
      <c r="M47" s="2">
        <v>86507.47</v>
      </c>
      <c r="N47" s="17">
        <v>30.618702880000001</v>
      </c>
      <c r="O47" s="17">
        <v>2648746.5208000001</v>
      </c>
    </row>
    <row r="48" spans="1:15" x14ac:dyDescent="0.3">
      <c r="A48">
        <v>2106</v>
      </c>
      <c r="B48" s="1">
        <v>43094</v>
      </c>
      <c r="C48" t="s">
        <v>20</v>
      </c>
      <c r="D48">
        <v>53</v>
      </c>
      <c r="E48" t="s">
        <v>7</v>
      </c>
      <c r="F48">
        <v>2017</v>
      </c>
      <c r="G48">
        <v>15.1</v>
      </c>
      <c r="H48">
        <v>21.4</v>
      </c>
      <c r="I48">
        <v>29</v>
      </c>
      <c r="J48">
        <v>0</v>
      </c>
      <c r="K48" t="s">
        <v>21</v>
      </c>
      <c r="L48" t="s">
        <v>22</v>
      </c>
      <c r="M48" s="2">
        <v>85094.375</v>
      </c>
      <c r="N48" s="17">
        <v>44.900300629999997</v>
      </c>
      <c r="O48" s="17">
        <v>3820763.0194000001</v>
      </c>
    </row>
    <row r="51" spans="1:15" x14ac:dyDescent="0.3">
      <c r="E51" s="18" t="s">
        <v>53</v>
      </c>
      <c r="F51" s="19"/>
      <c r="G51" s="20">
        <f>AVERAGE(G29:G48)</f>
        <v>13.420000000000002</v>
      </c>
      <c r="H51" s="20">
        <f>AVERAGE(H29:H48)</f>
        <v>20.664999999999999</v>
      </c>
      <c r="I51" s="20">
        <f t="shared" ref="I51:O51" si="1">AVERAGE(I29:I48)</f>
        <v>20.975000000000001</v>
      </c>
      <c r="J51" s="20">
        <f t="shared" si="1"/>
        <v>2.42</v>
      </c>
      <c r="K51" s="20" t="s">
        <v>48</v>
      </c>
      <c r="L51" s="20" t="s">
        <v>48</v>
      </c>
      <c r="M51" s="63">
        <f t="shared" si="1"/>
        <v>89899.936749999993</v>
      </c>
      <c r="N51" s="20">
        <f t="shared" si="1"/>
        <v>41.982642554500003</v>
      </c>
      <c r="O51" s="62">
        <f t="shared" si="1"/>
        <v>3785749.5012350008</v>
      </c>
    </row>
    <row r="52" spans="1:15" x14ac:dyDescent="0.3">
      <c r="E52" s="18" t="s">
        <v>102</v>
      </c>
      <c r="F52" s="19"/>
      <c r="G52" s="21">
        <f>AVERAGE(G51:H51)</f>
        <v>17.0425</v>
      </c>
      <c r="J52" t="s">
        <v>48</v>
      </c>
    </row>
    <row r="53" spans="1:15" x14ac:dyDescent="0.3">
      <c r="A53" t="s">
        <v>54</v>
      </c>
    </row>
    <row r="55" spans="1:15" x14ac:dyDescent="0.3">
      <c r="B55" t="s">
        <v>104</v>
      </c>
    </row>
    <row r="56" spans="1:15" x14ac:dyDescent="0.3">
      <c r="B56" t="s">
        <v>117</v>
      </c>
    </row>
    <row r="57" spans="1:15" x14ac:dyDescent="0.3">
      <c r="B57" s="22" t="s">
        <v>55</v>
      </c>
    </row>
    <row r="58" spans="1:15" x14ac:dyDescent="0.3">
      <c r="B58" t="s">
        <v>103</v>
      </c>
    </row>
    <row r="59" spans="1:15" x14ac:dyDescent="0.3">
      <c r="B59" t="s">
        <v>118</v>
      </c>
    </row>
    <row r="60" spans="1:15" x14ac:dyDescent="0.3">
      <c r="B60" t="s">
        <v>107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82AF-AAFC-4D1C-8D91-3565D7BD5D38}">
  <dimension ref="A1:AQ62"/>
  <sheetViews>
    <sheetView zoomScale="40" zoomScaleNormal="4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Q32" sqref="A26:AQ32"/>
    </sheetView>
  </sheetViews>
  <sheetFormatPr defaultRowHeight="14.4" x14ac:dyDescent="0.3"/>
  <cols>
    <col min="1" max="1" width="19.33203125" bestFit="1" customWidth="1"/>
    <col min="2" max="3" width="13.44140625" bestFit="1" customWidth="1"/>
    <col min="4" max="4" width="14.6640625" bestFit="1" customWidth="1"/>
    <col min="5" max="10" width="13.44140625" bestFit="1" customWidth="1"/>
    <col min="11" max="11" width="14.6640625" bestFit="1" customWidth="1"/>
    <col min="12" max="17" width="13.44140625" bestFit="1" customWidth="1"/>
    <col min="18" max="18" width="14.6640625" bestFit="1" customWidth="1"/>
    <col min="19" max="24" width="13.44140625" bestFit="1" customWidth="1"/>
    <col min="25" max="25" width="14.6640625" bestFit="1" customWidth="1"/>
    <col min="26" max="31" width="13.44140625" bestFit="1" customWidth="1"/>
    <col min="32" max="32" width="14.6640625" bestFit="1" customWidth="1"/>
    <col min="33" max="38" width="13.44140625" bestFit="1" customWidth="1"/>
    <col min="39" max="39" width="14.6640625" bestFit="1" customWidth="1"/>
    <col min="40" max="43" width="13.44140625" bestFit="1" customWidth="1"/>
    <col min="44" max="44" width="17.44140625" bestFit="1" customWidth="1"/>
    <col min="45" max="46" width="15.88671875" bestFit="1" customWidth="1"/>
    <col min="47" max="47" width="17.44140625" bestFit="1" customWidth="1"/>
    <col min="48" max="48" width="15.88671875" bestFit="1" customWidth="1"/>
    <col min="49" max="50" width="17.44140625" bestFit="1" customWidth="1"/>
  </cols>
  <sheetData>
    <row r="1" spans="1:43" ht="15" thickBot="1" x14ac:dyDescent="0.35">
      <c r="A1" s="7" t="s">
        <v>79</v>
      </c>
    </row>
    <row r="2" spans="1:43" ht="15" thickBot="1" x14ac:dyDescent="0.35">
      <c r="B2" s="30">
        <v>2015</v>
      </c>
      <c r="C2" s="31"/>
      <c r="D2" s="31"/>
      <c r="E2" s="31"/>
      <c r="F2" s="31"/>
      <c r="G2" s="31"/>
      <c r="H2" s="32"/>
      <c r="I2" s="30">
        <v>2016</v>
      </c>
      <c r="J2" s="31"/>
      <c r="K2" s="31"/>
      <c r="L2" s="31"/>
      <c r="M2" s="31"/>
      <c r="N2" s="31"/>
      <c r="O2" s="32"/>
      <c r="P2" s="30">
        <v>2017</v>
      </c>
      <c r="Q2" s="31"/>
      <c r="R2" s="31"/>
      <c r="S2" s="31"/>
      <c r="T2" s="31"/>
      <c r="U2" s="31"/>
      <c r="V2" s="32"/>
      <c r="W2" s="30">
        <v>2018</v>
      </c>
      <c r="X2" s="31"/>
      <c r="Y2" s="31"/>
      <c r="Z2" s="31"/>
      <c r="AA2" s="31"/>
      <c r="AB2" s="31"/>
      <c r="AC2" s="32"/>
      <c r="AD2" s="30">
        <v>2019</v>
      </c>
      <c r="AE2" s="31"/>
      <c r="AF2" s="31"/>
      <c r="AG2" s="31"/>
      <c r="AH2" s="31"/>
      <c r="AI2" s="31"/>
      <c r="AJ2" s="32"/>
      <c r="AK2" s="30">
        <v>2020</v>
      </c>
      <c r="AL2" s="31"/>
      <c r="AM2" s="31"/>
      <c r="AN2" s="31"/>
      <c r="AO2" s="31"/>
      <c r="AP2" s="31"/>
      <c r="AQ2" s="32"/>
    </row>
    <row r="3" spans="1:43" ht="15" thickBot="1" x14ac:dyDescent="0.35">
      <c r="B3" s="28" t="s">
        <v>7</v>
      </c>
      <c r="C3" t="s">
        <v>8</v>
      </c>
      <c r="D3" t="s">
        <v>9</v>
      </c>
      <c r="E3" t="s">
        <v>3</v>
      </c>
      <c r="F3" t="s">
        <v>4</v>
      </c>
      <c r="G3" t="s">
        <v>5</v>
      </c>
      <c r="H3" s="29" t="s">
        <v>6</v>
      </c>
      <c r="I3" t="s">
        <v>7</v>
      </c>
      <c r="J3" t="s">
        <v>8</v>
      </c>
      <c r="K3" t="s">
        <v>9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3</v>
      </c>
      <c r="T3" t="s">
        <v>4</v>
      </c>
      <c r="U3" t="s">
        <v>5</v>
      </c>
      <c r="V3" t="s">
        <v>6</v>
      </c>
      <c r="W3" t="s">
        <v>7</v>
      </c>
      <c r="X3" t="s">
        <v>8</v>
      </c>
      <c r="Y3" t="s">
        <v>9</v>
      </c>
      <c r="Z3" t="s">
        <v>3</v>
      </c>
      <c r="AA3" t="s">
        <v>4</v>
      </c>
      <c r="AB3" t="s">
        <v>5</v>
      </c>
      <c r="AC3" t="s">
        <v>6</v>
      </c>
      <c r="AD3" t="s">
        <v>7</v>
      </c>
      <c r="AE3" t="s">
        <v>8</v>
      </c>
      <c r="AF3" t="s">
        <v>9</v>
      </c>
      <c r="AG3" t="s">
        <v>3</v>
      </c>
      <c r="AH3" t="s">
        <v>4</v>
      </c>
      <c r="AI3" t="s">
        <v>5</v>
      </c>
      <c r="AJ3" t="s">
        <v>6</v>
      </c>
      <c r="AK3" t="s">
        <v>7</v>
      </c>
      <c r="AL3" t="s">
        <v>8</v>
      </c>
      <c r="AM3" t="s">
        <v>9</v>
      </c>
      <c r="AN3" t="s">
        <v>3</v>
      </c>
      <c r="AO3" t="s">
        <v>4</v>
      </c>
      <c r="AP3" t="s">
        <v>5</v>
      </c>
      <c r="AQ3" t="s">
        <v>6</v>
      </c>
    </row>
    <row r="4" spans="1:43" x14ac:dyDescent="0.3">
      <c r="A4" s="24">
        <v>1</v>
      </c>
      <c r="B4" s="33"/>
      <c r="C4" s="34"/>
      <c r="D4" s="34"/>
      <c r="E4" s="34">
        <v>99635.03</v>
      </c>
      <c r="F4" s="34">
        <v>129606.01</v>
      </c>
      <c r="G4" s="34">
        <v>142300.54</v>
      </c>
      <c r="H4" s="35">
        <v>104330.715</v>
      </c>
      <c r="I4" s="33"/>
      <c r="J4" s="34"/>
      <c r="K4" s="34"/>
      <c r="L4" s="34"/>
      <c r="M4" s="34">
        <v>116040.925</v>
      </c>
      <c r="N4" s="34">
        <v>99622.64</v>
      </c>
      <c r="O4" s="35">
        <v>97656.445000000007</v>
      </c>
      <c r="P4" s="33"/>
      <c r="Q4" s="34"/>
      <c r="R4" s="34"/>
      <c r="S4" s="34"/>
      <c r="T4" s="34"/>
      <c r="U4" s="34"/>
      <c r="V4" s="35">
        <v>89403.145000000004</v>
      </c>
      <c r="W4" s="33">
        <v>95959.684999999998</v>
      </c>
      <c r="X4" s="34">
        <v>105277.85</v>
      </c>
      <c r="Y4" s="34">
        <v>106373.825</v>
      </c>
      <c r="Z4" s="34">
        <v>113337.685</v>
      </c>
      <c r="AA4" s="34">
        <v>123247.735</v>
      </c>
      <c r="AB4" s="34">
        <v>133705.845</v>
      </c>
      <c r="AC4" s="35">
        <v>107142.815</v>
      </c>
      <c r="AD4" s="33"/>
      <c r="AE4" s="34">
        <v>98933.06</v>
      </c>
      <c r="AF4" s="34">
        <v>106470.675</v>
      </c>
      <c r="AG4" s="34">
        <v>118789.605</v>
      </c>
      <c r="AH4" s="34">
        <v>133288.46</v>
      </c>
      <c r="AI4" s="34">
        <v>97262.79</v>
      </c>
      <c r="AJ4" s="35">
        <v>93606.214999999997</v>
      </c>
      <c r="AK4" s="33"/>
      <c r="AL4" s="34"/>
      <c r="AM4" s="34">
        <v>89077.854999999996</v>
      </c>
      <c r="AN4" s="34">
        <v>102988.185</v>
      </c>
      <c r="AO4" s="34">
        <v>118922.215</v>
      </c>
      <c r="AP4" s="34">
        <v>102245.61</v>
      </c>
      <c r="AQ4" s="35">
        <v>95671.2</v>
      </c>
    </row>
    <row r="5" spans="1:43" x14ac:dyDescent="0.3">
      <c r="A5" s="24">
        <v>2</v>
      </c>
      <c r="B5" s="36">
        <v>118132.2</v>
      </c>
      <c r="C5" s="27">
        <v>130672.485</v>
      </c>
      <c r="D5" s="27">
        <v>153514.82</v>
      </c>
      <c r="E5" s="27">
        <v>142015.655</v>
      </c>
      <c r="F5" s="27">
        <v>121801.155</v>
      </c>
      <c r="G5" s="27">
        <v>103043.66</v>
      </c>
      <c r="H5" s="37">
        <v>99865.755000000005</v>
      </c>
      <c r="I5" s="36">
        <v>110932.505</v>
      </c>
      <c r="J5" s="27">
        <v>117873.58</v>
      </c>
      <c r="K5" s="27">
        <v>115064.265</v>
      </c>
      <c r="L5" s="27">
        <v>112392.69500000001</v>
      </c>
      <c r="M5" s="27">
        <v>111879.54</v>
      </c>
      <c r="N5" s="27">
        <v>105482.69500000001</v>
      </c>
      <c r="O5" s="37">
        <v>113049.145</v>
      </c>
      <c r="P5" s="36">
        <v>86507.47</v>
      </c>
      <c r="Q5" s="27">
        <v>97564.744999999995</v>
      </c>
      <c r="R5" s="27">
        <v>116606.795</v>
      </c>
      <c r="S5" s="27">
        <v>128079.845</v>
      </c>
      <c r="T5" s="27">
        <v>136308.73499999999</v>
      </c>
      <c r="U5" s="27">
        <v>134955.01999999999</v>
      </c>
      <c r="V5" s="37">
        <v>122777.02499999999</v>
      </c>
      <c r="W5" s="36">
        <v>118832.07</v>
      </c>
      <c r="X5" s="27">
        <v>111361.05</v>
      </c>
      <c r="Y5" s="27">
        <v>116530.04</v>
      </c>
      <c r="Z5" s="27">
        <v>139607.905</v>
      </c>
      <c r="AA5" s="27">
        <v>132022.87</v>
      </c>
      <c r="AB5" s="27">
        <v>98977.05</v>
      </c>
      <c r="AC5" s="37">
        <v>92021.68</v>
      </c>
      <c r="AD5" s="36">
        <v>109874.9</v>
      </c>
      <c r="AE5" s="27">
        <v>113446.1</v>
      </c>
      <c r="AF5" s="27">
        <v>105483.435</v>
      </c>
      <c r="AG5" s="27">
        <v>108078.69500000001</v>
      </c>
      <c r="AH5" s="27">
        <v>119728.63499999999</v>
      </c>
      <c r="AI5" s="27">
        <v>108628.96</v>
      </c>
      <c r="AJ5" s="37">
        <v>101853.24</v>
      </c>
      <c r="AK5" s="36">
        <v>110253.59</v>
      </c>
      <c r="AL5" s="27">
        <v>109336.56</v>
      </c>
      <c r="AM5" s="27">
        <v>110038.625</v>
      </c>
      <c r="AN5" s="27">
        <v>127365.59</v>
      </c>
      <c r="AO5" s="27">
        <v>122533.88</v>
      </c>
      <c r="AP5" s="27">
        <v>91886.604999999996</v>
      </c>
      <c r="AQ5" s="37">
        <v>91797.595000000001</v>
      </c>
    </row>
    <row r="6" spans="1:43" x14ac:dyDescent="0.3">
      <c r="A6" s="24">
        <v>3</v>
      </c>
      <c r="B6" s="36">
        <v>131261.125</v>
      </c>
      <c r="C6" s="27">
        <v>126527.36</v>
      </c>
      <c r="D6" s="27">
        <v>119741.62</v>
      </c>
      <c r="E6" s="27">
        <v>118411.22</v>
      </c>
      <c r="F6" s="27">
        <v>116690.765</v>
      </c>
      <c r="G6" s="27">
        <v>99371.31</v>
      </c>
      <c r="H6" s="37">
        <v>97728.75</v>
      </c>
      <c r="I6" s="36">
        <v>141133.08499999999</v>
      </c>
      <c r="J6" s="27">
        <v>135006.10999999999</v>
      </c>
      <c r="K6" s="27">
        <v>160011.07500000001</v>
      </c>
      <c r="L6" s="27">
        <v>120396.33500000001</v>
      </c>
      <c r="M6" s="27">
        <v>113244.79</v>
      </c>
      <c r="N6" s="27">
        <v>103046.17</v>
      </c>
      <c r="O6" s="37">
        <v>114097.07</v>
      </c>
      <c r="P6" s="36">
        <v>116211.99</v>
      </c>
      <c r="Q6" s="27">
        <v>120366.32</v>
      </c>
      <c r="R6" s="27">
        <v>111595.855</v>
      </c>
      <c r="S6" s="27">
        <v>118783.94500000001</v>
      </c>
      <c r="T6" s="27">
        <v>111341.675</v>
      </c>
      <c r="U6" s="27">
        <v>88996.625</v>
      </c>
      <c r="V6" s="37">
        <v>90294</v>
      </c>
      <c r="W6" s="36">
        <v>109389.095</v>
      </c>
      <c r="X6" s="27">
        <v>116074.03</v>
      </c>
      <c r="Y6" s="27">
        <v>129286.36500000001</v>
      </c>
      <c r="Z6" s="27">
        <v>154648.065</v>
      </c>
      <c r="AA6" s="27">
        <v>165070.595</v>
      </c>
      <c r="AB6" s="27">
        <v>124825.02499999999</v>
      </c>
      <c r="AC6" s="37">
        <v>127305.2</v>
      </c>
      <c r="AD6" s="36">
        <v>147070.535</v>
      </c>
      <c r="AE6" s="27">
        <v>152496.245</v>
      </c>
      <c r="AF6" s="27">
        <v>136971.755</v>
      </c>
      <c r="AG6" s="27">
        <v>145211.49</v>
      </c>
      <c r="AH6" s="27">
        <v>134898.21</v>
      </c>
      <c r="AI6" s="27">
        <v>101692.45</v>
      </c>
      <c r="AJ6" s="37">
        <v>102283.13</v>
      </c>
      <c r="AK6" s="36">
        <v>119653.94500000001</v>
      </c>
      <c r="AL6" s="27">
        <v>137302.60500000001</v>
      </c>
      <c r="AM6" s="27">
        <v>137408.22500000001</v>
      </c>
      <c r="AN6" s="27">
        <v>109669.645</v>
      </c>
      <c r="AO6" s="27">
        <v>108108.175</v>
      </c>
      <c r="AP6" s="27">
        <v>105946.34</v>
      </c>
      <c r="AQ6" s="37">
        <v>106921.55499999999</v>
      </c>
    </row>
    <row r="7" spans="1:43" x14ac:dyDescent="0.3">
      <c r="A7" s="24">
        <v>4</v>
      </c>
      <c r="B7" s="36">
        <v>116883.15</v>
      </c>
      <c r="C7" s="27">
        <v>128968.125</v>
      </c>
      <c r="D7" s="27">
        <v>148702.505</v>
      </c>
      <c r="E7" s="27">
        <v>153232.1</v>
      </c>
      <c r="F7" s="27">
        <v>138095.20000000001</v>
      </c>
      <c r="G7" s="27">
        <v>116310.59</v>
      </c>
      <c r="H7" s="37">
        <v>97959.46</v>
      </c>
      <c r="I7" s="36">
        <v>147817.58499999999</v>
      </c>
      <c r="J7" s="27">
        <v>148612.37</v>
      </c>
      <c r="K7" s="27">
        <v>142471.51</v>
      </c>
      <c r="L7" s="27">
        <v>139450.61499999999</v>
      </c>
      <c r="M7" s="27">
        <v>129135.185</v>
      </c>
      <c r="N7" s="27">
        <v>108097.845</v>
      </c>
      <c r="O7" s="37">
        <v>103396.3</v>
      </c>
      <c r="P7" s="36">
        <v>120928.705</v>
      </c>
      <c r="Q7" s="27">
        <v>140517.65</v>
      </c>
      <c r="R7" s="27">
        <v>111211.35</v>
      </c>
      <c r="S7" s="27">
        <v>112371.41</v>
      </c>
      <c r="T7" s="27">
        <v>107937.685</v>
      </c>
      <c r="U7" s="27">
        <v>96779.07</v>
      </c>
      <c r="V7" s="37">
        <v>103291.61</v>
      </c>
      <c r="W7" s="36">
        <v>137955.42499999999</v>
      </c>
      <c r="X7" s="27">
        <v>128314.47</v>
      </c>
      <c r="Y7" s="27">
        <v>128899.765</v>
      </c>
      <c r="Z7" s="27">
        <v>139245.21</v>
      </c>
      <c r="AA7" s="27">
        <v>128599.46</v>
      </c>
      <c r="AB7" s="27">
        <v>139114.58499999999</v>
      </c>
      <c r="AC7" s="37">
        <v>159436.69</v>
      </c>
      <c r="AD7" s="36">
        <v>130517.97</v>
      </c>
      <c r="AE7" s="27">
        <v>141444.78</v>
      </c>
      <c r="AF7" s="27">
        <v>125501.15</v>
      </c>
      <c r="AG7" s="27">
        <v>155891.345</v>
      </c>
      <c r="AH7" s="27">
        <v>168894.845</v>
      </c>
      <c r="AI7" s="27">
        <v>114818.66499999999</v>
      </c>
      <c r="AJ7" s="37">
        <v>99801.574999999997</v>
      </c>
      <c r="AK7" s="36">
        <v>116291.535</v>
      </c>
      <c r="AL7" s="27">
        <v>112128.19500000001</v>
      </c>
      <c r="AM7" s="27">
        <v>119287.15</v>
      </c>
      <c r="AN7" s="27">
        <v>112254.83</v>
      </c>
      <c r="AO7" s="27">
        <v>109316.375</v>
      </c>
      <c r="AP7" s="27">
        <v>102445.88</v>
      </c>
      <c r="AQ7" s="37">
        <v>101233.205</v>
      </c>
    </row>
    <row r="8" spans="1:43" x14ac:dyDescent="0.3">
      <c r="A8" s="24">
        <v>5</v>
      </c>
      <c r="B8" s="36">
        <v>103769.48</v>
      </c>
      <c r="C8" s="27">
        <v>118393.31</v>
      </c>
      <c r="D8" s="27">
        <v>116763.72500000001</v>
      </c>
      <c r="E8" s="27">
        <v>119313.73</v>
      </c>
      <c r="F8" s="27">
        <v>121018.15</v>
      </c>
      <c r="G8" s="27">
        <v>103822.97</v>
      </c>
      <c r="H8" s="37">
        <v>100178.84</v>
      </c>
      <c r="I8" s="36">
        <v>112649.60000000001</v>
      </c>
      <c r="J8" s="27">
        <v>110152.815</v>
      </c>
      <c r="K8" s="27">
        <v>133718.035</v>
      </c>
      <c r="L8" s="27">
        <v>134169.82999999999</v>
      </c>
      <c r="M8" s="27">
        <v>123615.21</v>
      </c>
      <c r="N8" s="27">
        <v>107579.345</v>
      </c>
      <c r="O8" s="37">
        <v>101279.65</v>
      </c>
      <c r="P8" s="36">
        <v>141332.05499999999</v>
      </c>
      <c r="Q8" s="27">
        <v>115664.16</v>
      </c>
      <c r="R8" s="27">
        <v>111936.7</v>
      </c>
      <c r="S8" s="27">
        <v>98590.06</v>
      </c>
      <c r="T8" s="27">
        <v>112513.82</v>
      </c>
      <c r="U8" s="27">
        <v>108336.53</v>
      </c>
      <c r="V8" s="37">
        <v>109020.58</v>
      </c>
      <c r="W8" s="36">
        <v>160437.565</v>
      </c>
      <c r="X8" s="27">
        <v>115239.57</v>
      </c>
      <c r="Y8" s="27">
        <v>108524.18</v>
      </c>
      <c r="Z8" s="27">
        <v>109949.21</v>
      </c>
      <c r="AA8" s="27">
        <v>112946.34</v>
      </c>
      <c r="AB8" s="27">
        <v>104947.325</v>
      </c>
      <c r="AC8" s="37">
        <v>106065.935</v>
      </c>
      <c r="AD8" s="36">
        <v>112374.63</v>
      </c>
      <c r="AE8" s="27">
        <v>138455.45499999999</v>
      </c>
      <c r="AF8" s="27">
        <v>142113.375</v>
      </c>
      <c r="AG8" s="27">
        <v>110277.21</v>
      </c>
      <c r="AH8" s="27">
        <v>104422.79</v>
      </c>
      <c r="AI8" s="27">
        <v>124749.065</v>
      </c>
      <c r="AJ8" s="37">
        <v>133287.58499999999</v>
      </c>
      <c r="AK8" s="36">
        <v>103134.46</v>
      </c>
      <c r="AL8" s="27">
        <v>116190.55499999999</v>
      </c>
      <c r="AM8" s="27">
        <v>129812.91499999999</v>
      </c>
      <c r="AN8" s="27">
        <v>154816.49</v>
      </c>
      <c r="AO8" s="27">
        <v>170653.84</v>
      </c>
      <c r="AP8" s="27">
        <v>131856.315</v>
      </c>
      <c r="AQ8" s="37">
        <v>97609.06</v>
      </c>
    </row>
    <row r="9" spans="1:43" x14ac:dyDescent="0.3">
      <c r="A9" s="24">
        <v>6</v>
      </c>
      <c r="B9" s="36">
        <v>118694.16</v>
      </c>
      <c r="C9" s="27">
        <v>122880.13</v>
      </c>
      <c r="D9" s="27">
        <v>117398.03</v>
      </c>
      <c r="E9" s="27">
        <v>122279.425</v>
      </c>
      <c r="F9" s="27">
        <v>141837.005</v>
      </c>
      <c r="G9" s="27">
        <v>132138.36499999999</v>
      </c>
      <c r="H9" s="37">
        <v>112108.215</v>
      </c>
      <c r="I9" s="36">
        <v>121942.895</v>
      </c>
      <c r="J9" s="27">
        <v>133989.155</v>
      </c>
      <c r="K9" s="27">
        <v>122594.47500000001</v>
      </c>
      <c r="L9" s="27">
        <v>119919.605</v>
      </c>
      <c r="M9" s="27">
        <v>126330.55</v>
      </c>
      <c r="N9" s="27">
        <v>123737.01</v>
      </c>
      <c r="O9" s="37">
        <v>124436.81</v>
      </c>
      <c r="P9" s="36">
        <v>124292.955</v>
      </c>
      <c r="Q9" s="27">
        <v>112863.01</v>
      </c>
      <c r="R9" s="27">
        <v>114133.73</v>
      </c>
      <c r="S9" s="27">
        <v>110669.27</v>
      </c>
      <c r="T9" s="27">
        <v>117452.27</v>
      </c>
      <c r="U9" s="27">
        <v>117361.7</v>
      </c>
      <c r="V9" s="37">
        <v>110384.27499999999</v>
      </c>
      <c r="W9" s="36">
        <v>126465.96</v>
      </c>
      <c r="X9" s="27">
        <v>137539.72500000001</v>
      </c>
      <c r="Y9" s="27">
        <v>159307.315</v>
      </c>
      <c r="Z9" s="27">
        <v>149473.01</v>
      </c>
      <c r="AA9" s="27">
        <v>137101.87</v>
      </c>
      <c r="AB9" s="27">
        <v>118113.8</v>
      </c>
      <c r="AC9" s="37">
        <v>100440.29</v>
      </c>
      <c r="AD9" s="36">
        <v>119168.96000000001</v>
      </c>
      <c r="AE9" s="27">
        <v>119702.045</v>
      </c>
      <c r="AF9" s="27">
        <v>140497.815</v>
      </c>
      <c r="AG9" s="27">
        <v>141593.54500000001</v>
      </c>
      <c r="AH9" s="27">
        <v>117327.495</v>
      </c>
      <c r="AI9" s="27">
        <v>95668.77</v>
      </c>
      <c r="AJ9" s="37">
        <v>94786.72</v>
      </c>
      <c r="AK9" s="36">
        <v>105004.91</v>
      </c>
      <c r="AL9" s="27">
        <v>107034.065</v>
      </c>
      <c r="AM9" s="27">
        <v>108988.44</v>
      </c>
      <c r="AN9" s="27">
        <v>120569.46</v>
      </c>
      <c r="AO9" s="27">
        <v>120734.85</v>
      </c>
      <c r="AP9" s="27">
        <v>107864.44500000001</v>
      </c>
      <c r="AQ9" s="37">
        <v>103857.11</v>
      </c>
    </row>
    <row r="10" spans="1:43" x14ac:dyDescent="0.3">
      <c r="A10" s="24">
        <v>7</v>
      </c>
      <c r="B10" s="36">
        <v>126813.075</v>
      </c>
      <c r="C10" s="27">
        <v>145948.565</v>
      </c>
      <c r="D10" s="27">
        <v>149322.85</v>
      </c>
      <c r="E10" s="27">
        <v>131376.78</v>
      </c>
      <c r="F10" s="27">
        <v>136070.62</v>
      </c>
      <c r="G10" s="27">
        <v>119692.02499999999</v>
      </c>
      <c r="H10" s="37">
        <v>125287.71</v>
      </c>
      <c r="I10" s="36">
        <v>129327.22500000001</v>
      </c>
      <c r="J10" s="27">
        <v>131271.26500000001</v>
      </c>
      <c r="K10" s="27">
        <v>132265.005</v>
      </c>
      <c r="L10" s="27">
        <v>131003.79</v>
      </c>
      <c r="M10" s="27">
        <v>133845.51999999999</v>
      </c>
      <c r="N10" s="27">
        <v>120839.995</v>
      </c>
      <c r="O10" s="37">
        <v>104364.735</v>
      </c>
      <c r="P10" s="36">
        <v>108761.37</v>
      </c>
      <c r="Q10" s="27">
        <v>111543.81</v>
      </c>
      <c r="R10" s="27">
        <v>142213.66</v>
      </c>
      <c r="S10" s="27">
        <v>155060.60999999999</v>
      </c>
      <c r="T10" s="27">
        <v>138793.59</v>
      </c>
      <c r="U10" s="27">
        <v>111983.51</v>
      </c>
      <c r="V10" s="37">
        <v>89003.15</v>
      </c>
      <c r="W10" s="36">
        <v>116209.13</v>
      </c>
      <c r="X10" s="27">
        <v>124882.715</v>
      </c>
      <c r="Y10" s="27">
        <v>115269.5</v>
      </c>
      <c r="Z10" s="27">
        <v>117260.245</v>
      </c>
      <c r="AA10" s="27">
        <v>114736.355</v>
      </c>
      <c r="AB10" s="27">
        <v>105799.935</v>
      </c>
      <c r="AC10" s="37">
        <v>105085.515</v>
      </c>
      <c r="AD10" s="36">
        <v>114085.645</v>
      </c>
      <c r="AE10" s="27">
        <v>107697.205</v>
      </c>
      <c r="AF10" s="27">
        <v>106692.845</v>
      </c>
      <c r="AG10" s="27">
        <v>107655.08</v>
      </c>
      <c r="AH10" s="27">
        <v>113910.46</v>
      </c>
      <c r="AI10" s="27">
        <v>106467.235</v>
      </c>
      <c r="AJ10" s="37">
        <v>108470.925</v>
      </c>
      <c r="AK10" s="36">
        <v>122975.46</v>
      </c>
      <c r="AL10" s="27">
        <v>127110.58</v>
      </c>
      <c r="AM10" s="27">
        <v>124618.565</v>
      </c>
      <c r="AN10" s="27">
        <v>139137.185</v>
      </c>
      <c r="AO10" s="27">
        <v>139855.63</v>
      </c>
      <c r="AP10" s="27">
        <v>108300.63499999999</v>
      </c>
      <c r="AQ10" s="37">
        <v>100904.27</v>
      </c>
    </row>
    <row r="11" spans="1:43" x14ac:dyDescent="0.3">
      <c r="A11" s="24">
        <v>8</v>
      </c>
      <c r="B11" s="36">
        <v>131832.63</v>
      </c>
      <c r="C11" s="27">
        <v>127666.01</v>
      </c>
      <c r="D11" s="27">
        <v>125972.765</v>
      </c>
      <c r="E11" s="27">
        <v>139399.69</v>
      </c>
      <c r="F11" s="27">
        <v>139465.67499999999</v>
      </c>
      <c r="G11" s="27">
        <v>136283.03</v>
      </c>
      <c r="H11" s="37">
        <v>138016.35</v>
      </c>
      <c r="I11" s="36">
        <v>120863.325</v>
      </c>
      <c r="J11" s="27">
        <v>117062.035</v>
      </c>
      <c r="K11" s="27">
        <v>119481.79</v>
      </c>
      <c r="L11" s="27">
        <v>125964.185</v>
      </c>
      <c r="M11" s="27">
        <v>122991.66</v>
      </c>
      <c r="N11" s="27">
        <v>105911.71</v>
      </c>
      <c r="O11" s="37">
        <v>107884.355</v>
      </c>
      <c r="P11" s="36">
        <v>104844.105</v>
      </c>
      <c r="Q11" s="27">
        <v>111613.05</v>
      </c>
      <c r="R11" s="27">
        <v>116299.39</v>
      </c>
      <c r="S11" s="27">
        <v>119947.59</v>
      </c>
      <c r="T11" s="27">
        <v>111885.97</v>
      </c>
      <c r="U11" s="27">
        <v>95623.35</v>
      </c>
      <c r="V11" s="37">
        <v>91280.024999999994</v>
      </c>
      <c r="W11" s="36">
        <v>113116.425</v>
      </c>
      <c r="X11" s="27">
        <v>120035.38499999999</v>
      </c>
      <c r="Y11" s="27">
        <v>124481.41499999999</v>
      </c>
      <c r="Z11" s="27">
        <v>133607.065</v>
      </c>
      <c r="AA11" s="27">
        <v>136328.345</v>
      </c>
      <c r="AB11" s="27">
        <v>119226.435</v>
      </c>
      <c r="AC11" s="37">
        <v>96305.07</v>
      </c>
      <c r="AD11" s="36">
        <v>116995.065</v>
      </c>
      <c r="AE11" s="27">
        <v>110531.6</v>
      </c>
      <c r="AF11" s="27">
        <v>108972.30499999999</v>
      </c>
      <c r="AG11" s="27">
        <v>110235.33500000001</v>
      </c>
      <c r="AH11" s="27">
        <v>109901.75999999999</v>
      </c>
      <c r="AI11" s="27">
        <v>99890.25</v>
      </c>
      <c r="AJ11" s="37">
        <v>106877.86500000001</v>
      </c>
      <c r="AK11" s="36">
        <v>123351.845</v>
      </c>
      <c r="AL11" s="27">
        <v>119178.12</v>
      </c>
      <c r="AM11" s="27">
        <v>109375.215</v>
      </c>
      <c r="AN11" s="27">
        <v>112202.145</v>
      </c>
      <c r="AO11" s="27">
        <v>108949.05499999999</v>
      </c>
      <c r="AP11" s="27">
        <v>96922.02</v>
      </c>
      <c r="AQ11" s="37">
        <v>106129.66499999999</v>
      </c>
    </row>
    <row r="12" spans="1:43" x14ac:dyDescent="0.3">
      <c r="A12" s="24">
        <v>9</v>
      </c>
      <c r="B12" s="36">
        <v>135255.815</v>
      </c>
      <c r="C12" s="27">
        <v>120263.515</v>
      </c>
      <c r="D12" s="27">
        <v>130062.755</v>
      </c>
      <c r="E12" s="27">
        <v>131525.85500000001</v>
      </c>
      <c r="F12" s="27">
        <v>131069.4</v>
      </c>
      <c r="G12" s="27">
        <v>116275.73</v>
      </c>
      <c r="H12" s="37">
        <v>103462.78</v>
      </c>
      <c r="I12" s="36">
        <v>130527.325</v>
      </c>
      <c r="J12" s="27">
        <v>156924.82999999999</v>
      </c>
      <c r="K12" s="27">
        <v>152419.41500000001</v>
      </c>
      <c r="L12" s="27">
        <v>138064.85500000001</v>
      </c>
      <c r="M12" s="27">
        <v>122575.935</v>
      </c>
      <c r="N12" s="27">
        <v>110545.84</v>
      </c>
      <c r="O12" s="37">
        <v>105781.985</v>
      </c>
      <c r="P12" s="36">
        <v>105341.86500000001</v>
      </c>
      <c r="Q12" s="27">
        <v>112351.47</v>
      </c>
      <c r="R12" s="27">
        <v>116690.17</v>
      </c>
      <c r="S12" s="27">
        <v>117948.685</v>
      </c>
      <c r="T12" s="27">
        <v>111229.52</v>
      </c>
      <c r="U12" s="27">
        <v>95046.904999999999</v>
      </c>
      <c r="V12" s="37">
        <v>100495.61500000001</v>
      </c>
      <c r="W12" s="36">
        <v>117952.36500000001</v>
      </c>
      <c r="X12" s="27">
        <v>127894.285</v>
      </c>
      <c r="Y12" s="27">
        <v>123400.17</v>
      </c>
      <c r="Z12" s="27">
        <v>117346.26</v>
      </c>
      <c r="AA12" s="27">
        <v>119960.33</v>
      </c>
      <c r="AB12" s="27">
        <v>111096.30499999999</v>
      </c>
      <c r="AC12" s="37">
        <v>101334.2</v>
      </c>
      <c r="AD12" s="36">
        <v>133476.60500000001</v>
      </c>
      <c r="AE12" s="27">
        <v>123114.11500000001</v>
      </c>
      <c r="AF12" s="27">
        <v>125272.27</v>
      </c>
      <c r="AG12" s="27">
        <v>150472.255</v>
      </c>
      <c r="AH12" s="27">
        <v>163682.04</v>
      </c>
      <c r="AI12" s="27">
        <v>146265.11499999999</v>
      </c>
      <c r="AJ12" s="37">
        <v>138597.69</v>
      </c>
      <c r="AK12" s="36">
        <v>122619.05499999999</v>
      </c>
      <c r="AL12" s="27">
        <v>123558.425</v>
      </c>
      <c r="AM12" s="27">
        <v>108371.125</v>
      </c>
      <c r="AN12" s="27">
        <v>108675.4</v>
      </c>
      <c r="AO12" s="27">
        <v>110006.97</v>
      </c>
      <c r="AP12" s="27">
        <v>100380.94</v>
      </c>
      <c r="AQ12" s="37">
        <v>101413.145</v>
      </c>
    </row>
    <row r="13" spans="1:43" x14ac:dyDescent="0.3">
      <c r="A13" s="24">
        <v>10</v>
      </c>
      <c r="B13" s="36">
        <v>123301.83500000001</v>
      </c>
      <c r="C13" s="27">
        <v>126750.29</v>
      </c>
      <c r="D13" s="27">
        <v>120764.185</v>
      </c>
      <c r="E13" s="27">
        <v>114967.345</v>
      </c>
      <c r="F13" s="27">
        <v>117053.75</v>
      </c>
      <c r="G13" s="27">
        <v>108344.575</v>
      </c>
      <c r="H13" s="37">
        <v>106348.78</v>
      </c>
      <c r="I13" s="36">
        <v>125400.08</v>
      </c>
      <c r="J13" s="27">
        <v>142242.595</v>
      </c>
      <c r="K13" s="27">
        <v>145182.98000000001</v>
      </c>
      <c r="L13" s="27">
        <v>136226.12</v>
      </c>
      <c r="M13" s="27">
        <v>149376.57</v>
      </c>
      <c r="N13" s="27">
        <v>124692.315</v>
      </c>
      <c r="O13" s="37">
        <v>117707.95</v>
      </c>
      <c r="P13" s="36">
        <v>131090.77499999999</v>
      </c>
      <c r="Q13" s="27">
        <v>140167.5</v>
      </c>
      <c r="R13" s="27">
        <v>137291.97</v>
      </c>
      <c r="S13" s="27">
        <v>127633.27499999999</v>
      </c>
      <c r="T13" s="27">
        <v>124311.33</v>
      </c>
      <c r="U13" s="27">
        <v>116083.295</v>
      </c>
      <c r="V13" s="37">
        <v>103539.02</v>
      </c>
      <c r="W13" s="36">
        <v>112527.285</v>
      </c>
      <c r="X13" s="27">
        <v>113850.81</v>
      </c>
      <c r="Y13" s="27">
        <v>122717.5</v>
      </c>
      <c r="Z13" s="27">
        <v>128732.59</v>
      </c>
      <c r="AA13" s="27">
        <v>127805.485</v>
      </c>
      <c r="AB13" s="27">
        <v>120398.88499999999</v>
      </c>
      <c r="AC13" s="37">
        <v>104486.18</v>
      </c>
      <c r="AD13" s="36">
        <v>136528.81</v>
      </c>
      <c r="AE13" s="27">
        <v>126073.53</v>
      </c>
      <c r="AF13" s="27">
        <v>108723.61500000001</v>
      </c>
      <c r="AG13" s="27">
        <v>114519.86500000001</v>
      </c>
      <c r="AH13" s="27">
        <v>117281.2</v>
      </c>
      <c r="AI13" s="27">
        <v>106854.935</v>
      </c>
      <c r="AJ13" s="37">
        <v>101994.05499999999</v>
      </c>
      <c r="AK13" s="36">
        <v>106359.955</v>
      </c>
      <c r="AL13" s="27">
        <v>108746.37</v>
      </c>
      <c r="AM13" s="27">
        <v>117505.625</v>
      </c>
      <c r="AN13" s="27">
        <v>119734.63499999999</v>
      </c>
      <c r="AO13" s="27">
        <v>111322.325</v>
      </c>
      <c r="AP13" s="27">
        <v>96850.78</v>
      </c>
      <c r="AQ13" s="37">
        <v>92553.29</v>
      </c>
    </row>
    <row r="14" spans="1:43" x14ac:dyDescent="0.3">
      <c r="A14" s="24">
        <v>11</v>
      </c>
      <c r="B14" s="36">
        <v>108282.48</v>
      </c>
      <c r="C14" s="27">
        <v>125828.53</v>
      </c>
      <c r="D14" s="27">
        <v>124418.41499999999</v>
      </c>
      <c r="E14" s="27">
        <v>121683.65</v>
      </c>
      <c r="F14" s="27">
        <v>120929.815</v>
      </c>
      <c r="G14" s="27">
        <v>108738.82</v>
      </c>
      <c r="H14" s="37">
        <v>100170.295</v>
      </c>
      <c r="I14" s="36">
        <v>131465.82500000001</v>
      </c>
      <c r="J14" s="27">
        <v>160285.01500000001</v>
      </c>
      <c r="K14" s="27">
        <v>152599.125</v>
      </c>
      <c r="L14" s="27">
        <v>135635.70499999999</v>
      </c>
      <c r="M14" s="27">
        <v>141414.35</v>
      </c>
      <c r="N14" s="27">
        <v>119690.755</v>
      </c>
      <c r="O14" s="37">
        <v>111329.62</v>
      </c>
      <c r="P14" s="36">
        <v>116447.855</v>
      </c>
      <c r="Q14" s="27">
        <v>117931.46</v>
      </c>
      <c r="R14" s="27">
        <v>124370.765</v>
      </c>
      <c r="S14" s="27">
        <v>129649.25</v>
      </c>
      <c r="T14" s="27">
        <v>125346.075</v>
      </c>
      <c r="U14" s="27">
        <v>108816.81</v>
      </c>
      <c r="V14" s="37">
        <v>102617.51</v>
      </c>
      <c r="W14" s="36">
        <v>97542.31</v>
      </c>
      <c r="X14" s="27">
        <v>112663.625</v>
      </c>
      <c r="Y14" s="27">
        <v>114195.35</v>
      </c>
      <c r="Z14" s="27">
        <v>116045.27</v>
      </c>
      <c r="AA14" s="27">
        <v>116284.345</v>
      </c>
      <c r="AB14" s="27">
        <v>110715.12</v>
      </c>
      <c r="AC14" s="37">
        <v>97262.705000000002</v>
      </c>
      <c r="AD14" s="36">
        <v>103219.08</v>
      </c>
      <c r="AE14" s="27">
        <v>110086.7</v>
      </c>
      <c r="AF14" s="27">
        <v>114740.52</v>
      </c>
      <c r="AG14" s="27">
        <v>112785.78</v>
      </c>
      <c r="AH14" s="27">
        <v>111179.125</v>
      </c>
      <c r="AI14" s="27">
        <v>105119.48</v>
      </c>
      <c r="AJ14" s="37">
        <v>105669.045</v>
      </c>
      <c r="AK14" s="36">
        <v>94641.7</v>
      </c>
      <c r="AL14" s="27">
        <v>112142.54</v>
      </c>
      <c r="AM14" s="27">
        <v>118830.14</v>
      </c>
      <c r="AN14" s="27">
        <v>120272.77499999999</v>
      </c>
      <c r="AO14" s="27">
        <v>115075.81</v>
      </c>
      <c r="AP14" s="27">
        <v>96016.19</v>
      </c>
      <c r="AQ14" s="37">
        <v>97664.934999999998</v>
      </c>
    </row>
    <row r="15" spans="1:43" x14ac:dyDescent="0.3">
      <c r="A15" s="24">
        <v>12</v>
      </c>
      <c r="B15" s="36">
        <v>123787.075</v>
      </c>
      <c r="C15" s="27">
        <v>125600.86</v>
      </c>
      <c r="D15" s="27">
        <v>127975.815</v>
      </c>
      <c r="E15" s="27">
        <v>128319.45</v>
      </c>
      <c r="F15" s="27">
        <v>119491.32</v>
      </c>
      <c r="G15" s="27">
        <v>106754.8</v>
      </c>
      <c r="H15" s="37">
        <v>106555.03</v>
      </c>
      <c r="I15" s="36">
        <v>105388.57</v>
      </c>
      <c r="J15" s="27">
        <v>123073.98</v>
      </c>
      <c r="K15" s="27">
        <v>135047.625</v>
      </c>
      <c r="L15" s="27">
        <v>143184.80499999999</v>
      </c>
      <c r="M15" s="27">
        <v>118189.72</v>
      </c>
      <c r="N15" s="27">
        <v>105484.1</v>
      </c>
      <c r="O15" s="37">
        <v>100394.06</v>
      </c>
      <c r="P15" s="36">
        <v>104468.9</v>
      </c>
      <c r="Q15" s="27">
        <v>133227.785</v>
      </c>
      <c r="R15" s="27">
        <v>139672.83499999999</v>
      </c>
      <c r="S15" s="27">
        <v>124255.97500000001</v>
      </c>
      <c r="T15" s="27">
        <v>111612.075</v>
      </c>
      <c r="U15" s="27">
        <v>107731.78</v>
      </c>
      <c r="V15" s="37">
        <v>113593.82</v>
      </c>
      <c r="W15" s="36">
        <v>111617.94500000001</v>
      </c>
      <c r="X15" s="27">
        <v>110794.26</v>
      </c>
      <c r="Y15" s="27">
        <v>111254.315</v>
      </c>
      <c r="Z15" s="27">
        <v>115020.505</v>
      </c>
      <c r="AA15" s="27">
        <v>119298.325</v>
      </c>
      <c r="AB15" s="27">
        <v>112312.69500000001</v>
      </c>
      <c r="AC15" s="37">
        <v>98918.514999999999</v>
      </c>
      <c r="AD15" s="36">
        <v>121954.38499999999</v>
      </c>
      <c r="AE15" s="27">
        <v>123290.83500000001</v>
      </c>
      <c r="AF15" s="27">
        <v>123994.3</v>
      </c>
      <c r="AG15" s="27">
        <v>124181.405</v>
      </c>
      <c r="AH15" s="27">
        <v>128305.64</v>
      </c>
      <c r="AI15" s="27">
        <v>109147.65</v>
      </c>
      <c r="AJ15" s="37">
        <v>104226.83</v>
      </c>
      <c r="AK15" s="36">
        <v>110586.815</v>
      </c>
      <c r="AL15" s="27">
        <v>115254.185</v>
      </c>
      <c r="AM15" s="27">
        <v>121127.145</v>
      </c>
      <c r="AN15" s="27">
        <v>127266.86</v>
      </c>
      <c r="AO15" s="27">
        <v>111547.605</v>
      </c>
      <c r="AP15" s="27">
        <v>103999.33500000001</v>
      </c>
      <c r="AQ15" s="37">
        <v>97449.684999999998</v>
      </c>
    </row>
    <row r="16" spans="1:43" x14ac:dyDescent="0.3">
      <c r="A16" s="24">
        <v>13</v>
      </c>
      <c r="B16" s="36">
        <v>122810.05</v>
      </c>
      <c r="C16" s="27">
        <v>123234.935</v>
      </c>
      <c r="D16" s="27">
        <v>122268.86</v>
      </c>
      <c r="E16" s="27">
        <v>121998.2</v>
      </c>
      <c r="F16" s="27">
        <v>122346.33500000001</v>
      </c>
      <c r="G16" s="27">
        <v>112187.715</v>
      </c>
      <c r="H16" s="37">
        <v>106418.66499999999</v>
      </c>
      <c r="I16" s="36">
        <v>117796.715</v>
      </c>
      <c r="J16" s="27">
        <v>124081.46</v>
      </c>
      <c r="K16" s="27">
        <v>126074.895</v>
      </c>
      <c r="L16" s="27">
        <v>125072.73</v>
      </c>
      <c r="M16" s="27">
        <v>101740.89</v>
      </c>
      <c r="N16" s="27">
        <v>102726.745</v>
      </c>
      <c r="O16" s="37">
        <v>98324.645000000004</v>
      </c>
      <c r="P16" s="36">
        <v>131980.98499999999</v>
      </c>
      <c r="Q16" s="27">
        <v>127625.36500000001</v>
      </c>
      <c r="R16" s="27">
        <v>114696.37</v>
      </c>
      <c r="S16" s="27">
        <v>111632.83500000001</v>
      </c>
      <c r="T16" s="27">
        <v>115411.41</v>
      </c>
      <c r="U16" s="27">
        <v>107465.98</v>
      </c>
      <c r="V16" s="37">
        <v>104189.1</v>
      </c>
      <c r="W16" s="36">
        <v>112488.215</v>
      </c>
      <c r="X16" s="27">
        <v>116809.36500000001</v>
      </c>
      <c r="Y16" s="27">
        <v>117744.005</v>
      </c>
      <c r="Z16" s="27">
        <v>116457.26</v>
      </c>
      <c r="AA16" s="27">
        <v>97070.345000000001</v>
      </c>
      <c r="AB16" s="27">
        <v>99687.64</v>
      </c>
      <c r="AC16" s="37">
        <v>98817.03</v>
      </c>
      <c r="AD16" s="36">
        <v>107583.935</v>
      </c>
      <c r="AE16" s="27">
        <v>108840.18</v>
      </c>
      <c r="AF16" s="27">
        <v>113307.595</v>
      </c>
      <c r="AG16" s="27">
        <v>113923.16</v>
      </c>
      <c r="AH16" s="27">
        <v>110768.285</v>
      </c>
      <c r="AI16" s="27">
        <v>101262.655</v>
      </c>
      <c r="AJ16" s="37">
        <v>101119.83500000001</v>
      </c>
      <c r="AK16" s="36">
        <v>112906.94500000001</v>
      </c>
      <c r="AL16" s="27">
        <v>114935.545</v>
      </c>
      <c r="AM16" s="27">
        <v>113147.815</v>
      </c>
      <c r="AN16" s="27">
        <v>110088.01</v>
      </c>
      <c r="AO16" s="27">
        <v>111958.245</v>
      </c>
      <c r="AP16" s="27">
        <v>97923.714999999997</v>
      </c>
      <c r="AQ16" s="37">
        <v>95953.205000000002</v>
      </c>
    </row>
    <row r="17" spans="1:43" x14ac:dyDescent="0.3">
      <c r="A17" s="24">
        <v>14</v>
      </c>
      <c r="B17" s="36">
        <v>123061.87</v>
      </c>
      <c r="C17" s="27">
        <v>125795.325</v>
      </c>
      <c r="D17" s="27">
        <v>122042.265</v>
      </c>
      <c r="E17" s="27">
        <v>113838.41</v>
      </c>
      <c r="F17" s="27">
        <v>98891.06</v>
      </c>
      <c r="G17" s="27">
        <v>103999.17</v>
      </c>
      <c r="H17" s="37">
        <v>103685.45</v>
      </c>
      <c r="I17" s="36">
        <v>102746.6</v>
      </c>
      <c r="J17" s="27">
        <v>118281.13</v>
      </c>
      <c r="K17" s="27">
        <v>122625.21</v>
      </c>
      <c r="L17" s="27">
        <v>122964.715</v>
      </c>
      <c r="M17" s="27">
        <v>116321.60000000001</v>
      </c>
      <c r="N17" s="27">
        <v>102832.72</v>
      </c>
      <c r="O17" s="37">
        <v>102084</v>
      </c>
      <c r="P17" s="36">
        <v>116237.22</v>
      </c>
      <c r="Q17" s="27">
        <v>111032.97500000001</v>
      </c>
      <c r="R17" s="27">
        <v>109640.33</v>
      </c>
      <c r="S17" s="27">
        <v>107491.87</v>
      </c>
      <c r="T17" s="27">
        <v>110662.245</v>
      </c>
      <c r="U17" s="27">
        <v>97402.264999999999</v>
      </c>
      <c r="V17" s="37">
        <v>94477.095000000001</v>
      </c>
      <c r="W17" s="36">
        <v>98258.25</v>
      </c>
      <c r="X17" s="27">
        <v>113381.53</v>
      </c>
      <c r="Y17" s="27">
        <v>115974.61</v>
      </c>
      <c r="Z17" s="27">
        <v>117551.69500000001</v>
      </c>
      <c r="AA17" s="27">
        <v>115979.07</v>
      </c>
      <c r="AB17" s="27">
        <v>105938.47500000001</v>
      </c>
      <c r="AC17" s="37">
        <v>100571.16499999999</v>
      </c>
      <c r="AD17" s="36">
        <v>116817.43</v>
      </c>
      <c r="AE17" s="27">
        <v>114927.205</v>
      </c>
      <c r="AF17" s="27">
        <v>115188.76</v>
      </c>
      <c r="AG17" s="27">
        <v>113763.83500000001</v>
      </c>
      <c r="AH17" s="27">
        <v>111484.73</v>
      </c>
      <c r="AI17" s="27">
        <v>102229.645</v>
      </c>
      <c r="AJ17" s="37">
        <v>93590.425000000003</v>
      </c>
      <c r="AK17" s="36">
        <v>107687.51</v>
      </c>
      <c r="AL17" s="27">
        <v>109043.86500000001</v>
      </c>
      <c r="AM17" s="27">
        <v>110991.625</v>
      </c>
      <c r="AN17" s="27">
        <v>116302.66499999999</v>
      </c>
      <c r="AO17" s="27">
        <v>104294.57</v>
      </c>
      <c r="AP17" s="27">
        <v>101854.155</v>
      </c>
      <c r="AQ17" s="37">
        <v>105098.02499999999</v>
      </c>
    </row>
    <row r="18" spans="1:43" x14ac:dyDescent="0.3">
      <c r="A18" s="24">
        <v>15</v>
      </c>
      <c r="B18" s="36">
        <v>107383.37</v>
      </c>
      <c r="C18" s="27">
        <v>120235.505</v>
      </c>
      <c r="D18" s="27">
        <v>122129.77499999999</v>
      </c>
      <c r="E18" s="27">
        <v>123990.76</v>
      </c>
      <c r="F18" s="27">
        <v>121753.11500000001</v>
      </c>
      <c r="G18" s="27">
        <v>110034.16499999999</v>
      </c>
      <c r="H18" s="37">
        <v>103760.22500000001</v>
      </c>
      <c r="I18" s="36">
        <v>120445.735</v>
      </c>
      <c r="J18" s="27">
        <v>120371.235</v>
      </c>
      <c r="K18" s="27">
        <v>125657.125</v>
      </c>
      <c r="L18" s="27">
        <v>125663.33</v>
      </c>
      <c r="M18" s="27">
        <v>124266.88499999999</v>
      </c>
      <c r="N18" s="27">
        <v>109044.9</v>
      </c>
      <c r="O18" s="37">
        <v>99845.345000000001</v>
      </c>
      <c r="P18" s="36">
        <v>107895.52499999999</v>
      </c>
      <c r="Q18" s="27">
        <v>113138.67</v>
      </c>
      <c r="R18" s="27">
        <v>114191.35</v>
      </c>
      <c r="S18" s="27">
        <v>114817.30499999999</v>
      </c>
      <c r="T18" s="27">
        <v>110160.02499999999</v>
      </c>
      <c r="U18" s="27">
        <v>99084.74</v>
      </c>
      <c r="V18" s="37">
        <v>96041.895000000004</v>
      </c>
      <c r="W18" s="36">
        <v>118702.925</v>
      </c>
      <c r="X18" s="27">
        <v>122423.01</v>
      </c>
      <c r="Y18" s="27">
        <v>121944.995</v>
      </c>
      <c r="Z18" s="27">
        <v>119876.63</v>
      </c>
      <c r="AA18" s="27">
        <v>113609.76</v>
      </c>
      <c r="AB18" s="27">
        <v>105135.30499999999</v>
      </c>
      <c r="AC18" s="37">
        <v>104123.39</v>
      </c>
      <c r="AD18" s="36">
        <v>108543.63499999999</v>
      </c>
      <c r="AE18" s="27">
        <v>111999.03999999999</v>
      </c>
      <c r="AF18" s="27">
        <v>120858.98</v>
      </c>
      <c r="AG18" s="27">
        <v>116890.61</v>
      </c>
      <c r="AH18" s="27">
        <v>114848.77</v>
      </c>
      <c r="AI18" s="27">
        <v>105963.55499999999</v>
      </c>
      <c r="AJ18" s="37">
        <v>98680</v>
      </c>
      <c r="AK18" s="36">
        <v>118074.565</v>
      </c>
      <c r="AL18" s="27">
        <v>118404.455</v>
      </c>
      <c r="AM18" s="27">
        <v>108404.01</v>
      </c>
      <c r="AN18" s="27">
        <v>108587.52</v>
      </c>
      <c r="AO18" s="27">
        <v>94831.23</v>
      </c>
      <c r="AP18" s="27">
        <v>92097.07</v>
      </c>
      <c r="AQ18" s="37">
        <v>101760.09</v>
      </c>
    </row>
    <row r="19" spans="1:43" x14ac:dyDescent="0.3">
      <c r="A19" s="24">
        <v>16</v>
      </c>
      <c r="B19" s="36">
        <v>125107.78</v>
      </c>
      <c r="C19" s="27">
        <v>127793.38</v>
      </c>
      <c r="D19" s="27">
        <v>126673.935</v>
      </c>
      <c r="E19" s="27">
        <v>126937.94</v>
      </c>
      <c r="F19" s="27">
        <v>131031.41499999999</v>
      </c>
      <c r="G19" s="27">
        <v>109763.985</v>
      </c>
      <c r="H19" s="37">
        <v>107160.54</v>
      </c>
      <c r="I19" s="36">
        <v>118614.005</v>
      </c>
      <c r="J19" s="27">
        <v>123808.76</v>
      </c>
      <c r="K19" s="27">
        <v>124686.63</v>
      </c>
      <c r="L19" s="27">
        <v>126519.065</v>
      </c>
      <c r="M19" s="27">
        <v>124721.485</v>
      </c>
      <c r="N19" s="27">
        <v>108525.965</v>
      </c>
      <c r="O19" s="37">
        <v>100526.30499999999</v>
      </c>
      <c r="P19" s="36">
        <v>113287.05499999999</v>
      </c>
      <c r="Q19" s="27">
        <v>114159.965</v>
      </c>
      <c r="R19" s="27">
        <v>114335.995</v>
      </c>
      <c r="S19" s="27">
        <v>112704.045</v>
      </c>
      <c r="T19" s="27">
        <v>97436.41</v>
      </c>
      <c r="U19" s="27">
        <v>99608.57</v>
      </c>
      <c r="V19" s="37">
        <v>96594.744999999995</v>
      </c>
      <c r="W19" s="36">
        <v>115694.64</v>
      </c>
      <c r="X19" s="27">
        <v>121092.855</v>
      </c>
      <c r="Y19" s="27">
        <v>120784.875</v>
      </c>
      <c r="Z19" s="27">
        <v>120448.935</v>
      </c>
      <c r="AA19" s="27">
        <v>118324.09</v>
      </c>
      <c r="AB19" s="27">
        <v>107479.26</v>
      </c>
      <c r="AC19" s="37">
        <v>103662.05</v>
      </c>
      <c r="AD19" s="36">
        <v>114194.955</v>
      </c>
      <c r="AE19" s="27">
        <v>115392.875</v>
      </c>
      <c r="AF19" s="27">
        <v>117281.13</v>
      </c>
      <c r="AG19" s="27">
        <v>111360.065</v>
      </c>
      <c r="AH19" s="27">
        <v>95967.404999999999</v>
      </c>
      <c r="AI19" s="27">
        <v>95654.36</v>
      </c>
      <c r="AJ19" s="37">
        <v>94810.664999999994</v>
      </c>
      <c r="AK19" s="36">
        <v>100025.9</v>
      </c>
      <c r="AL19" s="27">
        <v>107849.83</v>
      </c>
      <c r="AM19" s="27">
        <v>104547.34</v>
      </c>
      <c r="AN19" s="27">
        <v>106527.94500000001</v>
      </c>
      <c r="AO19" s="27">
        <v>106943.49</v>
      </c>
      <c r="AP19" s="27">
        <v>106888.545</v>
      </c>
      <c r="AQ19" s="37">
        <v>100737.83500000001</v>
      </c>
    </row>
    <row r="20" spans="1:43" x14ac:dyDescent="0.3">
      <c r="A20" s="24">
        <v>17</v>
      </c>
      <c r="B20" s="36">
        <v>126696.19</v>
      </c>
      <c r="C20" s="27">
        <v>127973.58500000001</v>
      </c>
      <c r="D20" s="27">
        <v>128598.495</v>
      </c>
      <c r="E20" s="27">
        <v>126483.80499999999</v>
      </c>
      <c r="F20" s="27">
        <v>126230.785</v>
      </c>
      <c r="G20" s="27">
        <v>111803.625</v>
      </c>
      <c r="H20" s="37">
        <v>108217.82</v>
      </c>
      <c r="I20" s="36">
        <v>123441.82</v>
      </c>
      <c r="J20" s="27">
        <v>126846.44500000001</v>
      </c>
      <c r="K20" s="27">
        <v>125204.785</v>
      </c>
      <c r="L20" s="27">
        <v>125514.14</v>
      </c>
      <c r="M20" s="27">
        <v>120124.30499999999</v>
      </c>
      <c r="N20" s="27">
        <v>108773.745</v>
      </c>
      <c r="O20" s="37">
        <v>105642.28</v>
      </c>
      <c r="P20" s="36">
        <v>99945.494999999995</v>
      </c>
      <c r="Q20" s="27">
        <v>111955.175</v>
      </c>
      <c r="R20" s="27">
        <v>114436.97</v>
      </c>
      <c r="S20" s="27">
        <v>112816.68</v>
      </c>
      <c r="T20" s="27">
        <v>114522.44</v>
      </c>
      <c r="U20" s="27">
        <v>102528.4</v>
      </c>
      <c r="V20" s="37">
        <v>97356.565000000002</v>
      </c>
      <c r="W20" s="36">
        <v>117799.97</v>
      </c>
      <c r="X20" s="27">
        <v>117642.645</v>
      </c>
      <c r="Y20" s="27">
        <v>106654.955</v>
      </c>
      <c r="Z20" s="27">
        <v>117617.51</v>
      </c>
      <c r="AA20" s="27">
        <v>119079.465</v>
      </c>
      <c r="AB20" s="27">
        <v>108613.38</v>
      </c>
      <c r="AC20" s="37">
        <v>105277.715</v>
      </c>
      <c r="AD20" s="36">
        <v>100246.51</v>
      </c>
      <c r="AE20" s="27">
        <v>114240.88499999999</v>
      </c>
      <c r="AF20" s="27">
        <v>113264.23</v>
      </c>
      <c r="AG20" s="27">
        <v>98112.464999999997</v>
      </c>
      <c r="AH20" s="27">
        <v>107226.59</v>
      </c>
      <c r="AI20" s="27">
        <v>105374.93</v>
      </c>
      <c r="AJ20" s="37">
        <v>101057.43</v>
      </c>
      <c r="AK20" s="36">
        <v>109168.595</v>
      </c>
      <c r="AL20" s="27">
        <v>111417.63</v>
      </c>
      <c r="AM20" s="27">
        <v>113506.01</v>
      </c>
      <c r="AN20" s="27">
        <v>112872.88</v>
      </c>
      <c r="AO20" s="27">
        <v>106565.295</v>
      </c>
      <c r="AP20" s="27">
        <v>96845.119999999995</v>
      </c>
      <c r="AQ20" s="37">
        <v>96572.934999999998</v>
      </c>
    </row>
    <row r="21" spans="1:43" x14ac:dyDescent="0.3">
      <c r="A21" s="24">
        <v>18</v>
      </c>
      <c r="B21" s="36">
        <v>127855.22</v>
      </c>
      <c r="C21" s="27">
        <v>132642.14000000001</v>
      </c>
      <c r="D21" s="27">
        <v>132814.61499999999</v>
      </c>
      <c r="E21" s="27">
        <v>132669.57999999999</v>
      </c>
      <c r="F21" s="27">
        <v>126304.44500000001</v>
      </c>
      <c r="G21" s="27">
        <v>108487.97500000001</v>
      </c>
      <c r="H21" s="37">
        <v>109233.34</v>
      </c>
      <c r="I21" s="36">
        <v>104072.435</v>
      </c>
      <c r="J21" s="27">
        <v>117437.66499999999</v>
      </c>
      <c r="K21" s="27">
        <v>118531.5</v>
      </c>
      <c r="L21" s="27">
        <v>126847.02</v>
      </c>
      <c r="M21" s="27">
        <v>122054.13</v>
      </c>
      <c r="N21" s="27">
        <v>103505.19500000001</v>
      </c>
      <c r="O21" s="37">
        <v>98873.535000000003</v>
      </c>
      <c r="P21" s="36">
        <v>109421.815</v>
      </c>
      <c r="Q21" s="27">
        <v>101548.735</v>
      </c>
      <c r="R21" s="27">
        <v>116795.245</v>
      </c>
      <c r="S21" s="27">
        <v>126329.53</v>
      </c>
      <c r="T21" s="27">
        <v>120144.19</v>
      </c>
      <c r="U21" s="27">
        <v>104864.05</v>
      </c>
      <c r="V21" s="37">
        <v>103756.535</v>
      </c>
      <c r="W21" s="36">
        <v>121551.685</v>
      </c>
      <c r="X21" s="27">
        <v>122642.235</v>
      </c>
      <c r="Y21" s="27">
        <v>118716.595</v>
      </c>
      <c r="Z21" s="27">
        <v>117357.83500000001</v>
      </c>
      <c r="AA21" s="27">
        <v>116870.46</v>
      </c>
      <c r="AB21" s="27">
        <v>106892.995</v>
      </c>
      <c r="AC21" s="37">
        <v>105840.39</v>
      </c>
      <c r="AD21" s="36">
        <v>118307.52499999999</v>
      </c>
      <c r="AE21" s="27">
        <v>110515.6</v>
      </c>
      <c r="AF21" s="27">
        <v>111462.38499999999</v>
      </c>
      <c r="AG21" s="27">
        <v>112948.4</v>
      </c>
      <c r="AH21" s="27">
        <v>110902.185</v>
      </c>
      <c r="AI21" s="27">
        <v>103616.145</v>
      </c>
      <c r="AJ21" s="37">
        <v>104770.705</v>
      </c>
      <c r="AK21" s="36">
        <v>113471.83</v>
      </c>
      <c r="AL21" s="27">
        <v>112124.06</v>
      </c>
      <c r="AM21" s="27">
        <v>121307.84</v>
      </c>
      <c r="AN21" s="27">
        <v>121353.33</v>
      </c>
      <c r="AO21" s="27">
        <v>127238.875</v>
      </c>
      <c r="AP21" s="27">
        <v>111665.72500000001</v>
      </c>
      <c r="AQ21" s="37">
        <v>109669.355</v>
      </c>
    </row>
    <row r="22" spans="1:43" x14ac:dyDescent="0.3">
      <c r="A22" s="24">
        <v>19</v>
      </c>
      <c r="B22" s="36">
        <v>122375.47</v>
      </c>
      <c r="C22" s="27">
        <v>123734.86500000001</v>
      </c>
      <c r="D22" s="27">
        <v>129121.86</v>
      </c>
      <c r="E22" s="27">
        <v>131237.185</v>
      </c>
      <c r="F22" s="27">
        <v>131138.73000000001</v>
      </c>
      <c r="G22" s="27">
        <v>108377.05</v>
      </c>
      <c r="H22" s="37">
        <v>103811.28</v>
      </c>
      <c r="I22" s="36">
        <v>116969.63</v>
      </c>
      <c r="J22" s="27">
        <v>119014.44500000001</v>
      </c>
      <c r="K22" s="27">
        <v>124525.185</v>
      </c>
      <c r="L22" s="27">
        <v>118192.05499999999</v>
      </c>
      <c r="M22" s="27">
        <v>120421.32</v>
      </c>
      <c r="N22" s="27">
        <v>106052.64</v>
      </c>
      <c r="O22" s="37">
        <v>103487.28</v>
      </c>
      <c r="P22" s="36">
        <v>115103.77499999999</v>
      </c>
      <c r="Q22" s="27">
        <v>120718.64</v>
      </c>
      <c r="R22" s="27">
        <v>129196.44500000001</v>
      </c>
      <c r="S22" s="27">
        <v>127260.05</v>
      </c>
      <c r="T22" s="27">
        <v>123150.38499999999</v>
      </c>
      <c r="U22" s="27">
        <v>105013.07</v>
      </c>
      <c r="V22" s="37">
        <v>107424.07</v>
      </c>
      <c r="W22" s="36">
        <v>118254.55499999999</v>
      </c>
      <c r="X22" s="27">
        <v>122876.86500000001</v>
      </c>
      <c r="Y22" s="27">
        <v>122721.46</v>
      </c>
      <c r="Z22" s="27">
        <v>128518.505</v>
      </c>
      <c r="AA22" s="27">
        <v>133467.37</v>
      </c>
      <c r="AB22" s="27">
        <v>111273.755</v>
      </c>
      <c r="AC22" s="37">
        <v>108729.71</v>
      </c>
      <c r="AD22" s="36">
        <v>121535.485</v>
      </c>
      <c r="AE22" s="27">
        <v>116318.435</v>
      </c>
      <c r="AF22" s="27">
        <v>118801.84</v>
      </c>
      <c r="AG22" s="27">
        <v>122003.33500000001</v>
      </c>
      <c r="AH22" s="27">
        <v>123850.86</v>
      </c>
      <c r="AI22" s="27">
        <v>113186.735</v>
      </c>
      <c r="AJ22" s="37">
        <v>110416.88</v>
      </c>
      <c r="AK22" s="36">
        <v>126892.26</v>
      </c>
      <c r="AL22" s="27">
        <v>118839.095</v>
      </c>
      <c r="AM22" s="27">
        <v>113214.27</v>
      </c>
      <c r="AN22" s="27">
        <v>109642.755</v>
      </c>
      <c r="AO22" s="27">
        <v>107914.05499999999</v>
      </c>
      <c r="AP22" s="27">
        <v>107786.255</v>
      </c>
      <c r="AQ22" s="37">
        <v>107555.19</v>
      </c>
    </row>
    <row r="23" spans="1:43" x14ac:dyDescent="0.3">
      <c r="A23" s="24">
        <v>20</v>
      </c>
      <c r="B23" s="36">
        <v>123740.245</v>
      </c>
      <c r="C23" s="27">
        <v>129312.58</v>
      </c>
      <c r="D23" s="27">
        <v>136903.26999999999</v>
      </c>
      <c r="E23" s="27">
        <v>135217.65</v>
      </c>
      <c r="F23" s="27">
        <v>135172.41</v>
      </c>
      <c r="G23" s="27">
        <v>117136.63</v>
      </c>
      <c r="H23" s="37">
        <v>111897.08500000001</v>
      </c>
      <c r="I23" s="36">
        <v>119781.13499999999</v>
      </c>
      <c r="J23" s="27">
        <v>119611.88</v>
      </c>
      <c r="K23" s="27">
        <v>123616.28</v>
      </c>
      <c r="L23" s="27">
        <v>120693.53</v>
      </c>
      <c r="M23" s="27">
        <v>118800.07</v>
      </c>
      <c r="N23" s="27">
        <v>101945.995</v>
      </c>
      <c r="O23" s="37">
        <v>99697.62</v>
      </c>
      <c r="P23" s="36">
        <v>125858.27</v>
      </c>
      <c r="Q23" s="27">
        <v>126760.71</v>
      </c>
      <c r="R23" s="27">
        <v>125747.735</v>
      </c>
      <c r="S23" s="27">
        <v>128753.13</v>
      </c>
      <c r="T23" s="27">
        <v>123523</v>
      </c>
      <c r="U23" s="27">
        <v>109477.42</v>
      </c>
      <c r="V23" s="37">
        <v>107497.03</v>
      </c>
      <c r="W23" s="36">
        <v>129885.955</v>
      </c>
      <c r="X23" s="27">
        <v>131900.51999999999</v>
      </c>
      <c r="Y23" s="27">
        <v>133399.23000000001</v>
      </c>
      <c r="Z23" s="27">
        <v>131757.155</v>
      </c>
      <c r="AA23" s="27">
        <v>127353.575</v>
      </c>
      <c r="AB23" s="27">
        <v>119262.145</v>
      </c>
      <c r="AC23" s="37">
        <v>112349.26</v>
      </c>
      <c r="AD23" s="36">
        <v>119598.605</v>
      </c>
      <c r="AE23" s="27">
        <v>123005.31</v>
      </c>
      <c r="AF23" s="27">
        <v>126264.77499999999</v>
      </c>
      <c r="AG23" s="27">
        <v>127389.485</v>
      </c>
      <c r="AH23" s="27">
        <v>126934.24</v>
      </c>
      <c r="AI23" s="27">
        <v>112990.63499999999</v>
      </c>
      <c r="AJ23" s="37">
        <v>104054.85</v>
      </c>
      <c r="AK23" s="36">
        <v>122550.94500000001</v>
      </c>
      <c r="AL23" s="27">
        <v>120767.795</v>
      </c>
      <c r="AM23" s="27">
        <v>127145.14</v>
      </c>
      <c r="AN23" s="27">
        <v>129285.09</v>
      </c>
      <c r="AO23" s="27">
        <v>129112.45</v>
      </c>
      <c r="AP23" s="27">
        <v>110420.89</v>
      </c>
      <c r="AQ23" s="37">
        <v>109774.425</v>
      </c>
    </row>
    <row r="24" spans="1:43" x14ac:dyDescent="0.3">
      <c r="A24" s="24">
        <v>21</v>
      </c>
      <c r="B24" s="36">
        <v>127524.8</v>
      </c>
      <c r="C24" s="27">
        <v>133235.48000000001</v>
      </c>
      <c r="D24" s="27">
        <v>127522.71</v>
      </c>
      <c r="E24" s="27">
        <v>135361.19500000001</v>
      </c>
      <c r="F24" s="27">
        <v>133422.46</v>
      </c>
      <c r="G24" s="27">
        <v>119331.85</v>
      </c>
      <c r="H24" s="37">
        <v>118783.08500000001</v>
      </c>
      <c r="I24" s="36">
        <v>121182.69500000001</v>
      </c>
      <c r="J24" s="27">
        <v>124209.405</v>
      </c>
      <c r="K24" s="27">
        <v>124352.215</v>
      </c>
      <c r="L24" s="27">
        <v>124392.29</v>
      </c>
      <c r="M24" s="27">
        <v>127705.84</v>
      </c>
      <c r="N24" s="27">
        <v>112336.78</v>
      </c>
      <c r="O24" s="37">
        <v>101618.98</v>
      </c>
      <c r="P24" s="36">
        <v>125871.91499999999</v>
      </c>
      <c r="Q24" s="27">
        <v>127820.715</v>
      </c>
      <c r="R24" s="27">
        <v>125072.675</v>
      </c>
      <c r="S24" s="27">
        <v>122910.48</v>
      </c>
      <c r="T24" s="27">
        <v>123351.45</v>
      </c>
      <c r="U24" s="27">
        <v>109111.61500000001</v>
      </c>
      <c r="V24" s="37">
        <v>105912.16</v>
      </c>
      <c r="W24" s="36">
        <v>124046.80499999999</v>
      </c>
      <c r="X24" s="27">
        <v>126922.995</v>
      </c>
      <c r="Y24" s="27">
        <v>129352.83</v>
      </c>
      <c r="Z24" s="27">
        <v>129553.94</v>
      </c>
      <c r="AA24" s="27">
        <v>127957.57</v>
      </c>
      <c r="AB24" s="27">
        <v>115384.08500000001</v>
      </c>
      <c r="AC24" s="37">
        <v>106044.51</v>
      </c>
      <c r="AD24" s="36">
        <v>118733.42</v>
      </c>
      <c r="AE24" s="27">
        <v>121766.77</v>
      </c>
      <c r="AF24" s="27">
        <v>122015.59</v>
      </c>
      <c r="AG24" s="27">
        <v>119118.11</v>
      </c>
      <c r="AH24" s="27">
        <v>118924.765</v>
      </c>
      <c r="AI24" s="27">
        <v>104949.95</v>
      </c>
      <c r="AJ24" s="37">
        <v>106153.43</v>
      </c>
      <c r="AK24" s="36">
        <v>120076.645</v>
      </c>
      <c r="AL24" s="27">
        <v>119789.97</v>
      </c>
      <c r="AM24" s="27">
        <v>119803.985</v>
      </c>
      <c r="AN24" s="27">
        <v>127563.61</v>
      </c>
      <c r="AO24" s="27">
        <v>130472.2</v>
      </c>
      <c r="AP24" s="27">
        <v>115234.32</v>
      </c>
      <c r="AQ24" s="37">
        <v>109579.82</v>
      </c>
    </row>
    <row r="25" spans="1:43" x14ac:dyDescent="0.3">
      <c r="A25" s="24">
        <v>22</v>
      </c>
      <c r="B25" s="36">
        <v>136690.92000000001</v>
      </c>
      <c r="C25" s="27">
        <v>140886.995</v>
      </c>
      <c r="D25" s="27">
        <v>133103.37</v>
      </c>
      <c r="E25" s="27">
        <v>127900.235</v>
      </c>
      <c r="F25" s="27">
        <v>132338.94</v>
      </c>
      <c r="G25" s="27">
        <v>114669.79</v>
      </c>
      <c r="H25" s="37">
        <v>113261.26</v>
      </c>
      <c r="I25" s="36">
        <v>121424.42</v>
      </c>
      <c r="J25" s="27">
        <v>131916.405</v>
      </c>
      <c r="K25" s="27">
        <v>132170.04999999999</v>
      </c>
      <c r="L25" s="27">
        <v>137080.875</v>
      </c>
      <c r="M25" s="27">
        <v>134317.62</v>
      </c>
      <c r="N25" s="27">
        <v>119938.795</v>
      </c>
      <c r="O25" s="37">
        <v>118751.965</v>
      </c>
      <c r="P25" s="36">
        <v>113551.03999999999</v>
      </c>
      <c r="Q25" s="27">
        <v>119127.205</v>
      </c>
      <c r="R25" s="27">
        <v>121571.97</v>
      </c>
      <c r="S25" s="27">
        <v>124010.03</v>
      </c>
      <c r="T25" s="27">
        <v>123130.6</v>
      </c>
      <c r="U25" s="27">
        <v>104643.675</v>
      </c>
      <c r="V25" s="37">
        <v>110029.55</v>
      </c>
      <c r="W25" s="36">
        <v>119360.265</v>
      </c>
      <c r="X25" s="27">
        <v>123142.76</v>
      </c>
      <c r="Y25" s="27">
        <v>127830.62</v>
      </c>
      <c r="Z25" s="27">
        <v>131159.94500000001</v>
      </c>
      <c r="AA25" s="27">
        <v>135864.065</v>
      </c>
      <c r="AB25" s="27">
        <v>123226.075</v>
      </c>
      <c r="AC25" s="37">
        <v>121177.58500000001</v>
      </c>
      <c r="AD25" s="36">
        <v>130229.295</v>
      </c>
      <c r="AE25" s="27">
        <v>133799.655</v>
      </c>
      <c r="AF25" s="27">
        <v>136301.49</v>
      </c>
      <c r="AG25" s="27">
        <v>138857.13500000001</v>
      </c>
      <c r="AH25" s="27">
        <v>133869.14000000001</v>
      </c>
      <c r="AI25" s="27">
        <v>120653.435</v>
      </c>
      <c r="AJ25" s="37">
        <v>118086.93</v>
      </c>
      <c r="AK25" s="36">
        <v>125532.575</v>
      </c>
      <c r="AL25" s="27">
        <v>126788.83500000001</v>
      </c>
      <c r="AM25" s="27">
        <v>124189.8</v>
      </c>
      <c r="AN25" s="27">
        <v>124062.485</v>
      </c>
      <c r="AO25" s="27">
        <v>120072.09</v>
      </c>
      <c r="AP25" s="27">
        <v>102231.77</v>
      </c>
      <c r="AQ25" s="37">
        <v>102684.59</v>
      </c>
    </row>
    <row r="26" spans="1:43" x14ac:dyDescent="0.3">
      <c r="A26" s="24">
        <v>23</v>
      </c>
      <c r="B26" s="36">
        <v>140919.995</v>
      </c>
      <c r="C26" s="27">
        <v>148534.505</v>
      </c>
      <c r="D26" s="27">
        <v>146902.95000000001</v>
      </c>
      <c r="E26" s="27">
        <v>147155.26500000001</v>
      </c>
      <c r="F26" s="27">
        <v>142625.035</v>
      </c>
      <c r="G26" s="27">
        <v>120128.295</v>
      </c>
      <c r="H26" s="37">
        <v>109609.685</v>
      </c>
      <c r="I26" s="36">
        <v>134983.95499999999</v>
      </c>
      <c r="J26" s="27">
        <v>140402.15</v>
      </c>
      <c r="K26" s="27">
        <v>141195.03</v>
      </c>
      <c r="L26" s="27">
        <v>141292.56</v>
      </c>
      <c r="M26" s="27">
        <v>137717.255</v>
      </c>
      <c r="N26" s="27">
        <v>122764.33</v>
      </c>
      <c r="O26" s="37">
        <v>116052.80499999999</v>
      </c>
      <c r="P26" s="36">
        <v>130516.1</v>
      </c>
      <c r="Q26" s="27">
        <v>132762.38</v>
      </c>
      <c r="R26" s="27">
        <v>139030.79500000001</v>
      </c>
      <c r="S26" s="27">
        <v>140202.73499999999</v>
      </c>
      <c r="T26" s="27">
        <v>136856.79999999999</v>
      </c>
      <c r="U26" s="27">
        <v>122161.405</v>
      </c>
      <c r="V26" s="37">
        <v>118953.95</v>
      </c>
      <c r="W26" s="36">
        <v>135385.41</v>
      </c>
      <c r="X26" s="27">
        <v>132975.13</v>
      </c>
      <c r="Y26" s="27">
        <v>132038.42499999999</v>
      </c>
      <c r="Z26" s="27">
        <v>128577.63</v>
      </c>
      <c r="AA26" s="27">
        <v>129910.015</v>
      </c>
      <c r="AB26" s="27">
        <v>120232.19500000001</v>
      </c>
      <c r="AC26" s="37">
        <v>117037.86500000001</v>
      </c>
      <c r="AD26" s="36">
        <v>135437.85</v>
      </c>
      <c r="AE26" s="27">
        <v>136149.125</v>
      </c>
      <c r="AF26" s="27">
        <v>137844.815</v>
      </c>
      <c r="AG26" s="27">
        <v>134971.77499999999</v>
      </c>
      <c r="AH26" s="27">
        <v>132003.44</v>
      </c>
      <c r="AI26" s="27">
        <v>117243.63</v>
      </c>
      <c r="AJ26" s="37">
        <v>110669.42</v>
      </c>
      <c r="AK26" s="36">
        <v>132039.70499999999</v>
      </c>
      <c r="AL26" s="27">
        <v>132710.35999999999</v>
      </c>
      <c r="AM26" s="27">
        <v>130801.825</v>
      </c>
      <c r="AN26" s="27">
        <v>133322.02499999999</v>
      </c>
      <c r="AO26" s="27">
        <v>137368.465</v>
      </c>
      <c r="AP26" s="27">
        <v>126427.92</v>
      </c>
      <c r="AQ26" s="37">
        <v>119524.41</v>
      </c>
    </row>
    <row r="27" spans="1:43" x14ac:dyDescent="0.3">
      <c r="A27" s="24">
        <v>24</v>
      </c>
      <c r="B27" s="36">
        <v>110715.815</v>
      </c>
      <c r="C27" s="27">
        <v>132854.13500000001</v>
      </c>
      <c r="D27" s="27">
        <v>144125.52499999999</v>
      </c>
      <c r="E27" s="27">
        <v>143465.44500000001</v>
      </c>
      <c r="F27" s="27">
        <v>145005.62</v>
      </c>
      <c r="G27" s="27">
        <v>123754.55</v>
      </c>
      <c r="H27" s="37">
        <v>119125.62</v>
      </c>
      <c r="I27" s="36">
        <v>134829.755</v>
      </c>
      <c r="J27" s="27">
        <v>135306.005</v>
      </c>
      <c r="K27" s="27">
        <v>137305.35500000001</v>
      </c>
      <c r="L27" s="27">
        <v>132859.30499999999</v>
      </c>
      <c r="M27" s="27">
        <v>132209.51500000001</v>
      </c>
      <c r="N27" s="27">
        <v>120753.43</v>
      </c>
      <c r="O27" s="37">
        <v>122771.53</v>
      </c>
      <c r="P27" s="36">
        <v>132877.45000000001</v>
      </c>
      <c r="Q27" s="27">
        <v>133274.53</v>
      </c>
      <c r="R27" s="27">
        <v>136116.12</v>
      </c>
      <c r="S27" s="27">
        <v>139511.78</v>
      </c>
      <c r="T27" s="27">
        <v>130994.54</v>
      </c>
      <c r="U27" s="27">
        <v>120698.91499999999</v>
      </c>
      <c r="V27" s="37">
        <v>113374.465</v>
      </c>
      <c r="W27" s="36">
        <v>113420.985</v>
      </c>
      <c r="X27" s="27">
        <v>127261.295</v>
      </c>
      <c r="Y27" s="27">
        <v>131574.60500000001</v>
      </c>
      <c r="Z27" s="27">
        <v>130544.485</v>
      </c>
      <c r="AA27" s="27">
        <v>133009.01</v>
      </c>
      <c r="AB27" s="27">
        <v>124351.235</v>
      </c>
      <c r="AC27" s="37">
        <v>120785.595</v>
      </c>
      <c r="AD27" s="36">
        <v>108133.03</v>
      </c>
      <c r="AE27" s="27">
        <v>122760.92</v>
      </c>
      <c r="AF27" s="27">
        <v>128127.75</v>
      </c>
      <c r="AG27" s="27">
        <v>128535.19</v>
      </c>
      <c r="AH27" s="27">
        <v>128153.19500000001</v>
      </c>
      <c r="AI27" s="27">
        <v>121097.845</v>
      </c>
      <c r="AJ27" s="37">
        <v>116811.39</v>
      </c>
      <c r="AK27" s="36">
        <v>124792.97500000001</v>
      </c>
      <c r="AL27" s="27">
        <v>141571.29500000001</v>
      </c>
      <c r="AM27" s="27">
        <v>137795.79500000001</v>
      </c>
      <c r="AN27" s="27">
        <v>141444.44500000001</v>
      </c>
      <c r="AO27" s="27">
        <v>134684.58499999999</v>
      </c>
      <c r="AP27" s="27">
        <v>117394.455</v>
      </c>
      <c r="AQ27" s="37">
        <v>107553.005</v>
      </c>
    </row>
    <row r="28" spans="1:43" x14ac:dyDescent="0.3">
      <c r="A28" s="24">
        <v>25</v>
      </c>
      <c r="B28" s="36">
        <v>136054.14499999999</v>
      </c>
      <c r="C28" s="27">
        <v>139073.785</v>
      </c>
      <c r="D28" s="27">
        <v>134290.46</v>
      </c>
      <c r="E28" s="27">
        <v>137073.77499999999</v>
      </c>
      <c r="F28" s="27">
        <v>139781.245</v>
      </c>
      <c r="G28" s="27">
        <v>129576.36</v>
      </c>
      <c r="H28" s="37">
        <v>124910.57</v>
      </c>
      <c r="I28" s="36">
        <v>122106.95</v>
      </c>
      <c r="J28" s="27">
        <v>138466.56</v>
      </c>
      <c r="K28" s="27">
        <v>140904.59</v>
      </c>
      <c r="L28" s="27">
        <v>140741.16500000001</v>
      </c>
      <c r="M28" s="27">
        <v>138023.10999999999</v>
      </c>
      <c r="N28" s="27">
        <v>123162.185</v>
      </c>
      <c r="O28" s="37">
        <v>119662.16499999999</v>
      </c>
      <c r="P28" s="36">
        <v>117691.685</v>
      </c>
      <c r="Q28" s="27">
        <v>135184.95000000001</v>
      </c>
      <c r="R28" s="27">
        <v>136253.42000000001</v>
      </c>
      <c r="S28" s="27">
        <v>135303.255</v>
      </c>
      <c r="T28" s="27">
        <v>135269.63500000001</v>
      </c>
      <c r="U28" s="27">
        <v>121178.68</v>
      </c>
      <c r="V28" s="37">
        <v>116112.74</v>
      </c>
      <c r="W28" s="36">
        <v>138518.73499999999</v>
      </c>
      <c r="X28" s="27">
        <v>143830.12</v>
      </c>
      <c r="Y28" s="27">
        <v>141305.88</v>
      </c>
      <c r="Z28" s="27">
        <v>143542.01999999999</v>
      </c>
      <c r="AA28" s="27">
        <v>140296.4</v>
      </c>
      <c r="AB28" s="27">
        <v>132165.42499999999</v>
      </c>
      <c r="AC28" s="37">
        <v>125850.58</v>
      </c>
      <c r="AD28" s="36">
        <v>129972.91499999999</v>
      </c>
      <c r="AE28" s="27">
        <v>137922.22</v>
      </c>
      <c r="AF28" s="27">
        <v>144737.12</v>
      </c>
      <c r="AG28" s="27">
        <v>148609.595</v>
      </c>
      <c r="AH28" s="27">
        <v>144504.32999999999</v>
      </c>
      <c r="AI28" s="27">
        <v>132829.29</v>
      </c>
      <c r="AJ28" s="37">
        <v>133525.32</v>
      </c>
      <c r="AK28" s="36">
        <v>121221.455</v>
      </c>
      <c r="AL28" s="27">
        <v>124473.67</v>
      </c>
      <c r="AM28" s="27">
        <v>133969.69</v>
      </c>
      <c r="AN28" s="27">
        <v>130437.325</v>
      </c>
      <c r="AO28" s="27">
        <v>120149.435</v>
      </c>
      <c r="AP28" s="27">
        <v>109644.69500000001</v>
      </c>
      <c r="AQ28" s="37">
        <v>121528.375</v>
      </c>
    </row>
    <row r="29" spans="1:43" x14ac:dyDescent="0.3">
      <c r="A29" s="24">
        <v>26</v>
      </c>
      <c r="B29" s="36">
        <v>140431.35999999999</v>
      </c>
      <c r="C29" s="27">
        <v>133171.4</v>
      </c>
      <c r="D29" s="27">
        <v>135407.57</v>
      </c>
      <c r="E29" s="27">
        <v>137379.23000000001</v>
      </c>
      <c r="F29" s="27">
        <v>135562.07500000001</v>
      </c>
      <c r="G29" s="27">
        <v>124587.43</v>
      </c>
      <c r="H29" s="37">
        <v>119277.48</v>
      </c>
      <c r="I29" s="36">
        <v>134435.11499999999</v>
      </c>
      <c r="J29" s="27">
        <v>137511.315</v>
      </c>
      <c r="K29" s="27">
        <v>133813.285</v>
      </c>
      <c r="L29" s="27">
        <v>136740.005</v>
      </c>
      <c r="M29" s="27">
        <v>144658.38</v>
      </c>
      <c r="N29" s="27">
        <v>131730.83499999999</v>
      </c>
      <c r="O29" s="37">
        <v>126455.935</v>
      </c>
      <c r="P29" s="36">
        <v>134925.74</v>
      </c>
      <c r="Q29" s="27">
        <v>131996.97</v>
      </c>
      <c r="R29" s="27">
        <v>139814.29999999999</v>
      </c>
      <c r="S29" s="27">
        <v>140348.57</v>
      </c>
      <c r="T29" s="27">
        <v>132029.57500000001</v>
      </c>
      <c r="U29" s="27">
        <v>122393.325</v>
      </c>
      <c r="V29" s="37">
        <v>118103.86500000001</v>
      </c>
      <c r="W29" s="36">
        <v>141972.715</v>
      </c>
      <c r="X29" s="27">
        <v>142842.4</v>
      </c>
      <c r="Y29" s="27">
        <v>148100.13</v>
      </c>
      <c r="Z29" s="27">
        <v>150445.47</v>
      </c>
      <c r="AA29" s="27">
        <v>139188.48000000001</v>
      </c>
      <c r="AB29" s="27">
        <v>125394.425</v>
      </c>
      <c r="AC29" s="37">
        <v>124313.07</v>
      </c>
      <c r="AD29" s="36">
        <v>146856.79999999999</v>
      </c>
      <c r="AE29" s="27">
        <v>145807.25</v>
      </c>
      <c r="AF29" s="27">
        <v>139351.56</v>
      </c>
      <c r="AG29" s="27">
        <v>131023.66</v>
      </c>
      <c r="AH29" s="27">
        <v>123546.62</v>
      </c>
      <c r="AI29" s="27">
        <v>117924.13</v>
      </c>
      <c r="AJ29" s="37">
        <v>116150.91499999999</v>
      </c>
      <c r="AK29" s="36">
        <v>136373.435</v>
      </c>
      <c r="AL29" s="27">
        <v>131904.745</v>
      </c>
      <c r="AM29" s="27">
        <v>133100.905</v>
      </c>
      <c r="AN29" s="27">
        <v>131466.23999999999</v>
      </c>
      <c r="AO29" s="27">
        <v>136872.56</v>
      </c>
      <c r="AP29" s="27">
        <v>126938.54</v>
      </c>
      <c r="AQ29" s="37">
        <v>125830.75</v>
      </c>
    </row>
    <row r="30" spans="1:43" x14ac:dyDescent="0.3">
      <c r="A30" s="24">
        <v>27</v>
      </c>
      <c r="B30" s="36">
        <v>139468.155</v>
      </c>
      <c r="C30" s="27">
        <v>143170.05499999999</v>
      </c>
      <c r="D30" s="27">
        <v>138931</v>
      </c>
      <c r="E30" s="27">
        <v>138972.42499999999</v>
      </c>
      <c r="F30" s="27">
        <v>145713.81</v>
      </c>
      <c r="G30" s="27">
        <v>130073.27</v>
      </c>
      <c r="H30" s="37">
        <v>117312.925</v>
      </c>
      <c r="I30" s="36">
        <v>148639.995</v>
      </c>
      <c r="J30" s="27">
        <v>142146.31</v>
      </c>
      <c r="K30" s="27">
        <v>136071.965</v>
      </c>
      <c r="L30" s="27">
        <v>141078.46</v>
      </c>
      <c r="M30" s="27">
        <v>136676.715</v>
      </c>
      <c r="N30" s="27">
        <v>118683.565</v>
      </c>
      <c r="O30" s="37">
        <v>112556.405</v>
      </c>
      <c r="P30" s="36">
        <v>138040.38</v>
      </c>
      <c r="Q30" s="27">
        <v>144526.63</v>
      </c>
      <c r="R30" s="27">
        <v>141351.89499999999</v>
      </c>
      <c r="S30" s="27">
        <v>138124.06</v>
      </c>
      <c r="T30" s="27">
        <v>139275.77499999999</v>
      </c>
      <c r="U30" s="27">
        <v>125949.5</v>
      </c>
      <c r="V30" s="37">
        <v>120137.45</v>
      </c>
      <c r="W30" s="36">
        <v>140713.255</v>
      </c>
      <c r="X30" s="27">
        <v>135759.27499999999</v>
      </c>
      <c r="Y30" s="27">
        <v>128580.97500000001</v>
      </c>
      <c r="Z30" s="27">
        <v>125861.6</v>
      </c>
      <c r="AA30" s="27">
        <v>124242.52</v>
      </c>
      <c r="AB30" s="27">
        <v>119717.435</v>
      </c>
      <c r="AC30" s="37">
        <v>114562.215</v>
      </c>
      <c r="AD30" s="36">
        <v>130565.58</v>
      </c>
      <c r="AE30" s="27">
        <v>135866.75</v>
      </c>
      <c r="AF30" s="27">
        <v>137327.70000000001</v>
      </c>
      <c r="AG30" s="27">
        <v>135182.72500000001</v>
      </c>
      <c r="AH30" s="27">
        <v>132774.29500000001</v>
      </c>
      <c r="AI30" s="27">
        <v>114660.9</v>
      </c>
      <c r="AJ30" s="37">
        <v>114469.88</v>
      </c>
      <c r="AK30" s="36">
        <v>141431.99</v>
      </c>
      <c r="AL30" s="27">
        <v>137644.86499999999</v>
      </c>
      <c r="AM30" s="27">
        <v>126614.72</v>
      </c>
      <c r="AN30" s="27">
        <v>131372.71</v>
      </c>
      <c r="AO30" s="27">
        <v>143010.26999999999</v>
      </c>
      <c r="AP30" s="27">
        <v>125400.27</v>
      </c>
      <c r="AQ30" s="37">
        <v>118507.76</v>
      </c>
    </row>
    <row r="31" spans="1:43" x14ac:dyDescent="0.3">
      <c r="A31" s="24">
        <v>28</v>
      </c>
      <c r="B31" s="36">
        <v>143176.33499999999</v>
      </c>
      <c r="C31" s="27">
        <v>143984.39000000001</v>
      </c>
      <c r="D31" s="27">
        <v>141696.29500000001</v>
      </c>
      <c r="E31" s="27">
        <v>141994.375</v>
      </c>
      <c r="F31" s="27">
        <v>136884.095</v>
      </c>
      <c r="G31" s="27">
        <v>123971.705</v>
      </c>
      <c r="H31" s="37">
        <v>124790.69500000001</v>
      </c>
      <c r="I31" s="36">
        <v>135712.245</v>
      </c>
      <c r="J31" s="27">
        <v>142401.79500000001</v>
      </c>
      <c r="K31" s="27">
        <v>134056.095</v>
      </c>
      <c r="L31" s="27">
        <v>138768.04500000001</v>
      </c>
      <c r="M31" s="27">
        <v>136690.04999999999</v>
      </c>
      <c r="N31" s="27">
        <v>122369.535</v>
      </c>
      <c r="O31" s="37">
        <v>119218.23</v>
      </c>
      <c r="P31" s="36">
        <v>139765.32</v>
      </c>
      <c r="Q31" s="27">
        <v>134029.80499999999</v>
      </c>
      <c r="R31" s="27">
        <v>134084.66500000001</v>
      </c>
      <c r="S31" s="27">
        <v>137899.715</v>
      </c>
      <c r="T31" s="27">
        <v>134078.07</v>
      </c>
      <c r="U31" s="27">
        <v>123687.97</v>
      </c>
      <c r="V31" s="37">
        <v>116064.03</v>
      </c>
      <c r="W31" s="36">
        <v>133874.47500000001</v>
      </c>
      <c r="X31" s="27">
        <v>140342.995</v>
      </c>
      <c r="Y31" s="27">
        <v>143461.125</v>
      </c>
      <c r="Z31" s="27">
        <v>145767.1</v>
      </c>
      <c r="AA31" s="27">
        <v>140542.95000000001</v>
      </c>
      <c r="AB31" s="27">
        <v>124491.53</v>
      </c>
      <c r="AC31" s="37">
        <v>119464.315</v>
      </c>
      <c r="AD31" s="36">
        <v>127307.26</v>
      </c>
      <c r="AE31" s="27">
        <v>133803.98499999999</v>
      </c>
      <c r="AF31" s="27">
        <v>127092.715</v>
      </c>
      <c r="AG31" s="27">
        <v>133131.51999999999</v>
      </c>
      <c r="AH31" s="27">
        <v>128384.14</v>
      </c>
      <c r="AI31" s="27">
        <v>123954.31</v>
      </c>
      <c r="AJ31" s="37">
        <v>123740.265</v>
      </c>
      <c r="AK31" s="36">
        <v>136255.33499999999</v>
      </c>
      <c r="AL31" s="27">
        <v>140264.51999999999</v>
      </c>
      <c r="AM31" s="27">
        <v>138627.10999999999</v>
      </c>
      <c r="AN31" s="27">
        <v>135266.16500000001</v>
      </c>
      <c r="AO31" s="27">
        <v>134041.23000000001</v>
      </c>
      <c r="AP31" s="27">
        <v>130088.95</v>
      </c>
      <c r="AQ31" s="37">
        <v>118837.05</v>
      </c>
    </row>
    <row r="32" spans="1:43" x14ac:dyDescent="0.3">
      <c r="A32" s="24">
        <v>29</v>
      </c>
      <c r="B32" s="36">
        <v>138680.33499999999</v>
      </c>
      <c r="C32" s="27">
        <v>150671.10500000001</v>
      </c>
      <c r="D32" s="27">
        <v>151270.54</v>
      </c>
      <c r="E32" s="27">
        <v>144797.98000000001</v>
      </c>
      <c r="F32" s="27">
        <v>142965.48000000001</v>
      </c>
      <c r="G32" s="27">
        <v>130187.44500000001</v>
      </c>
      <c r="H32" s="37">
        <v>131141.35500000001</v>
      </c>
      <c r="I32" s="36">
        <v>128207.125</v>
      </c>
      <c r="J32" s="27">
        <v>137582.19500000001</v>
      </c>
      <c r="K32" s="27">
        <v>145728.26</v>
      </c>
      <c r="L32" s="27">
        <v>144103.70499999999</v>
      </c>
      <c r="M32" s="27">
        <v>141166.85</v>
      </c>
      <c r="N32" s="27">
        <v>120659.15</v>
      </c>
      <c r="O32" s="37">
        <v>113418.125</v>
      </c>
      <c r="P32" s="36">
        <v>133132.32500000001</v>
      </c>
      <c r="Q32" s="27">
        <v>137352.78</v>
      </c>
      <c r="R32" s="27">
        <v>138152.10500000001</v>
      </c>
      <c r="S32" s="27">
        <v>134622.39000000001</v>
      </c>
      <c r="T32" s="27">
        <v>131387.745</v>
      </c>
      <c r="U32" s="27">
        <v>124486.69500000001</v>
      </c>
      <c r="V32" s="37">
        <v>119927.64</v>
      </c>
      <c r="W32" s="36">
        <v>137446.75</v>
      </c>
      <c r="X32" s="27">
        <v>131367.09</v>
      </c>
      <c r="Y32" s="27">
        <v>132856.72</v>
      </c>
      <c r="Z32" s="27">
        <v>133778.44500000001</v>
      </c>
      <c r="AA32" s="27">
        <v>135728.405</v>
      </c>
      <c r="AB32" s="27">
        <v>125928.62</v>
      </c>
      <c r="AC32" s="37">
        <v>114186.8</v>
      </c>
      <c r="AD32" s="36">
        <v>131739.20000000001</v>
      </c>
      <c r="AE32" s="27">
        <v>132941.76999999999</v>
      </c>
      <c r="AF32" s="27">
        <v>135339.82</v>
      </c>
      <c r="AG32" s="27">
        <v>134119.14000000001</v>
      </c>
      <c r="AH32" s="27">
        <v>132101.85999999999</v>
      </c>
      <c r="AI32" s="27">
        <v>111288.905</v>
      </c>
      <c r="AJ32" s="37">
        <v>111293.15</v>
      </c>
      <c r="AK32" s="36">
        <v>130119.41</v>
      </c>
      <c r="AL32" s="27">
        <v>133668.935</v>
      </c>
      <c r="AM32" s="27">
        <v>135296.79999999999</v>
      </c>
      <c r="AN32" s="27">
        <v>143158.89000000001</v>
      </c>
      <c r="AO32" s="27">
        <v>143109.35500000001</v>
      </c>
      <c r="AP32" s="27">
        <v>125303.88499999999</v>
      </c>
      <c r="AQ32" s="37">
        <v>114065.32</v>
      </c>
    </row>
    <row r="33" spans="1:43" x14ac:dyDescent="0.3">
      <c r="A33" s="24">
        <v>30</v>
      </c>
      <c r="B33" s="36">
        <v>146154.37</v>
      </c>
      <c r="C33" s="27">
        <v>138931.81</v>
      </c>
      <c r="D33" s="27">
        <v>138418.83499999999</v>
      </c>
      <c r="E33" s="27">
        <v>142316.29500000001</v>
      </c>
      <c r="F33" s="27">
        <v>136837.155</v>
      </c>
      <c r="G33" s="27">
        <v>121021.425</v>
      </c>
      <c r="H33" s="37">
        <v>120396.735</v>
      </c>
      <c r="I33" s="36">
        <v>127367.015</v>
      </c>
      <c r="J33" s="27">
        <v>137028.04999999999</v>
      </c>
      <c r="K33" s="27">
        <v>136850.14000000001</v>
      </c>
      <c r="L33" s="27">
        <v>136127.125</v>
      </c>
      <c r="M33" s="27">
        <v>128777.82</v>
      </c>
      <c r="N33" s="27">
        <v>119888.575</v>
      </c>
      <c r="O33" s="37">
        <v>120126.905</v>
      </c>
      <c r="P33" s="36">
        <v>131868.24</v>
      </c>
      <c r="Q33" s="27">
        <v>136121.83499999999</v>
      </c>
      <c r="R33" s="27">
        <v>133906.26</v>
      </c>
      <c r="S33" s="27">
        <v>139316.29</v>
      </c>
      <c r="T33" s="27">
        <v>140073.89499999999</v>
      </c>
      <c r="U33" s="27">
        <v>122397.13</v>
      </c>
      <c r="V33" s="37">
        <v>118007.66499999999</v>
      </c>
      <c r="W33" s="36">
        <v>134664.655</v>
      </c>
      <c r="X33" s="27">
        <v>132967.19</v>
      </c>
      <c r="Y33" s="27">
        <v>135308.29500000001</v>
      </c>
      <c r="Z33" s="27">
        <v>137634.125</v>
      </c>
      <c r="AA33" s="27">
        <v>130119.5</v>
      </c>
      <c r="AB33" s="27">
        <v>116942.94</v>
      </c>
      <c r="AC33" s="37">
        <v>111555</v>
      </c>
      <c r="AD33" s="36">
        <v>123618.42</v>
      </c>
      <c r="AE33" s="27">
        <v>129008.62</v>
      </c>
      <c r="AF33" s="27">
        <v>135782.54500000001</v>
      </c>
      <c r="AG33" s="27">
        <v>132940.63</v>
      </c>
      <c r="AH33" s="27">
        <v>136493.13</v>
      </c>
      <c r="AI33" s="27">
        <v>121958.69</v>
      </c>
      <c r="AJ33" s="37">
        <v>118413.13499999999</v>
      </c>
      <c r="AK33" s="36">
        <v>132894.41</v>
      </c>
      <c r="AL33" s="27">
        <v>140086.10500000001</v>
      </c>
      <c r="AM33" s="27">
        <v>138666.10500000001</v>
      </c>
      <c r="AN33" s="27">
        <v>142476.36499999999</v>
      </c>
      <c r="AO33" s="27">
        <v>133822.70000000001</v>
      </c>
      <c r="AP33" s="27">
        <v>128417.22</v>
      </c>
      <c r="AQ33" s="37">
        <v>123014.55499999999</v>
      </c>
    </row>
    <row r="34" spans="1:43" x14ac:dyDescent="0.3">
      <c r="A34" s="24">
        <v>31</v>
      </c>
      <c r="B34" s="36">
        <v>142470.43</v>
      </c>
      <c r="C34" s="27">
        <v>144008.37</v>
      </c>
      <c r="D34" s="27">
        <v>142637.76000000001</v>
      </c>
      <c r="E34" s="27">
        <v>143544.10999999999</v>
      </c>
      <c r="F34" s="27">
        <v>139584.95499999999</v>
      </c>
      <c r="G34" s="27">
        <v>125032.57</v>
      </c>
      <c r="H34" s="37">
        <v>117638.065</v>
      </c>
      <c r="I34" s="36">
        <v>138134.63500000001</v>
      </c>
      <c r="J34" s="27">
        <v>146465.69</v>
      </c>
      <c r="K34" s="27">
        <v>143209.755</v>
      </c>
      <c r="L34" s="27">
        <v>142341.63500000001</v>
      </c>
      <c r="M34" s="27">
        <v>139822.93</v>
      </c>
      <c r="N34" s="27">
        <v>121548.535</v>
      </c>
      <c r="O34" s="37">
        <v>114481.28</v>
      </c>
      <c r="P34" s="36">
        <v>136330.59</v>
      </c>
      <c r="Q34" s="27">
        <v>129699.265</v>
      </c>
      <c r="R34" s="27">
        <v>133198.34</v>
      </c>
      <c r="S34" s="27">
        <v>136003.91500000001</v>
      </c>
      <c r="T34" s="27">
        <v>130432.05</v>
      </c>
      <c r="U34" s="27">
        <v>111331.235</v>
      </c>
      <c r="V34" s="37">
        <v>107580.495</v>
      </c>
      <c r="W34" s="36">
        <v>135422.13500000001</v>
      </c>
      <c r="X34" s="27">
        <v>129519.995</v>
      </c>
      <c r="Y34" s="27">
        <v>134004.96</v>
      </c>
      <c r="Z34" s="27">
        <v>129025</v>
      </c>
      <c r="AA34" s="27">
        <v>129740.315</v>
      </c>
      <c r="AB34" s="27">
        <v>116238.175</v>
      </c>
      <c r="AC34" s="37">
        <v>104912.38</v>
      </c>
      <c r="AD34" s="36">
        <v>133205.18</v>
      </c>
      <c r="AE34" s="27">
        <v>138858.04500000001</v>
      </c>
      <c r="AF34" s="27">
        <v>140275.82999999999</v>
      </c>
      <c r="AG34" s="27">
        <v>137651.13500000001</v>
      </c>
      <c r="AH34" s="27">
        <v>135633.89000000001</v>
      </c>
      <c r="AI34" s="27">
        <v>119933.7</v>
      </c>
      <c r="AJ34" s="37">
        <v>120350.215</v>
      </c>
      <c r="AK34" s="36">
        <v>132571.32999999999</v>
      </c>
      <c r="AL34" s="27">
        <v>132720.39499999999</v>
      </c>
      <c r="AM34" s="27">
        <v>130547.735</v>
      </c>
      <c r="AN34" s="27">
        <v>132583.64000000001</v>
      </c>
      <c r="AO34" s="27">
        <v>132105.75</v>
      </c>
      <c r="AP34" s="27">
        <v>111590.65</v>
      </c>
      <c r="AQ34" s="37">
        <v>109935.33500000001</v>
      </c>
    </row>
    <row r="35" spans="1:43" x14ac:dyDescent="0.3">
      <c r="A35" s="24">
        <v>32</v>
      </c>
      <c r="B35" s="36">
        <v>141451.72500000001</v>
      </c>
      <c r="C35" s="27">
        <v>147550.185</v>
      </c>
      <c r="D35" s="27">
        <v>142325.99</v>
      </c>
      <c r="E35" s="27">
        <v>143642.35500000001</v>
      </c>
      <c r="F35" s="27">
        <v>143060.32999999999</v>
      </c>
      <c r="G35" s="27">
        <v>125830.535</v>
      </c>
      <c r="H35" s="37">
        <v>120008.455</v>
      </c>
      <c r="I35" s="36">
        <v>137934.845</v>
      </c>
      <c r="J35" s="27">
        <v>137301.69</v>
      </c>
      <c r="K35" s="27">
        <v>140922.715</v>
      </c>
      <c r="L35" s="27">
        <v>142671.51</v>
      </c>
      <c r="M35" s="27">
        <v>145491.32999999999</v>
      </c>
      <c r="N35" s="27">
        <v>130907.095</v>
      </c>
      <c r="O35" s="37">
        <v>120379.285</v>
      </c>
      <c r="P35" s="36">
        <v>132276.88</v>
      </c>
      <c r="Q35" s="27">
        <v>137617.88</v>
      </c>
      <c r="R35" s="27">
        <v>140729.185</v>
      </c>
      <c r="S35" s="27">
        <v>151355.43</v>
      </c>
      <c r="T35" s="27">
        <v>141647.89499999999</v>
      </c>
      <c r="U35" s="27">
        <v>116696.455</v>
      </c>
      <c r="V35" s="37">
        <v>117351.14</v>
      </c>
      <c r="W35" s="36">
        <v>127198.78</v>
      </c>
      <c r="X35" s="27">
        <v>131851.01500000001</v>
      </c>
      <c r="Y35" s="27">
        <v>131939.5</v>
      </c>
      <c r="Z35" s="27">
        <v>135670.99</v>
      </c>
      <c r="AA35" s="27">
        <v>121875.355</v>
      </c>
      <c r="AB35" s="27">
        <v>119988.735</v>
      </c>
      <c r="AC35" s="37">
        <v>115231.85</v>
      </c>
      <c r="AD35" s="36">
        <v>125652.05499999999</v>
      </c>
      <c r="AE35" s="27">
        <v>132120.39000000001</v>
      </c>
      <c r="AF35" s="27">
        <v>136315.38</v>
      </c>
      <c r="AG35" s="27">
        <v>133004.73000000001</v>
      </c>
      <c r="AH35" s="27">
        <v>142555.10500000001</v>
      </c>
      <c r="AI35" s="27">
        <v>128554.605</v>
      </c>
      <c r="AJ35" s="37">
        <v>121028.325</v>
      </c>
      <c r="AK35" s="36">
        <v>127930.355</v>
      </c>
      <c r="AL35" s="27">
        <v>140042.14499999999</v>
      </c>
      <c r="AM35" s="27">
        <v>140205.29500000001</v>
      </c>
      <c r="AN35" s="27">
        <v>140835.17499999999</v>
      </c>
      <c r="AO35" s="27">
        <v>144062.60999999999</v>
      </c>
      <c r="AP35" s="27">
        <v>121119.265</v>
      </c>
      <c r="AQ35" s="37">
        <v>111165.955</v>
      </c>
    </row>
    <row r="36" spans="1:43" x14ac:dyDescent="0.3">
      <c r="A36" s="24">
        <v>33</v>
      </c>
      <c r="B36" s="36">
        <v>130978.095</v>
      </c>
      <c r="C36" s="27">
        <v>135616.125</v>
      </c>
      <c r="D36" s="27">
        <v>138900.5</v>
      </c>
      <c r="E36" s="27">
        <v>140905.85</v>
      </c>
      <c r="F36" s="27">
        <v>137838.92499999999</v>
      </c>
      <c r="G36" s="27">
        <v>122088.76</v>
      </c>
      <c r="H36" s="37">
        <v>116648.77</v>
      </c>
      <c r="I36" s="36">
        <v>138506.45000000001</v>
      </c>
      <c r="J36" s="27">
        <v>132819.535</v>
      </c>
      <c r="K36" s="27">
        <v>130616.67</v>
      </c>
      <c r="L36" s="27">
        <v>138368.4</v>
      </c>
      <c r="M36" s="27">
        <v>134885.67000000001</v>
      </c>
      <c r="N36" s="27">
        <v>120382.80499999999</v>
      </c>
      <c r="O36" s="37">
        <v>113066.245</v>
      </c>
      <c r="P36" s="36">
        <v>138963.17499999999</v>
      </c>
      <c r="Q36" s="27">
        <v>139108.435</v>
      </c>
      <c r="R36" s="27">
        <v>130044.375</v>
      </c>
      <c r="S36" s="27">
        <v>122361.925</v>
      </c>
      <c r="T36" s="27">
        <v>122862.345</v>
      </c>
      <c r="U36" s="27">
        <v>113669.45</v>
      </c>
      <c r="V36" s="37">
        <v>106274.56</v>
      </c>
      <c r="W36" s="36">
        <v>127541.57</v>
      </c>
      <c r="X36" s="27">
        <v>121073.45</v>
      </c>
      <c r="Y36" s="27">
        <v>122602.11500000001</v>
      </c>
      <c r="Z36" s="27">
        <v>131137.065</v>
      </c>
      <c r="AA36" s="27">
        <v>125189.54</v>
      </c>
      <c r="AB36" s="27">
        <v>116571.26</v>
      </c>
      <c r="AC36" s="37">
        <v>119707.93</v>
      </c>
      <c r="AD36" s="36">
        <v>136683.4</v>
      </c>
      <c r="AE36" s="27">
        <v>141474.26500000001</v>
      </c>
      <c r="AF36" s="27">
        <v>134681.435</v>
      </c>
      <c r="AG36" s="27">
        <v>128119.715</v>
      </c>
      <c r="AH36" s="27">
        <v>129781.155</v>
      </c>
      <c r="AI36" s="27">
        <v>115460.6</v>
      </c>
      <c r="AJ36" s="37">
        <v>110816.375</v>
      </c>
      <c r="AK36" s="36">
        <v>125959.75</v>
      </c>
      <c r="AL36" s="27">
        <v>130141.22500000001</v>
      </c>
      <c r="AM36" s="27">
        <v>127945.31</v>
      </c>
      <c r="AN36" s="27">
        <v>121914.44</v>
      </c>
      <c r="AO36" s="27">
        <v>124640.09</v>
      </c>
      <c r="AP36" s="27">
        <v>113755.18</v>
      </c>
      <c r="AQ36" s="37">
        <v>111034.745</v>
      </c>
    </row>
    <row r="37" spans="1:43" x14ac:dyDescent="0.3">
      <c r="A37" s="24">
        <v>34</v>
      </c>
      <c r="B37" s="36">
        <v>137008.71</v>
      </c>
      <c r="C37" s="27">
        <v>148093.96</v>
      </c>
      <c r="D37" s="27">
        <v>144024.66</v>
      </c>
      <c r="E37" s="27">
        <v>131575.79</v>
      </c>
      <c r="F37" s="27">
        <v>126570.47</v>
      </c>
      <c r="G37" s="27">
        <v>112275.15</v>
      </c>
      <c r="H37" s="37">
        <v>111793.015</v>
      </c>
      <c r="I37" s="36">
        <v>127906.24000000001</v>
      </c>
      <c r="J37" s="27">
        <v>124975.11</v>
      </c>
      <c r="K37" s="27">
        <v>132561.22</v>
      </c>
      <c r="L37" s="27">
        <v>123434.505</v>
      </c>
      <c r="M37" s="27">
        <v>132569.74</v>
      </c>
      <c r="N37" s="27">
        <v>121052.06</v>
      </c>
      <c r="O37" s="37">
        <v>119118.545</v>
      </c>
      <c r="P37" s="36">
        <v>121533.955</v>
      </c>
      <c r="Q37" s="27">
        <v>127193.3</v>
      </c>
      <c r="R37" s="27">
        <v>121445.38</v>
      </c>
      <c r="S37" s="27">
        <v>129223.80499999999</v>
      </c>
      <c r="T37" s="27">
        <v>133562.98499999999</v>
      </c>
      <c r="U37" s="27">
        <v>124852.67</v>
      </c>
      <c r="V37" s="37">
        <v>119798.995</v>
      </c>
      <c r="W37" s="36">
        <v>138918.38500000001</v>
      </c>
      <c r="X37" s="27">
        <v>138424.25</v>
      </c>
      <c r="Y37" s="27">
        <v>136240.845</v>
      </c>
      <c r="Z37" s="27">
        <v>131956.72500000001</v>
      </c>
      <c r="AA37" s="27">
        <v>130210.94</v>
      </c>
      <c r="AB37" s="27">
        <v>116471.77499999999</v>
      </c>
      <c r="AC37" s="37">
        <v>111436.265</v>
      </c>
      <c r="AD37" s="36">
        <v>131067.25</v>
      </c>
      <c r="AE37" s="27">
        <v>131438.54999999999</v>
      </c>
      <c r="AF37" s="27">
        <v>120747.08</v>
      </c>
      <c r="AG37" s="27">
        <v>127697.99</v>
      </c>
      <c r="AH37" s="27">
        <v>126763.36500000001</v>
      </c>
      <c r="AI37" s="27">
        <v>107303.47500000001</v>
      </c>
      <c r="AJ37" s="37">
        <v>113980.3</v>
      </c>
      <c r="AK37" s="36">
        <v>121520.57</v>
      </c>
      <c r="AL37" s="27">
        <v>119321.855</v>
      </c>
      <c r="AM37" s="27">
        <v>129884.75</v>
      </c>
      <c r="AN37" s="27">
        <v>123490.855</v>
      </c>
      <c r="AO37" s="27">
        <v>125707.04</v>
      </c>
      <c r="AP37" s="27">
        <v>127131.37</v>
      </c>
      <c r="AQ37" s="37">
        <v>117125.065</v>
      </c>
    </row>
    <row r="38" spans="1:43" x14ac:dyDescent="0.3">
      <c r="A38" s="24">
        <v>35</v>
      </c>
      <c r="B38" s="36">
        <v>128868.255</v>
      </c>
      <c r="C38" s="27">
        <v>135051.54500000001</v>
      </c>
      <c r="D38" s="27">
        <v>135914.68</v>
      </c>
      <c r="E38" s="27">
        <v>141159.76999999999</v>
      </c>
      <c r="F38" s="27">
        <v>134755.505</v>
      </c>
      <c r="G38" s="27">
        <v>124448.5</v>
      </c>
      <c r="H38" s="37">
        <v>116744.215</v>
      </c>
      <c r="I38" s="36">
        <v>139203.5</v>
      </c>
      <c r="J38" s="27">
        <v>138640.39000000001</v>
      </c>
      <c r="K38" s="27">
        <v>141122.79500000001</v>
      </c>
      <c r="L38" s="27">
        <v>139724.02499999999</v>
      </c>
      <c r="M38" s="27">
        <v>139920.54500000001</v>
      </c>
      <c r="N38" s="27">
        <v>119573.22</v>
      </c>
      <c r="O38" s="37">
        <v>114832.425</v>
      </c>
      <c r="P38" s="36">
        <v>140410.29500000001</v>
      </c>
      <c r="Q38" s="27">
        <v>133809.45499999999</v>
      </c>
      <c r="R38" s="27">
        <v>133056.82</v>
      </c>
      <c r="S38" s="27">
        <v>135619.94</v>
      </c>
      <c r="T38" s="27">
        <v>133666.57500000001</v>
      </c>
      <c r="U38" s="27">
        <v>117444.1</v>
      </c>
      <c r="V38" s="37">
        <v>115177.935</v>
      </c>
      <c r="W38" s="36">
        <v>131280.85</v>
      </c>
      <c r="X38" s="27">
        <v>139563.095</v>
      </c>
      <c r="Y38" s="27">
        <v>136032.16</v>
      </c>
      <c r="Z38" s="27">
        <v>139752.54500000001</v>
      </c>
      <c r="AA38" s="27">
        <v>130466.91499999999</v>
      </c>
      <c r="AB38" s="27">
        <v>116344.565</v>
      </c>
      <c r="AC38" s="37">
        <v>118402.905</v>
      </c>
      <c r="AD38" s="36">
        <v>132704.36499999999</v>
      </c>
      <c r="AE38" s="27">
        <v>130964.88499999999</v>
      </c>
      <c r="AF38" s="27">
        <v>137660.94</v>
      </c>
      <c r="AG38" s="27">
        <v>134233.345</v>
      </c>
      <c r="AH38" s="27">
        <v>131871.07999999999</v>
      </c>
      <c r="AI38" s="27">
        <v>107616.03</v>
      </c>
      <c r="AJ38" s="37">
        <v>106779.47500000001</v>
      </c>
      <c r="AK38" s="36">
        <v>134984.79</v>
      </c>
      <c r="AL38" s="27">
        <v>138437.85500000001</v>
      </c>
      <c r="AM38" s="27">
        <v>129322.31</v>
      </c>
      <c r="AN38" s="27">
        <v>119044.425</v>
      </c>
      <c r="AO38" s="27">
        <v>118809.08</v>
      </c>
      <c r="AP38" s="27">
        <v>100166.88499999999</v>
      </c>
      <c r="AQ38" s="37">
        <v>98917.175000000003</v>
      </c>
    </row>
    <row r="39" spans="1:43" x14ac:dyDescent="0.3">
      <c r="A39" s="24">
        <v>36</v>
      </c>
      <c r="B39" s="36">
        <v>137724.89499999999</v>
      </c>
      <c r="C39" s="27">
        <v>134116.76999999999</v>
      </c>
      <c r="D39" s="27">
        <v>132794.715</v>
      </c>
      <c r="E39" s="27">
        <v>132096.33499999999</v>
      </c>
      <c r="F39" s="27">
        <v>131384.88</v>
      </c>
      <c r="G39" s="27">
        <v>115799.32</v>
      </c>
      <c r="H39" s="37">
        <v>109641.375</v>
      </c>
      <c r="I39" s="36">
        <v>125055.69</v>
      </c>
      <c r="J39" s="27">
        <v>133748.44</v>
      </c>
      <c r="K39" s="27">
        <v>128834.065</v>
      </c>
      <c r="L39" s="27">
        <v>134246.16500000001</v>
      </c>
      <c r="M39" s="27">
        <v>135273.32500000001</v>
      </c>
      <c r="N39" s="27">
        <v>118621.96</v>
      </c>
      <c r="O39" s="37">
        <v>110986.005</v>
      </c>
      <c r="P39" s="36">
        <v>139414.495</v>
      </c>
      <c r="Q39" s="27">
        <v>139814.04</v>
      </c>
      <c r="R39" s="27">
        <v>137513.465</v>
      </c>
      <c r="S39" s="27">
        <v>133982.255</v>
      </c>
      <c r="T39" s="27">
        <v>128707.425</v>
      </c>
      <c r="U39" s="27">
        <v>114098.11500000001</v>
      </c>
      <c r="V39" s="37">
        <v>103964.33</v>
      </c>
      <c r="W39" s="36">
        <v>131448.995</v>
      </c>
      <c r="X39" s="27">
        <v>128192.08500000001</v>
      </c>
      <c r="Y39" s="27">
        <v>118307.155</v>
      </c>
      <c r="Z39" s="27">
        <v>116467.37</v>
      </c>
      <c r="AA39" s="27">
        <v>123583.52</v>
      </c>
      <c r="AB39" s="27">
        <v>109948.61500000001</v>
      </c>
      <c r="AC39" s="37">
        <v>107838.95</v>
      </c>
      <c r="AD39" s="36">
        <v>121697.38</v>
      </c>
      <c r="AE39" s="27">
        <v>118871.215</v>
      </c>
      <c r="AF39" s="27">
        <v>122652.81</v>
      </c>
      <c r="AG39" s="27">
        <v>120223.175</v>
      </c>
      <c r="AH39" s="27">
        <v>122222.69</v>
      </c>
      <c r="AI39" s="27">
        <v>115200.19</v>
      </c>
      <c r="AJ39" s="37">
        <v>116999.07</v>
      </c>
      <c r="AK39" s="36">
        <v>121605.395</v>
      </c>
      <c r="AL39" s="27">
        <v>119645.18</v>
      </c>
      <c r="AM39" s="27">
        <v>113547.67</v>
      </c>
      <c r="AN39" s="27">
        <v>109327.46</v>
      </c>
      <c r="AO39" s="27">
        <v>114865.645</v>
      </c>
      <c r="AP39" s="27">
        <v>105534.01</v>
      </c>
      <c r="AQ39" s="37">
        <v>95865.14</v>
      </c>
    </row>
    <row r="40" spans="1:43" x14ac:dyDescent="0.3">
      <c r="A40" s="24">
        <v>37</v>
      </c>
      <c r="B40" s="36">
        <v>131619.36499999999</v>
      </c>
      <c r="C40" s="27">
        <v>136340.70000000001</v>
      </c>
      <c r="D40" s="27">
        <v>132977.45000000001</v>
      </c>
      <c r="E40" s="27">
        <v>133541.98000000001</v>
      </c>
      <c r="F40" s="27">
        <v>123968.9</v>
      </c>
      <c r="G40" s="27">
        <v>108790.005</v>
      </c>
      <c r="H40" s="37">
        <v>99161.764999999999</v>
      </c>
      <c r="I40" s="36">
        <v>127275.815</v>
      </c>
      <c r="J40" s="27">
        <v>129542.36500000001</v>
      </c>
      <c r="K40" s="27">
        <v>123307.02</v>
      </c>
      <c r="L40" s="27">
        <v>117722.95</v>
      </c>
      <c r="M40" s="27">
        <v>125432.605</v>
      </c>
      <c r="N40" s="27">
        <v>111412.995</v>
      </c>
      <c r="O40" s="37">
        <v>109125.215</v>
      </c>
      <c r="P40" s="36">
        <v>128001.05499999999</v>
      </c>
      <c r="Q40" s="27">
        <v>137696.67000000001</v>
      </c>
      <c r="R40" s="27">
        <v>134819.94500000001</v>
      </c>
      <c r="S40" s="27">
        <v>133405.72</v>
      </c>
      <c r="T40" s="27">
        <v>132543.1</v>
      </c>
      <c r="U40" s="27">
        <v>120454.01</v>
      </c>
      <c r="V40" s="37">
        <v>114584.065</v>
      </c>
      <c r="W40" s="36">
        <v>123132.625</v>
      </c>
      <c r="X40" s="27">
        <v>111096.53</v>
      </c>
      <c r="Y40" s="27">
        <v>112935.03999999999</v>
      </c>
      <c r="Z40" s="27">
        <v>117880.565</v>
      </c>
      <c r="AA40" s="27">
        <v>111213.15</v>
      </c>
      <c r="AB40" s="27">
        <v>108632.355</v>
      </c>
      <c r="AC40" s="37">
        <v>113030.005</v>
      </c>
      <c r="AD40" s="36">
        <v>130448.11500000001</v>
      </c>
      <c r="AE40" s="27">
        <v>131665.01500000001</v>
      </c>
      <c r="AF40" s="27">
        <v>121100.045</v>
      </c>
      <c r="AG40" s="27">
        <v>118723.07</v>
      </c>
      <c r="AH40" s="27">
        <v>120349.015</v>
      </c>
      <c r="AI40" s="27">
        <v>103500.955</v>
      </c>
      <c r="AJ40" s="37">
        <v>105149.02</v>
      </c>
      <c r="AK40" s="36">
        <v>99778.2</v>
      </c>
      <c r="AL40" s="27">
        <v>112421.09</v>
      </c>
      <c r="AM40" s="27">
        <v>112140.47</v>
      </c>
      <c r="AN40" s="27">
        <v>109328.33500000001</v>
      </c>
      <c r="AO40" s="27">
        <v>106643.05</v>
      </c>
      <c r="AP40" s="27">
        <v>111644.6</v>
      </c>
      <c r="AQ40" s="37">
        <v>96225.91</v>
      </c>
    </row>
    <row r="41" spans="1:43" x14ac:dyDescent="0.3">
      <c r="A41" s="24">
        <v>38</v>
      </c>
      <c r="B41" s="36">
        <v>116574.17</v>
      </c>
      <c r="C41" s="27">
        <v>123750.5</v>
      </c>
      <c r="D41" s="27">
        <v>131795.48499999999</v>
      </c>
      <c r="E41" s="27">
        <v>131050.675</v>
      </c>
      <c r="F41" s="27">
        <v>130764.58500000001</v>
      </c>
      <c r="G41" s="27">
        <v>112377.185</v>
      </c>
      <c r="H41" s="37">
        <v>103708.925</v>
      </c>
      <c r="I41" s="36">
        <v>130967.28</v>
      </c>
      <c r="J41" s="27">
        <v>134720.155</v>
      </c>
      <c r="K41" s="27">
        <v>130650.88</v>
      </c>
      <c r="L41" s="27">
        <v>134234.45000000001</v>
      </c>
      <c r="M41" s="27">
        <v>131734.10500000001</v>
      </c>
      <c r="N41" s="27">
        <v>106709.54</v>
      </c>
      <c r="O41" s="37">
        <v>110314.625</v>
      </c>
      <c r="P41" s="36">
        <v>127169.03</v>
      </c>
      <c r="Q41" s="27">
        <v>130906.89</v>
      </c>
      <c r="R41" s="27">
        <v>127192.315</v>
      </c>
      <c r="S41" s="27">
        <v>131986.80499999999</v>
      </c>
      <c r="T41" s="27">
        <v>128761.605</v>
      </c>
      <c r="U41" s="27">
        <v>111301.56</v>
      </c>
      <c r="V41" s="37">
        <v>104766</v>
      </c>
      <c r="W41" s="36">
        <v>118208.24</v>
      </c>
      <c r="X41" s="27">
        <v>119622.285</v>
      </c>
      <c r="Y41" s="27">
        <v>123787.77</v>
      </c>
      <c r="Z41" s="27">
        <v>125335.57</v>
      </c>
      <c r="AA41" s="27">
        <v>120372.48</v>
      </c>
      <c r="AB41" s="27">
        <v>107731.72</v>
      </c>
      <c r="AC41" s="37">
        <v>107332.1</v>
      </c>
      <c r="AD41" s="36">
        <v>119362.235</v>
      </c>
      <c r="AE41" s="27">
        <v>124129.44</v>
      </c>
      <c r="AF41" s="27">
        <v>119715.705</v>
      </c>
      <c r="AG41" s="27">
        <v>108102.56</v>
      </c>
      <c r="AH41" s="27">
        <v>107222.345</v>
      </c>
      <c r="AI41" s="27">
        <v>101348.35</v>
      </c>
      <c r="AJ41" s="37">
        <v>102386.52499999999</v>
      </c>
      <c r="AK41" s="36">
        <v>107196.61</v>
      </c>
      <c r="AL41" s="27">
        <v>113008.77</v>
      </c>
      <c r="AM41" s="27">
        <v>110807.72</v>
      </c>
      <c r="AN41" s="27">
        <v>115643.44</v>
      </c>
      <c r="AO41" s="27">
        <v>112335.7</v>
      </c>
      <c r="AP41" s="27">
        <v>93384</v>
      </c>
      <c r="AQ41" s="37">
        <v>86891.23</v>
      </c>
    </row>
    <row r="42" spans="1:43" x14ac:dyDescent="0.3">
      <c r="A42" s="24">
        <v>39</v>
      </c>
      <c r="B42" s="36">
        <v>120096.71</v>
      </c>
      <c r="C42" s="27">
        <v>127755.095</v>
      </c>
      <c r="D42" s="27">
        <v>131866.73000000001</v>
      </c>
      <c r="E42" s="27">
        <v>130937.625</v>
      </c>
      <c r="F42" s="27">
        <v>124278.93</v>
      </c>
      <c r="G42" s="27">
        <v>111064.49</v>
      </c>
      <c r="H42" s="37">
        <v>106431.815</v>
      </c>
      <c r="I42" s="36">
        <v>127391.09</v>
      </c>
      <c r="J42" s="27">
        <v>122664.30499999999</v>
      </c>
      <c r="K42" s="27">
        <v>127208.57</v>
      </c>
      <c r="L42" s="27">
        <v>131357.34</v>
      </c>
      <c r="M42" s="27">
        <v>127420.43</v>
      </c>
      <c r="N42" s="27">
        <v>106776.27499999999</v>
      </c>
      <c r="O42" s="37">
        <v>105931.55499999999</v>
      </c>
      <c r="P42" s="36">
        <v>115123.54</v>
      </c>
      <c r="Q42" s="27">
        <v>124033.955</v>
      </c>
      <c r="R42" s="27">
        <v>123461.38</v>
      </c>
      <c r="S42" s="27">
        <v>119309.93</v>
      </c>
      <c r="T42" s="27">
        <v>116611.25</v>
      </c>
      <c r="U42" s="27">
        <v>101012.29</v>
      </c>
      <c r="V42" s="37">
        <v>92608.24</v>
      </c>
      <c r="W42" s="36">
        <v>119535.715</v>
      </c>
      <c r="X42" s="27">
        <v>124797.08500000001</v>
      </c>
      <c r="Y42" s="27">
        <v>119238.345</v>
      </c>
      <c r="Z42" s="27">
        <v>110878.67</v>
      </c>
      <c r="AA42" s="27">
        <v>108622.42</v>
      </c>
      <c r="AB42" s="27">
        <v>109315.065</v>
      </c>
      <c r="AC42" s="37">
        <v>106236.23</v>
      </c>
      <c r="AD42" s="36">
        <v>121862.88499999999</v>
      </c>
      <c r="AE42" s="27">
        <v>125787.33</v>
      </c>
      <c r="AF42" s="27">
        <v>124302.93</v>
      </c>
      <c r="AG42" s="27">
        <v>117320.175</v>
      </c>
      <c r="AH42" s="27">
        <v>106043.02</v>
      </c>
      <c r="AI42" s="27">
        <v>108762.31</v>
      </c>
      <c r="AJ42" s="37">
        <v>104804.09</v>
      </c>
      <c r="AK42" s="36">
        <v>100977.95</v>
      </c>
      <c r="AL42" s="27">
        <v>103200.64</v>
      </c>
      <c r="AM42" s="27">
        <v>112412.44500000001</v>
      </c>
      <c r="AN42" s="27">
        <v>117535.715</v>
      </c>
      <c r="AO42" s="27">
        <v>126354.68</v>
      </c>
      <c r="AP42" s="27">
        <v>106694.965</v>
      </c>
      <c r="AQ42" s="37">
        <v>101703.49</v>
      </c>
    </row>
    <row r="43" spans="1:43" x14ac:dyDescent="0.3">
      <c r="A43" s="24">
        <v>40</v>
      </c>
      <c r="B43" s="36">
        <v>121796.715</v>
      </c>
      <c r="C43" s="27">
        <v>126691.8</v>
      </c>
      <c r="D43" s="27">
        <v>129641.245</v>
      </c>
      <c r="E43" s="27">
        <v>124356.41499999999</v>
      </c>
      <c r="F43" s="27">
        <v>107544.145</v>
      </c>
      <c r="G43" s="27">
        <v>100598.55</v>
      </c>
      <c r="H43" s="37">
        <v>103828.88</v>
      </c>
      <c r="I43" s="36">
        <v>124343.19</v>
      </c>
      <c r="J43" s="27">
        <v>126888.77</v>
      </c>
      <c r="K43" s="27">
        <v>121143.25</v>
      </c>
      <c r="L43" s="27">
        <v>122858.49</v>
      </c>
      <c r="M43" s="27">
        <v>113439.77499999999</v>
      </c>
      <c r="N43" s="27">
        <v>109181.26</v>
      </c>
      <c r="O43" s="37">
        <v>97992.93</v>
      </c>
      <c r="P43" s="36">
        <v>119126.485</v>
      </c>
      <c r="Q43" s="27">
        <v>124452.94</v>
      </c>
      <c r="R43" s="27">
        <v>119028.07</v>
      </c>
      <c r="S43" s="27">
        <v>116655.855</v>
      </c>
      <c r="T43" s="27">
        <v>102847.255</v>
      </c>
      <c r="U43" s="27">
        <v>100701.82</v>
      </c>
      <c r="V43" s="37">
        <v>103556.74</v>
      </c>
      <c r="W43" s="36">
        <v>114466.64</v>
      </c>
      <c r="X43" s="27">
        <v>114458.205</v>
      </c>
      <c r="Y43" s="27">
        <v>115490.83500000001</v>
      </c>
      <c r="Z43" s="27">
        <v>115294.12</v>
      </c>
      <c r="AA43" s="27">
        <v>112576.545</v>
      </c>
      <c r="AB43" s="27">
        <v>102988.145</v>
      </c>
      <c r="AC43" s="37">
        <v>100476.705</v>
      </c>
      <c r="AD43" s="36">
        <v>121770.82</v>
      </c>
      <c r="AE43" s="27">
        <v>117265.27499999999</v>
      </c>
      <c r="AF43" s="27">
        <v>110760.825</v>
      </c>
      <c r="AG43" s="27">
        <v>109312.85</v>
      </c>
      <c r="AH43" s="27">
        <v>117512.56</v>
      </c>
      <c r="AI43" s="27">
        <v>101386.01</v>
      </c>
      <c r="AJ43" s="37">
        <v>93011.345000000001</v>
      </c>
      <c r="AK43" s="36">
        <v>114651.14</v>
      </c>
      <c r="AL43" s="27">
        <v>112076.46</v>
      </c>
      <c r="AM43" s="27">
        <v>113620.21</v>
      </c>
      <c r="AN43" s="27">
        <v>106641.79</v>
      </c>
      <c r="AO43" s="27">
        <v>99585.835000000006</v>
      </c>
      <c r="AP43" s="27">
        <v>92277.024999999994</v>
      </c>
      <c r="AQ43" s="37">
        <v>94081.565000000002</v>
      </c>
    </row>
    <row r="44" spans="1:43" x14ac:dyDescent="0.3">
      <c r="A44" s="24">
        <v>41</v>
      </c>
      <c r="B44" s="36">
        <v>125194.87</v>
      </c>
      <c r="C44" s="27">
        <v>127225.245</v>
      </c>
      <c r="D44" s="27">
        <v>117282.765</v>
      </c>
      <c r="E44" s="27">
        <v>122121.325</v>
      </c>
      <c r="F44" s="27">
        <v>126989.905</v>
      </c>
      <c r="G44" s="27">
        <v>112604.825</v>
      </c>
      <c r="H44" s="37">
        <v>105376.33500000001</v>
      </c>
      <c r="I44" s="36">
        <v>115839.01</v>
      </c>
      <c r="J44" s="27">
        <v>124089.47</v>
      </c>
      <c r="K44" s="27">
        <v>128558.38499999999</v>
      </c>
      <c r="L44" s="27">
        <v>115898.54</v>
      </c>
      <c r="M44" s="27">
        <v>116197.73</v>
      </c>
      <c r="N44" s="27">
        <v>101300.77499999999</v>
      </c>
      <c r="O44" s="37">
        <v>94954.16</v>
      </c>
      <c r="P44" s="36">
        <v>119226.42</v>
      </c>
      <c r="Q44" s="27">
        <v>118856.41499999999</v>
      </c>
      <c r="R44" s="27">
        <v>114604.62</v>
      </c>
      <c r="S44" s="27">
        <v>113134.58</v>
      </c>
      <c r="T44" s="27">
        <v>118359.28</v>
      </c>
      <c r="U44" s="27">
        <v>101974.595</v>
      </c>
      <c r="V44" s="37">
        <v>97053.544999999998</v>
      </c>
      <c r="W44" s="36">
        <v>113945.5</v>
      </c>
      <c r="X44" s="27">
        <v>116449.31</v>
      </c>
      <c r="Y44" s="27">
        <v>109551.08</v>
      </c>
      <c r="Z44" s="27">
        <v>110432.33</v>
      </c>
      <c r="AA44" s="27">
        <v>110457.33500000001</v>
      </c>
      <c r="AB44" s="27">
        <v>96584.744999999995</v>
      </c>
      <c r="AC44" s="37">
        <v>90918.615000000005</v>
      </c>
      <c r="AD44" s="36">
        <v>113296.31</v>
      </c>
      <c r="AE44" s="27">
        <v>117504.77499999999</v>
      </c>
      <c r="AF44" s="27">
        <v>122771.82</v>
      </c>
      <c r="AG44" s="27">
        <v>123692.08</v>
      </c>
      <c r="AH44" s="27">
        <v>115250.505</v>
      </c>
      <c r="AI44" s="27">
        <v>101053.36500000001</v>
      </c>
      <c r="AJ44" s="37">
        <v>94744.7</v>
      </c>
      <c r="AK44" s="36">
        <v>113610.03</v>
      </c>
      <c r="AL44" s="27">
        <v>122607.56</v>
      </c>
      <c r="AM44" s="27"/>
      <c r="AN44" s="27"/>
      <c r="AO44" s="27"/>
      <c r="AP44" s="27"/>
      <c r="AQ44" s="37"/>
    </row>
    <row r="45" spans="1:43" x14ac:dyDescent="0.3">
      <c r="A45" s="24">
        <v>42</v>
      </c>
      <c r="B45" s="36">
        <v>120916.215</v>
      </c>
      <c r="C45" s="27">
        <v>122830.38</v>
      </c>
      <c r="D45" s="27">
        <v>126919.19500000001</v>
      </c>
      <c r="E45" s="27">
        <v>130260.37</v>
      </c>
      <c r="F45" s="27">
        <v>123985.97</v>
      </c>
      <c r="G45" s="27">
        <v>104916.345</v>
      </c>
      <c r="H45" s="37">
        <v>100812.04</v>
      </c>
      <c r="I45" s="36">
        <v>116831.43</v>
      </c>
      <c r="J45" s="27">
        <v>124665.82</v>
      </c>
      <c r="K45" s="27">
        <v>128612.3</v>
      </c>
      <c r="L45" s="27">
        <v>128242.765</v>
      </c>
      <c r="M45" s="27">
        <v>121731.485</v>
      </c>
      <c r="N45" s="27">
        <v>97887.485000000001</v>
      </c>
      <c r="O45" s="37">
        <v>101793.035</v>
      </c>
      <c r="P45" s="36">
        <v>111432.36500000001</v>
      </c>
      <c r="Q45" s="27">
        <v>116556.425</v>
      </c>
      <c r="R45" s="27">
        <v>114133.54</v>
      </c>
      <c r="S45" s="27">
        <v>113957.735</v>
      </c>
      <c r="T45" s="27">
        <v>117048.72500000001</v>
      </c>
      <c r="U45" s="27">
        <v>102037.16499999999</v>
      </c>
      <c r="V45" s="37">
        <v>98108.815000000002</v>
      </c>
      <c r="W45" s="36">
        <v>108070.27499999999</v>
      </c>
      <c r="X45" s="27">
        <v>113889.41</v>
      </c>
      <c r="Y45" s="27">
        <v>112592.26</v>
      </c>
      <c r="Z45" s="27">
        <v>112806.58500000001</v>
      </c>
      <c r="AA45" s="27">
        <v>107940.16</v>
      </c>
      <c r="AB45" s="27">
        <v>99368.854999999996</v>
      </c>
      <c r="AC45" s="37">
        <v>98427.53</v>
      </c>
      <c r="AD45" s="36">
        <v>110290.12</v>
      </c>
      <c r="AE45" s="27">
        <v>112052.12</v>
      </c>
      <c r="AF45" s="27">
        <v>117533.72</v>
      </c>
      <c r="AG45" s="27">
        <v>116690.04</v>
      </c>
      <c r="AH45" s="27">
        <v>109857.485</v>
      </c>
      <c r="AI45" s="27">
        <v>102032.495</v>
      </c>
      <c r="AJ45" s="37">
        <v>102684.515</v>
      </c>
      <c r="AK45" s="36"/>
      <c r="AL45" s="27"/>
      <c r="AM45" s="27"/>
      <c r="AN45" s="27"/>
      <c r="AO45" s="27"/>
      <c r="AP45" s="27"/>
      <c r="AQ45" s="37"/>
    </row>
    <row r="46" spans="1:43" x14ac:dyDescent="0.3">
      <c r="A46" s="24">
        <v>43</v>
      </c>
      <c r="B46" s="36">
        <v>120795</v>
      </c>
      <c r="C46" s="27">
        <v>126655.49</v>
      </c>
      <c r="D46" s="27">
        <v>122368.88499999999</v>
      </c>
      <c r="E46" s="27">
        <v>121471.64</v>
      </c>
      <c r="F46" s="27">
        <v>120420.7</v>
      </c>
      <c r="G46" s="27">
        <v>106813.03</v>
      </c>
      <c r="H46" s="37">
        <v>102279.745</v>
      </c>
      <c r="I46" s="36">
        <v>116042.845</v>
      </c>
      <c r="J46" s="27">
        <v>123265.44</v>
      </c>
      <c r="K46" s="27">
        <v>126362.045</v>
      </c>
      <c r="L46" s="27">
        <v>114867.16</v>
      </c>
      <c r="M46" s="27">
        <v>122975.285</v>
      </c>
      <c r="N46" s="27">
        <v>114184.19500000001</v>
      </c>
      <c r="O46" s="37">
        <v>111289</v>
      </c>
      <c r="P46" s="36">
        <v>115907.395</v>
      </c>
      <c r="Q46" s="27">
        <v>117470.22</v>
      </c>
      <c r="R46" s="27">
        <v>121087.1</v>
      </c>
      <c r="S46" s="27">
        <v>118201.175</v>
      </c>
      <c r="T46" s="27">
        <v>108412.66499999999</v>
      </c>
      <c r="U46" s="27">
        <v>102195.97500000001</v>
      </c>
      <c r="V46" s="37">
        <v>100571.04</v>
      </c>
      <c r="W46" s="36">
        <v>105893.61500000001</v>
      </c>
      <c r="X46" s="27">
        <v>109241.565</v>
      </c>
      <c r="Y46" s="27">
        <v>111423.36500000001</v>
      </c>
      <c r="Z46" s="27">
        <v>112414.39</v>
      </c>
      <c r="AA46" s="27">
        <v>111145.12</v>
      </c>
      <c r="AB46" s="27">
        <v>97973.985000000001</v>
      </c>
      <c r="AC46" s="37">
        <v>95624.014999999999</v>
      </c>
      <c r="AD46" s="36">
        <v>114502.07</v>
      </c>
      <c r="AE46" s="27">
        <v>114108.545</v>
      </c>
      <c r="AF46" s="27">
        <v>114281.61500000001</v>
      </c>
      <c r="AG46" s="27">
        <v>115442.655</v>
      </c>
      <c r="AH46" s="27">
        <v>109130.77</v>
      </c>
      <c r="AI46" s="27">
        <v>96698.285000000003</v>
      </c>
      <c r="AJ46" s="37">
        <v>102830.55499999999</v>
      </c>
      <c r="AK46" s="36"/>
      <c r="AL46" s="27"/>
      <c r="AM46" s="27"/>
      <c r="AN46" s="27"/>
      <c r="AO46" s="27"/>
      <c r="AP46" s="27"/>
      <c r="AQ46" s="37"/>
    </row>
    <row r="47" spans="1:43" x14ac:dyDescent="0.3">
      <c r="A47" s="24">
        <v>44</v>
      </c>
      <c r="B47" s="36">
        <v>115297.34</v>
      </c>
      <c r="C47" s="27">
        <v>116619.57</v>
      </c>
      <c r="D47" s="27">
        <v>122887.41</v>
      </c>
      <c r="E47" s="27">
        <v>124222.935</v>
      </c>
      <c r="F47" s="27">
        <v>121256.97</v>
      </c>
      <c r="G47" s="27">
        <v>106353.44</v>
      </c>
      <c r="H47" s="37">
        <v>103629.645</v>
      </c>
      <c r="I47" s="36">
        <v>125270.16499999999</v>
      </c>
      <c r="J47" s="27">
        <v>117138.355</v>
      </c>
      <c r="K47" s="27">
        <v>121605.395</v>
      </c>
      <c r="L47" s="27">
        <v>120142.43</v>
      </c>
      <c r="M47" s="27">
        <v>119820.71</v>
      </c>
      <c r="N47" s="27">
        <v>104191.105</v>
      </c>
      <c r="O47" s="37">
        <v>94325.72</v>
      </c>
      <c r="P47" s="36">
        <v>115549.435</v>
      </c>
      <c r="Q47" s="27">
        <v>118010.31</v>
      </c>
      <c r="R47" s="27">
        <v>115813.03</v>
      </c>
      <c r="S47" s="27">
        <v>117333.44500000001</v>
      </c>
      <c r="T47" s="27">
        <v>112633.265</v>
      </c>
      <c r="U47" s="27">
        <v>100746.42</v>
      </c>
      <c r="V47" s="37">
        <v>92182.955000000002</v>
      </c>
      <c r="W47" s="36">
        <v>110196.61500000001</v>
      </c>
      <c r="X47" s="27">
        <v>113459.02499999999</v>
      </c>
      <c r="Y47" s="27">
        <v>114402.745</v>
      </c>
      <c r="Z47" s="27">
        <v>119350.66499999999</v>
      </c>
      <c r="AA47" s="27">
        <v>116793.855</v>
      </c>
      <c r="AB47" s="27">
        <v>93859.285000000003</v>
      </c>
      <c r="AC47" s="37">
        <v>96432.625</v>
      </c>
      <c r="AD47" s="36">
        <v>112634.63499999999</v>
      </c>
      <c r="AE47" s="27">
        <v>111887.405</v>
      </c>
      <c r="AF47" s="27">
        <v>117375.73</v>
      </c>
      <c r="AG47" s="27">
        <v>121752.875</v>
      </c>
      <c r="AH47" s="27">
        <v>130510.905</v>
      </c>
      <c r="AI47" s="27">
        <v>105806.825</v>
      </c>
      <c r="AJ47" s="37">
        <v>96867.014999999999</v>
      </c>
      <c r="AK47" s="36"/>
      <c r="AL47" s="27"/>
      <c r="AM47" s="27"/>
      <c r="AN47" s="27"/>
      <c r="AO47" s="27"/>
      <c r="AP47" s="27"/>
      <c r="AQ47" s="37"/>
    </row>
    <row r="48" spans="1:43" x14ac:dyDescent="0.3">
      <c r="A48" s="24">
        <v>45</v>
      </c>
      <c r="B48" s="36">
        <v>113791.75</v>
      </c>
      <c r="C48" s="27">
        <v>101793.035</v>
      </c>
      <c r="D48" s="27">
        <v>120177.94500000001</v>
      </c>
      <c r="E48" s="27">
        <v>125985.465</v>
      </c>
      <c r="F48" s="27">
        <v>120505.58500000001</v>
      </c>
      <c r="G48" s="27">
        <v>104269.79</v>
      </c>
      <c r="H48" s="37">
        <v>103793.08500000001</v>
      </c>
      <c r="I48" s="36">
        <v>110661.43</v>
      </c>
      <c r="J48" s="27">
        <v>104976.21</v>
      </c>
      <c r="K48" s="27">
        <v>119904.48</v>
      </c>
      <c r="L48" s="27">
        <v>118677.495</v>
      </c>
      <c r="M48" s="27">
        <v>113666.485</v>
      </c>
      <c r="N48" s="27">
        <v>101810.75</v>
      </c>
      <c r="O48" s="37">
        <v>96934.925000000003</v>
      </c>
      <c r="P48" s="36">
        <v>112227.65</v>
      </c>
      <c r="Q48" s="27">
        <v>116179.47</v>
      </c>
      <c r="R48" s="27">
        <v>116632.09</v>
      </c>
      <c r="S48" s="27">
        <v>120470.785</v>
      </c>
      <c r="T48" s="27">
        <v>113451.995</v>
      </c>
      <c r="U48" s="27">
        <v>101610.815</v>
      </c>
      <c r="V48" s="37">
        <v>95368.164999999994</v>
      </c>
      <c r="W48" s="36">
        <v>107014.075</v>
      </c>
      <c r="X48" s="27">
        <v>100696.565</v>
      </c>
      <c r="Y48" s="27">
        <v>106387.19500000001</v>
      </c>
      <c r="Z48" s="27">
        <v>109430.37</v>
      </c>
      <c r="AA48" s="27">
        <v>112506.95</v>
      </c>
      <c r="AB48" s="27">
        <v>100203.55</v>
      </c>
      <c r="AC48" s="37">
        <v>94602.89</v>
      </c>
      <c r="AD48" s="36">
        <v>107279.84</v>
      </c>
      <c r="AE48" s="27">
        <v>96817</v>
      </c>
      <c r="AF48" s="27">
        <v>104381.38</v>
      </c>
      <c r="AG48" s="27">
        <v>115132.64</v>
      </c>
      <c r="AH48" s="27">
        <v>113954.78</v>
      </c>
      <c r="AI48" s="27">
        <v>108924.79</v>
      </c>
      <c r="AJ48" s="37">
        <v>101550.045</v>
      </c>
      <c r="AK48" s="36"/>
      <c r="AL48" s="27"/>
      <c r="AM48" s="27"/>
      <c r="AN48" s="27"/>
      <c r="AO48" s="27"/>
      <c r="AP48" s="27"/>
      <c r="AQ48" s="37"/>
    </row>
    <row r="49" spans="1:43" x14ac:dyDescent="0.3">
      <c r="A49" s="24">
        <v>46</v>
      </c>
      <c r="B49" s="36">
        <v>127234.72</v>
      </c>
      <c r="C49" s="27">
        <v>121617.28</v>
      </c>
      <c r="D49" s="27">
        <v>121566.645</v>
      </c>
      <c r="E49" s="27">
        <v>123775.16</v>
      </c>
      <c r="F49" s="27">
        <v>117078.58500000001</v>
      </c>
      <c r="G49" s="27">
        <v>103646.63499999999</v>
      </c>
      <c r="H49" s="37">
        <v>99761.81</v>
      </c>
      <c r="I49" s="36">
        <v>116230.34</v>
      </c>
      <c r="J49" s="27">
        <v>117794.595</v>
      </c>
      <c r="K49" s="27">
        <v>122131.11500000001</v>
      </c>
      <c r="L49" s="27">
        <v>122634.53</v>
      </c>
      <c r="M49" s="27">
        <v>117953.88499999999</v>
      </c>
      <c r="N49" s="27">
        <v>99907.32</v>
      </c>
      <c r="O49" s="37">
        <v>96805.925000000003</v>
      </c>
      <c r="P49" s="36">
        <v>104632.79</v>
      </c>
      <c r="Q49" s="27">
        <v>100592.295</v>
      </c>
      <c r="R49" s="27">
        <v>111738.485</v>
      </c>
      <c r="S49" s="27">
        <v>113539.935</v>
      </c>
      <c r="T49" s="27">
        <v>115156.44500000001</v>
      </c>
      <c r="U49" s="27">
        <v>104194.345</v>
      </c>
      <c r="V49" s="37">
        <v>98774.235000000001</v>
      </c>
      <c r="W49" s="36">
        <v>114159.595</v>
      </c>
      <c r="X49" s="27">
        <v>120185.265</v>
      </c>
      <c r="Y49" s="27">
        <v>116487.58</v>
      </c>
      <c r="Z49" s="27">
        <v>108628.34</v>
      </c>
      <c r="AA49" s="27">
        <v>107405.925</v>
      </c>
      <c r="AB49" s="27">
        <v>90498.92</v>
      </c>
      <c r="AC49" s="37">
        <v>92043.13</v>
      </c>
      <c r="AD49" s="36">
        <v>106758.95</v>
      </c>
      <c r="AE49" s="27">
        <v>104303.46</v>
      </c>
      <c r="AF49" s="27">
        <v>112573.54</v>
      </c>
      <c r="AG49" s="27">
        <v>109828.93</v>
      </c>
      <c r="AH49" s="27">
        <v>110954.755</v>
      </c>
      <c r="AI49" s="27">
        <v>97646.12</v>
      </c>
      <c r="AJ49" s="37">
        <v>96742.49</v>
      </c>
      <c r="AK49" s="36"/>
      <c r="AL49" s="27"/>
      <c r="AM49" s="27"/>
      <c r="AN49" s="27"/>
      <c r="AO49" s="27"/>
      <c r="AP49" s="27"/>
      <c r="AQ49" s="37"/>
    </row>
    <row r="50" spans="1:43" x14ac:dyDescent="0.3">
      <c r="A50" s="24">
        <v>47</v>
      </c>
      <c r="B50" s="36">
        <v>124557.22500000001</v>
      </c>
      <c r="C50" s="27">
        <v>131442.20000000001</v>
      </c>
      <c r="D50" s="27">
        <v>132353.755</v>
      </c>
      <c r="E50" s="27">
        <v>138118.70499999999</v>
      </c>
      <c r="F50" s="27">
        <v>123412.685</v>
      </c>
      <c r="G50" s="27">
        <v>102647.905</v>
      </c>
      <c r="H50" s="37">
        <v>98621.62</v>
      </c>
      <c r="I50" s="36">
        <v>116817.15</v>
      </c>
      <c r="J50" s="27">
        <v>119905.59</v>
      </c>
      <c r="K50" s="27">
        <v>122146.66</v>
      </c>
      <c r="L50" s="27">
        <v>122464.645</v>
      </c>
      <c r="M50" s="27">
        <v>121441.05</v>
      </c>
      <c r="N50" s="27">
        <v>106868.5</v>
      </c>
      <c r="O50" s="37">
        <v>112098.33500000001</v>
      </c>
      <c r="P50" s="36">
        <v>125795.84</v>
      </c>
      <c r="Q50" s="27">
        <v>135420.82</v>
      </c>
      <c r="R50" s="27">
        <v>130385.05</v>
      </c>
      <c r="S50" s="27">
        <v>116715.965</v>
      </c>
      <c r="T50" s="27">
        <v>117797.62</v>
      </c>
      <c r="U50" s="27">
        <v>106730.21</v>
      </c>
      <c r="V50" s="37">
        <v>101256.78</v>
      </c>
      <c r="W50" s="36">
        <v>113978.535</v>
      </c>
      <c r="X50" s="27">
        <v>118330.625</v>
      </c>
      <c r="Y50" s="27">
        <v>106618.19500000001</v>
      </c>
      <c r="Z50" s="27">
        <v>107278.83</v>
      </c>
      <c r="AA50" s="27">
        <v>113582.6</v>
      </c>
      <c r="AB50" s="27">
        <v>101352.12</v>
      </c>
      <c r="AC50" s="37">
        <v>96240.41</v>
      </c>
      <c r="AD50" s="36">
        <v>109148.25</v>
      </c>
      <c r="AE50" s="27">
        <v>112033.87</v>
      </c>
      <c r="AF50" s="27">
        <v>119736.125</v>
      </c>
      <c r="AG50" s="27">
        <v>131312</v>
      </c>
      <c r="AH50" s="27">
        <v>109049.36500000001</v>
      </c>
      <c r="AI50" s="27">
        <v>97245.764999999999</v>
      </c>
      <c r="AJ50" s="37">
        <v>96778.25</v>
      </c>
      <c r="AK50" s="36"/>
      <c r="AL50" s="27"/>
      <c r="AM50" s="27"/>
      <c r="AN50" s="27"/>
      <c r="AO50" s="27"/>
      <c r="AP50" s="27"/>
      <c r="AQ50" s="37"/>
    </row>
    <row r="51" spans="1:43" x14ac:dyDescent="0.3">
      <c r="A51" s="24">
        <v>48</v>
      </c>
      <c r="B51" s="36">
        <v>114406.825</v>
      </c>
      <c r="C51" s="27">
        <v>118894.30499999999</v>
      </c>
      <c r="D51" s="27">
        <v>124728.875</v>
      </c>
      <c r="E51" s="27">
        <v>112907.145</v>
      </c>
      <c r="F51" s="27">
        <v>117492.82</v>
      </c>
      <c r="G51" s="27">
        <v>105011.19500000001</v>
      </c>
      <c r="H51" s="37">
        <v>102162.53</v>
      </c>
      <c r="I51" s="36">
        <v>138681.815</v>
      </c>
      <c r="J51" s="27">
        <v>126617.72</v>
      </c>
      <c r="K51" s="27">
        <v>118119.01</v>
      </c>
      <c r="L51" s="27">
        <v>120308.545</v>
      </c>
      <c r="M51" s="27">
        <v>116011.565</v>
      </c>
      <c r="N51" s="27">
        <v>104700.05499999999</v>
      </c>
      <c r="O51" s="37">
        <v>102718.9</v>
      </c>
      <c r="P51" s="36">
        <v>128658.27</v>
      </c>
      <c r="Q51" s="27">
        <v>137151.495</v>
      </c>
      <c r="R51" s="27">
        <v>138882.25</v>
      </c>
      <c r="S51" s="27">
        <v>135162.11499999999</v>
      </c>
      <c r="T51" s="27">
        <v>133951.29</v>
      </c>
      <c r="U51" s="27">
        <v>121219.595</v>
      </c>
      <c r="V51" s="37">
        <v>108717.875</v>
      </c>
      <c r="W51" s="36">
        <v>110547.605</v>
      </c>
      <c r="X51" s="27">
        <v>109706.42</v>
      </c>
      <c r="Y51" s="27">
        <v>106684.825</v>
      </c>
      <c r="Z51" s="27">
        <v>112586.74</v>
      </c>
      <c r="AA51" s="27">
        <v>110031.82</v>
      </c>
      <c r="AB51" s="27">
        <v>100725.24</v>
      </c>
      <c r="AC51" s="37">
        <v>88903.065000000002</v>
      </c>
      <c r="AD51" s="36">
        <v>113899.3</v>
      </c>
      <c r="AE51" s="27">
        <v>107629.16</v>
      </c>
      <c r="AF51" s="27">
        <v>108417.69500000001</v>
      </c>
      <c r="AG51" s="27">
        <v>112735.875</v>
      </c>
      <c r="AH51" s="27">
        <v>114799.91</v>
      </c>
      <c r="AI51" s="27">
        <v>98959.56</v>
      </c>
      <c r="AJ51" s="37">
        <v>100233.98</v>
      </c>
      <c r="AK51" s="36"/>
      <c r="AL51" s="27"/>
      <c r="AM51" s="27"/>
      <c r="AN51" s="27"/>
      <c r="AO51" s="27"/>
      <c r="AP51" s="27"/>
      <c r="AQ51" s="37"/>
    </row>
    <row r="52" spans="1:43" x14ac:dyDescent="0.3">
      <c r="A52" s="24">
        <v>49</v>
      </c>
      <c r="B52" s="36">
        <v>122452.41499999999</v>
      </c>
      <c r="C52" s="27">
        <v>117115.62</v>
      </c>
      <c r="D52" s="27">
        <v>115230.125</v>
      </c>
      <c r="E52" s="27">
        <v>121699.425</v>
      </c>
      <c r="F52" s="27">
        <v>129148.52</v>
      </c>
      <c r="G52" s="27">
        <v>115606.005</v>
      </c>
      <c r="H52" s="37">
        <v>112025.29</v>
      </c>
      <c r="I52" s="36">
        <v>118666.37</v>
      </c>
      <c r="J52" s="27">
        <v>119169.17</v>
      </c>
      <c r="K52" s="27">
        <v>121067.59</v>
      </c>
      <c r="L52" s="27">
        <v>113024.02</v>
      </c>
      <c r="M52" s="27">
        <v>109318.355</v>
      </c>
      <c r="N52" s="27">
        <v>98899.494999999995</v>
      </c>
      <c r="O52" s="37">
        <v>97300.36</v>
      </c>
      <c r="P52" s="36">
        <v>115429.005</v>
      </c>
      <c r="Q52" s="27">
        <v>129798.47</v>
      </c>
      <c r="R52" s="27">
        <v>151730.95000000001</v>
      </c>
      <c r="S52" s="27">
        <v>154632.33499999999</v>
      </c>
      <c r="T52" s="27">
        <v>125141.9</v>
      </c>
      <c r="U52" s="27">
        <v>99234.22</v>
      </c>
      <c r="V52" s="37">
        <v>92487.705000000002</v>
      </c>
      <c r="W52" s="36">
        <v>107666.30499999999</v>
      </c>
      <c r="X52" s="27">
        <v>111718.075</v>
      </c>
      <c r="Y52" s="27">
        <v>114225.12</v>
      </c>
      <c r="Z52" s="27">
        <v>135452.26</v>
      </c>
      <c r="AA52" s="27">
        <v>156648.405</v>
      </c>
      <c r="AB52" s="27">
        <v>121237.47</v>
      </c>
      <c r="AC52" s="37">
        <v>102161.11500000001</v>
      </c>
      <c r="AD52" s="36">
        <v>110609.4</v>
      </c>
      <c r="AE52" s="27">
        <v>109094.04</v>
      </c>
      <c r="AF52" s="27">
        <v>107400.705</v>
      </c>
      <c r="AG52" s="27">
        <v>107891.69</v>
      </c>
      <c r="AH52" s="27">
        <v>105028.985</v>
      </c>
      <c r="AI52" s="27">
        <v>95436.3</v>
      </c>
      <c r="AJ52" s="37">
        <v>97577.414999999994</v>
      </c>
      <c r="AK52" s="36"/>
      <c r="AL52" s="27"/>
      <c r="AM52" s="27"/>
      <c r="AN52" s="27"/>
      <c r="AO52" s="27"/>
      <c r="AP52" s="27"/>
      <c r="AQ52" s="37"/>
    </row>
    <row r="53" spans="1:43" x14ac:dyDescent="0.3">
      <c r="A53" s="24">
        <v>50</v>
      </c>
      <c r="B53" s="36">
        <v>129059.645</v>
      </c>
      <c r="C53" s="27">
        <v>136800.91</v>
      </c>
      <c r="D53" s="27">
        <v>125965.02</v>
      </c>
      <c r="E53" s="27">
        <v>125807.495</v>
      </c>
      <c r="F53" s="27">
        <v>116597.81</v>
      </c>
      <c r="G53" s="27">
        <v>106139.41</v>
      </c>
      <c r="H53" s="37">
        <v>105218.515</v>
      </c>
      <c r="I53" s="36">
        <v>109670</v>
      </c>
      <c r="J53" s="27">
        <v>111228.06</v>
      </c>
      <c r="K53" s="27">
        <v>112738.08</v>
      </c>
      <c r="L53" s="27">
        <v>105445.65</v>
      </c>
      <c r="M53" s="27">
        <v>105664.09</v>
      </c>
      <c r="N53" s="27">
        <v>98622.865000000005</v>
      </c>
      <c r="O53" s="37">
        <v>93673.19</v>
      </c>
      <c r="P53" s="36">
        <v>111625.98</v>
      </c>
      <c r="Q53" s="27">
        <v>113063.675</v>
      </c>
      <c r="R53" s="27">
        <v>115383.13</v>
      </c>
      <c r="S53" s="27">
        <v>115736.97</v>
      </c>
      <c r="T53" s="27">
        <v>109568.47</v>
      </c>
      <c r="U53" s="27">
        <v>99334.8</v>
      </c>
      <c r="V53" s="37">
        <v>97715.01</v>
      </c>
      <c r="W53" s="36">
        <v>110803.765</v>
      </c>
      <c r="X53" s="27">
        <v>114413.785</v>
      </c>
      <c r="Y53" s="27">
        <v>129715.465</v>
      </c>
      <c r="Z53" s="27">
        <v>114986.33</v>
      </c>
      <c r="AA53" s="27">
        <v>110025.465</v>
      </c>
      <c r="AB53" s="27">
        <v>102577.145</v>
      </c>
      <c r="AC53" s="37">
        <v>99110.774999999994</v>
      </c>
      <c r="AD53" s="36">
        <v>127910.83500000001</v>
      </c>
      <c r="AE53" s="27">
        <v>109548.62</v>
      </c>
      <c r="AF53" s="27">
        <v>109060.375</v>
      </c>
      <c r="AG53" s="27">
        <v>108599.065</v>
      </c>
      <c r="AH53" s="27">
        <v>107070.61</v>
      </c>
      <c r="AI53" s="27">
        <v>101239.235</v>
      </c>
      <c r="AJ53" s="37">
        <v>98723.45</v>
      </c>
      <c r="AK53" s="36"/>
      <c r="AL53" s="27"/>
      <c r="AM53" s="27"/>
      <c r="AN53" s="27"/>
      <c r="AO53" s="27"/>
      <c r="AP53" s="27"/>
      <c r="AQ53" s="37"/>
    </row>
    <row r="54" spans="1:43" x14ac:dyDescent="0.3">
      <c r="A54" s="24">
        <v>51</v>
      </c>
      <c r="B54" s="36">
        <v>125784.96000000001</v>
      </c>
      <c r="C54" s="27">
        <v>129077.41</v>
      </c>
      <c r="D54" s="27">
        <v>135930.07999999999</v>
      </c>
      <c r="E54" s="27">
        <v>152366.29999999999</v>
      </c>
      <c r="F54" s="27">
        <v>158052.89000000001</v>
      </c>
      <c r="G54" s="27">
        <v>154924.89000000001</v>
      </c>
      <c r="H54" s="37">
        <v>133421.03</v>
      </c>
      <c r="I54" s="36">
        <v>120390.11</v>
      </c>
      <c r="J54" s="27">
        <v>128831.65</v>
      </c>
      <c r="K54" s="27">
        <v>111423.765</v>
      </c>
      <c r="L54" s="27">
        <v>107072.36</v>
      </c>
      <c r="M54" s="27">
        <v>113698.06</v>
      </c>
      <c r="N54" s="27">
        <v>90227.48</v>
      </c>
      <c r="O54" s="37">
        <v>90911.085000000006</v>
      </c>
      <c r="P54" s="36">
        <v>114680.185</v>
      </c>
      <c r="Q54" s="27">
        <v>121945.175</v>
      </c>
      <c r="R54" s="27">
        <v>146933.095</v>
      </c>
      <c r="S54" s="27">
        <v>129280.81</v>
      </c>
      <c r="T54" s="27">
        <v>120821.05499999999</v>
      </c>
      <c r="U54" s="27">
        <v>110154.36</v>
      </c>
      <c r="V54" s="37">
        <v>107212.84</v>
      </c>
      <c r="W54" s="36">
        <v>112804.4</v>
      </c>
      <c r="X54" s="27">
        <v>113485.105</v>
      </c>
      <c r="Y54" s="27">
        <v>119907.245</v>
      </c>
      <c r="Z54" s="27">
        <v>111880.52499999999</v>
      </c>
      <c r="AA54" s="27">
        <v>102075.925</v>
      </c>
      <c r="AB54" s="27">
        <v>92725.74</v>
      </c>
      <c r="AC54" s="37">
        <v>94938.395000000004</v>
      </c>
      <c r="AD54" s="36">
        <v>114400.065</v>
      </c>
      <c r="AE54" s="27">
        <v>123999.07</v>
      </c>
      <c r="AF54" s="27">
        <v>146990.89000000001</v>
      </c>
      <c r="AG54" s="27">
        <v>125050.61</v>
      </c>
      <c r="AH54" s="27">
        <v>150553.4</v>
      </c>
      <c r="AI54" s="27">
        <v>100632.47500000001</v>
      </c>
      <c r="AJ54" s="37">
        <v>90145.615000000005</v>
      </c>
      <c r="AK54" s="36"/>
      <c r="AL54" s="27"/>
      <c r="AM54" s="27"/>
      <c r="AN54" s="27"/>
      <c r="AO54" s="27"/>
      <c r="AP54" s="27"/>
      <c r="AQ54" s="37"/>
    </row>
    <row r="55" spans="1:43" x14ac:dyDescent="0.3">
      <c r="A55" s="24">
        <v>52</v>
      </c>
      <c r="B55" s="36">
        <v>113802.21</v>
      </c>
      <c r="C55" s="27">
        <v>119477.515</v>
      </c>
      <c r="D55" s="27">
        <v>126553.11500000001</v>
      </c>
      <c r="E55" s="27">
        <v>134583.25</v>
      </c>
      <c r="F55" s="27">
        <v>119950.37</v>
      </c>
      <c r="G55" s="27">
        <v>95093.294999999998</v>
      </c>
      <c r="H55" s="37">
        <v>96394.94</v>
      </c>
      <c r="I55" s="36">
        <v>109260.30499999999</v>
      </c>
      <c r="J55" s="27">
        <v>106451.255</v>
      </c>
      <c r="K55" s="27">
        <v>104389.51</v>
      </c>
      <c r="L55" s="27">
        <v>105513.235</v>
      </c>
      <c r="M55" s="27">
        <v>112247.94500000001</v>
      </c>
      <c r="N55" s="27">
        <v>114843.875</v>
      </c>
      <c r="O55" s="37">
        <v>114468.17</v>
      </c>
      <c r="P55" s="36">
        <v>138949.67499999999</v>
      </c>
      <c r="Q55" s="27">
        <v>142870.39499999999</v>
      </c>
      <c r="R55" s="27">
        <v>114916.99</v>
      </c>
      <c r="S55" s="27">
        <v>114462.53</v>
      </c>
      <c r="T55" s="27">
        <v>116428.79</v>
      </c>
      <c r="U55" s="27">
        <v>109364.01</v>
      </c>
      <c r="V55" s="37">
        <v>92856.23</v>
      </c>
      <c r="W55" s="36">
        <v>112358.815</v>
      </c>
      <c r="X55" s="27">
        <v>98191.654999999999</v>
      </c>
      <c r="Y55" s="27">
        <v>100017.19500000001</v>
      </c>
      <c r="Z55" s="27">
        <v>129749.14</v>
      </c>
      <c r="AA55" s="27">
        <v>133831.375</v>
      </c>
      <c r="AB55" s="27">
        <v>108290.11</v>
      </c>
      <c r="AC55" s="37">
        <v>99613.865000000005</v>
      </c>
      <c r="AD55" s="36">
        <v>101818.02499999999</v>
      </c>
      <c r="AE55" s="27">
        <v>102168.93</v>
      </c>
      <c r="AF55" s="27">
        <v>98312.744999999995</v>
      </c>
      <c r="AG55" s="27">
        <v>96120.524999999994</v>
      </c>
      <c r="AH55" s="27">
        <v>107256.065</v>
      </c>
      <c r="AI55" s="27">
        <v>113521.685</v>
      </c>
      <c r="AJ55" s="37">
        <v>118293.52499999999</v>
      </c>
      <c r="AK55" s="36"/>
      <c r="AL55" s="27"/>
      <c r="AM55" s="27"/>
      <c r="AN55" s="27"/>
      <c r="AO55" s="27"/>
      <c r="AP55" s="27"/>
      <c r="AQ55" s="37"/>
    </row>
    <row r="56" spans="1:43" ht="15" thickBot="1" x14ac:dyDescent="0.35">
      <c r="A56" s="24">
        <v>53</v>
      </c>
      <c r="B56" s="38">
        <v>100048.44</v>
      </c>
      <c r="C56" s="39">
        <v>111647.54</v>
      </c>
      <c r="D56" s="39">
        <v>128552.13499999999</v>
      </c>
      <c r="E56" s="39">
        <v>146473.83499999999</v>
      </c>
      <c r="F56" s="39"/>
      <c r="G56" s="39"/>
      <c r="H56" s="40"/>
      <c r="I56" s="38">
        <v>106284.83</v>
      </c>
      <c r="J56" s="39">
        <v>99701.43</v>
      </c>
      <c r="K56" s="39">
        <v>123693.52</v>
      </c>
      <c r="L56" s="39">
        <v>135571.79500000001</v>
      </c>
      <c r="M56" s="39">
        <v>112141.83</v>
      </c>
      <c r="N56" s="39">
        <v>95728.15</v>
      </c>
      <c r="O56" s="40"/>
      <c r="P56" s="38">
        <v>85094.375</v>
      </c>
      <c r="Q56" s="39">
        <v>98638.854999999996</v>
      </c>
      <c r="R56" s="39">
        <v>128753.755</v>
      </c>
      <c r="S56" s="39">
        <v>130699.155</v>
      </c>
      <c r="T56" s="39">
        <v>115572.045</v>
      </c>
      <c r="U56" s="39">
        <v>96358.975000000006</v>
      </c>
      <c r="V56" s="40">
        <v>95700.479999999996</v>
      </c>
      <c r="W56" s="38">
        <v>103381.91499999999</v>
      </c>
      <c r="X56" s="39"/>
      <c r="Y56" s="39"/>
      <c r="Z56" s="39"/>
      <c r="AA56" s="39"/>
      <c r="AB56" s="39"/>
      <c r="AC56" s="40"/>
      <c r="AD56" s="38">
        <v>140410.125</v>
      </c>
      <c r="AE56" s="39">
        <v>95410.39</v>
      </c>
      <c r="AF56" s="39"/>
      <c r="AG56" s="39"/>
      <c r="AH56" s="39"/>
      <c r="AI56" s="39"/>
      <c r="AJ56" s="40"/>
      <c r="AK56" s="38"/>
      <c r="AL56" s="39"/>
      <c r="AM56" s="39"/>
      <c r="AN56" s="39"/>
      <c r="AO56" s="39"/>
      <c r="AP56" s="39"/>
      <c r="AQ56" s="40"/>
    </row>
    <row r="62" spans="1:43" x14ac:dyDescent="0.3">
      <c r="B62" t="s">
        <v>119</v>
      </c>
    </row>
  </sheetData>
  <conditionalFormatting pivot="1" sqref="B4:AQ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0131E-5B6F-4168-8C59-3E63B86DB951}">
  <dimension ref="G39:I147"/>
  <sheetViews>
    <sheetView showGridLines="0" topLeftCell="A4" zoomScale="85" zoomScaleNormal="85" workbookViewId="0">
      <selection activeCell="J120" sqref="J120"/>
    </sheetView>
  </sheetViews>
  <sheetFormatPr defaultRowHeight="14.4" x14ac:dyDescent="0.3"/>
  <cols>
    <col min="4" max="4" width="11.21875" bestFit="1" customWidth="1"/>
    <col min="8" max="8" width="7" customWidth="1"/>
    <col min="9" max="9" width="12.6640625" customWidth="1"/>
    <col min="10" max="10" width="12.77734375" customWidth="1"/>
  </cols>
  <sheetData>
    <row r="39" spans="7:8" x14ac:dyDescent="0.3">
      <c r="G39" t="s">
        <v>58</v>
      </c>
      <c r="H39" t="s">
        <v>120</v>
      </c>
    </row>
    <row r="40" spans="7:8" x14ac:dyDescent="0.3">
      <c r="H40" t="s">
        <v>106</v>
      </c>
    </row>
    <row r="41" spans="7:8" x14ac:dyDescent="0.3">
      <c r="H41" t="s">
        <v>112</v>
      </c>
    </row>
    <row r="95" spans="7:8" x14ac:dyDescent="0.3">
      <c r="G95" t="s">
        <v>58</v>
      </c>
      <c r="H95" t="s">
        <v>97</v>
      </c>
    </row>
    <row r="96" spans="7:8" x14ac:dyDescent="0.3">
      <c r="H96" t="s">
        <v>98</v>
      </c>
    </row>
    <row r="97" spans="8:8" x14ac:dyDescent="0.3">
      <c r="H97" t="s">
        <v>121</v>
      </c>
    </row>
    <row r="146" spans="8:9" x14ac:dyDescent="0.3">
      <c r="H146" t="s">
        <v>58</v>
      </c>
      <c r="I146" t="s">
        <v>99</v>
      </c>
    </row>
    <row r="147" spans="8:9" x14ac:dyDescent="0.3">
      <c r="I147" t="s">
        <v>100</v>
      </c>
    </row>
  </sheetData>
  <pageMargins left="0.7" right="0.7" top="0.75" bottom="0.75" header="0.3" footer="0.3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43EF2-A2CE-405C-987A-D5BE07E80C87}">
  <dimension ref="D33:P62"/>
  <sheetViews>
    <sheetView showGridLines="0" tabSelected="1" topLeftCell="A4" zoomScaleNormal="100" workbookViewId="0">
      <selection activeCell="M27" sqref="M27"/>
    </sheetView>
  </sheetViews>
  <sheetFormatPr defaultRowHeight="14.4" x14ac:dyDescent="0.3"/>
  <sheetData>
    <row r="33" spans="4:6" x14ac:dyDescent="0.3">
      <c r="D33" t="s">
        <v>96</v>
      </c>
      <c r="F33" t="s">
        <v>105</v>
      </c>
    </row>
    <row r="34" spans="4:6" x14ac:dyDescent="0.3">
      <c r="F34" t="s">
        <v>113</v>
      </c>
    </row>
    <row r="35" spans="4:6" x14ac:dyDescent="0.3">
      <c r="F35" t="s">
        <v>114</v>
      </c>
    </row>
    <row r="36" spans="4:6" x14ac:dyDescent="0.3">
      <c r="F36" t="s">
        <v>115</v>
      </c>
    </row>
    <row r="37" spans="4:6" x14ac:dyDescent="0.3">
      <c r="F37" t="s">
        <v>108</v>
      </c>
    </row>
    <row r="52" spans="4:16" x14ac:dyDescent="0.3">
      <c r="I52" s="59"/>
      <c r="J52" s="59"/>
      <c r="K52" s="59"/>
      <c r="L52" s="59"/>
      <c r="M52" s="59"/>
      <c r="N52" s="59"/>
      <c r="O52" s="59"/>
      <c r="P52" s="59"/>
    </row>
    <row r="53" spans="4:16" x14ac:dyDescent="0.3">
      <c r="I53" s="59"/>
      <c r="J53" s="59"/>
      <c r="K53" s="59"/>
      <c r="L53" s="59"/>
      <c r="M53" s="59"/>
      <c r="N53" s="59"/>
      <c r="O53" s="59"/>
      <c r="P53" s="59"/>
    </row>
    <row r="54" spans="4:16" x14ac:dyDescent="0.3">
      <c r="I54" s="59"/>
      <c r="J54" s="59"/>
      <c r="K54" s="59"/>
      <c r="L54" s="59"/>
      <c r="M54" s="59"/>
      <c r="N54" s="59"/>
      <c r="O54" s="59"/>
      <c r="P54" s="59"/>
    </row>
    <row r="55" spans="4:16" x14ac:dyDescent="0.3">
      <c r="I55" s="59"/>
      <c r="J55" s="59"/>
      <c r="K55" s="59"/>
      <c r="L55" s="59"/>
      <c r="M55" s="59"/>
      <c r="N55" s="59"/>
      <c r="O55" s="59"/>
      <c r="P55" s="59"/>
    </row>
    <row r="56" spans="4:16" x14ac:dyDescent="0.3">
      <c r="I56" s="59"/>
      <c r="J56" s="59"/>
      <c r="K56" s="59"/>
      <c r="L56" s="59"/>
      <c r="M56" s="59"/>
      <c r="N56" s="59"/>
      <c r="O56" s="59"/>
      <c r="P56" s="59"/>
    </row>
    <row r="57" spans="4:16" x14ac:dyDescent="0.3">
      <c r="I57" s="59"/>
      <c r="J57" s="59"/>
      <c r="K57" s="59"/>
      <c r="L57" s="59"/>
      <c r="M57" s="59"/>
      <c r="N57" s="59"/>
      <c r="O57" s="59"/>
      <c r="P57" s="59"/>
    </row>
    <row r="58" spans="4:16" x14ac:dyDescent="0.3"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</row>
    <row r="59" spans="4:16" x14ac:dyDescent="0.3"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</row>
    <row r="60" spans="4:16" x14ac:dyDescent="0.3"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</row>
    <row r="61" spans="4:16" x14ac:dyDescent="0.3">
      <c r="D61" s="59" t="s">
        <v>48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</row>
    <row r="62" spans="4:16" x14ac:dyDescent="0.3"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</row>
  </sheetData>
  <pageMargins left="0.7" right="0.7" top="0.75" bottom="0.75" header="0.3" footer="0.3"/>
  <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156D-F412-4FFD-A97A-08537FC4F811}">
  <dimension ref="E12:I27"/>
  <sheetViews>
    <sheetView showGridLines="0" zoomScale="85" zoomScaleNormal="85" workbookViewId="0">
      <selection activeCell="F17" sqref="F17"/>
    </sheetView>
  </sheetViews>
  <sheetFormatPr defaultRowHeight="14.4" x14ac:dyDescent="0.3"/>
  <cols>
    <col min="4" max="4" width="12.5546875" bestFit="1" customWidth="1"/>
    <col min="5" max="5" width="14.6640625" customWidth="1"/>
    <col min="6" max="6" width="13.77734375" customWidth="1"/>
    <col min="7" max="7" width="18" bestFit="1" customWidth="1"/>
    <col min="8" max="8" width="13.88671875" bestFit="1" customWidth="1"/>
    <col min="9" max="9" width="10.77734375" bestFit="1" customWidth="1"/>
  </cols>
  <sheetData>
    <row r="12" spans="5:9" ht="18" x14ac:dyDescent="0.35">
      <c r="E12" s="25" t="s">
        <v>44</v>
      </c>
      <c r="F12" s="26"/>
      <c r="G12" s="26"/>
    </row>
    <row r="14" spans="5:9" x14ac:dyDescent="0.3">
      <c r="F14" s="9" t="s">
        <v>28</v>
      </c>
      <c r="G14" s="14" t="s">
        <v>26</v>
      </c>
      <c r="H14" s="10" t="s">
        <v>35</v>
      </c>
      <c r="I14" s="9" t="s">
        <v>26</v>
      </c>
    </row>
    <row r="15" spans="5:9" x14ac:dyDescent="0.3">
      <c r="E15" s="11" t="s">
        <v>45</v>
      </c>
      <c r="F15" s="2">
        <f>MIN(EnergyDemand__2_1[Demand])</f>
        <v>85094.375</v>
      </c>
      <c r="G15" s="1">
        <f>INDEX(EnergyDemand__2_1[Date],MATCH(F15,EnergyDemand__2_1[Demand],0))</f>
        <v>43094</v>
      </c>
      <c r="H15" s="8">
        <f>MIN(EnergyDemand__2!O:O)</f>
        <v>-605086.3586105532</v>
      </c>
      <c r="I15" s="1">
        <f>INDEX(EnergyDemand__2_1[Date],MATCH(H15,EnergyDemand__2_1[Revenue AUD$],0))</f>
        <v>44106</v>
      </c>
    </row>
    <row r="16" spans="5:9" x14ac:dyDescent="0.3">
      <c r="E16" s="12" t="s">
        <v>46</v>
      </c>
      <c r="F16" s="2">
        <f>MAX(EnergyDemand__2_1[Demand])</f>
        <v>170653.84</v>
      </c>
      <c r="G16" s="1">
        <f>INDEX(EnergyDemand__2_1[Date],MATCH(F16,EnergyDemand__2_1[Demand],0))</f>
        <v>43861</v>
      </c>
      <c r="H16" s="8">
        <f>MAX(EnergyDemand__2_1[Revenue AUD$])</f>
        <v>709250294.69111621</v>
      </c>
      <c r="I16" s="1">
        <f>INDEX(EnergyDemand__2_1[Date],MATCH(H16,EnergyDemand__2_1[Revenue AUD$],0))</f>
        <v>43489</v>
      </c>
    </row>
    <row r="17" spans="5:8" x14ac:dyDescent="0.3">
      <c r="E17" s="13" t="s">
        <v>47</v>
      </c>
      <c r="F17" s="2">
        <f>AVERAGE(EnergyDemand__2_1[Demand])</f>
        <v>120035.47650284905</v>
      </c>
      <c r="G17" s="1" t="s">
        <v>48</v>
      </c>
      <c r="H17" s="8">
        <f>AVERAGE(EnergyDemand__2_1[Revenue AUD$])</f>
        <v>9521591.4845048878</v>
      </c>
    </row>
    <row r="22" spans="5:8" x14ac:dyDescent="0.3">
      <c r="F22" s="9" t="s">
        <v>28</v>
      </c>
      <c r="G22" s="9" t="s">
        <v>26</v>
      </c>
    </row>
    <row r="23" spans="5:8" x14ac:dyDescent="0.3">
      <c r="E23" s="51" t="s">
        <v>90</v>
      </c>
      <c r="F23" s="52">
        <f>_xlfn.MINIFS(EnergyDemand__2_1[Demand],EnergyDemand__2_1[[Day ]],"Saturday")</f>
        <v>88996.625</v>
      </c>
      <c r="G23" s="1">
        <f>INDEX(EnergyDemand__2_1[Date],MATCH(F23,EnergyDemand__2_1[Demand],0))</f>
        <v>42749</v>
      </c>
    </row>
    <row r="24" spans="5:8" x14ac:dyDescent="0.3">
      <c r="E24" s="12" t="s">
        <v>49</v>
      </c>
      <c r="F24" s="2">
        <f>_xlfn.MAXIFS(EnergyDemand__2_1[Demand],EnergyDemand__2_1[[Day ]],"Saturday")</f>
        <v>154924.89000000001</v>
      </c>
      <c r="G24" s="1">
        <f>INDEX(EnergyDemand__2_1[Date],MATCH(F24,EnergyDemand__2_1[Demand],0))</f>
        <v>42357</v>
      </c>
    </row>
    <row r="25" spans="5:8" x14ac:dyDescent="0.3">
      <c r="E25" s="12" t="s">
        <v>91</v>
      </c>
      <c r="F25" s="52">
        <f>_xlfn.MINIFS(EnergyDemand__2_1[Demand],EnergyDemand__2_1[[Day ]],"Sunday")</f>
        <v>86891.23</v>
      </c>
      <c r="G25" s="1">
        <f>INDEX(EnergyDemand__2_1[Date],MATCH(F25,EnergyDemand__2_1[Demand],0))</f>
        <v>44094</v>
      </c>
    </row>
    <row r="26" spans="5:8" x14ac:dyDescent="0.3">
      <c r="E26" s="13" t="s">
        <v>50</v>
      </c>
      <c r="F26" s="2">
        <f>_xlfn.MAXIFS(EnergyDemand__2_1[Demand],EnergyDemand__2_1[[Day ]],"Sunday")</f>
        <v>159436.69</v>
      </c>
      <c r="G26" s="1">
        <f>_xll.XLOOKUP(F26,EnergyDemand__2_1[Demand],EnergyDemand__2_1[Date],0,1)</f>
        <v>43128</v>
      </c>
    </row>
    <row r="27" spans="5:8" x14ac:dyDescent="0.3">
      <c r="E27" s="16"/>
      <c r="F27" s="15"/>
      <c r="G27" s="1" t="s">
        <v>48</v>
      </c>
    </row>
  </sheetData>
  <pageMargins left="0.7" right="0.7" top="0.75" bottom="0.75" header="0.3" footer="0.3"/>
  <picture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2728D-F2A0-4632-9B90-9C482A9CC964}">
  <dimension ref="A16:M47"/>
  <sheetViews>
    <sheetView showGridLines="0" topLeftCell="A2" zoomScale="70" zoomScaleNormal="70" workbookViewId="0">
      <selection activeCell="P38" sqref="P38"/>
    </sheetView>
  </sheetViews>
  <sheetFormatPr defaultRowHeight="14.4" x14ac:dyDescent="0.3"/>
  <cols>
    <col min="3" max="3" width="11" customWidth="1"/>
    <col min="4" max="4" width="12.44140625" customWidth="1"/>
    <col min="5" max="5" width="11.77734375" customWidth="1"/>
    <col min="6" max="9" width="15.109375" bestFit="1" customWidth="1"/>
    <col min="10" max="10" width="16.109375" bestFit="1" customWidth="1"/>
    <col min="11" max="11" width="12.77734375" bestFit="1" customWidth="1"/>
    <col min="12" max="12" width="12.21875" bestFit="1" customWidth="1"/>
    <col min="13" max="13" width="13.33203125" bestFit="1" customWidth="1"/>
  </cols>
  <sheetData>
    <row r="16" spans="1:1" x14ac:dyDescent="0.3">
      <c r="A16" s="59" t="s">
        <v>96</v>
      </c>
    </row>
    <row r="19" spans="1:1" x14ac:dyDescent="0.3">
      <c r="A19" t="s">
        <v>122</v>
      </c>
    </row>
    <row r="20" spans="1:1" x14ac:dyDescent="0.3">
      <c r="A20" t="s">
        <v>123</v>
      </c>
    </row>
    <row r="21" spans="1:1" x14ac:dyDescent="0.3">
      <c r="A21" t="s">
        <v>124</v>
      </c>
    </row>
    <row r="23" spans="1:1" x14ac:dyDescent="0.3">
      <c r="A23" t="s">
        <v>125</v>
      </c>
    </row>
    <row r="24" spans="1:1" x14ac:dyDescent="0.3">
      <c r="A24" t="s">
        <v>126</v>
      </c>
    </row>
    <row r="25" spans="1:1" x14ac:dyDescent="0.3">
      <c r="A25" t="s">
        <v>127</v>
      </c>
    </row>
    <row r="33" spans="3:13" x14ac:dyDescent="0.3">
      <c r="F33" s="27" t="s">
        <v>39</v>
      </c>
      <c r="G33" s="27" t="s">
        <v>78</v>
      </c>
      <c r="H33" s="27"/>
      <c r="I33" s="27"/>
      <c r="J33" s="27"/>
      <c r="K33" s="27"/>
      <c r="L33" s="27"/>
      <c r="M33" s="27"/>
    </row>
    <row r="34" spans="3:13" x14ac:dyDescent="0.3">
      <c r="F34" s="27" t="s">
        <v>60</v>
      </c>
      <c r="G34" s="27" t="s">
        <v>61</v>
      </c>
      <c r="H34" s="27" t="s">
        <v>73</v>
      </c>
      <c r="I34" s="27" t="s">
        <v>74</v>
      </c>
      <c r="J34" s="27" t="s">
        <v>75</v>
      </c>
      <c r="K34" s="27" t="s">
        <v>76</v>
      </c>
      <c r="L34" s="27" t="s">
        <v>77</v>
      </c>
      <c r="M34" s="27" t="s">
        <v>38</v>
      </c>
    </row>
    <row r="35" spans="3:13" x14ac:dyDescent="0.3">
      <c r="F35" s="60" t="s">
        <v>62</v>
      </c>
      <c r="G35" s="27">
        <v>3737882.67</v>
      </c>
      <c r="H35" s="27">
        <v>3729074.9650000008</v>
      </c>
      <c r="I35" s="27">
        <v>3497380.54</v>
      </c>
      <c r="J35" s="27">
        <v>3866763.4000000004</v>
      </c>
      <c r="K35" s="27">
        <v>3776159.5850000004</v>
      </c>
      <c r="L35" s="27">
        <v>3544693.4299999997</v>
      </c>
      <c r="M35" s="27">
        <v>22151954.59</v>
      </c>
    </row>
    <row r="36" spans="3:13" x14ac:dyDescent="0.3">
      <c r="F36" s="60" t="s">
        <v>63</v>
      </c>
      <c r="G36" s="27">
        <v>3605115.0149999992</v>
      </c>
      <c r="H36" s="27">
        <v>3618267.3600000003</v>
      </c>
      <c r="I36" s="27">
        <v>3209216.9300000006</v>
      </c>
      <c r="J36" s="27">
        <v>3373941.1350000002</v>
      </c>
      <c r="K36" s="27">
        <v>3251923.6100000003</v>
      </c>
      <c r="L36" s="27">
        <v>3316140.9600000004</v>
      </c>
      <c r="M36" s="27">
        <v>20374605.010000002</v>
      </c>
    </row>
    <row r="37" spans="3:13" x14ac:dyDescent="0.3">
      <c r="F37" s="60" t="s">
        <v>64</v>
      </c>
      <c r="G37" s="27">
        <v>3649651.8499999996</v>
      </c>
      <c r="H37" s="27">
        <v>3861047.5200000009</v>
      </c>
      <c r="I37" s="27">
        <v>3636668.4700000007</v>
      </c>
      <c r="J37" s="27">
        <v>3484437.9449999998</v>
      </c>
      <c r="K37" s="27">
        <v>3615227.2749999999</v>
      </c>
      <c r="L37" s="27">
        <v>3370006.6999999997</v>
      </c>
      <c r="M37" s="27">
        <v>21617039.760000002</v>
      </c>
    </row>
    <row r="38" spans="3:13" x14ac:dyDescent="0.3">
      <c r="F38" s="60" t="s">
        <v>65</v>
      </c>
      <c r="G38" s="27">
        <v>3588198.1050000004</v>
      </c>
      <c r="H38" s="27">
        <v>3501930.5550000002</v>
      </c>
      <c r="I38" s="27">
        <v>3231757.48</v>
      </c>
      <c r="J38" s="27">
        <v>3394011.8699999987</v>
      </c>
      <c r="K38" s="27">
        <v>3258794.2399999998</v>
      </c>
      <c r="L38" s="27">
        <v>3229426.39</v>
      </c>
      <c r="M38" s="27">
        <v>20204118.640000001</v>
      </c>
    </row>
    <row r="39" spans="3:13" x14ac:dyDescent="0.3">
      <c r="F39" s="60" t="s">
        <v>13</v>
      </c>
      <c r="G39" s="27">
        <v>3877235.1599999992</v>
      </c>
      <c r="H39" s="27">
        <v>3718467.0399999991</v>
      </c>
      <c r="I39" s="27">
        <v>3733908.0850000009</v>
      </c>
      <c r="J39" s="27">
        <v>3780826.8949999996</v>
      </c>
      <c r="K39" s="27">
        <v>3694770.0399999996</v>
      </c>
      <c r="L39" s="27">
        <v>3657557.2649999992</v>
      </c>
      <c r="M39" s="27">
        <v>22462764.484999999</v>
      </c>
    </row>
    <row r="40" spans="3:13" x14ac:dyDescent="0.3">
      <c r="F40" s="60" t="s">
        <v>66</v>
      </c>
      <c r="G40" s="27">
        <v>4024137.5349999997</v>
      </c>
      <c r="H40" s="27">
        <v>4011405.1999999997</v>
      </c>
      <c r="I40" s="27">
        <v>3942948.14</v>
      </c>
      <c r="J40" s="27">
        <v>3970824.3849999998</v>
      </c>
      <c r="K40" s="27">
        <v>3889441.4650000003</v>
      </c>
      <c r="L40" s="27">
        <v>3880419.9400000004</v>
      </c>
      <c r="M40" s="27">
        <v>23719176.665000003</v>
      </c>
    </row>
    <row r="41" spans="3:13" x14ac:dyDescent="0.3">
      <c r="F41" s="60" t="s">
        <v>67</v>
      </c>
      <c r="G41" s="27">
        <v>4273537.8099999996</v>
      </c>
      <c r="H41" s="27">
        <v>4080168.1800000006</v>
      </c>
      <c r="I41" s="27">
        <v>4023302.2899999996</v>
      </c>
      <c r="J41" s="27">
        <v>4037121.4999999991</v>
      </c>
      <c r="K41" s="27">
        <v>3997640.0949999993</v>
      </c>
      <c r="L41" s="27">
        <v>4102914.9950000006</v>
      </c>
      <c r="M41" s="27">
        <v>24514684.869999997</v>
      </c>
    </row>
    <row r="42" spans="3:13" x14ac:dyDescent="0.3">
      <c r="C42" s="59"/>
      <c r="F42" s="60" t="s">
        <v>68</v>
      </c>
      <c r="G42" s="27">
        <v>4095526.355</v>
      </c>
      <c r="H42" s="27">
        <v>4066526.7599999993</v>
      </c>
      <c r="I42" s="27">
        <v>4016202.7150000003</v>
      </c>
      <c r="J42" s="27">
        <v>3942254.7350000008</v>
      </c>
      <c r="K42" s="27">
        <v>3963865.1300000004</v>
      </c>
      <c r="L42" s="27">
        <v>3827746.9449999998</v>
      </c>
      <c r="M42" s="27">
        <v>23912122.640000001</v>
      </c>
    </row>
    <row r="43" spans="3:13" x14ac:dyDescent="0.3">
      <c r="D43" s="59"/>
      <c r="E43" s="59"/>
      <c r="F43" s="60" t="s">
        <v>69</v>
      </c>
      <c r="G43" s="27">
        <v>3702816.2399999998</v>
      </c>
      <c r="H43" s="27">
        <v>3679700.4950000001</v>
      </c>
      <c r="I43" s="27">
        <v>3585331.6499999994</v>
      </c>
      <c r="J43" s="27">
        <v>3489468.1249999995</v>
      </c>
      <c r="K43" s="27">
        <v>3488501.96</v>
      </c>
      <c r="L43" s="27">
        <v>3255461.9250000003</v>
      </c>
      <c r="M43" s="27">
        <v>21201280.395</v>
      </c>
    </row>
    <row r="44" spans="3:13" x14ac:dyDescent="0.3">
      <c r="C44" s="59"/>
      <c r="D44" s="59"/>
      <c r="E44" s="59"/>
      <c r="F44" s="60" t="s">
        <v>70</v>
      </c>
      <c r="G44" s="27">
        <v>3631205.93</v>
      </c>
      <c r="H44" s="27">
        <v>3565917.8600000008</v>
      </c>
      <c r="I44" s="27">
        <v>3444562.5150000006</v>
      </c>
      <c r="J44" s="27">
        <v>3358959.6250000005</v>
      </c>
      <c r="K44" s="27">
        <v>3439348.0550000002</v>
      </c>
      <c r="L44" s="27"/>
      <c r="M44" s="27">
        <v>17439993.985000003</v>
      </c>
    </row>
    <row r="45" spans="3:13" x14ac:dyDescent="0.3">
      <c r="C45" s="59"/>
      <c r="D45" s="59"/>
      <c r="E45" s="59"/>
      <c r="F45" s="60" t="s">
        <v>71</v>
      </c>
      <c r="G45" s="27">
        <v>3477837.34</v>
      </c>
      <c r="H45" s="27">
        <v>3457230.7249999996</v>
      </c>
      <c r="I45" s="27">
        <v>3585598.3150000004</v>
      </c>
      <c r="J45" s="27">
        <v>3213625.5049999999</v>
      </c>
      <c r="K45" s="27">
        <v>3251778.5900000003</v>
      </c>
      <c r="L45" s="27"/>
      <c r="M45" s="27">
        <v>16986070.474999998</v>
      </c>
    </row>
    <row r="46" spans="3:13" x14ac:dyDescent="0.3">
      <c r="F46" s="60" t="s">
        <v>72</v>
      </c>
      <c r="G46" s="27">
        <v>3838547.9950000001</v>
      </c>
      <c r="H46" s="27">
        <v>3358434.5249999994</v>
      </c>
      <c r="I46" s="27">
        <v>3510985.6399999997</v>
      </c>
      <c r="J46" s="27">
        <v>3453621.1899999995</v>
      </c>
      <c r="K46" s="27">
        <v>3420508.8450000002</v>
      </c>
      <c r="L46" s="27"/>
      <c r="M46" s="27">
        <v>17582098.195</v>
      </c>
    </row>
    <row r="47" spans="3:13" x14ac:dyDescent="0.3">
      <c r="F47" s="60" t="s">
        <v>38</v>
      </c>
      <c r="G47" s="27">
        <v>45501692.004999988</v>
      </c>
      <c r="H47" s="27">
        <v>44648171.184999995</v>
      </c>
      <c r="I47" s="27">
        <v>43417862.769999996</v>
      </c>
      <c r="J47" s="27">
        <v>43365856.309999995</v>
      </c>
      <c r="K47" s="27">
        <v>43047958.890000001</v>
      </c>
      <c r="L47" s="27">
        <v>32184368.550000004</v>
      </c>
      <c r="M47" s="27">
        <v>252165909.71000004</v>
      </c>
    </row>
  </sheetData>
  <pageMargins left="0.7" right="0.7" top="0.75" bottom="0.75" header="0.3" footer="0.3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4D609-CFC7-4EB2-8D07-EEE86CB9198D}">
  <dimension ref="A1:S2120"/>
  <sheetViews>
    <sheetView topLeftCell="C1" zoomScaleNormal="100" workbookViewId="0">
      <selection activeCell="C2102" sqref="A1:XFD2102"/>
    </sheetView>
  </sheetViews>
  <sheetFormatPr defaultRowHeight="14.4" x14ac:dyDescent="0.3"/>
  <cols>
    <col min="1" max="1" width="16.88671875" style="3" hidden="1" customWidth="1"/>
    <col min="2" max="2" width="9.77734375" hidden="1" customWidth="1"/>
    <col min="3" max="3" width="14.5546875" bestFit="1" customWidth="1"/>
    <col min="4" max="4" width="11.88671875" hidden="1" customWidth="1"/>
    <col min="5" max="5" width="6.88671875" hidden="1" customWidth="1"/>
    <col min="6" max="6" width="18.5546875" bestFit="1" customWidth="1"/>
    <col min="7" max="7" width="19" bestFit="1" customWidth="1"/>
    <col min="8" max="8" width="16.33203125" bestFit="1" customWidth="1"/>
    <col min="9" max="9" width="20.5546875" customWidth="1"/>
    <col min="10" max="10" width="13.21875" bestFit="1" customWidth="1"/>
    <col min="11" max="11" width="9.6640625" hidden="1" customWidth="1"/>
    <col min="12" max="12" width="12.44140625" style="2" hidden="1" customWidth="1"/>
    <col min="13" max="13" width="14.6640625" style="42" bestFit="1" customWidth="1"/>
    <col min="14" max="14" width="16" style="5" bestFit="1" customWidth="1"/>
    <col min="15" max="15" width="16.6640625" bestFit="1" customWidth="1"/>
    <col min="16" max="16" width="0" hidden="1" customWidth="1"/>
    <col min="18" max="18" width="8.88671875" customWidth="1"/>
    <col min="19" max="19" width="11.21875" bestFit="1" customWidth="1"/>
  </cols>
  <sheetData>
    <row r="1" spans="1:16" x14ac:dyDescent="0.3">
      <c r="A1" s="3" t="s">
        <v>26</v>
      </c>
      <c r="B1" s="3" t="s">
        <v>56</v>
      </c>
      <c r="C1" t="s">
        <v>36</v>
      </c>
      <c r="D1" t="s">
        <v>27</v>
      </c>
      <c r="E1" t="s">
        <v>37</v>
      </c>
      <c r="F1" t="s">
        <v>25</v>
      </c>
      <c r="G1" t="s">
        <v>86</v>
      </c>
      <c r="H1" t="s">
        <v>87</v>
      </c>
      <c r="I1" t="s">
        <v>88</v>
      </c>
      <c r="J1" t="s">
        <v>32</v>
      </c>
      <c r="K1" t="s">
        <v>89</v>
      </c>
      <c r="L1" t="s">
        <v>34</v>
      </c>
      <c r="M1" s="42" t="s">
        <v>28</v>
      </c>
      <c r="N1" s="6" t="s">
        <v>1</v>
      </c>
      <c r="O1" s="5" t="s">
        <v>35</v>
      </c>
      <c r="P1" t="s">
        <v>81</v>
      </c>
    </row>
    <row r="2" spans="1:16" ht="15.6" hidden="1" x14ac:dyDescent="0.4">
      <c r="A2" s="3">
        <v>42005</v>
      </c>
      <c r="B2" s="23" t="str">
        <f t="shared" ref="B2:B65" si="0">"Q" &amp;INT((MONTH(A2)+2)/3) &amp; "-" &amp; YEAR(A2)</f>
        <v>Q1-2015</v>
      </c>
      <c r="C2" t="s">
        <v>2</v>
      </c>
      <c r="D2">
        <v>1</v>
      </c>
      <c r="E2" t="s">
        <v>3</v>
      </c>
      <c r="F2" s="1" t="str">
        <f>TEXT(EnergyDemand__2_14[[#This Row],[Date]],"yyyy")</f>
        <v>2015</v>
      </c>
      <c r="G2">
        <v>13.3</v>
      </c>
      <c r="H2">
        <v>26.9</v>
      </c>
      <c r="I2">
        <v>23.6</v>
      </c>
      <c r="J2">
        <v>0</v>
      </c>
      <c r="K2" t="s">
        <v>21</v>
      </c>
      <c r="L2" t="s">
        <v>22</v>
      </c>
      <c r="M2" s="42">
        <v>99635.03</v>
      </c>
      <c r="N2" s="4">
        <v>25.633696430000001</v>
      </c>
      <c r="O2" s="5">
        <v>2554014.1127999998</v>
      </c>
      <c r="P2">
        <v>1</v>
      </c>
    </row>
    <row r="3" spans="1:16" hidden="1" x14ac:dyDescent="0.3">
      <c r="A3" s="3">
        <v>42006</v>
      </c>
      <c r="B3" s="3" t="str">
        <f t="shared" si="0"/>
        <v>Q1-2015</v>
      </c>
      <c r="C3" t="s">
        <v>2</v>
      </c>
      <c r="D3">
        <v>1</v>
      </c>
      <c r="E3" t="s">
        <v>4</v>
      </c>
      <c r="F3" s="1" t="str">
        <f>TEXT(EnergyDemand__2_14[[#This Row],[Date]],"yyyy")</f>
        <v>2015</v>
      </c>
      <c r="G3">
        <v>15.4</v>
      </c>
      <c r="H3">
        <v>38.799999999999997</v>
      </c>
      <c r="I3">
        <v>26.8</v>
      </c>
      <c r="J3">
        <v>0</v>
      </c>
      <c r="K3" t="s">
        <v>21</v>
      </c>
      <c r="L3" t="s">
        <v>21</v>
      </c>
      <c r="M3" s="42">
        <v>129606.01</v>
      </c>
      <c r="N3" s="4">
        <v>33.138987559999997</v>
      </c>
      <c r="O3" s="5">
        <v>4295011.9530999996</v>
      </c>
      <c r="P3">
        <v>2</v>
      </c>
    </row>
    <row r="4" spans="1:16" hidden="1" x14ac:dyDescent="0.3">
      <c r="A4" s="3">
        <v>42007</v>
      </c>
      <c r="B4" s="3" t="str">
        <f t="shared" si="0"/>
        <v>Q1-2015</v>
      </c>
      <c r="C4" t="s">
        <v>2</v>
      </c>
      <c r="D4">
        <v>1</v>
      </c>
      <c r="E4" t="s">
        <v>5</v>
      </c>
      <c r="F4" s="1" t="str">
        <f>TEXT(EnergyDemand__2_14[[#This Row],[Date]],"yyyy")</f>
        <v>2015</v>
      </c>
      <c r="G4">
        <v>20</v>
      </c>
      <c r="H4">
        <v>38.200000000000003</v>
      </c>
      <c r="I4">
        <v>26.5</v>
      </c>
      <c r="J4">
        <v>0</v>
      </c>
      <c r="K4" t="s">
        <v>21</v>
      </c>
      <c r="L4" t="s">
        <v>21</v>
      </c>
      <c r="M4" s="42">
        <v>142300.54</v>
      </c>
      <c r="N4" s="4">
        <v>34.564854830000002</v>
      </c>
      <c r="O4" s="5">
        <v>4918597.5072999997</v>
      </c>
      <c r="P4">
        <v>3</v>
      </c>
    </row>
    <row r="5" spans="1:16" hidden="1" x14ac:dyDescent="0.3">
      <c r="A5" s="3">
        <v>42008</v>
      </c>
      <c r="B5" s="3" t="str">
        <f t="shared" si="0"/>
        <v>Q1-2015</v>
      </c>
      <c r="C5" t="s">
        <v>2</v>
      </c>
      <c r="D5">
        <v>1</v>
      </c>
      <c r="E5" t="s">
        <v>6</v>
      </c>
      <c r="F5" s="1" t="str">
        <f>TEXT(EnergyDemand__2_14[[#This Row],[Date]],"yyyy")</f>
        <v>2015</v>
      </c>
      <c r="G5">
        <v>16.3</v>
      </c>
      <c r="H5">
        <v>21.4</v>
      </c>
      <c r="I5">
        <v>25.2</v>
      </c>
      <c r="J5">
        <v>4.2</v>
      </c>
      <c r="K5" t="s">
        <v>21</v>
      </c>
      <c r="L5" t="s">
        <v>21</v>
      </c>
      <c r="M5" s="42">
        <v>104330.715</v>
      </c>
      <c r="N5" s="4">
        <v>25.005560240000001</v>
      </c>
      <c r="O5" s="5">
        <v>2608847.9788000002</v>
      </c>
      <c r="P5">
        <v>4</v>
      </c>
    </row>
    <row r="6" spans="1:16" hidden="1" x14ac:dyDescent="0.3">
      <c r="A6" s="3">
        <v>42009</v>
      </c>
      <c r="B6" s="3" t="str">
        <f t="shared" si="0"/>
        <v>Q1-2015</v>
      </c>
      <c r="C6" t="s">
        <v>2</v>
      </c>
      <c r="D6">
        <v>2</v>
      </c>
      <c r="E6" t="s">
        <v>7</v>
      </c>
      <c r="F6" s="1" t="str">
        <f>TEXT(EnergyDemand__2_14[[#This Row],[Date]],"yyyy")</f>
        <v>2015</v>
      </c>
      <c r="G6">
        <v>15</v>
      </c>
      <c r="H6">
        <v>22</v>
      </c>
      <c r="I6">
        <v>30.7</v>
      </c>
      <c r="J6">
        <v>0</v>
      </c>
      <c r="K6" t="s">
        <v>21</v>
      </c>
      <c r="L6" t="s">
        <v>21</v>
      </c>
      <c r="M6" s="42">
        <v>118132.2</v>
      </c>
      <c r="N6" s="4">
        <v>26.724176279999998</v>
      </c>
      <c r="O6" s="5">
        <v>3156985.7371</v>
      </c>
      <c r="P6">
        <v>5</v>
      </c>
    </row>
    <row r="7" spans="1:16" hidden="1" x14ac:dyDescent="0.3">
      <c r="A7" s="3">
        <v>42010</v>
      </c>
      <c r="B7" s="3" t="str">
        <f t="shared" si="0"/>
        <v>Q1-2015</v>
      </c>
      <c r="C7" t="s">
        <v>2</v>
      </c>
      <c r="D7">
        <v>2</v>
      </c>
      <c r="E7" t="s">
        <v>8</v>
      </c>
      <c r="F7" s="1" t="str">
        <f>TEXT(EnergyDemand__2_14[[#This Row],[Date]],"yyyy")</f>
        <v>2015</v>
      </c>
      <c r="G7">
        <v>17.7</v>
      </c>
      <c r="H7">
        <v>26</v>
      </c>
      <c r="I7">
        <v>31.6</v>
      </c>
      <c r="J7">
        <v>0</v>
      </c>
      <c r="K7" t="s">
        <v>21</v>
      </c>
      <c r="L7" t="s">
        <v>21</v>
      </c>
      <c r="M7" s="42">
        <v>130672.485</v>
      </c>
      <c r="N7" s="4">
        <v>31.282310729999999</v>
      </c>
      <c r="O7" s="5">
        <v>4087737.2796</v>
      </c>
      <c r="P7">
        <v>6</v>
      </c>
    </row>
    <row r="8" spans="1:16" hidden="1" x14ac:dyDescent="0.3">
      <c r="A8" s="3">
        <v>42011</v>
      </c>
      <c r="B8" s="3" t="str">
        <f t="shared" si="0"/>
        <v>Q1-2015</v>
      </c>
      <c r="C8" t="s">
        <v>2</v>
      </c>
      <c r="D8">
        <v>2</v>
      </c>
      <c r="E8" t="s">
        <v>9</v>
      </c>
      <c r="F8" s="1" t="str">
        <f>TEXT(EnergyDemand__2_14[[#This Row],[Date]],"yyyy")</f>
        <v>2015</v>
      </c>
      <c r="G8">
        <v>18.899999999999999</v>
      </c>
      <c r="H8">
        <v>37.4</v>
      </c>
      <c r="I8">
        <v>20.7</v>
      </c>
      <c r="J8">
        <v>0</v>
      </c>
      <c r="K8" t="s">
        <v>21</v>
      </c>
      <c r="L8" t="s">
        <v>21</v>
      </c>
      <c r="M8" s="42">
        <v>153514.82</v>
      </c>
      <c r="N8" s="4">
        <v>48.312309380000002</v>
      </c>
      <c r="O8" s="5">
        <v>7416655.4782999996</v>
      </c>
      <c r="P8">
        <v>7</v>
      </c>
    </row>
    <row r="9" spans="1:16" hidden="1" x14ac:dyDescent="0.3">
      <c r="A9" s="3">
        <v>42012</v>
      </c>
      <c r="B9" s="3" t="str">
        <f t="shared" si="0"/>
        <v>Q1-2015</v>
      </c>
      <c r="C9" t="s">
        <v>2</v>
      </c>
      <c r="D9">
        <v>2</v>
      </c>
      <c r="E9" t="s">
        <v>3</v>
      </c>
      <c r="F9" s="1" t="str">
        <f>TEXT(EnergyDemand__2_14[[#This Row],[Date]],"yyyy")</f>
        <v>2015</v>
      </c>
      <c r="G9">
        <v>23.1</v>
      </c>
      <c r="H9">
        <v>28.2</v>
      </c>
      <c r="I9">
        <v>13.5</v>
      </c>
      <c r="J9">
        <v>19.399999999999999</v>
      </c>
      <c r="K9" t="s">
        <v>21</v>
      </c>
      <c r="L9" t="s">
        <v>21</v>
      </c>
      <c r="M9" s="42">
        <v>142015.655</v>
      </c>
      <c r="N9" s="4">
        <v>49.117280299999997</v>
      </c>
      <c r="O9" s="5">
        <v>6975422.7335999999</v>
      </c>
      <c r="P9">
        <v>8</v>
      </c>
    </row>
    <row r="10" spans="1:16" hidden="1" x14ac:dyDescent="0.3">
      <c r="A10" s="3">
        <v>42013</v>
      </c>
      <c r="B10" s="3" t="str">
        <f t="shared" si="0"/>
        <v>Q1-2015</v>
      </c>
      <c r="C10" t="s">
        <v>2</v>
      </c>
      <c r="D10">
        <v>2</v>
      </c>
      <c r="E10" t="s">
        <v>4</v>
      </c>
      <c r="F10" s="1" t="str">
        <f>TEXT(EnergyDemand__2_14[[#This Row],[Date]],"yyyy")</f>
        <v>2015</v>
      </c>
      <c r="G10">
        <v>16.5</v>
      </c>
      <c r="H10">
        <v>18</v>
      </c>
      <c r="I10">
        <v>3.1</v>
      </c>
      <c r="J10">
        <v>1.2</v>
      </c>
      <c r="K10" t="s">
        <v>21</v>
      </c>
      <c r="L10" t="s">
        <v>21</v>
      </c>
      <c r="M10" s="42">
        <v>121801.155</v>
      </c>
      <c r="N10" s="4">
        <v>34.490675449999998</v>
      </c>
      <c r="O10" s="5">
        <v>4201004.1064999998</v>
      </c>
      <c r="P10">
        <v>9</v>
      </c>
    </row>
    <row r="11" spans="1:16" hidden="1" x14ac:dyDescent="0.3">
      <c r="A11" s="3">
        <v>42014</v>
      </c>
      <c r="B11" s="3" t="str">
        <f t="shared" si="0"/>
        <v>Q1-2015</v>
      </c>
      <c r="C11" t="s">
        <v>2</v>
      </c>
      <c r="D11">
        <v>2</v>
      </c>
      <c r="E11" t="s">
        <v>5</v>
      </c>
      <c r="F11" s="1" t="str">
        <f>TEXT(EnergyDemand__2_14[[#This Row],[Date]],"yyyy")</f>
        <v>2015</v>
      </c>
      <c r="G11">
        <v>13.6</v>
      </c>
      <c r="H11">
        <v>21.7</v>
      </c>
      <c r="I11">
        <v>5.6</v>
      </c>
      <c r="J11">
        <v>5.2</v>
      </c>
      <c r="K11" t="s">
        <v>21</v>
      </c>
      <c r="L11" t="s">
        <v>21</v>
      </c>
      <c r="M11" s="42">
        <v>103043.66</v>
      </c>
      <c r="N11" s="4">
        <v>20.229824900000001</v>
      </c>
      <c r="O11" s="5">
        <v>2084555.1989</v>
      </c>
      <c r="P11">
        <v>10</v>
      </c>
    </row>
    <row r="12" spans="1:16" hidden="1" x14ac:dyDescent="0.3">
      <c r="A12" s="3">
        <v>42015</v>
      </c>
      <c r="B12" s="3" t="str">
        <f t="shared" si="0"/>
        <v>Q1-2015</v>
      </c>
      <c r="C12" t="s">
        <v>2</v>
      </c>
      <c r="D12">
        <v>2</v>
      </c>
      <c r="E12" t="s">
        <v>6</v>
      </c>
      <c r="F12" s="1" t="str">
        <f>TEXT(EnergyDemand__2_14[[#This Row],[Date]],"yyyy")</f>
        <v>2015</v>
      </c>
      <c r="G12">
        <v>15.6</v>
      </c>
      <c r="H12">
        <v>27.5</v>
      </c>
      <c r="I12">
        <v>29.9</v>
      </c>
      <c r="J12">
        <v>0</v>
      </c>
      <c r="K12" t="s">
        <v>21</v>
      </c>
      <c r="L12" t="s">
        <v>21</v>
      </c>
      <c r="M12" s="42">
        <v>99865.755000000005</v>
      </c>
      <c r="N12" s="4">
        <v>18.23476806</v>
      </c>
      <c r="O12" s="5">
        <v>1821028.8796000001</v>
      </c>
      <c r="P12">
        <v>11</v>
      </c>
    </row>
    <row r="13" spans="1:16" hidden="1" x14ac:dyDescent="0.3">
      <c r="A13" s="3">
        <v>42016</v>
      </c>
      <c r="B13" s="3" t="str">
        <f t="shared" si="0"/>
        <v>Q1-2015</v>
      </c>
      <c r="C13" t="s">
        <v>2</v>
      </c>
      <c r="D13">
        <v>3</v>
      </c>
      <c r="E13" t="s">
        <v>7</v>
      </c>
      <c r="F13" s="1" t="str">
        <f>TEXT(EnergyDemand__2_14[[#This Row],[Date]],"yyyy")</f>
        <v>2015</v>
      </c>
      <c r="G13">
        <v>16.100000000000001</v>
      </c>
      <c r="H13">
        <v>31.3</v>
      </c>
      <c r="I13">
        <v>31.6</v>
      </c>
      <c r="J13">
        <v>0</v>
      </c>
      <c r="K13" t="s">
        <v>21</v>
      </c>
      <c r="L13" t="s">
        <v>21</v>
      </c>
      <c r="M13" s="42">
        <v>131261.125</v>
      </c>
      <c r="N13" s="4">
        <v>33.694810169999997</v>
      </c>
      <c r="O13" s="5">
        <v>4422818.6896000002</v>
      </c>
      <c r="P13">
        <v>12</v>
      </c>
    </row>
    <row r="14" spans="1:16" hidden="1" x14ac:dyDescent="0.3">
      <c r="A14" s="3">
        <v>42017</v>
      </c>
      <c r="B14" s="3" t="str">
        <f t="shared" si="0"/>
        <v>Q1-2015</v>
      </c>
      <c r="C14" t="s">
        <v>2</v>
      </c>
      <c r="D14">
        <v>3</v>
      </c>
      <c r="E14" t="s">
        <v>8</v>
      </c>
      <c r="F14" s="1" t="str">
        <f>TEXT(EnergyDemand__2_14[[#This Row],[Date]],"yyyy")</f>
        <v>2015</v>
      </c>
      <c r="G14">
        <v>20.2</v>
      </c>
      <c r="H14">
        <v>25.6</v>
      </c>
      <c r="I14">
        <v>4.2</v>
      </c>
      <c r="J14">
        <v>0</v>
      </c>
      <c r="K14" t="s">
        <v>21</v>
      </c>
      <c r="L14" t="s">
        <v>21</v>
      </c>
      <c r="M14" s="42">
        <v>126527.36</v>
      </c>
      <c r="N14" s="4">
        <v>27.53786427</v>
      </c>
      <c r="O14" s="5">
        <v>3484293.2661000001</v>
      </c>
      <c r="P14">
        <v>13</v>
      </c>
    </row>
    <row r="15" spans="1:16" hidden="1" x14ac:dyDescent="0.3">
      <c r="A15" s="3">
        <v>42018</v>
      </c>
      <c r="B15" s="3" t="str">
        <f t="shared" si="0"/>
        <v>Q1-2015</v>
      </c>
      <c r="C15" t="s">
        <v>2</v>
      </c>
      <c r="D15">
        <v>3</v>
      </c>
      <c r="E15" t="s">
        <v>9</v>
      </c>
      <c r="F15" s="1" t="str">
        <f>TEXT(EnergyDemand__2_14[[#This Row],[Date]],"yyyy")</f>
        <v>2015</v>
      </c>
      <c r="G15">
        <v>18.3</v>
      </c>
      <c r="H15">
        <v>22.7</v>
      </c>
      <c r="I15">
        <v>15.2</v>
      </c>
      <c r="J15">
        <v>15.8</v>
      </c>
      <c r="K15" t="s">
        <v>21</v>
      </c>
      <c r="L15" t="s">
        <v>21</v>
      </c>
      <c r="M15" s="42">
        <v>119741.62</v>
      </c>
      <c r="N15" s="4">
        <v>29.018516609999999</v>
      </c>
      <c r="O15" s="5">
        <v>3474724.1889</v>
      </c>
      <c r="P15">
        <v>14</v>
      </c>
    </row>
    <row r="16" spans="1:16" hidden="1" x14ac:dyDescent="0.3">
      <c r="A16" s="3">
        <v>42019</v>
      </c>
      <c r="B16" s="3" t="str">
        <f t="shared" si="0"/>
        <v>Q1-2015</v>
      </c>
      <c r="C16" t="s">
        <v>2</v>
      </c>
      <c r="D16">
        <v>3</v>
      </c>
      <c r="E16" t="s">
        <v>3</v>
      </c>
      <c r="F16" s="1" t="str">
        <f>TEXT(EnergyDemand__2_14[[#This Row],[Date]],"yyyy")</f>
        <v>2015</v>
      </c>
      <c r="G16">
        <v>15.8</v>
      </c>
      <c r="H16">
        <v>20</v>
      </c>
      <c r="I16">
        <v>14.6</v>
      </c>
      <c r="J16">
        <v>0</v>
      </c>
      <c r="K16" t="s">
        <v>21</v>
      </c>
      <c r="L16" t="s">
        <v>21</v>
      </c>
      <c r="M16" s="42">
        <v>118411.22</v>
      </c>
      <c r="N16" s="4">
        <v>30.93653879</v>
      </c>
      <c r="O16" s="5">
        <v>3663233.3007</v>
      </c>
      <c r="P16">
        <v>15</v>
      </c>
    </row>
    <row r="17" spans="1:16" hidden="1" x14ac:dyDescent="0.3">
      <c r="A17" s="3">
        <v>42020</v>
      </c>
      <c r="B17" s="3" t="str">
        <f t="shared" si="0"/>
        <v>Q1-2015</v>
      </c>
      <c r="C17" t="s">
        <v>2</v>
      </c>
      <c r="D17">
        <v>3</v>
      </c>
      <c r="E17" t="s">
        <v>4</v>
      </c>
      <c r="F17" s="1" t="str">
        <f>TEXT(EnergyDemand__2_14[[#This Row],[Date]],"yyyy")</f>
        <v>2015</v>
      </c>
      <c r="G17">
        <v>13.1</v>
      </c>
      <c r="H17">
        <v>27.3</v>
      </c>
      <c r="I17">
        <v>30.3</v>
      </c>
      <c r="J17">
        <v>0</v>
      </c>
      <c r="K17" t="s">
        <v>21</v>
      </c>
      <c r="L17" t="s">
        <v>21</v>
      </c>
      <c r="M17" s="42">
        <v>116690.765</v>
      </c>
      <c r="N17" s="4">
        <v>23.015190879999999</v>
      </c>
      <c r="O17" s="5">
        <v>2685660.2303999998</v>
      </c>
      <c r="P17">
        <v>16</v>
      </c>
    </row>
    <row r="18" spans="1:16" hidden="1" x14ac:dyDescent="0.3">
      <c r="A18" s="3">
        <v>42021</v>
      </c>
      <c r="B18" s="3" t="str">
        <f t="shared" si="0"/>
        <v>Q1-2015</v>
      </c>
      <c r="C18" t="s">
        <v>2</v>
      </c>
      <c r="D18">
        <v>3</v>
      </c>
      <c r="E18" t="s">
        <v>5</v>
      </c>
      <c r="F18" s="1" t="str">
        <f>TEXT(EnergyDemand__2_14[[#This Row],[Date]],"yyyy")</f>
        <v>2015</v>
      </c>
      <c r="G18">
        <v>15.9</v>
      </c>
      <c r="H18">
        <v>25</v>
      </c>
      <c r="I18">
        <v>27.5</v>
      </c>
      <c r="J18">
        <v>0</v>
      </c>
      <c r="K18" t="s">
        <v>21</v>
      </c>
      <c r="L18" t="s">
        <v>21</v>
      </c>
      <c r="M18" s="42">
        <v>99371.31</v>
      </c>
      <c r="N18" s="4">
        <v>18.99492729</v>
      </c>
      <c r="O18" s="5">
        <v>1887550.8082000001</v>
      </c>
      <c r="P18">
        <v>17</v>
      </c>
    </row>
    <row r="19" spans="1:16" hidden="1" x14ac:dyDescent="0.3">
      <c r="A19" s="3">
        <v>42022</v>
      </c>
      <c r="B19" s="3" t="str">
        <f t="shared" si="0"/>
        <v>Q1-2015</v>
      </c>
      <c r="C19" t="s">
        <v>2</v>
      </c>
      <c r="D19">
        <v>3</v>
      </c>
      <c r="E19" t="s">
        <v>6</v>
      </c>
      <c r="F19" s="1" t="str">
        <f>TEXT(EnergyDemand__2_14[[#This Row],[Date]],"yyyy")</f>
        <v>2015</v>
      </c>
      <c r="G19">
        <v>15.3</v>
      </c>
      <c r="H19">
        <v>19.5</v>
      </c>
      <c r="I19">
        <v>23.4</v>
      </c>
      <c r="J19">
        <v>0</v>
      </c>
      <c r="K19" t="s">
        <v>21</v>
      </c>
      <c r="L19" t="s">
        <v>21</v>
      </c>
      <c r="M19" s="42">
        <v>97728.75</v>
      </c>
      <c r="N19" s="4">
        <v>17.00868088</v>
      </c>
      <c r="O19" s="5">
        <v>1662237.1216</v>
      </c>
      <c r="P19">
        <v>18</v>
      </c>
    </row>
    <row r="20" spans="1:16" hidden="1" x14ac:dyDescent="0.3">
      <c r="A20" s="3">
        <v>42023</v>
      </c>
      <c r="B20" s="3" t="str">
        <f t="shared" si="0"/>
        <v>Q1-2015</v>
      </c>
      <c r="C20" t="s">
        <v>2</v>
      </c>
      <c r="D20">
        <v>4</v>
      </c>
      <c r="E20" t="s">
        <v>7</v>
      </c>
      <c r="F20" s="1" t="str">
        <f>TEXT(EnergyDemand__2_14[[#This Row],[Date]],"yyyy")</f>
        <v>2015</v>
      </c>
      <c r="G20">
        <v>13.5</v>
      </c>
      <c r="H20">
        <v>23.6</v>
      </c>
      <c r="I20">
        <v>29</v>
      </c>
      <c r="J20">
        <v>0</v>
      </c>
      <c r="K20" t="s">
        <v>21</v>
      </c>
      <c r="L20" t="s">
        <v>21</v>
      </c>
      <c r="M20" s="42">
        <v>116883.15</v>
      </c>
      <c r="N20" s="4">
        <v>26.927876189999999</v>
      </c>
      <c r="O20" s="5">
        <v>3147414.9918999998</v>
      </c>
      <c r="P20">
        <v>19</v>
      </c>
    </row>
    <row r="21" spans="1:16" hidden="1" x14ac:dyDescent="0.3">
      <c r="A21" s="3">
        <v>42024</v>
      </c>
      <c r="B21" s="3" t="str">
        <f t="shared" si="0"/>
        <v>Q1-2015</v>
      </c>
      <c r="C21" t="s">
        <v>2</v>
      </c>
      <c r="D21">
        <v>4</v>
      </c>
      <c r="E21" t="s">
        <v>8</v>
      </c>
      <c r="F21" s="1" t="str">
        <f>TEXT(EnergyDemand__2_14[[#This Row],[Date]],"yyyy")</f>
        <v>2015</v>
      </c>
      <c r="G21">
        <v>13</v>
      </c>
      <c r="H21">
        <v>30.4</v>
      </c>
      <c r="I21">
        <v>19.600000000000001</v>
      </c>
      <c r="J21">
        <v>0</v>
      </c>
      <c r="K21" t="s">
        <v>21</v>
      </c>
      <c r="L21" t="s">
        <v>21</v>
      </c>
      <c r="M21" s="42">
        <v>128968.125</v>
      </c>
      <c r="N21" s="4">
        <v>23.078074139999998</v>
      </c>
      <c r="O21" s="5">
        <v>2976335.9504</v>
      </c>
      <c r="P21">
        <v>20</v>
      </c>
    </row>
    <row r="22" spans="1:16" hidden="1" x14ac:dyDescent="0.3">
      <c r="A22" s="3">
        <v>42025</v>
      </c>
      <c r="B22" s="3" t="str">
        <f t="shared" si="0"/>
        <v>Q1-2015</v>
      </c>
      <c r="C22" t="s">
        <v>2</v>
      </c>
      <c r="D22">
        <v>4</v>
      </c>
      <c r="E22" t="s">
        <v>9</v>
      </c>
      <c r="F22" s="1" t="str">
        <f>TEXT(EnergyDemand__2_14[[#This Row],[Date]],"yyyy")</f>
        <v>2015</v>
      </c>
      <c r="G22">
        <v>19.7</v>
      </c>
      <c r="H22">
        <v>33.1</v>
      </c>
      <c r="I22">
        <v>25.8</v>
      </c>
      <c r="J22">
        <v>0</v>
      </c>
      <c r="K22" t="s">
        <v>21</v>
      </c>
      <c r="L22" t="s">
        <v>21</v>
      </c>
      <c r="M22" s="42">
        <v>148702.505</v>
      </c>
      <c r="N22" s="4">
        <v>34.443415459999997</v>
      </c>
      <c r="O22" s="5">
        <v>5121822.1596999997</v>
      </c>
      <c r="P22">
        <v>21</v>
      </c>
    </row>
    <row r="23" spans="1:16" hidden="1" x14ac:dyDescent="0.3">
      <c r="A23" s="3">
        <v>42026</v>
      </c>
      <c r="B23" s="3" t="str">
        <f t="shared" si="0"/>
        <v>Q1-2015</v>
      </c>
      <c r="C23" t="s">
        <v>2</v>
      </c>
      <c r="D23">
        <v>4</v>
      </c>
      <c r="E23" t="s">
        <v>3</v>
      </c>
      <c r="F23" s="1" t="str">
        <f>TEXT(EnergyDemand__2_14[[#This Row],[Date]],"yyyy")</f>
        <v>2015</v>
      </c>
      <c r="G23">
        <v>18.7</v>
      </c>
      <c r="H23">
        <v>35.799999999999997</v>
      </c>
      <c r="I23">
        <v>23.1</v>
      </c>
      <c r="J23">
        <v>0</v>
      </c>
      <c r="K23" t="s">
        <v>21</v>
      </c>
      <c r="L23" t="s">
        <v>21</v>
      </c>
      <c r="M23" s="42">
        <v>153232.1</v>
      </c>
      <c r="N23" s="4">
        <v>35.230761399999999</v>
      </c>
      <c r="O23" s="5">
        <v>5398483.5538999997</v>
      </c>
      <c r="P23">
        <v>22</v>
      </c>
    </row>
    <row r="24" spans="1:16" hidden="1" x14ac:dyDescent="0.3">
      <c r="A24" s="3">
        <v>42027</v>
      </c>
      <c r="B24" s="3" t="str">
        <f t="shared" si="0"/>
        <v>Q1-2015</v>
      </c>
      <c r="C24" t="s">
        <v>2</v>
      </c>
      <c r="D24">
        <v>4</v>
      </c>
      <c r="E24" t="s">
        <v>4</v>
      </c>
      <c r="F24" s="1" t="str">
        <f>TEXT(EnergyDemand__2_14[[#This Row],[Date]],"yyyy")</f>
        <v>2015</v>
      </c>
      <c r="G24">
        <v>20.2</v>
      </c>
      <c r="H24">
        <v>25</v>
      </c>
      <c r="I24">
        <v>28.6</v>
      </c>
      <c r="J24">
        <v>0</v>
      </c>
      <c r="K24" t="s">
        <v>21</v>
      </c>
      <c r="L24" t="s">
        <v>21</v>
      </c>
      <c r="M24" s="42">
        <v>138095.20000000001</v>
      </c>
      <c r="N24" s="4">
        <v>40.604200220000003</v>
      </c>
      <c r="O24" s="5">
        <v>5607245.1502</v>
      </c>
      <c r="P24">
        <v>23</v>
      </c>
    </row>
    <row r="25" spans="1:16" hidden="1" x14ac:dyDescent="0.3">
      <c r="A25" s="3">
        <v>42028</v>
      </c>
      <c r="B25" s="3" t="str">
        <f t="shared" si="0"/>
        <v>Q1-2015</v>
      </c>
      <c r="C25" t="s">
        <v>2</v>
      </c>
      <c r="D25">
        <v>4</v>
      </c>
      <c r="E25" t="s">
        <v>5</v>
      </c>
      <c r="F25" s="1" t="str">
        <f>TEXT(EnergyDemand__2_14[[#This Row],[Date]],"yyyy")</f>
        <v>2015</v>
      </c>
      <c r="G25">
        <v>15.8</v>
      </c>
      <c r="H25">
        <v>26.3</v>
      </c>
      <c r="I25">
        <v>30.3</v>
      </c>
      <c r="J25">
        <v>0</v>
      </c>
      <c r="K25" t="s">
        <v>21</v>
      </c>
      <c r="L25" t="s">
        <v>21</v>
      </c>
      <c r="M25" s="42">
        <v>116310.59</v>
      </c>
      <c r="N25" s="4">
        <v>20.922000149999999</v>
      </c>
      <c r="O25" s="5">
        <v>2433450.1814000001</v>
      </c>
      <c r="P25">
        <v>24</v>
      </c>
    </row>
    <row r="26" spans="1:16" hidden="1" x14ac:dyDescent="0.3">
      <c r="A26" s="3">
        <v>42029</v>
      </c>
      <c r="B26" s="3" t="str">
        <f t="shared" si="0"/>
        <v>Q1-2015</v>
      </c>
      <c r="C26" t="s">
        <v>2</v>
      </c>
      <c r="D26">
        <v>4</v>
      </c>
      <c r="E26" t="s">
        <v>6</v>
      </c>
      <c r="F26" s="1" t="str">
        <f>TEXT(EnergyDemand__2_14[[#This Row],[Date]],"yyyy")</f>
        <v>2015</v>
      </c>
      <c r="G26">
        <v>14.7</v>
      </c>
      <c r="H26">
        <v>22</v>
      </c>
      <c r="I26">
        <v>25.4</v>
      </c>
      <c r="J26">
        <v>0</v>
      </c>
      <c r="K26" t="s">
        <v>21</v>
      </c>
      <c r="L26" t="s">
        <v>21</v>
      </c>
      <c r="M26" s="42">
        <v>97959.46</v>
      </c>
      <c r="N26" s="4">
        <v>16.5414177</v>
      </c>
      <c r="O26" s="5">
        <v>1620388.3455000001</v>
      </c>
      <c r="P26">
        <v>25</v>
      </c>
    </row>
    <row r="27" spans="1:16" hidden="1" x14ac:dyDescent="0.3">
      <c r="A27" s="3">
        <v>42030</v>
      </c>
      <c r="B27" s="3" t="str">
        <f t="shared" si="0"/>
        <v>Q1-2015</v>
      </c>
      <c r="C27" t="s">
        <v>2</v>
      </c>
      <c r="D27">
        <v>5</v>
      </c>
      <c r="E27" t="s">
        <v>7</v>
      </c>
      <c r="F27" s="1" t="str">
        <f>TEXT(EnergyDemand__2_14[[#This Row],[Date]],"yyyy")</f>
        <v>2015</v>
      </c>
      <c r="G27">
        <v>11.6</v>
      </c>
      <c r="H27">
        <v>19.8</v>
      </c>
      <c r="I27">
        <v>19.899999999999999</v>
      </c>
      <c r="J27">
        <v>1</v>
      </c>
      <c r="K27" t="s">
        <v>21</v>
      </c>
      <c r="L27" t="s">
        <v>22</v>
      </c>
      <c r="M27" s="42">
        <v>103769.48</v>
      </c>
      <c r="N27" s="4">
        <v>16.9360128</v>
      </c>
      <c r="O27" s="5">
        <v>1757441.2415</v>
      </c>
      <c r="P27">
        <v>26</v>
      </c>
    </row>
    <row r="28" spans="1:16" hidden="1" x14ac:dyDescent="0.3">
      <c r="A28" s="3">
        <v>42031</v>
      </c>
      <c r="B28" s="3" t="str">
        <f t="shared" si="0"/>
        <v>Q1-2015</v>
      </c>
      <c r="C28" t="s">
        <v>2</v>
      </c>
      <c r="D28">
        <v>5</v>
      </c>
      <c r="E28" t="s">
        <v>8</v>
      </c>
      <c r="F28" s="1" t="str">
        <f>TEXT(EnergyDemand__2_14[[#This Row],[Date]],"yyyy")</f>
        <v>2015</v>
      </c>
      <c r="G28">
        <v>11.7</v>
      </c>
      <c r="H28">
        <v>19.100000000000001</v>
      </c>
      <c r="I28">
        <v>17.7</v>
      </c>
      <c r="J28">
        <v>0.6</v>
      </c>
      <c r="K28" t="s">
        <v>21</v>
      </c>
      <c r="L28" t="s">
        <v>21</v>
      </c>
      <c r="M28" s="42">
        <v>118393.31</v>
      </c>
      <c r="N28" s="4">
        <v>21.206288600000001</v>
      </c>
      <c r="O28" s="5">
        <v>2510682.7001999998</v>
      </c>
      <c r="P28">
        <v>27</v>
      </c>
    </row>
    <row r="29" spans="1:16" hidden="1" x14ac:dyDescent="0.3">
      <c r="A29" s="3">
        <v>42032</v>
      </c>
      <c r="B29" s="3" t="str">
        <f t="shared" si="0"/>
        <v>Q1-2015</v>
      </c>
      <c r="C29" t="s">
        <v>2</v>
      </c>
      <c r="D29">
        <v>5</v>
      </c>
      <c r="E29" t="s">
        <v>9</v>
      </c>
      <c r="F29" s="1" t="str">
        <f>TEXT(EnergyDemand__2_14[[#This Row],[Date]],"yyyy")</f>
        <v>2015</v>
      </c>
      <c r="G29">
        <v>13.3</v>
      </c>
      <c r="H29">
        <v>25.4</v>
      </c>
      <c r="I29">
        <v>27</v>
      </c>
      <c r="J29">
        <v>0</v>
      </c>
      <c r="K29" t="s">
        <v>21</v>
      </c>
      <c r="L29" t="s">
        <v>21</v>
      </c>
      <c r="M29" s="42">
        <v>116763.72500000001</v>
      </c>
      <c r="N29" s="4">
        <v>17.02383824</v>
      </c>
      <c r="O29" s="5">
        <v>1987766.7667</v>
      </c>
      <c r="P29">
        <v>28</v>
      </c>
    </row>
    <row r="30" spans="1:16" hidden="1" x14ac:dyDescent="0.3">
      <c r="A30" s="3">
        <v>42033</v>
      </c>
      <c r="B30" s="3" t="str">
        <f t="shared" si="0"/>
        <v>Q1-2015</v>
      </c>
      <c r="C30" t="s">
        <v>2</v>
      </c>
      <c r="D30">
        <v>5</v>
      </c>
      <c r="E30" t="s">
        <v>3</v>
      </c>
      <c r="F30" s="1" t="str">
        <f>TEXT(EnergyDemand__2_14[[#This Row],[Date]],"yyyy")</f>
        <v>2015</v>
      </c>
      <c r="G30">
        <v>12.8</v>
      </c>
      <c r="H30">
        <v>22.2</v>
      </c>
      <c r="I30">
        <v>28.9</v>
      </c>
      <c r="J30">
        <v>0</v>
      </c>
      <c r="K30" t="s">
        <v>22</v>
      </c>
      <c r="L30" t="s">
        <v>21</v>
      </c>
      <c r="M30" s="42">
        <v>119313.73</v>
      </c>
      <c r="N30" s="4">
        <v>19.624827360000001</v>
      </c>
      <c r="O30" s="5">
        <v>2341511.3528999998</v>
      </c>
      <c r="P30">
        <v>29</v>
      </c>
    </row>
    <row r="31" spans="1:16" hidden="1" x14ac:dyDescent="0.3">
      <c r="A31" s="3">
        <v>42034</v>
      </c>
      <c r="B31" s="3" t="str">
        <f t="shared" si="0"/>
        <v>Q1-2015</v>
      </c>
      <c r="C31" t="s">
        <v>2</v>
      </c>
      <c r="D31">
        <v>5</v>
      </c>
      <c r="E31" t="s">
        <v>4</v>
      </c>
      <c r="F31" s="1" t="str">
        <f>TEXT(EnergyDemand__2_14[[#This Row],[Date]],"yyyy")</f>
        <v>2015</v>
      </c>
      <c r="G31">
        <v>13.1</v>
      </c>
      <c r="H31">
        <v>21</v>
      </c>
      <c r="I31">
        <v>27.6</v>
      </c>
      <c r="J31">
        <v>0</v>
      </c>
      <c r="K31" t="s">
        <v>22</v>
      </c>
      <c r="L31" t="s">
        <v>21</v>
      </c>
      <c r="M31" s="42">
        <v>121018.15</v>
      </c>
      <c r="N31" s="4">
        <v>21.029356079999999</v>
      </c>
      <c r="O31" s="5">
        <v>2544933.7684999998</v>
      </c>
      <c r="P31">
        <v>30</v>
      </c>
    </row>
    <row r="32" spans="1:16" hidden="1" x14ac:dyDescent="0.3">
      <c r="A32" s="3">
        <v>42035</v>
      </c>
      <c r="B32" s="3" t="str">
        <f t="shared" si="0"/>
        <v>Q1-2015</v>
      </c>
      <c r="C32" t="s">
        <v>2</v>
      </c>
      <c r="D32">
        <v>5</v>
      </c>
      <c r="E32" t="s">
        <v>5</v>
      </c>
      <c r="F32" s="1" t="str">
        <f>TEXT(EnergyDemand__2_14[[#This Row],[Date]],"yyyy")</f>
        <v>2015</v>
      </c>
      <c r="G32">
        <v>14.3</v>
      </c>
      <c r="H32">
        <v>20.2</v>
      </c>
      <c r="I32">
        <v>26.2</v>
      </c>
      <c r="J32">
        <v>0</v>
      </c>
      <c r="K32" t="s">
        <v>22</v>
      </c>
      <c r="L32" t="s">
        <v>21</v>
      </c>
      <c r="M32" s="42">
        <v>103822.97</v>
      </c>
      <c r="N32" s="4">
        <v>16.538846729999999</v>
      </c>
      <c r="O32" s="5">
        <v>1717112.1879</v>
      </c>
      <c r="P32">
        <v>31</v>
      </c>
    </row>
    <row r="33" spans="1:16" hidden="1" x14ac:dyDescent="0.3">
      <c r="A33" s="3">
        <v>42036</v>
      </c>
      <c r="B33" s="3" t="str">
        <f t="shared" si="0"/>
        <v>Q1-2015</v>
      </c>
      <c r="C33" t="s">
        <v>10</v>
      </c>
      <c r="D33">
        <v>5</v>
      </c>
      <c r="E33" t="s">
        <v>6</v>
      </c>
      <c r="F33" s="1" t="str">
        <f>TEXT(EnergyDemand__2_14[[#This Row],[Date]],"yyyy")</f>
        <v>2015</v>
      </c>
      <c r="G33">
        <v>13.2</v>
      </c>
      <c r="H33">
        <v>19</v>
      </c>
      <c r="I33">
        <v>17.3</v>
      </c>
      <c r="J33">
        <v>9.1999999999999993</v>
      </c>
      <c r="K33" t="s">
        <v>22</v>
      </c>
      <c r="L33" t="s">
        <v>21</v>
      </c>
      <c r="M33" s="42">
        <v>100178.84</v>
      </c>
      <c r="N33" s="4">
        <v>14.578844419999999</v>
      </c>
      <c r="O33" s="5">
        <v>1460491.7224999999</v>
      </c>
      <c r="P33">
        <v>32</v>
      </c>
    </row>
    <row r="34" spans="1:16" hidden="1" x14ac:dyDescent="0.3">
      <c r="A34" s="3">
        <v>42037</v>
      </c>
      <c r="B34" s="3" t="str">
        <f t="shared" si="0"/>
        <v>Q1-2015</v>
      </c>
      <c r="C34" t="s">
        <v>10</v>
      </c>
      <c r="D34">
        <v>6</v>
      </c>
      <c r="E34" t="s">
        <v>7</v>
      </c>
      <c r="F34" s="1" t="str">
        <f>TEXT(EnergyDemand__2_14[[#This Row],[Date]],"yyyy")</f>
        <v>2015</v>
      </c>
      <c r="G34">
        <v>13.5</v>
      </c>
      <c r="H34">
        <v>21.1</v>
      </c>
      <c r="I34">
        <v>23.9</v>
      </c>
      <c r="J34">
        <v>3.8</v>
      </c>
      <c r="K34" t="s">
        <v>22</v>
      </c>
      <c r="L34" t="s">
        <v>21</v>
      </c>
      <c r="M34" s="42">
        <v>118694.16</v>
      </c>
      <c r="N34" s="4">
        <v>22.270032189999998</v>
      </c>
      <c r="O34" s="5">
        <v>2643322.764</v>
      </c>
      <c r="P34">
        <v>33</v>
      </c>
    </row>
    <row r="35" spans="1:16" hidden="1" x14ac:dyDescent="0.3">
      <c r="A35" s="3">
        <v>42038</v>
      </c>
      <c r="B35" s="3" t="str">
        <f t="shared" si="0"/>
        <v>Q1-2015</v>
      </c>
      <c r="C35" t="s">
        <v>10</v>
      </c>
      <c r="D35">
        <v>6</v>
      </c>
      <c r="E35" t="s">
        <v>8</v>
      </c>
      <c r="F35" s="1" t="str">
        <f>TEXT(EnergyDemand__2_14[[#This Row],[Date]],"yyyy")</f>
        <v>2015</v>
      </c>
      <c r="G35">
        <v>16.100000000000001</v>
      </c>
      <c r="H35">
        <v>20</v>
      </c>
      <c r="I35">
        <v>22.7</v>
      </c>
      <c r="J35">
        <v>0</v>
      </c>
      <c r="K35" t="s">
        <v>22</v>
      </c>
      <c r="L35" t="s">
        <v>21</v>
      </c>
      <c r="M35" s="42">
        <v>122880.13</v>
      </c>
      <c r="N35" s="4">
        <v>27.003832330000002</v>
      </c>
      <c r="O35" s="5">
        <v>3318234.4271999998</v>
      </c>
      <c r="P35">
        <v>34</v>
      </c>
    </row>
    <row r="36" spans="1:16" hidden="1" x14ac:dyDescent="0.3">
      <c r="A36" s="3">
        <v>42039</v>
      </c>
      <c r="B36" s="3" t="str">
        <f t="shared" si="0"/>
        <v>Q1-2015</v>
      </c>
      <c r="C36" t="s">
        <v>10</v>
      </c>
      <c r="D36">
        <v>6</v>
      </c>
      <c r="E36" t="s">
        <v>9</v>
      </c>
      <c r="F36" s="1" t="str">
        <f>TEXT(EnergyDemand__2_14[[#This Row],[Date]],"yyyy")</f>
        <v>2015</v>
      </c>
      <c r="G36">
        <v>14.8</v>
      </c>
      <c r="H36">
        <v>19</v>
      </c>
      <c r="I36">
        <v>21.2</v>
      </c>
      <c r="J36">
        <v>0</v>
      </c>
      <c r="K36" t="s">
        <v>22</v>
      </c>
      <c r="L36" t="s">
        <v>21</v>
      </c>
      <c r="M36" s="42">
        <v>117398.03</v>
      </c>
      <c r="N36" s="4">
        <v>27.809134199999999</v>
      </c>
      <c r="O36" s="5">
        <v>3264737.5710999998</v>
      </c>
      <c r="P36">
        <v>35</v>
      </c>
    </row>
    <row r="37" spans="1:16" hidden="1" x14ac:dyDescent="0.3">
      <c r="A37" s="3">
        <v>42040</v>
      </c>
      <c r="B37" s="3" t="str">
        <f t="shared" si="0"/>
        <v>Q1-2015</v>
      </c>
      <c r="C37" t="s">
        <v>10</v>
      </c>
      <c r="D37">
        <v>6</v>
      </c>
      <c r="E37" t="s">
        <v>3</v>
      </c>
      <c r="F37" s="1" t="str">
        <f>TEXT(EnergyDemand__2_14[[#This Row],[Date]],"yyyy")</f>
        <v>2015</v>
      </c>
      <c r="G37">
        <v>13.3</v>
      </c>
      <c r="H37">
        <v>24.2</v>
      </c>
      <c r="I37">
        <v>28.8</v>
      </c>
      <c r="J37">
        <v>0</v>
      </c>
      <c r="K37" t="s">
        <v>22</v>
      </c>
      <c r="L37" t="s">
        <v>21</v>
      </c>
      <c r="M37" s="42">
        <v>122279.425</v>
      </c>
      <c r="N37" s="4">
        <v>31.384570740000001</v>
      </c>
      <c r="O37" s="5">
        <v>3837687.264</v>
      </c>
      <c r="P37">
        <v>36</v>
      </c>
    </row>
    <row r="38" spans="1:16" hidden="1" x14ac:dyDescent="0.3">
      <c r="A38" s="3">
        <v>42041</v>
      </c>
      <c r="B38" s="3" t="str">
        <f t="shared" si="0"/>
        <v>Q1-2015</v>
      </c>
      <c r="C38" t="s">
        <v>10</v>
      </c>
      <c r="D38">
        <v>6</v>
      </c>
      <c r="E38" t="s">
        <v>4</v>
      </c>
      <c r="F38" s="1" t="str">
        <f>TEXT(EnergyDemand__2_14[[#This Row],[Date]],"yyyy")</f>
        <v>2015</v>
      </c>
      <c r="G38">
        <v>14.5</v>
      </c>
      <c r="H38">
        <v>35.700000000000003</v>
      </c>
      <c r="I38">
        <v>28.4</v>
      </c>
      <c r="J38">
        <v>0</v>
      </c>
      <c r="K38" t="s">
        <v>22</v>
      </c>
      <c r="L38" t="s">
        <v>21</v>
      </c>
      <c r="M38" s="42">
        <v>141837.005</v>
      </c>
      <c r="N38" s="4">
        <v>38.840180269999998</v>
      </c>
      <c r="O38" s="5">
        <v>5508974.8432</v>
      </c>
      <c r="P38">
        <v>37</v>
      </c>
    </row>
    <row r="39" spans="1:16" hidden="1" x14ac:dyDescent="0.3">
      <c r="A39" s="3">
        <v>42042</v>
      </c>
      <c r="B39" s="3" t="str">
        <f t="shared" si="0"/>
        <v>Q1-2015</v>
      </c>
      <c r="C39" t="s">
        <v>10</v>
      </c>
      <c r="D39">
        <v>6</v>
      </c>
      <c r="E39" t="s">
        <v>5</v>
      </c>
      <c r="F39" s="1" t="str">
        <f>TEXT(EnergyDemand__2_14[[#This Row],[Date]],"yyyy")</f>
        <v>2015</v>
      </c>
      <c r="G39">
        <v>18.8</v>
      </c>
      <c r="H39">
        <v>35</v>
      </c>
      <c r="I39">
        <v>16.100000000000001</v>
      </c>
      <c r="J39">
        <v>0</v>
      </c>
      <c r="K39" t="s">
        <v>22</v>
      </c>
      <c r="L39" t="s">
        <v>21</v>
      </c>
      <c r="M39" s="42">
        <v>132138.36499999999</v>
      </c>
      <c r="N39" s="4">
        <v>28.761706780000001</v>
      </c>
      <c r="O39" s="5">
        <v>3800524.9084999999</v>
      </c>
      <c r="P39">
        <v>38</v>
      </c>
    </row>
    <row r="40" spans="1:16" hidden="1" x14ac:dyDescent="0.3">
      <c r="A40" s="3">
        <v>42043</v>
      </c>
      <c r="B40" s="3" t="str">
        <f t="shared" si="0"/>
        <v>Q1-2015</v>
      </c>
      <c r="C40" t="s">
        <v>10</v>
      </c>
      <c r="D40">
        <v>6</v>
      </c>
      <c r="E40" t="s">
        <v>6</v>
      </c>
      <c r="F40" s="1" t="str">
        <f>TEXT(EnergyDemand__2_14[[#This Row],[Date]],"yyyy")</f>
        <v>2015</v>
      </c>
      <c r="G40">
        <v>18.899999999999999</v>
      </c>
      <c r="H40">
        <v>21.5</v>
      </c>
      <c r="I40">
        <v>16.600000000000001</v>
      </c>
      <c r="J40">
        <v>0</v>
      </c>
      <c r="K40" t="s">
        <v>22</v>
      </c>
      <c r="L40" t="s">
        <v>21</v>
      </c>
      <c r="M40" s="42">
        <v>112108.215</v>
      </c>
      <c r="N40" s="4">
        <v>23.974106599999999</v>
      </c>
      <c r="O40" s="5">
        <v>2687694.2971000001</v>
      </c>
      <c r="P40">
        <v>39</v>
      </c>
    </row>
    <row r="41" spans="1:16" hidden="1" x14ac:dyDescent="0.3">
      <c r="A41" s="3">
        <v>42044</v>
      </c>
      <c r="B41" s="3" t="str">
        <f t="shared" si="0"/>
        <v>Q1-2015</v>
      </c>
      <c r="C41" t="s">
        <v>10</v>
      </c>
      <c r="D41">
        <v>7</v>
      </c>
      <c r="E41" t="s">
        <v>7</v>
      </c>
      <c r="F41" s="1" t="str">
        <f>TEXT(EnergyDemand__2_14[[#This Row],[Date]],"yyyy")</f>
        <v>2015</v>
      </c>
      <c r="G41">
        <v>13.6</v>
      </c>
      <c r="H41">
        <v>28.3</v>
      </c>
      <c r="I41">
        <v>28.6</v>
      </c>
      <c r="J41">
        <v>0</v>
      </c>
      <c r="K41" t="s">
        <v>22</v>
      </c>
      <c r="L41" t="s">
        <v>21</v>
      </c>
      <c r="M41" s="42">
        <v>126813.075</v>
      </c>
      <c r="N41" s="4">
        <v>28.90913471</v>
      </c>
      <c r="O41" s="5">
        <v>3666056.2681999998</v>
      </c>
      <c r="P41">
        <v>40</v>
      </c>
    </row>
    <row r="42" spans="1:16" hidden="1" x14ac:dyDescent="0.3">
      <c r="A42" s="3">
        <v>42045</v>
      </c>
      <c r="B42" s="3" t="str">
        <f t="shared" si="0"/>
        <v>Q1-2015</v>
      </c>
      <c r="C42" t="s">
        <v>10</v>
      </c>
      <c r="D42">
        <v>7</v>
      </c>
      <c r="E42" t="s">
        <v>8</v>
      </c>
      <c r="F42" s="1" t="str">
        <f>TEXT(EnergyDemand__2_14[[#This Row],[Date]],"yyyy")</f>
        <v>2015</v>
      </c>
      <c r="G42">
        <v>16.399999999999999</v>
      </c>
      <c r="H42">
        <v>27.8</v>
      </c>
      <c r="I42">
        <v>27.7</v>
      </c>
      <c r="J42">
        <v>0</v>
      </c>
      <c r="K42" t="s">
        <v>22</v>
      </c>
      <c r="L42" t="s">
        <v>21</v>
      </c>
      <c r="M42" s="42">
        <v>145948.565</v>
      </c>
      <c r="N42" s="4">
        <v>37.522599980000003</v>
      </c>
      <c r="O42" s="5">
        <v>5476369.6222000001</v>
      </c>
      <c r="P42">
        <v>41</v>
      </c>
    </row>
    <row r="43" spans="1:16" hidden="1" x14ac:dyDescent="0.3">
      <c r="A43" s="3">
        <v>42046</v>
      </c>
      <c r="B43" s="3" t="str">
        <f t="shared" si="0"/>
        <v>Q1-2015</v>
      </c>
      <c r="C43" t="s">
        <v>10</v>
      </c>
      <c r="D43">
        <v>7</v>
      </c>
      <c r="E43" t="s">
        <v>9</v>
      </c>
      <c r="F43" s="1" t="str">
        <f>TEXT(EnergyDemand__2_14[[#This Row],[Date]],"yyyy")</f>
        <v>2015</v>
      </c>
      <c r="G43">
        <v>18.100000000000001</v>
      </c>
      <c r="H43">
        <v>26.8</v>
      </c>
      <c r="I43">
        <v>24.1</v>
      </c>
      <c r="J43">
        <v>0</v>
      </c>
      <c r="K43" t="s">
        <v>22</v>
      </c>
      <c r="L43" t="s">
        <v>21</v>
      </c>
      <c r="M43" s="42">
        <v>149322.85</v>
      </c>
      <c r="N43" s="4">
        <v>32.655454300000002</v>
      </c>
      <c r="O43" s="5">
        <v>4876205.5040999996</v>
      </c>
      <c r="P43">
        <v>42</v>
      </c>
    </row>
    <row r="44" spans="1:16" hidden="1" x14ac:dyDescent="0.3">
      <c r="A44" s="3">
        <v>42047</v>
      </c>
      <c r="B44" s="3" t="str">
        <f t="shared" si="0"/>
        <v>Q1-2015</v>
      </c>
      <c r="C44" t="s">
        <v>10</v>
      </c>
      <c r="D44">
        <v>7</v>
      </c>
      <c r="E44" t="s">
        <v>3</v>
      </c>
      <c r="F44" s="1" t="str">
        <f>TEXT(EnergyDemand__2_14[[#This Row],[Date]],"yyyy")</f>
        <v>2015</v>
      </c>
      <c r="G44">
        <v>17.8</v>
      </c>
      <c r="H44">
        <v>21.9</v>
      </c>
      <c r="I44">
        <v>23.8</v>
      </c>
      <c r="J44">
        <v>0</v>
      </c>
      <c r="K44" t="s">
        <v>22</v>
      </c>
      <c r="L44" t="s">
        <v>21</v>
      </c>
      <c r="M44" s="42">
        <v>131376.78</v>
      </c>
      <c r="N44" s="4">
        <v>26.576634940000002</v>
      </c>
      <c r="O44" s="5">
        <v>3491552.7217000001</v>
      </c>
      <c r="P44">
        <v>43</v>
      </c>
    </row>
    <row r="45" spans="1:16" hidden="1" x14ac:dyDescent="0.3">
      <c r="A45" s="3">
        <v>42048</v>
      </c>
      <c r="B45" s="3" t="str">
        <f t="shared" si="0"/>
        <v>Q1-2015</v>
      </c>
      <c r="C45" t="s">
        <v>10</v>
      </c>
      <c r="D45">
        <v>7</v>
      </c>
      <c r="E45" t="s">
        <v>4</v>
      </c>
      <c r="F45" s="1" t="str">
        <f>TEXT(EnergyDemand__2_14[[#This Row],[Date]],"yyyy")</f>
        <v>2015</v>
      </c>
      <c r="G45">
        <v>16.100000000000001</v>
      </c>
      <c r="H45">
        <v>32.4</v>
      </c>
      <c r="I45">
        <v>14.9</v>
      </c>
      <c r="J45">
        <v>0</v>
      </c>
      <c r="K45" t="s">
        <v>22</v>
      </c>
      <c r="L45" t="s">
        <v>21</v>
      </c>
      <c r="M45" s="42">
        <v>136070.62</v>
      </c>
      <c r="N45" s="4">
        <v>18.73697061</v>
      </c>
      <c r="O45" s="5">
        <v>2549551.2078</v>
      </c>
      <c r="P45">
        <v>44</v>
      </c>
    </row>
    <row r="46" spans="1:16" hidden="1" x14ac:dyDescent="0.3">
      <c r="A46" s="3">
        <v>42049</v>
      </c>
      <c r="B46" s="3" t="str">
        <f t="shared" si="0"/>
        <v>Q1-2015</v>
      </c>
      <c r="C46" t="s">
        <v>10</v>
      </c>
      <c r="D46">
        <v>7</v>
      </c>
      <c r="E46" t="s">
        <v>5</v>
      </c>
      <c r="F46" s="1" t="str">
        <f>TEXT(EnergyDemand__2_14[[#This Row],[Date]],"yyyy")</f>
        <v>2015</v>
      </c>
      <c r="G46">
        <v>19</v>
      </c>
      <c r="H46">
        <v>25.1</v>
      </c>
      <c r="I46">
        <v>20.8</v>
      </c>
      <c r="J46">
        <v>19.600000000000001</v>
      </c>
      <c r="K46" t="s">
        <v>22</v>
      </c>
      <c r="L46" t="s">
        <v>21</v>
      </c>
      <c r="M46" s="42">
        <v>119692.02499999999</v>
      </c>
      <c r="N46" s="4">
        <v>20.240103229999999</v>
      </c>
      <c r="O46" s="5">
        <v>2422578.9418000001</v>
      </c>
      <c r="P46">
        <v>45</v>
      </c>
    </row>
    <row r="47" spans="1:16" hidden="1" x14ac:dyDescent="0.3">
      <c r="A47" s="3">
        <v>42050</v>
      </c>
      <c r="B47" s="3" t="str">
        <f t="shared" si="0"/>
        <v>Q1-2015</v>
      </c>
      <c r="C47" t="s">
        <v>10</v>
      </c>
      <c r="D47">
        <v>7</v>
      </c>
      <c r="E47" t="s">
        <v>6</v>
      </c>
      <c r="F47" s="1" t="str">
        <f>TEXT(EnergyDemand__2_14[[#This Row],[Date]],"yyyy")</f>
        <v>2015</v>
      </c>
      <c r="G47">
        <v>18.2</v>
      </c>
      <c r="H47">
        <v>34.4</v>
      </c>
      <c r="I47">
        <v>25.7</v>
      </c>
      <c r="J47">
        <v>0.4</v>
      </c>
      <c r="K47" t="s">
        <v>22</v>
      </c>
      <c r="L47" t="s">
        <v>21</v>
      </c>
      <c r="M47" s="42">
        <v>125287.71</v>
      </c>
      <c r="N47" s="4">
        <v>24.584186939999999</v>
      </c>
      <c r="O47" s="5">
        <v>3080096.4838999999</v>
      </c>
      <c r="P47">
        <v>46</v>
      </c>
    </row>
    <row r="48" spans="1:16" hidden="1" x14ac:dyDescent="0.3">
      <c r="A48" s="3">
        <v>42051</v>
      </c>
      <c r="B48" s="3" t="str">
        <f t="shared" si="0"/>
        <v>Q1-2015</v>
      </c>
      <c r="C48" t="s">
        <v>10</v>
      </c>
      <c r="D48">
        <v>8</v>
      </c>
      <c r="E48" t="s">
        <v>7</v>
      </c>
      <c r="F48" s="1" t="str">
        <f>TEXT(EnergyDemand__2_14[[#This Row],[Date]],"yyyy")</f>
        <v>2015</v>
      </c>
      <c r="G48">
        <v>17.399999999999999</v>
      </c>
      <c r="H48">
        <v>24.6</v>
      </c>
      <c r="I48">
        <v>26.3</v>
      </c>
      <c r="J48">
        <v>0</v>
      </c>
      <c r="K48" t="s">
        <v>22</v>
      </c>
      <c r="L48" t="s">
        <v>21</v>
      </c>
      <c r="M48" s="42">
        <v>131832.63</v>
      </c>
      <c r="N48" s="4">
        <v>31.9490406</v>
      </c>
      <c r="O48" s="5">
        <v>4211926.0482999999</v>
      </c>
      <c r="P48">
        <v>47</v>
      </c>
    </row>
    <row r="49" spans="1:16" hidden="1" x14ac:dyDescent="0.3">
      <c r="A49" s="3">
        <v>42052</v>
      </c>
      <c r="B49" s="3" t="str">
        <f t="shared" si="0"/>
        <v>Q1-2015</v>
      </c>
      <c r="C49" t="s">
        <v>10</v>
      </c>
      <c r="D49">
        <v>8</v>
      </c>
      <c r="E49" t="s">
        <v>8</v>
      </c>
      <c r="F49" s="1" t="str">
        <f>TEXT(EnergyDemand__2_14[[#This Row],[Date]],"yyyy")</f>
        <v>2015</v>
      </c>
      <c r="G49">
        <v>17.600000000000001</v>
      </c>
      <c r="H49">
        <v>20.6</v>
      </c>
      <c r="I49">
        <v>8.3000000000000007</v>
      </c>
      <c r="J49">
        <v>0</v>
      </c>
      <c r="K49" t="s">
        <v>22</v>
      </c>
      <c r="L49" t="s">
        <v>21</v>
      </c>
      <c r="M49" s="42">
        <v>127666.01</v>
      </c>
      <c r="N49" s="4">
        <v>30.250149390000001</v>
      </c>
      <c r="O49" s="5">
        <v>3861915.8744999999</v>
      </c>
      <c r="P49">
        <v>48</v>
      </c>
    </row>
    <row r="50" spans="1:16" hidden="1" x14ac:dyDescent="0.3">
      <c r="A50" s="3">
        <v>42053</v>
      </c>
      <c r="B50" s="3" t="str">
        <f t="shared" si="0"/>
        <v>Q1-2015</v>
      </c>
      <c r="C50" t="s">
        <v>10</v>
      </c>
      <c r="D50">
        <v>8</v>
      </c>
      <c r="E50" t="s">
        <v>9</v>
      </c>
      <c r="F50" s="1" t="str">
        <f>TEXT(EnergyDemand__2_14[[#This Row],[Date]],"yyyy")</f>
        <v>2015</v>
      </c>
      <c r="G50">
        <v>17.7</v>
      </c>
      <c r="H50">
        <v>21.2</v>
      </c>
      <c r="I50">
        <v>7.8</v>
      </c>
      <c r="J50">
        <v>0</v>
      </c>
      <c r="K50" t="s">
        <v>22</v>
      </c>
      <c r="L50" t="s">
        <v>21</v>
      </c>
      <c r="M50" s="42">
        <v>125972.765</v>
      </c>
      <c r="N50" s="4">
        <v>30.235792750000002</v>
      </c>
      <c r="O50" s="5">
        <v>3808886.4147000001</v>
      </c>
      <c r="P50">
        <v>49</v>
      </c>
    </row>
    <row r="51" spans="1:16" hidden="1" x14ac:dyDescent="0.3">
      <c r="A51" s="3">
        <v>42054</v>
      </c>
      <c r="B51" s="3" t="str">
        <f t="shared" si="0"/>
        <v>Q1-2015</v>
      </c>
      <c r="C51" t="s">
        <v>10</v>
      </c>
      <c r="D51">
        <v>8</v>
      </c>
      <c r="E51" t="s">
        <v>3</v>
      </c>
      <c r="F51" s="1" t="str">
        <f>TEXT(EnergyDemand__2_14[[#This Row],[Date]],"yyyy")</f>
        <v>2015</v>
      </c>
      <c r="G51">
        <v>18.2</v>
      </c>
      <c r="H51">
        <v>26.9</v>
      </c>
      <c r="I51">
        <v>24.7</v>
      </c>
      <c r="J51">
        <v>0</v>
      </c>
      <c r="K51" t="s">
        <v>22</v>
      </c>
      <c r="L51" t="s">
        <v>21</v>
      </c>
      <c r="M51" s="42">
        <v>139399.69</v>
      </c>
      <c r="N51" s="4">
        <v>33.598960679999998</v>
      </c>
      <c r="O51" s="5">
        <v>4683684.7030999996</v>
      </c>
      <c r="P51">
        <v>50</v>
      </c>
    </row>
    <row r="52" spans="1:16" hidden="1" x14ac:dyDescent="0.3">
      <c r="A52" s="3">
        <v>42055</v>
      </c>
      <c r="B52" s="3" t="str">
        <f t="shared" si="0"/>
        <v>Q1-2015</v>
      </c>
      <c r="C52" t="s">
        <v>10</v>
      </c>
      <c r="D52">
        <v>8</v>
      </c>
      <c r="E52" t="s">
        <v>4</v>
      </c>
      <c r="F52" s="1" t="str">
        <f>TEXT(EnergyDemand__2_14[[#This Row],[Date]],"yyyy")</f>
        <v>2015</v>
      </c>
      <c r="G52">
        <v>17.399999999999999</v>
      </c>
      <c r="H52">
        <v>25.3</v>
      </c>
      <c r="I52">
        <v>24.7</v>
      </c>
      <c r="J52">
        <v>0</v>
      </c>
      <c r="K52" t="s">
        <v>22</v>
      </c>
      <c r="L52" t="s">
        <v>21</v>
      </c>
      <c r="M52" s="42">
        <v>139465.67499999999</v>
      </c>
      <c r="N52" s="4">
        <v>33.538671530000002</v>
      </c>
      <c r="O52" s="5">
        <v>4677493.4634999996</v>
      </c>
      <c r="P52">
        <v>51</v>
      </c>
    </row>
    <row r="53" spans="1:16" hidden="1" x14ac:dyDescent="0.3">
      <c r="A53" s="3">
        <v>42056</v>
      </c>
      <c r="B53" s="3" t="str">
        <f t="shared" si="0"/>
        <v>Q1-2015</v>
      </c>
      <c r="C53" t="s">
        <v>10</v>
      </c>
      <c r="D53">
        <v>8</v>
      </c>
      <c r="E53" t="s">
        <v>5</v>
      </c>
      <c r="F53" s="1" t="str">
        <f>TEXT(EnergyDemand__2_14[[#This Row],[Date]],"yyyy")</f>
        <v>2015</v>
      </c>
      <c r="G53">
        <v>18.100000000000001</v>
      </c>
      <c r="H53">
        <v>36.1</v>
      </c>
      <c r="I53">
        <v>20</v>
      </c>
      <c r="J53">
        <v>0</v>
      </c>
      <c r="K53" t="s">
        <v>22</v>
      </c>
      <c r="L53" t="s">
        <v>21</v>
      </c>
      <c r="M53" s="42">
        <v>136283.03</v>
      </c>
      <c r="N53" s="4">
        <v>31.252819840000001</v>
      </c>
      <c r="O53" s="5">
        <v>4259228.9837999996</v>
      </c>
      <c r="P53">
        <v>52</v>
      </c>
    </row>
    <row r="54" spans="1:16" hidden="1" x14ac:dyDescent="0.3">
      <c r="A54" s="3">
        <v>42057</v>
      </c>
      <c r="B54" s="3" t="str">
        <f t="shared" si="0"/>
        <v>Q1-2015</v>
      </c>
      <c r="C54" t="s">
        <v>10</v>
      </c>
      <c r="D54">
        <v>8</v>
      </c>
      <c r="E54" t="s">
        <v>6</v>
      </c>
      <c r="F54" s="1" t="str">
        <f>TEXT(EnergyDemand__2_14[[#This Row],[Date]],"yyyy")</f>
        <v>2015</v>
      </c>
      <c r="G54">
        <v>20.3</v>
      </c>
      <c r="H54">
        <v>35.299999999999997</v>
      </c>
      <c r="I54">
        <v>11.7</v>
      </c>
      <c r="J54">
        <v>1.6</v>
      </c>
      <c r="K54" t="s">
        <v>22</v>
      </c>
      <c r="L54" t="s">
        <v>21</v>
      </c>
      <c r="M54" s="42">
        <v>138016.35</v>
      </c>
      <c r="N54" s="4">
        <v>32.40972721</v>
      </c>
      <c r="O54" s="5">
        <v>4473072.2539999997</v>
      </c>
      <c r="P54">
        <v>53</v>
      </c>
    </row>
    <row r="55" spans="1:16" hidden="1" x14ac:dyDescent="0.3">
      <c r="A55" s="3">
        <v>42058</v>
      </c>
      <c r="B55" s="3" t="str">
        <f t="shared" si="0"/>
        <v>Q1-2015</v>
      </c>
      <c r="C55" t="s">
        <v>10</v>
      </c>
      <c r="D55">
        <v>9</v>
      </c>
      <c r="E55" t="s">
        <v>7</v>
      </c>
      <c r="F55" s="1" t="str">
        <f>TEXT(EnergyDemand__2_14[[#This Row],[Date]],"yyyy")</f>
        <v>2015</v>
      </c>
      <c r="G55">
        <v>21.1</v>
      </c>
      <c r="H55">
        <v>29.3</v>
      </c>
      <c r="I55">
        <v>4.7</v>
      </c>
      <c r="J55">
        <v>0</v>
      </c>
      <c r="K55" t="s">
        <v>22</v>
      </c>
      <c r="L55" t="s">
        <v>21</v>
      </c>
      <c r="M55" s="42">
        <v>135255.815</v>
      </c>
      <c r="N55" s="4">
        <v>28.417229129999999</v>
      </c>
      <c r="O55" s="5">
        <v>3843595.486</v>
      </c>
      <c r="P55">
        <v>54</v>
      </c>
    </row>
    <row r="56" spans="1:16" hidden="1" x14ac:dyDescent="0.3">
      <c r="A56" s="3">
        <v>42059</v>
      </c>
      <c r="B56" s="3" t="str">
        <f t="shared" si="0"/>
        <v>Q1-2015</v>
      </c>
      <c r="C56" t="s">
        <v>10</v>
      </c>
      <c r="D56">
        <v>9</v>
      </c>
      <c r="E56" t="s">
        <v>8</v>
      </c>
      <c r="F56" s="1" t="str">
        <f>TEXT(EnergyDemand__2_14[[#This Row],[Date]],"yyyy")</f>
        <v>2015</v>
      </c>
      <c r="G56">
        <v>15.9</v>
      </c>
      <c r="H56">
        <v>20.100000000000001</v>
      </c>
      <c r="I56">
        <v>21.4</v>
      </c>
      <c r="J56">
        <v>3.2</v>
      </c>
      <c r="K56" t="s">
        <v>22</v>
      </c>
      <c r="L56" t="s">
        <v>21</v>
      </c>
      <c r="M56" s="42">
        <v>120263.515</v>
      </c>
      <c r="N56" s="4">
        <v>26.559011900000002</v>
      </c>
      <c r="O56" s="5">
        <v>3194080.1260000002</v>
      </c>
      <c r="P56">
        <v>55</v>
      </c>
    </row>
    <row r="57" spans="1:16" hidden="1" x14ac:dyDescent="0.3">
      <c r="A57" s="3">
        <v>42060</v>
      </c>
      <c r="B57" s="3" t="str">
        <f t="shared" si="0"/>
        <v>Q1-2015</v>
      </c>
      <c r="C57" t="s">
        <v>10</v>
      </c>
      <c r="D57">
        <v>9</v>
      </c>
      <c r="E57" t="s">
        <v>9</v>
      </c>
      <c r="F57" s="1" t="str">
        <f>TEXT(EnergyDemand__2_14[[#This Row],[Date]],"yyyy")</f>
        <v>2015</v>
      </c>
      <c r="G57">
        <v>14</v>
      </c>
      <c r="H57">
        <v>27</v>
      </c>
      <c r="I57">
        <v>24.1</v>
      </c>
      <c r="J57">
        <v>0</v>
      </c>
      <c r="K57" t="s">
        <v>22</v>
      </c>
      <c r="L57" t="s">
        <v>21</v>
      </c>
      <c r="M57" s="42">
        <v>130062.755</v>
      </c>
      <c r="N57" s="4">
        <v>33.323249590000003</v>
      </c>
      <c r="O57" s="5">
        <v>4334113.6471999995</v>
      </c>
      <c r="P57">
        <v>56</v>
      </c>
    </row>
    <row r="58" spans="1:16" hidden="1" x14ac:dyDescent="0.3">
      <c r="A58" s="3">
        <v>42061</v>
      </c>
      <c r="B58" s="3" t="str">
        <f t="shared" si="0"/>
        <v>Q1-2015</v>
      </c>
      <c r="C58" t="s">
        <v>10</v>
      </c>
      <c r="D58">
        <v>9</v>
      </c>
      <c r="E58" t="s">
        <v>3</v>
      </c>
      <c r="F58" s="1" t="str">
        <f>TEXT(EnergyDemand__2_14[[#This Row],[Date]],"yyyy")</f>
        <v>2015</v>
      </c>
      <c r="G58">
        <v>16</v>
      </c>
      <c r="H58">
        <v>23.2</v>
      </c>
      <c r="I58">
        <v>18.5</v>
      </c>
      <c r="J58">
        <v>0</v>
      </c>
      <c r="K58" t="s">
        <v>22</v>
      </c>
      <c r="L58" t="s">
        <v>21</v>
      </c>
      <c r="M58" s="42">
        <v>131525.85500000001</v>
      </c>
      <c r="N58" s="4">
        <v>39.086578340000003</v>
      </c>
      <c r="O58" s="5">
        <v>5140895.6352000004</v>
      </c>
      <c r="P58">
        <v>57</v>
      </c>
    </row>
    <row r="59" spans="1:16" hidden="1" x14ac:dyDescent="0.3">
      <c r="A59" s="3">
        <v>42062</v>
      </c>
      <c r="B59" s="3" t="str">
        <f t="shared" si="0"/>
        <v>Q1-2015</v>
      </c>
      <c r="C59" t="s">
        <v>10</v>
      </c>
      <c r="D59">
        <v>9</v>
      </c>
      <c r="E59" t="s">
        <v>4</v>
      </c>
      <c r="F59" s="1" t="str">
        <f>TEXT(EnergyDemand__2_14[[#This Row],[Date]],"yyyy")</f>
        <v>2015</v>
      </c>
      <c r="G59">
        <v>14.8</v>
      </c>
      <c r="H59">
        <v>24.3</v>
      </c>
      <c r="I59">
        <v>21.7</v>
      </c>
      <c r="J59">
        <v>0</v>
      </c>
      <c r="K59" t="s">
        <v>22</v>
      </c>
      <c r="L59" t="s">
        <v>21</v>
      </c>
      <c r="M59" s="42">
        <v>131069.4</v>
      </c>
      <c r="N59" s="4">
        <v>36.339011550000002</v>
      </c>
      <c r="O59" s="5">
        <v>4762932.4404999996</v>
      </c>
      <c r="P59">
        <v>58</v>
      </c>
    </row>
    <row r="60" spans="1:16" hidden="1" x14ac:dyDescent="0.3">
      <c r="A60" s="3">
        <v>42063</v>
      </c>
      <c r="B60" s="3" t="str">
        <f t="shared" si="0"/>
        <v>Q1-2015</v>
      </c>
      <c r="C60" t="s">
        <v>10</v>
      </c>
      <c r="D60">
        <v>9</v>
      </c>
      <c r="E60" t="s">
        <v>5</v>
      </c>
      <c r="F60" s="1" t="str">
        <f>TEXT(EnergyDemand__2_14[[#This Row],[Date]],"yyyy")</f>
        <v>2015</v>
      </c>
      <c r="G60">
        <v>17.899999999999999</v>
      </c>
      <c r="H60">
        <v>32.299999999999997</v>
      </c>
      <c r="I60">
        <v>6.9</v>
      </c>
      <c r="J60">
        <v>0</v>
      </c>
      <c r="K60" t="s">
        <v>22</v>
      </c>
      <c r="L60" t="s">
        <v>21</v>
      </c>
      <c r="M60" s="42">
        <v>116275.73</v>
      </c>
      <c r="N60" s="4">
        <v>25.143130729999999</v>
      </c>
      <c r="O60" s="5">
        <v>2923535.8801000002</v>
      </c>
      <c r="P60">
        <v>59</v>
      </c>
    </row>
    <row r="61" spans="1:16" hidden="1" x14ac:dyDescent="0.3">
      <c r="A61" s="3">
        <v>42064</v>
      </c>
      <c r="B61" s="3" t="str">
        <f t="shared" si="0"/>
        <v>Q1-2015</v>
      </c>
      <c r="C61" t="s">
        <v>11</v>
      </c>
      <c r="D61">
        <v>9</v>
      </c>
      <c r="E61" t="s">
        <v>6</v>
      </c>
      <c r="F61" s="1" t="str">
        <f>TEXT(EnergyDemand__2_14[[#This Row],[Date]],"yyyy")</f>
        <v>2015</v>
      </c>
      <c r="G61">
        <v>15.2</v>
      </c>
      <c r="H61">
        <v>20.8</v>
      </c>
      <c r="I61">
        <v>23.3</v>
      </c>
      <c r="J61">
        <v>15.8</v>
      </c>
      <c r="K61" t="s">
        <v>22</v>
      </c>
      <c r="L61" t="s">
        <v>21</v>
      </c>
      <c r="M61" s="42">
        <v>103462.78</v>
      </c>
      <c r="N61" s="4">
        <v>24.58614815</v>
      </c>
      <c r="O61" s="5">
        <v>2543751.2371</v>
      </c>
      <c r="P61">
        <v>60</v>
      </c>
    </row>
    <row r="62" spans="1:16" hidden="1" x14ac:dyDescent="0.3">
      <c r="A62" s="3">
        <v>42065</v>
      </c>
      <c r="B62" s="3" t="str">
        <f t="shared" si="0"/>
        <v>Q1-2015</v>
      </c>
      <c r="C62" t="s">
        <v>11</v>
      </c>
      <c r="D62">
        <v>10</v>
      </c>
      <c r="E62" t="s">
        <v>7</v>
      </c>
      <c r="F62" s="1" t="str">
        <f>TEXT(EnergyDemand__2_14[[#This Row],[Date]],"yyyy")</f>
        <v>2015</v>
      </c>
      <c r="G62">
        <v>11.6</v>
      </c>
      <c r="H62">
        <v>23</v>
      </c>
      <c r="I62">
        <v>22</v>
      </c>
      <c r="J62">
        <v>0</v>
      </c>
      <c r="K62" t="s">
        <v>22</v>
      </c>
      <c r="L62" t="s">
        <v>21</v>
      </c>
      <c r="M62" s="42">
        <v>123301.83500000001</v>
      </c>
      <c r="N62" s="4">
        <v>33.166526230000002</v>
      </c>
      <c r="O62" s="5">
        <v>4089493.5447</v>
      </c>
      <c r="P62">
        <v>61</v>
      </c>
    </row>
    <row r="63" spans="1:16" hidden="1" x14ac:dyDescent="0.3">
      <c r="A63" s="3">
        <v>42066</v>
      </c>
      <c r="B63" s="3" t="str">
        <f t="shared" si="0"/>
        <v>Q1-2015</v>
      </c>
      <c r="C63" t="s">
        <v>11</v>
      </c>
      <c r="D63">
        <v>10</v>
      </c>
      <c r="E63" t="s">
        <v>8</v>
      </c>
      <c r="F63" s="1" t="str">
        <f>TEXT(EnergyDemand__2_14[[#This Row],[Date]],"yyyy")</f>
        <v>2015</v>
      </c>
      <c r="G63">
        <v>15.5</v>
      </c>
      <c r="H63">
        <v>22.7</v>
      </c>
      <c r="I63">
        <v>21.2</v>
      </c>
      <c r="J63">
        <v>0</v>
      </c>
      <c r="K63" t="s">
        <v>22</v>
      </c>
      <c r="L63" t="s">
        <v>21</v>
      </c>
      <c r="M63" s="42">
        <v>126750.29</v>
      </c>
      <c r="N63" s="4">
        <v>43.739457139999999</v>
      </c>
      <c r="O63" s="5">
        <v>5543988.8768999996</v>
      </c>
      <c r="P63">
        <v>62</v>
      </c>
    </row>
    <row r="64" spans="1:16" hidden="1" x14ac:dyDescent="0.3">
      <c r="A64" s="3">
        <v>42067</v>
      </c>
      <c r="B64" s="3" t="str">
        <f t="shared" si="0"/>
        <v>Q1-2015</v>
      </c>
      <c r="C64" t="s">
        <v>11</v>
      </c>
      <c r="D64">
        <v>10</v>
      </c>
      <c r="E64" t="s">
        <v>9</v>
      </c>
      <c r="F64" s="1" t="str">
        <f>TEXT(EnergyDemand__2_14[[#This Row],[Date]],"yyyy")</f>
        <v>2015</v>
      </c>
      <c r="G64">
        <v>15.4</v>
      </c>
      <c r="H64">
        <v>23.5</v>
      </c>
      <c r="I64">
        <v>23</v>
      </c>
      <c r="J64">
        <v>0</v>
      </c>
      <c r="K64" t="s">
        <v>22</v>
      </c>
      <c r="L64" t="s">
        <v>21</v>
      </c>
      <c r="M64" s="42">
        <v>120764.185</v>
      </c>
      <c r="N64" s="4">
        <v>37.252483910000002</v>
      </c>
      <c r="O64" s="5">
        <v>4498765.8585999999</v>
      </c>
      <c r="P64">
        <v>63</v>
      </c>
    </row>
    <row r="65" spans="1:16" hidden="1" x14ac:dyDescent="0.3">
      <c r="A65" s="3">
        <v>42068</v>
      </c>
      <c r="B65" s="3" t="str">
        <f t="shared" si="0"/>
        <v>Q1-2015</v>
      </c>
      <c r="C65" t="s">
        <v>11</v>
      </c>
      <c r="D65">
        <v>10</v>
      </c>
      <c r="E65" t="s">
        <v>3</v>
      </c>
      <c r="F65" s="1" t="str">
        <f>TEXT(EnergyDemand__2_14[[#This Row],[Date]],"yyyy")</f>
        <v>2015</v>
      </c>
      <c r="G65">
        <v>12.6</v>
      </c>
      <c r="H65">
        <v>18.600000000000001</v>
      </c>
      <c r="I65">
        <v>22.5</v>
      </c>
      <c r="J65">
        <v>0.8</v>
      </c>
      <c r="K65" t="s">
        <v>22</v>
      </c>
      <c r="L65" t="s">
        <v>21</v>
      </c>
      <c r="M65" s="42">
        <v>114967.345</v>
      </c>
      <c r="N65" s="4">
        <v>25.322828099999999</v>
      </c>
      <c r="O65" s="5">
        <v>2911298.3144999999</v>
      </c>
      <c r="P65">
        <v>64</v>
      </c>
    </row>
    <row r="66" spans="1:16" hidden="1" x14ac:dyDescent="0.3">
      <c r="A66" s="3">
        <v>42069</v>
      </c>
      <c r="B66" s="3" t="str">
        <f t="shared" ref="B66:B129" si="1">"Q" &amp;INT((MONTH(A66)+2)/3) &amp; "-" &amp; YEAR(A66)</f>
        <v>Q1-2015</v>
      </c>
      <c r="C66" t="s">
        <v>11</v>
      </c>
      <c r="D66">
        <v>10</v>
      </c>
      <c r="E66" t="s">
        <v>4</v>
      </c>
      <c r="F66" s="1" t="str">
        <f>TEXT(EnergyDemand__2_14[[#This Row],[Date]],"yyyy")</f>
        <v>2015</v>
      </c>
      <c r="G66">
        <v>14.1</v>
      </c>
      <c r="H66">
        <v>21.1</v>
      </c>
      <c r="I66">
        <v>10.8</v>
      </c>
      <c r="J66">
        <v>0.2</v>
      </c>
      <c r="K66" t="s">
        <v>22</v>
      </c>
      <c r="L66" t="s">
        <v>21</v>
      </c>
      <c r="M66" s="42">
        <v>117053.75</v>
      </c>
      <c r="N66" s="4">
        <v>27.750521689999999</v>
      </c>
      <c r="O66" s="5">
        <v>3248302.6283</v>
      </c>
      <c r="P66">
        <v>65</v>
      </c>
    </row>
    <row r="67" spans="1:16" hidden="1" x14ac:dyDescent="0.3">
      <c r="A67" s="3">
        <v>42070</v>
      </c>
      <c r="B67" s="3" t="str">
        <f t="shared" si="1"/>
        <v>Q1-2015</v>
      </c>
      <c r="C67" t="s">
        <v>11</v>
      </c>
      <c r="D67">
        <v>10</v>
      </c>
      <c r="E67" t="s">
        <v>5</v>
      </c>
      <c r="F67" s="1" t="str">
        <f>TEXT(EnergyDemand__2_14[[#This Row],[Date]],"yyyy")</f>
        <v>2015</v>
      </c>
      <c r="G67">
        <v>15.4</v>
      </c>
      <c r="H67">
        <v>22.6</v>
      </c>
      <c r="I67">
        <v>10.8</v>
      </c>
      <c r="J67">
        <v>0.2</v>
      </c>
      <c r="K67" t="s">
        <v>22</v>
      </c>
      <c r="L67" t="s">
        <v>21</v>
      </c>
      <c r="M67" s="42">
        <v>108344.575</v>
      </c>
      <c r="N67" s="4">
        <v>22.113214540000001</v>
      </c>
      <c r="O67" s="5">
        <v>2395846.8311999999</v>
      </c>
      <c r="P67">
        <v>66</v>
      </c>
    </row>
    <row r="68" spans="1:16" hidden="1" x14ac:dyDescent="0.3">
      <c r="A68" s="3">
        <v>42071</v>
      </c>
      <c r="B68" s="3" t="str">
        <f t="shared" si="1"/>
        <v>Q1-2015</v>
      </c>
      <c r="C68" t="s">
        <v>11</v>
      </c>
      <c r="D68">
        <v>10</v>
      </c>
      <c r="E68" t="s">
        <v>6</v>
      </c>
      <c r="F68" s="1" t="str">
        <f>TEXT(EnergyDemand__2_14[[#This Row],[Date]],"yyyy")</f>
        <v>2015</v>
      </c>
      <c r="G68">
        <v>16.2</v>
      </c>
      <c r="H68">
        <v>24.4</v>
      </c>
      <c r="I68">
        <v>20.399999999999999</v>
      </c>
      <c r="J68">
        <v>0</v>
      </c>
      <c r="K68" t="s">
        <v>22</v>
      </c>
      <c r="L68" t="s">
        <v>21</v>
      </c>
      <c r="M68" s="42">
        <v>106348.78</v>
      </c>
      <c r="N68" s="4">
        <v>20.57443413</v>
      </c>
      <c r="O68" s="5">
        <v>2188065.9689000002</v>
      </c>
      <c r="P68">
        <v>67</v>
      </c>
    </row>
    <row r="69" spans="1:16" hidden="1" x14ac:dyDescent="0.3">
      <c r="A69" s="3">
        <v>42072</v>
      </c>
      <c r="B69" s="3" t="str">
        <f t="shared" si="1"/>
        <v>Q1-2015</v>
      </c>
      <c r="C69" t="s">
        <v>11</v>
      </c>
      <c r="D69">
        <v>11</v>
      </c>
      <c r="E69" t="s">
        <v>7</v>
      </c>
      <c r="F69" s="1" t="str">
        <f>TEXT(EnergyDemand__2_14[[#This Row],[Date]],"yyyy")</f>
        <v>2015</v>
      </c>
      <c r="G69">
        <v>14.4</v>
      </c>
      <c r="H69">
        <v>23.8</v>
      </c>
      <c r="I69">
        <v>18.600000000000001</v>
      </c>
      <c r="J69">
        <v>0</v>
      </c>
      <c r="K69" t="s">
        <v>22</v>
      </c>
      <c r="L69" t="s">
        <v>22</v>
      </c>
      <c r="M69" s="42">
        <v>108282.48</v>
      </c>
      <c r="N69" s="4">
        <v>23.80806827</v>
      </c>
      <c r="O69" s="5">
        <v>2577996.6762999999</v>
      </c>
      <c r="P69">
        <v>68</v>
      </c>
    </row>
    <row r="70" spans="1:16" hidden="1" x14ac:dyDescent="0.3">
      <c r="A70" s="3">
        <v>42073</v>
      </c>
      <c r="B70" s="3" t="str">
        <f t="shared" si="1"/>
        <v>Q1-2015</v>
      </c>
      <c r="C70" t="s">
        <v>11</v>
      </c>
      <c r="D70">
        <v>11</v>
      </c>
      <c r="E70" t="s">
        <v>8</v>
      </c>
      <c r="F70" s="1" t="str">
        <f>TEXT(EnergyDemand__2_14[[#This Row],[Date]],"yyyy")</f>
        <v>2015</v>
      </c>
      <c r="G70">
        <v>16.2</v>
      </c>
      <c r="H70">
        <v>21.7</v>
      </c>
      <c r="I70">
        <v>22.1</v>
      </c>
      <c r="J70">
        <v>0</v>
      </c>
      <c r="K70" t="s">
        <v>22</v>
      </c>
      <c r="L70" t="s">
        <v>21</v>
      </c>
      <c r="M70" s="42">
        <v>125828.53</v>
      </c>
      <c r="N70" s="4">
        <v>31.763749180000001</v>
      </c>
      <c r="O70" s="5">
        <v>3996785.8665999998</v>
      </c>
      <c r="P70">
        <v>69</v>
      </c>
    </row>
    <row r="71" spans="1:16" hidden="1" x14ac:dyDescent="0.3">
      <c r="A71" s="3">
        <v>42074</v>
      </c>
      <c r="B71" s="3" t="str">
        <f t="shared" si="1"/>
        <v>Q1-2015</v>
      </c>
      <c r="C71" t="s">
        <v>11</v>
      </c>
      <c r="D71">
        <v>11</v>
      </c>
      <c r="E71" t="s">
        <v>9</v>
      </c>
      <c r="F71" s="1" t="str">
        <f>TEXT(EnergyDemand__2_14[[#This Row],[Date]],"yyyy")</f>
        <v>2015</v>
      </c>
      <c r="G71">
        <v>11.2</v>
      </c>
      <c r="H71">
        <v>23.8</v>
      </c>
      <c r="I71">
        <v>22.3</v>
      </c>
      <c r="J71">
        <v>0</v>
      </c>
      <c r="K71" t="s">
        <v>22</v>
      </c>
      <c r="L71" t="s">
        <v>21</v>
      </c>
      <c r="M71" s="42">
        <v>124418.41499999999</v>
      </c>
      <c r="N71" s="4">
        <v>33.59649288</v>
      </c>
      <c r="O71" s="5">
        <v>4180022.3936999999</v>
      </c>
      <c r="P71">
        <v>70</v>
      </c>
    </row>
    <row r="72" spans="1:16" hidden="1" x14ac:dyDescent="0.3">
      <c r="A72" s="3">
        <v>42075</v>
      </c>
      <c r="B72" s="3" t="str">
        <f t="shared" si="1"/>
        <v>Q1-2015</v>
      </c>
      <c r="C72" t="s">
        <v>11</v>
      </c>
      <c r="D72">
        <v>11</v>
      </c>
      <c r="E72" t="s">
        <v>3</v>
      </c>
      <c r="F72" s="1" t="str">
        <f>TEXT(EnergyDemand__2_14[[#This Row],[Date]],"yyyy")</f>
        <v>2015</v>
      </c>
      <c r="G72">
        <v>13</v>
      </c>
      <c r="H72">
        <v>19.899999999999999</v>
      </c>
      <c r="I72">
        <v>18.7</v>
      </c>
      <c r="J72">
        <v>0</v>
      </c>
      <c r="K72" t="s">
        <v>22</v>
      </c>
      <c r="L72" t="s">
        <v>21</v>
      </c>
      <c r="M72" s="42">
        <v>121683.65</v>
      </c>
      <c r="N72" s="4">
        <v>26.040505889999999</v>
      </c>
      <c r="O72" s="5">
        <v>3168703.8045000001</v>
      </c>
      <c r="P72">
        <v>71</v>
      </c>
    </row>
    <row r="73" spans="1:16" hidden="1" x14ac:dyDescent="0.3">
      <c r="A73" s="3">
        <v>42076</v>
      </c>
      <c r="B73" s="3" t="str">
        <f t="shared" si="1"/>
        <v>Q1-2015</v>
      </c>
      <c r="C73" t="s">
        <v>11</v>
      </c>
      <c r="D73">
        <v>11</v>
      </c>
      <c r="E73" t="s">
        <v>4</v>
      </c>
      <c r="F73" s="1" t="str">
        <f>TEXT(EnergyDemand__2_14[[#This Row],[Date]],"yyyy")</f>
        <v>2015</v>
      </c>
      <c r="G73">
        <v>14.4</v>
      </c>
      <c r="H73">
        <v>20.399999999999999</v>
      </c>
      <c r="I73">
        <v>21.2</v>
      </c>
      <c r="J73">
        <v>0</v>
      </c>
      <c r="K73" t="s">
        <v>22</v>
      </c>
      <c r="L73" t="s">
        <v>21</v>
      </c>
      <c r="M73" s="42">
        <v>120929.815</v>
      </c>
      <c r="N73" s="4">
        <v>24.195363230000002</v>
      </c>
      <c r="O73" s="5">
        <v>2925940.7993000001</v>
      </c>
      <c r="P73">
        <v>72</v>
      </c>
    </row>
    <row r="74" spans="1:16" hidden="1" x14ac:dyDescent="0.3">
      <c r="A74" s="3">
        <v>42077</v>
      </c>
      <c r="B74" s="3" t="str">
        <f t="shared" si="1"/>
        <v>Q1-2015</v>
      </c>
      <c r="C74" t="s">
        <v>11</v>
      </c>
      <c r="D74">
        <v>11</v>
      </c>
      <c r="E74" t="s">
        <v>5</v>
      </c>
      <c r="F74" s="1" t="str">
        <f>TEXT(EnergyDemand__2_14[[#This Row],[Date]],"yyyy")</f>
        <v>2015</v>
      </c>
      <c r="G74">
        <v>9.4</v>
      </c>
      <c r="H74">
        <v>30.1</v>
      </c>
      <c r="I74">
        <v>20</v>
      </c>
      <c r="J74">
        <v>0</v>
      </c>
      <c r="K74" t="s">
        <v>22</v>
      </c>
      <c r="L74" t="s">
        <v>21</v>
      </c>
      <c r="M74" s="42">
        <v>108738.82</v>
      </c>
      <c r="N74" s="4">
        <v>17.394529559999999</v>
      </c>
      <c r="O74" s="5">
        <v>1891460.6188000001</v>
      </c>
      <c r="P74">
        <v>73</v>
      </c>
    </row>
    <row r="75" spans="1:16" hidden="1" x14ac:dyDescent="0.3">
      <c r="A75" s="3">
        <v>42078</v>
      </c>
      <c r="B75" s="3" t="str">
        <f t="shared" si="1"/>
        <v>Q1-2015</v>
      </c>
      <c r="C75" t="s">
        <v>11</v>
      </c>
      <c r="D75">
        <v>11</v>
      </c>
      <c r="E75" t="s">
        <v>6</v>
      </c>
      <c r="F75" s="1" t="str">
        <f>TEXT(EnergyDemand__2_14[[#This Row],[Date]],"yyyy")</f>
        <v>2015</v>
      </c>
      <c r="G75">
        <v>13.1</v>
      </c>
      <c r="H75">
        <v>18.3</v>
      </c>
      <c r="I75">
        <v>17.5</v>
      </c>
      <c r="J75">
        <v>2.2000000000000002</v>
      </c>
      <c r="K75" t="s">
        <v>22</v>
      </c>
      <c r="L75" t="s">
        <v>21</v>
      </c>
      <c r="M75" s="42">
        <v>100170.295</v>
      </c>
      <c r="N75" s="4">
        <v>14.373099399999999</v>
      </c>
      <c r="O75" s="5">
        <v>1439757.6070000001</v>
      </c>
      <c r="P75">
        <v>74</v>
      </c>
    </row>
    <row r="76" spans="1:16" hidden="1" x14ac:dyDescent="0.3">
      <c r="A76" s="3">
        <v>42079</v>
      </c>
      <c r="B76" s="3" t="str">
        <f t="shared" si="1"/>
        <v>Q1-2015</v>
      </c>
      <c r="C76" t="s">
        <v>11</v>
      </c>
      <c r="D76">
        <v>12</v>
      </c>
      <c r="E76" t="s">
        <v>7</v>
      </c>
      <c r="F76" s="1" t="str">
        <f>TEXT(EnergyDemand__2_14[[#This Row],[Date]],"yyyy")</f>
        <v>2015</v>
      </c>
      <c r="G76">
        <v>10.5</v>
      </c>
      <c r="H76">
        <v>25.5</v>
      </c>
      <c r="I76">
        <v>14.5</v>
      </c>
      <c r="J76">
        <v>0</v>
      </c>
      <c r="K76" t="s">
        <v>22</v>
      </c>
      <c r="L76" t="s">
        <v>21</v>
      </c>
      <c r="M76" s="42">
        <v>123787.075</v>
      </c>
      <c r="N76" s="4">
        <v>22.66079993</v>
      </c>
      <c r="O76" s="5">
        <v>2805114.1405000002</v>
      </c>
      <c r="P76">
        <v>75</v>
      </c>
    </row>
    <row r="77" spans="1:16" hidden="1" x14ac:dyDescent="0.3">
      <c r="A77" s="3">
        <v>42080</v>
      </c>
      <c r="B77" s="3" t="str">
        <f t="shared" si="1"/>
        <v>Q1-2015</v>
      </c>
      <c r="C77" t="s">
        <v>11</v>
      </c>
      <c r="D77">
        <v>12</v>
      </c>
      <c r="E77" t="s">
        <v>8</v>
      </c>
      <c r="F77" s="1" t="str">
        <f>TEXT(EnergyDemand__2_14[[#This Row],[Date]],"yyyy")</f>
        <v>2015</v>
      </c>
      <c r="G77">
        <v>13</v>
      </c>
      <c r="H77">
        <v>26.2</v>
      </c>
      <c r="I77">
        <v>4.8</v>
      </c>
      <c r="J77">
        <v>0</v>
      </c>
      <c r="K77" t="s">
        <v>22</v>
      </c>
      <c r="L77" t="s">
        <v>21</v>
      </c>
      <c r="M77" s="42">
        <v>125600.86</v>
      </c>
      <c r="N77" s="4">
        <v>21.38556947</v>
      </c>
      <c r="O77" s="5">
        <v>2686045.9169999999</v>
      </c>
      <c r="P77">
        <v>76</v>
      </c>
    </row>
    <row r="78" spans="1:16" hidden="1" x14ac:dyDescent="0.3">
      <c r="A78" s="3">
        <v>42081</v>
      </c>
      <c r="B78" s="3" t="str">
        <f t="shared" si="1"/>
        <v>Q1-2015</v>
      </c>
      <c r="C78" t="s">
        <v>11</v>
      </c>
      <c r="D78">
        <v>12</v>
      </c>
      <c r="E78" t="s">
        <v>9</v>
      </c>
      <c r="F78" s="1" t="str">
        <f>TEXT(EnergyDemand__2_14[[#This Row],[Date]],"yyyy")</f>
        <v>2015</v>
      </c>
      <c r="G78">
        <v>17.8</v>
      </c>
      <c r="H78">
        <v>24.4</v>
      </c>
      <c r="I78">
        <v>9.4</v>
      </c>
      <c r="J78">
        <v>1.4</v>
      </c>
      <c r="K78" t="s">
        <v>22</v>
      </c>
      <c r="L78" t="s">
        <v>21</v>
      </c>
      <c r="M78" s="42">
        <v>127975.815</v>
      </c>
      <c r="N78" s="4">
        <v>24.43863773</v>
      </c>
      <c r="O78" s="5">
        <v>3127554.5809999998</v>
      </c>
      <c r="P78">
        <v>77</v>
      </c>
    </row>
    <row r="79" spans="1:16" hidden="1" x14ac:dyDescent="0.3">
      <c r="A79" s="3">
        <v>42082</v>
      </c>
      <c r="B79" s="3" t="str">
        <f t="shared" si="1"/>
        <v>Q1-2015</v>
      </c>
      <c r="C79" t="s">
        <v>11</v>
      </c>
      <c r="D79">
        <v>12</v>
      </c>
      <c r="E79" t="s">
        <v>3</v>
      </c>
      <c r="F79" s="1" t="str">
        <f>TEXT(EnergyDemand__2_14[[#This Row],[Date]],"yyyy")</f>
        <v>2015</v>
      </c>
      <c r="G79">
        <v>16.5</v>
      </c>
      <c r="H79">
        <v>33.5</v>
      </c>
      <c r="I79">
        <v>15.1</v>
      </c>
      <c r="J79">
        <v>0</v>
      </c>
      <c r="K79" t="s">
        <v>22</v>
      </c>
      <c r="L79" t="s">
        <v>21</v>
      </c>
      <c r="M79" s="42">
        <v>128319.45</v>
      </c>
      <c r="N79" s="4">
        <v>24.568240979999999</v>
      </c>
      <c r="O79" s="5">
        <v>3152583.17</v>
      </c>
      <c r="P79">
        <v>78</v>
      </c>
    </row>
    <row r="80" spans="1:16" hidden="1" x14ac:dyDescent="0.3">
      <c r="A80" s="3">
        <v>42083</v>
      </c>
      <c r="B80" s="3" t="str">
        <f t="shared" si="1"/>
        <v>Q1-2015</v>
      </c>
      <c r="C80" t="s">
        <v>11</v>
      </c>
      <c r="D80">
        <v>12</v>
      </c>
      <c r="E80" t="s">
        <v>4</v>
      </c>
      <c r="F80" s="1" t="str">
        <f>TEXT(EnergyDemand__2_14[[#This Row],[Date]],"yyyy")</f>
        <v>2015</v>
      </c>
      <c r="G80">
        <v>14.2</v>
      </c>
      <c r="H80">
        <v>19.600000000000001</v>
      </c>
      <c r="I80">
        <v>19.899999999999999</v>
      </c>
      <c r="J80">
        <v>0</v>
      </c>
      <c r="K80" t="s">
        <v>22</v>
      </c>
      <c r="L80" t="s">
        <v>21</v>
      </c>
      <c r="M80" s="42">
        <v>119491.32</v>
      </c>
      <c r="N80" s="4">
        <v>24.06816285</v>
      </c>
      <c r="O80" s="5">
        <v>2875936.5488999998</v>
      </c>
      <c r="P80">
        <v>79</v>
      </c>
    </row>
    <row r="81" spans="1:16" hidden="1" x14ac:dyDescent="0.3">
      <c r="A81" s="3">
        <v>42084</v>
      </c>
      <c r="B81" s="3" t="str">
        <f t="shared" si="1"/>
        <v>Q1-2015</v>
      </c>
      <c r="C81" t="s">
        <v>11</v>
      </c>
      <c r="D81">
        <v>12</v>
      </c>
      <c r="E81" t="s">
        <v>5</v>
      </c>
      <c r="F81" s="1" t="str">
        <f>TEXT(EnergyDemand__2_14[[#This Row],[Date]],"yyyy")</f>
        <v>2015</v>
      </c>
      <c r="G81">
        <v>11.9</v>
      </c>
      <c r="H81">
        <v>22.7</v>
      </c>
      <c r="I81">
        <v>20.8</v>
      </c>
      <c r="J81">
        <v>0</v>
      </c>
      <c r="K81" t="s">
        <v>22</v>
      </c>
      <c r="L81" t="s">
        <v>21</v>
      </c>
      <c r="M81" s="42">
        <v>106754.8</v>
      </c>
      <c r="N81" s="4">
        <v>20.473714609999998</v>
      </c>
      <c r="O81" s="5">
        <v>2185667.3084</v>
      </c>
      <c r="P81">
        <v>80</v>
      </c>
    </row>
    <row r="82" spans="1:16" hidden="1" x14ac:dyDescent="0.3">
      <c r="A82" s="3">
        <v>42085</v>
      </c>
      <c r="B82" s="3" t="str">
        <f t="shared" si="1"/>
        <v>Q1-2015</v>
      </c>
      <c r="C82" t="s">
        <v>11</v>
      </c>
      <c r="D82">
        <v>12</v>
      </c>
      <c r="E82" t="s">
        <v>6</v>
      </c>
      <c r="F82" s="1" t="str">
        <f>TEXT(EnergyDemand__2_14[[#This Row],[Date]],"yyyy")</f>
        <v>2015</v>
      </c>
      <c r="G82">
        <v>11.3</v>
      </c>
      <c r="H82">
        <v>28.8</v>
      </c>
      <c r="I82">
        <v>19.899999999999999</v>
      </c>
      <c r="J82">
        <v>0</v>
      </c>
      <c r="K82" t="s">
        <v>22</v>
      </c>
      <c r="L82" t="s">
        <v>21</v>
      </c>
      <c r="M82" s="42">
        <v>106555.03</v>
      </c>
      <c r="N82" s="4">
        <v>18.918695589999999</v>
      </c>
      <c r="O82" s="5">
        <v>2015882.1762000001</v>
      </c>
      <c r="P82">
        <v>81</v>
      </c>
    </row>
    <row r="83" spans="1:16" hidden="1" x14ac:dyDescent="0.3">
      <c r="A83" s="3">
        <v>42086</v>
      </c>
      <c r="B83" s="3" t="str">
        <f t="shared" si="1"/>
        <v>Q1-2015</v>
      </c>
      <c r="C83" t="s">
        <v>11</v>
      </c>
      <c r="D83">
        <v>13</v>
      </c>
      <c r="E83" t="s">
        <v>7</v>
      </c>
      <c r="F83" s="1" t="str">
        <f>TEXT(EnergyDemand__2_14[[#This Row],[Date]],"yyyy")</f>
        <v>2015</v>
      </c>
      <c r="G83">
        <v>13.6</v>
      </c>
      <c r="H83">
        <v>27</v>
      </c>
      <c r="I83">
        <v>3.9</v>
      </c>
      <c r="J83">
        <v>0</v>
      </c>
      <c r="K83" t="s">
        <v>22</v>
      </c>
      <c r="L83" t="s">
        <v>21</v>
      </c>
      <c r="M83" s="42">
        <v>122810.05</v>
      </c>
      <c r="N83" s="4">
        <v>26.68562798</v>
      </c>
      <c r="O83" s="5">
        <v>3277263.3064999999</v>
      </c>
      <c r="P83">
        <v>82</v>
      </c>
    </row>
    <row r="84" spans="1:16" hidden="1" x14ac:dyDescent="0.3">
      <c r="A84" s="3">
        <v>42087</v>
      </c>
      <c r="B84" s="3" t="str">
        <f t="shared" si="1"/>
        <v>Q1-2015</v>
      </c>
      <c r="C84" t="s">
        <v>11</v>
      </c>
      <c r="D84">
        <v>13</v>
      </c>
      <c r="E84" t="s">
        <v>8</v>
      </c>
      <c r="F84" s="1" t="str">
        <f>TEXT(EnergyDemand__2_14[[#This Row],[Date]],"yyyy")</f>
        <v>2015</v>
      </c>
      <c r="G84">
        <v>12.6</v>
      </c>
      <c r="H84">
        <v>15.3</v>
      </c>
      <c r="I84">
        <v>3.8</v>
      </c>
      <c r="J84">
        <v>1.4</v>
      </c>
      <c r="K84" t="s">
        <v>22</v>
      </c>
      <c r="L84" t="s">
        <v>21</v>
      </c>
      <c r="M84" s="42">
        <v>123234.935</v>
      </c>
      <c r="N84" s="4">
        <v>34.05849946</v>
      </c>
      <c r="O84" s="5">
        <v>4197196.9671999998</v>
      </c>
      <c r="P84">
        <v>83</v>
      </c>
    </row>
    <row r="85" spans="1:16" hidden="1" x14ac:dyDescent="0.3">
      <c r="A85" s="3">
        <v>42088</v>
      </c>
      <c r="B85" s="3" t="str">
        <f t="shared" si="1"/>
        <v>Q1-2015</v>
      </c>
      <c r="C85" t="s">
        <v>11</v>
      </c>
      <c r="D85">
        <v>13</v>
      </c>
      <c r="E85" t="s">
        <v>9</v>
      </c>
      <c r="F85" s="1" t="str">
        <f>TEXT(EnergyDemand__2_14[[#This Row],[Date]],"yyyy")</f>
        <v>2015</v>
      </c>
      <c r="G85">
        <v>13</v>
      </c>
      <c r="H85">
        <v>20.399999999999999</v>
      </c>
      <c r="I85">
        <v>13.8</v>
      </c>
      <c r="J85">
        <v>0.4</v>
      </c>
      <c r="K85" t="s">
        <v>22</v>
      </c>
      <c r="L85" t="s">
        <v>21</v>
      </c>
      <c r="M85" s="42">
        <v>122268.86</v>
      </c>
      <c r="N85" s="4">
        <v>28.548754240000001</v>
      </c>
      <c r="O85" s="5">
        <v>3490623.6353000002</v>
      </c>
      <c r="P85">
        <v>84</v>
      </c>
    </row>
    <row r="86" spans="1:16" hidden="1" x14ac:dyDescent="0.3">
      <c r="A86" s="3">
        <v>42089</v>
      </c>
      <c r="B86" s="3" t="str">
        <f t="shared" si="1"/>
        <v>Q1-2015</v>
      </c>
      <c r="C86" t="s">
        <v>11</v>
      </c>
      <c r="D86">
        <v>13</v>
      </c>
      <c r="E86" t="s">
        <v>3</v>
      </c>
      <c r="F86" s="1" t="str">
        <f>TEXT(EnergyDemand__2_14[[#This Row],[Date]],"yyyy")</f>
        <v>2015</v>
      </c>
      <c r="G86">
        <v>9.8000000000000007</v>
      </c>
      <c r="H86">
        <v>18</v>
      </c>
      <c r="I86">
        <v>9.9</v>
      </c>
      <c r="J86">
        <v>0.4</v>
      </c>
      <c r="K86" t="s">
        <v>22</v>
      </c>
      <c r="L86" t="s">
        <v>21</v>
      </c>
      <c r="M86" s="42">
        <v>121998.2</v>
      </c>
      <c r="N86" s="4">
        <v>21.971362899999999</v>
      </c>
      <c r="O86" s="5">
        <v>2680466.7253</v>
      </c>
      <c r="P86">
        <v>85</v>
      </c>
    </row>
    <row r="87" spans="1:16" hidden="1" x14ac:dyDescent="0.3">
      <c r="A87" s="3">
        <v>42090</v>
      </c>
      <c r="B87" s="3" t="str">
        <f t="shared" si="1"/>
        <v>Q1-2015</v>
      </c>
      <c r="C87" t="s">
        <v>11</v>
      </c>
      <c r="D87">
        <v>13</v>
      </c>
      <c r="E87" t="s">
        <v>4</v>
      </c>
      <c r="F87" s="1" t="str">
        <f>TEXT(EnergyDemand__2_14[[#This Row],[Date]],"yyyy")</f>
        <v>2015</v>
      </c>
      <c r="G87">
        <v>11.6</v>
      </c>
      <c r="H87">
        <v>18.100000000000001</v>
      </c>
      <c r="I87">
        <v>11.2</v>
      </c>
      <c r="J87">
        <v>0.2</v>
      </c>
      <c r="K87" t="s">
        <v>21</v>
      </c>
      <c r="L87" t="s">
        <v>21</v>
      </c>
      <c r="M87" s="42">
        <v>122346.33500000001</v>
      </c>
      <c r="N87" s="4">
        <v>25.771600379999999</v>
      </c>
      <c r="O87" s="5">
        <v>3153060.8536</v>
      </c>
      <c r="P87">
        <v>86</v>
      </c>
    </row>
    <row r="88" spans="1:16" hidden="1" x14ac:dyDescent="0.3">
      <c r="A88" s="3">
        <v>42091</v>
      </c>
      <c r="B88" s="3" t="str">
        <f t="shared" si="1"/>
        <v>Q1-2015</v>
      </c>
      <c r="C88" t="s">
        <v>11</v>
      </c>
      <c r="D88">
        <v>13</v>
      </c>
      <c r="E88" t="s">
        <v>5</v>
      </c>
      <c r="F88" s="1" t="str">
        <f>TEXT(EnergyDemand__2_14[[#This Row],[Date]],"yyyy")</f>
        <v>2015</v>
      </c>
      <c r="G88">
        <v>12.7</v>
      </c>
      <c r="H88">
        <v>19.100000000000001</v>
      </c>
      <c r="I88">
        <v>14.4</v>
      </c>
      <c r="J88">
        <v>0</v>
      </c>
      <c r="K88" t="s">
        <v>21</v>
      </c>
      <c r="L88" t="s">
        <v>21</v>
      </c>
      <c r="M88" s="42">
        <v>112187.715</v>
      </c>
      <c r="N88" s="4">
        <v>29.271368689999999</v>
      </c>
      <c r="O88" s="5">
        <v>3283887.9682999998</v>
      </c>
      <c r="P88">
        <v>87</v>
      </c>
    </row>
    <row r="89" spans="1:16" hidden="1" x14ac:dyDescent="0.3">
      <c r="A89" s="3">
        <v>42092</v>
      </c>
      <c r="B89" s="3" t="str">
        <f t="shared" si="1"/>
        <v>Q1-2015</v>
      </c>
      <c r="C89" t="s">
        <v>11</v>
      </c>
      <c r="D89">
        <v>13</v>
      </c>
      <c r="E89" t="s">
        <v>6</v>
      </c>
      <c r="F89" s="1" t="str">
        <f>TEXT(EnergyDemand__2_14[[#This Row],[Date]],"yyyy")</f>
        <v>2015</v>
      </c>
      <c r="G89">
        <v>8.5</v>
      </c>
      <c r="H89">
        <v>22.7</v>
      </c>
      <c r="I89">
        <v>18.600000000000001</v>
      </c>
      <c r="J89">
        <v>0</v>
      </c>
      <c r="K89" t="s">
        <v>21</v>
      </c>
      <c r="L89" t="s">
        <v>21</v>
      </c>
      <c r="M89" s="42">
        <v>106418.66499999999</v>
      </c>
      <c r="N89" s="4">
        <v>24.672716350000002</v>
      </c>
      <c r="O89" s="5">
        <v>2625637.5359</v>
      </c>
      <c r="P89">
        <v>88</v>
      </c>
    </row>
    <row r="90" spans="1:16" hidden="1" x14ac:dyDescent="0.3">
      <c r="A90" s="3">
        <v>42093</v>
      </c>
      <c r="B90" s="3" t="str">
        <f t="shared" si="1"/>
        <v>Q1-2015</v>
      </c>
      <c r="C90" t="s">
        <v>11</v>
      </c>
      <c r="D90">
        <v>14</v>
      </c>
      <c r="E90" t="s">
        <v>7</v>
      </c>
      <c r="F90" s="1" t="str">
        <f>TEXT(EnergyDemand__2_14[[#This Row],[Date]],"yyyy")</f>
        <v>2015</v>
      </c>
      <c r="G90">
        <v>10.6</v>
      </c>
      <c r="H90">
        <v>23.1</v>
      </c>
      <c r="I90">
        <v>18.100000000000001</v>
      </c>
      <c r="J90">
        <v>0</v>
      </c>
      <c r="K90" t="s">
        <v>21</v>
      </c>
      <c r="L90" t="s">
        <v>21</v>
      </c>
      <c r="M90" s="42">
        <v>123061.87</v>
      </c>
      <c r="N90" s="4">
        <v>33.750362699999997</v>
      </c>
      <c r="O90" s="5">
        <v>4153382.747</v>
      </c>
      <c r="P90">
        <v>89</v>
      </c>
    </row>
    <row r="91" spans="1:16" hidden="1" x14ac:dyDescent="0.3">
      <c r="A91" s="3">
        <v>42094</v>
      </c>
      <c r="B91" s="3" t="str">
        <f t="shared" si="1"/>
        <v>Q1-2015</v>
      </c>
      <c r="C91" t="s">
        <v>11</v>
      </c>
      <c r="D91">
        <v>14</v>
      </c>
      <c r="E91" t="s">
        <v>8</v>
      </c>
      <c r="F91" s="1" t="str">
        <f>TEXT(EnergyDemand__2_14[[#This Row],[Date]],"yyyy")</f>
        <v>2015</v>
      </c>
      <c r="G91">
        <v>11.2</v>
      </c>
      <c r="H91">
        <v>25.3</v>
      </c>
      <c r="I91">
        <v>18.100000000000001</v>
      </c>
      <c r="J91">
        <v>0</v>
      </c>
      <c r="K91" t="s">
        <v>21</v>
      </c>
      <c r="L91" t="s">
        <v>21</v>
      </c>
      <c r="M91" s="42">
        <v>125795.325</v>
      </c>
      <c r="N91" s="4">
        <v>31.836569579999999</v>
      </c>
      <c r="O91" s="5">
        <v>4004891.6172000002</v>
      </c>
      <c r="P91">
        <v>90</v>
      </c>
    </row>
    <row r="92" spans="1:16" hidden="1" x14ac:dyDescent="0.3">
      <c r="A92" s="3">
        <v>42095</v>
      </c>
      <c r="B92" s="3" t="str">
        <f t="shared" si="1"/>
        <v>Q2-2015</v>
      </c>
      <c r="C92" t="s">
        <v>12</v>
      </c>
      <c r="D92">
        <v>14</v>
      </c>
      <c r="E92" t="s">
        <v>9</v>
      </c>
      <c r="F92" s="1" t="str">
        <f>TEXT(EnergyDemand__2_14[[#This Row],[Date]],"yyyy")</f>
        <v>2015</v>
      </c>
      <c r="G92">
        <v>13.3</v>
      </c>
      <c r="H92">
        <v>29</v>
      </c>
      <c r="I92">
        <v>10.7</v>
      </c>
      <c r="J92">
        <v>0</v>
      </c>
      <c r="K92" t="s">
        <v>21</v>
      </c>
      <c r="L92" t="s">
        <v>21</v>
      </c>
      <c r="M92" s="42">
        <v>122042.265</v>
      </c>
      <c r="N92" s="4">
        <v>26.167805860000001</v>
      </c>
      <c r="O92" s="5">
        <v>3193578.2971999999</v>
      </c>
      <c r="P92">
        <v>91</v>
      </c>
    </row>
    <row r="93" spans="1:16" hidden="1" x14ac:dyDescent="0.3">
      <c r="A93" s="3">
        <v>42096</v>
      </c>
      <c r="B93" s="3" t="str">
        <f t="shared" si="1"/>
        <v>Q2-2015</v>
      </c>
      <c r="C93" t="s">
        <v>12</v>
      </c>
      <c r="D93">
        <v>14</v>
      </c>
      <c r="E93" t="s">
        <v>3</v>
      </c>
      <c r="F93" s="1" t="str">
        <f>TEXT(EnergyDemand__2_14[[#This Row],[Date]],"yyyy")</f>
        <v>2015</v>
      </c>
      <c r="G93">
        <v>12.8</v>
      </c>
      <c r="H93">
        <v>17.2</v>
      </c>
      <c r="I93">
        <v>17.5</v>
      </c>
      <c r="J93">
        <v>0.2</v>
      </c>
      <c r="K93" t="s">
        <v>21</v>
      </c>
      <c r="L93" t="s">
        <v>21</v>
      </c>
      <c r="M93" s="42">
        <v>113838.41</v>
      </c>
      <c r="N93" s="4">
        <v>23.46025058</v>
      </c>
      <c r="O93" s="5">
        <v>2670677.6242</v>
      </c>
      <c r="P93">
        <v>92</v>
      </c>
    </row>
    <row r="94" spans="1:16" hidden="1" x14ac:dyDescent="0.3">
      <c r="A94" s="3">
        <v>42097</v>
      </c>
      <c r="B94" s="3" t="str">
        <f t="shared" si="1"/>
        <v>Q2-2015</v>
      </c>
      <c r="C94" t="s">
        <v>12</v>
      </c>
      <c r="D94">
        <v>14</v>
      </c>
      <c r="E94" t="s">
        <v>4</v>
      </c>
      <c r="F94" s="1" t="str">
        <f>TEXT(EnergyDemand__2_14[[#This Row],[Date]],"yyyy")</f>
        <v>2015</v>
      </c>
      <c r="G94">
        <v>8</v>
      </c>
      <c r="H94">
        <v>20.9</v>
      </c>
      <c r="I94">
        <v>17.399999999999999</v>
      </c>
      <c r="J94">
        <v>0</v>
      </c>
      <c r="K94" t="s">
        <v>21</v>
      </c>
      <c r="L94" t="s">
        <v>22</v>
      </c>
      <c r="M94" s="42">
        <v>98891.06</v>
      </c>
      <c r="N94" s="4">
        <v>20.9393785</v>
      </c>
      <c r="O94" s="5">
        <v>2070717.3356000001</v>
      </c>
      <c r="P94">
        <v>93</v>
      </c>
    </row>
    <row r="95" spans="1:16" hidden="1" x14ac:dyDescent="0.3">
      <c r="A95" s="3">
        <v>42098</v>
      </c>
      <c r="B95" s="3" t="str">
        <f t="shared" si="1"/>
        <v>Q2-2015</v>
      </c>
      <c r="C95" t="s">
        <v>12</v>
      </c>
      <c r="D95">
        <v>14</v>
      </c>
      <c r="E95" t="s">
        <v>5</v>
      </c>
      <c r="F95" s="1" t="str">
        <f>TEXT(EnergyDemand__2_14[[#This Row],[Date]],"yyyy")</f>
        <v>2015</v>
      </c>
      <c r="G95">
        <v>8.5</v>
      </c>
      <c r="H95">
        <v>23.5</v>
      </c>
      <c r="I95">
        <v>16.2</v>
      </c>
      <c r="J95">
        <v>0</v>
      </c>
      <c r="K95" t="s">
        <v>21</v>
      </c>
      <c r="L95" t="s">
        <v>22</v>
      </c>
      <c r="M95" s="42">
        <v>103999.17</v>
      </c>
      <c r="N95" s="4">
        <v>23.188056169999999</v>
      </c>
      <c r="O95" s="5">
        <v>2411538.5956000001</v>
      </c>
      <c r="P95">
        <v>94</v>
      </c>
    </row>
    <row r="96" spans="1:16" hidden="1" x14ac:dyDescent="0.3">
      <c r="A96" s="3">
        <v>42099</v>
      </c>
      <c r="B96" s="3" t="str">
        <f t="shared" si="1"/>
        <v>Q2-2015</v>
      </c>
      <c r="C96" t="s">
        <v>12</v>
      </c>
      <c r="D96">
        <v>14</v>
      </c>
      <c r="E96" t="s">
        <v>6</v>
      </c>
      <c r="F96" s="1" t="str">
        <f>TEXT(EnergyDemand__2_14[[#This Row],[Date]],"yyyy")</f>
        <v>2015</v>
      </c>
      <c r="G96">
        <v>10.199999999999999</v>
      </c>
      <c r="H96">
        <v>18.5</v>
      </c>
      <c r="I96">
        <v>9.8000000000000007</v>
      </c>
      <c r="J96">
        <v>0</v>
      </c>
      <c r="K96" t="s">
        <v>21</v>
      </c>
      <c r="L96" t="s">
        <v>21</v>
      </c>
      <c r="M96" s="42">
        <v>103685.45</v>
      </c>
      <c r="N96" s="4">
        <v>20.508650379999999</v>
      </c>
      <c r="O96" s="5">
        <v>2126448.6434999998</v>
      </c>
      <c r="P96">
        <v>95</v>
      </c>
    </row>
    <row r="97" spans="1:16" hidden="1" x14ac:dyDescent="0.3">
      <c r="A97" s="3">
        <v>42100</v>
      </c>
      <c r="B97" s="3" t="str">
        <f t="shared" si="1"/>
        <v>Q2-2015</v>
      </c>
      <c r="C97" t="s">
        <v>12</v>
      </c>
      <c r="D97">
        <v>15</v>
      </c>
      <c r="E97" t="s">
        <v>7</v>
      </c>
      <c r="F97" s="1" t="str">
        <f>TEXT(EnergyDemand__2_14[[#This Row],[Date]],"yyyy")</f>
        <v>2015</v>
      </c>
      <c r="G97">
        <v>11.2</v>
      </c>
      <c r="H97">
        <v>18.399999999999999</v>
      </c>
      <c r="I97">
        <v>13</v>
      </c>
      <c r="J97">
        <v>0</v>
      </c>
      <c r="K97" t="s">
        <v>21</v>
      </c>
      <c r="L97" t="s">
        <v>22</v>
      </c>
      <c r="M97" s="42">
        <v>107383.37</v>
      </c>
      <c r="N97" s="4">
        <v>17.04855264</v>
      </c>
      <c r="O97" s="5">
        <v>1830731.0360999999</v>
      </c>
      <c r="P97">
        <v>96</v>
      </c>
    </row>
    <row r="98" spans="1:16" hidden="1" x14ac:dyDescent="0.3">
      <c r="A98" s="3">
        <v>42101</v>
      </c>
      <c r="B98" s="3" t="str">
        <f t="shared" si="1"/>
        <v>Q2-2015</v>
      </c>
      <c r="C98" t="s">
        <v>12</v>
      </c>
      <c r="D98">
        <v>15</v>
      </c>
      <c r="E98" t="s">
        <v>8</v>
      </c>
      <c r="F98" s="1" t="str">
        <f>TEXT(EnergyDemand__2_14[[#This Row],[Date]],"yyyy")</f>
        <v>2015</v>
      </c>
      <c r="G98">
        <v>12.4</v>
      </c>
      <c r="H98">
        <v>17.3</v>
      </c>
      <c r="I98">
        <v>3.9</v>
      </c>
      <c r="J98">
        <v>0</v>
      </c>
      <c r="K98" t="s">
        <v>21</v>
      </c>
      <c r="L98" t="s">
        <v>21</v>
      </c>
      <c r="M98" s="42">
        <v>120235.505</v>
      </c>
      <c r="N98" s="4">
        <v>21.359459990000001</v>
      </c>
      <c r="O98" s="5">
        <v>2568165.4583999999</v>
      </c>
      <c r="P98">
        <v>97</v>
      </c>
    </row>
    <row r="99" spans="1:16" hidden="1" x14ac:dyDescent="0.3">
      <c r="A99" s="3">
        <v>42102</v>
      </c>
      <c r="B99" s="3" t="str">
        <f t="shared" si="1"/>
        <v>Q2-2015</v>
      </c>
      <c r="C99" t="s">
        <v>12</v>
      </c>
      <c r="D99">
        <v>15</v>
      </c>
      <c r="E99" t="s">
        <v>9</v>
      </c>
      <c r="F99" s="1" t="str">
        <f>TEXT(EnergyDemand__2_14[[#This Row],[Date]],"yyyy")</f>
        <v>2015</v>
      </c>
      <c r="G99">
        <v>13.3</v>
      </c>
      <c r="H99">
        <v>17.7</v>
      </c>
      <c r="I99">
        <v>12.6</v>
      </c>
      <c r="J99">
        <v>5.6</v>
      </c>
      <c r="K99" t="s">
        <v>21</v>
      </c>
      <c r="L99" t="s">
        <v>21</v>
      </c>
      <c r="M99" s="42">
        <v>122129.77499999999</v>
      </c>
      <c r="N99" s="4">
        <v>25.208016520000001</v>
      </c>
      <c r="O99" s="5">
        <v>3078649.3857999998</v>
      </c>
      <c r="P99">
        <v>98</v>
      </c>
    </row>
    <row r="100" spans="1:16" hidden="1" x14ac:dyDescent="0.3">
      <c r="A100" s="3">
        <v>42103</v>
      </c>
      <c r="B100" s="3" t="str">
        <f t="shared" si="1"/>
        <v>Q2-2015</v>
      </c>
      <c r="C100" t="s">
        <v>12</v>
      </c>
      <c r="D100">
        <v>15</v>
      </c>
      <c r="E100" t="s">
        <v>3</v>
      </c>
      <c r="F100" s="1" t="str">
        <f>TEXT(EnergyDemand__2_14[[#This Row],[Date]],"yyyy")</f>
        <v>2015</v>
      </c>
      <c r="G100">
        <v>8.6999999999999993</v>
      </c>
      <c r="H100">
        <v>19.100000000000001</v>
      </c>
      <c r="I100">
        <v>10.9</v>
      </c>
      <c r="J100">
        <v>0</v>
      </c>
      <c r="K100" t="s">
        <v>21</v>
      </c>
      <c r="L100" t="s">
        <v>21</v>
      </c>
      <c r="M100" s="42">
        <v>123990.76</v>
      </c>
      <c r="N100" s="4">
        <v>25.207800370000001</v>
      </c>
      <c r="O100" s="5">
        <v>3125534.3258000002</v>
      </c>
      <c r="P100">
        <v>99</v>
      </c>
    </row>
    <row r="101" spans="1:16" hidden="1" x14ac:dyDescent="0.3">
      <c r="A101" s="3">
        <v>42104</v>
      </c>
      <c r="B101" s="3" t="str">
        <f t="shared" si="1"/>
        <v>Q2-2015</v>
      </c>
      <c r="C101" t="s">
        <v>12</v>
      </c>
      <c r="D101">
        <v>15</v>
      </c>
      <c r="E101" t="s">
        <v>4</v>
      </c>
      <c r="F101" s="1" t="str">
        <f>TEXT(EnergyDemand__2_14[[#This Row],[Date]],"yyyy")</f>
        <v>2015</v>
      </c>
      <c r="G101">
        <v>8.6</v>
      </c>
      <c r="H101">
        <v>18.7</v>
      </c>
      <c r="I101">
        <v>15.9</v>
      </c>
      <c r="J101">
        <v>0</v>
      </c>
      <c r="K101" t="s">
        <v>21</v>
      </c>
      <c r="L101" t="s">
        <v>21</v>
      </c>
      <c r="M101" s="42">
        <v>121753.11500000001</v>
      </c>
      <c r="N101" s="4">
        <v>25.677110800000001</v>
      </c>
      <c r="O101" s="5">
        <v>3126268.2241000002</v>
      </c>
      <c r="P101">
        <v>100</v>
      </c>
    </row>
    <row r="102" spans="1:16" hidden="1" x14ac:dyDescent="0.3">
      <c r="A102" s="3">
        <v>42105</v>
      </c>
      <c r="B102" s="3" t="str">
        <f t="shared" si="1"/>
        <v>Q2-2015</v>
      </c>
      <c r="C102" t="s">
        <v>12</v>
      </c>
      <c r="D102">
        <v>15</v>
      </c>
      <c r="E102" t="s">
        <v>5</v>
      </c>
      <c r="F102" s="1" t="str">
        <f>TEXT(EnergyDemand__2_14[[#This Row],[Date]],"yyyy")</f>
        <v>2015</v>
      </c>
      <c r="G102">
        <v>11.6</v>
      </c>
      <c r="H102">
        <v>23.7</v>
      </c>
      <c r="I102">
        <v>14.9</v>
      </c>
      <c r="J102">
        <v>0</v>
      </c>
      <c r="K102" t="s">
        <v>21</v>
      </c>
      <c r="L102" t="s">
        <v>21</v>
      </c>
      <c r="M102" s="42">
        <v>110034.16499999999</v>
      </c>
      <c r="N102" s="4">
        <v>23.05591231</v>
      </c>
      <c r="O102" s="5">
        <v>2536938.0592999998</v>
      </c>
      <c r="P102">
        <v>101</v>
      </c>
    </row>
    <row r="103" spans="1:16" hidden="1" x14ac:dyDescent="0.3">
      <c r="A103" s="3">
        <v>42106</v>
      </c>
      <c r="B103" s="3" t="str">
        <f t="shared" si="1"/>
        <v>Q2-2015</v>
      </c>
      <c r="C103" t="s">
        <v>12</v>
      </c>
      <c r="D103">
        <v>15</v>
      </c>
      <c r="E103" t="s">
        <v>6</v>
      </c>
      <c r="F103" s="1" t="str">
        <f>TEXT(EnergyDemand__2_14[[#This Row],[Date]],"yyyy")</f>
        <v>2015</v>
      </c>
      <c r="G103">
        <v>12.1</v>
      </c>
      <c r="H103">
        <v>18.3</v>
      </c>
      <c r="I103">
        <v>13.4</v>
      </c>
      <c r="J103">
        <v>0</v>
      </c>
      <c r="K103" t="s">
        <v>21</v>
      </c>
      <c r="L103" t="s">
        <v>21</v>
      </c>
      <c r="M103" s="42">
        <v>103760.22500000001</v>
      </c>
      <c r="N103" s="4">
        <v>22.053037190000001</v>
      </c>
      <c r="O103" s="5">
        <v>2288228.1008000001</v>
      </c>
      <c r="P103">
        <v>102</v>
      </c>
    </row>
    <row r="104" spans="1:16" hidden="1" x14ac:dyDescent="0.3">
      <c r="A104" s="3">
        <v>42107</v>
      </c>
      <c r="B104" s="3" t="str">
        <f t="shared" si="1"/>
        <v>Q2-2015</v>
      </c>
      <c r="C104" t="s">
        <v>12</v>
      </c>
      <c r="D104">
        <v>16</v>
      </c>
      <c r="E104" t="s">
        <v>7</v>
      </c>
      <c r="F104" s="1" t="str">
        <f>TEXT(EnergyDemand__2_14[[#This Row],[Date]],"yyyy")</f>
        <v>2015</v>
      </c>
      <c r="G104">
        <v>7.3</v>
      </c>
      <c r="H104">
        <v>19.100000000000001</v>
      </c>
      <c r="I104">
        <v>14.9</v>
      </c>
      <c r="J104">
        <v>0</v>
      </c>
      <c r="K104" t="s">
        <v>21</v>
      </c>
      <c r="L104" t="s">
        <v>21</v>
      </c>
      <c r="M104" s="42">
        <v>125107.78</v>
      </c>
      <c r="N104" s="4">
        <v>29.408289079999999</v>
      </c>
      <c r="O104" s="5">
        <v>3679205.7604</v>
      </c>
      <c r="P104">
        <v>103</v>
      </c>
    </row>
    <row r="105" spans="1:16" hidden="1" x14ac:dyDescent="0.3">
      <c r="A105" s="3">
        <v>42108</v>
      </c>
      <c r="B105" s="3" t="str">
        <f t="shared" si="1"/>
        <v>Q2-2015</v>
      </c>
      <c r="C105" t="s">
        <v>12</v>
      </c>
      <c r="D105">
        <v>16</v>
      </c>
      <c r="E105" t="s">
        <v>8</v>
      </c>
      <c r="F105" s="1" t="str">
        <f>TEXT(EnergyDemand__2_14[[#This Row],[Date]],"yyyy")</f>
        <v>2015</v>
      </c>
      <c r="G105">
        <v>10.5</v>
      </c>
      <c r="H105">
        <v>24.7</v>
      </c>
      <c r="I105">
        <v>8.4</v>
      </c>
      <c r="J105">
        <v>1.6</v>
      </c>
      <c r="K105" t="s">
        <v>22</v>
      </c>
      <c r="L105" t="s">
        <v>21</v>
      </c>
      <c r="M105" s="42">
        <v>127793.38</v>
      </c>
      <c r="N105" s="4">
        <v>30.995175629999999</v>
      </c>
      <c r="O105" s="5">
        <v>3960978.2574999998</v>
      </c>
      <c r="P105">
        <v>104</v>
      </c>
    </row>
    <row r="106" spans="1:16" hidden="1" x14ac:dyDescent="0.3">
      <c r="A106" s="3">
        <v>42109</v>
      </c>
      <c r="B106" s="3" t="str">
        <f t="shared" si="1"/>
        <v>Q2-2015</v>
      </c>
      <c r="C106" t="s">
        <v>12</v>
      </c>
      <c r="D106">
        <v>16</v>
      </c>
      <c r="E106" t="s">
        <v>9</v>
      </c>
      <c r="F106" s="1" t="str">
        <f>TEXT(EnergyDemand__2_14[[#This Row],[Date]],"yyyy")</f>
        <v>2015</v>
      </c>
      <c r="G106">
        <v>13.9</v>
      </c>
      <c r="H106">
        <v>27.6</v>
      </c>
      <c r="I106">
        <v>12.8</v>
      </c>
      <c r="J106">
        <v>2.4</v>
      </c>
      <c r="K106" t="s">
        <v>22</v>
      </c>
      <c r="L106" t="s">
        <v>21</v>
      </c>
      <c r="M106" s="42">
        <v>126673.935</v>
      </c>
      <c r="N106" s="4">
        <v>31.090558479999999</v>
      </c>
      <c r="O106" s="5">
        <v>3938363.3840000001</v>
      </c>
      <c r="P106">
        <v>105</v>
      </c>
    </row>
    <row r="107" spans="1:16" hidden="1" x14ac:dyDescent="0.3">
      <c r="A107" s="3">
        <v>42110</v>
      </c>
      <c r="B107" s="3" t="str">
        <f t="shared" si="1"/>
        <v>Q2-2015</v>
      </c>
      <c r="C107" t="s">
        <v>12</v>
      </c>
      <c r="D107">
        <v>16</v>
      </c>
      <c r="E107" t="s">
        <v>3</v>
      </c>
      <c r="F107" s="1" t="str">
        <f>TEXT(EnergyDemand__2_14[[#This Row],[Date]],"yyyy")</f>
        <v>2015</v>
      </c>
      <c r="G107">
        <v>15.6</v>
      </c>
      <c r="H107">
        <v>17.8</v>
      </c>
      <c r="I107">
        <v>10.9</v>
      </c>
      <c r="J107">
        <v>0</v>
      </c>
      <c r="K107" t="s">
        <v>22</v>
      </c>
      <c r="L107" t="s">
        <v>21</v>
      </c>
      <c r="M107" s="42">
        <v>126937.94</v>
      </c>
      <c r="N107" s="4">
        <v>40.68150885</v>
      </c>
      <c r="O107" s="5">
        <v>5164026.9294999996</v>
      </c>
      <c r="P107">
        <v>106</v>
      </c>
    </row>
    <row r="108" spans="1:16" hidden="1" x14ac:dyDescent="0.3">
      <c r="A108" s="3">
        <v>42111</v>
      </c>
      <c r="B108" s="3" t="str">
        <f t="shared" si="1"/>
        <v>Q2-2015</v>
      </c>
      <c r="C108" t="s">
        <v>12</v>
      </c>
      <c r="D108">
        <v>16</v>
      </c>
      <c r="E108" t="s">
        <v>4</v>
      </c>
      <c r="F108" s="1" t="str">
        <f>TEXT(EnergyDemand__2_14[[#This Row],[Date]],"yyyy")</f>
        <v>2015</v>
      </c>
      <c r="G108">
        <v>10.1</v>
      </c>
      <c r="H108">
        <v>17.100000000000001</v>
      </c>
      <c r="I108">
        <v>7.5</v>
      </c>
      <c r="J108">
        <v>0</v>
      </c>
      <c r="K108" t="s">
        <v>22</v>
      </c>
      <c r="L108" t="s">
        <v>21</v>
      </c>
      <c r="M108" s="42">
        <v>131031.41499999999</v>
      </c>
      <c r="N108" s="4">
        <v>33.987504819999998</v>
      </c>
      <c r="O108" s="5">
        <v>4453430.8488999996</v>
      </c>
      <c r="P108">
        <v>107</v>
      </c>
    </row>
    <row r="109" spans="1:16" hidden="1" x14ac:dyDescent="0.3">
      <c r="A109" s="3">
        <v>42112</v>
      </c>
      <c r="B109" s="3" t="str">
        <f t="shared" si="1"/>
        <v>Q2-2015</v>
      </c>
      <c r="C109" t="s">
        <v>12</v>
      </c>
      <c r="D109">
        <v>16</v>
      </c>
      <c r="E109" t="s">
        <v>5</v>
      </c>
      <c r="F109" s="1" t="str">
        <f>TEXT(EnergyDemand__2_14[[#This Row],[Date]],"yyyy")</f>
        <v>2015</v>
      </c>
      <c r="G109">
        <v>13.5</v>
      </c>
      <c r="H109">
        <v>21.9</v>
      </c>
      <c r="I109">
        <v>9.9</v>
      </c>
      <c r="J109">
        <v>3.6</v>
      </c>
      <c r="K109" t="s">
        <v>22</v>
      </c>
      <c r="L109" t="s">
        <v>21</v>
      </c>
      <c r="M109" s="42">
        <v>109763.985</v>
      </c>
      <c r="N109" s="4">
        <v>26.14012894</v>
      </c>
      <c r="O109" s="5">
        <v>2869244.7209000001</v>
      </c>
      <c r="P109">
        <v>108</v>
      </c>
    </row>
    <row r="110" spans="1:16" hidden="1" x14ac:dyDescent="0.3">
      <c r="A110" s="3">
        <v>42113</v>
      </c>
      <c r="B110" s="3" t="str">
        <f t="shared" si="1"/>
        <v>Q2-2015</v>
      </c>
      <c r="C110" t="s">
        <v>12</v>
      </c>
      <c r="D110">
        <v>16</v>
      </c>
      <c r="E110" t="s">
        <v>6</v>
      </c>
      <c r="F110" s="1" t="str">
        <f>TEXT(EnergyDemand__2_14[[#This Row],[Date]],"yyyy")</f>
        <v>2015</v>
      </c>
      <c r="G110">
        <v>9.6999999999999993</v>
      </c>
      <c r="H110">
        <v>14.7</v>
      </c>
      <c r="I110">
        <v>11</v>
      </c>
      <c r="J110">
        <v>6.4</v>
      </c>
      <c r="K110" t="s">
        <v>22</v>
      </c>
      <c r="L110" t="s">
        <v>21</v>
      </c>
      <c r="M110" s="42">
        <v>107160.54</v>
      </c>
      <c r="N110" s="4">
        <v>24.540694439999999</v>
      </c>
      <c r="O110" s="5">
        <v>2629794.0682000001</v>
      </c>
      <c r="P110">
        <v>109</v>
      </c>
    </row>
    <row r="111" spans="1:16" hidden="1" x14ac:dyDescent="0.3">
      <c r="A111" s="3">
        <v>42114</v>
      </c>
      <c r="B111" s="3" t="str">
        <f t="shared" si="1"/>
        <v>Q2-2015</v>
      </c>
      <c r="C111" t="s">
        <v>12</v>
      </c>
      <c r="D111">
        <v>17</v>
      </c>
      <c r="E111" t="s">
        <v>7</v>
      </c>
      <c r="F111" s="1" t="str">
        <f>TEXT(EnergyDemand__2_14[[#This Row],[Date]],"yyyy")</f>
        <v>2015</v>
      </c>
      <c r="G111">
        <v>7</v>
      </c>
      <c r="H111">
        <v>16.2</v>
      </c>
      <c r="I111">
        <v>12.7</v>
      </c>
      <c r="J111">
        <v>1.4</v>
      </c>
      <c r="K111" t="s">
        <v>22</v>
      </c>
      <c r="L111" t="s">
        <v>21</v>
      </c>
      <c r="M111" s="42">
        <v>126696.19</v>
      </c>
      <c r="N111" s="4">
        <v>33.677175830000003</v>
      </c>
      <c r="O111" s="5">
        <v>4266769.8676000005</v>
      </c>
      <c r="P111">
        <v>110</v>
      </c>
    </row>
    <row r="112" spans="1:16" hidden="1" x14ac:dyDescent="0.3">
      <c r="A112" s="3">
        <v>42115</v>
      </c>
      <c r="B112" s="3" t="str">
        <f t="shared" si="1"/>
        <v>Q2-2015</v>
      </c>
      <c r="C112" t="s">
        <v>12</v>
      </c>
      <c r="D112">
        <v>17</v>
      </c>
      <c r="E112" t="s">
        <v>8</v>
      </c>
      <c r="F112" s="1" t="str">
        <f>TEXT(EnergyDemand__2_14[[#This Row],[Date]],"yyyy")</f>
        <v>2015</v>
      </c>
      <c r="G112">
        <v>6.5</v>
      </c>
      <c r="H112">
        <v>17.7</v>
      </c>
      <c r="I112">
        <v>13.8</v>
      </c>
      <c r="J112">
        <v>0</v>
      </c>
      <c r="K112" t="s">
        <v>22</v>
      </c>
      <c r="L112" t="s">
        <v>21</v>
      </c>
      <c r="M112" s="42">
        <v>127973.58500000001</v>
      </c>
      <c r="N112" s="4">
        <v>30.473156899999999</v>
      </c>
      <c r="O112" s="5">
        <v>3899759.1348000001</v>
      </c>
      <c r="P112">
        <v>111</v>
      </c>
    </row>
    <row r="113" spans="1:16" hidden="1" x14ac:dyDescent="0.3">
      <c r="A113" s="3">
        <v>42116</v>
      </c>
      <c r="B113" s="3" t="str">
        <f t="shared" si="1"/>
        <v>Q2-2015</v>
      </c>
      <c r="C113" t="s">
        <v>12</v>
      </c>
      <c r="D113">
        <v>17</v>
      </c>
      <c r="E113" t="s">
        <v>9</v>
      </c>
      <c r="F113" s="1" t="str">
        <f>TEXT(EnergyDemand__2_14[[#This Row],[Date]],"yyyy")</f>
        <v>2015</v>
      </c>
      <c r="G113">
        <v>9.1</v>
      </c>
      <c r="H113">
        <v>19.5</v>
      </c>
      <c r="I113">
        <v>7.1</v>
      </c>
      <c r="J113">
        <v>0</v>
      </c>
      <c r="K113" t="s">
        <v>22</v>
      </c>
      <c r="L113" t="s">
        <v>21</v>
      </c>
      <c r="M113" s="42">
        <v>128598.495</v>
      </c>
      <c r="N113" s="4">
        <v>36.695283570000001</v>
      </c>
      <c r="O113" s="5">
        <v>4718958.2407</v>
      </c>
      <c r="P113">
        <v>112</v>
      </c>
    </row>
    <row r="114" spans="1:16" hidden="1" x14ac:dyDescent="0.3">
      <c r="A114" s="3">
        <v>42117</v>
      </c>
      <c r="B114" s="3" t="str">
        <f t="shared" si="1"/>
        <v>Q2-2015</v>
      </c>
      <c r="C114" t="s">
        <v>12</v>
      </c>
      <c r="D114">
        <v>17</v>
      </c>
      <c r="E114" t="s">
        <v>3</v>
      </c>
      <c r="F114" s="1" t="str">
        <f>TEXT(EnergyDemand__2_14[[#This Row],[Date]],"yyyy")</f>
        <v>2015</v>
      </c>
      <c r="G114">
        <v>12.2</v>
      </c>
      <c r="H114">
        <v>19.2</v>
      </c>
      <c r="I114">
        <v>7.5</v>
      </c>
      <c r="J114">
        <v>0</v>
      </c>
      <c r="K114" t="s">
        <v>22</v>
      </c>
      <c r="L114" t="s">
        <v>21</v>
      </c>
      <c r="M114" s="42">
        <v>126483.80499999999</v>
      </c>
      <c r="N114" s="4">
        <v>35.422484740000002</v>
      </c>
      <c r="O114" s="5">
        <v>4480370.6524999999</v>
      </c>
      <c r="P114">
        <v>113</v>
      </c>
    </row>
    <row r="115" spans="1:16" hidden="1" x14ac:dyDescent="0.3">
      <c r="A115" s="3">
        <v>42118</v>
      </c>
      <c r="B115" s="3" t="str">
        <f t="shared" si="1"/>
        <v>Q2-2015</v>
      </c>
      <c r="C115" t="s">
        <v>12</v>
      </c>
      <c r="D115">
        <v>17</v>
      </c>
      <c r="E115" t="s">
        <v>4</v>
      </c>
      <c r="F115" s="1" t="str">
        <f>TEXT(EnergyDemand__2_14[[#This Row],[Date]],"yyyy")</f>
        <v>2015</v>
      </c>
      <c r="G115">
        <v>14.4</v>
      </c>
      <c r="H115">
        <v>21.1</v>
      </c>
      <c r="I115">
        <v>7.8</v>
      </c>
      <c r="J115">
        <v>0</v>
      </c>
      <c r="K115" t="s">
        <v>22</v>
      </c>
      <c r="L115" t="s">
        <v>21</v>
      </c>
      <c r="M115" s="42">
        <v>126230.785</v>
      </c>
      <c r="N115" s="4">
        <v>36.497936299999999</v>
      </c>
      <c r="O115" s="5">
        <v>4607163.1500000004</v>
      </c>
      <c r="P115">
        <v>114</v>
      </c>
    </row>
    <row r="116" spans="1:16" hidden="1" x14ac:dyDescent="0.3">
      <c r="A116" s="3">
        <v>42119</v>
      </c>
      <c r="B116" s="3" t="str">
        <f t="shared" si="1"/>
        <v>Q2-2015</v>
      </c>
      <c r="C116" t="s">
        <v>12</v>
      </c>
      <c r="D116">
        <v>17</v>
      </c>
      <c r="E116" t="s">
        <v>5</v>
      </c>
      <c r="F116" s="1" t="str">
        <f>TEXT(EnergyDemand__2_14[[#This Row],[Date]],"yyyy")</f>
        <v>2015</v>
      </c>
      <c r="G116">
        <v>11.6</v>
      </c>
      <c r="H116">
        <v>15</v>
      </c>
      <c r="I116">
        <v>3.5</v>
      </c>
      <c r="J116">
        <v>3</v>
      </c>
      <c r="K116" t="s">
        <v>22</v>
      </c>
      <c r="L116" t="s">
        <v>22</v>
      </c>
      <c r="M116" s="42">
        <v>111803.625</v>
      </c>
      <c r="N116" s="4">
        <v>25.97830858</v>
      </c>
      <c r="O116" s="5">
        <v>2904469.0706000002</v>
      </c>
      <c r="P116">
        <v>115</v>
      </c>
    </row>
    <row r="117" spans="1:16" hidden="1" x14ac:dyDescent="0.3">
      <c r="A117" s="3">
        <v>42120</v>
      </c>
      <c r="B117" s="3" t="str">
        <f t="shared" si="1"/>
        <v>Q2-2015</v>
      </c>
      <c r="C117" t="s">
        <v>12</v>
      </c>
      <c r="D117">
        <v>17</v>
      </c>
      <c r="E117" t="s">
        <v>6</v>
      </c>
      <c r="F117" s="1" t="str">
        <f>TEXT(EnergyDemand__2_14[[#This Row],[Date]],"yyyy")</f>
        <v>2015</v>
      </c>
      <c r="G117">
        <v>10.4</v>
      </c>
      <c r="H117">
        <v>15.4</v>
      </c>
      <c r="I117">
        <v>5.9</v>
      </c>
      <c r="J117">
        <v>7</v>
      </c>
      <c r="K117" t="s">
        <v>22</v>
      </c>
      <c r="L117" t="s">
        <v>21</v>
      </c>
      <c r="M117" s="42">
        <v>108217.82</v>
      </c>
      <c r="N117" s="4">
        <v>28.955419760000002</v>
      </c>
      <c r="O117" s="5">
        <v>3133492.4035999998</v>
      </c>
      <c r="P117">
        <v>116</v>
      </c>
    </row>
    <row r="118" spans="1:16" hidden="1" x14ac:dyDescent="0.3">
      <c r="A118" s="3">
        <v>42121</v>
      </c>
      <c r="B118" s="3" t="str">
        <f t="shared" si="1"/>
        <v>Q2-2015</v>
      </c>
      <c r="C118" t="s">
        <v>12</v>
      </c>
      <c r="D118">
        <v>18</v>
      </c>
      <c r="E118" t="s">
        <v>7</v>
      </c>
      <c r="F118" s="1" t="str">
        <f>TEXT(EnergyDemand__2_14[[#This Row],[Date]],"yyyy")</f>
        <v>2015</v>
      </c>
      <c r="G118">
        <v>10.5</v>
      </c>
      <c r="H118">
        <v>15.1</v>
      </c>
      <c r="I118">
        <v>8.3000000000000007</v>
      </c>
      <c r="J118">
        <v>4</v>
      </c>
      <c r="K118" t="s">
        <v>22</v>
      </c>
      <c r="L118" t="s">
        <v>21</v>
      </c>
      <c r="M118" s="42">
        <v>127855.22</v>
      </c>
      <c r="N118" s="4">
        <v>48.673068360000002</v>
      </c>
      <c r="O118" s="5">
        <v>6223105.8631999996</v>
      </c>
      <c r="P118">
        <v>117</v>
      </c>
    </row>
    <row r="119" spans="1:16" hidden="1" x14ac:dyDescent="0.3">
      <c r="A119" s="3">
        <v>42122</v>
      </c>
      <c r="B119" s="3" t="str">
        <f t="shared" si="1"/>
        <v>Q2-2015</v>
      </c>
      <c r="C119" t="s">
        <v>12</v>
      </c>
      <c r="D119">
        <v>18</v>
      </c>
      <c r="E119" t="s">
        <v>8</v>
      </c>
      <c r="F119" s="1" t="str">
        <f>TEXT(EnergyDemand__2_14[[#This Row],[Date]],"yyyy")</f>
        <v>2015</v>
      </c>
      <c r="G119">
        <v>10.1</v>
      </c>
      <c r="H119">
        <v>16</v>
      </c>
      <c r="I119">
        <v>8.9</v>
      </c>
      <c r="J119">
        <v>1.6</v>
      </c>
      <c r="K119" t="s">
        <v>22</v>
      </c>
      <c r="L119" t="s">
        <v>21</v>
      </c>
      <c r="M119" s="42">
        <v>132642.14000000001</v>
      </c>
      <c r="N119" s="4">
        <v>46.268034399999998</v>
      </c>
      <c r="O119" s="5">
        <v>6137091.0964000002</v>
      </c>
      <c r="P119">
        <v>118</v>
      </c>
    </row>
    <row r="120" spans="1:16" hidden="1" x14ac:dyDescent="0.3">
      <c r="A120" s="3">
        <v>42123</v>
      </c>
      <c r="B120" s="3" t="str">
        <f t="shared" si="1"/>
        <v>Q2-2015</v>
      </c>
      <c r="C120" t="s">
        <v>12</v>
      </c>
      <c r="D120">
        <v>18</v>
      </c>
      <c r="E120" t="s">
        <v>9</v>
      </c>
      <c r="F120" s="1" t="str">
        <f>TEXT(EnergyDemand__2_14[[#This Row],[Date]],"yyyy")</f>
        <v>2015</v>
      </c>
      <c r="G120">
        <v>7.4</v>
      </c>
      <c r="H120">
        <v>17.100000000000001</v>
      </c>
      <c r="I120">
        <v>12.6</v>
      </c>
      <c r="J120">
        <v>0</v>
      </c>
      <c r="K120" t="s">
        <v>22</v>
      </c>
      <c r="L120" t="s">
        <v>21</v>
      </c>
      <c r="M120" s="42">
        <v>132814.61499999999</v>
      </c>
      <c r="N120" s="4">
        <v>39.829820890000001</v>
      </c>
      <c r="O120" s="5">
        <v>5289982.3269999996</v>
      </c>
      <c r="P120">
        <v>119</v>
      </c>
    </row>
    <row r="121" spans="1:16" hidden="1" x14ac:dyDescent="0.3">
      <c r="A121" s="3">
        <v>42124</v>
      </c>
      <c r="B121" s="3" t="str">
        <f t="shared" si="1"/>
        <v>Q2-2015</v>
      </c>
      <c r="C121" t="s">
        <v>12</v>
      </c>
      <c r="D121">
        <v>18</v>
      </c>
      <c r="E121" t="s">
        <v>3</v>
      </c>
      <c r="F121" s="1" t="str">
        <f>TEXT(EnergyDemand__2_14[[#This Row],[Date]],"yyyy")</f>
        <v>2015</v>
      </c>
      <c r="G121">
        <v>6.4</v>
      </c>
      <c r="H121">
        <v>19.600000000000001</v>
      </c>
      <c r="I121">
        <v>12.3</v>
      </c>
      <c r="J121">
        <v>0</v>
      </c>
      <c r="K121" t="s">
        <v>22</v>
      </c>
      <c r="L121" t="s">
        <v>21</v>
      </c>
      <c r="M121" s="42">
        <v>132669.57999999999</v>
      </c>
      <c r="N121" s="4">
        <v>39.092652309999998</v>
      </c>
      <c r="O121" s="5">
        <v>5186405.7631000001</v>
      </c>
      <c r="P121">
        <v>120</v>
      </c>
    </row>
    <row r="122" spans="1:16" hidden="1" x14ac:dyDescent="0.3">
      <c r="A122" s="3">
        <v>42125</v>
      </c>
      <c r="B122" s="3" t="str">
        <f t="shared" si="1"/>
        <v>Q2-2015</v>
      </c>
      <c r="C122" t="s">
        <v>13</v>
      </c>
      <c r="D122">
        <v>18</v>
      </c>
      <c r="E122" t="s">
        <v>4</v>
      </c>
      <c r="F122" s="1" t="str">
        <f>TEXT(EnergyDemand__2_14[[#This Row],[Date]],"yyyy")</f>
        <v>2015</v>
      </c>
      <c r="G122">
        <v>7.9</v>
      </c>
      <c r="H122">
        <v>23.1</v>
      </c>
      <c r="I122">
        <v>12.1</v>
      </c>
      <c r="J122">
        <v>0</v>
      </c>
      <c r="K122" t="s">
        <v>22</v>
      </c>
      <c r="L122" t="s">
        <v>21</v>
      </c>
      <c r="M122" s="42">
        <v>126304.44500000001</v>
      </c>
      <c r="N122" s="4">
        <v>47.474462099999997</v>
      </c>
      <c r="O122" s="5">
        <v>5996235.5872</v>
      </c>
      <c r="P122">
        <v>121</v>
      </c>
    </row>
    <row r="123" spans="1:16" hidden="1" x14ac:dyDescent="0.3">
      <c r="A123" s="3">
        <v>42126</v>
      </c>
      <c r="B123" s="3" t="str">
        <f t="shared" si="1"/>
        <v>Q2-2015</v>
      </c>
      <c r="C123" t="s">
        <v>13</v>
      </c>
      <c r="D123">
        <v>18</v>
      </c>
      <c r="E123" t="s">
        <v>5</v>
      </c>
      <c r="F123" s="1" t="str">
        <f>TEXT(EnergyDemand__2_14[[#This Row],[Date]],"yyyy")</f>
        <v>2015</v>
      </c>
      <c r="G123">
        <v>11.6</v>
      </c>
      <c r="H123">
        <v>22.2</v>
      </c>
      <c r="I123">
        <v>6.1</v>
      </c>
      <c r="J123">
        <v>0</v>
      </c>
      <c r="K123" t="s">
        <v>22</v>
      </c>
      <c r="L123" t="s">
        <v>21</v>
      </c>
      <c r="M123" s="42">
        <v>108487.97500000001</v>
      </c>
      <c r="N123" s="4">
        <v>25.852039900000001</v>
      </c>
      <c r="O123" s="5">
        <v>2804635.4583999999</v>
      </c>
      <c r="P123">
        <v>122</v>
      </c>
    </row>
    <row r="124" spans="1:16" hidden="1" x14ac:dyDescent="0.3">
      <c r="A124" s="3">
        <v>42127</v>
      </c>
      <c r="B124" s="3" t="str">
        <f t="shared" si="1"/>
        <v>Q2-2015</v>
      </c>
      <c r="C124" t="s">
        <v>13</v>
      </c>
      <c r="D124">
        <v>18</v>
      </c>
      <c r="E124" t="s">
        <v>6</v>
      </c>
      <c r="F124" s="1" t="str">
        <f>TEXT(EnergyDemand__2_14[[#This Row],[Date]],"yyyy")</f>
        <v>2015</v>
      </c>
      <c r="G124">
        <v>9.6999999999999993</v>
      </c>
      <c r="H124">
        <v>18.2</v>
      </c>
      <c r="I124">
        <v>11.2</v>
      </c>
      <c r="J124">
        <v>0</v>
      </c>
      <c r="K124" t="s">
        <v>22</v>
      </c>
      <c r="L124" t="s">
        <v>21</v>
      </c>
      <c r="M124" s="42">
        <v>109233.34</v>
      </c>
      <c r="N124" s="4">
        <v>30.627063069999998</v>
      </c>
      <c r="O124" s="5">
        <v>3345496.3934999998</v>
      </c>
      <c r="P124">
        <v>123</v>
      </c>
    </row>
    <row r="125" spans="1:16" hidden="1" x14ac:dyDescent="0.3">
      <c r="A125" s="3">
        <v>42128</v>
      </c>
      <c r="B125" s="3" t="str">
        <f t="shared" si="1"/>
        <v>Q2-2015</v>
      </c>
      <c r="C125" t="s">
        <v>13</v>
      </c>
      <c r="D125">
        <v>19</v>
      </c>
      <c r="E125" t="s">
        <v>7</v>
      </c>
      <c r="F125" s="1" t="str">
        <f>TEXT(EnergyDemand__2_14[[#This Row],[Date]],"yyyy")</f>
        <v>2015</v>
      </c>
      <c r="G125">
        <v>7.5</v>
      </c>
      <c r="H125">
        <v>22.3</v>
      </c>
      <c r="I125">
        <v>11.6</v>
      </c>
      <c r="J125">
        <v>0</v>
      </c>
      <c r="K125" t="s">
        <v>22</v>
      </c>
      <c r="L125" t="s">
        <v>21</v>
      </c>
      <c r="M125" s="42">
        <v>122375.47</v>
      </c>
      <c r="N125" s="4">
        <v>28.803037939999999</v>
      </c>
      <c r="O125" s="5">
        <v>3524785.3053000001</v>
      </c>
      <c r="P125">
        <v>124</v>
      </c>
    </row>
    <row r="126" spans="1:16" hidden="1" x14ac:dyDescent="0.3">
      <c r="A126" s="3">
        <v>42129</v>
      </c>
      <c r="B126" s="3" t="str">
        <f t="shared" si="1"/>
        <v>Q2-2015</v>
      </c>
      <c r="C126" t="s">
        <v>13</v>
      </c>
      <c r="D126">
        <v>19</v>
      </c>
      <c r="E126" t="s">
        <v>8</v>
      </c>
      <c r="F126" s="1" t="str">
        <f>TEXT(EnergyDemand__2_14[[#This Row],[Date]],"yyyy")</f>
        <v>2015</v>
      </c>
      <c r="G126">
        <v>9.1999999999999993</v>
      </c>
      <c r="H126">
        <v>18.100000000000001</v>
      </c>
      <c r="I126">
        <v>7.1</v>
      </c>
      <c r="J126">
        <v>0.6</v>
      </c>
      <c r="K126" t="s">
        <v>22</v>
      </c>
      <c r="L126" t="s">
        <v>21</v>
      </c>
      <c r="M126" s="42">
        <v>123734.86500000001</v>
      </c>
      <c r="N126" s="4">
        <v>27.383343969999999</v>
      </c>
      <c r="O126" s="5">
        <v>3388274.3694000002</v>
      </c>
      <c r="P126">
        <v>125</v>
      </c>
    </row>
    <row r="127" spans="1:16" hidden="1" x14ac:dyDescent="0.3">
      <c r="A127" s="3">
        <v>42130</v>
      </c>
      <c r="B127" s="3" t="str">
        <f t="shared" si="1"/>
        <v>Q2-2015</v>
      </c>
      <c r="C127" t="s">
        <v>13</v>
      </c>
      <c r="D127">
        <v>19</v>
      </c>
      <c r="E127" t="s">
        <v>9</v>
      </c>
      <c r="F127" s="1" t="str">
        <f>TEXT(EnergyDemand__2_14[[#This Row],[Date]],"yyyy")</f>
        <v>2015</v>
      </c>
      <c r="G127">
        <v>9.5</v>
      </c>
      <c r="H127">
        <v>16.2</v>
      </c>
      <c r="I127">
        <v>7.6</v>
      </c>
      <c r="J127">
        <v>1.4</v>
      </c>
      <c r="K127" t="s">
        <v>22</v>
      </c>
      <c r="L127" t="s">
        <v>21</v>
      </c>
      <c r="M127" s="42">
        <v>129121.86</v>
      </c>
      <c r="N127" s="4">
        <v>26.022589379999999</v>
      </c>
      <c r="O127" s="5">
        <v>3360085.1428</v>
      </c>
      <c r="P127">
        <v>126</v>
      </c>
    </row>
    <row r="128" spans="1:16" hidden="1" x14ac:dyDescent="0.3">
      <c r="A128" s="3">
        <v>42131</v>
      </c>
      <c r="B128" s="3" t="str">
        <f t="shared" si="1"/>
        <v>Q2-2015</v>
      </c>
      <c r="C128" t="s">
        <v>13</v>
      </c>
      <c r="D128">
        <v>19</v>
      </c>
      <c r="E128" t="s">
        <v>3</v>
      </c>
      <c r="F128" s="1" t="str">
        <f>TEXT(EnergyDemand__2_14[[#This Row],[Date]],"yyyy")</f>
        <v>2015</v>
      </c>
      <c r="G128">
        <v>10.3</v>
      </c>
      <c r="H128">
        <v>15.6</v>
      </c>
      <c r="I128">
        <v>6.9</v>
      </c>
      <c r="J128">
        <v>2.2000000000000002</v>
      </c>
      <c r="K128" t="s">
        <v>22</v>
      </c>
      <c r="L128" t="s">
        <v>21</v>
      </c>
      <c r="M128" s="42">
        <v>131237.185</v>
      </c>
      <c r="N128" s="4">
        <v>29.082030029999999</v>
      </c>
      <c r="O128" s="5">
        <v>3816643.7552</v>
      </c>
      <c r="P128">
        <v>127</v>
      </c>
    </row>
    <row r="129" spans="1:16" hidden="1" x14ac:dyDescent="0.3">
      <c r="A129" s="3">
        <v>42132</v>
      </c>
      <c r="B129" s="3" t="str">
        <f t="shared" si="1"/>
        <v>Q2-2015</v>
      </c>
      <c r="C129" t="s">
        <v>13</v>
      </c>
      <c r="D129">
        <v>19</v>
      </c>
      <c r="E129" t="s">
        <v>4</v>
      </c>
      <c r="F129" s="1" t="str">
        <f>TEXT(EnergyDemand__2_14[[#This Row],[Date]],"yyyy")</f>
        <v>2015</v>
      </c>
      <c r="G129">
        <v>10.5</v>
      </c>
      <c r="H129">
        <v>15.9</v>
      </c>
      <c r="I129">
        <v>5.9</v>
      </c>
      <c r="J129">
        <v>0.2</v>
      </c>
      <c r="K129" t="s">
        <v>22</v>
      </c>
      <c r="L129" t="s">
        <v>21</v>
      </c>
      <c r="M129" s="42">
        <v>131138.73000000001</v>
      </c>
      <c r="N129" s="4">
        <v>29.075609050000001</v>
      </c>
      <c r="O129" s="5">
        <v>3812938.4448000002</v>
      </c>
      <c r="P129">
        <v>128</v>
      </c>
    </row>
    <row r="130" spans="1:16" hidden="1" x14ac:dyDescent="0.3">
      <c r="A130" s="3">
        <v>42133</v>
      </c>
      <c r="B130" s="3" t="str">
        <f t="shared" ref="B130:B193" si="2">"Q" &amp;INT((MONTH(A130)+2)/3) &amp; "-" &amp; YEAR(A130)</f>
        <v>Q2-2015</v>
      </c>
      <c r="C130" t="s">
        <v>13</v>
      </c>
      <c r="D130">
        <v>19</v>
      </c>
      <c r="E130" t="s">
        <v>5</v>
      </c>
      <c r="F130" s="1" t="str">
        <f>TEXT(EnergyDemand__2_14[[#This Row],[Date]],"yyyy")</f>
        <v>2015</v>
      </c>
      <c r="G130">
        <v>12.8</v>
      </c>
      <c r="H130">
        <v>18.7</v>
      </c>
      <c r="I130">
        <v>7.3</v>
      </c>
      <c r="J130">
        <v>0</v>
      </c>
      <c r="K130" t="s">
        <v>22</v>
      </c>
      <c r="L130" t="s">
        <v>21</v>
      </c>
      <c r="M130" s="42">
        <v>108377.05</v>
      </c>
      <c r="N130" s="4">
        <v>19.602360470000001</v>
      </c>
      <c r="O130" s="5">
        <v>2124446.0008</v>
      </c>
      <c r="P130">
        <v>129</v>
      </c>
    </row>
    <row r="131" spans="1:16" hidden="1" x14ac:dyDescent="0.3">
      <c r="A131" s="3">
        <v>42134</v>
      </c>
      <c r="B131" s="3" t="str">
        <f t="shared" si="2"/>
        <v>Q2-2015</v>
      </c>
      <c r="C131" t="s">
        <v>13</v>
      </c>
      <c r="D131">
        <v>19</v>
      </c>
      <c r="E131" t="s">
        <v>6</v>
      </c>
      <c r="F131" s="1" t="str">
        <f>TEXT(EnergyDemand__2_14[[#This Row],[Date]],"yyyy")</f>
        <v>2015</v>
      </c>
      <c r="G131">
        <v>12.8</v>
      </c>
      <c r="H131">
        <v>16.600000000000001</v>
      </c>
      <c r="I131">
        <v>5.9</v>
      </c>
      <c r="J131">
        <v>8.6</v>
      </c>
      <c r="K131" t="s">
        <v>22</v>
      </c>
      <c r="L131" t="s">
        <v>21</v>
      </c>
      <c r="M131" s="42">
        <v>103811.28</v>
      </c>
      <c r="N131" s="4">
        <v>13.279840760000001</v>
      </c>
      <c r="O131" s="5">
        <v>1378597.2675000001</v>
      </c>
      <c r="P131">
        <v>130</v>
      </c>
    </row>
    <row r="132" spans="1:16" hidden="1" x14ac:dyDescent="0.3">
      <c r="A132" s="3">
        <v>42135</v>
      </c>
      <c r="B132" s="3" t="str">
        <f t="shared" si="2"/>
        <v>Q2-2015</v>
      </c>
      <c r="C132" t="s">
        <v>13</v>
      </c>
      <c r="D132">
        <v>20</v>
      </c>
      <c r="E132" t="s">
        <v>7</v>
      </c>
      <c r="F132" s="1" t="str">
        <f>TEXT(EnergyDemand__2_14[[#This Row],[Date]],"yyyy")</f>
        <v>2015</v>
      </c>
      <c r="G132">
        <v>12.4</v>
      </c>
      <c r="H132">
        <v>15.9</v>
      </c>
      <c r="I132">
        <v>7.9</v>
      </c>
      <c r="J132">
        <v>2.6</v>
      </c>
      <c r="K132" t="s">
        <v>22</v>
      </c>
      <c r="L132" t="s">
        <v>21</v>
      </c>
      <c r="M132" s="42">
        <v>123740.245</v>
      </c>
      <c r="N132" s="4">
        <v>28.475489379999999</v>
      </c>
      <c r="O132" s="5">
        <v>3523564.0323999999</v>
      </c>
      <c r="P132">
        <v>131</v>
      </c>
    </row>
    <row r="133" spans="1:16" hidden="1" x14ac:dyDescent="0.3">
      <c r="A133" s="3">
        <v>42136</v>
      </c>
      <c r="B133" s="3" t="str">
        <f t="shared" si="2"/>
        <v>Q2-2015</v>
      </c>
      <c r="C133" t="s">
        <v>13</v>
      </c>
      <c r="D133">
        <v>20</v>
      </c>
      <c r="E133" t="s">
        <v>8</v>
      </c>
      <c r="F133" s="1" t="str">
        <f>TEXT(EnergyDemand__2_14[[#This Row],[Date]],"yyyy")</f>
        <v>2015</v>
      </c>
      <c r="G133">
        <v>12.8</v>
      </c>
      <c r="H133">
        <v>17.399999999999999</v>
      </c>
      <c r="I133">
        <v>5.9</v>
      </c>
      <c r="J133">
        <v>0</v>
      </c>
      <c r="K133" t="s">
        <v>22</v>
      </c>
      <c r="L133" t="s">
        <v>21</v>
      </c>
      <c r="M133" s="42">
        <v>129312.58</v>
      </c>
      <c r="N133" s="4">
        <v>28.355358970000001</v>
      </c>
      <c r="O133" s="5">
        <v>3666704.6252000001</v>
      </c>
      <c r="P133">
        <v>132</v>
      </c>
    </row>
    <row r="134" spans="1:16" hidden="1" x14ac:dyDescent="0.3">
      <c r="A134" s="3">
        <v>42137</v>
      </c>
      <c r="B134" s="3" t="str">
        <f t="shared" si="2"/>
        <v>Q2-2015</v>
      </c>
      <c r="C134" t="s">
        <v>13</v>
      </c>
      <c r="D134">
        <v>20</v>
      </c>
      <c r="E134" t="s">
        <v>9</v>
      </c>
      <c r="F134" s="1" t="str">
        <f>TEXT(EnergyDemand__2_14[[#This Row],[Date]],"yyyy")</f>
        <v>2015</v>
      </c>
      <c r="G134">
        <v>6.3</v>
      </c>
      <c r="H134">
        <v>12.8</v>
      </c>
      <c r="I134">
        <v>8.6999999999999993</v>
      </c>
      <c r="J134">
        <v>6.8</v>
      </c>
      <c r="K134" t="s">
        <v>22</v>
      </c>
      <c r="L134" t="s">
        <v>21</v>
      </c>
      <c r="M134" s="42">
        <v>136903.26999999999</v>
      </c>
      <c r="N134" s="4">
        <v>33.602901799999998</v>
      </c>
      <c r="O134" s="5">
        <v>4600347.1379000004</v>
      </c>
      <c r="P134">
        <v>133</v>
      </c>
    </row>
    <row r="135" spans="1:16" hidden="1" x14ac:dyDescent="0.3">
      <c r="A135" s="3">
        <v>42138</v>
      </c>
      <c r="B135" s="3" t="str">
        <f t="shared" si="2"/>
        <v>Q2-2015</v>
      </c>
      <c r="C135" t="s">
        <v>13</v>
      </c>
      <c r="D135">
        <v>20</v>
      </c>
      <c r="E135" t="s">
        <v>3</v>
      </c>
      <c r="F135" s="1" t="str">
        <f>TEXT(EnergyDemand__2_14[[#This Row],[Date]],"yyyy")</f>
        <v>2015</v>
      </c>
      <c r="G135">
        <v>7.3</v>
      </c>
      <c r="H135">
        <v>14.6</v>
      </c>
      <c r="I135">
        <v>6.7</v>
      </c>
      <c r="J135">
        <v>4.4000000000000004</v>
      </c>
      <c r="K135" t="s">
        <v>22</v>
      </c>
      <c r="L135" t="s">
        <v>21</v>
      </c>
      <c r="M135" s="42">
        <v>135217.65</v>
      </c>
      <c r="N135" s="4">
        <v>36.084976089999998</v>
      </c>
      <c r="O135" s="5">
        <v>4879325.6672</v>
      </c>
      <c r="P135">
        <v>134</v>
      </c>
    </row>
    <row r="136" spans="1:16" hidden="1" x14ac:dyDescent="0.3">
      <c r="A136" s="3">
        <v>42139</v>
      </c>
      <c r="B136" s="3" t="str">
        <f t="shared" si="2"/>
        <v>Q2-2015</v>
      </c>
      <c r="C136" t="s">
        <v>13</v>
      </c>
      <c r="D136">
        <v>20</v>
      </c>
      <c r="E136" t="s">
        <v>4</v>
      </c>
      <c r="F136" s="1" t="str">
        <f>TEXT(EnergyDemand__2_14[[#This Row],[Date]],"yyyy")</f>
        <v>2015</v>
      </c>
      <c r="G136">
        <v>11.5</v>
      </c>
      <c r="H136">
        <v>14.5</v>
      </c>
      <c r="I136">
        <v>6.2</v>
      </c>
      <c r="J136">
        <v>1.8</v>
      </c>
      <c r="K136" t="s">
        <v>22</v>
      </c>
      <c r="L136" t="s">
        <v>21</v>
      </c>
      <c r="M136" s="42">
        <v>135172.41</v>
      </c>
      <c r="N136" s="4">
        <v>32.888201889999998</v>
      </c>
      <c r="O136" s="5">
        <v>4445577.51</v>
      </c>
      <c r="P136">
        <v>135</v>
      </c>
    </row>
    <row r="137" spans="1:16" hidden="1" x14ac:dyDescent="0.3">
      <c r="A137" s="3">
        <v>42140</v>
      </c>
      <c r="B137" s="3" t="str">
        <f t="shared" si="2"/>
        <v>Q2-2015</v>
      </c>
      <c r="C137" t="s">
        <v>13</v>
      </c>
      <c r="D137">
        <v>20</v>
      </c>
      <c r="E137" t="s">
        <v>5</v>
      </c>
      <c r="F137" s="1" t="str">
        <f>TEXT(EnergyDemand__2_14[[#This Row],[Date]],"yyyy")</f>
        <v>2015</v>
      </c>
      <c r="G137">
        <v>11.3</v>
      </c>
      <c r="H137">
        <v>16.2</v>
      </c>
      <c r="I137">
        <v>10.4</v>
      </c>
      <c r="J137">
        <v>0</v>
      </c>
      <c r="K137" t="s">
        <v>22</v>
      </c>
      <c r="L137" t="s">
        <v>21</v>
      </c>
      <c r="M137" s="42">
        <v>117136.63</v>
      </c>
      <c r="N137" s="4">
        <v>35.11935553</v>
      </c>
      <c r="O137" s="5">
        <v>4113762.9545999998</v>
      </c>
      <c r="P137">
        <v>136</v>
      </c>
    </row>
    <row r="138" spans="1:16" hidden="1" x14ac:dyDescent="0.3">
      <c r="A138" s="3">
        <v>42141</v>
      </c>
      <c r="B138" s="3" t="str">
        <f t="shared" si="2"/>
        <v>Q2-2015</v>
      </c>
      <c r="C138" t="s">
        <v>13</v>
      </c>
      <c r="D138">
        <v>20</v>
      </c>
      <c r="E138" t="s">
        <v>6</v>
      </c>
      <c r="F138" s="1" t="str">
        <f>TEXT(EnergyDemand__2_14[[#This Row],[Date]],"yyyy")</f>
        <v>2015</v>
      </c>
      <c r="G138">
        <v>7.4</v>
      </c>
      <c r="H138">
        <v>20.5</v>
      </c>
      <c r="I138">
        <v>10.3</v>
      </c>
      <c r="J138">
        <v>0</v>
      </c>
      <c r="K138" t="s">
        <v>22</v>
      </c>
      <c r="L138" t="s">
        <v>21</v>
      </c>
      <c r="M138" s="42">
        <v>111897.08500000001</v>
      </c>
      <c r="N138" s="4">
        <v>30.547599470000002</v>
      </c>
      <c r="O138" s="5">
        <v>3418187.3344000001</v>
      </c>
      <c r="P138">
        <v>137</v>
      </c>
    </row>
    <row r="139" spans="1:16" hidden="1" x14ac:dyDescent="0.3">
      <c r="A139" s="3">
        <v>42142</v>
      </c>
      <c r="B139" s="3" t="str">
        <f t="shared" si="2"/>
        <v>Q2-2015</v>
      </c>
      <c r="C139" t="s">
        <v>13</v>
      </c>
      <c r="D139">
        <v>21</v>
      </c>
      <c r="E139" t="s">
        <v>7</v>
      </c>
      <c r="F139" s="1" t="str">
        <f>TEXT(EnergyDemand__2_14[[#This Row],[Date]],"yyyy")</f>
        <v>2015</v>
      </c>
      <c r="G139">
        <v>7.2</v>
      </c>
      <c r="H139">
        <v>20.399999999999999</v>
      </c>
      <c r="I139">
        <v>10.199999999999999</v>
      </c>
      <c r="J139">
        <v>0</v>
      </c>
      <c r="K139" t="s">
        <v>22</v>
      </c>
      <c r="L139" t="s">
        <v>21</v>
      </c>
      <c r="M139" s="42">
        <v>127524.8</v>
      </c>
      <c r="N139" s="4">
        <v>39.33371288</v>
      </c>
      <c r="O139" s="5">
        <v>5016023.8683000002</v>
      </c>
      <c r="P139">
        <v>138</v>
      </c>
    </row>
    <row r="140" spans="1:16" hidden="1" x14ac:dyDescent="0.3">
      <c r="A140" s="3">
        <v>42143</v>
      </c>
      <c r="B140" s="3" t="str">
        <f t="shared" si="2"/>
        <v>Q2-2015</v>
      </c>
      <c r="C140" t="s">
        <v>13</v>
      </c>
      <c r="D140">
        <v>21</v>
      </c>
      <c r="E140" t="s">
        <v>8</v>
      </c>
      <c r="F140" s="1" t="str">
        <f>TEXT(EnergyDemand__2_14[[#This Row],[Date]],"yyyy")</f>
        <v>2015</v>
      </c>
      <c r="G140">
        <v>9.9</v>
      </c>
      <c r="H140">
        <v>16.2</v>
      </c>
      <c r="I140">
        <v>3.2</v>
      </c>
      <c r="J140">
        <v>0</v>
      </c>
      <c r="K140" t="s">
        <v>22</v>
      </c>
      <c r="L140" t="s">
        <v>21</v>
      </c>
      <c r="M140" s="42">
        <v>133235.48000000001</v>
      </c>
      <c r="N140" s="4">
        <v>34.038317739999997</v>
      </c>
      <c r="O140" s="5">
        <v>4535111.6025</v>
      </c>
      <c r="P140">
        <v>139</v>
      </c>
    </row>
    <row r="141" spans="1:16" hidden="1" x14ac:dyDescent="0.3">
      <c r="A141" s="3">
        <v>42144</v>
      </c>
      <c r="B141" s="3" t="str">
        <f t="shared" si="2"/>
        <v>Q2-2015</v>
      </c>
      <c r="C141" t="s">
        <v>13</v>
      </c>
      <c r="D141">
        <v>21</v>
      </c>
      <c r="E141" t="s">
        <v>9</v>
      </c>
      <c r="F141" s="1" t="str">
        <f>TEXT(EnergyDemand__2_14[[#This Row],[Date]],"yyyy")</f>
        <v>2015</v>
      </c>
      <c r="G141">
        <v>13.6</v>
      </c>
      <c r="H141">
        <v>18.100000000000001</v>
      </c>
      <c r="I141">
        <v>6</v>
      </c>
      <c r="J141">
        <v>2.4</v>
      </c>
      <c r="K141" t="s">
        <v>22</v>
      </c>
      <c r="L141" t="s">
        <v>21</v>
      </c>
      <c r="M141" s="42">
        <v>127522.71</v>
      </c>
      <c r="N141" s="4">
        <v>30.976086030000001</v>
      </c>
      <c r="O141" s="5">
        <v>3950154.4356999998</v>
      </c>
      <c r="P141">
        <v>140</v>
      </c>
    </row>
    <row r="142" spans="1:16" hidden="1" x14ac:dyDescent="0.3">
      <c r="A142" s="3">
        <v>42145</v>
      </c>
      <c r="B142" s="3" t="str">
        <f t="shared" si="2"/>
        <v>Q2-2015</v>
      </c>
      <c r="C142" t="s">
        <v>13</v>
      </c>
      <c r="D142">
        <v>21</v>
      </c>
      <c r="E142" t="s">
        <v>3</v>
      </c>
      <c r="F142" s="1" t="str">
        <f>TEXT(EnergyDemand__2_14[[#This Row],[Date]],"yyyy")</f>
        <v>2015</v>
      </c>
      <c r="G142">
        <v>10.3</v>
      </c>
      <c r="H142">
        <v>13.6</v>
      </c>
      <c r="I142">
        <v>3.5</v>
      </c>
      <c r="J142">
        <v>6.2</v>
      </c>
      <c r="K142" t="s">
        <v>22</v>
      </c>
      <c r="L142" t="s">
        <v>21</v>
      </c>
      <c r="M142" s="42">
        <v>135361.19500000001</v>
      </c>
      <c r="N142" s="4">
        <v>35.621998429999998</v>
      </c>
      <c r="O142" s="5">
        <v>4821836.2757999999</v>
      </c>
      <c r="P142">
        <v>141</v>
      </c>
    </row>
    <row r="143" spans="1:16" hidden="1" x14ac:dyDescent="0.3">
      <c r="A143" s="3">
        <v>42146</v>
      </c>
      <c r="B143" s="3" t="str">
        <f t="shared" si="2"/>
        <v>Q2-2015</v>
      </c>
      <c r="C143" t="s">
        <v>13</v>
      </c>
      <c r="D143">
        <v>21</v>
      </c>
      <c r="E143" t="s">
        <v>4</v>
      </c>
      <c r="F143" s="1" t="str">
        <f>TEXT(EnergyDemand__2_14[[#This Row],[Date]],"yyyy")</f>
        <v>2015</v>
      </c>
      <c r="G143">
        <v>9.1</v>
      </c>
      <c r="H143">
        <v>14.1</v>
      </c>
      <c r="I143">
        <v>6.7</v>
      </c>
      <c r="J143">
        <v>0.4</v>
      </c>
      <c r="K143" t="s">
        <v>22</v>
      </c>
      <c r="L143" t="s">
        <v>21</v>
      </c>
      <c r="M143" s="42">
        <v>133422.46</v>
      </c>
      <c r="N143" s="4">
        <v>34.614105330000001</v>
      </c>
      <c r="O143" s="5">
        <v>4618299.0838000001</v>
      </c>
      <c r="P143">
        <v>142</v>
      </c>
    </row>
    <row r="144" spans="1:16" hidden="1" x14ac:dyDescent="0.3">
      <c r="A144" s="3">
        <v>42147</v>
      </c>
      <c r="B144" s="3" t="str">
        <f t="shared" si="2"/>
        <v>Q2-2015</v>
      </c>
      <c r="C144" t="s">
        <v>13</v>
      </c>
      <c r="D144">
        <v>21</v>
      </c>
      <c r="E144" t="s">
        <v>5</v>
      </c>
      <c r="F144" s="1" t="str">
        <f>TEXT(EnergyDemand__2_14[[#This Row],[Date]],"yyyy")</f>
        <v>2015</v>
      </c>
      <c r="G144">
        <v>10.4</v>
      </c>
      <c r="H144">
        <v>13.3</v>
      </c>
      <c r="I144">
        <v>7.7</v>
      </c>
      <c r="J144">
        <v>0</v>
      </c>
      <c r="K144" t="s">
        <v>22</v>
      </c>
      <c r="L144" t="s">
        <v>21</v>
      </c>
      <c r="M144" s="42">
        <v>119331.85</v>
      </c>
      <c r="N144" s="4">
        <v>31.22698432</v>
      </c>
      <c r="O144" s="5">
        <v>3726373.8088000002</v>
      </c>
      <c r="P144">
        <v>143</v>
      </c>
    </row>
    <row r="145" spans="1:16" hidden="1" x14ac:dyDescent="0.3">
      <c r="A145" s="3">
        <v>42148</v>
      </c>
      <c r="B145" s="3" t="str">
        <f t="shared" si="2"/>
        <v>Q2-2015</v>
      </c>
      <c r="C145" t="s">
        <v>13</v>
      </c>
      <c r="D145">
        <v>21</v>
      </c>
      <c r="E145" t="s">
        <v>6</v>
      </c>
      <c r="F145" s="1" t="str">
        <f>TEXT(EnergyDemand__2_14[[#This Row],[Date]],"yyyy")</f>
        <v>2015</v>
      </c>
      <c r="G145">
        <v>6</v>
      </c>
      <c r="H145">
        <v>15.6</v>
      </c>
      <c r="I145">
        <v>8.6</v>
      </c>
      <c r="J145">
        <v>0</v>
      </c>
      <c r="K145" t="s">
        <v>22</v>
      </c>
      <c r="L145" t="s">
        <v>21</v>
      </c>
      <c r="M145" s="42">
        <v>118783.08500000001</v>
      </c>
      <c r="N145" s="4">
        <v>31.493258560000001</v>
      </c>
      <c r="O145" s="5">
        <v>3740866.4084999999</v>
      </c>
      <c r="P145">
        <v>144</v>
      </c>
    </row>
    <row r="146" spans="1:16" hidden="1" x14ac:dyDescent="0.3">
      <c r="A146" s="3">
        <v>42149</v>
      </c>
      <c r="B146" s="3" t="str">
        <f t="shared" si="2"/>
        <v>Q2-2015</v>
      </c>
      <c r="C146" t="s">
        <v>13</v>
      </c>
      <c r="D146">
        <v>22</v>
      </c>
      <c r="E146" t="s">
        <v>7</v>
      </c>
      <c r="F146" s="1" t="str">
        <f>TEXT(EnergyDemand__2_14[[#This Row],[Date]],"yyyy")</f>
        <v>2015</v>
      </c>
      <c r="G146">
        <v>7.4</v>
      </c>
      <c r="H146">
        <v>17.100000000000001</v>
      </c>
      <c r="I146">
        <v>8.1</v>
      </c>
      <c r="J146">
        <v>0</v>
      </c>
      <c r="K146" t="s">
        <v>22</v>
      </c>
      <c r="L146" t="s">
        <v>21</v>
      </c>
      <c r="M146" s="42">
        <v>136690.92000000001</v>
      </c>
      <c r="N146" s="4">
        <v>51.610330150000003</v>
      </c>
      <c r="O146" s="5">
        <v>7054663.5097000003</v>
      </c>
      <c r="P146">
        <v>145</v>
      </c>
    </row>
    <row r="147" spans="1:16" hidden="1" x14ac:dyDescent="0.3">
      <c r="A147" s="3">
        <v>42150</v>
      </c>
      <c r="B147" s="3" t="str">
        <f t="shared" si="2"/>
        <v>Q2-2015</v>
      </c>
      <c r="C147" t="s">
        <v>13</v>
      </c>
      <c r="D147">
        <v>22</v>
      </c>
      <c r="E147" t="s">
        <v>8</v>
      </c>
      <c r="F147" s="1" t="str">
        <f>TEXT(EnergyDemand__2_14[[#This Row],[Date]],"yyyy")</f>
        <v>2015</v>
      </c>
      <c r="G147">
        <v>5.4</v>
      </c>
      <c r="H147">
        <v>15.6</v>
      </c>
      <c r="I147">
        <v>6.8</v>
      </c>
      <c r="J147">
        <v>0</v>
      </c>
      <c r="K147" t="s">
        <v>22</v>
      </c>
      <c r="L147" t="s">
        <v>21</v>
      </c>
      <c r="M147" s="42">
        <v>140886.995</v>
      </c>
      <c r="N147" s="4">
        <v>46.401813629999999</v>
      </c>
      <c r="O147" s="5">
        <v>6537412.0849000001</v>
      </c>
      <c r="P147">
        <v>146</v>
      </c>
    </row>
    <row r="148" spans="1:16" hidden="1" x14ac:dyDescent="0.3">
      <c r="A148" s="3">
        <v>42151</v>
      </c>
      <c r="B148" s="3" t="str">
        <f t="shared" si="2"/>
        <v>Q2-2015</v>
      </c>
      <c r="C148" t="s">
        <v>13</v>
      </c>
      <c r="D148">
        <v>22</v>
      </c>
      <c r="E148" t="s">
        <v>9</v>
      </c>
      <c r="F148" s="1" t="str">
        <f>TEXT(EnergyDemand__2_14[[#This Row],[Date]],"yyyy")</f>
        <v>2015</v>
      </c>
      <c r="G148">
        <v>7.9</v>
      </c>
      <c r="H148">
        <v>18.7</v>
      </c>
      <c r="I148">
        <v>7.4</v>
      </c>
      <c r="J148">
        <v>0</v>
      </c>
      <c r="K148" t="s">
        <v>22</v>
      </c>
      <c r="L148" t="s">
        <v>21</v>
      </c>
      <c r="M148" s="42">
        <v>133103.37</v>
      </c>
      <c r="N148" s="4">
        <v>29.884071370000001</v>
      </c>
      <c r="O148" s="5">
        <v>3977670.6087000002</v>
      </c>
      <c r="P148">
        <v>147</v>
      </c>
    </row>
    <row r="149" spans="1:16" hidden="1" x14ac:dyDescent="0.3">
      <c r="A149" s="3">
        <v>42152</v>
      </c>
      <c r="B149" s="3" t="str">
        <f t="shared" si="2"/>
        <v>Q2-2015</v>
      </c>
      <c r="C149" t="s">
        <v>13</v>
      </c>
      <c r="D149">
        <v>22</v>
      </c>
      <c r="E149" t="s">
        <v>3</v>
      </c>
      <c r="F149" s="1" t="str">
        <f>TEXT(EnergyDemand__2_14[[#This Row],[Date]],"yyyy")</f>
        <v>2015</v>
      </c>
      <c r="G149">
        <v>13.1</v>
      </c>
      <c r="H149">
        <v>19.7</v>
      </c>
      <c r="I149">
        <v>8.4</v>
      </c>
      <c r="J149">
        <v>0</v>
      </c>
      <c r="K149" t="s">
        <v>22</v>
      </c>
      <c r="L149" t="s">
        <v>21</v>
      </c>
      <c r="M149" s="42">
        <v>127900.235</v>
      </c>
      <c r="N149" s="4">
        <v>26.09688903</v>
      </c>
      <c r="O149" s="5">
        <v>3337798.2396999998</v>
      </c>
      <c r="P149">
        <v>148</v>
      </c>
    </row>
    <row r="150" spans="1:16" hidden="1" x14ac:dyDescent="0.3">
      <c r="A150" s="3">
        <v>42153</v>
      </c>
      <c r="B150" s="3" t="str">
        <f t="shared" si="2"/>
        <v>Q2-2015</v>
      </c>
      <c r="C150" t="s">
        <v>13</v>
      </c>
      <c r="D150">
        <v>22</v>
      </c>
      <c r="E150" t="s">
        <v>4</v>
      </c>
      <c r="F150" s="1" t="str">
        <f>TEXT(EnergyDemand__2_14[[#This Row],[Date]],"yyyy")</f>
        <v>2015</v>
      </c>
      <c r="G150">
        <v>9.5</v>
      </c>
      <c r="H150">
        <v>15.8</v>
      </c>
      <c r="I150">
        <v>6.6</v>
      </c>
      <c r="J150">
        <v>0</v>
      </c>
      <c r="K150" t="s">
        <v>22</v>
      </c>
      <c r="L150" t="s">
        <v>21</v>
      </c>
      <c r="M150" s="42">
        <v>132338.94</v>
      </c>
      <c r="N150" s="4">
        <v>29.803580050000001</v>
      </c>
      <c r="O150" s="5">
        <v>3944174.1919999998</v>
      </c>
      <c r="P150">
        <v>149</v>
      </c>
    </row>
    <row r="151" spans="1:16" hidden="1" x14ac:dyDescent="0.3">
      <c r="A151" s="3">
        <v>42154</v>
      </c>
      <c r="B151" s="3" t="str">
        <f t="shared" si="2"/>
        <v>Q2-2015</v>
      </c>
      <c r="C151" t="s">
        <v>13</v>
      </c>
      <c r="D151">
        <v>22</v>
      </c>
      <c r="E151" t="s">
        <v>5</v>
      </c>
      <c r="F151" s="1" t="str">
        <f>TEXT(EnergyDemand__2_14[[#This Row],[Date]],"yyyy")</f>
        <v>2015</v>
      </c>
      <c r="G151">
        <v>11</v>
      </c>
      <c r="H151">
        <v>17.3</v>
      </c>
      <c r="I151">
        <v>8</v>
      </c>
      <c r="J151">
        <v>0</v>
      </c>
      <c r="K151" t="s">
        <v>22</v>
      </c>
      <c r="L151" t="s">
        <v>21</v>
      </c>
      <c r="M151" s="42">
        <v>114669.79</v>
      </c>
      <c r="N151" s="4">
        <v>19.048825789999999</v>
      </c>
      <c r="O151" s="5">
        <v>2184324.8530999999</v>
      </c>
      <c r="P151">
        <v>150</v>
      </c>
    </row>
    <row r="152" spans="1:16" hidden="1" x14ac:dyDescent="0.3">
      <c r="A152" s="3">
        <v>42155</v>
      </c>
      <c r="B152" s="3" t="str">
        <f t="shared" si="2"/>
        <v>Q2-2015</v>
      </c>
      <c r="C152" t="s">
        <v>13</v>
      </c>
      <c r="D152">
        <v>22</v>
      </c>
      <c r="E152" t="s">
        <v>6</v>
      </c>
      <c r="F152" s="1" t="str">
        <f>TEXT(EnergyDemand__2_14[[#This Row],[Date]],"yyyy")</f>
        <v>2015</v>
      </c>
      <c r="G152">
        <v>12.3</v>
      </c>
      <c r="H152">
        <v>16.8</v>
      </c>
      <c r="I152">
        <v>4.9000000000000004</v>
      </c>
      <c r="J152">
        <v>0</v>
      </c>
      <c r="K152" t="s">
        <v>22</v>
      </c>
      <c r="L152" t="s">
        <v>21</v>
      </c>
      <c r="M152" s="42">
        <v>113261.26</v>
      </c>
      <c r="N152" s="4">
        <v>18.572714080000001</v>
      </c>
      <c r="O152" s="5">
        <v>2103568.9983000001</v>
      </c>
      <c r="P152">
        <v>151</v>
      </c>
    </row>
    <row r="153" spans="1:16" hidden="1" x14ac:dyDescent="0.3">
      <c r="A153" s="3">
        <v>42156</v>
      </c>
      <c r="B153" s="3" t="str">
        <f t="shared" si="2"/>
        <v>Q2-2015</v>
      </c>
      <c r="C153" t="s">
        <v>14</v>
      </c>
      <c r="D153">
        <v>23</v>
      </c>
      <c r="E153" t="s">
        <v>7</v>
      </c>
      <c r="F153" s="1" t="str">
        <f>TEXT(EnergyDemand__2_14[[#This Row],[Date]],"yyyy")</f>
        <v>2015</v>
      </c>
      <c r="G153">
        <v>5.2</v>
      </c>
      <c r="H153">
        <v>12.2</v>
      </c>
      <c r="I153">
        <v>8.1</v>
      </c>
      <c r="J153">
        <v>8.1999999999999993</v>
      </c>
      <c r="K153" t="s">
        <v>22</v>
      </c>
      <c r="L153" t="s">
        <v>21</v>
      </c>
      <c r="M153" s="42">
        <v>140919.995</v>
      </c>
      <c r="N153" s="4">
        <v>36.928126640000002</v>
      </c>
      <c r="O153" s="5">
        <v>5203911.4215000002</v>
      </c>
      <c r="P153">
        <v>152</v>
      </c>
    </row>
    <row r="154" spans="1:16" hidden="1" x14ac:dyDescent="0.3">
      <c r="A154" s="3">
        <v>42157</v>
      </c>
      <c r="B154" s="3" t="str">
        <f t="shared" si="2"/>
        <v>Q2-2015</v>
      </c>
      <c r="C154" t="s">
        <v>14</v>
      </c>
      <c r="D154">
        <v>23</v>
      </c>
      <c r="E154" t="s">
        <v>8</v>
      </c>
      <c r="F154" s="1" t="str">
        <f>TEXT(EnergyDemand__2_14[[#This Row],[Date]],"yyyy")</f>
        <v>2015</v>
      </c>
      <c r="G154">
        <v>7.1</v>
      </c>
      <c r="H154">
        <v>11.4</v>
      </c>
      <c r="I154">
        <v>4.5999999999999996</v>
      </c>
      <c r="J154">
        <v>4.2</v>
      </c>
      <c r="K154" t="s">
        <v>22</v>
      </c>
      <c r="L154" t="s">
        <v>21</v>
      </c>
      <c r="M154" s="42">
        <v>148534.505</v>
      </c>
      <c r="N154" s="4">
        <v>59.85603338</v>
      </c>
      <c r="O154" s="5">
        <v>8890686.2894000001</v>
      </c>
      <c r="P154">
        <v>153</v>
      </c>
    </row>
    <row r="155" spans="1:16" hidden="1" x14ac:dyDescent="0.3">
      <c r="A155" s="3">
        <v>42158</v>
      </c>
      <c r="B155" s="3" t="str">
        <f t="shared" si="2"/>
        <v>Q2-2015</v>
      </c>
      <c r="C155" t="s">
        <v>14</v>
      </c>
      <c r="D155">
        <v>23</v>
      </c>
      <c r="E155" t="s">
        <v>9</v>
      </c>
      <c r="F155" s="1" t="str">
        <f>TEXT(EnergyDemand__2_14[[#This Row],[Date]],"yyyy")</f>
        <v>2015</v>
      </c>
      <c r="G155">
        <v>8.1</v>
      </c>
      <c r="H155">
        <v>13.6</v>
      </c>
      <c r="I155">
        <v>8.1999999999999993</v>
      </c>
      <c r="J155">
        <v>0.8</v>
      </c>
      <c r="K155" t="s">
        <v>22</v>
      </c>
      <c r="L155" t="s">
        <v>21</v>
      </c>
      <c r="M155" s="42">
        <v>146902.95000000001</v>
      </c>
      <c r="N155" s="4">
        <v>50.5626836</v>
      </c>
      <c r="O155" s="5">
        <v>7427807.3808000004</v>
      </c>
      <c r="P155">
        <v>154</v>
      </c>
    </row>
    <row r="156" spans="1:16" hidden="1" x14ac:dyDescent="0.3">
      <c r="A156" s="3">
        <v>42159</v>
      </c>
      <c r="B156" s="3" t="str">
        <f t="shared" si="2"/>
        <v>Q2-2015</v>
      </c>
      <c r="C156" t="s">
        <v>14</v>
      </c>
      <c r="D156">
        <v>23</v>
      </c>
      <c r="E156" t="s">
        <v>3</v>
      </c>
      <c r="F156" s="1" t="str">
        <f>TEXT(EnergyDemand__2_14[[#This Row],[Date]],"yyyy")</f>
        <v>2015</v>
      </c>
      <c r="G156">
        <v>4.4000000000000004</v>
      </c>
      <c r="H156">
        <v>11.3</v>
      </c>
      <c r="I156">
        <v>5.5</v>
      </c>
      <c r="J156">
        <v>0</v>
      </c>
      <c r="K156" t="s">
        <v>22</v>
      </c>
      <c r="L156" t="s">
        <v>21</v>
      </c>
      <c r="M156" s="42">
        <v>147155.26500000001</v>
      </c>
      <c r="N156" s="4">
        <v>33.050284789999999</v>
      </c>
      <c r="O156" s="5">
        <v>4863523.4166000001</v>
      </c>
      <c r="P156">
        <v>155</v>
      </c>
    </row>
    <row r="157" spans="1:16" hidden="1" x14ac:dyDescent="0.3">
      <c r="A157" s="3">
        <v>42160</v>
      </c>
      <c r="B157" s="3" t="str">
        <f t="shared" si="2"/>
        <v>Q2-2015</v>
      </c>
      <c r="C157" t="s">
        <v>14</v>
      </c>
      <c r="D157">
        <v>23</v>
      </c>
      <c r="E157" t="s">
        <v>4</v>
      </c>
      <c r="F157" s="1" t="str">
        <f>TEXT(EnergyDemand__2_14[[#This Row],[Date]],"yyyy")</f>
        <v>2015</v>
      </c>
      <c r="G157">
        <v>7</v>
      </c>
      <c r="H157">
        <v>15</v>
      </c>
      <c r="I157">
        <v>7</v>
      </c>
      <c r="J157">
        <v>4.2</v>
      </c>
      <c r="K157" t="s">
        <v>22</v>
      </c>
      <c r="L157" t="s">
        <v>21</v>
      </c>
      <c r="M157" s="42">
        <v>142625.035</v>
      </c>
      <c r="N157" s="4">
        <v>37.966538890000002</v>
      </c>
      <c r="O157" s="5">
        <v>5414978.9380000001</v>
      </c>
      <c r="P157">
        <v>156</v>
      </c>
    </row>
    <row r="158" spans="1:16" hidden="1" x14ac:dyDescent="0.3">
      <c r="A158" s="3">
        <v>42161</v>
      </c>
      <c r="B158" s="3" t="str">
        <f t="shared" si="2"/>
        <v>Q2-2015</v>
      </c>
      <c r="C158" t="s">
        <v>14</v>
      </c>
      <c r="D158">
        <v>23</v>
      </c>
      <c r="E158" t="s">
        <v>5</v>
      </c>
      <c r="F158" s="1" t="str">
        <f>TEXT(EnergyDemand__2_14[[#This Row],[Date]],"yyyy")</f>
        <v>2015</v>
      </c>
      <c r="G158">
        <v>9.1999999999999993</v>
      </c>
      <c r="H158">
        <v>16.600000000000001</v>
      </c>
      <c r="I158">
        <v>6.4</v>
      </c>
      <c r="J158">
        <v>0.2</v>
      </c>
      <c r="K158" t="s">
        <v>22</v>
      </c>
      <c r="L158" t="s">
        <v>21</v>
      </c>
      <c r="M158" s="42">
        <v>120128.295</v>
      </c>
      <c r="N158" s="4">
        <v>30.181346850000001</v>
      </c>
      <c r="O158" s="5">
        <v>3625633.7379000001</v>
      </c>
      <c r="P158">
        <v>157</v>
      </c>
    </row>
    <row r="159" spans="1:16" hidden="1" x14ac:dyDescent="0.3">
      <c r="A159" s="3">
        <v>42162</v>
      </c>
      <c r="B159" s="3" t="str">
        <f t="shared" si="2"/>
        <v>Q2-2015</v>
      </c>
      <c r="C159" t="s">
        <v>14</v>
      </c>
      <c r="D159">
        <v>23</v>
      </c>
      <c r="E159" t="s">
        <v>6</v>
      </c>
      <c r="F159" s="1" t="str">
        <f>TEXT(EnergyDemand__2_14[[#This Row],[Date]],"yyyy")</f>
        <v>2015</v>
      </c>
      <c r="G159">
        <v>11.2</v>
      </c>
      <c r="H159">
        <v>14.5</v>
      </c>
      <c r="I159">
        <v>6.9</v>
      </c>
      <c r="J159">
        <v>0</v>
      </c>
      <c r="K159" t="s">
        <v>22</v>
      </c>
      <c r="L159" t="s">
        <v>21</v>
      </c>
      <c r="M159" s="42">
        <v>109609.685</v>
      </c>
      <c r="N159" s="4">
        <v>23.380384849999999</v>
      </c>
      <c r="O159" s="5">
        <v>2562716.6186000002</v>
      </c>
      <c r="P159">
        <v>158</v>
      </c>
    </row>
    <row r="160" spans="1:16" hidden="1" x14ac:dyDescent="0.3">
      <c r="A160" s="3">
        <v>42163</v>
      </c>
      <c r="B160" s="3" t="str">
        <f t="shared" si="2"/>
        <v>Q2-2015</v>
      </c>
      <c r="C160" t="s">
        <v>14</v>
      </c>
      <c r="D160">
        <v>24</v>
      </c>
      <c r="E160" t="s">
        <v>7</v>
      </c>
      <c r="F160" s="1" t="str">
        <f>TEXT(EnergyDemand__2_14[[#This Row],[Date]],"yyyy")</f>
        <v>2015</v>
      </c>
      <c r="G160">
        <v>11.1</v>
      </c>
      <c r="H160">
        <v>18.5</v>
      </c>
      <c r="I160">
        <v>8.1999999999999993</v>
      </c>
      <c r="J160">
        <v>0</v>
      </c>
      <c r="K160" t="s">
        <v>22</v>
      </c>
      <c r="L160" t="s">
        <v>22</v>
      </c>
      <c r="M160" s="42">
        <v>110715.815</v>
      </c>
      <c r="N160" s="4">
        <v>24.357636500000002</v>
      </c>
      <c r="O160" s="5">
        <v>2696775.5765999998</v>
      </c>
      <c r="P160">
        <v>159</v>
      </c>
    </row>
    <row r="161" spans="1:16" hidden="1" x14ac:dyDescent="0.3">
      <c r="A161" s="3">
        <v>42164</v>
      </c>
      <c r="B161" s="3" t="str">
        <f t="shared" si="2"/>
        <v>Q2-2015</v>
      </c>
      <c r="C161" t="s">
        <v>14</v>
      </c>
      <c r="D161">
        <v>24</v>
      </c>
      <c r="E161" t="s">
        <v>8</v>
      </c>
      <c r="F161" s="1" t="str">
        <f>TEXT(EnergyDemand__2_14[[#This Row],[Date]],"yyyy")</f>
        <v>2015</v>
      </c>
      <c r="G161">
        <v>10.3</v>
      </c>
      <c r="H161">
        <v>13.5</v>
      </c>
      <c r="I161">
        <v>8.6</v>
      </c>
      <c r="J161">
        <v>4</v>
      </c>
      <c r="K161" t="s">
        <v>22</v>
      </c>
      <c r="L161" t="s">
        <v>21</v>
      </c>
      <c r="M161" s="42">
        <v>132854.13500000001</v>
      </c>
      <c r="N161" s="4">
        <v>36.714275120000003</v>
      </c>
      <c r="O161" s="5">
        <v>4877643.2631999999</v>
      </c>
      <c r="P161">
        <v>160</v>
      </c>
    </row>
    <row r="162" spans="1:16" hidden="1" x14ac:dyDescent="0.3">
      <c r="A162" s="3">
        <v>42165</v>
      </c>
      <c r="B162" s="3" t="str">
        <f t="shared" si="2"/>
        <v>Q2-2015</v>
      </c>
      <c r="C162" t="s">
        <v>14</v>
      </c>
      <c r="D162">
        <v>24</v>
      </c>
      <c r="E162" t="s">
        <v>9</v>
      </c>
      <c r="F162" s="1" t="str">
        <f>TEXT(EnergyDemand__2_14[[#This Row],[Date]],"yyyy")</f>
        <v>2015</v>
      </c>
      <c r="G162">
        <v>7.5</v>
      </c>
      <c r="H162">
        <v>13.4</v>
      </c>
      <c r="I162">
        <v>7.1</v>
      </c>
      <c r="J162">
        <v>0</v>
      </c>
      <c r="K162" t="s">
        <v>22</v>
      </c>
      <c r="L162" t="s">
        <v>21</v>
      </c>
      <c r="M162" s="42">
        <v>144125.52499999999</v>
      </c>
      <c r="N162" s="4">
        <v>39.766137469999997</v>
      </c>
      <c r="O162" s="5">
        <v>5731315.4401000002</v>
      </c>
      <c r="P162">
        <v>161</v>
      </c>
    </row>
    <row r="163" spans="1:16" hidden="1" x14ac:dyDescent="0.3">
      <c r="A163" s="3">
        <v>42166</v>
      </c>
      <c r="B163" s="3" t="str">
        <f t="shared" si="2"/>
        <v>Q2-2015</v>
      </c>
      <c r="C163" t="s">
        <v>14</v>
      </c>
      <c r="D163">
        <v>24</v>
      </c>
      <c r="E163" t="s">
        <v>3</v>
      </c>
      <c r="F163" s="1" t="str">
        <f>TEXT(EnergyDemand__2_14[[#This Row],[Date]],"yyyy")</f>
        <v>2015</v>
      </c>
      <c r="G163">
        <v>5.7</v>
      </c>
      <c r="H163">
        <v>14</v>
      </c>
      <c r="I163">
        <v>8.3000000000000007</v>
      </c>
      <c r="J163">
        <v>0</v>
      </c>
      <c r="K163" t="s">
        <v>22</v>
      </c>
      <c r="L163" t="s">
        <v>21</v>
      </c>
      <c r="M163" s="42">
        <v>143465.44500000001</v>
      </c>
      <c r="N163" s="4">
        <v>37.481829380000001</v>
      </c>
      <c r="O163" s="5">
        <v>5377347.3313999996</v>
      </c>
      <c r="P163">
        <v>162</v>
      </c>
    </row>
    <row r="164" spans="1:16" hidden="1" x14ac:dyDescent="0.3">
      <c r="A164" s="3">
        <v>42167</v>
      </c>
      <c r="B164" s="3" t="str">
        <f t="shared" si="2"/>
        <v>Q2-2015</v>
      </c>
      <c r="C164" t="s">
        <v>14</v>
      </c>
      <c r="D164">
        <v>24</v>
      </c>
      <c r="E164" t="s">
        <v>4</v>
      </c>
      <c r="F164" s="1" t="str">
        <f>TEXT(EnergyDemand__2_14[[#This Row],[Date]],"yyyy")</f>
        <v>2015</v>
      </c>
      <c r="G164">
        <v>5.2</v>
      </c>
      <c r="H164">
        <v>13.1</v>
      </c>
      <c r="I164">
        <v>6.9</v>
      </c>
      <c r="J164">
        <v>0</v>
      </c>
      <c r="K164" t="s">
        <v>22</v>
      </c>
      <c r="L164" t="s">
        <v>21</v>
      </c>
      <c r="M164" s="42">
        <v>145005.62</v>
      </c>
      <c r="N164" s="4">
        <v>37.539372819999997</v>
      </c>
      <c r="O164" s="5">
        <v>5443420.0301999999</v>
      </c>
      <c r="P164">
        <v>163</v>
      </c>
    </row>
    <row r="165" spans="1:16" hidden="1" x14ac:dyDescent="0.3">
      <c r="A165" s="3">
        <v>42168</v>
      </c>
      <c r="B165" s="3" t="str">
        <f t="shared" si="2"/>
        <v>Q2-2015</v>
      </c>
      <c r="C165" t="s">
        <v>14</v>
      </c>
      <c r="D165">
        <v>24</v>
      </c>
      <c r="E165" t="s">
        <v>5</v>
      </c>
      <c r="F165" s="1" t="str">
        <f>TEXT(EnergyDemand__2_14[[#This Row],[Date]],"yyyy")</f>
        <v>2015</v>
      </c>
      <c r="G165">
        <v>6</v>
      </c>
      <c r="H165">
        <v>18.2</v>
      </c>
      <c r="I165">
        <v>8</v>
      </c>
      <c r="J165">
        <v>0</v>
      </c>
      <c r="K165" t="s">
        <v>22</v>
      </c>
      <c r="L165" t="s">
        <v>21</v>
      </c>
      <c r="M165" s="42">
        <v>123754.55</v>
      </c>
      <c r="N165" s="4">
        <v>29.868588150000001</v>
      </c>
      <c r="O165" s="5">
        <v>3696373.6856</v>
      </c>
      <c r="P165">
        <v>164</v>
      </c>
    </row>
    <row r="166" spans="1:16" hidden="1" x14ac:dyDescent="0.3">
      <c r="A166" s="3">
        <v>42169</v>
      </c>
      <c r="B166" s="3" t="str">
        <f t="shared" si="2"/>
        <v>Q2-2015</v>
      </c>
      <c r="C166" t="s">
        <v>14</v>
      </c>
      <c r="D166">
        <v>24</v>
      </c>
      <c r="E166" t="s">
        <v>6</v>
      </c>
      <c r="F166" s="1" t="str">
        <f>TEXT(EnergyDemand__2_14[[#This Row],[Date]],"yyyy")</f>
        <v>2015</v>
      </c>
      <c r="G166">
        <v>5.8</v>
      </c>
      <c r="H166">
        <v>17.399999999999999</v>
      </c>
      <c r="I166">
        <v>8</v>
      </c>
      <c r="J166">
        <v>0</v>
      </c>
      <c r="K166" t="s">
        <v>22</v>
      </c>
      <c r="L166" t="s">
        <v>21</v>
      </c>
      <c r="M166" s="42">
        <v>119125.62</v>
      </c>
      <c r="N166" s="4">
        <v>31.598182309999999</v>
      </c>
      <c r="O166" s="5">
        <v>3764153.0586000001</v>
      </c>
      <c r="P166">
        <v>165</v>
      </c>
    </row>
    <row r="167" spans="1:16" hidden="1" x14ac:dyDescent="0.3">
      <c r="A167" s="3">
        <v>42170</v>
      </c>
      <c r="B167" s="3" t="str">
        <f t="shared" si="2"/>
        <v>Q2-2015</v>
      </c>
      <c r="C167" t="s">
        <v>14</v>
      </c>
      <c r="D167">
        <v>25</v>
      </c>
      <c r="E167" t="s">
        <v>7</v>
      </c>
      <c r="F167" s="1" t="str">
        <f>TEXT(EnergyDemand__2_14[[#This Row],[Date]],"yyyy")</f>
        <v>2015</v>
      </c>
      <c r="G167">
        <v>7.1</v>
      </c>
      <c r="H167">
        <v>16.899999999999999</v>
      </c>
      <c r="I167">
        <v>6.6</v>
      </c>
      <c r="J167">
        <v>0</v>
      </c>
      <c r="K167" t="s">
        <v>22</v>
      </c>
      <c r="L167" t="s">
        <v>21</v>
      </c>
      <c r="M167" s="42">
        <v>136054.14499999999</v>
      </c>
      <c r="N167" s="4">
        <v>36.010981530000002</v>
      </c>
      <c r="O167" s="5">
        <v>4899443.3026999999</v>
      </c>
      <c r="P167">
        <v>166</v>
      </c>
    </row>
    <row r="168" spans="1:16" hidden="1" x14ac:dyDescent="0.3">
      <c r="A168" s="3">
        <v>42171</v>
      </c>
      <c r="B168" s="3" t="str">
        <f t="shared" si="2"/>
        <v>Q2-2015</v>
      </c>
      <c r="C168" t="s">
        <v>14</v>
      </c>
      <c r="D168">
        <v>25</v>
      </c>
      <c r="E168" t="s">
        <v>8</v>
      </c>
      <c r="F168" s="1" t="str">
        <f>TEXT(EnergyDemand__2_14[[#This Row],[Date]],"yyyy")</f>
        <v>2015</v>
      </c>
      <c r="G168">
        <v>9.5</v>
      </c>
      <c r="H168">
        <v>16.100000000000001</v>
      </c>
      <c r="I168">
        <v>3.3</v>
      </c>
      <c r="J168">
        <v>5</v>
      </c>
      <c r="K168" t="s">
        <v>22</v>
      </c>
      <c r="L168" t="s">
        <v>21</v>
      </c>
      <c r="M168" s="42">
        <v>139073.785</v>
      </c>
      <c r="N168" s="4">
        <v>36.942819380000003</v>
      </c>
      <c r="O168" s="5">
        <v>5137777.7197000002</v>
      </c>
      <c r="P168">
        <v>167</v>
      </c>
    </row>
    <row r="169" spans="1:16" hidden="1" x14ac:dyDescent="0.3">
      <c r="A169" s="3">
        <v>42172</v>
      </c>
      <c r="B169" s="3" t="str">
        <f t="shared" si="2"/>
        <v>Q2-2015</v>
      </c>
      <c r="C169" t="s">
        <v>14</v>
      </c>
      <c r="D169">
        <v>25</v>
      </c>
      <c r="E169" t="s">
        <v>9</v>
      </c>
      <c r="F169" s="1" t="str">
        <f>TEXT(EnergyDemand__2_14[[#This Row],[Date]],"yyyy")</f>
        <v>2015</v>
      </c>
      <c r="G169">
        <v>11.7</v>
      </c>
      <c r="H169">
        <v>13.8</v>
      </c>
      <c r="I169">
        <v>4.7</v>
      </c>
      <c r="J169">
        <v>0</v>
      </c>
      <c r="K169" t="s">
        <v>22</v>
      </c>
      <c r="L169" t="s">
        <v>21</v>
      </c>
      <c r="M169" s="42">
        <v>134290.46</v>
      </c>
      <c r="N169" s="4">
        <v>39.278599130000003</v>
      </c>
      <c r="O169" s="5">
        <v>5274741.1453</v>
      </c>
      <c r="P169">
        <v>168</v>
      </c>
    </row>
    <row r="170" spans="1:16" hidden="1" x14ac:dyDescent="0.3">
      <c r="A170" s="3">
        <v>42173</v>
      </c>
      <c r="B170" s="3" t="str">
        <f t="shared" si="2"/>
        <v>Q2-2015</v>
      </c>
      <c r="C170" t="s">
        <v>14</v>
      </c>
      <c r="D170">
        <v>25</v>
      </c>
      <c r="E170" t="s">
        <v>3</v>
      </c>
      <c r="F170" s="1" t="str">
        <f>TEXT(EnergyDemand__2_14[[#This Row],[Date]],"yyyy")</f>
        <v>2015</v>
      </c>
      <c r="G170">
        <v>10.7</v>
      </c>
      <c r="H170">
        <v>12.7</v>
      </c>
      <c r="I170">
        <v>4.2</v>
      </c>
      <c r="J170">
        <v>1</v>
      </c>
      <c r="K170" t="s">
        <v>22</v>
      </c>
      <c r="L170" t="s">
        <v>21</v>
      </c>
      <c r="M170" s="42">
        <v>137073.77499999999</v>
      </c>
      <c r="N170" s="4">
        <v>37.45776352</v>
      </c>
      <c r="O170" s="5">
        <v>5134477.0487000002</v>
      </c>
      <c r="P170">
        <v>169</v>
      </c>
    </row>
    <row r="171" spans="1:16" hidden="1" x14ac:dyDescent="0.3">
      <c r="A171" s="3">
        <v>42174</v>
      </c>
      <c r="B171" s="3" t="str">
        <f t="shared" si="2"/>
        <v>Q2-2015</v>
      </c>
      <c r="C171" t="s">
        <v>14</v>
      </c>
      <c r="D171">
        <v>25</v>
      </c>
      <c r="E171" t="s">
        <v>4</v>
      </c>
      <c r="F171" s="1" t="str">
        <f>TEXT(EnergyDemand__2_14[[#This Row],[Date]],"yyyy")</f>
        <v>2015</v>
      </c>
      <c r="G171">
        <v>7</v>
      </c>
      <c r="H171">
        <v>12.4</v>
      </c>
      <c r="I171">
        <v>7.9</v>
      </c>
      <c r="J171">
        <v>0.2</v>
      </c>
      <c r="K171" t="s">
        <v>22</v>
      </c>
      <c r="L171" t="s">
        <v>21</v>
      </c>
      <c r="M171" s="42">
        <v>139781.245</v>
      </c>
      <c r="N171" s="4">
        <v>38.550713739999999</v>
      </c>
      <c r="O171" s="5">
        <v>5388666.7621999998</v>
      </c>
      <c r="P171">
        <v>170</v>
      </c>
    </row>
    <row r="172" spans="1:16" hidden="1" x14ac:dyDescent="0.3">
      <c r="A172" s="3">
        <v>42175</v>
      </c>
      <c r="B172" s="3" t="str">
        <f t="shared" si="2"/>
        <v>Q2-2015</v>
      </c>
      <c r="C172" t="s">
        <v>14</v>
      </c>
      <c r="D172">
        <v>25</v>
      </c>
      <c r="E172" t="s">
        <v>5</v>
      </c>
      <c r="F172" s="1" t="str">
        <f>TEXT(EnergyDemand__2_14[[#This Row],[Date]],"yyyy")</f>
        <v>2015</v>
      </c>
      <c r="G172">
        <v>4.0999999999999996</v>
      </c>
      <c r="H172">
        <v>11.6</v>
      </c>
      <c r="I172">
        <v>7.1</v>
      </c>
      <c r="J172">
        <v>0</v>
      </c>
      <c r="K172" t="s">
        <v>22</v>
      </c>
      <c r="L172" t="s">
        <v>21</v>
      </c>
      <c r="M172" s="42">
        <v>129576.36</v>
      </c>
      <c r="N172" s="4">
        <v>41.097683109999998</v>
      </c>
      <c r="O172" s="5">
        <v>5325288.1818000004</v>
      </c>
      <c r="P172">
        <v>171</v>
      </c>
    </row>
    <row r="173" spans="1:16" hidden="1" x14ac:dyDescent="0.3">
      <c r="A173" s="3">
        <v>42176</v>
      </c>
      <c r="B173" s="3" t="str">
        <f t="shared" si="2"/>
        <v>Q2-2015</v>
      </c>
      <c r="C173" t="s">
        <v>14</v>
      </c>
      <c r="D173">
        <v>25</v>
      </c>
      <c r="E173" t="s">
        <v>6</v>
      </c>
      <c r="F173" s="1" t="str">
        <f>TEXT(EnergyDemand__2_14[[#This Row],[Date]],"yyyy")</f>
        <v>2015</v>
      </c>
      <c r="G173">
        <v>2.2000000000000002</v>
      </c>
      <c r="H173">
        <v>12.9</v>
      </c>
      <c r="I173">
        <v>8.6</v>
      </c>
      <c r="J173">
        <v>0</v>
      </c>
      <c r="K173" t="s">
        <v>22</v>
      </c>
      <c r="L173" t="s">
        <v>21</v>
      </c>
      <c r="M173" s="42">
        <v>124910.57</v>
      </c>
      <c r="N173" s="4">
        <v>33.902389839999998</v>
      </c>
      <c r="O173" s="5">
        <v>4234766.8393000001</v>
      </c>
      <c r="P173">
        <v>172</v>
      </c>
    </row>
    <row r="174" spans="1:16" hidden="1" x14ac:dyDescent="0.3">
      <c r="A174" s="3">
        <v>42177</v>
      </c>
      <c r="B174" s="3" t="str">
        <f t="shared" si="2"/>
        <v>Q2-2015</v>
      </c>
      <c r="C174" t="s">
        <v>14</v>
      </c>
      <c r="D174">
        <v>26</v>
      </c>
      <c r="E174" t="s">
        <v>7</v>
      </c>
      <c r="F174" s="1" t="str">
        <f>TEXT(EnergyDemand__2_14[[#This Row],[Date]],"yyyy")</f>
        <v>2015</v>
      </c>
      <c r="G174">
        <v>3.6</v>
      </c>
      <c r="H174">
        <v>14.1</v>
      </c>
      <c r="I174">
        <v>6.2</v>
      </c>
      <c r="J174">
        <v>0</v>
      </c>
      <c r="K174" t="s">
        <v>22</v>
      </c>
      <c r="L174" t="s">
        <v>21</v>
      </c>
      <c r="M174" s="42">
        <v>140431.35999999999</v>
      </c>
      <c r="N174" s="4">
        <v>30.477831179999999</v>
      </c>
      <c r="O174" s="5">
        <v>4280043.2824999997</v>
      </c>
      <c r="P174">
        <v>173</v>
      </c>
    </row>
    <row r="175" spans="1:16" hidden="1" x14ac:dyDescent="0.3">
      <c r="A175" s="3">
        <v>42178</v>
      </c>
      <c r="B175" s="3" t="str">
        <f t="shared" si="2"/>
        <v>Q2-2015</v>
      </c>
      <c r="C175" t="s">
        <v>14</v>
      </c>
      <c r="D175">
        <v>26</v>
      </c>
      <c r="E175" t="s">
        <v>8</v>
      </c>
      <c r="F175" s="1" t="str">
        <f>TEXT(EnergyDemand__2_14[[#This Row],[Date]],"yyyy")</f>
        <v>2015</v>
      </c>
      <c r="G175">
        <v>9.6</v>
      </c>
      <c r="H175">
        <v>17.600000000000001</v>
      </c>
      <c r="I175">
        <v>5.8</v>
      </c>
      <c r="J175">
        <v>0</v>
      </c>
      <c r="K175" t="s">
        <v>22</v>
      </c>
      <c r="L175" t="s">
        <v>21</v>
      </c>
      <c r="M175" s="42">
        <v>133171.4</v>
      </c>
      <c r="N175" s="4">
        <v>30.238061600000002</v>
      </c>
      <c r="O175" s="5">
        <v>4026844.9966000002</v>
      </c>
      <c r="P175">
        <v>174</v>
      </c>
    </row>
    <row r="176" spans="1:16" hidden="1" x14ac:dyDescent="0.3">
      <c r="A176" s="3">
        <v>42179</v>
      </c>
      <c r="B176" s="3" t="str">
        <f t="shared" si="2"/>
        <v>Q2-2015</v>
      </c>
      <c r="C176" t="s">
        <v>14</v>
      </c>
      <c r="D176">
        <v>26</v>
      </c>
      <c r="E176" t="s">
        <v>9</v>
      </c>
      <c r="F176" s="1" t="str">
        <f>TEXT(EnergyDemand__2_14[[#This Row],[Date]],"yyyy")</f>
        <v>2015</v>
      </c>
      <c r="G176">
        <v>12.2</v>
      </c>
      <c r="H176">
        <v>16</v>
      </c>
      <c r="I176">
        <v>7.7</v>
      </c>
      <c r="J176">
        <v>0</v>
      </c>
      <c r="K176" t="s">
        <v>22</v>
      </c>
      <c r="L176" t="s">
        <v>21</v>
      </c>
      <c r="M176" s="42">
        <v>135407.57</v>
      </c>
      <c r="N176" s="4">
        <v>32.217778950000003</v>
      </c>
      <c r="O176" s="5">
        <v>4362531.1584000001</v>
      </c>
      <c r="P176">
        <v>175</v>
      </c>
    </row>
    <row r="177" spans="1:16" hidden="1" x14ac:dyDescent="0.3">
      <c r="A177" s="3">
        <v>42180</v>
      </c>
      <c r="B177" s="3" t="str">
        <f t="shared" si="2"/>
        <v>Q2-2015</v>
      </c>
      <c r="C177" t="s">
        <v>14</v>
      </c>
      <c r="D177">
        <v>26</v>
      </c>
      <c r="E177" t="s">
        <v>3</v>
      </c>
      <c r="F177" s="1" t="str">
        <f>TEXT(EnergyDemand__2_14[[#This Row],[Date]],"yyyy")</f>
        <v>2015</v>
      </c>
      <c r="G177">
        <v>9.6</v>
      </c>
      <c r="H177">
        <v>14</v>
      </c>
      <c r="I177">
        <v>6.3</v>
      </c>
      <c r="J177">
        <v>0</v>
      </c>
      <c r="K177" t="s">
        <v>22</v>
      </c>
      <c r="L177" t="s">
        <v>21</v>
      </c>
      <c r="M177" s="42">
        <v>137379.23000000001</v>
      </c>
      <c r="N177" s="4">
        <v>33.054838169999996</v>
      </c>
      <c r="O177" s="5">
        <v>4541048.2155999998</v>
      </c>
      <c r="P177">
        <v>176</v>
      </c>
    </row>
    <row r="178" spans="1:16" hidden="1" x14ac:dyDescent="0.3">
      <c r="A178" s="3">
        <v>42181</v>
      </c>
      <c r="B178" s="3" t="str">
        <f t="shared" si="2"/>
        <v>Q2-2015</v>
      </c>
      <c r="C178" t="s">
        <v>14</v>
      </c>
      <c r="D178">
        <v>26</v>
      </c>
      <c r="E178" t="s">
        <v>4</v>
      </c>
      <c r="F178" s="1" t="str">
        <f>TEXT(EnergyDemand__2_14[[#This Row],[Date]],"yyyy")</f>
        <v>2015</v>
      </c>
      <c r="G178">
        <v>10.5</v>
      </c>
      <c r="H178">
        <v>16.899999999999999</v>
      </c>
      <c r="I178">
        <v>7.1</v>
      </c>
      <c r="J178">
        <v>0</v>
      </c>
      <c r="K178" t="s">
        <v>21</v>
      </c>
      <c r="L178" t="s">
        <v>21</v>
      </c>
      <c r="M178" s="42">
        <v>135562.07500000001</v>
      </c>
      <c r="N178" s="4">
        <v>31.92862512</v>
      </c>
      <c r="O178" s="5">
        <v>4328310.6732000001</v>
      </c>
      <c r="P178">
        <v>177</v>
      </c>
    </row>
    <row r="179" spans="1:16" hidden="1" x14ac:dyDescent="0.3">
      <c r="A179" s="3">
        <v>42182</v>
      </c>
      <c r="B179" s="3" t="str">
        <f t="shared" si="2"/>
        <v>Q2-2015</v>
      </c>
      <c r="C179" t="s">
        <v>14</v>
      </c>
      <c r="D179">
        <v>26</v>
      </c>
      <c r="E179" t="s">
        <v>5</v>
      </c>
      <c r="F179" s="1" t="str">
        <f>TEXT(EnergyDemand__2_14[[#This Row],[Date]],"yyyy")</f>
        <v>2015</v>
      </c>
      <c r="G179">
        <v>8</v>
      </c>
      <c r="H179">
        <v>14.1</v>
      </c>
      <c r="I179">
        <v>5</v>
      </c>
      <c r="J179">
        <v>0</v>
      </c>
      <c r="K179" t="s">
        <v>21</v>
      </c>
      <c r="L179" t="s">
        <v>21</v>
      </c>
      <c r="M179" s="42">
        <v>124587.43</v>
      </c>
      <c r="N179" s="4">
        <v>28.292540349999999</v>
      </c>
      <c r="O179" s="5">
        <v>3524894.8903999999</v>
      </c>
      <c r="P179">
        <v>178</v>
      </c>
    </row>
    <row r="180" spans="1:16" hidden="1" x14ac:dyDescent="0.3">
      <c r="A180" s="3">
        <v>42183</v>
      </c>
      <c r="B180" s="3" t="str">
        <f t="shared" si="2"/>
        <v>Q2-2015</v>
      </c>
      <c r="C180" t="s">
        <v>14</v>
      </c>
      <c r="D180">
        <v>26</v>
      </c>
      <c r="E180" t="s">
        <v>6</v>
      </c>
      <c r="F180" s="1" t="str">
        <f>TEXT(EnergyDemand__2_14[[#This Row],[Date]],"yyyy")</f>
        <v>2015</v>
      </c>
      <c r="G180">
        <v>9.6</v>
      </c>
      <c r="H180">
        <v>14.5</v>
      </c>
      <c r="I180">
        <v>4.0999999999999996</v>
      </c>
      <c r="J180">
        <v>0</v>
      </c>
      <c r="K180" t="s">
        <v>21</v>
      </c>
      <c r="L180" t="s">
        <v>21</v>
      </c>
      <c r="M180" s="42">
        <v>119277.48</v>
      </c>
      <c r="N180" s="4">
        <v>31.00149176</v>
      </c>
      <c r="O180" s="5">
        <v>3697779.8133999999</v>
      </c>
      <c r="P180">
        <v>179</v>
      </c>
    </row>
    <row r="181" spans="1:16" hidden="1" x14ac:dyDescent="0.3">
      <c r="A181" s="3">
        <v>42184</v>
      </c>
      <c r="B181" s="3" t="str">
        <f t="shared" si="2"/>
        <v>Q2-2015</v>
      </c>
      <c r="C181" t="s">
        <v>14</v>
      </c>
      <c r="D181">
        <v>27</v>
      </c>
      <c r="E181" t="s">
        <v>7</v>
      </c>
      <c r="F181" s="1" t="str">
        <f>TEXT(EnergyDemand__2_14[[#This Row],[Date]],"yyyy")</f>
        <v>2015</v>
      </c>
      <c r="G181">
        <v>6.9</v>
      </c>
      <c r="H181">
        <v>12.3</v>
      </c>
      <c r="I181">
        <v>5.6</v>
      </c>
      <c r="J181">
        <v>0</v>
      </c>
      <c r="K181" t="s">
        <v>21</v>
      </c>
      <c r="L181" t="s">
        <v>21</v>
      </c>
      <c r="M181" s="42">
        <v>139468.155</v>
      </c>
      <c r="N181" s="4">
        <v>35.775398760000002</v>
      </c>
      <c r="O181" s="5">
        <v>4989528.8594000004</v>
      </c>
      <c r="P181">
        <v>180</v>
      </c>
    </row>
    <row r="182" spans="1:16" hidden="1" x14ac:dyDescent="0.3">
      <c r="A182" s="3">
        <v>42185</v>
      </c>
      <c r="B182" s="3" t="str">
        <f t="shared" si="2"/>
        <v>Q2-2015</v>
      </c>
      <c r="C182" t="s">
        <v>14</v>
      </c>
      <c r="D182">
        <v>27</v>
      </c>
      <c r="E182" t="s">
        <v>8</v>
      </c>
      <c r="F182" s="1" t="str">
        <f>TEXT(EnergyDemand__2_14[[#This Row],[Date]],"yyyy")</f>
        <v>2015</v>
      </c>
      <c r="G182">
        <v>5</v>
      </c>
      <c r="H182">
        <v>14.2</v>
      </c>
      <c r="I182">
        <v>7.9</v>
      </c>
      <c r="J182">
        <v>0</v>
      </c>
      <c r="K182" t="s">
        <v>21</v>
      </c>
      <c r="L182" t="s">
        <v>21</v>
      </c>
      <c r="M182" s="42">
        <v>143170.05499999999</v>
      </c>
      <c r="N182" s="4">
        <v>37.625258199999998</v>
      </c>
      <c r="O182" s="5">
        <v>5386810.2858999996</v>
      </c>
      <c r="P182">
        <v>181</v>
      </c>
    </row>
    <row r="183" spans="1:16" hidden="1" x14ac:dyDescent="0.3">
      <c r="A183" s="3">
        <v>42186</v>
      </c>
      <c r="B183" s="3" t="str">
        <f t="shared" si="2"/>
        <v>Q3-2015</v>
      </c>
      <c r="C183" t="s">
        <v>15</v>
      </c>
      <c r="D183">
        <v>27</v>
      </c>
      <c r="E183" t="s">
        <v>9</v>
      </c>
      <c r="F183" s="1" t="str">
        <f>TEXT(EnergyDemand__2_14[[#This Row],[Date]],"yyyy")</f>
        <v>2015</v>
      </c>
      <c r="G183">
        <v>7.4</v>
      </c>
      <c r="H183">
        <v>15</v>
      </c>
      <c r="I183">
        <v>6.9</v>
      </c>
      <c r="J183">
        <v>0</v>
      </c>
      <c r="K183" t="s">
        <v>21</v>
      </c>
      <c r="L183" t="s">
        <v>21</v>
      </c>
      <c r="M183" s="42">
        <v>138931</v>
      </c>
      <c r="N183" s="4">
        <v>29.520946160000001</v>
      </c>
      <c r="O183" s="5">
        <v>4101374.571</v>
      </c>
      <c r="P183">
        <v>182</v>
      </c>
    </row>
    <row r="184" spans="1:16" hidden="1" x14ac:dyDescent="0.3">
      <c r="A184" s="3">
        <v>42187</v>
      </c>
      <c r="B184" s="3" t="str">
        <f t="shared" si="2"/>
        <v>Q3-2015</v>
      </c>
      <c r="C184" t="s">
        <v>15</v>
      </c>
      <c r="D184">
        <v>27</v>
      </c>
      <c r="E184" t="s">
        <v>3</v>
      </c>
      <c r="F184" s="1" t="str">
        <f>TEXT(EnergyDemand__2_14[[#This Row],[Date]],"yyyy")</f>
        <v>2015</v>
      </c>
      <c r="G184">
        <v>10.3</v>
      </c>
      <c r="H184">
        <v>11.9</v>
      </c>
      <c r="I184">
        <v>7</v>
      </c>
      <c r="J184">
        <v>0.6</v>
      </c>
      <c r="K184" t="s">
        <v>21</v>
      </c>
      <c r="L184" t="s">
        <v>21</v>
      </c>
      <c r="M184" s="42">
        <v>138972.42499999999</v>
      </c>
      <c r="N184" s="4">
        <v>35.618313800000003</v>
      </c>
      <c r="O184" s="5">
        <v>4949963.4431999996</v>
      </c>
      <c r="P184">
        <v>183</v>
      </c>
    </row>
    <row r="185" spans="1:16" hidden="1" x14ac:dyDescent="0.3">
      <c r="A185" s="3">
        <v>42188</v>
      </c>
      <c r="B185" s="3" t="str">
        <f t="shared" si="2"/>
        <v>Q3-2015</v>
      </c>
      <c r="C185" t="s">
        <v>15</v>
      </c>
      <c r="D185">
        <v>27</v>
      </c>
      <c r="E185" t="s">
        <v>4</v>
      </c>
      <c r="F185" s="1" t="str">
        <f>TEXT(EnergyDemand__2_14[[#This Row],[Date]],"yyyy")</f>
        <v>2015</v>
      </c>
      <c r="G185">
        <v>5.9</v>
      </c>
      <c r="H185">
        <v>12</v>
      </c>
      <c r="I185">
        <v>5</v>
      </c>
      <c r="J185">
        <v>2.6</v>
      </c>
      <c r="K185" t="s">
        <v>21</v>
      </c>
      <c r="L185" t="s">
        <v>21</v>
      </c>
      <c r="M185" s="42">
        <v>145713.81</v>
      </c>
      <c r="N185" s="4">
        <v>42.629576239999999</v>
      </c>
      <c r="O185" s="5">
        <v>6211717.9726</v>
      </c>
      <c r="P185">
        <v>184</v>
      </c>
    </row>
    <row r="186" spans="1:16" hidden="1" x14ac:dyDescent="0.3">
      <c r="A186" s="3">
        <v>42189</v>
      </c>
      <c r="B186" s="3" t="str">
        <f t="shared" si="2"/>
        <v>Q3-2015</v>
      </c>
      <c r="C186" t="s">
        <v>15</v>
      </c>
      <c r="D186">
        <v>27</v>
      </c>
      <c r="E186" t="s">
        <v>5</v>
      </c>
      <c r="F186" s="1" t="str">
        <f>TEXT(EnergyDemand__2_14[[#This Row],[Date]],"yyyy")</f>
        <v>2015</v>
      </c>
      <c r="G186">
        <v>7.3</v>
      </c>
      <c r="H186">
        <v>10.6</v>
      </c>
      <c r="I186">
        <v>2.8</v>
      </c>
      <c r="J186">
        <v>0</v>
      </c>
      <c r="K186" t="s">
        <v>21</v>
      </c>
      <c r="L186" t="s">
        <v>21</v>
      </c>
      <c r="M186" s="42">
        <v>130073.27</v>
      </c>
      <c r="N186" s="4">
        <v>29.127825269999999</v>
      </c>
      <c r="O186" s="5">
        <v>3788751.4808999998</v>
      </c>
      <c r="P186">
        <v>185</v>
      </c>
    </row>
    <row r="187" spans="1:16" hidden="1" x14ac:dyDescent="0.3">
      <c r="A187" s="3">
        <v>42190</v>
      </c>
      <c r="B187" s="3" t="str">
        <f t="shared" si="2"/>
        <v>Q3-2015</v>
      </c>
      <c r="C187" t="s">
        <v>15</v>
      </c>
      <c r="D187">
        <v>27</v>
      </c>
      <c r="E187" t="s">
        <v>6</v>
      </c>
      <c r="F187" s="1" t="str">
        <f>TEXT(EnergyDemand__2_14[[#This Row],[Date]],"yyyy")</f>
        <v>2015</v>
      </c>
      <c r="G187">
        <v>8.1999999999999993</v>
      </c>
      <c r="H187">
        <v>14.9</v>
      </c>
      <c r="I187">
        <v>8.1999999999999993</v>
      </c>
      <c r="J187">
        <v>2</v>
      </c>
      <c r="K187" t="s">
        <v>21</v>
      </c>
      <c r="L187" t="s">
        <v>21</v>
      </c>
      <c r="M187" s="42">
        <v>117312.925</v>
      </c>
      <c r="N187" s="4">
        <v>24.00328983</v>
      </c>
      <c r="O187" s="5">
        <v>2815896.1395999999</v>
      </c>
      <c r="P187">
        <v>186</v>
      </c>
    </row>
    <row r="188" spans="1:16" hidden="1" x14ac:dyDescent="0.3">
      <c r="A188" s="3">
        <v>42191</v>
      </c>
      <c r="B188" s="3" t="str">
        <f t="shared" si="2"/>
        <v>Q3-2015</v>
      </c>
      <c r="C188" t="s">
        <v>15</v>
      </c>
      <c r="D188">
        <v>28</v>
      </c>
      <c r="E188" t="s">
        <v>7</v>
      </c>
      <c r="F188" s="1" t="str">
        <f>TEXT(EnergyDemand__2_14[[#This Row],[Date]],"yyyy")</f>
        <v>2015</v>
      </c>
      <c r="G188">
        <v>7.5</v>
      </c>
      <c r="H188">
        <v>11.5</v>
      </c>
      <c r="I188">
        <v>4.4000000000000004</v>
      </c>
      <c r="J188">
        <v>1.6</v>
      </c>
      <c r="K188" t="s">
        <v>21</v>
      </c>
      <c r="L188" t="s">
        <v>21</v>
      </c>
      <c r="M188" s="42">
        <v>143176.33499999999</v>
      </c>
      <c r="N188" s="4">
        <v>36.041788840000002</v>
      </c>
      <c r="O188" s="5">
        <v>5160331.233</v>
      </c>
      <c r="P188">
        <v>187</v>
      </c>
    </row>
    <row r="189" spans="1:16" hidden="1" x14ac:dyDescent="0.3">
      <c r="A189" s="3">
        <v>42192</v>
      </c>
      <c r="B189" s="3" t="str">
        <f t="shared" si="2"/>
        <v>Q3-2015</v>
      </c>
      <c r="C189" t="s">
        <v>15</v>
      </c>
      <c r="D189">
        <v>28</v>
      </c>
      <c r="E189" t="s">
        <v>8</v>
      </c>
      <c r="F189" s="1" t="str">
        <f>TEXT(EnergyDemand__2_14[[#This Row],[Date]],"yyyy")</f>
        <v>2015</v>
      </c>
      <c r="G189">
        <v>7.4</v>
      </c>
      <c r="H189">
        <v>14.2</v>
      </c>
      <c r="I189">
        <v>7</v>
      </c>
      <c r="J189">
        <v>2.2000000000000002</v>
      </c>
      <c r="K189" t="s">
        <v>21</v>
      </c>
      <c r="L189" t="s">
        <v>21</v>
      </c>
      <c r="M189" s="42">
        <v>143984.39000000001</v>
      </c>
      <c r="N189" s="4">
        <v>37.297517450000001</v>
      </c>
      <c r="O189" s="5">
        <v>5370260.2986000003</v>
      </c>
      <c r="P189">
        <v>188</v>
      </c>
    </row>
    <row r="190" spans="1:16" hidden="1" x14ac:dyDescent="0.3">
      <c r="A190" s="3">
        <v>42193</v>
      </c>
      <c r="B190" s="3" t="str">
        <f t="shared" si="2"/>
        <v>Q3-2015</v>
      </c>
      <c r="C190" t="s">
        <v>15</v>
      </c>
      <c r="D190">
        <v>28</v>
      </c>
      <c r="E190" t="s">
        <v>9</v>
      </c>
      <c r="F190" s="1" t="str">
        <f>TEXT(EnergyDemand__2_14[[#This Row],[Date]],"yyyy")</f>
        <v>2015</v>
      </c>
      <c r="G190">
        <v>4.9000000000000004</v>
      </c>
      <c r="H190">
        <v>14.8</v>
      </c>
      <c r="I190">
        <v>8.5</v>
      </c>
      <c r="J190">
        <v>0.2</v>
      </c>
      <c r="K190" t="s">
        <v>21</v>
      </c>
      <c r="L190" t="s">
        <v>21</v>
      </c>
      <c r="M190" s="42">
        <v>141696.29500000001</v>
      </c>
      <c r="N190" s="4">
        <v>40.583806850000002</v>
      </c>
      <c r="O190" s="5">
        <v>5750575.0675999997</v>
      </c>
      <c r="P190">
        <v>189</v>
      </c>
    </row>
    <row r="191" spans="1:16" hidden="1" x14ac:dyDescent="0.3">
      <c r="A191" s="3">
        <v>42194</v>
      </c>
      <c r="B191" s="3" t="str">
        <f t="shared" si="2"/>
        <v>Q3-2015</v>
      </c>
      <c r="C191" t="s">
        <v>15</v>
      </c>
      <c r="D191">
        <v>28</v>
      </c>
      <c r="E191" t="s">
        <v>3</v>
      </c>
      <c r="F191" s="1" t="str">
        <f>TEXT(EnergyDemand__2_14[[#This Row],[Date]],"yyyy")</f>
        <v>2015</v>
      </c>
      <c r="G191">
        <v>6.5</v>
      </c>
      <c r="H191">
        <v>13.4</v>
      </c>
      <c r="I191">
        <v>3.5</v>
      </c>
      <c r="J191">
        <v>0</v>
      </c>
      <c r="K191" t="s">
        <v>21</v>
      </c>
      <c r="L191" t="s">
        <v>21</v>
      </c>
      <c r="M191" s="42">
        <v>141994.375</v>
      </c>
      <c r="N191" s="4">
        <v>38.517273539999998</v>
      </c>
      <c r="O191" s="5">
        <v>5469236.1830000002</v>
      </c>
      <c r="P191">
        <v>190</v>
      </c>
    </row>
    <row r="192" spans="1:16" hidden="1" x14ac:dyDescent="0.3">
      <c r="A192" s="3">
        <v>42195</v>
      </c>
      <c r="B192" s="3" t="str">
        <f t="shared" si="2"/>
        <v>Q3-2015</v>
      </c>
      <c r="C192" t="s">
        <v>15</v>
      </c>
      <c r="D192">
        <v>28</v>
      </c>
      <c r="E192" t="s">
        <v>4</v>
      </c>
      <c r="F192" s="1" t="str">
        <f>TEXT(EnergyDemand__2_14[[#This Row],[Date]],"yyyy")</f>
        <v>2015</v>
      </c>
      <c r="G192">
        <v>7.6</v>
      </c>
      <c r="H192">
        <v>14.3</v>
      </c>
      <c r="I192">
        <v>5.8</v>
      </c>
      <c r="J192">
        <v>0</v>
      </c>
      <c r="K192" t="s">
        <v>21</v>
      </c>
      <c r="L192" t="s">
        <v>21</v>
      </c>
      <c r="M192" s="42">
        <v>136884.095</v>
      </c>
      <c r="N192" s="4">
        <v>32.288455370000001</v>
      </c>
      <c r="O192" s="5">
        <v>4419775.9923</v>
      </c>
      <c r="P192">
        <v>191</v>
      </c>
    </row>
    <row r="193" spans="1:16" hidden="1" x14ac:dyDescent="0.3">
      <c r="A193" s="3">
        <v>42196</v>
      </c>
      <c r="B193" s="3" t="str">
        <f t="shared" si="2"/>
        <v>Q3-2015</v>
      </c>
      <c r="C193" t="s">
        <v>15</v>
      </c>
      <c r="D193">
        <v>28</v>
      </c>
      <c r="E193" t="s">
        <v>5</v>
      </c>
      <c r="F193" s="1" t="str">
        <f>TEXT(EnergyDemand__2_14[[#This Row],[Date]],"yyyy")</f>
        <v>2015</v>
      </c>
      <c r="G193">
        <v>10.9</v>
      </c>
      <c r="H193">
        <v>13.1</v>
      </c>
      <c r="I193">
        <v>3.7</v>
      </c>
      <c r="J193">
        <v>0.2</v>
      </c>
      <c r="K193" t="s">
        <v>21</v>
      </c>
      <c r="L193" t="s">
        <v>21</v>
      </c>
      <c r="M193" s="42">
        <v>123971.705</v>
      </c>
      <c r="N193" s="4">
        <v>30.621819909999999</v>
      </c>
      <c r="O193" s="5">
        <v>3796239.2244000002</v>
      </c>
      <c r="P193">
        <v>192</v>
      </c>
    </row>
    <row r="194" spans="1:16" hidden="1" x14ac:dyDescent="0.3">
      <c r="A194" s="3">
        <v>42197</v>
      </c>
      <c r="B194" s="3" t="str">
        <f t="shared" ref="B194:B257" si="3">"Q" &amp;INT((MONTH(A194)+2)/3) &amp; "-" &amp; YEAR(A194)</f>
        <v>Q3-2015</v>
      </c>
      <c r="C194" t="s">
        <v>15</v>
      </c>
      <c r="D194">
        <v>28</v>
      </c>
      <c r="E194" t="s">
        <v>6</v>
      </c>
      <c r="F194" s="1" t="str">
        <f>TEXT(EnergyDemand__2_14[[#This Row],[Date]],"yyyy")</f>
        <v>2015</v>
      </c>
      <c r="G194">
        <v>3.4</v>
      </c>
      <c r="H194">
        <v>12.3</v>
      </c>
      <c r="I194">
        <v>2.9</v>
      </c>
      <c r="J194">
        <v>1.6</v>
      </c>
      <c r="K194" t="s">
        <v>21</v>
      </c>
      <c r="L194" t="s">
        <v>21</v>
      </c>
      <c r="M194" s="42">
        <v>124790.69500000001</v>
      </c>
      <c r="N194" s="4">
        <v>33.152119050000003</v>
      </c>
      <c r="O194" s="5">
        <v>4137075.977</v>
      </c>
      <c r="P194">
        <v>193</v>
      </c>
    </row>
    <row r="195" spans="1:16" hidden="1" x14ac:dyDescent="0.3">
      <c r="A195" s="3">
        <v>42198</v>
      </c>
      <c r="B195" s="3" t="str">
        <f t="shared" si="3"/>
        <v>Q3-2015</v>
      </c>
      <c r="C195" t="s">
        <v>15</v>
      </c>
      <c r="D195">
        <v>29</v>
      </c>
      <c r="E195" t="s">
        <v>7</v>
      </c>
      <c r="F195" s="1" t="str">
        <f>TEXT(EnergyDemand__2_14[[#This Row],[Date]],"yyyy")</f>
        <v>2015</v>
      </c>
      <c r="G195">
        <v>6.1</v>
      </c>
      <c r="H195">
        <v>12.7</v>
      </c>
      <c r="I195">
        <v>4.2</v>
      </c>
      <c r="J195">
        <v>28.4</v>
      </c>
      <c r="K195" t="s">
        <v>21</v>
      </c>
      <c r="L195" t="s">
        <v>21</v>
      </c>
      <c r="M195" s="42">
        <v>138680.33499999999</v>
      </c>
      <c r="N195" s="4">
        <v>47.526301529999998</v>
      </c>
      <c r="O195" s="5">
        <v>6590963.4175000004</v>
      </c>
      <c r="P195">
        <v>194</v>
      </c>
    </row>
    <row r="196" spans="1:16" hidden="1" x14ac:dyDescent="0.3">
      <c r="A196" s="3">
        <v>42199</v>
      </c>
      <c r="B196" s="3" t="str">
        <f t="shared" si="3"/>
        <v>Q3-2015</v>
      </c>
      <c r="C196" t="s">
        <v>15</v>
      </c>
      <c r="D196">
        <v>29</v>
      </c>
      <c r="E196" t="s">
        <v>8</v>
      </c>
      <c r="F196" s="1" t="str">
        <f>TEXT(EnergyDemand__2_14[[#This Row],[Date]],"yyyy")</f>
        <v>2015</v>
      </c>
      <c r="G196">
        <v>8.1</v>
      </c>
      <c r="H196">
        <v>9.8000000000000007</v>
      </c>
      <c r="I196">
        <v>4.8</v>
      </c>
      <c r="J196">
        <v>3.8</v>
      </c>
      <c r="K196" t="s">
        <v>22</v>
      </c>
      <c r="L196" t="s">
        <v>21</v>
      </c>
      <c r="M196" s="42">
        <v>150671.10500000001</v>
      </c>
      <c r="N196" s="4">
        <v>45.25558281</v>
      </c>
      <c r="O196" s="5">
        <v>6818708.6694</v>
      </c>
      <c r="P196">
        <v>195</v>
      </c>
    </row>
    <row r="197" spans="1:16" hidden="1" x14ac:dyDescent="0.3">
      <c r="A197" s="3">
        <v>42200</v>
      </c>
      <c r="B197" s="3" t="str">
        <f t="shared" si="3"/>
        <v>Q3-2015</v>
      </c>
      <c r="C197" t="s">
        <v>15</v>
      </c>
      <c r="D197">
        <v>29</v>
      </c>
      <c r="E197" t="s">
        <v>9</v>
      </c>
      <c r="F197" s="1" t="str">
        <f>TEXT(EnergyDemand__2_14[[#This Row],[Date]],"yyyy")</f>
        <v>2015</v>
      </c>
      <c r="G197">
        <v>5.8</v>
      </c>
      <c r="H197">
        <v>10.5</v>
      </c>
      <c r="I197">
        <v>7.4</v>
      </c>
      <c r="J197">
        <v>3.6</v>
      </c>
      <c r="K197" t="s">
        <v>22</v>
      </c>
      <c r="L197" t="s">
        <v>21</v>
      </c>
      <c r="M197" s="42">
        <v>151270.54</v>
      </c>
      <c r="N197" s="4">
        <v>50.497418199999998</v>
      </c>
      <c r="O197" s="5">
        <v>7638771.7197000002</v>
      </c>
      <c r="P197">
        <v>196</v>
      </c>
    </row>
    <row r="198" spans="1:16" hidden="1" x14ac:dyDescent="0.3">
      <c r="A198" s="3">
        <v>42201</v>
      </c>
      <c r="B198" s="3" t="str">
        <f t="shared" si="3"/>
        <v>Q3-2015</v>
      </c>
      <c r="C198" t="s">
        <v>15</v>
      </c>
      <c r="D198">
        <v>29</v>
      </c>
      <c r="E198" t="s">
        <v>3</v>
      </c>
      <c r="F198" s="1" t="str">
        <f>TEXT(EnergyDemand__2_14[[#This Row],[Date]],"yyyy")</f>
        <v>2015</v>
      </c>
      <c r="G198">
        <v>6.6</v>
      </c>
      <c r="H198">
        <v>12.3</v>
      </c>
      <c r="I198">
        <v>8.1</v>
      </c>
      <c r="J198">
        <v>0.2</v>
      </c>
      <c r="K198" t="s">
        <v>22</v>
      </c>
      <c r="L198" t="s">
        <v>21</v>
      </c>
      <c r="M198" s="42">
        <v>144797.98000000001</v>
      </c>
      <c r="N198" s="4">
        <v>40.471707639999998</v>
      </c>
      <c r="O198" s="5">
        <v>5860221.5133999996</v>
      </c>
      <c r="P198">
        <v>197</v>
      </c>
    </row>
    <row r="199" spans="1:16" hidden="1" x14ac:dyDescent="0.3">
      <c r="A199" s="3">
        <v>42202</v>
      </c>
      <c r="B199" s="3" t="str">
        <f t="shared" si="3"/>
        <v>Q3-2015</v>
      </c>
      <c r="C199" t="s">
        <v>15</v>
      </c>
      <c r="D199">
        <v>29</v>
      </c>
      <c r="E199" t="s">
        <v>4</v>
      </c>
      <c r="F199" s="1" t="str">
        <f>TEXT(EnergyDemand__2_14[[#This Row],[Date]],"yyyy")</f>
        <v>2015</v>
      </c>
      <c r="G199">
        <v>7.3</v>
      </c>
      <c r="H199">
        <v>12.3</v>
      </c>
      <c r="I199">
        <v>6.5</v>
      </c>
      <c r="J199">
        <v>2.4</v>
      </c>
      <c r="K199" t="s">
        <v>22</v>
      </c>
      <c r="L199" t="s">
        <v>21</v>
      </c>
      <c r="M199" s="42">
        <v>142965.48000000001</v>
      </c>
      <c r="N199" s="4">
        <v>49.218506959999999</v>
      </c>
      <c r="O199" s="5">
        <v>7036547.4724000003</v>
      </c>
      <c r="P199">
        <v>198</v>
      </c>
    </row>
    <row r="200" spans="1:16" hidden="1" x14ac:dyDescent="0.3">
      <c r="A200" s="3">
        <v>42203</v>
      </c>
      <c r="B200" s="3" t="str">
        <f t="shared" si="3"/>
        <v>Q3-2015</v>
      </c>
      <c r="C200" t="s">
        <v>15</v>
      </c>
      <c r="D200">
        <v>29</v>
      </c>
      <c r="E200" t="s">
        <v>5</v>
      </c>
      <c r="F200" s="1" t="str">
        <f>TEXT(EnergyDemand__2_14[[#This Row],[Date]],"yyyy")</f>
        <v>2015</v>
      </c>
      <c r="G200">
        <v>6.1</v>
      </c>
      <c r="H200">
        <v>11.5</v>
      </c>
      <c r="I200">
        <v>9.5</v>
      </c>
      <c r="J200">
        <v>0.4</v>
      </c>
      <c r="K200" t="s">
        <v>22</v>
      </c>
      <c r="L200" t="s">
        <v>21</v>
      </c>
      <c r="M200" s="42">
        <v>130187.44500000001</v>
      </c>
      <c r="N200" s="4">
        <v>44.097767079999997</v>
      </c>
      <c r="O200" s="5">
        <v>5740975.6264000004</v>
      </c>
      <c r="P200">
        <v>199</v>
      </c>
    </row>
    <row r="201" spans="1:16" hidden="1" x14ac:dyDescent="0.3">
      <c r="A201" s="3">
        <v>42204</v>
      </c>
      <c r="B201" s="3" t="str">
        <f t="shared" si="3"/>
        <v>Q3-2015</v>
      </c>
      <c r="C201" t="s">
        <v>15</v>
      </c>
      <c r="D201">
        <v>29</v>
      </c>
      <c r="E201" t="s">
        <v>6</v>
      </c>
      <c r="F201" s="1" t="str">
        <f>TEXT(EnergyDemand__2_14[[#This Row],[Date]],"yyyy")</f>
        <v>2015</v>
      </c>
      <c r="G201">
        <v>0.6</v>
      </c>
      <c r="H201">
        <v>12.1</v>
      </c>
      <c r="I201">
        <v>9.6999999999999993</v>
      </c>
      <c r="J201">
        <v>0</v>
      </c>
      <c r="K201" t="s">
        <v>22</v>
      </c>
      <c r="L201" t="s">
        <v>21</v>
      </c>
      <c r="M201" s="42">
        <v>131141.35500000001</v>
      </c>
      <c r="N201" s="4">
        <v>43.573422479999998</v>
      </c>
      <c r="O201" s="5">
        <v>5714277.6660000002</v>
      </c>
      <c r="P201">
        <v>200</v>
      </c>
    </row>
    <row r="202" spans="1:16" hidden="1" x14ac:dyDescent="0.3">
      <c r="A202" s="3">
        <v>42205</v>
      </c>
      <c r="B202" s="3" t="str">
        <f t="shared" si="3"/>
        <v>Q3-2015</v>
      </c>
      <c r="C202" t="s">
        <v>15</v>
      </c>
      <c r="D202">
        <v>30</v>
      </c>
      <c r="E202" t="s">
        <v>7</v>
      </c>
      <c r="F202" s="1" t="str">
        <f>TEXT(EnergyDemand__2_14[[#This Row],[Date]],"yyyy")</f>
        <v>2015</v>
      </c>
      <c r="G202">
        <v>1.8</v>
      </c>
      <c r="H202">
        <v>14.7</v>
      </c>
      <c r="I202">
        <v>9.6999999999999993</v>
      </c>
      <c r="J202">
        <v>0</v>
      </c>
      <c r="K202" t="s">
        <v>22</v>
      </c>
      <c r="L202" t="s">
        <v>21</v>
      </c>
      <c r="M202" s="42">
        <v>146154.37</v>
      </c>
      <c r="N202" s="4">
        <v>41.79671269</v>
      </c>
      <c r="O202" s="5">
        <v>6108772.2112999996</v>
      </c>
      <c r="P202">
        <v>201</v>
      </c>
    </row>
    <row r="203" spans="1:16" hidden="1" x14ac:dyDescent="0.3">
      <c r="A203" s="3">
        <v>42206</v>
      </c>
      <c r="B203" s="3" t="str">
        <f t="shared" si="3"/>
        <v>Q3-2015</v>
      </c>
      <c r="C203" t="s">
        <v>15</v>
      </c>
      <c r="D203">
        <v>30</v>
      </c>
      <c r="E203" t="s">
        <v>8</v>
      </c>
      <c r="F203" s="1" t="str">
        <f>TEXT(EnergyDemand__2_14[[#This Row],[Date]],"yyyy")</f>
        <v>2015</v>
      </c>
      <c r="G203">
        <v>4.2</v>
      </c>
      <c r="H203">
        <v>17</v>
      </c>
      <c r="I203">
        <v>8.6</v>
      </c>
      <c r="J203">
        <v>0</v>
      </c>
      <c r="K203" t="s">
        <v>22</v>
      </c>
      <c r="L203" t="s">
        <v>21</v>
      </c>
      <c r="M203" s="42">
        <v>138931.81</v>
      </c>
      <c r="N203" s="4">
        <v>28.895489680000001</v>
      </c>
      <c r="O203" s="5">
        <v>4014502.6820999999</v>
      </c>
      <c r="P203">
        <v>202</v>
      </c>
    </row>
    <row r="204" spans="1:16" hidden="1" x14ac:dyDescent="0.3">
      <c r="A204" s="3">
        <v>42207</v>
      </c>
      <c r="B204" s="3" t="str">
        <f t="shared" si="3"/>
        <v>Q3-2015</v>
      </c>
      <c r="C204" t="s">
        <v>15</v>
      </c>
      <c r="D204">
        <v>30</v>
      </c>
      <c r="E204" t="s">
        <v>9</v>
      </c>
      <c r="F204" s="1" t="str">
        <f>TEXT(EnergyDemand__2_14[[#This Row],[Date]],"yyyy")</f>
        <v>2015</v>
      </c>
      <c r="G204">
        <v>11.4</v>
      </c>
      <c r="H204">
        <v>16.600000000000001</v>
      </c>
      <c r="I204">
        <v>6</v>
      </c>
      <c r="J204">
        <v>1.6</v>
      </c>
      <c r="K204" t="s">
        <v>22</v>
      </c>
      <c r="L204" t="s">
        <v>21</v>
      </c>
      <c r="M204" s="42">
        <v>138418.83499999999</v>
      </c>
      <c r="N204" s="4">
        <v>33.707277519999998</v>
      </c>
      <c r="O204" s="5">
        <v>4665722.0853000004</v>
      </c>
      <c r="P204">
        <v>203</v>
      </c>
    </row>
    <row r="205" spans="1:16" hidden="1" x14ac:dyDescent="0.3">
      <c r="A205" s="3">
        <v>42208</v>
      </c>
      <c r="B205" s="3" t="str">
        <f t="shared" si="3"/>
        <v>Q3-2015</v>
      </c>
      <c r="C205" t="s">
        <v>15</v>
      </c>
      <c r="D205">
        <v>30</v>
      </c>
      <c r="E205" t="s">
        <v>3</v>
      </c>
      <c r="F205" s="1" t="str">
        <f>TEXT(EnergyDemand__2_14[[#This Row],[Date]],"yyyy")</f>
        <v>2015</v>
      </c>
      <c r="G205">
        <v>5.0999999999999996</v>
      </c>
      <c r="H205">
        <v>16.100000000000001</v>
      </c>
      <c r="I205">
        <v>9.5</v>
      </c>
      <c r="J205">
        <v>0</v>
      </c>
      <c r="K205" t="s">
        <v>22</v>
      </c>
      <c r="L205" t="s">
        <v>21</v>
      </c>
      <c r="M205" s="42">
        <v>142316.29500000001</v>
      </c>
      <c r="N205" s="4">
        <v>33.975184839999997</v>
      </c>
      <c r="O205" s="5">
        <v>4835222.4283999996</v>
      </c>
      <c r="P205">
        <v>204</v>
      </c>
    </row>
    <row r="206" spans="1:16" hidden="1" x14ac:dyDescent="0.3">
      <c r="A206" s="3">
        <v>42209</v>
      </c>
      <c r="B206" s="3" t="str">
        <f t="shared" si="3"/>
        <v>Q3-2015</v>
      </c>
      <c r="C206" t="s">
        <v>15</v>
      </c>
      <c r="D206">
        <v>30</v>
      </c>
      <c r="E206" t="s">
        <v>4</v>
      </c>
      <c r="F206" s="1" t="str">
        <f>TEXT(EnergyDemand__2_14[[#This Row],[Date]],"yyyy")</f>
        <v>2015</v>
      </c>
      <c r="G206">
        <v>7.6</v>
      </c>
      <c r="H206">
        <v>15</v>
      </c>
      <c r="I206">
        <v>4.4000000000000004</v>
      </c>
      <c r="J206">
        <v>1.2</v>
      </c>
      <c r="K206" t="s">
        <v>22</v>
      </c>
      <c r="L206" t="s">
        <v>21</v>
      </c>
      <c r="M206" s="42">
        <v>136837.155</v>
      </c>
      <c r="N206" s="4">
        <v>27.669824500000001</v>
      </c>
      <c r="O206" s="5">
        <v>3786260.0639</v>
      </c>
      <c r="P206">
        <v>205</v>
      </c>
    </row>
    <row r="207" spans="1:16" hidden="1" x14ac:dyDescent="0.3">
      <c r="A207" s="3">
        <v>42210</v>
      </c>
      <c r="B207" s="3" t="str">
        <f t="shared" si="3"/>
        <v>Q3-2015</v>
      </c>
      <c r="C207" t="s">
        <v>15</v>
      </c>
      <c r="D207">
        <v>30</v>
      </c>
      <c r="E207" t="s">
        <v>5</v>
      </c>
      <c r="F207" s="1" t="str">
        <f>TEXT(EnergyDemand__2_14[[#This Row],[Date]],"yyyy")</f>
        <v>2015</v>
      </c>
      <c r="G207">
        <v>9.4</v>
      </c>
      <c r="H207">
        <v>13.3</v>
      </c>
      <c r="I207">
        <v>7.7</v>
      </c>
      <c r="J207">
        <v>0.8</v>
      </c>
      <c r="K207" t="s">
        <v>22</v>
      </c>
      <c r="L207" t="s">
        <v>21</v>
      </c>
      <c r="M207" s="42">
        <v>121021.425</v>
      </c>
      <c r="N207" s="4">
        <v>22.239188500000001</v>
      </c>
      <c r="O207" s="5">
        <v>2691418.2831000001</v>
      </c>
      <c r="P207">
        <v>206</v>
      </c>
    </row>
    <row r="208" spans="1:16" hidden="1" x14ac:dyDescent="0.3">
      <c r="A208" s="3">
        <v>42211</v>
      </c>
      <c r="B208" s="3" t="str">
        <f t="shared" si="3"/>
        <v>Q3-2015</v>
      </c>
      <c r="C208" t="s">
        <v>15</v>
      </c>
      <c r="D208">
        <v>30</v>
      </c>
      <c r="E208" t="s">
        <v>6</v>
      </c>
      <c r="F208" s="1" t="str">
        <f>TEXT(EnergyDemand__2_14[[#This Row],[Date]],"yyyy")</f>
        <v>2015</v>
      </c>
      <c r="G208">
        <v>8.1</v>
      </c>
      <c r="H208">
        <v>11.6</v>
      </c>
      <c r="I208">
        <v>8.5</v>
      </c>
      <c r="J208">
        <v>3.2</v>
      </c>
      <c r="K208" t="s">
        <v>22</v>
      </c>
      <c r="L208" t="s">
        <v>21</v>
      </c>
      <c r="M208" s="42">
        <v>120396.735</v>
      </c>
      <c r="N208" s="4">
        <v>22.384246220000001</v>
      </c>
      <c r="O208" s="5">
        <v>2694990.1603000001</v>
      </c>
      <c r="P208">
        <v>207</v>
      </c>
    </row>
    <row r="209" spans="1:16" hidden="1" x14ac:dyDescent="0.3">
      <c r="A209" s="3">
        <v>42212</v>
      </c>
      <c r="B209" s="3" t="str">
        <f t="shared" si="3"/>
        <v>Q3-2015</v>
      </c>
      <c r="C209" t="s">
        <v>15</v>
      </c>
      <c r="D209">
        <v>31</v>
      </c>
      <c r="E209" t="s">
        <v>7</v>
      </c>
      <c r="F209" s="1" t="str">
        <f>TEXT(EnergyDemand__2_14[[#This Row],[Date]],"yyyy")</f>
        <v>2015</v>
      </c>
      <c r="G209">
        <v>6.2</v>
      </c>
      <c r="H209">
        <v>13.9</v>
      </c>
      <c r="I209">
        <v>9.6</v>
      </c>
      <c r="J209">
        <v>0.8</v>
      </c>
      <c r="K209" t="s">
        <v>22</v>
      </c>
      <c r="L209" t="s">
        <v>21</v>
      </c>
      <c r="M209" s="42">
        <v>142470.43</v>
      </c>
      <c r="N209" s="4">
        <v>35.176217450000003</v>
      </c>
      <c r="O209" s="5">
        <v>5011570.8258999996</v>
      </c>
      <c r="P209">
        <v>208</v>
      </c>
    </row>
    <row r="210" spans="1:16" hidden="1" x14ac:dyDescent="0.3">
      <c r="A210" s="3">
        <v>42213</v>
      </c>
      <c r="B210" s="3" t="str">
        <f t="shared" si="3"/>
        <v>Q3-2015</v>
      </c>
      <c r="C210" t="s">
        <v>15</v>
      </c>
      <c r="D210">
        <v>31</v>
      </c>
      <c r="E210" t="s">
        <v>8</v>
      </c>
      <c r="F210" s="1" t="str">
        <f>TEXT(EnergyDemand__2_14[[#This Row],[Date]],"yyyy")</f>
        <v>2015</v>
      </c>
      <c r="G210">
        <v>7.9</v>
      </c>
      <c r="H210">
        <v>14.4</v>
      </c>
      <c r="I210">
        <v>10.199999999999999</v>
      </c>
      <c r="J210">
        <v>0</v>
      </c>
      <c r="K210" t="s">
        <v>22</v>
      </c>
      <c r="L210" t="s">
        <v>21</v>
      </c>
      <c r="M210" s="42">
        <v>144008.37</v>
      </c>
      <c r="N210" s="4">
        <v>40.752987930000003</v>
      </c>
      <c r="O210" s="5">
        <v>5868771.3644000003</v>
      </c>
      <c r="P210">
        <v>209</v>
      </c>
    </row>
    <row r="211" spans="1:16" hidden="1" x14ac:dyDescent="0.3">
      <c r="A211" s="3">
        <v>42214</v>
      </c>
      <c r="B211" s="3" t="str">
        <f t="shared" si="3"/>
        <v>Q3-2015</v>
      </c>
      <c r="C211" t="s">
        <v>15</v>
      </c>
      <c r="D211">
        <v>31</v>
      </c>
      <c r="E211" t="s">
        <v>9</v>
      </c>
      <c r="F211" s="1" t="str">
        <f>TEXT(EnergyDemand__2_14[[#This Row],[Date]],"yyyy")</f>
        <v>2015</v>
      </c>
      <c r="G211">
        <v>8.4</v>
      </c>
      <c r="H211">
        <v>14</v>
      </c>
      <c r="I211">
        <v>9</v>
      </c>
      <c r="J211">
        <v>0</v>
      </c>
      <c r="K211" t="s">
        <v>22</v>
      </c>
      <c r="L211" t="s">
        <v>21</v>
      </c>
      <c r="M211" s="42">
        <v>142637.76000000001</v>
      </c>
      <c r="N211" s="4">
        <v>37.23752124</v>
      </c>
      <c r="O211" s="5">
        <v>5311476.6176000005</v>
      </c>
      <c r="P211">
        <v>210</v>
      </c>
    </row>
    <row r="212" spans="1:16" hidden="1" x14ac:dyDescent="0.3">
      <c r="A212" s="3">
        <v>42215</v>
      </c>
      <c r="B212" s="3" t="str">
        <f t="shared" si="3"/>
        <v>Q3-2015</v>
      </c>
      <c r="C212" t="s">
        <v>15</v>
      </c>
      <c r="D212">
        <v>31</v>
      </c>
      <c r="E212" t="s">
        <v>3</v>
      </c>
      <c r="F212" s="1" t="str">
        <f>TEXT(EnergyDemand__2_14[[#This Row],[Date]],"yyyy")</f>
        <v>2015</v>
      </c>
      <c r="G212">
        <v>8.6</v>
      </c>
      <c r="H212">
        <v>12.3</v>
      </c>
      <c r="I212">
        <v>4.5</v>
      </c>
      <c r="J212">
        <v>0</v>
      </c>
      <c r="K212" t="s">
        <v>22</v>
      </c>
      <c r="L212" t="s">
        <v>21</v>
      </c>
      <c r="M212" s="42">
        <v>143544.10999999999</v>
      </c>
      <c r="N212" s="4">
        <v>29.122837359999998</v>
      </c>
      <c r="O212" s="5">
        <v>4180411.7694999999</v>
      </c>
      <c r="P212">
        <v>211</v>
      </c>
    </row>
    <row r="213" spans="1:16" hidden="1" x14ac:dyDescent="0.3">
      <c r="A213" s="3">
        <v>42216</v>
      </c>
      <c r="B213" s="3" t="str">
        <f t="shared" si="3"/>
        <v>Q3-2015</v>
      </c>
      <c r="C213" t="s">
        <v>15</v>
      </c>
      <c r="D213">
        <v>31</v>
      </c>
      <c r="E213" t="s">
        <v>4</v>
      </c>
      <c r="F213" s="1" t="str">
        <f>TEXT(EnergyDemand__2_14[[#This Row],[Date]],"yyyy")</f>
        <v>2015</v>
      </c>
      <c r="G213">
        <v>4.0999999999999996</v>
      </c>
      <c r="H213">
        <v>14</v>
      </c>
      <c r="I213">
        <v>10.8</v>
      </c>
      <c r="J213">
        <v>0.6</v>
      </c>
      <c r="K213" t="s">
        <v>22</v>
      </c>
      <c r="L213" t="s">
        <v>21</v>
      </c>
      <c r="M213" s="42">
        <v>139584.95499999999</v>
      </c>
      <c r="N213" s="4">
        <v>35.059771089999998</v>
      </c>
      <c r="O213" s="5">
        <v>4893816.5698999995</v>
      </c>
      <c r="P213">
        <v>212</v>
      </c>
    </row>
    <row r="214" spans="1:16" hidden="1" x14ac:dyDescent="0.3">
      <c r="A214" s="3">
        <v>42217</v>
      </c>
      <c r="B214" s="3" t="str">
        <f t="shared" si="3"/>
        <v>Q3-2015</v>
      </c>
      <c r="C214" t="s">
        <v>16</v>
      </c>
      <c r="D214">
        <v>31</v>
      </c>
      <c r="E214" t="s">
        <v>5</v>
      </c>
      <c r="F214" s="1" t="str">
        <f>TEXT(EnergyDemand__2_14[[#This Row],[Date]],"yyyy")</f>
        <v>2015</v>
      </c>
      <c r="G214">
        <v>6.5</v>
      </c>
      <c r="H214">
        <v>11.4</v>
      </c>
      <c r="I214">
        <v>4.2</v>
      </c>
      <c r="J214">
        <v>0.2</v>
      </c>
      <c r="K214" t="s">
        <v>22</v>
      </c>
      <c r="L214" t="s">
        <v>21</v>
      </c>
      <c r="M214" s="42">
        <v>125032.57</v>
      </c>
      <c r="N214" s="4">
        <v>29.880139589999999</v>
      </c>
      <c r="O214" s="5">
        <v>3735990.6449000002</v>
      </c>
      <c r="P214">
        <v>213</v>
      </c>
    </row>
    <row r="215" spans="1:16" hidden="1" x14ac:dyDescent="0.3">
      <c r="A215" s="3">
        <v>42218</v>
      </c>
      <c r="B215" s="3" t="str">
        <f t="shared" si="3"/>
        <v>Q3-2015</v>
      </c>
      <c r="C215" t="s">
        <v>16</v>
      </c>
      <c r="D215">
        <v>31</v>
      </c>
      <c r="E215" t="s">
        <v>6</v>
      </c>
      <c r="F215" s="1" t="str">
        <f>TEXT(EnergyDemand__2_14[[#This Row],[Date]],"yyyy")</f>
        <v>2015</v>
      </c>
      <c r="G215">
        <v>7.8</v>
      </c>
      <c r="H215">
        <v>14.9</v>
      </c>
      <c r="I215">
        <v>8.3000000000000007</v>
      </c>
      <c r="J215">
        <v>0</v>
      </c>
      <c r="K215" t="s">
        <v>22</v>
      </c>
      <c r="L215" t="s">
        <v>21</v>
      </c>
      <c r="M215" s="42">
        <v>117638.065</v>
      </c>
      <c r="N215" s="4">
        <v>23.37418658</v>
      </c>
      <c r="O215" s="5">
        <v>2749694.0802000002</v>
      </c>
      <c r="P215">
        <v>214</v>
      </c>
    </row>
    <row r="216" spans="1:16" hidden="1" x14ac:dyDescent="0.3">
      <c r="A216" s="3">
        <v>42219</v>
      </c>
      <c r="B216" s="3" t="str">
        <f t="shared" si="3"/>
        <v>Q3-2015</v>
      </c>
      <c r="C216" t="s">
        <v>16</v>
      </c>
      <c r="D216">
        <v>32</v>
      </c>
      <c r="E216" t="s">
        <v>7</v>
      </c>
      <c r="F216" s="1" t="str">
        <f>TEXT(EnergyDemand__2_14[[#This Row],[Date]],"yyyy")</f>
        <v>2015</v>
      </c>
      <c r="G216">
        <v>7.3</v>
      </c>
      <c r="H216">
        <v>10.8</v>
      </c>
      <c r="I216">
        <v>9.4</v>
      </c>
      <c r="J216">
        <v>6.4</v>
      </c>
      <c r="K216" t="s">
        <v>22</v>
      </c>
      <c r="L216" t="s">
        <v>21</v>
      </c>
      <c r="M216" s="42">
        <v>141451.72500000001</v>
      </c>
      <c r="N216" s="4">
        <v>38.127978149999997</v>
      </c>
      <c r="O216" s="5">
        <v>5393268.2801000001</v>
      </c>
      <c r="P216">
        <v>215</v>
      </c>
    </row>
    <row r="217" spans="1:16" hidden="1" x14ac:dyDescent="0.3">
      <c r="A217" s="3">
        <v>42220</v>
      </c>
      <c r="B217" s="3" t="str">
        <f t="shared" si="3"/>
        <v>Q3-2015</v>
      </c>
      <c r="C217" t="s">
        <v>16</v>
      </c>
      <c r="D217">
        <v>32</v>
      </c>
      <c r="E217" t="s">
        <v>8</v>
      </c>
      <c r="F217" s="1" t="str">
        <f>TEXT(EnergyDemand__2_14[[#This Row],[Date]],"yyyy")</f>
        <v>2015</v>
      </c>
      <c r="G217">
        <v>3.5</v>
      </c>
      <c r="H217">
        <v>11.3</v>
      </c>
      <c r="I217">
        <v>7.1</v>
      </c>
      <c r="J217">
        <v>0</v>
      </c>
      <c r="K217" t="s">
        <v>22</v>
      </c>
      <c r="L217" t="s">
        <v>21</v>
      </c>
      <c r="M217" s="42">
        <v>147550.185</v>
      </c>
      <c r="N217" s="4">
        <v>44.673336380000002</v>
      </c>
      <c r="O217" s="5">
        <v>6591559.0473999996</v>
      </c>
      <c r="P217">
        <v>216</v>
      </c>
    </row>
    <row r="218" spans="1:16" hidden="1" x14ac:dyDescent="0.3">
      <c r="A218" s="3">
        <v>42221</v>
      </c>
      <c r="B218" s="3" t="str">
        <f t="shared" si="3"/>
        <v>Q3-2015</v>
      </c>
      <c r="C218" t="s">
        <v>16</v>
      </c>
      <c r="D218">
        <v>32</v>
      </c>
      <c r="E218" t="s">
        <v>9</v>
      </c>
      <c r="F218" s="1" t="str">
        <f>TEXT(EnergyDemand__2_14[[#This Row],[Date]],"yyyy")</f>
        <v>2015</v>
      </c>
      <c r="G218">
        <v>6.6</v>
      </c>
      <c r="H218">
        <v>10.8</v>
      </c>
      <c r="I218">
        <v>8</v>
      </c>
      <c r="J218">
        <v>1</v>
      </c>
      <c r="K218" t="s">
        <v>22</v>
      </c>
      <c r="L218" t="s">
        <v>21</v>
      </c>
      <c r="M218" s="42">
        <v>142325.99</v>
      </c>
      <c r="N218" s="4">
        <v>42.5957224</v>
      </c>
      <c r="O218" s="5">
        <v>6062478.3602999998</v>
      </c>
      <c r="P218">
        <v>217</v>
      </c>
    </row>
    <row r="219" spans="1:16" hidden="1" x14ac:dyDescent="0.3">
      <c r="A219" s="3">
        <v>42222</v>
      </c>
      <c r="B219" s="3" t="str">
        <f t="shared" si="3"/>
        <v>Q3-2015</v>
      </c>
      <c r="C219" t="s">
        <v>16</v>
      </c>
      <c r="D219">
        <v>32</v>
      </c>
      <c r="E219" t="s">
        <v>3</v>
      </c>
      <c r="F219" s="1" t="str">
        <f>TEXT(EnergyDemand__2_14[[#This Row],[Date]],"yyyy")</f>
        <v>2015</v>
      </c>
      <c r="G219">
        <v>7.1</v>
      </c>
      <c r="H219">
        <v>12.8</v>
      </c>
      <c r="I219">
        <v>7</v>
      </c>
      <c r="J219">
        <v>1.6</v>
      </c>
      <c r="K219" t="s">
        <v>22</v>
      </c>
      <c r="L219" t="s">
        <v>21</v>
      </c>
      <c r="M219" s="42">
        <v>143642.35500000001</v>
      </c>
      <c r="N219" s="4">
        <v>48.945172849999999</v>
      </c>
      <c r="O219" s="5">
        <v>7030599.8941000002</v>
      </c>
      <c r="P219">
        <v>218</v>
      </c>
    </row>
    <row r="220" spans="1:16" hidden="1" x14ac:dyDescent="0.3">
      <c r="A220" s="3">
        <v>42223</v>
      </c>
      <c r="B220" s="3" t="str">
        <f t="shared" si="3"/>
        <v>Q3-2015</v>
      </c>
      <c r="C220" t="s">
        <v>16</v>
      </c>
      <c r="D220">
        <v>32</v>
      </c>
      <c r="E220" t="s">
        <v>4</v>
      </c>
      <c r="F220" s="1" t="str">
        <f>TEXT(EnergyDemand__2_14[[#This Row],[Date]],"yyyy")</f>
        <v>2015</v>
      </c>
      <c r="G220">
        <v>9</v>
      </c>
      <c r="H220">
        <v>13.1</v>
      </c>
      <c r="I220">
        <v>9</v>
      </c>
      <c r="J220">
        <v>1.4</v>
      </c>
      <c r="K220" t="s">
        <v>22</v>
      </c>
      <c r="L220" t="s">
        <v>21</v>
      </c>
      <c r="M220" s="42">
        <v>143060.32999999999</v>
      </c>
      <c r="N220" s="4">
        <v>42.78284919</v>
      </c>
      <c r="O220" s="5">
        <v>6120528.5235000001</v>
      </c>
      <c r="P220">
        <v>219</v>
      </c>
    </row>
    <row r="221" spans="1:16" hidden="1" x14ac:dyDescent="0.3">
      <c r="A221" s="3">
        <v>42224</v>
      </c>
      <c r="B221" s="3" t="str">
        <f t="shared" si="3"/>
        <v>Q3-2015</v>
      </c>
      <c r="C221" t="s">
        <v>16</v>
      </c>
      <c r="D221">
        <v>32</v>
      </c>
      <c r="E221" t="s">
        <v>5</v>
      </c>
      <c r="F221" s="1" t="str">
        <f>TEXT(EnergyDemand__2_14[[#This Row],[Date]],"yyyy")</f>
        <v>2015</v>
      </c>
      <c r="G221">
        <v>8.8000000000000007</v>
      </c>
      <c r="H221">
        <v>12.6</v>
      </c>
      <c r="I221">
        <v>6.6</v>
      </c>
      <c r="J221">
        <v>0.4</v>
      </c>
      <c r="K221" t="s">
        <v>22</v>
      </c>
      <c r="L221" t="s">
        <v>21</v>
      </c>
      <c r="M221" s="42">
        <v>125830.535</v>
      </c>
      <c r="N221" s="4">
        <v>39.116059980000003</v>
      </c>
      <c r="O221" s="5">
        <v>4921994.7544</v>
      </c>
      <c r="P221">
        <v>220</v>
      </c>
    </row>
    <row r="222" spans="1:16" hidden="1" x14ac:dyDescent="0.3">
      <c r="A222" s="3">
        <v>42225</v>
      </c>
      <c r="B222" s="3" t="str">
        <f t="shared" si="3"/>
        <v>Q3-2015</v>
      </c>
      <c r="C222" t="s">
        <v>16</v>
      </c>
      <c r="D222">
        <v>32</v>
      </c>
      <c r="E222" t="s">
        <v>6</v>
      </c>
      <c r="F222" s="1" t="str">
        <f>TEXT(EnergyDemand__2_14[[#This Row],[Date]],"yyyy")</f>
        <v>2015</v>
      </c>
      <c r="G222">
        <v>7.7</v>
      </c>
      <c r="H222">
        <v>13.3</v>
      </c>
      <c r="I222">
        <v>6.9</v>
      </c>
      <c r="J222">
        <v>0</v>
      </c>
      <c r="K222" t="s">
        <v>22</v>
      </c>
      <c r="L222" t="s">
        <v>21</v>
      </c>
      <c r="M222" s="42">
        <v>120008.455</v>
      </c>
      <c r="N222" s="4">
        <v>29.441329450000001</v>
      </c>
      <c r="O222" s="5">
        <v>3533208.4604000002</v>
      </c>
      <c r="P222">
        <v>221</v>
      </c>
    </row>
    <row r="223" spans="1:16" hidden="1" x14ac:dyDescent="0.3">
      <c r="A223" s="3">
        <v>42226</v>
      </c>
      <c r="B223" s="3" t="str">
        <f t="shared" si="3"/>
        <v>Q3-2015</v>
      </c>
      <c r="C223" t="s">
        <v>16</v>
      </c>
      <c r="D223">
        <v>33</v>
      </c>
      <c r="E223" t="s">
        <v>7</v>
      </c>
      <c r="F223" s="1" t="str">
        <f>TEXT(EnergyDemand__2_14[[#This Row],[Date]],"yyyy")</f>
        <v>2015</v>
      </c>
      <c r="G223">
        <v>8.3000000000000007</v>
      </c>
      <c r="H223">
        <v>16</v>
      </c>
      <c r="I223">
        <v>10.7</v>
      </c>
      <c r="J223">
        <v>0.2</v>
      </c>
      <c r="K223" t="s">
        <v>22</v>
      </c>
      <c r="L223" t="s">
        <v>21</v>
      </c>
      <c r="M223" s="42">
        <v>130978.095</v>
      </c>
      <c r="N223" s="4">
        <v>30.09105237</v>
      </c>
      <c r="O223" s="5">
        <v>3941268.716</v>
      </c>
      <c r="P223">
        <v>222</v>
      </c>
    </row>
    <row r="224" spans="1:16" hidden="1" x14ac:dyDescent="0.3">
      <c r="A224" s="3">
        <v>42227</v>
      </c>
      <c r="B224" s="3" t="str">
        <f t="shared" si="3"/>
        <v>Q3-2015</v>
      </c>
      <c r="C224" t="s">
        <v>16</v>
      </c>
      <c r="D224">
        <v>33</v>
      </c>
      <c r="E224" t="s">
        <v>8</v>
      </c>
      <c r="F224" s="1" t="str">
        <f>TEXT(EnergyDemand__2_14[[#This Row],[Date]],"yyyy")</f>
        <v>2015</v>
      </c>
      <c r="G224">
        <v>7.8</v>
      </c>
      <c r="H224">
        <v>14.8</v>
      </c>
      <c r="I224">
        <v>11.7</v>
      </c>
      <c r="J224">
        <v>0.8</v>
      </c>
      <c r="K224" t="s">
        <v>22</v>
      </c>
      <c r="L224" t="s">
        <v>21</v>
      </c>
      <c r="M224" s="42">
        <v>135616.125</v>
      </c>
      <c r="N224" s="4">
        <v>31.943313530000001</v>
      </c>
      <c r="O224" s="5">
        <v>4332028.4006000003</v>
      </c>
      <c r="P224">
        <v>223</v>
      </c>
    </row>
    <row r="225" spans="1:16" hidden="1" x14ac:dyDescent="0.3">
      <c r="A225" s="3">
        <v>42228</v>
      </c>
      <c r="B225" s="3" t="str">
        <f t="shared" si="3"/>
        <v>Q3-2015</v>
      </c>
      <c r="C225" t="s">
        <v>16</v>
      </c>
      <c r="D225">
        <v>33</v>
      </c>
      <c r="E225" t="s">
        <v>9</v>
      </c>
      <c r="F225" s="1" t="str">
        <f>TEXT(EnergyDemand__2_14[[#This Row],[Date]],"yyyy")</f>
        <v>2015</v>
      </c>
      <c r="G225">
        <v>9.3000000000000007</v>
      </c>
      <c r="H225">
        <v>14.8</v>
      </c>
      <c r="I225">
        <v>9.1999999999999993</v>
      </c>
      <c r="J225">
        <v>0</v>
      </c>
      <c r="K225" t="s">
        <v>22</v>
      </c>
      <c r="L225" t="s">
        <v>21</v>
      </c>
      <c r="M225" s="42">
        <v>138900.5</v>
      </c>
      <c r="N225" s="4">
        <v>37.338413869999997</v>
      </c>
      <c r="O225" s="5">
        <v>5186324.3557000002</v>
      </c>
      <c r="P225">
        <v>224</v>
      </c>
    </row>
    <row r="226" spans="1:16" hidden="1" x14ac:dyDescent="0.3">
      <c r="A226" s="3">
        <v>42229</v>
      </c>
      <c r="B226" s="3" t="str">
        <f t="shared" si="3"/>
        <v>Q3-2015</v>
      </c>
      <c r="C226" t="s">
        <v>16</v>
      </c>
      <c r="D226">
        <v>33</v>
      </c>
      <c r="E226" t="s">
        <v>3</v>
      </c>
      <c r="F226" s="1" t="str">
        <f>TEXT(EnergyDemand__2_14[[#This Row],[Date]],"yyyy")</f>
        <v>2015</v>
      </c>
      <c r="G226">
        <v>8.4</v>
      </c>
      <c r="H226">
        <v>13</v>
      </c>
      <c r="I226">
        <v>7</v>
      </c>
      <c r="J226">
        <v>0.2</v>
      </c>
      <c r="K226" t="s">
        <v>22</v>
      </c>
      <c r="L226" t="s">
        <v>21</v>
      </c>
      <c r="M226" s="42">
        <v>140905.85</v>
      </c>
      <c r="N226" s="4">
        <v>36.730540580000003</v>
      </c>
      <c r="O226" s="5">
        <v>5175548.0414000005</v>
      </c>
      <c r="P226">
        <v>225</v>
      </c>
    </row>
    <row r="227" spans="1:16" hidden="1" x14ac:dyDescent="0.3">
      <c r="A227" s="3">
        <v>42230</v>
      </c>
      <c r="B227" s="3" t="str">
        <f t="shared" si="3"/>
        <v>Q3-2015</v>
      </c>
      <c r="C227" t="s">
        <v>16</v>
      </c>
      <c r="D227">
        <v>33</v>
      </c>
      <c r="E227" t="s">
        <v>4</v>
      </c>
      <c r="F227" s="1" t="str">
        <f>TEXT(EnergyDemand__2_14[[#This Row],[Date]],"yyyy")</f>
        <v>2015</v>
      </c>
      <c r="G227">
        <v>10.4</v>
      </c>
      <c r="H227">
        <v>15.3</v>
      </c>
      <c r="I227">
        <v>7.3</v>
      </c>
      <c r="J227">
        <v>0</v>
      </c>
      <c r="K227" t="s">
        <v>22</v>
      </c>
      <c r="L227" t="s">
        <v>21</v>
      </c>
      <c r="M227" s="42">
        <v>137838.92499999999</v>
      </c>
      <c r="N227" s="4">
        <v>35.437737390000002</v>
      </c>
      <c r="O227" s="5">
        <v>4884699.6262999997</v>
      </c>
      <c r="P227">
        <v>226</v>
      </c>
    </row>
    <row r="228" spans="1:16" hidden="1" x14ac:dyDescent="0.3">
      <c r="A228" s="3">
        <v>42231</v>
      </c>
      <c r="B228" s="3" t="str">
        <f t="shared" si="3"/>
        <v>Q3-2015</v>
      </c>
      <c r="C228" t="s">
        <v>16</v>
      </c>
      <c r="D228">
        <v>33</v>
      </c>
      <c r="E228" t="s">
        <v>5</v>
      </c>
      <c r="F228" s="1" t="str">
        <f>TEXT(EnergyDemand__2_14[[#This Row],[Date]],"yyyy")</f>
        <v>2015</v>
      </c>
      <c r="G228">
        <v>10</v>
      </c>
      <c r="H228">
        <v>14.9</v>
      </c>
      <c r="I228">
        <v>10.9</v>
      </c>
      <c r="J228">
        <v>0.4</v>
      </c>
      <c r="K228" t="s">
        <v>22</v>
      </c>
      <c r="L228" t="s">
        <v>21</v>
      </c>
      <c r="M228" s="42">
        <v>122088.76</v>
      </c>
      <c r="N228" s="4">
        <v>34.086154360000002</v>
      </c>
      <c r="O228" s="5">
        <v>4161536.3190000001</v>
      </c>
      <c r="P228">
        <v>227</v>
      </c>
    </row>
    <row r="229" spans="1:16" hidden="1" x14ac:dyDescent="0.3">
      <c r="A229" s="3">
        <v>42232</v>
      </c>
      <c r="B229" s="3" t="str">
        <f t="shared" si="3"/>
        <v>Q3-2015</v>
      </c>
      <c r="C229" t="s">
        <v>16</v>
      </c>
      <c r="D229">
        <v>33</v>
      </c>
      <c r="E229" t="s">
        <v>6</v>
      </c>
      <c r="F229" s="1" t="str">
        <f>TEXT(EnergyDemand__2_14[[#This Row],[Date]],"yyyy")</f>
        <v>2015</v>
      </c>
      <c r="G229">
        <v>4.7</v>
      </c>
      <c r="H229">
        <v>17</v>
      </c>
      <c r="I229">
        <v>9.5</v>
      </c>
      <c r="J229">
        <v>0.2</v>
      </c>
      <c r="K229" t="s">
        <v>22</v>
      </c>
      <c r="L229" t="s">
        <v>21</v>
      </c>
      <c r="M229" s="42">
        <v>116648.77</v>
      </c>
      <c r="N229" s="4">
        <v>25.317649410000001</v>
      </c>
      <c r="O229" s="5">
        <v>2953272.6630000002</v>
      </c>
      <c r="P229">
        <v>228</v>
      </c>
    </row>
    <row r="230" spans="1:16" hidden="1" x14ac:dyDescent="0.3">
      <c r="A230" s="3">
        <v>42233</v>
      </c>
      <c r="B230" s="3" t="str">
        <f t="shared" si="3"/>
        <v>Q3-2015</v>
      </c>
      <c r="C230" t="s">
        <v>16</v>
      </c>
      <c r="D230">
        <v>34</v>
      </c>
      <c r="E230" t="s">
        <v>7</v>
      </c>
      <c r="F230" s="1" t="str">
        <f>TEXT(EnergyDemand__2_14[[#This Row],[Date]],"yyyy")</f>
        <v>2015</v>
      </c>
      <c r="G230">
        <v>6.8</v>
      </c>
      <c r="H230">
        <v>12.2</v>
      </c>
      <c r="I230">
        <v>9.9</v>
      </c>
      <c r="J230">
        <v>2.4</v>
      </c>
      <c r="K230" t="s">
        <v>22</v>
      </c>
      <c r="L230" t="s">
        <v>21</v>
      </c>
      <c r="M230" s="42">
        <v>137008.71</v>
      </c>
      <c r="N230" s="4">
        <v>31.793730230000001</v>
      </c>
      <c r="O230" s="5">
        <v>4356017.9649</v>
      </c>
      <c r="P230">
        <v>229</v>
      </c>
    </row>
    <row r="231" spans="1:16" hidden="1" x14ac:dyDescent="0.3">
      <c r="A231" s="3">
        <v>42234</v>
      </c>
      <c r="B231" s="3" t="str">
        <f t="shared" si="3"/>
        <v>Q3-2015</v>
      </c>
      <c r="C231" t="s">
        <v>16</v>
      </c>
      <c r="D231">
        <v>34</v>
      </c>
      <c r="E231" t="s">
        <v>8</v>
      </c>
      <c r="F231" s="1" t="str">
        <f>TEXT(EnergyDemand__2_14[[#This Row],[Date]],"yyyy")</f>
        <v>2015</v>
      </c>
      <c r="G231">
        <v>6.1</v>
      </c>
      <c r="H231">
        <v>11.1</v>
      </c>
      <c r="I231">
        <v>9.8000000000000007</v>
      </c>
      <c r="J231">
        <v>0.6</v>
      </c>
      <c r="K231" t="s">
        <v>22</v>
      </c>
      <c r="L231" t="s">
        <v>21</v>
      </c>
      <c r="M231" s="42">
        <v>148093.96</v>
      </c>
      <c r="N231" s="4">
        <v>45.286687059999998</v>
      </c>
      <c r="O231" s="5">
        <v>6706684.8219999997</v>
      </c>
      <c r="P231">
        <v>230</v>
      </c>
    </row>
    <row r="232" spans="1:16" hidden="1" x14ac:dyDescent="0.3">
      <c r="A232" s="3">
        <v>42235</v>
      </c>
      <c r="B232" s="3" t="str">
        <f t="shared" si="3"/>
        <v>Q3-2015</v>
      </c>
      <c r="C232" t="s">
        <v>16</v>
      </c>
      <c r="D232">
        <v>34</v>
      </c>
      <c r="E232" t="s">
        <v>9</v>
      </c>
      <c r="F232" s="1" t="str">
        <f>TEXT(EnergyDemand__2_14[[#This Row],[Date]],"yyyy")</f>
        <v>2015</v>
      </c>
      <c r="G232">
        <v>5.5</v>
      </c>
      <c r="H232">
        <v>12.7</v>
      </c>
      <c r="I232">
        <v>10.199999999999999</v>
      </c>
      <c r="J232">
        <v>0</v>
      </c>
      <c r="K232" t="s">
        <v>22</v>
      </c>
      <c r="L232" t="s">
        <v>21</v>
      </c>
      <c r="M232" s="42">
        <v>144024.66</v>
      </c>
      <c r="N232" s="4">
        <v>39.23515304</v>
      </c>
      <c r="O232" s="5">
        <v>5650829.5766000003</v>
      </c>
      <c r="P232">
        <v>231</v>
      </c>
    </row>
    <row r="233" spans="1:16" hidden="1" x14ac:dyDescent="0.3">
      <c r="A233" s="3">
        <v>42236</v>
      </c>
      <c r="B233" s="3" t="str">
        <f t="shared" si="3"/>
        <v>Q3-2015</v>
      </c>
      <c r="C233" t="s">
        <v>16</v>
      </c>
      <c r="D233">
        <v>34</v>
      </c>
      <c r="E233" t="s">
        <v>3</v>
      </c>
      <c r="F233" s="1" t="str">
        <f>TEXT(EnergyDemand__2_14[[#This Row],[Date]],"yyyy")</f>
        <v>2015</v>
      </c>
      <c r="G233">
        <v>6.1</v>
      </c>
      <c r="H233">
        <v>17.100000000000001</v>
      </c>
      <c r="I233">
        <v>12.7</v>
      </c>
      <c r="J233">
        <v>0</v>
      </c>
      <c r="K233" t="s">
        <v>22</v>
      </c>
      <c r="L233" t="s">
        <v>21</v>
      </c>
      <c r="M233" s="42">
        <v>131575.79</v>
      </c>
      <c r="N233" s="4">
        <v>30.545000609999999</v>
      </c>
      <c r="O233" s="5">
        <v>4018982.5858</v>
      </c>
      <c r="P233">
        <v>232</v>
      </c>
    </row>
    <row r="234" spans="1:16" hidden="1" x14ac:dyDescent="0.3">
      <c r="A234" s="3">
        <v>42237</v>
      </c>
      <c r="B234" s="3" t="str">
        <f t="shared" si="3"/>
        <v>Q3-2015</v>
      </c>
      <c r="C234" t="s">
        <v>16</v>
      </c>
      <c r="D234">
        <v>34</v>
      </c>
      <c r="E234" t="s">
        <v>4</v>
      </c>
      <c r="F234" s="1" t="str">
        <f>TEXT(EnergyDemand__2_14[[#This Row],[Date]],"yyyy")</f>
        <v>2015</v>
      </c>
      <c r="G234">
        <v>10.9</v>
      </c>
      <c r="H234">
        <v>18.7</v>
      </c>
      <c r="I234">
        <v>4.0999999999999996</v>
      </c>
      <c r="J234">
        <v>0</v>
      </c>
      <c r="K234" t="s">
        <v>22</v>
      </c>
      <c r="L234" t="s">
        <v>21</v>
      </c>
      <c r="M234" s="42">
        <v>126570.47</v>
      </c>
      <c r="N234" s="4">
        <v>38.888472040000003</v>
      </c>
      <c r="O234" s="5">
        <v>4922132.1836999999</v>
      </c>
      <c r="P234">
        <v>233</v>
      </c>
    </row>
    <row r="235" spans="1:16" hidden="1" x14ac:dyDescent="0.3">
      <c r="A235" s="3">
        <v>42238</v>
      </c>
      <c r="B235" s="3" t="str">
        <f t="shared" si="3"/>
        <v>Q3-2015</v>
      </c>
      <c r="C235" t="s">
        <v>16</v>
      </c>
      <c r="D235">
        <v>34</v>
      </c>
      <c r="E235" t="s">
        <v>5</v>
      </c>
      <c r="F235" s="1" t="str">
        <f>TEXT(EnergyDemand__2_14[[#This Row],[Date]],"yyyy")</f>
        <v>2015</v>
      </c>
      <c r="G235">
        <v>11.8</v>
      </c>
      <c r="H235">
        <v>18.8</v>
      </c>
      <c r="I235">
        <v>11.8</v>
      </c>
      <c r="J235">
        <v>0</v>
      </c>
      <c r="K235" t="s">
        <v>22</v>
      </c>
      <c r="L235" t="s">
        <v>21</v>
      </c>
      <c r="M235" s="42">
        <v>112275.15</v>
      </c>
      <c r="N235" s="4">
        <v>32.238321669999998</v>
      </c>
      <c r="O235" s="5">
        <v>3619562.4012000002</v>
      </c>
      <c r="P235">
        <v>234</v>
      </c>
    </row>
    <row r="236" spans="1:16" hidden="1" x14ac:dyDescent="0.3">
      <c r="A236" s="3">
        <v>42239</v>
      </c>
      <c r="B236" s="3" t="str">
        <f t="shared" si="3"/>
        <v>Q3-2015</v>
      </c>
      <c r="C236" t="s">
        <v>16</v>
      </c>
      <c r="D236">
        <v>34</v>
      </c>
      <c r="E236" t="s">
        <v>6</v>
      </c>
      <c r="F236" s="1" t="str">
        <f>TEXT(EnergyDemand__2_14[[#This Row],[Date]],"yyyy")</f>
        <v>2015</v>
      </c>
      <c r="G236">
        <v>7.9</v>
      </c>
      <c r="H236">
        <v>16.3</v>
      </c>
      <c r="I236">
        <v>13.1</v>
      </c>
      <c r="J236">
        <v>0</v>
      </c>
      <c r="K236" t="s">
        <v>22</v>
      </c>
      <c r="L236" t="s">
        <v>21</v>
      </c>
      <c r="M236" s="42">
        <v>111793.015</v>
      </c>
      <c r="N236" s="4">
        <v>29.441348720000001</v>
      </c>
      <c r="O236" s="5">
        <v>3291337.1390999998</v>
      </c>
      <c r="P236">
        <v>235</v>
      </c>
    </row>
    <row r="237" spans="1:16" hidden="1" x14ac:dyDescent="0.3">
      <c r="A237" s="3">
        <v>42240</v>
      </c>
      <c r="B237" s="3" t="str">
        <f t="shared" si="3"/>
        <v>Q3-2015</v>
      </c>
      <c r="C237" t="s">
        <v>16</v>
      </c>
      <c r="D237">
        <v>35</v>
      </c>
      <c r="E237" t="s">
        <v>7</v>
      </c>
      <c r="F237" s="1" t="str">
        <f>TEXT(EnergyDemand__2_14[[#This Row],[Date]],"yyyy")</f>
        <v>2015</v>
      </c>
      <c r="G237">
        <v>8.5</v>
      </c>
      <c r="H237">
        <v>14.5</v>
      </c>
      <c r="I237">
        <v>9.6</v>
      </c>
      <c r="J237">
        <v>0</v>
      </c>
      <c r="K237" t="s">
        <v>22</v>
      </c>
      <c r="L237" t="s">
        <v>21</v>
      </c>
      <c r="M237" s="42">
        <v>128868.255</v>
      </c>
      <c r="N237" s="4">
        <v>26.612662889999999</v>
      </c>
      <c r="O237" s="5">
        <v>3429527.4275000002</v>
      </c>
      <c r="P237">
        <v>236</v>
      </c>
    </row>
    <row r="238" spans="1:16" hidden="1" x14ac:dyDescent="0.3">
      <c r="A238" s="3">
        <v>42241</v>
      </c>
      <c r="B238" s="3" t="str">
        <f t="shared" si="3"/>
        <v>Q3-2015</v>
      </c>
      <c r="C238" t="s">
        <v>16</v>
      </c>
      <c r="D238">
        <v>35</v>
      </c>
      <c r="E238" t="s">
        <v>8</v>
      </c>
      <c r="F238" s="1" t="str">
        <f>TEXT(EnergyDemand__2_14[[#This Row],[Date]],"yyyy")</f>
        <v>2015</v>
      </c>
      <c r="G238">
        <v>9.5</v>
      </c>
      <c r="H238">
        <v>14.3</v>
      </c>
      <c r="I238">
        <v>8.1</v>
      </c>
      <c r="J238">
        <v>0</v>
      </c>
      <c r="K238" t="s">
        <v>22</v>
      </c>
      <c r="L238" t="s">
        <v>21</v>
      </c>
      <c r="M238" s="42">
        <v>135051.54500000001</v>
      </c>
      <c r="N238" s="4">
        <v>28.80467771</v>
      </c>
      <c r="O238" s="5">
        <v>3890116.2280000001</v>
      </c>
      <c r="P238">
        <v>237</v>
      </c>
    </row>
    <row r="239" spans="1:16" hidden="1" x14ac:dyDescent="0.3">
      <c r="A239" s="3">
        <v>42242</v>
      </c>
      <c r="B239" s="3" t="str">
        <f t="shared" si="3"/>
        <v>Q3-2015</v>
      </c>
      <c r="C239" t="s">
        <v>16</v>
      </c>
      <c r="D239">
        <v>35</v>
      </c>
      <c r="E239" t="s">
        <v>9</v>
      </c>
      <c r="F239" s="1" t="str">
        <f>TEXT(EnergyDemand__2_14[[#This Row],[Date]],"yyyy")</f>
        <v>2015</v>
      </c>
      <c r="G239">
        <v>9.1999999999999993</v>
      </c>
      <c r="H239">
        <v>14.6</v>
      </c>
      <c r="I239">
        <v>7.8</v>
      </c>
      <c r="J239">
        <v>0.2</v>
      </c>
      <c r="K239" t="s">
        <v>22</v>
      </c>
      <c r="L239" t="s">
        <v>21</v>
      </c>
      <c r="M239" s="42">
        <v>135914.68</v>
      </c>
      <c r="N239" s="4">
        <v>37.131774679999999</v>
      </c>
      <c r="O239" s="5">
        <v>5046753.2735000001</v>
      </c>
      <c r="P239">
        <v>238</v>
      </c>
    </row>
    <row r="240" spans="1:16" hidden="1" x14ac:dyDescent="0.3">
      <c r="A240" s="3">
        <v>42243</v>
      </c>
      <c r="B240" s="3" t="str">
        <f t="shared" si="3"/>
        <v>Q3-2015</v>
      </c>
      <c r="C240" t="s">
        <v>16</v>
      </c>
      <c r="D240">
        <v>35</v>
      </c>
      <c r="E240" t="s">
        <v>3</v>
      </c>
      <c r="F240" s="1" t="str">
        <f>TEXT(EnergyDemand__2_14[[#This Row],[Date]],"yyyy")</f>
        <v>2015</v>
      </c>
      <c r="G240">
        <v>9.8000000000000007</v>
      </c>
      <c r="H240">
        <v>11.7</v>
      </c>
      <c r="I240">
        <v>2.7</v>
      </c>
      <c r="J240">
        <v>0.8</v>
      </c>
      <c r="K240" t="s">
        <v>22</v>
      </c>
      <c r="L240" t="s">
        <v>21</v>
      </c>
      <c r="M240" s="42">
        <v>141159.76999999999</v>
      </c>
      <c r="N240" s="4">
        <v>41.605335449999998</v>
      </c>
      <c r="O240" s="5">
        <v>5872999.5828999998</v>
      </c>
      <c r="P240">
        <v>239</v>
      </c>
    </row>
    <row r="241" spans="1:16" hidden="1" x14ac:dyDescent="0.3">
      <c r="A241" s="3">
        <v>42244</v>
      </c>
      <c r="B241" s="3" t="str">
        <f t="shared" si="3"/>
        <v>Q3-2015</v>
      </c>
      <c r="C241" t="s">
        <v>16</v>
      </c>
      <c r="D241">
        <v>35</v>
      </c>
      <c r="E241" t="s">
        <v>4</v>
      </c>
      <c r="F241" s="1" t="str">
        <f>TEXT(EnergyDemand__2_14[[#This Row],[Date]],"yyyy")</f>
        <v>2015</v>
      </c>
      <c r="G241">
        <v>8.1</v>
      </c>
      <c r="H241">
        <v>13.2</v>
      </c>
      <c r="I241">
        <v>12.2</v>
      </c>
      <c r="J241">
        <v>17.399999999999999</v>
      </c>
      <c r="K241" t="s">
        <v>22</v>
      </c>
      <c r="L241" t="s">
        <v>21</v>
      </c>
      <c r="M241" s="42">
        <v>134755.505</v>
      </c>
      <c r="N241" s="4">
        <v>38.179120070000003</v>
      </c>
      <c r="O241" s="5">
        <v>5144846.6054999996</v>
      </c>
      <c r="P241">
        <v>240</v>
      </c>
    </row>
    <row r="242" spans="1:16" hidden="1" x14ac:dyDescent="0.3">
      <c r="A242" s="3">
        <v>42245</v>
      </c>
      <c r="B242" s="3" t="str">
        <f t="shared" si="3"/>
        <v>Q3-2015</v>
      </c>
      <c r="C242" t="s">
        <v>16</v>
      </c>
      <c r="D242">
        <v>35</v>
      </c>
      <c r="E242" t="s">
        <v>5</v>
      </c>
      <c r="F242" s="1" t="str">
        <f>TEXT(EnergyDemand__2_14[[#This Row],[Date]],"yyyy")</f>
        <v>2015</v>
      </c>
      <c r="G242">
        <v>6.3</v>
      </c>
      <c r="H242">
        <v>11.7</v>
      </c>
      <c r="I242">
        <v>9.1</v>
      </c>
      <c r="J242">
        <v>1.8</v>
      </c>
      <c r="K242" t="s">
        <v>22</v>
      </c>
      <c r="L242" t="s">
        <v>21</v>
      </c>
      <c r="M242" s="42">
        <v>124448.5</v>
      </c>
      <c r="N242" s="4">
        <v>35.474513610000002</v>
      </c>
      <c r="O242" s="5">
        <v>4414750.0070000002</v>
      </c>
      <c r="P242">
        <v>241</v>
      </c>
    </row>
    <row r="243" spans="1:16" hidden="1" x14ac:dyDescent="0.3">
      <c r="A243" s="3">
        <v>42246</v>
      </c>
      <c r="B243" s="3" t="str">
        <f t="shared" si="3"/>
        <v>Q3-2015</v>
      </c>
      <c r="C243" t="s">
        <v>16</v>
      </c>
      <c r="D243">
        <v>35</v>
      </c>
      <c r="E243" t="s">
        <v>6</v>
      </c>
      <c r="F243" s="1" t="str">
        <f>TEXT(EnergyDemand__2_14[[#This Row],[Date]],"yyyy")</f>
        <v>2015</v>
      </c>
      <c r="G243">
        <v>7.9</v>
      </c>
      <c r="H243">
        <v>12.5</v>
      </c>
      <c r="I243">
        <v>14.3</v>
      </c>
      <c r="J243">
        <v>2.2000000000000002</v>
      </c>
      <c r="K243" t="s">
        <v>22</v>
      </c>
      <c r="L243" t="s">
        <v>21</v>
      </c>
      <c r="M243" s="42">
        <v>116744.215</v>
      </c>
      <c r="N243" s="4">
        <v>42.414179560000001</v>
      </c>
      <c r="O243" s="5">
        <v>4951610.0976</v>
      </c>
      <c r="P243">
        <v>242</v>
      </c>
    </row>
    <row r="244" spans="1:16" hidden="1" x14ac:dyDescent="0.3">
      <c r="A244" s="3">
        <v>42247</v>
      </c>
      <c r="B244" s="3" t="str">
        <f t="shared" si="3"/>
        <v>Q3-2015</v>
      </c>
      <c r="C244" t="s">
        <v>16</v>
      </c>
      <c r="D244">
        <v>36</v>
      </c>
      <c r="E244" t="s">
        <v>7</v>
      </c>
      <c r="F244" s="1" t="str">
        <f>TEXT(EnergyDemand__2_14[[#This Row],[Date]],"yyyy")</f>
        <v>2015</v>
      </c>
      <c r="G244">
        <v>8.1</v>
      </c>
      <c r="H244">
        <v>13</v>
      </c>
      <c r="I244">
        <v>11.5</v>
      </c>
      <c r="J244">
        <v>0</v>
      </c>
      <c r="K244" t="s">
        <v>22</v>
      </c>
      <c r="L244" t="s">
        <v>21</v>
      </c>
      <c r="M244" s="42">
        <v>137724.89499999999</v>
      </c>
      <c r="N244" s="4">
        <v>50.273287490000001</v>
      </c>
      <c r="O244" s="5">
        <v>6923883.2408999996</v>
      </c>
      <c r="P244">
        <v>243</v>
      </c>
    </row>
    <row r="245" spans="1:16" hidden="1" x14ac:dyDescent="0.3">
      <c r="A245" s="3">
        <v>42248</v>
      </c>
      <c r="B245" s="3" t="str">
        <f t="shared" si="3"/>
        <v>Q3-2015</v>
      </c>
      <c r="C245" t="s">
        <v>17</v>
      </c>
      <c r="D245">
        <v>36</v>
      </c>
      <c r="E245" t="s">
        <v>8</v>
      </c>
      <c r="F245" s="1" t="str">
        <f>TEXT(EnergyDemand__2_14[[#This Row],[Date]],"yyyy")</f>
        <v>2015</v>
      </c>
      <c r="G245">
        <v>5.0999999999999996</v>
      </c>
      <c r="H245">
        <v>16.2</v>
      </c>
      <c r="I245">
        <v>15.7</v>
      </c>
      <c r="J245">
        <v>0</v>
      </c>
      <c r="K245" t="s">
        <v>22</v>
      </c>
      <c r="L245" t="s">
        <v>21</v>
      </c>
      <c r="M245" s="42">
        <v>134116.76999999999</v>
      </c>
      <c r="N245" s="4">
        <v>50.145784390000003</v>
      </c>
      <c r="O245" s="5">
        <v>6725390.6315000001</v>
      </c>
      <c r="P245">
        <v>244</v>
      </c>
    </row>
    <row r="246" spans="1:16" hidden="1" x14ac:dyDescent="0.3">
      <c r="A246" s="3">
        <v>42249</v>
      </c>
      <c r="B246" s="3" t="str">
        <f t="shared" si="3"/>
        <v>Q3-2015</v>
      </c>
      <c r="C246" t="s">
        <v>17</v>
      </c>
      <c r="D246">
        <v>36</v>
      </c>
      <c r="E246" t="s">
        <v>9</v>
      </c>
      <c r="F246" s="1" t="str">
        <f>TEXT(EnergyDemand__2_14[[#This Row],[Date]],"yyyy")</f>
        <v>2015</v>
      </c>
      <c r="G246">
        <v>8</v>
      </c>
      <c r="H246">
        <v>18.8</v>
      </c>
      <c r="I246">
        <v>10.5</v>
      </c>
      <c r="J246">
        <v>0</v>
      </c>
      <c r="K246" t="s">
        <v>22</v>
      </c>
      <c r="L246" t="s">
        <v>21</v>
      </c>
      <c r="M246" s="42">
        <v>132794.715</v>
      </c>
      <c r="N246" s="4">
        <v>49.03831254</v>
      </c>
      <c r="O246" s="5">
        <v>6512028.7378000002</v>
      </c>
      <c r="P246">
        <v>245</v>
      </c>
    </row>
    <row r="247" spans="1:16" hidden="1" x14ac:dyDescent="0.3">
      <c r="A247" s="3">
        <v>42250</v>
      </c>
      <c r="B247" s="3" t="str">
        <f t="shared" si="3"/>
        <v>Q3-2015</v>
      </c>
      <c r="C247" t="s">
        <v>17</v>
      </c>
      <c r="D247">
        <v>36</v>
      </c>
      <c r="E247" t="s">
        <v>3</v>
      </c>
      <c r="F247" s="1" t="str">
        <f>TEXT(EnergyDemand__2_14[[#This Row],[Date]],"yyyy")</f>
        <v>2015</v>
      </c>
      <c r="G247">
        <v>10.6</v>
      </c>
      <c r="H247">
        <v>14</v>
      </c>
      <c r="I247">
        <v>8</v>
      </c>
      <c r="J247">
        <v>4.4000000000000004</v>
      </c>
      <c r="K247" t="s">
        <v>22</v>
      </c>
      <c r="L247" t="s">
        <v>21</v>
      </c>
      <c r="M247" s="42">
        <v>132096.33499999999</v>
      </c>
      <c r="N247" s="4">
        <v>45.546264669999999</v>
      </c>
      <c r="O247" s="5">
        <v>6016494.6358000003</v>
      </c>
      <c r="P247">
        <v>246</v>
      </c>
    </row>
    <row r="248" spans="1:16" hidden="1" x14ac:dyDescent="0.3">
      <c r="A248" s="3">
        <v>42251</v>
      </c>
      <c r="B248" s="3" t="str">
        <f t="shared" si="3"/>
        <v>Q3-2015</v>
      </c>
      <c r="C248" t="s">
        <v>17</v>
      </c>
      <c r="D248">
        <v>36</v>
      </c>
      <c r="E248" t="s">
        <v>4</v>
      </c>
      <c r="F248" s="1" t="str">
        <f>TEXT(EnergyDemand__2_14[[#This Row],[Date]],"yyyy")</f>
        <v>2015</v>
      </c>
      <c r="G248">
        <v>8.6999999999999993</v>
      </c>
      <c r="H248">
        <v>13.7</v>
      </c>
      <c r="I248">
        <v>13</v>
      </c>
      <c r="J248">
        <v>0</v>
      </c>
      <c r="K248" t="s">
        <v>22</v>
      </c>
      <c r="L248" t="s">
        <v>21</v>
      </c>
      <c r="M248" s="42">
        <v>131384.88</v>
      </c>
      <c r="N248" s="4">
        <v>65.73690671</v>
      </c>
      <c r="O248" s="5">
        <v>8636835.5997000001</v>
      </c>
      <c r="P248">
        <v>247</v>
      </c>
    </row>
    <row r="249" spans="1:16" hidden="1" x14ac:dyDescent="0.3">
      <c r="A249" s="3">
        <v>42252</v>
      </c>
      <c r="B249" s="3" t="str">
        <f t="shared" si="3"/>
        <v>Q3-2015</v>
      </c>
      <c r="C249" t="s">
        <v>17</v>
      </c>
      <c r="D249">
        <v>36</v>
      </c>
      <c r="E249" t="s">
        <v>5</v>
      </c>
      <c r="F249" s="1" t="str">
        <f>TEXT(EnergyDemand__2_14[[#This Row],[Date]],"yyyy")</f>
        <v>2015</v>
      </c>
      <c r="G249">
        <v>10.199999999999999</v>
      </c>
      <c r="H249">
        <v>14</v>
      </c>
      <c r="I249">
        <v>14.8</v>
      </c>
      <c r="J249">
        <v>0</v>
      </c>
      <c r="K249" t="s">
        <v>22</v>
      </c>
      <c r="L249" t="s">
        <v>21</v>
      </c>
      <c r="M249" s="42">
        <v>115799.32</v>
      </c>
      <c r="N249" s="4">
        <v>57.177569200000001</v>
      </c>
      <c r="O249" s="5">
        <v>6621123.6326000001</v>
      </c>
      <c r="P249">
        <v>248</v>
      </c>
    </row>
    <row r="250" spans="1:16" hidden="1" x14ac:dyDescent="0.3">
      <c r="A250" s="3">
        <v>42253</v>
      </c>
      <c r="B250" s="3" t="str">
        <f t="shared" si="3"/>
        <v>Q3-2015</v>
      </c>
      <c r="C250" t="s">
        <v>17</v>
      </c>
      <c r="D250">
        <v>36</v>
      </c>
      <c r="E250" t="s">
        <v>6</v>
      </c>
      <c r="F250" s="1" t="str">
        <f>TEXT(EnergyDemand__2_14[[#This Row],[Date]],"yyyy")</f>
        <v>2015</v>
      </c>
      <c r="G250">
        <v>5.8</v>
      </c>
      <c r="H250">
        <v>16.600000000000001</v>
      </c>
      <c r="I250">
        <v>11.8</v>
      </c>
      <c r="J250">
        <v>0</v>
      </c>
      <c r="K250" t="s">
        <v>22</v>
      </c>
      <c r="L250" t="s">
        <v>21</v>
      </c>
      <c r="M250" s="42">
        <v>109641.375</v>
      </c>
      <c r="N250" s="4">
        <v>40.581765519999998</v>
      </c>
      <c r="O250" s="5">
        <v>4449440.5714999996</v>
      </c>
      <c r="P250">
        <v>249</v>
      </c>
    </row>
    <row r="251" spans="1:16" hidden="1" x14ac:dyDescent="0.3">
      <c r="A251" s="3">
        <v>42254</v>
      </c>
      <c r="B251" s="3" t="str">
        <f t="shared" si="3"/>
        <v>Q3-2015</v>
      </c>
      <c r="C251" t="s">
        <v>17</v>
      </c>
      <c r="D251">
        <v>37</v>
      </c>
      <c r="E251" t="s">
        <v>7</v>
      </c>
      <c r="F251" s="1" t="str">
        <f>TEXT(EnergyDemand__2_14[[#This Row],[Date]],"yyyy")</f>
        <v>2015</v>
      </c>
      <c r="G251">
        <v>8.9</v>
      </c>
      <c r="H251">
        <v>13.6</v>
      </c>
      <c r="I251">
        <v>9.1999999999999993</v>
      </c>
      <c r="J251">
        <v>3.6</v>
      </c>
      <c r="K251" t="s">
        <v>22</v>
      </c>
      <c r="L251" t="s">
        <v>21</v>
      </c>
      <c r="M251" s="42">
        <v>131619.36499999999</v>
      </c>
      <c r="N251" s="4">
        <v>38.52697878</v>
      </c>
      <c r="O251" s="5">
        <v>5070896.4824000001</v>
      </c>
      <c r="P251">
        <v>250</v>
      </c>
    </row>
    <row r="252" spans="1:16" hidden="1" x14ac:dyDescent="0.3">
      <c r="A252" s="3">
        <v>42255</v>
      </c>
      <c r="B252" s="3" t="str">
        <f t="shared" si="3"/>
        <v>Q3-2015</v>
      </c>
      <c r="C252" t="s">
        <v>17</v>
      </c>
      <c r="D252">
        <v>37</v>
      </c>
      <c r="E252" t="s">
        <v>8</v>
      </c>
      <c r="F252" s="1" t="str">
        <f>TEXT(EnergyDemand__2_14[[#This Row],[Date]],"yyyy")</f>
        <v>2015</v>
      </c>
      <c r="G252">
        <v>8.8000000000000007</v>
      </c>
      <c r="H252">
        <v>12.8</v>
      </c>
      <c r="I252">
        <v>11.1</v>
      </c>
      <c r="J252">
        <v>2</v>
      </c>
      <c r="K252" t="s">
        <v>22</v>
      </c>
      <c r="L252" t="s">
        <v>21</v>
      </c>
      <c r="M252" s="42">
        <v>136340.70000000001</v>
      </c>
      <c r="N252" s="4">
        <v>41.710381609999999</v>
      </c>
      <c r="O252" s="5">
        <v>5686822.6260000002</v>
      </c>
      <c r="P252">
        <v>251</v>
      </c>
    </row>
    <row r="253" spans="1:16" hidden="1" x14ac:dyDescent="0.3">
      <c r="A253" s="3">
        <v>42256</v>
      </c>
      <c r="B253" s="3" t="str">
        <f t="shared" si="3"/>
        <v>Q3-2015</v>
      </c>
      <c r="C253" t="s">
        <v>17</v>
      </c>
      <c r="D253">
        <v>37</v>
      </c>
      <c r="E253" t="s">
        <v>9</v>
      </c>
      <c r="F253" s="1" t="str">
        <f>TEXT(EnergyDemand__2_14[[#This Row],[Date]],"yyyy")</f>
        <v>2015</v>
      </c>
      <c r="G253">
        <v>10</v>
      </c>
      <c r="H253">
        <v>15.3</v>
      </c>
      <c r="I253">
        <v>11.4</v>
      </c>
      <c r="J253">
        <v>0</v>
      </c>
      <c r="K253" t="s">
        <v>22</v>
      </c>
      <c r="L253" t="s">
        <v>21</v>
      </c>
      <c r="M253" s="42">
        <v>132977.45000000001</v>
      </c>
      <c r="N253" s="4">
        <v>48.128104839999999</v>
      </c>
      <c r="O253" s="5">
        <v>6399952.6550000003</v>
      </c>
      <c r="P253">
        <v>252</v>
      </c>
    </row>
    <row r="254" spans="1:16" hidden="1" x14ac:dyDescent="0.3">
      <c r="A254" s="3">
        <v>42257</v>
      </c>
      <c r="B254" s="3" t="str">
        <f t="shared" si="3"/>
        <v>Q3-2015</v>
      </c>
      <c r="C254" t="s">
        <v>17</v>
      </c>
      <c r="D254">
        <v>37</v>
      </c>
      <c r="E254" t="s">
        <v>3</v>
      </c>
      <c r="F254" s="1" t="str">
        <f>TEXT(EnergyDemand__2_14[[#This Row],[Date]],"yyyy")</f>
        <v>2015</v>
      </c>
      <c r="G254">
        <v>10</v>
      </c>
      <c r="H254">
        <v>15.7</v>
      </c>
      <c r="I254">
        <v>17.3</v>
      </c>
      <c r="J254">
        <v>0</v>
      </c>
      <c r="K254" t="s">
        <v>22</v>
      </c>
      <c r="L254" t="s">
        <v>21</v>
      </c>
      <c r="M254" s="42">
        <v>133541.98000000001</v>
      </c>
      <c r="N254" s="4">
        <v>48.919566619999998</v>
      </c>
      <c r="O254" s="5">
        <v>6532815.7872000001</v>
      </c>
      <c r="P254">
        <v>253</v>
      </c>
    </row>
    <row r="255" spans="1:16" hidden="1" x14ac:dyDescent="0.3">
      <c r="A255" s="3">
        <v>42258</v>
      </c>
      <c r="B255" s="3" t="str">
        <f t="shared" si="3"/>
        <v>Q3-2015</v>
      </c>
      <c r="C255" t="s">
        <v>17</v>
      </c>
      <c r="D255">
        <v>37</v>
      </c>
      <c r="E255" t="s">
        <v>4</v>
      </c>
      <c r="F255" s="1" t="str">
        <f>TEXT(EnergyDemand__2_14[[#This Row],[Date]],"yyyy")</f>
        <v>2015</v>
      </c>
      <c r="G255">
        <v>5.0999999999999996</v>
      </c>
      <c r="H255">
        <v>20.100000000000001</v>
      </c>
      <c r="I255">
        <v>17.7</v>
      </c>
      <c r="J255">
        <v>0</v>
      </c>
      <c r="K255" t="s">
        <v>22</v>
      </c>
      <c r="L255" t="s">
        <v>21</v>
      </c>
      <c r="M255" s="42">
        <v>123968.9</v>
      </c>
      <c r="N255" s="4">
        <v>36.08846518</v>
      </c>
      <c r="O255" s="5">
        <v>4473847.3311000001</v>
      </c>
      <c r="P255">
        <v>254</v>
      </c>
    </row>
    <row r="256" spans="1:16" hidden="1" x14ac:dyDescent="0.3">
      <c r="A256" s="3">
        <v>42259</v>
      </c>
      <c r="B256" s="3" t="str">
        <f t="shared" si="3"/>
        <v>Q3-2015</v>
      </c>
      <c r="C256" t="s">
        <v>17</v>
      </c>
      <c r="D256">
        <v>37</v>
      </c>
      <c r="E256" t="s">
        <v>5</v>
      </c>
      <c r="F256" s="1" t="str">
        <f>TEXT(EnergyDemand__2_14[[#This Row],[Date]],"yyyy")</f>
        <v>2015</v>
      </c>
      <c r="G256">
        <v>12.2</v>
      </c>
      <c r="H256">
        <v>21.7</v>
      </c>
      <c r="I256">
        <v>10.199999999999999</v>
      </c>
      <c r="J256">
        <v>0</v>
      </c>
      <c r="K256" t="s">
        <v>22</v>
      </c>
      <c r="L256" t="s">
        <v>21</v>
      </c>
      <c r="M256" s="42">
        <v>108790.005</v>
      </c>
      <c r="N256" s="4">
        <v>37.654551560000002</v>
      </c>
      <c r="O256" s="5">
        <v>4096438.8525</v>
      </c>
      <c r="P256">
        <v>255</v>
      </c>
    </row>
    <row r="257" spans="1:16" hidden="1" x14ac:dyDescent="0.3">
      <c r="A257" s="3">
        <v>42260</v>
      </c>
      <c r="B257" s="3" t="str">
        <f t="shared" si="3"/>
        <v>Q3-2015</v>
      </c>
      <c r="C257" t="s">
        <v>17</v>
      </c>
      <c r="D257">
        <v>37</v>
      </c>
      <c r="E257" t="s">
        <v>6</v>
      </c>
      <c r="F257" s="1" t="str">
        <f>TEXT(EnergyDemand__2_14[[#This Row],[Date]],"yyyy")</f>
        <v>2015</v>
      </c>
      <c r="G257">
        <v>13.2</v>
      </c>
      <c r="H257">
        <v>25.5</v>
      </c>
      <c r="I257">
        <v>17.100000000000001</v>
      </c>
      <c r="J257">
        <v>0</v>
      </c>
      <c r="K257" t="s">
        <v>22</v>
      </c>
      <c r="L257" t="s">
        <v>21</v>
      </c>
      <c r="M257" s="42">
        <v>99161.764999999999</v>
      </c>
      <c r="N257" s="4">
        <v>30.359605869999999</v>
      </c>
      <c r="O257" s="5">
        <v>3010512.1028</v>
      </c>
      <c r="P257">
        <v>256</v>
      </c>
    </row>
    <row r="258" spans="1:16" hidden="1" x14ac:dyDescent="0.3">
      <c r="A258" s="3">
        <v>42261</v>
      </c>
      <c r="B258" s="3" t="str">
        <f t="shared" ref="B258:B321" si="4">"Q" &amp;INT((MONTH(A258)+2)/3) &amp; "-" &amp; YEAR(A258)</f>
        <v>Q3-2015</v>
      </c>
      <c r="C258" t="s">
        <v>17</v>
      </c>
      <c r="D258">
        <v>38</v>
      </c>
      <c r="E258" t="s">
        <v>7</v>
      </c>
      <c r="F258" s="1" t="str">
        <f>TEXT(EnergyDemand__2_14[[#This Row],[Date]],"yyyy")</f>
        <v>2015</v>
      </c>
      <c r="G258">
        <v>15.4</v>
      </c>
      <c r="H258">
        <v>26.7</v>
      </c>
      <c r="I258">
        <v>17.8</v>
      </c>
      <c r="J258">
        <v>0</v>
      </c>
      <c r="K258" t="s">
        <v>22</v>
      </c>
      <c r="L258" t="s">
        <v>21</v>
      </c>
      <c r="M258" s="42">
        <v>116574.17</v>
      </c>
      <c r="N258" s="4">
        <v>32.345654209999999</v>
      </c>
      <c r="O258" s="5">
        <v>3770667.7925999998</v>
      </c>
      <c r="P258">
        <v>257</v>
      </c>
    </row>
    <row r="259" spans="1:16" hidden="1" x14ac:dyDescent="0.3">
      <c r="A259" s="3">
        <v>42262</v>
      </c>
      <c r="B259" s="3" t="str">
        <f t="shared" si="4"/>
        <v>Q3-2015</v>
      </c>
      <c r="C259" t="s">
        <v>17</v>
      </c>
      <c r="D259">
        <v>38</v>
      </c>
      <c r="E259" t="s">
        <v>8</v>
      </c>
      <c r="F259" s="1" t="str">
        <f>TEXT(EnergyDemand__2_14[[#This Row],[Date]],"yyyy")</f>
        <v>2015</v>
      </c>
      <c r="G259">
        <v>10.8</v>
      </c>
      <c r="H259">
        <v>15.9</v>
      </c>
      <c r="I259">
        <v>15</v>
      </c>
      <c r="J259">
        <v>15.8</v>
      </c>
      <c r="K259" t="s">
        <v>22</v>
      </c>
      <c r="L259" t="s">
        <v>21</v>
      </c>
      <c r="M259" s="42">
        <v>123750.5</v>
      </c>
      <c r="N259" s="4">
        <v>34.506522410000002</v>
      </c>
      <c r="O259" s="5">
        <v>4270199.4014999997</v>
      </c>
      <c r="P259">
        <v>258</v>
      </c>
    </row>
    <row r="260" spans="1:16" hidden="1" x14ac:dyDescent="0.3">
      <c r="A260" s="3">
        <v>42263</v>
      </c>
      <c r="B260" s="3" t="str">
        <f t="shared" si="4"/>
        <v>Q3-2015</v>
      </c>
      <c r="C260" t="s">
        <v>17</v>
      </c>
      <c r="D260">
        <v>38</v>
      </c>
      <c r="E260" t="s">
        <v>9</v>
      </c>
      <c r="F260" s="1" t="str">
        <f>TEXT(EnergyDemand__2_14[[#This Row],[Date]],"yyyy")</f>
        <v>2015</v>
      </c>
      <c r="G260">
        <v>8.9</v>
      </c>
      <c r="H260">
        <v>14.8</v>
      </c>
      <c r="I260">
        <v>17.600000000000001</v>
      </c>
      <c r="J260">
        <v>0</v>
      </c>
      <c r="K260" t="s">
        <v>22</v>
      </c>
      <c r="L260" t="s">
        <v>21</v>
      </c>
      <c r="M260" s="42">
        <v>131795.48499999999</v>
      </c>
      <c r="N260" s="4">
        <v>38.966062469999997</v>
      </c>
      <c r="O260" s="5">
        <v>5135551.1018000003</v>
      </c>
      <c r="P260">
        <v>259</v>
      </c>
    </row>
    <row r="261" spans="1:16" hidden="1" x14ac:dyDescent="0.3">
      <c r="A261" s="3">
        <v>42264</v>
      </c>
      <c r="B261" s="3" t="str">
        <f t="shared" si="4"/>
        <v>Q3-2015</v>
      </c>
      <c r="C261" t="s">
        <v>17</v>
      </c>
      <c r="D261">
        <v>38</v>
      </c>
      <c r="E261" t="s">
        <v>3</v>
      </c>
      <c r="F261" s="1" t="str">
        <f>TEXT(EnergyDemand__2_14[[#This Row],[Date]],"yyyy")</f>
        <v>2015</v>
      </c>
      <c r="G261">
        <v>9</v>
      </c>
      <c r="H261">
        <v>14.3</v>
      </c>
      <c r="I261">
        <v>12.4</v>
      </c>
      <c r="J261">
        <v>0.4</v>
      </c>
      <c r="K261" t="s">
        <v>22</v>
      </c>
      <c r="L261" t="s">
        <v>21</v>
      </c>
      <c r="M261" s="42">
        <v>131050.675</v>
      </c>
      <c r="N261" s="4">
        <v>40.639264369999999</v>
      </c>
      <c r="O261" s="5">
        <v>5325803.0272000004</v>
      </c>
      <c r="P261">
        <v>260</v>
      </c>
    </row>
    <row r="262" spans="1:16" hidden="1" x14ac:dyDescent="0.3">
      <c r="A262" s="3">
        <v>42265</v>
      </c>
      <c r="B262" s="3" t="str">
        <f t="shared" si="4"/>
        <v>Q3-2015</v>
      </c>
      <c r="C262" t="s">
        <v>17</v>
      </c>
      <c r="D262">
        <v>38</v>
      </c>
      <c r="E262" t="s">
        <v>4</v>
      </c>
      <c r="F262" s="1" t="str">
        <f>TEXT(EnergyDemand__2_14[[#This Row],[Date]],"yyyy")</f>
        <v>2015</v>
      </c>
      <c r="G262">
        <v>10.5</v>
      </c>
      <c r="H262">
        <v>14.7</v>
      </c>
      <c r="I262">
        <v>8.1</v>
      </c>
      <c r="J262">
        <v>0</v>
      </c>
      <c r="K262" t="s">
        <v>21</v>
      </c>
      <c r="L262" t="s">
        <v>21</v>
      </c>
      <c r="M262" s="42">
        <v>130764.58500000001</v>
      </c>
      <c r="N262" s="4">
        <v>40.630081019999999</v>
      </c>
      <c r="O262" s="5">
        <v>5312975.6831</v>
      </c>
      <c r="P262">
        <v>261</v>
      </c>
    </row>
    <row r="263" spans="1:16" hidden="1" x14ac:dyDescent="0.3">
      <c r="A263" s="3">
        <v>42266</v>
      </c>
      <c r="B263" s="3" t="str">
        <f t="shared" si="4"/>
        <v>Q3-2015</v>
      </c>
      <c r="C263" t="s">
        <v>17</v>
      </c>
      <c r="D263">
        <v>38</v>
      </c>
      <c r="E263" t="s">
        <v>5</v>
      </c>
      <c r="F263" s="1" t="str">
        <f>TEXT(EnergyDemand__2_14[[#This Row],[Date]],"yyyy")</f>
        <v>2015</v>
      </c>
      <c r="G263">
        <v>6.5</v>
      </c>
      <c r="H263">
        <v>21.3</v>
      </c>
      <c r="I263">
        <v>17</v>
      </c>
      <c r="J263">
        <v>0</v>
      </c>
      <c r="K263" t="s">
        <v>21</v>
      </c>
      <c r="L263" t="s">
        <v>21</v>
      </c>
      <c r="M263" s="42">
        <v>112377.185</v>
      </c>
      <c r="N263" s="4">
        <v>47.826712030000003</v>
      </c>
      <c r="O263" s="5">
        <v>5374631.2657000003</v>
      </c>
      <c r="P263">
        <v>262</v>
      </c>
    </row>
    <row r="264" spans="1:16" hidden="1" x14ac:dyDescent="0.3">
      <c r="A264" s="3">
        <v>42267</v>
      </c>
      <c r="B264" s="3" t="str">
        <f t="shared" si="4"/>
        <v>Q3-2015</v>
      </c>
      <c r="C264" t="s">
        <v>17</v>
      </c>
      <c r="D264">
        <v>38</v>
      </c>
      <c r="E264" t="s">
        <v>6</v>
      </c>
      <c r="F264" s="1" t="str">
        <f>TEXT(EnergyDemand__2_14[[#This Row],[Date]],"yyyy")</f>
        <v>2015</v>
      </c>
      <c r="G264">
        <v>8.5</v>
      </c>
      <c r="H264">
        <v>22.9</v>
      </c>
      <c r="I264">
        <v>17.3</v>
      </c>
      <c r="J264">
        <v>0</v>
      </c>
      <c r="K264" t="s">
        <v>21</v>
      </c>
      <c r="L264" t="s">
        <v>21</v>
      </c>
      <c r="M264" s="42">
        <v>103708.925</v>
      </c>
      <c r="N264" s="4">
        <v>32.857727840000003</v>
      </c>
      <c r="O264" s="5">
        <v>3407639.6321999999</v>
      </c>
      <c r="P264">
        <v>263</v>
      </c>
    </row>
    <row r="265" spans="1:16" hidden="1" x14ac:dyDescent="0.3">
      <c r="A265" s="3">
        <v>42268</v>
      </c>
      <c r="B265" s="3" t="str">
        <f t="shared" si="4"/>
        <v>Q3-2015</v>
      </c>
      <c r="C265" t="s">
        <v>17</v>
      </c>
      <c r="D265">
        <v>39</v>
      </c>
      <c r="E265" t="s">
        <v>7</v>
      </c>
      <c r="F265" s="1" t="str">
        <f>TEXT(EnergyDemand__2_14[[#This Row],[Date]],"yyyy")</f>
        <v>2015</v>
      </c>
      <c r="G265">
        <v>14</v>
      </c>
      <c r="H265">
        <v>18.100000000000001</v>
      </c>
      <c r="I265">
        <v>6.7</v>
      </c>
      <c r="J265">
        <v>0</v>
      </c>
      <c r="K265" t="s">
        <v>21</v>
      </c>
      <c r="L265" t="s">
        <v>21</v>
      </c>
      <c r="M265" s="42">
        <v>120096.71</v>
      </c>
      <c r="N265" s="4">
        <v>44.955977410000003</v>
      </c>
      <c r="O265" s="5">
        <v>5399064.9818000002</v>
      </c>
      <c r="P265">
        <v>264</v>
      </c>
    </row>
    <row r="266" spans="1:16" hidden="1" x14ac:dyDescent="0.3">
      <c r="A266" s="3">
        <v>42269</v>
      </c>
      <c r="B266" s="3" t="str">
        <f t="shared" si="4"/>
        <v>Q3-2015</v>
      </c>
      <c r="C266" t="s">
        <v>17</v>
      </c>
      <c r="D266">
        <v>39</v>
      </c>
      <c r="E266" t="s">
        <v>8</v>
      </c>
      <c r="F266" s="1" t="str">
        <f>TEXT(EnergyDemand__2_14[[#This Row],[Date]],"yyyy")</f>
        <v>2015</v>
      </c>
      <c r="G266">
        <v>7.6</v>
      </c>
      <c r="H266">
        <v>12.7</v>
      </c>
      <c r="I266">
        <v>17.399999999999999</v>
      </c>
      <c r="J266">
        <v>4.4000000000000004</v>
      </c>
      <c r="K266" t="s">
        <v>21</v>
      </c>
      <c r="L266" t="s">
        <v>21</v>
      </c>
      <c r="M266" s="42">
        <v>127755.095</v>
      </c>
      <c r="N266" s="4">
        <v>99.476166710000001</v>
      </c>
      <c r="O266" s="5">
        <v>12708587.1283</v>
      </c>
      <c r="P266">
        <v>265</v>
      </c>
    </row>
    <row r="267" spans="1:16" hidden="1" x14ac:dyDescent="0.3">
      <c r="A267" s="3">
        <v>42270</v>
      </c>
      <c r="B267" s="3" t="str">
        <f t="shared" si="4"/>
        <v>Q3-2015</v>
      </c>
      <c r="C267" t="s">
        <v>17</v>
      </c>
      <c r="D267">
        <v>39</v>
      </c>
      <c r="E267" t="s">
        <v>9</v>
      </c>
      <c r="F267" s="1" t="str">
        <f>TEXT(EnergyDemand__2_14[[#This Row],[Date]],"yyyy")</f>
        <v>2015</v>
      </c>
      <c r="G267">
        <v>8.5</v>
      </c>
      <c r="H267">
        <v>12.6</v>
      </c>
      <c r="I267">
        <v>20.3</v>
      </c>
      <c r="J267">
        <v>0</v>
      </c>
      <c r="K267" t="s">
        <v>21</v>
      </c>
      <c r="L267" t="s">
        <v>21</v>
      </c>
      <c r="M267" s="42">
        <v>131866.73000000001</v>
      </c>
      <c r="N267" s="4">
        <v>49.768610670000001</v>
      </c>
      <c r="O267" s="5">
        <v>6562823.9457</v>
      </c>
      <c r="P267">
        <v>266</v>
      </c>
    </row>
    <row r="268" spans="1:16" hidden="1" x14ac:dyDescent="0.3">
      <c r="A268" s="3">
        <v>42271</v>
      </c>
      <c r="B268" s="3" t="str">
        <f t="shared" si="4"/>
        <v>Q3-2015</v>
      </c>
      <c r="C268" t="s">
        <v>17</v>
      </c>
      <c r="D268">
        <v>39</v>
      </c>
      <c r="E268" t="s">
        <v>3</v>
      </c>
      <c r="F268" s="1" t="str">
        <f>TEXT(EnergyDemand__2_14[[#This Row],[Date]],"yyyy")</f>
        <v>2015</v>
      </c>
      <c r="G268">
        <v>5.0999999999999996</v>
      </c>
      <c r="H268">
        <v>14.3</v>
      </c>
      <c r="I268">
        <v>18.2</v>
      </c>
      <c r="J268">
        <v>0</v>
      </c>
      <c r="K268" t="s">
        <v>21</v>
      </c>
      <c r="L268" t="s">
        <v>21</v>
      </c>
      <c r="M268" s="42">
        <v>130937.625</v>
      </c>
      <c r="N268" s="4">
        <v>54.980526810000001</v>
      </c>
      <c r="O268" s="5">
        <v>7199019.6018000003</v>
      </c>
      <c r="P268">
        <v>267</v>
      </c>
    </row>
    <row r="269" spans="1:16" hidden="1" x14ac:dyDescent="0.3">
      <c r="A269" s="3">
        <v>42272</v>
      </c>
      <c r="B269" s="3" t="str">
        <f t="shared" si="4"/>
        <v>Q3-2015</v>
      </c>
      <c r="C269" t="s">
        <v>17</v>
      </c>
      <c r="D269">
        <v>39</v>
      </c>
      <c r="E269" t="s">
        <v>4</v>
      </c>
      <c r="F269" s="1" t="str">
        <f>TEXT(EnergyDemand__2_14[[#This Row],[Date]],"yyyy")</f>
        <v>2015</v>
      </c>
      <c r="G269">
        <v>5.8</v>
      </c>
      <c r="H269">
        <v>19.100000000000001</v>
      </c>
      <c r="I269">
        <v>20.2</v>
      </c>
      <c r="J269">
        <v>0</v>
      </c>
      <c r="K269" t="s">
        <v>21</v>
      </c>
      <c r="L269" t="s">
        <v>21</v>
      </c>
      <c r="M269" s="42">
        <v>124278.93</v>
      </c>
      <c r="N269" s="4">
        <v>51.081001790000002</v>
      </c>
      <c r="O269" s="5">
        <v>6348292.2457999997</v>
      </c>
      <c r="P269">
        <v>268</v>
      </c>
    </row>
    <row r="270" spans="1:16" hidden="1" x14ac:dyDescent="0.3">
      <c r="A270" s="3">
        <v>42273</v>
      </c>
      <c r="B270" s="3" t="str">
        <f t="shared" si="4"/>
        <v>Q3-2015</v>
      </c>
      <c r="C270" t="s">
        <v>17</v>
      </c>
      <c r="D270">
        <v>39</v>
      </c>
      <c r="E270" t="s">
        <v>5</v>
      </c>
      <c r="F270" s="1" t="str">
        <f>TEXT(EnergyDemand__2_14[[#This Row],[Date]],"yyyy")</f>
        <v>2015</v>
      </c>
      <c r="G270">
        <v>6.6</v>
      </c>
      <c r="H270">
        <v>17.899999999999999</v>
      </c>
      <c r="I270">
        <v>20.100000000000001</v>
      </c>
      <c r="J270">
        <v>0</v>
      </c>
      <c r="K270" t="s">
        <v>21</v>
      </c>
      <c r="L270" t="s">
        <v>21</v>
      </c>
      <c r="M270" s="42">
        <v>111064.49</v>
      </c>
      <c r="N270" s="4">
        <v>48.78936994</v>
      </c>
      <c r="O270" s="5">
        <v>5418766.4897999996</v>
      </c>
      <c r="P270">
        <v>269</v>
      </c>
    </row>
    <row r="271" spans="1:16" hidden="1" x14ac:dyDescent="0.3">
      <c r="A271" s="3">
        <v>42274</v>
      </c>
      <c r="B271" s="3" t="str">
        <f t="shared" si="4"/>
        <v>Q3-2015</v>
      </c>
      <c r="C271" t="s">
        <v>17</v>
      </c>
      <c r="D271">
        <v>39</v>
      </c>
      <c r="E271" t="s">
        <v>6</v>
      </c>
      <c r="F271" s="1" t="str">
        <f>TEXT(EnergyDemand__2_14[[#This Row],[Date]],"yyyy")</f>
        <v>2015</v>
      </c>
      <c r="G271">
        <v>9.8000000000000007</v>
      </c>
      <c r="H271">
        <v>20.2</v>
      </c>
      <c r="I271">
        <v>19.600000000000001</v>
      </c>
      <c r="J271">
        <v>0</v>
      </c>
      <c r="K271" t="s">
        <v>21</v>
      </c>
      <c r="L271" t="s">
        <v>21</v>
      </c>
      <c r="M271" s="42">
        <v>106431.815</v>
      </c>
      <c r="N271" s="4">
        <v>43.931613710000001</v>
      </c>
      <c r="O271" s="5">
        <v>4675721.3830000004</v>
      </c>
      <c r="P271">
        <v>270</v>
      </c>
    </row>
    <row r="272" spans="1:16" hidden="1" x14ac:dyDescent="0.3">
      <c r="A272" s="3">
        <v>42275</v>
      </c>
      <c r="B272" s="3" t="str">
        <f t="shared" si="4"/>
        <v>Q3-2015</v>
      </c>
      <c r="C272" t="s">
        <v>17</v>
      </c>
      <c r="D272">
        <v>40</v>
      </c>
      <c r="E272" t="s">
        <v>7</v>
      </c>
      <c r="F272" s="1" t="str">
        <f>TEXT(EnergyDemand__2_14[[#This Row],[Date]],"yyyy")</f>
        <v>2015</v>
      </c>
      <c r="G272">
        <v>8.3000000000000007</v>
      </c>
      <c r="H272">
        <v>21.4</v>
      </c>
      <c r="I272">
        <v>13.6</v>
      </c>
      <c r="J272">
        <v>0</v>
      </c>
      <c r="K272" t="s">
        <v>21</v>
      </c>
      <c r="L272" t="s">
        <v>21</v>
      </c>
      <c r="M272" s="42">
        <v>121796.715</v>
      </c>
      <c r="N272" s="4">
        <v>42.026015379999997</v>
      </c>
      <c r="O272" s="5">
        <v>5118630.6178000001</v>
      </c>
      <c r="P272">
        <v>271</v>
      </c>
    </row>
    <row r="273" spans="1:16" hidden="1" x14ac:dyDescent="0.3">
      <c r="A273" s="3">
        <v>42276</v>
      </c>
      <c r="B273" s="3" t="str">
        <f t="shared" si="4"/>
        <v>Q3-2015</v>
      </c>
      <c r="C273" t="s">
        <v>17</v>
      </c>
      <c r="D273">
        <v>40</v>
      </c>
      <c r="E273" t="s">
        <v>8</v>
      </c>
      <c r="F273" s="1" t="str">
        <f>TEXT(EnergyDemand__2_14[[#This Row],[Date]],"yyyy")</f>
        <v>2015</v>
      </c>
      <c r="G273">
        <v>9</v>
      </c>
      <c r="H273">
        <v>16.899999999999999</v>
      </c>
      <c r="I273">
        <v>13.5</v>
      </c>
      <c r="J273">
        <v>0</v>
      </c>
      <c r="K273" t="s">
        <v>21</v>
      </c>
      <c r="L273" t="s">
        <v>21</v>
      </c>
      <c r="M273" s="42">
        <v>126691.8</v>
      </c>
      <c r="N273" s="4">
        <v>37.640101250000001</v>
      </c>
      <c r="O273" s="5">
        <v>4768692.1794999996</v>
      </c>
      <c r="P273">
        <v>272</v>
      </c>
    </row>
    <row r="274" spans="1:16" hidden="1" x14ac:dyDescent="0.3">
      <c r="A274" s="3">
        <v>42277</v>
      </c>
      <c r="B274" s="3" t="str">
        <f t="shared" si="4"/>
        <v>Q3-2015</v>
      </c>
      <c r="C274" t="s">
        <v>17</v>
      </c>
      <c r="D274">
        <v>40</v>
      </c>
      <c r="E274" t="s">
        <v>9</v>
      </c>
      <c r="F274" s="1" t="str">
        <f>TEXT(EnergyDemand__2_14[[#This Row],[Date]],"yyyy")</f>
        <v>2015</v>
      </c>
      <c r="G274">
        <v>11.5</v>
      </c>
      <c r="H274">
        <v>15.9</v>
      </c>
      <c r="I274">
        <v>16.8</v>
      </c>
      <c r="J274">
        <v>0</v>
      </c>
      <c r="K274" t="s">
        <v>21</v>
      </c>
      <c r="L274" t="s">
        <v>21</v>
      </c>
      <c r="M274" s="42">
        <v>129641.245</v>
      </c>
      <c r="N274" s="4">
        <v>41.98096898</v>
      </c>
      <c r="O274" s="5">
        <v>5442465.0849000001</v>
      </c>
      <c r="P274">
        <v>273</v>
      </c>
    </row>
    <row r="275" spans="1:16" hidden="1" x14ac:dyDescent="0.3">
      <c r="A275" s="3">
        <v>42278</v>
      </c>
      <c r="B275" s="3" t="str">
        <f t="shared" si="4"/>
        <v>Q4-2015</v>
      </c>
      <c r="C275" t="s">
        <v>18</v>
      </c>
      <c r="D275">
        <v>40</v>
      </c>
      <c r="E275" t="s">
        <v>3</v>
      </c>
      <c r="F275" s="1" t="str">
        <f>TEXT(EnergyDemand__2_14[[#This Row],[Date]],"yyyy")</f>
        <v>2015</v>
      </c>
      <c r="G275">
        <v>6</v>
      </c>
      <c r="H275">
        <v>21.6</v>
      </c>
      <c r="I275">
        <v>21.7</v>
      </c>
      <c r="J275">
        <v>0</v>
      </c>
      <c r="K275" t="s">
        <v>21</v>
      </c>
      <c r="L275" t="s">
        <v>21</v>
      </c>
      <c r="M275" s="42">
        <v>124356.41499999999</v>
      </c>
      <c r="N275" s="4">
        <v>34.809762990000003</v>
      </c>
      <c r="O275" s="5">
        <v>4328817.3323999997</v>
      </c>
      <c r="P275">
        <v>274</v>
      </c>
    </row>
    <row r="276" spans="1:16" hidden="1" x14ac:dyDescent="0.3">
      <c r="A276" s="3">
        <v>42279</v>
      </c>
      <c r="B276" s="3" t="str">
        <f t="shared" si="4"/>
        <v>Q4-2015</v>
      </c>
      <c r="C276" t="s">
        <v>18</v>
      </c>
      <c r="D276">
        <v>40</v>
      </c>
      <c r="E276" t="s">
        <v>4</v>
      </c>
      <c r="F276" s="1" t="str">
        <f>TEXT(EnergyDemand__2_14[[#This Row],[Date]],"yyyy")</f>
        <v>2015</v>
      </c>
      <c r="G276">
        <v>9.9</v>
      </c>
      <c r="H276">
        <v>28.6</v>
      </c>
      <c r="I276">
        <v>21.7</v>
      </c>
      <c r="J276">
        <v>0</v>
      </c>
      <c r="K276" t="s">
        <v>21</v>
      </c>
      <c r="L276" t="s">
        <v>22</v>
      </c>
      <c r="M276" s="42">
        <v>107544.145</v>
      </c>
      <c r="N276" s="4">
        <v>38.306983930000001</v>
      </c>
      <c r="O276" s="5">
        <v>4119691.8343000002</v>
      </c>
      <c r="P276">
        <v>275</v>
      </c>
    </row>
    <row r="277" spans="1:16" hidden="1" x14ac:dyDescent="0.3">
      <c r="A277" s="3">
        <v>42280</v>
      </c>
      <c r="B277" s="3" t="str">
        <f t="shared" si="4"/>
        <v>Q4-2015</v>
      </c>
      <c r="C277" t="s">
        <v>18</v>
      </c>
      <c r="D277">
        <v>40</v>
      </c>
      <c r="E277" t="s">
        <v>5</v>
      </c>
      <c r="F277" s="1" t="str">
        <f>TEXT(EnergyDemand__2_14[[#This Row],[Date]],"yyyy")</f>
        <v>2015</v>
      </c>
      <c r="G277">
        <v>16.3</v>
      </c>
      <c r="H277">
        <v>31.3</v>
      </c>
      <c r="I277">
        <v>22.2</v>
      </c>
      <c r="J277">
        <v>0</v>
      </c>
      <c r="K277" t="s">
        <v>21</v>
      </c>
      <c r="L277" t="s">
        <v>21</v>
      </c>
      <c r="M277" s="42">
        <v>100598.55</v>
      </c>
      <c r="N277" s="4">
        <v>30.78069241</v>
      </c>
      <c r="O277" s="5">
        <v>3096493.0244</v>
      </c>
      <c r="P277">
        <v>276</v>
      </c>
    </row>
    <row r="278" spans="1:16" hidden="1" x14ac:dyDescent="0.3">
      <c r="A278" s="3">
        <v>42281</v>
      </c>
      <c r="B278" s="3" t="str">
        <f t="shared" si="4"/>
        <v>Q4-2015</v>
      </c>
      <c r="C278" t="s">
        <v>18</v>
      </c>
      <c r="D278">
        <v>40</v>
      </c>
      <c r="E278" t="s">
        <v>6</v>
      </c>
      <c r="F278" s="1" t="str">
        <f>TEXT(EnergyDemand__2_14[[#This Row],[Date]],"yyyy")</f>
        <v>2015</v>
      </c>
      <c r="G278">
        <v>13.9</v>
      </c>
      <c r="H278">
        <v>24.9</v>
      </c>
      <c r="I278">
        <v>22.2</v>
      </c>
      <c r="J278">
        <v>0</v>
      </c>
      <c r="K278" t="s">
        <v>21</v>
      </c>
      <c r="L278" t="s">
        <v>21</v>
      </c>
      <c r="M278" s="42">
        <v>103828.88</v>
      </c>
      <c r="N278" s="4">
        <v>36.56069849</v>
      </c>
      <c r="O278" s="5">
        <v>3796056.3761999998</v>
      </c>
      <c r="P278">
        <v>277</v>
      </c>
    </row>
    <row r="279" spans="1:16" hidden="1" x14ac:dyDescent="0.3">
      <c r="A279" s="3">
        <v>42282</v>
      </c>
      <c r="B279" s="3" t="str">
        <f t="shared" si="4"/>
        <v>Q4-2015</v>
      </c>
      <c r="C279" t="s">
        <v>18</v>
      </c>
      <c r="D279">
        <v>41</v>
      </c>
      <c r="E279" t="s">
        <v>7</v>
      </c>
      <c r="F279" s="1" t="str">
        <f>TEXT(EnergyDemand__2_14[[#This Row],[Date]],"yyyy")</f>
        <v>2015</v>
      </c>
      <c r="G279">
        <v>12.7</v>
      </c>
      <c r="H279">
        <v>34.4</v>
      </c>
      <c r="I279">
        <v>22</v>
      </c>
      <c r="J279">
        <v>0</v>
      </c>
      <c r="K279" t="s">
        <v>21</v>
      </c>
      <c r="L279" t="s">
        <v>21</v>
      </c>
      <c r="M279" s="42">
        <v>125194.87</v>
      </c>
      <c r="N279" s="4">
        <v>38.972005189999997</v>
      </c>
      <c r="O279" s="5">
        <v>4879095.1233999999</v>
      </c>
      <c r="P279">
        <v>278</v>
      </c>
    </row>
    <row r="280" spans="1:16" hidden="1" x14ac:dyDescent="0.3">
      <c r="A280" s="3">
        <v>42283</v>
      </c>
      <c r="B280" s="3" t="str">
        <f t="shared" si="4"/>
        <v>Q4-2015</v>
      </c>
      <c r="C280" t="s">
        <v>18</v>
      </c>
      <c r="D280">
        <v>41</v>
      </c>
      <c r="E280" t="s">
        <v>8</v>
      </c>
      <c r="F280" s="1" t="str">
        <f>TEXT(EnergyDemand__2_14[[#This Row],[Date]],"yyyy")</f>
        <v>2015</v>
      </c>
      <c r="G280">
        <v>15.5</v>
      </c>
      <c r="H280">
        <v>35.799999999999997</v>
      </c>
      <c r="I280">
        <v>18.899999999999999</v>
      </c>
      <c r="J280">
        <v>0</v>
      </c>
      <c r="K280" t="s">
        <v>22</v>
      </c>
      <c r="L280" t="s">
        <v>21</v>
      </c>
      <c r="M280" s="42">
        <v>127225.245</v>
      </c>
      <c r="N280" s="4">
        <v>36.244451439999999</v>
      </c>
      <c r="O280" s="5">
        <v>4611209.2143000001</v>
      </c>
      <c r="P280">
        <v>279</v>
      </c>
    </row>
    <row r="281" spans="1:16" hidden="1" x14ac:dyDescent="0.3">
      <c r="A281" s="3">
        <v>42284</v>
      </c>
      <c r="B281" s="3" t="str">
        <f t="shared" si="4"/>
        <v>Q4-2015</v>
      </c>
      <c r="C281" t="s">
        <v>18</v>
      </c>
      <c r="D281">
        <v>41</v>
      </c>
      <c r="E281" t="s">
        <v>9</v>
      </c>
      <c r="F281" s="1" t="str">
        <f>TEXT(EnergyDemand__2_14[[#This Row],[Date]],"yyyy")</f>
        <v>2015</v>
      </c>
      <c r="G281">
        <v>11.8</v>
      </c>
      <c r="H281">
        <v>16.2</v>
      </c>
      <c r="I281">
        <v>23.6</v>
      </c>
      <c r="J281">
        <v>0</v>
      </c>
      <c r="K281" t="s">
        <v>22</v>
      </c>
      <c r="L281" t="s">
        <v>21</v>
      </c>
      <c r="M281" s="42">
        <v>117282.765</v>
      </c>
      <c r="N281" s="4">
        <v>31.596406630000001</v>
      </c>
      <c r="O281" s="5">
        <v>3705713.9336000001</v>
      </c>
      <c r="P281">
        <v>280</v>
      </c>
    </row>
    <row r="282" spans="1:16" hidden="1" x14ac:dyDescent="0.3">
      <c r="A282" s="3">
        <v>42285</v>
      </c>
      <c r="B282" s="3" t="str">
        <f t="shared" si="4"/>
        <v>Q4-2015</v>
      </c>
      <c r="C282" t="s">
        <v>18</v>
      </c>
      <c r="D282">
        <v>41</v>
      </c>
      <c r="E282" t="s">
        <v>3</v>
      </c>
      <c r="F282" s="1" t="str">
        <f>TEXT(EnergyDemand__2_14[[#This Row],[Date]],"yyyy")</f>
        <v>2015</v>
      </c>
      <c r="G282">
        <v>7.6</v>
      </c>
      <c r="H282">
        <v>18.600000000000001</v>
      </c>
      <c r="I282">
        <v>23.3</v>
      </c>
      <c r="J282">
        <v>0</v>
      </c>
      <c r="K282" t="s">
        <v>22</v>
      </c>
      <c r="L282" t="s">
        <v>21</v>
      </c>
      <c r="M282" s="42">
        <v>122121.325</v>
      </c>
      <c r="N282" s="4">
        <v>36.140982370000003</v>
      </c>
      <c r="O282" s="5">
        <v>4413584.6538000004</v>
      </c>
      <c r="P282">
        <v>281</v>
      </c>
    </row>
    <row r="283" spans="1:16" hidden="1" x14ac:dyDescent="0.3">
      <c r="A283" s="3">
        <v>42286</v>
      </c>
      <c r="B283" s="3" t="str">
        <f t="shared" si="4"/>
        <v>Q4-2015</v>
      </c>
      <c r="C283" t="s">
        <v>18</v>
      </c>
      <c r="D283">
        <v>41</v>
      </c>
      <c r="E283" t="s">
        <v>4</v>
      </c>
      <c r="F283" s="1" t="str">
        <f>TEXT(EnergyDemand__2_14[[#This Row],[Date]],"yyyy")</f>
        <v>2015</v>
      </c>
      <c r="G283">
        <v>10.9</v>
      </c>
      <c r="H283">
        <v>29.9</v>
      </c>
      <c r="I283">
        <v>22</v>
      </c>
      <c r="J283">
        <v>0</v>
      </c>
      <c r="K283" t="s">
        <v>22</v>
      </c>
      <c r="L283" t="s">
        <v>21</v>
      </c>
      <c r="M283" s="42">
        <v>126989.905</v>
      </c>
      <c r="N283" s="4">
        <v>41.415074920000002</v>
      </c>
      <c r="O283" s="5">
        <v>5259296.4297000002</v>
      </c>
      <c r="P283">
        <v>282</v>
      </c>
    </row>
    <row r="284" spans="1:16" hidden="1" x14ac:dyDescent="0.3">
      <c r="A284" s="3">
        <v>42287</v>
      </c>
      <c r="B284" s="3" t="str">
        <f t="shared" si="4"/>
        <v>Q4-2015</v>
      </c>
      <c r="C284" t="s">
        <v>18</v>
      </c>
      <c r="D284">
        <v>41</v>
      </c>
      <c r="E284" t="s">
        <v>5</v>
      </c>
      <c r="F284" s="1" t="str">
        <f>TEXT(EnergyDemand__2_14[[#This Row],[Date]],"yyyy")</f>
        <v>2015</v>
      </c>
      <c r="G284">
        <v>17.5</v>
      </c>
      <c r="H284">
        <v>29.2</v>
      </c>
      <c r="I284">
        <v>11.9</v>
      </c>
      <c r="J284">
        <v>0</v>
      </c>
      <c r="K284" t="s">
        <v>22</v>
      </c>
      <c r="L284" t="s">
        <v>21</v>
      </c>
      <c r="M284" s="42">
        <v>112604.825</v>
      </c>
      <c r="N284" s="4">
        <v>34.803176860000001</v>
      </c>
      <c r="O284" s="5">
        <v>3919005.6398</v>
      </c>
      <c r="P284">
        <v>283</v>
      </c>
    </row>
    <row r="285" spans="1:16" hidden="1" x14ac:dyDescent="0.3">
      <c r="A285" s="3">
        <v>42288</v>
      </c>
      <c r="B285" s="3" t="str">
        <f t="shared" si="4"/>
        <v>Q4-2015</v>
      </c>
      <c r="C285" t="s">
        <v>18</v>
      </c>
      <c r="D285">
        <v>41</v>
      </c>
      <c r="E285" t="s">
        <v>6</v>
      </c>
      <c r="F285" s="1" t="str">
        <f>TEXT(EnergyDemand__2_14[[#This Row],[Date]],"yyyy")</f>
        <v>2015</v>
      </c>
      <c r="G285">
        <v>16.899999999999999</v>
      </c>
      <c r="H285">
        <v>19.2</v>
      </c>
      <c r="I285">
        <v>19.600000000000001</v>
      </c>
      <c r="J285">
        <v>0.4</v>
      </c>
      <c r="K285" t="s">
        <v>22</v>
      </c>
      <c r="L285" t="s">
        <v>21</v>
      </c>
      <c r="M285" s="42">
        <v>105376.33500000001</v>
      </c>
      <c r="N285" s="4">
        <v>29.90281083</v>
      </c>
      <c r="O285" s="5">
        <v>3151048.6115000001</v>
      </c>
      <c r="P285">
        <v>284</v>
      </c>
    </row>
    <row r="286" spans="1:16" hidden="1" x14ac:dyDescent="0.3">
      <c r="A286" s="3">
        <v>42289</v>
      </c>
      <c r="B286" s="3" t="str">
        <f t="shared" si="4"/>
        <v>Q4-2015</v>
      </c>
      <c r="C286" t="s">
        <v>18</v>
      </c>
      <c r="D286">
        <v>42</v>
      </c>
      <c r="E286" t="s">
        <v>7</v>
      </c>
      <c r="F286" s="1" t="str">
        <f>TEXT(EnergyDemand__2_14[[#This Row],[Date]],"yyyy")</f>
        <v>2015</v>
      </c>
      <c r="G286">
        <v>11.3</v>
      </c>
      <c r="H286">
        <v>16.100000000000001</v>
      </c>
      <c r="I286">
        <v>13.4</v>
      </c>
      <c r="J286">
        <v>0.6</v>
      </c>
      <c r="K286" t="s">
        <v>22</v>
      </c>
      <c r="L286" t="s">
        <v>21</v>
      </c>
      <c r="M286" s="42">
        <v>120916.215</v>
      </c>
      <c r="N286" s="4">
        <v>36.353623810000002</v>
      </c>
      <c r="O286" s="5">
        <v>4395742.5926000001</v>
      </c>
      <c r="P286">
        <v>285</v>
      </c>
    </row>
    <row r="287" spans="1:16" hidden="1" x14ac:dyDescent="0.3">
      <c r="A287" s="3">
        <v>42290</v>
      </c>
      <c r="B287" s="3" t="str">
        <f t="shared" si="4"/>
        <v>Q4-2015</v>
      </c>
      <c r="C287" t="s">
        <v>18</v>
      </c>
      <c r="D287">
        <v>42</v>
      </c>
      <c r="E287" t="s">
        <v>8</v>
      </c>
      <c r="F287" s="1" t="str">
        <f>TEXT(EnergyDemand__2_14[[#This Row],[Date]],"yyyy")</f>
        <v>2015</v>
      </c>
      <c r="G287">
        <v>7.9</v>
      </c>
      <c r="H287">
        <v>17.600000000000001</v>
      </c>
      <c r="I287">
        <v>24.3</v>
      </c>
      <c r="J287">
        <v>0.4</v>
      </c>
      <c r="K287" t="s">
        <v>22</v>
      </c>
      <c r="L287" t="s">
        <v>21</v>
      </c>
      <c r="M287" s="42">
        <v>122830.38</v>
      </c>
      <c r="N287" s="4">
        <v>41.49816809</v>
      </c>
      <c r="O287" s="5">
        <v>5097235.7558000004</v>
      </c>
      <c r="P287">
        <v>286</v>
      </c>
    </row>
    <row r="288" spans="1:16" hidden="1" x14ac:dyDescent="0.3">
      <c r="A288" s="3">
        <v>42291</v>
      </c>
      <c r="B288" s="3" t="str">
        <f t="shared" si="4"/>
        <v>Q4-2015</v>
      </c>
      <c r="C288" t="s">
        <v>18</v>
      </c>
      <c r="D288">
        <v>42</v>
      </c>
      <c r="E288" t="s">
        <v>9</v>
      </c>
      <c r="F288" s="1" t="str">
        <f>TEXT(EnergyDemand__2_14[[#This Row],[Date]],"yyyy")</f>
        <v>2015</v>
      </c>
      <c r="G288">
        <v>11.2</v>
      </c>
      <c r="H288">
        <v>28.6</v>
      </c>
      <c r="I288">
        <v>24.4</v>
      </c>
      <c r="J288">
        <v>0</v>
      </c>
      <c r="K288" t="s">
        <v>22</v>
      </c>
      <c r="L288" t="s">
        <v>21</v>
      </c>
      <c r="M288" s="42">
        <v>126919.19500000001</v>
      </c>
      <c r="N288" s="4">
        <v>45.563440200000002</v>
      </c>
      <c r="O288" s="5">
        <v>5782875.1516000004</v>
      </c>
      <c r="P288">
        <v>287</v>
      </c>
    </row>
    <row r="289" spans="1:16" hidden="1" x14ac:dyDescent="0.3">
      <c r="A289" s="3">
        <v>42292</v>
      </c>
      <c r="B289" s="3" t="str">
        <f t="shared" si="4"/>
        <v>Q4-2015</v>
      </c>
      <c r="C289" t="s">
        <v>18</v>
      </c>
      <c r="D289">
        <v>42</v>
      </c>
      <c r="E289" t="s">
        <v>3</v>
      </c>
      <c r="F289" s="1" t="str">
        <f>TEXT(EnergyDemand__2_14[[#This Row],[Date]],"yyyy")</f>
        <v>2015</v>
      </c>
      <c r="G289">
        <v>14.4</v>
      </c>
      <c r="H289">
        <v>34</v>
      </c>
      <c r="I289">
        <v>22.2</v>
      </c>
      <c r="J289">
        <v>0</v>
      </c>
      <c r="K289" t="s">
        <v>22</v>
      </c>
      <c r="L289" t="s">
        <v>21</v>
      </c>
      <c r="M289" s="42">
        <v>130260.37</v>
      </c>
      <c r="N289" s="4">
        <v>39.066948680000003</v>
      </c>
      <c r="O289" s="5">
        <v>5088875.1897999998</v>
      </c>
      <c r="P289">
        <v>288</v>
      </c>
    </row>
    <row r="290" spans="1:16" hidden="1" x14ac:dyDescent="0.3">
      <c r="A290" s="3">
        <v>42293</v>
      </c>
      <c r="B290" s="3" t="str">
        <f t="shared" si="4"/>
        <v>Q4-2015</v>
      </c>
      <c r="C290" t="s">
        <v>18</v>
      </c>
      <c r="D290">
        <v>42</v>
      </c>
      <c r="E290" t="s">
        <v>4</v>
      </c>
      <c r="F290" s="1" t="str">
        <f>TEXT(EnergyDemand__2_14[[#This Row],[Date]],"yyyy")</f>
        <v>2015</v>
      </c>
      <c r="G290">
        <v>17</v>
      </c>
      <c r="H290">
        <v>23.8</v>
      </c>
      <c r="I290">
        <v>8.4</v>
      </c>
      <c r="J290">
        <v>0</v>
      </c>
      <c r="K290" t="s">
        <v>22</v>
      </c>
      <c r="L290" t="s">
        <v>21</v>
      </c>
      <c r="M290" s="42">
        <v>123985.97</v>
      </c>
      <c r="N290" s="4">
        <v>43.80436083</v>
      </c>
      <c r="O290" s="5">
        <v>5431126.1677000001</v>
      </c>
      <c r="P290">
        <v>289</v>
      </c>
    </row>
    <row r="291" spans="1:16" hidden="1" x14ac:dyDescent="0.3">
      <c r="A291" s="3">
        <v>42294</v>
      </c>
      <c r="B291" s="3" t="str">
        <f t="shared" si="4"/>
        <v>Q4-2015</v>
      </c>
      <c r="C291" t="s">
        <v>18</v>
      </c>
      <c r="D291">
        <v>42</v>
      </c>
      <c r="E291" t="s">
        <v>5</v>
      </c>
      <c r="F291" s="1" t="str">
        <f>TEXT(EnergyDemand__2_14[[#This Row],[Date]],"yyyy")</f>
        <v>2015</v>
      </c>
      <c r="G291">
        <v>11.5</v>
      </c>
      <c r="H291">
        <v>20.5</v>
      </c>
      <c r="I291">
        <v>20.399999999999999</v>
      </c>
      <c r="J291">
        <v>0</v>
      </c>
      <c r="K291" t="s">
        <v>22</v>
      </c>
      <c r="L291" t="s">
        <v>21</v>
      </c>
      <c r="M291" s="42">
        <v>104916.345</v>
      </c>
      <c r="N291" s="4">
        <v>29.673610060000001</v>
      </c>
      <c r="O291" s="5">
        <v>3113246.7105</v>
      </c>
      <c r="P291">
        <v>290</v>
      </c>
    </row>
    <row r="292" spans="1:16" hidden="1" x14ac:dyDescent="0.3">
      <c r="A292" s="3">
        <v>42295</v>
      </c>
      <c r="B292" s="3" t="str">
        <f t="shared" si="4"/>
        <v>Q4-2015</v>
      </c>
      <c r="C292" t="s">
        <v>18</v>
      </c>
      <c r="D292">
        <v>42</v>
      </c>
      <c r="E292" t="s">
        <v>6</v>
      </c>
      <c r="F292" s="1" t="str">
        <f>TEXT(EnergyDemand__2_14[[#This Row],[Date]],"yyyy")</f>
        <v>2015</v>
      </c>
      <c r="G292">
        <v>12.6</v>
      </c>
      <c r="H292">
        <v>17.7</v>
      </c>
      <c r="I292">
        <v>24.2</v>
      </c>
      <c r="J292">
        <v>0</v>
      </c>
      <c r="K292" t="s">
        <v>22</v>
      </c>
      <c r="L292" t="s">
        <v>21</v>
      </c>
      <c r="M292" s="42">
        <v>100812.04</v>
      </c>
      <c r="N292" s="4">
        <v>29.120867570000001</v>
      </c>
      <c r="O292" s="5">
        <v>2935734.0663000001</v>
      </c>
      <c r="P292">
        <v>291</v>
      </c>
    </row>
    <row r="293" spans="1:16" hidden="1" x14ac:dyDescent="0.3">
      <c r="A293" s="3">
        <v>42296</v>
      </c>
      <c r="B293" s="3" t="str">
        <f t="shared" si="4"/>
        <v>Q4-2015</v>
      </c>
      <c r="C293" t="s">
        <v>18</v>
      </c>
      <c r="D293">
        <v>43</v>
      </c>
      <c r="E293" t="s">
        <v>7</v>
      </c>
      <c r="F293" s="1" t="str">
        <f>TEXT(EnergyDemand__2_14[[#This Row],[Date]],"yyyy")</f>
        <v>2015</v>
      </c>
      <c r="G293">
        <v>8.3000000000000007</v>
      </c>
      <c r="H293">
        <v>26.7</v>
      </c>
      <c r="I293">
        <v>25.8</v>
      </c>
      <c r="J293">
        <v>0</v>
      </c>
      <c r="K293" t="s">
        <v>22</v>
      </c>
      <c r="L293" t="s">
        <v>21</v>
      </c>
      <c r="M293" s="42">
        <v>120795</v>
      </c>
      <c r="N293" s="4">
        <v>43.510676320000002</v>
      </c>
      <c r="O293" s="5">
        <v>5255872.1460999995</v>
      </c>
      <c r="P293">
        <v>292</v>
      </c>
    </row>
    <row r="294" spans="1:16" hidden="1" x14ac:dyDescent="0.3">
      <c r="A294" s="3">
        <v>42297</v>
      </c>
      <c r="B294" s="3" t="str">
        <f t="shared" si="4"/>
        <v>Q4-2015</v>
      </c>
      <c r="C294" t="s">
        <v>18</v>
      </c>
      <c r="D294">
        <v>43</v>
      </c>
      <c r="E294" t="s">
        <v>8</v>
      </c>
      <c r="F294" s="1" t="str">
        <f>TEXT(EnergyDemand__2_14[[#This Row],[Date]],"yyyy")</f>
        <v>2015</v>
      </c>
      <c r="G294">
        <v>12.9</v>
      </c>
      <c r="H294">
        <v>31.8</v>
      </c>
      <c r="I294">
        <v>14.4</v>
      </c>
      <c r="J294">
        <v>0</v>
      </c>
      <c r="K294" t="s">
        <v>22</v>
      </c>
      <c r="L294" t="s">
        <v>21</v>
      </c>
      <c r="M294" s="42">
        <v>126655.49</v>
      </c>
      <c r="N294" s="4">
        <v>43.332869199999998</v>
      </c>
      <c r="O294" s="5">
        <v>5488345.7816000003</v>
      </c>
      <c r="P294">
        <v>293</v>
      </c>
    </row>
    <row r="295" spans="1:16" hidden="1" x14ac:dyDescent="0.3">
      <c r="A295" s="3">
        <v>42298</v>
      </c>
      <c r="B295" s="3" t="str">
        <f t="shared" si="4"/>
        <v>Q4-2015</v>
      </c>
      <c r="C295" t="s">
        <v>18</v>
      </c>
      <c r="D295">
        <v>43</v>
      </c>
      <c r="E295" t="s">
        <v>9</v>
      </c>
      <c r="F295" s="1" t="str">
        <f>TEXT(EnergyDemand__2_14[[#This Row],[Date]],"yyyy")</f>
        <v>2015</v>
      </c>
      <c r="G295">
        <v>17.600000000000001</v>
      </c>
      <c r="H295">
        <v>18.3</v>
      </c>
      <c r="I295">
        <v>7.3</v>
      </c>
      <c r="J295">
        <v>2.4</v>
      </c>
      <c r="K295" t="s">
        <v>22</v>
      </c>
      <c r="L295" t="s">
        <v>21</v>
      </c>
      <c r="M295" s="42">
        <v>122368.88499999999</v>
      </c>
      <c r="N295" s="4">
        <v>39.681894030000002</v>
      </c>
      <c r="O295" s="5">
        <v>4855829.1271000002</v>
      </c>
      <c r="P295">
        <v>294</v>
      </c>
    </row>
    <row r="296" spans="1:16" hidden="1" x14ac:dyDescent="0.3">
      <c r="A296" s="3">
        <v>42299</v>
      </c>
      <c r="B296" s="3" t="str">
        <f t="shared" si="4"/>
        <v>Q4-2015</v>
      </c>
      <c r="C296" t="s">
        <v>18</v>
      </c>
      <c r="D296">
        <v>43</v>
      </c>
      <c r="E296" t="s">
        <v>3</v>
      </c>
      <c r="F296" s="1" t="str">
        <f>TEXT(EnergyDemand__2_14[[#This Row],[Date]],"yyyy")</f>
        <v>2015</v>
      </c>
      <c r="G296">
        <v>11.4</v>
      </c>
      <c r="H296">
        <v>16.7</v>
      </c>
      <c r="I296">
        <v>8.5</v>
      </c>
      <c r="J296">
        <v>7</v>
      </c>
      <c r="K296" t="s">
        <v>22</v>
      </c>
      <c r="L296" t="s">
        <v>21</v>
      </c>
      <c r="M296" s="42">
        <v>121471.64</v>
      </c>
      <c r="N296" s="4">
        <v>44.033046460000001</v>
      </c>
      <c r="O296" s="5">
        <v>5348766.3677000003</v>
      </c>
      <c r="P296">
        <v>295</v>
      </c>
    </row>
    <row r="297" spans="1:16" hidden="1" x14ac:dyDescent="0.3">
      <c r="A297" s="3">
        <v>42300</v>
      </c>
      <c r="B297" s="3" t="str">
        <f t="shared" si="4"/>
        <v>Q4-2015</v>
      </c>
      <c r="C297" t="s">
        <v>18</v>
      </c>
      <c r="D297">
        <v>43</v>
      </c>
      <c r="E297" t="s">
        <v>4</v>
      </c>
      <c r="F297" s="1" t="str">
        <f>TEXT(EnergyDemand__2_14[[#This Row],[Date]],"yyyy")</f>
        <v>2015</v>
      </c>
      <c r="G297">
        <v>11.8</v>
      </c>
      <c r="H297">
        <v>16.399999999999999</v>
      </c>
      <c r="I297">
        <v>21</v>
      </c>
      <c r="J297">
        <v>0</v>
      </c>
      <c r="K297" t="s">
        <v>22</v>
      </c>
      <c r="L297" t="s">
        <v>21</v>
      </c>
      <c r="M297" s="42">
        <v>120420.7</v>
      </c>
      <c r="N297" s="4">
        <v>48.169896799999997</v>
      </c>
      <c r="O297" s="5">
        <v>5800652.6915999996</v>
      </c>
      <c r="P297">
        <v>296</v>
      </c>
    </row>
    <row r="298" spans="1:16" hidden="1" x14ac:dyDescent="0.3">
      <c r="A298" s="3">
        <v>42301</v>
      </c>
      <c r="B298" s="3" t="str">
        <f t="shared" si="4"/>
        <v>Q4-2015</v>
      </c>
      <c r="C298" t="s">
        <v>18</v>
      </c>
      <c r="D298">
        <v>43</v>
      </c>
      <c r="E298" t="s">
        <v>5</v>
      </c>
      <c r="F298" s="1" t="str">
        <f>TEXT(EnergyDemand__2_14[[#This Row],[Date]],"yyyy")</f>
        <v>2015</v>
      </c>
      <c r="G298">
        <v>9.1999999999999993</v>
      </c>
      <c r="H298">
        <v>19.5</v>
      </c>
      <c r="I298">
        <v>25.1</v>
      </c>
      <c r="J298">
        <v>0</v>
      </c>
      <c r="K298" t="s">
        <v>22</v>
      </c>
      <c r="L298" t="s">
        <v>21</v>
      </c>
      <c r="M298" s="42">
        <v>106813.03</v>
      </c>
      <c r="N298" s="4">
        <v>32.192051970000001</v>
      </c>
      <c r="O298" s="5">
        <v>3438530.6127999998</v>
      </c>
      <c r="P298">
        <v>297</v>
      </c>
    </row>
    <row r="299" spans="1:16" hidden="1" x14ac:dyDescent="0.3">
      <c r="A299" s="3">
        <v>42302</v>
      </c>
      <c r="B299" s="3" t="str">
        <f t="shared" si="4"/>
        <v>Q4-2015</v>
      </c>
      <c r="C299" t="s">
        <v>18</v>
      </c>
      <c r="D299">
        <v>43</v>
      </c>
      <c r="E299" t="s">
        <v>6</v>
      </c>
      <c r="F299" s="1" t="str">
        <f>TEXT(EnergyDemand__2_14[[#This Row],[Date]],"yyyy")</f>
        <v>2015</v>
      </c>
      <c r="G299">
        <v>10.199999999999999</v>
      </c>
      <c r="H299">
        <v>31.3</v>
      </c>
      <c r="I299">
        <v>20.100000000000001</v>
      </c>
      <c r="J299">
        <v>0</v>
      </c>
      <c r="K299" t="s">
        <v>22</v>
      </c>
      <c r="L299" t="s">
        <v>21</v>
      </c>
      <c r="M299" s="42">
        <v>102279.745</v>
      </c>
      <c r="N299" s="4">
        <v>17.4659695</v>
      </c>
      <c r="O299" s="5">
        <v>1786414.9066000001</v>
      </c>
      <c r="P299">
        <v>298</v>
      </c>
    </row>
    <row r="300" spans="1:16" hidden="1" x14ac:dyDescent="0.3">
      <c r="A300" s="3">
        <v>42303</v>
      </c>
      <c r="B300" s="3" t="str">
        <f t="shared" si="4"/>
        <v>Q4-2015</v>
      </c>
      <c r="C300" t="s">
        <v>18</v>
      </c>
      <c r="D300">
        <v>44</v>
      </c>
      <c r="E300" t="s">
        <v>7</v>
      </c>
      <c r="F300" s="1" t="str">
        <f>TEXT(EnergyDemand__2_14[[#This Row],[Date]],"yyyy")</f>
        <v>2015</v>
      </c>
      <c r="G300">
        <v>14</v>
      </c>
      <c r="H300">
        <v>15.9</v>
      </c>
      <c r="I300">
        <v>14.5</v>
      </c>
      <c r="J300">
        <v>0.2</v>
      </c>
      <c r="K300" t="s">
        <v>22</v>
      </c>
      <c r="L300" t="s">
        <v>21</v>
      </c>
      <c r="M300" s="42">
        <v>115297.34</v>
      </c>
      <c r="N300" s="4">
        <v>29.398516279999999</v>
      </c>
      <c r="O300" s="5">
        <v>3389570.727</v>
      </c>
      <c r="P300">
        <v>299</v>
      </c>
    </row>
    <row r="301" spans="1:16" hidden="1" x14ac:dyDescent="0.3">
      <c r="A301" s="3">
        <v>42304</v>
      </c>
      <c r="B301" s="3" t="str">
        <f t="shared" si="4"/>
        <v>Q4-2015</v>
      </c>
      <c r="C301" t="s">
        <v>18</v>
      </c>
      <c r="D301">
        <v>44</v>
      </c>
      <c r="E301" t="s">
        <v>8</v>
      </c>
      <c r="F301" s="1" t="str">
        <f>TEXT(EnergyDemand__2_14[[#This Row],[Date]],"yyyy")</f>
        <v>2015</v>
      </c>
      <c r="G301">
        <v>10.4</v>
      </c>
      <c r="H301">
        <v>23.3</v>
      </c>
      <c r="I301">
        <v>28.1</v>
      </c>
      <c r="J301">
        <v>0.2</v>
      </c>
      <c r="K301" t="s">
        <v>22</v>
      </c>
      <c r="L301" t="s">
        <v>21</v>
      </c>
      <c r="M301" s="42">
        <v>116619.57</v>
      </c>
      <c r="N301" s="4">
        <v>31.32939962</v>
      </c>
      <c r="O301" s="5">
        <v>3653621.1120000002</v>
      </c>
      <c r="P301">
        <v>300</v>
      </c>
    </row>
    <row r="302" spans="1:16" hidden="1" x14ac:dyDescent="0.3">
      <c r="A302" s="3">
        <v>42305</v>
      </c>
      <c r="B302" s="3" t="str">
        <f t="shared" si="4"/>
        <v>Q4-2015</v>
      </c>
      <c r="C302" t="s">
        <v>18</v>
      </c>
      <c r="D302">
        <v>44</v>
      </c>
      <c r="E302" t="s">
        <v>9</v>
      </c>
      <c r="F302" s="1" t="str">
        <f>TEXT(EnergyDemand__2_14[[#This Row],[Date]],"yyyy")</f>
        <v>2015</v>
      </c>
      <c r="G302">
        <v>10.1</v>
      </c>
      <c r="H302">
        <v>26.8</v>
      </c>
      <c r="I302">
        <v>27.6</v>
      </c>
      <c r="J302">
        <v>0</v>
      </c>
      <c r="K302" t="s">
        <v>22</v>
      </c>
      <c r="L302" t="s">
        <v>21</v>
      </c>
      <c r="M302" s="42">
        <v>122887.41</v>
      </c>
      <c r="N302" s="4">
        <v>39.51380992</v>
      </c>
      <c r="O302" s="5">
        <v>4855749.7603000002</v>
      </c>
      <c r="P302">
        <v>301</v>
      </c>
    </row>
    <row r="303" spans="1:16" hidden="1" x14ac:dyDescent="0.3">
      <c r="A303" s="3">
        <v>42306</v>
      </c>
      <c r="B303" s="3" t="str">
        <f t="shared" si="4"/>
        <v>Q4-2015</v>
      </c>
      <c r="C303" t="s">
        <v>18</v>
      </c>
      <c r="D303">
        <v>44</v>
      </c>
      <c r="E303" t="s">
        <v>3</v>
      </c>
      <c r="F303" s="1" t="str">
        <f>TEXT(EnergyDemand__2_14[[#This Row],[Date]],"yyyy")</f>
        <v>2015</v>
      </c>
      <c r="G303">
        <v>13.7</v>
      </c>
      <c r="H303">
        <v>26.1</v>
      </c>
      <c r="I303">
        <v>26.8</v>
      </c>
      <c r="J303">
        <v>0</v>
      </c>
      <c r="K303" t="s">
        <v>22</v>
      </c>
      <c r="L303" t="s">
        <v>21</v>
      </c>
      <c r="M303" s="42">
        <v>124222.935</v>
      </c>
      <c r="N303" s="4">
        <v>62.320128279999999</v>
      </c>
      <c r="O303" s="5">
        <v>7741589.2445</v>
      </c>
      <c r="P303">
        <v>302</v>
      </c>
    </row>
    <row r="304" spans="1:16" hidden="1" x14ac:dyDescent="0.3">
      <c r="A304" s="3">
        <v>42307</v>
      </c>
      <c r="B304" s="3" t="str">
        <f t="shared" si="4"/>
        <v>Q4-2015</v>
      </c>
      <c r="C304" t="s">
        <v>18</v>
      </c>
      <c r="D304">
        <v>44</v>
      </c>
      <c r="E304" t="s">
        <v>4</v>
      </c>
      <c r="F304" s="1" t="str">
        <f>TEXT(EnergyDemand__2_14[[#This Row],[Date]],"yyyy")</f>
        <v>2015</v>
      </c>
      <c r="G304">
        <v>12.6</v>
      </c>
      <c r="H304">
        <v>27.4</v>
      </c>
      <c r="I304">
        <v>22.6</v>
      </c>
      <c r="J304">
        <v>0</v>
      </c>
      <c r="K304" t="s">
        <v>22</v>
      </c>
      <c r="L304" t="s">
        <v>21</v>
      </c>
      <c r="M304" s="42">
        <v>121256.97</v>
      </c>
      <c r="N304" s="4">
        <v>35.875550349999997</v>
      </c>
      <c r="O304" s="5">
        <v>4350160.5324999997</v>
      </c>
      <c r="P304">
        <v>303</v>
      </c>
    </row>
    <row r="305" spans="1:16" hidden="1" x14ac:dyDescent="0.3">
      <c r="A305" s="3">
        <v>42308</v>
      </c>
      <c r="B305" s="3" t="str">
        <f t="shared" si="4"/>
        <v>Q4-2015</v>
      </c>
      <c r="C305" t="s">
        <v>18</v>
      </c>
      <c r="D305">
        <v>44</v>
      </c>
      <c r="E305" t="s">
        <v>5</v>
      </c>
      <c r="F305" s="1" t="str">
        <f>TEXT(EnergyDemand__2_14[[#This Row],[Date]],"yyyy")</f>
        <v>2015</v>
      </c>
      <c r="G305">
        <v>15.7</v>
      </c>
      <c r="H305">
        <v>25.9</v>
      </c>
      <c r="I305">
        <v>13.5</v>
      </c>
      <c r="J305">
        <v>1</v>
      </c>
      <c r="K305" t="s">
        <v>22</v>
      </c>
      <c r="L305" t="s">
        <v>21</v>
      </c>
      <c r="M305" s="42">
        <v>106353.44</v>
      </c>
      <c r="N305" s="4">
        <v>18.374790109999999</v>
      </c>
      <c r="O305" s="5">
        <v>1954222.1375</v>
      </c>
      <c r="P305">
        <v>304</v>
      </c>
    </row>
    <row r="306" spans="1:16" hidden="1" x14ac:dyDescent="0.3">
      <c r="A306" s="3">
        <v>42309</v>
      </c>
      <c r="B306" s="3" t="str">
        <f t="shared" si="4"/>
        <v>Q4-2015</v>
      </c>
      <c r="C306" t="s">
        <v>19</v>
      </c>
      <c r="D306">
        <v>44</v>
      </c>
      <c r="E306" t="s">
        <v>6</v>
      </c>
      <c r="F306" s="1" t="str">
        <f>TEXT(EnergyDemand__2_14[[#This Row],[Date]],"yyyy")</f>
        <v>2015</v>
      </c>
      <c r="G306">
        <v>16.399999999999999</v>
      </c>
      <c r="H306">
        <v>26</v>
      </c>
      <c r="I306">
        <v>10</v>
      </c>
      <c r="J306">
        <v>4.4000000000000004</v>
      </c>
      <c r="K306" t="s">
        <v>22</v>
      </c>
      <c r="L306" t="s">
        <v>21</v>
      </c>
      <c r="M306" s="42">
        <v>103629.645</v>
      </c>
      <c r="N306" s="4">
        <v>14.68483973</v>
      </c>
      <c r="O306" s="5">
        <v>1521784.7280999999</v>
      </c>
      <c r="P306">
        <v>305</v>
      </c>
    </row>
    <row r="307" spans="1:16" hidden="1" x14ac:dyDescent="0.3">
      <c r="A307" s="3">
        <v>42310</v>
      </c>
      <c r="B307" s="3" t="str">
        <f t="shared" si="4"/>
        <v>Q4-2015</v>
      </c>
      <c r="C307" t="s">
        <v>19</v>
      </c>
      <c r="D307">
        <v>45</v>
      </c>
      <c r="E307" t="s">
        <v>7</v>
      </c>
      <c r="F307" s="1" t="str">
        <f>TEXT(EnergyDemand__2_14[[#This Row],[Date]],"yyyy")</f>
        <v>2015</v>
      </c>
      <c r="G307">
        <v>14.5</v>
      </c>
      <c r="H307">
        <v>16</v>
      </c>
      <c r="I307">
        <v>8.1999999999999993</v>
      </c>
      <c r="J307">
        <v>0</v>
      </c>
      <c r="K307" t="s">
        <v>22</v>
      </c>
      <c r="L307" t="s">
        <v>21</v>
      </c>
      <c r="M307" s="42">
        <v>113791.75</v>
      </c>
      <c r="N307" s="4">
        <v>25.017848959999998</v>
      </c>
      <c r="O307" s="5">
        <v>2846824.8144</v>
      </c>
      <c r="P307">
        <v>306</v>
      </c>
    </row>
    <row r="308" spans="1:16" hidden="1" x14ac:dyDescent="0.3">
      <c r="A308" s="3">
        <v>42311</v>
      </c>
      <c r="B308" s="3" t="str">
        <f t="shared" si="4"/>
        <v>Q4-2015</v>
      </c>
      <c r="C308" t="s">
        <v>19</v>
      </c>
      <c r="D308">
        <v>45</v>
      </c>
      <c r="E308" t="s">
        <v>8</v>
      </c>
      <c r="F308" s="1" t="str">
        <f>TEXT(EnergyDemand__2_14[[#This Row],[Date]],"yyyy")</f>
        <v>2015</v>
      </c>
      <c r="G308">
        <v>8</v>
      </c>
      <c r="H308">
        <v>17.899999999999999</v>
      </c>
      <c r="I308">
        <v>25.4</v>
      </c>
      <c r="J308">
        <v>0.2</v>
      </c>
      <c r="K308" t="s">
        <v>22</v>
      </c>
      <c r="L308" t="s">
        <v>22</v>
      </c>
      <c r="M308" s="42">
        <v>101793.035</v>
      </c>
      <c r="N308" s="4">
        <v>14.15794771</v>
      </c>
      <c r="O308" s="5">
        <v>1441180.4668000001</v>
      </c>
      <c r="P308">
        <v>307</v>
      </c>
    </row>
    <row r="309" spans="1:16" hidden="1" x14ac:dyDescent="0.3">
      <c r="A309" s="3">
        <v>42312</v>
      </c>
      <c r="B309" s="3" t="str">
        <f t="shared" si="4"/>
        <v>Q4-2015</v>
      </c>
      <c r="C309" t="s">
        <v>19</v>
      </c>
      <c r="D309">
        <v>45</v>
      </c>
      <c r="E309" t="s">
        <v>9</v>
      </c>
      <c r="F309" s="1" t="str">
        <f>TEXT(EnergyDemand__2_14[[#This Row],[Date]],"yyyy")</f>
        <v>2015</v>
      </c>
      <c r="G309">
        <v>10.9</v>
      </c>
      <c r="H309">
        <v>27.2</v>
      </c>
      <c r="I309">
        <v>19.600000000000001</v>
      </c>
      <c r="J309">
        <v>0</v>
      </c>
      <c r="K309" t="s">
        <v>22</v>
      </c>
      <c r="L309" t="s">
        <v>21</v>
      </c>
      <c r="M309" s="42">
        <v>120177.94500000001</v>
      </c>
      <c r="N309" s="4">
        <v>29.237633089999999</v>
      </c>
      <c r="O309" s="5">
        <v>3513718.6614000001</v>
      </c>
      <c r="P309">
        <v>308</v>
      </c>
    </row>
    <row r="310" spans="1:16" hidden="1" x14ac:dyDescent="0.3">
      <c r="A310" s="3">
        <v>42313</v>
      </c>
      <c r="B310" s="3" t="str">
        <f t="shared" si="4"/>
        <v>Q4-2015</v>
      </c>
      <c r="C310" t="s">
        <v>19</v>
      </c>
      <c r="D310">
        <v>45</v>
      </c>
      <c r="E310" t="s">
        <v>3</v>
      </c>
      <c r="F310" s="1" t="str">
        <f>TEXT(EnergyDemand__2_14[[#This Row],[Date]],"yyyy")</f>
        <v>2015</v>
      </c>
      <c r="G310">
        <v>16.2</v>
      </c>
      <c r="H310">
        <v>24.7</v>
      </c>
      <c r="I310">
        <v>16.399999999999999</v>
      </c>
      <c r="J310">
        <v>12.2</v>
      </c>
      <c r="K310" t="s">
        <v>22</v>
      </c>
      <c r="L310" t="s">
        <v>21</v>
      </c>
      <c r="M310" s="42">
        <v>125985.465</v>
      </c>
      <c r="N310" s="4">
        <v>34.576790760000002</v>
      </c>
      <c r="O310" s="5">
        <v>4356173.0620999997</v>
      </c>
      <c r="P310">
        <v>309</v>
      </c>
    </row>
    <row r="311" spans="1:16" hidden="1" x14ac:dyDescent="0.3">
      <c r="A311" s="3">
        <v>42314</v>
      </c>
      <c r="B311" s="3" t="str">
        <f t="shared" si="4"/>
        <v>Q4-2015</v>
      </c>
      <c r="C311" t="s">
        <v>19</v>
      </c>
      <c r="D311">
        <v>45</v>
      </c>
      <c r="E311" t="s">
        <v>4</v>
      </c>
      <c r="F311" s="1" t="str">
        <f>TEXT(EnergyDemand__2_14[[#This Row],[Date]],"yyyy")</f>
        <v>2015</v>
      </c>
      <c r="G311">
        <v>16.600000000000001</v>
      </c>
      <c r="H311">
        <v>18.7</v>
      </c>
      <c r="I311">
        <v>3.7</v>
      </c>
      <c r="J311">
        <v>17.600000000000001</v>
      </c>
      <c r="K311" t="s">
        <v>22</v>
      </c>
      <c r="L311" t="s">
        <v>21</v>
      </c>
      <c r="M311" s="42">
        <v>120505.58500000001</v>
      </c>
      <c r="N311" s="4">
        <v>30.642866869999999</v>
      </c>
      <c r="O311" s="5">
        <v>3692636.5981999999</v>
      </c>
      <c r="P311">
        <v>310</v>
      </c>
    </row>
    <row r="312" spans="1:16" hidden="1" x14ac:dyDescent="0.3">
      <c r="A312" s="3">
        <v>42315</v>
      </c>
      <c r="B312" s="3" t="str">
        <f t="shared" si="4"/>
        <v>Q4-2015</v>
      </c>
      <c r="C312" t="s">
        <v>19</v>
      </c>
      <c r="D312">
        <v>45</v>
      </c>
      <c r="E312" t="s">
        <v>5</v>
      </c>
      <c r="F312" s="1" t="str">
        <f>TEXT(EnergyDemand__2_14[[#This Row],[Date]],"yyyy")</f>
        <v>2015</v>
      </c>
      <c r="G312">
        <v>11.9</v>
      </c>
      <c r="H312">
        <v>16.8</v>
      </c>
      <c r="I312">
        <v>25.2</v>
      </c>
      <c r="J312">
        <v>1.2</v>
      </c>
      <c r="K312" t="s">
        <v>22</v>
      </c>
      <c r="L312" t="s">
        <v>21</v>
      </c>
      <c r="M312" s="42">
        <v>104269.79</v>
      </c>
      <c r="N312" s="4">
        <v>18.27265483</v>
      </c>
      <c r="O312" s="5">
        <v>1905285.8818999999</v>
      </c>
      <c r="P312">
        <v>311</v>
      </c>
    </row>
    <row r="313" spans="1:16" hidden="1" x14ac:dyDescent="0.3">
      <c r="A313" s="3">
        <v>42316</v>
      </c>
      <c r="B313" s="3" t="str">
        <f t="shared" si="4"/>
        <v>Q4-2015</v>
      </c>
      <c r="C313" t="s">
        <v>19</v>
      </c>
      <c r="D313">
        <v>45</v>
      </c>
      <c r="E313" t="s">
        <v>6</v>
      </c>
      <c r="F313" s="1" t="str">
        <f>TEXT(EnergyDemand__2_14[[#This Row],[Date]],"yyyy")</f>
        <v>2015</v>
      </c>
      <c r="G313">
        <v>8.5</v>
      </c>
      <c r="H313">
        <v>24.8</v>
      </c>
      <c r="I313">
        <v>25.1</v>
      </c>
      <c r="J313">
        <v>0</v>
      </c>
      <c r="K313" t="s">
        <v>22</v>
      </c>
      <c r="L313" t="s">
        <v>21</v>
      </c>
      <c r="M313" s="42">
        <v>103793.08500000001</v>
      </c>
      <c r="N313" s="4">
        <v>21.095360379999999</v>
      </c>
      <c r="O313" s="5">
        <v>2189552.5329999998</v>
      </c>
      <c r="P313">
        <v>312</v>
      </c>
    </row>
    <row r="314" spans="1:16" hidden="1" x14ac:dyDescent="0.3">
      <c r="A314" s="3">
        <v>42317</v>
      </c>
      <c r="B314" s="3" t="str">
        <f t="shared" si="4"/>
        <v>Q4-2015</v>
      </c>
      <c r="C314" t="s">
        <v>19</v>
      </c>
      <c r="D314">
        <v>46</v>
      </c>
      <c r="E314" t="s">
        <v>7</v>
      </c>
      <c r="F314" s="1" t="str">
        <f>TEXT(EnergyDemand__2_14[[#This Row],[Date]],"yyyy")</f>
        <v>2015</v>
      </c>
      <c r="G314">
        <v>13.6</v>
      </c>
      <c r="H314">
        <v>33.1</v>
      </c>
      <c r="I314">
        <v>26.4</v>
      </c>
      <c r="J314">
        <v>0</v>
      </c>
      <c r="K314" t="s">
        <v>22</v>
      </c>
      <c r="L314" t="s">
        <v>21</v>
      </c>
      <c r="M314" s="42">
        <v>127234.72</v>
      </c>
      <c r="N314" s="4">
        <v>35.054800229999998</v>
      </c>
      <c r="O314" s="5">
        <v>4460187.6919</v>
      </c>
      <c r="P314">
        <v>313</v>
      </c>
    </row>
    <row r="315" spans="1:16" hidden="1" x14ac:dyDescent="0.3">
      <c r="A315" s="3">
        <v>42318</v>
      </c>
      <c r="B315" s="3" t="str">
        <f t="shared" si="4"/>
        <v>Q4-2015</v>
      </c>
      <c r="C315" t="s">
        <v>19</v>
      </c>
      <c r="D315">
        <v>46</v>
      </c>
      <c r="E315" t="s">
        <v>8</v>
      </c>
      <c r="F315" s="1" t="str">
        <f>TEXT(EnergyDemand__2_14[[#This Row],[Date]],"yyyy")</f>
        <v>2015</v>
      </c>
      <c r="G315">
        <v>15.2</v>
      </c>
      <c r="H315">
        <v>16.399999999999999</v>
      </c>
      <c r="I315">
        <v>5.3</v>
      </c>
      <c r="J315">
        <v>0</v>
      </c>
      <c r="K315" t="s">
        <v>22</v>
      </c>
      <c r="L315" t="s">
        <v>21</v>
      </c>
      <c r="M315" s="42">
        <v>121617.28</v>
      </c>
      <c r="N315" s="4">
        <v>32.067076479999997</v>
      </c>
      <c r="O315" s="5">
        <v>3899910.6189999999</v>
      </c>
      <c r="P315">
        <v>314</v>
      </c>
    </row>
    <row r="316" spans="1:16" hidden="1" x14ac:dyDescent="0.3">
      <c r="A316" s="3">
        <v>42319</v>
      </c>
      <c r="B316" s="3" t="str">
        <f t="shared" si="4"/>
        <v>Q4-2015</v>
      </c>
      <c r="C316" t="s">
        <v>19</v>
      </c>
      <c r="D316">
        <v>46</v>
      </c>
      <c r="E316" t="s">
        <v>9</v>
      </c>
      <c r="F316" s="1" t="str">
        <f>TEXT(EnergyDemand__2_14[[#This Row],[Date]],"yyyy")</f>
        <v>2015</v>
      </c>
      <c r="G316">
        <v>11.5</v>
      </c>
      <c r="H316">
        <v>20.100000000000001</v>
      </c>
      <c r="I316">
        <v>16</v>
      </c>
      <c r="J316">
        <v>2</v>
      </c>
      <c r="K316" t="s">
        <v>22</v>
      </c>
      <c r="L316" t="s">
        <v>21</v>
      </c>
      <c r="M316" s="42">
        <v>121566.645</v>
      </c>
      <c r="N316" s="4">
        <v>35.224103849999999</v>
      </c>
      <c r="O316" s="5">
        <v>4282076.1282000002</v>
      </c>
      <c r="P316">
        <v>315</v>
      </c>
    </row>
    <row r="317" spans="1:16" hidden="1" x14ac:dyDescent="0.3">
      <c r="A317" s="3">
        <v>42320</v>
      </c>
      <c r="B317" s="3" t="str">
        <f t="shared" si="4"/>
        <v>Q4-2015</v>
      </c>
      <c r="C317" t="s">
        <v>19</v>
      </c>
      <c r="D317">
        <v>46</v>
      </c>
      <c r="E317" t="s">
        <v>3</v>
      </c>
      <c r="F317" s="1" t="str">
        <f>TEXT(EnergyDemand__2_14[[#This Row],[Date]],"yyyy")</f>
        <v>2015</v>
      </c>
      <c r="G317">
        <v>13.7</v>
      </c>
      <c r="H317">
        <v>21.2</v>
      </c>
      <c r="I317">
        <v>19.2</v>
      </c>
      <c r="J317">
        <v>0</v>
      </c>
      <c r="K317" t="s">
        <v>22</v>
      </c>
      <c r="L317" t="s">
        <v>21</v>
      </c>
      <c r="M317" s="42">
        <v>123775.16</v>
      </c>
      <c r="N317" s="4">
        <v>38.485258739999999</v>
      </c>
      <c r="O317" s="5">
        <v>4763519.0581999999</v>
      </c>
      <c r="P317">
        <v>316</v>
      </c>
    </row>
    <row r="318" spans="1:16" hidden="1" x14ac:dyDescent="0.3">
      <c r="A318" s="3">
        <v>42321</v>
      </c>
      <c r="B318" s="3" t="str">
        <f t="shared" si="4"/>
        <v>Q4-2015</v>
      </c>
      <c r="C318" t="s">
        <v>19</v>
      </c>
      <c r="D318">
        <v>46</v>
      </c>
      <c r="E318" t="s">
        <v>4</v>
      </c>
      <c r="F318" s="1" t="str">
        <f>TEXT(EnergyDemand__2_14[[#This Row],[Date]],"yyyy")</f>
        <v>2015</v>
      </c>
      <c r="G318">
        <v>13.5</v>
      </c>
      <c r="H318">
        <v>18.2</v>
      </c>
      <c r="I318">
        <v>26.1</v>
      </c>
      <c r="J318">
        <v>0.4</v>
      </c>
      <c r="K318" t="s">
        <v>22</v>
      </c>
      <c r="L318" t="s">
        <v>21</v>
      </c>
      <c r="M318" s="42">
        <v>117078.58500000001</v>
      </c>
      <c r="N318" s="4">
        <v>32.823096649999997</v>
      </c>
      <c r="O318" s="5">
        <v>3842881.7111</v>
      </c>
      <c r="P318">
        <v>317</v>
      </c>
    </row>
    <row r="319" spans="1:16" hidden="1" x14ac:dyDescent="0.3">
      <c r="A319" s="3">
        <v>42322</v>
      </c>
      <c r="B319" s="3" t="str">
        <f t="shared" si="4"/>
        <v>Q4-2015</v>
      </c>
      <c r="C319" t="s">
        <v>19</v>
      </c>
      <c r="D319">
        <v>46</v>
      </c>
      <c r="E319" t="s">
        <v>5</v>
      </c>
      <c r="F319" s="1" t="str">
        <f>TEXT(EnergyDemand__2_14[[#This Row],[Date]],"yyyy")</f>
        <v>2015</v>
      </c>
      <c r="G319">
        <v>12.1</v>
      </c>
      <c r="H319">
        <v>18.3</v>
      </c>
      <c r="I319">
        <v>27.5</v>
      </c>
      <c r="J319">
        <v>0.2</v>
      </c>
      <c r="K319" t="s">
        <v>22</v>
      </c>
      <c r="L319" t="s">
        <v>21</v>
      </c>
      <c r="M319" s="42">
        <v>103646.63499999999</v>
      </c>
      <c r="N319" s="4">
        <v>33.560938610000001</v>
      </c>
      <c r="O319" s="5">
        <v>3478478.3544000001</v>
      </c>
      <c r="P319">
        <v>318</v>
      </c>
    </row>
    <row r="320" spans="1:16" hidden="1" x14ac:dyDescent="0.3">
      <c r="A320" s="3">
        <v>42323</v>
      </c>
      <c r="B320" s="3" t="str">
        <f t="shared" si="4"/>
        <v>Q4-2015</v>
      </c>
      <c r="C320" t="s">
        <v>19</v>
      </c>
      <c r="D320">
        <v>46</v>
      </c>
      <c r="E320" t="s">
        <v>6</v>
      </c>
      <c r="F320" s="1" t="str">
        <f>TEXT(EnergyDemand__2_14[[#This Row],[Date]],"yyyy")</f>
        <v>2015</v>
      </c>
      <c r="G320">
        <v>13</v>
      </c>
      <c r="H320">
        <v>18.5</v>
      </c>
      <c r="I320">
        <v>27.6</v>
      </c>
      <c r="J320">
        <v>0.2</v>
      </c>
      <c r="K320" t="s">
        <v>22</v>
      </c>
      <c r="L320" t="s">
        <v>21</v>
      </c>
      <c r="M320" s="42">
        <v>99761.81</v>
      </c>
      <c r="N320" s="4">
        <v>28.298071060000002</v>
      </c>
      <c r="O320" s="5">
        <v>2823066.7884999998</v>
      </c>
      <c r="P320">
        <v>319</v>
      </c>
    </row>
    <row r="321" spans="1:16" hidden="1" x14ac:dyDescent="0.3">
      <c r="A321" s="3">
        <v>42324</v>
      </c>
      <c r="B321" s="3" t="str">
        <f t="shared" si="4"/>
        <v>Q4-2015</v>
      </c>
      <c r="C321" t="s">
        <v>19</v>
      </c>
      <c r="D321">
        <v>47</v>
      </c>
      <c r="E321" t="s">
        <v>7</v>
      </c>
      <c r="F321" s="1" t="str">
        <f>TEXT(EnergyDemand__2_14[[#This Row],[Date]],"yyyy")</f>
        <v>2015</v>
      </c>
      <c r="G321">
        <v>11.4</v>
      </c>
      <c r="H321">
        <v>26.3</v>
      </c>
      <c r="I321">
        <v>29.4</v>
      </c>
      <c r="J321">
        <v>0.2</v>
      </c>
      <c r="K321" t="s">
        <v>22</v>
      </c>
      <c r="L321" t="s">
        <v>21</v>
      </c>
      <c r="M321" s="42">
        <v>124557.22500000001</v>
      </c>
      <c r="N321" s="4">
        <v>39.127373740000003</v>
      </c>
      <c r="O321" s="5">
        <v>4873597.0946000004</v>
      </c>
      <c r="P321">
        <v>320</v>
      </c>
    </row>
    <row r="322" spans="1:16" hidden="1" x14ac:dyDescent="0.3">
      <c r="A322" s="3">
        <v>42325</v>
      </c>
      <c r="B322" s="3" t="str">
        <f t="shared" ref="B322:B385" si="5">"Q" &amp;INT((MONTH(A322)+2)/3) &amp; "-" &amp; YEAR(A322)</f>
        <v>Q4-2015</v>
      </c>
      <c r="C322" t="s">
        <v>19</v>
      </c>
      <c r="D322">
        <v>47</v>
      </c>
      <c r="E322" t="s">
        <v>8</v>
      </c>
      <c r="F322" s="1" t="str">
        <f>TEXT(EnergyDemand__2_14[[#This Row],[Date]],"yyyy")</f>
        <v>2015</v>
      </c>
      <c r="G322">
        <v>15.7</v>
      </c>
      <c r="H322">
        <v>33.299999999999997</v>
      </c>
      <c r="I322">
        <v>24</v>
      </c>
      <c r="J322">
        <v>0</v>
      </c>
      <c r="K322" t="s">
        <v>22</v>
      </c>
      <c r="L322" t="s">
        <v>21</v>
      </c>
      <c r="M322" s="42">
        <v>131442.20000000001</v>
      </c>
      <c r="N322" s="4">
        <v>36.024547249999998</v>
      </c>
      <c r="O322" s="5">
        <v>4735145.7445</v>
      </c>
      <c r="P322">
        <v>321</v>
      </c>
    </row>
    <row r="323" spans="1:16" hidden="1" x14ac:dyDescent="0.3">
      <c r="A323" s="3">
        <v>42326</v>
      </c>
      <c r="B323" s="3" t="str">
        <f t="shared" si="5"/>
        <v>Q4-2015</v>
      </c>
      <c r="C323" t="s">
        <v>19</v>
      </c>
      <c r="D323">
        <v>47</v>
      </c>
      <c r="E323" t="s">
        <v>9</v>
      </c>
      <c r="F323" s="1" t="str">
        <f>TEXT(EnergyDemand__2_14[[#This Row],[Date]],"yyyy")</f>
        <v>2015</v>
      </c>
      <c r="G323">
        <v>14.7</v>
      </c>
      <c r="H323">
        <v>29.5</v>
      </c>
      <c r="I323">
        <v>29.2</v>
      </c>
      <c r="J323">
        <v>0</v>
      </c>
      <c r="K323" t="s">
        <v>22</v>
      </c>
      <c r="L323" t="s">
        <v>21</v>
      </c>
      <c r="M323" s="42">
        <v>132353.755</v>
      </c>
      <c r="N323" s="4">
        <v>60.680238269999997</v>
      </c>
      <c r="O323" s="5">
        <v>8031257.3892999999</v>
      </c>
      <c r="P323">
        <v>322</v>
      </c>
    </row>
    <row r="324" spans="1:16" hidden="1" x14ac:dyDescent="0.3">
      <c r="A324" s="3">
        <v>42327</v>
      </c>
      <c r="B324" s="3" t="str">
        <f t="shared" si="5"/>
        <v>Q4-2015</v>
      </c>
      <c r="C324" t="s">
        <v>19</v>
      </c>
      <c r="D324">
        <v>47</v>
      </c>
      <c r="E324" t="s">
        <v>3</v>
      </c>
      <c r="F324" s="1" t="str">
        <f>TEXT(EnergyDemand__2_14[[#This Row],[Date]],"yyyy")</f>
        <v>2015</v>
      </c>
      <c r="G324">
        <v>15.6</v>
      </c>
      <c r="H324">
        <v>31.5</v>
      </c>
      <c r="I324">
        <v>20.6</v>
      </c>
      <c r="J324">
        <v>0</v>
      </c>
      <c r="K324" t="s">
        <v>22</v>
      </c>
      <c r="L324" t="s">
        <v>21</v>
      </c>
      <c r="M324" s="42">
        <v>138118.70499999999</v>
      </c>
      <c r="N324" s="4">
        <v>78.290968070000005</v>
      </c>
      <c r="O324" s="5">
        <v>10813447.123</v>
      </c>
      <c r="P324">
        <v>323</v>
      </c>
    </row>
    <row r="325" spans="1:16" hidden="1" x14ac:dyDescent="0.3">
      <c r="A325" s="3">
        <v>42328</v>
      </c>
      <c r="B325" s="3" t="str">
        <f t="shared" si="5"/>
        <v>Q4-2015</v>
      </c>
      <c r="C325" t="s">
        <v>19</v>
      </c>
      <c r="D325">
        <v>47</v>
      </c>
      <c r="E325" t="s">
        <v>4</v>
      </c>
      <c r="F325" s="1" t="str">
        <f>TEXT(EnergyDemand__2_14[[#This Row],[Date]],"yyyy")</f>
        <v>2015</v>
      </c>
      <c r="G325">
        <v>15.4</v>
      </c>
      <c r="H325">
        <v>19.100000000000001</v>
      </c>
      <c r="I325">
        <v>6.4</v>
      </c>
      <c r="J325">
        <v>0.4</v>
      </c>
      <c r="K325" t="s">
        <v>22</v>
      </c>
      <c r="L325" t="s">
        <v>21</v>
      </c>
      <c r="M325" s="42">
        <v>123412.685</v>
      </c>
      <c r="N325" s="4">
        <v>38.026497679999999</v>
      </c>
      <c r="O325" s="5">
        <v>4692952.1798</v>
      </c>
      <c r="P325">
        <v>324</v>
      </c>
    </row>
    <row r="326" spans="1:16" hidden="1" x14ac:dyDescent="0.3">
      <c r="A326" s="3">
        <v>42329</v>
      </c>
      <c r="B326" s="3" t="str">
        <f t="shared" si="5"/>
        <v>Q4-2015</v>
      </c>
      <c r="C326" t="s">
        <v>19</v>
      </c>
      <c r="D326">
        <v>47</v>
      </c>
      <c r="E326" t="s">
        <v>5</v>
      </c>
      <c r="F326" s="1" t="str">
        <f>TEXT(EnergyDemand__2_14[[#This Row],[Date]],"yyyy")</f>
        <v>2015</v>
      </c>
      <c r="G326">
        <v>12.2</v>
      </c>
      <c r="H326">
        <v>17.5</v>
      </c>
      <c r="I326">
        <v>20.9</v>
      </c>
      <c r="J326">
        <v>3.6</v>
      </c>
      <c r="K326" t="s">
        <v>22</v>
      </c>
      <c r="L326" t="s">
        <v>21</v>
      </c>
      <c r="M326" s="42">
        <v>102647.905</v>
      </c>
      <c r="N326" s="4">
        <v>27.413622409999999</v>
      </c>
      <c r="O326" s="5">
        <v>2813950.9087999999</v>
      </c>
      <c r="P326">
        <v>325</v>
      </c>
    </row>
    <row r="327" spans="1:16" hidden="1" x14ac:dyDescent="0.3">
      <c r="A327" s="3">
        <v>42330</v>
      </c>
      <c r="B327" s="3" t="str">
        <f t="shared" si="5"/>
        <v>Q4-2015</v>
      </c>
      <c r="C327" t="s">
        <v>19</v>
      </c>
      <c r="D327">
        <v>47</v>
      </c>
      <c r="E327" t="s">
        <v>6</v>
      </c>
      <c r="F327" s="1" t="str">
        <f>TEXT(EnergyDemand__2_14[[#This Row],[Date]],"yyyy")</f>
        <v>2015</v>
      </c>
      <c r="G327">
        <v>13.5</v>
      </c>
      <c r="H327">
        <v>20</v>
      </c>
      <c r="I327">
        <v>27.3</v>
      </c>
      <c r="J327">
        <v>0</v>
      </c>
      <c r="K327" t="s">
        <v>22</v>
      </c>
      <c r="L327" t="s">
        <v>21</v>
      </c>
      <c r="M327" s="42">
        <v>98621.62</v>
      </c>
      <c r="N327" s="4">
        <v>32.34590077</v>
      </c>
      <c r="O327" s="5">
        <v>3190005.1343</v>
      </c>
      <c r="P327">
        <v>326</v>
      </c>
    </row>
    <row r="328" spans="1:16" hidden="1" x14ac:dyDescent="0.3">
      <c r="A328" s="3">
        <v>42331</v>
      </c>
      <c r="B328" s="3" t="str">
        <f t="shared" si="5"/>
        <v>Q4-2015</v>
      </c>
      <c r="C328" t="s">
        <v>19</v>
      </c>
      <c r="D328">
        <v>48</v>
      </c>
      <c r="E328" t="s">
        <v>7</v>
      </c>
      <c r="F328" s="1" t="str">
        <f>TEXT(EnergyDemand__2_14[[#This Row],[Date]],"yyyy")</f>
        <v>2015</v>
      </c>
      <c r="G328">
        <v>13.8</v>
      </c>
      <c r="H328">
        <v>20.7</v>
      </c>
      <c r="I328">
        <v>27.3</v>
      </c>
      <c r="J328">
        <v>0</v>
      </c>
      <c r="K328" t="s">
        <v>22</v>
      </c>
      <c r="L328" t="s">
        <v>21</v>
      </c>
      <c r="M328" s="42">
        <v>114406.825</v>
      </c>
      <c r="N328" s="4">
        <v>41.368772450000002</v>
      </c>
      <c r="O328" s="5">
        <v>4732869.9101999998</v>
      </c>
      <c r="P328">
        <v>327</v>
      </c>
    </row>
    <row r="329" spans="1:16" hidden="1" x14ac:dyDescent="0.3">
      <c r="A329" s="3">
        <v>42332</v>
      </c>
      <c r="B329" s="3" t="str">
        <f t="shared" si="5"/>
        <v>Q4-2015</v>
      </c>
      <c r="C329" t="s">
        <v>19</v>
      </c>
      <c r="D329">
        <v>48</v>
      </c>
      <c r="E329" t="s">
        <v>8</v>
      </c>
      <c r="F329" s="1" t="str">
        <f>TEXT(EnergyDemand__2_14[[#This Row],[Date]],"yyyy")</f>
        <v>2015</v>
      </c>
      <c r="G329">
        <v>13.6</v>
      </c>
      <c r="H329">
        <v>24.5</v>
      </c>
      <c r="I329">
        <v>30</v>
      </c>
      <c r="J329">
        <v>0</v>
      </c>
      <c r="K329" t="s">
        <v>22</v>
      </c>
      <c r="L329" t="s">
        <v>21</v>
      </c>
      <c r="M329" s="42">
        <v>118894.30499999999</v>
      </c>
      <c r="N329" s="4">
        <v>48.52152976</v>
      </c>
      <c r="O329" s="5">
        <v>5768933.5584000004</v>
      </c>
      <c r="P329">
        <v>328</v>
      </c>
    </row>
    <row r="330" spans="1:16" hidden="1" x14ac:dyDescent="0.3">
      <c r="A330" s="3">
        <v>42333</v>
      </c>
      <c r="B330" s="3" t="str">
        <f t="shared" si="5"/>
        <v>Q4-2015</v>
      </c>
      <c r="C330" t="s">
        <v>19</v>
      </c>
      <c r="D330">
        <v>48</v>
      </c>
      <c r="E330" t="s">
        <v>9</v>
      </c>
      <c r="F330" s="1" t="str">
        <f>TEXT(EnergyDemand__2_14[[#This Row],[Date]],"yyyy")</f>
        <v>2015</v>
      </c>
      <c r="G330">
        <v>13.5</v>
      </c>
      <c r="H330">
        <v>33.299999999999997</v>
      </c>
      <c r="I330">
        <v>9.3000000000000007</v>
      </c>
      <c r="J330">
        <v>0</v>
      </c>
      <c r="K330" t="s">
        <v>22</v>
      </c>
      <c r="L330" t="s">
        <v>21</v>
      </c>
      <c r="M330" s="42">
        <v>124728.875</v>
      </c>
      <c r="N330" s="4">
        <v>60.69203392</v>
      </c>
      <c r="O330" s="5">
        <v>7570049.1123000002</v>
      </c>
      <c r="P330">
        <v>329</v>
      </c>
    </row>
    <row r="331" spans="1:16" hidden="1" x14ac:dyDescent="0.3">
      <c r="A331" s="3">
        <v>42334</v>
      </c>
      <c r="B331" s="3" t="str">
        <f t="shared" si="5"/>
        <v>Q4-2015</v>
      </c>
      <c r="C331" t="s">
        <v>19</v>
      </c>
      <c r="D331">
        <v>48</v>
      </c>
      <c r="E331" t="s">
        <v>3</v>
      </c>
      <c r="F331" s="1" t="str">
        <f>TEXT(EnergyDemand__2_14[[#This Row],[Date]],"yyyy")</f>
        <v>2015</v>
      </c>
      <c r="G331">
        <v>10.8</v>
      </c>
      <c r="H331">
        <v>17.399999999999999</v>
      </c>
      <c r="I331">
        <v>23.3</v>
      </c>
      <c r="J331">
        <v>0</v>
      </c>
      <c r="K331" t="s">
        <v>22</v>
      </c>
      <c r="L331" t="s">
        <v>21</v>
      </c>
      <c r="M331" s="42">
        <v>112907.145</v>
      </c>
      <c r="N331" s="4">
        <v>30.494174109999999</v>
      </c>
      <c r="O331" s="5">
        <v>3443010.1379</v>
      </c>
      <c r="P331">
        <v>330</v>
      </c>
    </row>
    <row r="332" spans="1:16" hidden="1" x14ac:dyDescent="0.3">
      <c r="A332" s="3">
        <v>42335</v>
      </c>
      <c r="B332" s="3" t="str">
        <f t="shared" si="5"/>
        <v>Q4-2015</v>
      </c>
      <c r="C332" t="s">
        <v>19</v>
      </c>
      <c r="D332">
        <v>48</v>
      </c>
      <c r="E332" t="s">
        <v>4</v>
      </c>
      <c r="F332" s="1" t="str">
        <f>TEXT(EnergyDemand__2_14[[#This Row],[Date]],"yyyy")</f>
        <v>2015</v>
      </c>
      <c r="G332">
        <v>9</v>
      </c>
      <c r="H332">
        <v>18.2</v>
      </c>
      <c r="I332">
        <v>16.8</v>
      </c>
      <c r="J332">
        <v>0.4</v>
      </c>
      <c r="K332" t="s">
        <v>22</v>
      </c>
      <c r="L332" t="s">
        <v>21</v>
      </c>
      <c r="M332" s="42">
        <v>117492.82</v>
      </c>
      <c r="N332" s="4">
        <v>40.366545459999998</v>
      </c>
      <c r="O332" s="5">
        <v>4742779.2598000001</v>
      </c>
      <c r="P332">
        <v>331</v>
      </c>
    </row>
    <row r="333" spans="1:16" hidden="1" x14ac:dyDescent="0.3">
      <c r="A333" s="3">
        <v>42336</v>
      </c>
      <c r="B333" s="3" t="str">
        <f t="shared" si="5"/>
        <v>Q4-2015</v>
      </c>
      <c r="C333" t="s">
        <v>19</v>
      </c>
      <c r="D333">
        <v>48</v>
      </c>
      <c r="E333" t="s">
        <v>5</v>
      </c>
      <c r="F333" s="1" t="str">
        <f>TEXT(EnergyDemand__2_14[[#This Row],[Date]],"yyyy")</f>
        <v>2015</v>
      </c>
      <c r="G333">
        <v>12</v>
      </c>
      <c r="H333">
        <v>20.100000000000001</v>
      </c>
      <c r="I333">
        <v>27.1</v>
      </c>
      <c r="J333">
        <v>0</v>
      </c>
      <c r="K333" t="s">
        <v>22</v>
      </c>
      <c r="L333" t="s">
        <v>21</v>
      </c>
      <c r="M333" s="42">
        <v>105011.19500000001</v>
      </c>
      <c r="N333" s="4">
        <v>43.326660840000002</v>
      </c>
      <c r="O333" s="5">
        <v>4549784.4302000003</v>
      </c>
      <c r="P333">
        <v>332</v>
      </c>
    </row>
    <row r="334" spans="1:16" hidden="1" x14ac:dyDescent="0.3">
      <c r="A334" s="3">
        <v>42337</v>
      </c>
      <c r="B334" s="3" t="str">
        <f t="shared" si="5"/>
        <v>Q4-2015</v>
      </c>
      <c r="C334" t="s">
        <v>19</v>
      </c>
      <c r="D334">
        <v>48</v>
      </c>
      <c r="E334" t="s">
        <v>6</v>
      </c>
      <c r="F334" s="1" t="str">
        <f>TEXT(EnergyDemand__2_14[[#This Row],[Date]],"yyyy")</f>
        <v>2015</v>
      </c>
      <c r="G334">
        <v>12.6</v>
      </c>
      <c r="H334">
        <v>20.3</v>
      </c>
      <c r="I334">
        <v>23.4</v>
      </c>
      <c r="J334">
        <v>0</v>
      </c>
      <c r="K334" t="s">
        <v>22</v>
      </c>
      <c r="L334" t="s">
        <v>21</v>
      </c>
      <c r="M334" s="42">
        <v>102162.53</v>
      </c>
      <c r="N334" s="4">
        <v>39.12126473</v>
      </c>
      <c r="O334" s="5">
        <v>3996727.3816</v>
      </c>
      <c r="P334">
        <v>333</v>
      </c>
    </row>
    <row r="335" spans="1:16" hidden="1" x14ac:dyDescent="0.3">
      <c r="A335" s="3">
        <v>42338</v>
      </c>
      <c r="B335" s="3" t="str">
        <f t="shared" si="5"/>
        <v>Q4-2015</v>
      </c>
      <c r="C335" t="s">
        <v>19</v>
      </c>
      <c r="D335">
        <v>49</v>
      </c>
      <c r="E335" t="s">
        <v>7</v>
      </c>
      <c r="F335" s="1" t="str">
        <f>TEXT(EnergyDemand__2_14[[#This Row],[Date]],"yyyy")</f>
        <v>2015</v>
      </c>
      <c r="G335">
        <v>10</v>
      </c>
      <c r="H335">
        <v>32.200000000000003</v>
      </c>
      <c r="I335">
        <v>26.6</v>
      </c>
      <c r="J335">
        <v>0</v>
      </c>
      <c r="K335" t="s">
        <v>22</v>
      </c>
      <c r="L335" t="s">
        <v>21</v>
      </c>
      <c r="M335" s="42">
        <v>122452.41499999999</v>
      </c>
      <c r="N335" s="4">
        <v>45.57726057</v>
      </c>
      <c r="O335" s="5">
        <v>5581045.6259000003</v>
      </c>
      <c r="P335">
        <v>334</v>
      </c>
    </row>
    <row r="336" spans="1:16" hidden="1" x14ac:dyDescent="0.3">
      <c r="A336" s="3">
        <v>42339</v>
      </c>
      <c r="B336" s="3" t="str">
        <f t="shared" si="5"/>
        <v>Q4-2015</v>
      </c>
      <c r="C336" t="s">
        <v>20</v>
      </c>
      <c r="D336">
        <v>49</v>
      </c>
      <c r="E336" t="s">
        <v>8</v>
      </c>
      <c r="F336" s="1" t="str">
        <f>TEXT(EnergyDemand__2_14[[#This Row],[Date]],"yyyy")</f>
        <v>2015</v>
      </c>
      <c r="G336">
        <v>14.5</v>
      </c>
      <c r="H336">
        <v>24.6</v>
      </c>
      <c r="I336">
        <v>24.4</v>
      </c>
      <c r="J336">
        <v>1.8</v>
      </c>
      <c r="K336" t="s">
        <v>22</v>
      </c>
      <c r="L336" t="s">
        <v>21</v>
      </c>
      <c r="M336" s="42">
        <v>117115.62</v>
      </c>
      <c r="N336" s="4">
        <v>37.920958990000003</v>
      </c>
      <c r="O336" s="5">
        <v>4441136.6231000004</v>
      </c>
      <c r="P336">
        <v>335</v>
      </c>
    </row>
    <row r="337" spans="1:16" hidden="1" x14ac:dyDescent="0.3">
      <c r="A337" s="3">
        <v>42340</v>
      </c>
      <c r="B337" s="3" t="str">
        <f t="shared" si="5"/>
        <v>Q4-2015</v>
      </c>
      <c r="C337" t="s">
        <v>20</v>
      </c>
      <c r="D337">
        <v>49</v>
      </c>
      <c r="E337" t="s">
        <v>9</v>
      </c>
      <c r="F337" s="1" t="str">
        <f>TEXT(EnergyDemand__2_14[[#This Row],[Date]],"yyyy")</f>
        <v>2015</v>
      </c>
      <c r="G337">
        <v>9.1999999999999993</v>
      </c>
      <c r="H337">
        <v>17.5</v>
      </c>
      <c r="I337">
        <v>32.4</v>
      </c>
      <c r="J337">
        <v>0</v>
      </c>
      <c r="K337" t="s">
        <v>22</v>
      </c>
      <c r="L337" t="s">
        <v>21</v>
      </c>
      <c r="M337" s="42">
        <v>115230.125</v>
      </c>
      <c r="N337" s="4">
        <v>37.470820799999998</v>
      </c>
      <c r="O337" s="5">
        <v>4317767.3646</v>
      </c>
      <c r="P337">
        <v>336</v>
      </c>
    </row>
    <row r="338" spans="1:16" hidden="1" x14ac:dyDescent="0.3">
      <c r="A338" s="3">
        <v>42341</v>
      </c>
      <c r="B338" s="3" t="str">
        <f t="shared" si="5"/>
        <v>Q4-2015</v>
      </c>
      <c r="C338" t="s">
        <v>20</v>
      </c>
      <c r="D338">
        <v>49</v>
      </c>
      <c r="E338" t="s">
        <v>3</v>
      </c>
      <c r="F338" s="1" t="str">
        <f>TEXT(EnergyDemand__2_14[[#This Row],[Date]],"yyyy")</f>
        <v>2015</v>
      </c>
      <c r="G338">
        <v>12.2</v>
      </c>
      <c r="H338">
        <v>21.3</v>
      </c>
      <c r="I338">
        <v>30.1</v>
      </c>
      <c r="J338">
        <v>0</v>
      </c>
      <c r="K338" t="s">
        <v>22</v>
      </c>
      <c r="L338" t="s">
        <v>21</v>
      </c>
      <c r="M338" s="42">
        <v>121699.425</v>
      </c>
      <c r="N338" s="4">
        <v>43.34422421</v>
      </c>
      <c r="O338" s="5">
        <v>5274967.1634</v>
      </c>
      <c r="P338">
        <v>337</v>
      </c>
    </row>
    <row r="339" spans="1:16" hidden="1" x14ac:dyDescent="0.3">
      <c r="A339" s="3">
        <v>42342</v>
      </c>
      <c r="B339" s="3" t="str">
        <f t="shared" si="5"/>
        <v>Q4-2015</v>
      </c>
      <c r="C339" t="s">
        <v>20</v>
      </c>
      <c r="D339">
        <v>49</v>
      </c>
      <c r="E339" t="s">
        <v>4</v>
      </c>
      <c r="F339" s="1" t="str">
        <f>TEXT(EnergyDemand__2_14[[#This Row],[Date]],"yyyy")</f>
        <v>2015</v>
      </c>
      <c r="G339">
        <v>11.3</v>
      </c>
      <c r="H339">
        <v>30.8</v>
      </c>
      <c r="I339">
        <v>32.200000000000003</v>
      </c>
      <c r="J339">
        <v>0</v>
      </c>
      <c r="K339" t="s">
        <v>22</v>
      </c>
      <c r="L339" t="s">
        <v>21</v>
      </c>
      <c r="M339" s="42">
        <v>129148.52</v>
      </c>
      <c r="N339" s="4">
        <v>66.533894050000001</v>
      </c>
      <c r="O339" s="5">
        <v>8592753.9463999998</v>
      </c>
      <c r="P339">
        <v>338</v>
      </c>
    </row>
    <row r="340" spans="1:16" hidden="1" x14ac:dyDescent="0.3">
      <c r="A340" s="3">
        <v>42343</v>
      </c>
      <c r="B340" s="3" t="str">
        <f t="shared" si="5"/>
        <v>Q4-2015</v>
      </c>
      <c r="C340" t="s">
        <v>20</v>
      </c>
      <c r="D340">
        <v>49</v>
      </c>
      <c r="E340" t="s">
        <v>5</v>
      </c>
      <c r="F340" s="1" t="str">
        <f>TEXT(EnergyDemand__2_14[[#This Row],[Date]],"yyyy")</f>
        <v>2015</v>
      </c>
      <c r="G340">
        <v>15.5</v>
      </c>
      <c r="H340">
        <v>25.3</v>
      </c>
      <c r="I340">
        <v>27.9</v>
      </c>
      <c r="J340">
        <v>0</v>
      </c>
      <c r="K340" t="s">
        <v>22</v>
      </c>
      <c r="L340" t="s">
        <v>21</v>
      </c>
      <c r="M340" s="42">
        <v>115606.005</v>
      </c>
      <c r="N340" s="4">
        <v>36.906868619999997</v>
      </c>
      <c r="O340" s="5">
        <v>4266655.6381999999</v>
      </c>
      <c r="P340">
        <v>339</v>
      </c>
    </row>
    <row r="341" spans="1:16" hidden="1" x14ac:dyDescent="0.3">
      <c r="A341" s="3">
        <v>42344</v>
      </c>
      <c r="B341" s="3" t="str">
        <f t="shared" si="5"/>
        <v>Q4-2015</v>
      </c>
      <c r="C341" t="s">
        <v>20</v>
      </c>
      <c r="D341">
        <v>49</v>
      </c>
      <c r="E341" t="s">
        <v>6</v>
      </c>
      <c r="F341" s="1" t="str">
        <f>TEXT(EnergyDemand__2_14[[#This Row],[Date]],"yyyy")</f>
        <v>2015</v>
      </c>
      <c r="G341">
        <v>15.3</v>
      </c>
      <c r="H341">
        <v>29.8</v>
      </c>
      <c r="I341">
        <v>13.5</v>
      </c>
      <c r="J341">
        <v>0</v>
      </c>
      <c r="K341" t="s">
        <v>22</v>
      </c>
      <c r="L341" t="s">
        <v>21</v>
      </c>
      <c r="M341" s="42">
        <v>112025.29</v>
      </c>
      <c r="N341" s="4">
        <v>36.78833221</v>
      </c>
      <c r="O341" s="5">
        <v>4121223.5844000001</v>
      </c>
      <c r="P341">
        <v>340</v>
      </c>
    </row>
    <row r="342" spans="1:16" hidden="1" x14ac:dyDescent="0.3">
      <c r="A342" s="3">
        <v>42345</v>
      </c>
      <c r="B342" s="3" t="str">
        <f t="shared" si="5"/>
        <v>Q4-2015</v>
      </c>
      <c r="C342" t="s">
        <v>20</v>
      </c>
      <c r="D342">
        <v>50</v>
      </c>
      <c r="E342" t="s">
        <v>7</v>
      </c>
      <c r="F342" s="1" t="str">
        <f>TEXT(EnergyDemand__2_14[[#This Row],[Date]],"yyyy")</f>
        <v>2015</v>
      </c>
      <c r="G342">
        <v>18.100000000000001</v>
      </c>
      <c r="H342">
        <v>27.3</v>
      </c>
      <c r="I342">
        <v>8.6999999999999993</v>
      </c>
      <c r="J342">
        <v>0</v>
      </c>
      <c r="K342" t="s">
        <v>22</v>
      </c>
      <c r="L342" t="s">
        <v>21</v>
      </c>
      <c r="M342" s="42">
        <v>129059.645</v>
      </c>
      <c r="N342" s="4">
        <v>53.369098719999997</v>
      </c>
      <c r="O342" s="5">
        <v>6887796.9347999999</v>
      </c>
      <c r="P342">
        <v>341</v>
      </c>
    </row>
    <row r="343" spans="1:16" hidden="1" x14ac:dyDescent="0.3">
      <c r="A343" s="3">
        <v>42346</v>
      </c>
      <c r="B343" s="3" t="str">
        <f t="shared" si="5"/>
        <v>Q4-2015</v>
      </c>
      <c r="C343" t="s">
        <v>20</v>
      </c>
      <c r="D343">
        <v>50</v>
      </c>
      <c r="E343" t="s">
        <v>8</v>
      </c>
      <c r="F343" s="1" t="str">
        <f>TEXT(EnergyDemand__2_14[[#This Row],[Date]],"yyyy")</f>
        <v>2015</v>
      </c>
      <c r="G343">
        <v>20.3</v>
      </c>
      <c r="H343">
        <v>35.4</v>
      </c>
      <c r="I343">
        <v>19.8</v>
      </c>
      <c r="J343">
        <v>0.8</v>
      </c>
      <c r="K343" t="s">
        <v>22</v>
      </c>
      <c r="L343" t="s">
        <v>21</v>
      </c>
      <c r="M343" s="42">
        <v>136800.91</v>
      </c>
      <c r="N343" s="4">
        <v>57.534246680000003</v>
      </c>
      <c r="O343" s="5">
        <v>7870737.3020000001</v>
      </c>
      <c r="P343">
        <v>342</v>
      </c>
    </row>
    <row r="344" spans="1:16" hidden="1" x14ac:dyDescent="0.3">
      <c r="A344" s="3">
        <v>42347</v>
      </c>
      <c r="B344" s="3" t="str">
        <f t="shared" si="5"/>
        <v>Q4-2015</v>
      </c>
      <c r="C344" t="s">
        <v>20</v>
      </c>
      <c r="D344">
        <v>50</v>
      </c>
      <c r="E344" t="s">
        <v>9</v>
      </c>
      <c r="F344" s="1" t="str">
        <f>TEXT(EnergyDemand__2_14[[#This Row],[Date]],"yyyy")</f>
        <v>2015</v>
      </c>
      <c r="G344">
        <v>15.4</v>
      </c>
      <c r="H344">
        <v>24.6</v>
      </c>
      <c r="I344">
        <v>27</v>
      </c>
      <c r="J344">
        <v>0</v>
      </c>
      <c r="K344" t="s">
        <v>22</v>
      </c>
      <c r="L344" t="s">
        <v>21</v>
      </c>
      <c r="M344" s="42">
        <v>125965.02</v>
      </c>
      <c r="N344" s="4">
        <v>49.73700573</v>
      </c>
      <c r="O344" s="5">
        <v>6265122.9215000002</v>
      </c>
      <c r="P344">
        <v>343</v>
      </c>
    </row>
    <row r="345" spans="1:16" hidden="1" x14ac:dyDescent="0.3">
      <c r="A345" s="3">
        <v>42348</v>
      </c>
      <c r="B345" s="3" t="str">
        <f t="shared" si="5"/>
        <v>Q4-2015</v>
      </c>
      <c r="C345" t="s">
        <v>20</v>
      </c>
      <c r="D345">
        <v>50</v>
      </c>
      <c r="E345" t="s">
        <v>3</v>
      </c>
      <c r="F345" s="1" t="str">
        <f>TEXT(EnergyDemand__2_14[[#This Row],[Date]],"yyyy")</f>
        <v>2015</v>
      </c>
      <c r="G345">
        <v>13.1</v>
      </c>
      <c r="H345">
        <v>26</v>
      </c>
      <c r="I345">
        <v>32</v>
      </c>
      <c r="J345">
        <v>0</v>
      </c>
      <c r="K345" t="s">
        <v>22</v>
      </c>
      <c r="L345" t="s">
        <v>21</v>
      </c>
      <c r="M345" s="42">
        <v>125807.495</v>
      </c>
      <c r="N345" s="4">
        <v>50.806013669999999</v>
      </c>
      <c r="O345" s="5">
        <v>6391777.3108000001</v>
      </c>
      <c r="P345">
        <v>344</v>
      </c>
    </row>
    <row r="346" spans="1:16" hidden="1" x14ac:dyDescent="0.3">
      <c r="A346" s="3">
        <v>42349</v>
      </c>
      <c r="B346" s="3" t="str">
        <f t="shared" si="5"/>
        <v>Q4-2015</v>
      </c>
      <c r="C346" t="s">
        <v>20</v>
      </c>
      <c r="D346">
        <v>50</v>
      </c>
      <c r="E346" t="s">
        <v>4</v>
      </c>
      <c r="F346" s="1" t="str">
        <f>TEXT(EnergyDemand__2_14[[#This Row],[Date]],"yyyy")</f>
        <v>2015</v>
      </c>
      <c r="G346">
        <v>14.2</v>
      </c>
      <c r="H346">
        <v>19.2</v>
      </c>
      <c r="I346">
        <v>13</v>
      </c>
      <c r="J346">
        <v>0</v>
      </c>
      <c r="K346" t="s">
        <v>22</v>
      </c>
      <c r="L346" t="s">
        <v>21</v>
      </c>
      <c r="M346" s="42">
        <v>116597.81</v>
      </c>
      <c r="N346" s="4">
        <v>32.020129189999999</v>
      </c>
      <c r="O346" s="5">
        <v>3733476.9394999999</v>
      </c>
      <c r="P346">
        <v>345</v>
      </c>
    </row>
    <row r="347" spans="1:16" hidden="1" x14ac:dyDescent="0.3">
      <c r="A347" s="3">
        <v>42350</v>
      </c>
      <c r="B347" s="3" t="str">
        <f t="shared" si="5"/>
        <v>Q4-2015</v>
      </c>
      <c r="C347" t="s">
        <v>20</v>
      </c>
      <c r="D347">
        <v>50</v>
      </c>
      <c r="E347" t="s">
        <v>5</v>
      </c>
      <c r="F347" s="1" t="str">
        <f>TEXT(EnergyDemand__2_14[[#This Row],[Date]],"yyyy")</f>
        <v>2015</v>
      </c>
      <c r="G347">
        <v>10.1</v>
      </c>
      <c r="H347">
        <v>18.3</v>
      </c>
      <c r="I347">
        <v>27.9</v>
      </c>
      <c r="J347">
        <v>2</v>
      </c>
      <c r="K347" t="s">
        <v>22</v>
      </c>
      <c r="L347" t="s">
        <v>21</v>
      </c>
      <c r="M347" s="42">
        <v>106139.41</v>
      </c>
      <c r="N347" s="4">
        <v>34.142897920000003</v>
      </c>
      <c r="O347" s="5">
        <v>3623907.0408999999</v>
      </c>
      <c r="P347">
        <v>346</v>
      </c>
    </row>
    <row r="348" spans="1:16" hidden="1" x14ac:dyDescent="0.3">
      <c r="A348" s="3">
        <v>42351</v>
      </c>
      <c r="B348" s="3" t="str">
        <f t="shared" si="5"/>
        <v>Q4-2015</v>
      </c>
      <c r="C348" t="s">
        <v>20</v>
      </c>
      <c r="D348">
        <v>50</v>
      </c>
      <c r="E348" t="s">
        <v>6</v>
      </c>
      <c r="F348" s="1" t="str">
        <f>TEXT(EnergyDemand__2_14[[#This Row],[Date]],"yyyy")</f>
        <v>2015</v>
      </c>
      <c r="G348">
        <v>10.3</v>
      </c>
      <c r="H348">
        <v>28.3</v>
      </c>
      <c r="I348">
        <v>28.6</v>
      </c>
      <c r="J348">
        <v>0</v>
      </c>
      <c r="K348" t="s">
        <v>22</v>
      </c>
      <c r="L348" t="s">
        <v>21</v>
      </c>
      <c r="M348" s="42">
        <v>105218.515</v>
      </c>
      <c r="N348" s="4">
        <v>40.306829550000003</v>
      </c>
      <c r="O348" s="5">
        <v>4241024.7495999997</v>
      </c>
      <c r="P348">
        <v>347</v>
      </c>
    </row>
    <row r="349" spans="1:16" hidden="1" x14ac:dyDescent="0.3">
      <c r="A349" s="3">
        <v>42352</v>
      </c>
      <c r="B349" s="3" t="str">
        <f t="shared" si="5"/>
        <v>Q4-2015</v>
      </c>
      <c r="C349" t="s">
        <v>20</v>
      </c>
      <c r="D349">
        <v>51</v>
      </c>
      <c r="E349" t="s">
        <v>7</v>
      </c>
      <c r="F349" s="1" t="str">
        <f>TEXT(EnergyDemand__2_14[[#This Row],[Date]],"yyyy")</f>
        <v>2015</v>
      </c>
      <c r="G349">
        <v>11.9</v>
      </c>
      <c r="H349">
        <v>22.7</v>
      </c>
      <c r="I349">
        <v>31.6</v>
      </c>
      <c r="J349">
        <v>0</v>
      </c>
      <c r="K349" t="s">
        <v>22</v>
      </c>
      <c r="L349" t="s">
        <v>21</v>
      </c>
      <c r="M349" s="42">
        <v>125784.96000000001</v>
      </c>
      <c r="N349" s="4">
        <v>51.747829520000003</v>
      </c>
      <c r="O349" s="5">
        <v>6509098.6662999997</v>
      </c>
      <c r="P349">
        <v>348</v>
      </c>
    </row>
    <row r="350" spans="1:16" hidden="1" x14ac:dyDescent="0.3">
      <c r="A350" s="3">
        <v>42353</v>
      </c>
      <c r="B350" s="3" t="str">
        <f t="shared" si="5"/>
        <v>Q4-2015</v>
      </c>
      <c r="C350" t="s">
        <v>20</v>
      </c>
      <c r="D350">
        <v>51</v>
      </c>
      <c r="E350" t="s">
        <v>8</v>
      </c>
      <c r="F350" s="1" t="str">
        <f>TEXT(EnergyDemand__2_14[[#This Row],[Date]],"yyyy")</f>
        <v>2015</v>
      </c>
      <c r="G350">
        <v>14.4</v>
      </c>
      <c r="H350">
        <v>24.6</v>
      </c>
      <c r="I350">
        <v>30.3</v>
      </c>
      <c r="J350">
        <v>0</v>
      </c>
      <c r="K350" t="s">
        <v>22</v>
      </c>
      <c r="L350" t="s">
        <v>21</v>
      </c>
      <c r="M350" s="42">
        <v>129077.41</v>
      </c>
      <c r="N350" s="4">
        <v>51.660830169999997</v>
      </c>
      <c r="O350" s="5">
        <v>6668246.1568</v>
      </c>
      <c r="P350">
        <v>349</v>
      </c>
    </row>
    <row r="351" spans="1:16" hidden="1" x14ac:dyDescent="0.3">
      <c r="A351" s="3">
        <v>42354</v>
      </c>
      <c r="B351" s="3" t="str">
        <f t="shared" si="5"/>
        <v>Q4-2015</v>
      </c>
      <c r="C351" t="s">
        <v>20</v>
      </c>
      <c r="D351">
        <v>51</v>
      </c>
      <c r="E351" t="s">
        <v>9</v>
      </c>
      <c r="F351" s="1" t="str">
        <f>TEXT(EnergyDemand__2_14[[#This Row],[Date]],"yyyy")</f>
        <v>2015</v>
      </c>
      <c r="G351">
        <v>15.6</v>
      </c>
      <c r="H351">
        <v>27.5</v>
      </c>
      <c r="I351">
        <v>32.5</v>
      </c>
      <c r="J351">
        <v>0</v>
      </c>
      <c r="K351" t="s">
        <v>22</v>
      </c>
      <c r="L351" t="s">
        <v>21</v>
      </c>
      <c r="M351" s="42">
        <v>135930.07999999999</v>
      </c>
      <c r="N351" s="4">
        <v>78.645919989999996</v>
      </c>
      <c r="O351" s="5">
        <v>10690346.195900001</v>
      </c>
      <c r="P351">
        <v>350</v>
      </c>
    </row>
    <row r="352" spans="1:16" hidden="1" x14ac:dyDescent="0.3">
      <c r="A352" s="3">
        <v>42355</v>
      </c>
      <c r="B352" s="3" t="str">
        <f t="shared" si="5"/>
        <v>Q4-2015</v>
      </c>
      <c r="C352" t="s">
        <v>20</v>
      </c>
      <c r="D352">
        <v>51</v>
      </c>
      <c r="E352" t="s">
        <v>3</v>
      </c>
      <c r="F352" s="1" t="str">
        <f>TEXT(EnergyDemand__2_14[[#This Row],[Date]],"yyyy")</f>
        <v>2015</v>
      </c>
      <c r="G352">
        <v>16.899999999999999</v>
      </c>
      <c r="H352">
        <v>37.200000000000003</v>
      </c>
      <c r="I352">
        <v>33.1</v>
      </c>
      <c r="J352">
        <v>0</v>
      </c>
      <c r="K352" t="s">
        <v>22</v>
      </c>
      <c r="L352" t="s">
        <v>21</v>
      </c>
      <c r="M352" s="42">
        <v>152366.29999999999</v>
      </c>
      <c r="N352" s="4">
        <v>188.0861252</v>
      </c>
      <c r="O352" s="5">
        <v>28657986.978100002</v>
      </c>
      <c r="P352">
        <v>351</v>
      </c>
    </row>
    <row r="353" spans="1:16" hidden="1" x14ac:dyDescent="0.3">
      <c r="A353" s="3">
        <v>42356</v>
      </c>
      <c r="B353" s="3" t="str">
        <f t="shared" si="5"/>
        <v>Q4-2015</v>
      </c>
      <c r="C353" t="s">
        <v>20</v>
      </c>
      <c r="D353">
        <v>51</v>
      </c>
      <c r="E353" t="s">
        <v>4</v>
      </c>
      <c r="F353" s="1" t="str">
        <f>TEXT(EnergyDemand__2_14[[#This Row],[Date]],"yyyy")</f>
        <v>2015</v>
      </c>
      <c r="G353">
        <v>19.399999999999999</v>
      </c>
      <c r="H353">
        <v>35.4</v>
      </c>
      <c r="I353">
        <v>31.2</v>
      </c>
      <c r="J353">
        <v>0</v>
      </c>
      <c r="K353" t="s">
        <v>21</v>
      </c>
      <c r="L353" t="s">
        <v>21</v>
      </c>
      <c r="M353" s="42">
        <v>158052.89000000001</v>
      </c>
      <c r="N353" s="4">
        <v>81.192486250000002</v>
      </c>
      <c r="O353" s="5">
        <v>12832707.098099999</v>
      </c>
      <c r="P353">
        <v>352</v>
      </c>
    </row>
    <row r="354" spans="1:16" hidden="1" x14ac:dyDescent="0.3">
      <c r="A354" s="3">
        <v>42357</v>
      </c>
      <c r="B354" s="3" t="str">
        <f t="shared" si="5"/>
        <v>Q4-2015</v>
      </c>
      <c r="C354" t="s">
        <v>20</v>
      </c>
      <c r="D354">
        <v>51</v>
      </c>
      <c r="E354" t="s">
        <v>5</v>
      </c>
      <c r="F354" s="1" t="str">
        <f>TEXT(EnergyDemand__2_14[[#This Row],[Date]],"yyyy")</f>
        <v>2015</v>
      </c>
      <c r="G354">
        <v>19.2</v>
      </c>
      <c r="H354">
        <v>41.2</v>
      </c>
      <c r="I354">
        <v>20.5</v>
      </c>
      <c r="J354">
        <v>0</v>
      </c>
      <c r="K354" t="s">
        <v>21</v>
      </c>
      <c r="L354" t="s">
        <v>21</v>
      </c>
      <c r="M354" s="42">
        <v>154924.89000000001</v>
      </c>
      <c r="N354" s="4">
        <v>69.328820820000004</v>
      </c>
      <c r="O354" s="5">
        <v>10740759.9394</v>
      </c>
      <c r="P354">
        <v>353</v>
      </c>
    </row>
    <row r="355" spans="1:16" hidden="1" x14ac:dyDescent="0.3">
      <c r="A355" s="3">
        <v>42358</v>
      </c>
      <c r="B355" s="3" t="str">
        <f t="shared" si="5"/>
        <v>Q4-2015</v>
      </c>
      <c r="C355" t="s">
        <v>20</v>
      </c>
      <c r="D355">
        <v>51</v>
      </c>
      <c r="E355" t="s">
        <v>6</v>
      </c>
      <c r="F355" s="1" t="str">
        <f>TEXT(EnergyDemand__2_14[[#This Row],[Date]],"yyyy")</f>
        <v>2015</v>
      </c>
      <c r="G355">
        <v>25.9</v>
      </c>
      <c r="H355">
        <v>37.799999999999997</v>
      </c>
      <c r="I355">
        <v>10.4</v>
      </c>
      <c r="J355">
        <v>0</v>
      </c>
      <c r="K355" t="s">
        <v>21</v>
      </c>
      <c r="L355" t="s">
        <v>21</v>
      </c>
      <c r="M355" s="42">
        <v>133421.03</v>
      </c>
      <c r="N355" s="4">
        <v>54.649804289999999</v>
      </c>
      <c r="O355" s="5">
        <v>7291433.1776999999</v>
      </c>
      <c r="P355">
        <v>354</v>
      </c>
    </row>
    <row r="356" spans="1:16" hidden="1" x14ac:dyDescent="0.3">
      <c r="A356" s="3">
        <v>42359</v>
      </c>
      <c r="B356" s="3" t="str">
        <f t="shared" si="5"/>
        <v>Q4-2015</v>
      </c>
      <c r="C356" t="s">
        <v>20</v>
      </c>
      <c r="D356">
        <v>52</v>
      </c>
      <c r="E356" t="s">
        <v>7</v>
      </c>
      <c r="F356" s="1" t="str">
        <f>TEXT(EnergyDemand__2_14[[#This Row],[Date]],"yyyy")</f>
        <v>2015</v>
      </c>
      <c r="G356">
        <v>15</v>
      </c>
      <c r="H356">
        <v>20.2</v>
      </c>
      <c r="I356">
        <v>25.4</v>
      </c>
      <c r="J356">
        <v>6</v>
      </c>
      <c r="K356" t="s">
        <v>21</v>
      </c>
      <c r="L356" t="s">
        <v>21</v>
      </c>
      <c r="M356" s="42">
        <v>113802.21</v>
      </c>
      <c r="N356" s="4">
        <v>49.621251919999999</v>
      </c>
      <c r="O356" s="5">
        <v>5647008.1315000001</v>
      </c>
      <c r="P356">
        <v>355</v>
      </c>
    </row>
    <row r="357" spans="1:16" hidden="1" x14ac:dyDescent="0.3">
      <c r="A357" s="3">
        <v>42360</v>
      </c>
      <c r="B357" s="3" t="str">
        <f t="shared" si="5"/>
        <v>Q4-2015</v>
      </c>
      <c r="C357" t="s">
        <v>20</v>
      </c>
      <c r="D357">
        <v>52</v>
      </c>
      <c r="E357" t="s">
        <v>8</v>
      </c>
      <c r="F357" s="1" t="str">
        <f>TEXT(EnergyDemand__2_14[[#This Row],[Date]],"yyyy")</f>
        <v>2015</v>
      </c>
      <c r="G357">
        <v>12</v>
      </c>
      <c r="H357">
        <v>22.8</v>
      </c>
      <c r="I357">
        <v>32.9</v>
      </c>
      <c r="J357">
        <v>0</v>
      </c>
      <c r="K357" t="s">
        <v>21</v>
      </c>
      <c r="L357" t="s">
        <v>21</v>
      </c>
      <c r="M357" s="42">
        <v>119477.515</v>
      </c>
      <c r="N357" s="4">
        <v>37.53130427</v>
      </c>
      <c r="O357" s="5">
        <v>4484146.9688999997</v>
      </c>
      <c r="P357">
        <v>356</v>
      </c>
    </row>
    <row r="358" spans="1:16" hidden="1" x14ac:dyDescent="0.3">
      <c r="A358" s="3">
        <v>42361</v>
      </c>
      <c r="B358" s="3" t="str">
        <f t="shared" si="5"/>
        <v>Q4-2015</v>
      </c>
      <c r="C358" t="s">
        <v>20</v>
      </c>
      <c r="D358">
        <v>52</v>
      </c>
      <c r="E358" t="s">
        <v>9</v>
      </c>
      <c r="F358" s="1" t="str">
        <f>TEXT(EnergyDemand__2_14[[#This Row],[Date]],"yyyy")</f>
        <v>2015</v>
      </c>
      <c r="G358">
        <v>15.1</v>
      </c>
      <c r="H358">
        <v>26</v>
      </c>
      <c r="I358">
        <v>32.4</v>
      </c>
      <c r="J358">
        <v>0</v>
      </c>
      <c r="K358" t="s">
        <v>21</v>
      </c>
      <c r="L358" t="s">
        <v>21</v>
      </c>
      <c r="M358" s="42">
        <v>126553.11500000001</v>
      </c>
      <c r="N358" s="4">
        <v>39.138220830000002</v>
      </c>
      <c r="O358" s="5">
        <v>4953063.7615999999</v>
      </c>
      <c r="P358">
        <v>357</v>
      </c>
    </row>
    <row r="359" spans="1:16" hidden="1" x14ac:dyDescent="0.3">
      <c r="A359" s="3">
        <v>42362</v>
      </c>
      <c r="B359" s="3" t="str">
        <f t="shared" si="5"/>
        <v>Q4-2015</v>
      </c>
      <c r="C359" t="s">
        <v>20</v>
      </c>
      <c r="D359">
        <v>52</v>
      </c>
      <c r="E359" t="s">
        <v>3</v>
      </c>
      <c r="F359" s="1" t="str">
        <f>TEXT(EnergyDemand__2_14[[#This Row],[Date]],"yyyy")</f>
        <v>2015</v>
      </c>
      <c r="G359">
        <v>16.7</v>
      </c>
      <c r="H359">
        <v>34.6</v>
      </c>
      <c r="I359">
        <v>32.799999999999997</v>
      </c>
      <c r="J359">
        <v>0.4</v>
      </c>
      <c r="K359" t="s">
        <v>21</v>
      </c>
      <c r="L359" t="s">
        <v>21</v>
      </c>
      <c r="M359" s="42">
        <v>134583.25</v>
      </c>
      <c r="N359" s="4">
        <v>50.81827517</v>
      </c>
      <c r="O359" s="5">
        <v>6839288.6317999996</v>
      </c>
      <c r="P359">
        <v>358</v>
      </c>
    </row>
    <row r="360" spans="1:16" hidden="1" x14ac:dyDescent="0.3">
      <c r="A360" s="3">
        <v>42363</v>
      </c>
      <c r="B360" s="3" t="str">
        <f t="shared" si="5"/>
        <v>Q4-2015</v>
      </c>
      <c r="C360" t="s">
        <v>20</v>
      </c>
      <c r="D360">
        <v>52</v>
      </c>
      <c r="E360" t="s">
        <v>4</v>
      </c>
      <c r="F360" s="1" t="str">
        <f>TEXT(EnergyDemand__2_14[[#This Row],[Date]],"yyyy")</f>
        <v>2015</v>
      </c>
      <c r="G360">
        <v>21.7</v>
      </c>
      <c r="H360">
        <v>34.1</v>
      </c>
      <c r="I360">
        <v>33.299999999999997</v>
      </c>
      <c r="J360">
        <v>0</v>
      </c>
      <c r="K360" t="s">
        <v>21</v>
      </c>
      <c r="L360" t="s">
        <v>22</v>
      </c>
      <c r="M360" s="42">
        <v>119950.37</v>
      </c>
      <c r="N360" s="4">
        <v>22.115586239999999</v>
      </c>
      <c r="O360" s="5">
        <v>2652772.7522999998</v>
      </c>
      <c r="P360">
        <v>359</v>
      </c>
    </row>
    <row r="361" spans="1:16" hidden="1" x14ac:dyDescent="0.3">
      <c r="A361" s="3">
        <v>42364</v>
      </c>
      <c r="B361" s="3" t="str">
        <f t="shared" si="5"/>
        <v>Q4-2015</v>
      </c>
      <c r="C361" t="s">
        <v>20</v>
      </c>
      <c r="D361">
        <v>52</v>
      </c>
      <c r="E361" t="s">
        <v>5</v>
      </c>
      <c r="F361" s="1" t="str">
        <f>TEXT(EnergyDemand__2_14[[#This Row],[Date]],"yyyy")</f>
        <v>2015</v>
      </c>
      <c r="G361">
        <v>12.7</v>
      </c>
      <c r="H361">
        <v>20</v>
      </c>
      <c r="I361">
        <v>19.2</v>
      </c>
      <c r="J361">
        <v>30.6</v>
      </c>
      <c r="K361" t="s">
        <v>21</v>
      </c>
      <c r="L361" t="s">
        <v>22</v>
      </c>
      <c r="M361" s="42">
        <v>95093.294999999998</v>
      </c>
      <c r="N361" s="4">
        <v>14.96710809</v>
      </c>
      <c r="O361" s="5">
        <v>1423271.6248999999</v>
      </c>
      <c r="P361">
        <v>360</v>
      </c>
    </row>
    <row r="362" spans="1:16" hidden="1" x14ac:dyDescent="0.3">
      <c r="A362" s="3">
        <v>42365</v>
      </c>
      <c r="B362" s="3" t="str">
        <f t="shared" si="5"/>
        <v>Q4-2015</v>
      </c>
      <c r="C362" t="s">
        <v>20</v>
      </c>
      <c r="D362">
        <v>52</v>
      </c>
      <c r="E362" t="s">
        <v>6</v>
      </c>
      <c r="F362" s="1" t="str">
        <f>TEXT(EnergyDemand__2_14[[#This Row],[Date]],"yyyy")</f>
        <v>2015</v>
      </c>
      <c r="G362">
        <v>11.9</v>
      </c>
      <c r="H362">
        <v>19.399999999999999</v>
      </c>
      <c r="I362">
        <v>27.6</v>
      </c>
      <c r="J362">
        <v>5.2</v>
      </c>
      <c r="K362" t="s">
        <v>21</v>
      </c>
      <c r="L362" t="s">
        <v>21</v>
      </c>
      <c r="M362" s="42">
        <v>96394.94</v>
      </c>
      <c r="N362" s="4">
        <v>19.823183589999999</v>
      </c>
      <c r="O362" s="5">
        <v>1910854.5928</v>
      </c>
      <c r="P362">
        <v>361</v>
      </c>
    </row>
    <row r="363" spans="1:16" hidden="1" x14ac:dyDescent="0.3">
      <c r="A363" s="3">
        <v>42366</v>
      </c>
      <c r="B363" s="3" t="str">
        <f t="shared" si="5"/>
        <v>Q4-2015</v>
      </c>
      <c r="C363" t="s">
        <v>20</v>
      </c>
      <c r="D363">
        <v>53</v>
      </c>
      <c r="E363" t="s">
        <v>7</v>
      </c>
      <c r="F363" s="1" t="str">
        <f>TEXT(EnergyDemand__2_14[[#This Row],[Date]],"yyyy")</f>
        <v>2015</v>
      </c>
      <c r="G363">
        <v>12.8</v>
      </c>
      <c r="H363">
        <v>20.8</v>
      </c>
      <c r="I363">
        <v>33.200000000000003</v>
      </c>
      <c r="J363">
        <v>0</v>
      </c>
      <c r="K363" t="s">
        <v>21</v>
      </c>
      <c r="L363" t="s">
        <v>22</v>
      </c>
      <c r="M363" s="42">
        <v>100048.44</v>
      </c>
      <c r="N363" s="4">
        <v>20.097539919999999</v>
      </c>
      <c r="O363" s="5">
        <v>2010727.5168000001</v>
      </c>
      <c r="P363">
        <v>362</v>
      </c>
    </row>
    <row r="364" spans="1:16" hidden="1" x14ac:dyDescent="0.3">
      <c r="A364" s="3">
        <v>42367</v>
      </c>
      <c r="B364" s="3" t="str">
        <f t="shared" si="5"/>
        <v>Q4-2015</v>
      </c>
      <c r="C364" t="s">
        <v>20</v>
      </c>
      <c r="D364">
        <v>53</v>
      </c>
      <c r="E364" t="s">
        <v>8</v>
      </c>
      <c r="F364" s="1" t="str">
        <f>TEXT(EnergyDemand__2_14[[#This Row],[Date]],"yyyy")</f>
        <v>2015</v>
      </c>
      <c r="G364">
        <v>12.4</v>
      </c>
      <c r="H364">
        <v>23.9</v>
      </c>
      <c r="I364">
        <v>33</v>
      </c>
      <c r="J364">
        <v>0</v>
      </c>
      <c r="K364" t="s">
        <v>21</v>
      </c>
      <c r="L364" t="s">
        <v>21</v>
      </c>
      <c r="M364" s="42">
        <v>111647.54</v>
      </c>
      <c r="N364" s="4">
        <v>27.33170157</v>
      </c>
      <c r="O364" s="5">
        <v>3051517.2442999999</v>
      </c>
      <c r="P364">
        <v>363</v>
      </c>
    </row>
    <row r="365" spans="1:16" hidden="1" x14ac:dyDescent="0.3">
      <c r="A365" s="3">
        <v>42368</v>
      </c>
      <c r="B365" s="3" t="str">
        <f t="shared" si="5"/>
        <v>Q4-2015</v>
      </c>
      <c r="C365" t="s">
        <v>20</v>
      </c>
      <c r="D365">
        <v>53</v>
      </c>
      <c r="E365" t="s">
        <v>9</v>
      </c>
      <c r="F365" s="1" t="str">
        <f>TEXT(EnergyDemand__2_14[[#This Row],[Date]],"yyyy")</f>
        <v>2015</v>
      </c>
      <c r="G365">
        <v>13.9</v>
      </c>
      <c r="H365">
        <v>34.700000000000003</v>
      </c>
      <c r="I365">
        <v>32.799999999999997</v>
      </c>
      <c r="J365">
        <v>0</v>
      </c>
      <c r="K365" t="s">
        <v>21</v>
      </c>
      <c r="L365" t="s">
        <v>21</v>
      </c>
      <c r="M365" s="42">
        <v>128552.13499999999</v>
      </c>
      <c r="N365" s="4">
        <v>43.826874789999998</v>
      </c>
      <c r="O365" s="5">
        <v>5634038.3245999999</v>
      </c>
      <c r="P365">
        <v>364</v>
      </c>
    </row>
    <row r="366" spans="1:16" hidden="1" x14ac:dyDescent="0.3">
      <c r="A366" s="3">
        <v>42369</v>
      </c>
      <c r="B366" s="3" t="str">
        <f t="shared" si="5"/>
        <v>Q4-2015</v>
      </c>
      <c r="C366" t="s">
        <v>20</v>
      </c>
      <c r="D366">
        <v>53</v>
      </c>
      <c r="E366" t="s">
        <v>3</v>
      </c>
      <c r="F366" s="1" t="str">
        <f>TEXT(EnergyDemand__2_14[[#This Row],[Date]],"yyyy")</f>
        <v>2015</v>
      </c>
      <c r="G366">
        <v>19.7</v>
      </c>
      <c r="H366">
        <v>39.700000000000003</v>
      </c>
      <c r="I366">
        <v>29.6</v>
      </c>
      <c r="J366">
        <v>0</v>
      </c>
      <c r="K366" t="s">
        <v>21</v>
      </c>
      <c r="L366" t="s">
        <v>21</v>
      </c>
      <c r="M366" s="42">
        <v>146473.83499999999</v>
      </c>
      <c r="N366" s="4">
        <v>101.99155880000001</v>
      </c>
      <c r="O366" s="5">
        <v>14939094.755100001</v>
      </c>
      <c r="P366">
        <v>365</v>
      </c>
    </row>
    <row r="367" spans="1:16" hidden="1" x14ac:dyDescent="0.3">
      <c r="A367" s="3">
        <v>42370</v>
      </c>
      <c r="B367" s="3" t="str">
        <f t="shared" si="5"/>
        <v>Q1-2016</v>
      </c>
      <c r="C367" t="s">
        <v>2</v>
      </c>
      <c r="D367">
        <v>1</v>
      </c>
      <c r="E367" t="s">
        <v>4</v>
      </c>
      <c r="F367" s="1" t="str">
        <f>TEXT(EnergyDemand__2_14[[#This Row],[Date]],"yyyy")</f>
        <v>2016</v>
      </c>
      <c r="G367">
        <v>19.8</v>
      </c>
      <c r="H367">
        <v>24.2</v>
      </c>
      <c r="I367">
        <v>22</v>
      </c>
      <c r="J367">
        <v>0</v>
      </c>
      <c r="K367" t="s">
        <v>21</v>
      </c>
      <c r="L367" t="s">
        <v>22</v>
      </c>
      <c r="M367" s="42">
        <v>116040.925</v>
      </c>
      <c r="N367" s="4">
        <v>32.527673360000001</v>
      </c>
      <c r="O367" s="5">
        <v>3774541.3048</v>
      </c>
      <c r="P367">
        <v>366</v>
      </c>
    </row>
    <row r="368" spans="1:16" hidden="1" x14ac:dyDescent="0.3">
      <c r="A368" s="3">
        <v>42371</v>
      </c>
      <c r="B368" s="3" t="str">
        <f t="shared" si="5"/>
        <v>Q1-2016</v>
      </c>
      <c r="C368" t="s">
        <v>2</v>
      </c>
      <c r="D368">
        <v>1</v>
      </c>
      <c r="E368" t="s">
        <v>5</v>
      </c>
      <c r="F368" s="1" t="str">
        <f>TEXT(EnergyDemand__2_14[[#This Row],[Date]],"yyyy")</f>
        <v>2016</v>
      </c>
      <c r="G368">
        <v>17.100000000000001</v>
      </c>
      <c r="H368">
        <v>27.6</v>
      </c>
      <c r="I368">
        <v>25.1</v>
      </c>
      <c r="J368">
        <v>0</v>
      </c>
      <c r="K368" t="s">
        <v>21</v>
      </c>
      <c r="L368" t="s">
        <v>21</v>
      </c>
      <c r="M368" s="42">
        <v>99622.64</v>
      </c>
      <c r="N368" s="4">
        <v>21.894560760000001</v>
      </c>
      <c r="O368" s="5">
        <v>2181193.9446</v>
      </c>
      <c r="P368">
        <v>367</v>
      </c>
    </row>
    <row r="369" spans="1:16" hidden="1" x14ac:dyDescent="0.3">
      <c r="A369" s="3">
        <v>42372</v>
      </c>
      <c r="B369" s="3" t="str">
        <f t="shared" si="5"/>
        <v>Q1-2016</v>
      </c>
      <c r="C369" t="s">
        <v>2</v>
      </c>
      <c r="D369">
        <v>1</v>
      </c>
      <c r="E369" t="s">
        <v>6</v>
      </c>
      <c r="F369" s="1" t="str">
        <f>TEXT(EnergyDemand__2_14[[#This Row],[Date]],"yyyy")</f>
        <v>2016</v>
      </c>
      <c r="G369">
        <v>17.5</v>
      </c>
      <c r="H369">
        <v>27.1</v>
      </c>
      <c r="I369">
        <v>25.7</v>
      </c>
      <c r="J369">
        <v>0</v>
      </c>
      <c r="K369" t="s">
        <v>21</v>
      </c>
      <c r="L369" t="s">
        <v>21</v>
      </c>
      <c r="M369" s="42">
        <v>97656.445000000007</v>
      </c>
      <c r="N369" s="4">
        <v>19.895384799999999</v>
      </c>
      <c r="O369" s="5">
        <v>1942912.5515000001</v>
      </c>
      <c r="P369">
        <v>368</v>
      </c>
    </row>
    <row r="370" spans="1:16" hidden="1" x14ac:dyDescent="0.3">
      <c r="A370" s="3">
        <v>42373</v>
      </c>
      <c r="B370" s="3" t="str">
        <f t="shared" si="5"/>
        <v>Q1-2016</v>
      </c>
      <c r="C370" t="s">
        <v>2</v>
      </c>
      <c r="D370">
        <v>2</v>
      </c>
      <c r="E370" t="s">
        <v>7</v>
      </c>
      <c r="F370" s="1" t="str">
        <f>TEXT(EnergyDemand__2_14[[#This Row],[Date]],"yyyy")</f>
        <v>2016</v>
      </c>
      <c r="G370">
        <v>16.3</v>
      </c>
      <c r="H370">
        <v>26</v>
      </c>
      <c r="I370">
        <v>15.3</v>
      </c>
      <c r="J370">
        <v>0</v>
      </c>
      <c r="K370" t="s">
        <v>21</v>
      </c>
      <c r="L370" t="s">
        <v>21</v>
      </c>
      <c r="M370" s="42">
        <v>110932.505</v>
      </c>
      <c r="N370" s="4">
        <v>25.443479239999998</v>
      </c>
      <c r="O370" s="5">
        <v>2822508.8879999998</v>
      </c>
      <c r="P370">
        <v>369</v>
      </c>
    </row>
    <row r="371" spans="1:16" hidden="1" x14ac:dyDescent="0.3">
      <c r="A371" s="3">
        <v>42374</v>
      </c>
      <c r="B371" s="3" t="str">
        <f t="shared" si="5"/>
        <v>Q1-2016</v>
      </c>
      <c r="C371" t="s">
        <v>2</v>
      </c>
      <c r="D371">
        <v>2</v>
      </c>
      <c r="E371" t="s">
        <v>8</v>
      </c>
      <c r="F371" s="1" t="str">
        <f>TEXT(EnergyDemand__2_14[[#This Row],[Date]],"yyyy")</f>
        <v>2016</v>
      </c>
      <c r="G371">
        <v>17.100000000000001</v>
      </c>
      <c r="H371">
        <v>25.7</v>
      </c>
      <c r="I371">
        <v>25.8</v>
      </c>
      <c r="J371">
        <v>0</v>
      </c>
      <c r="K371" t="s">
        <v>21</v>
      </c>
      <c r="L371" t="s">
        <v>21</v>
      </c>
      <c r="M371" s="42">
        <v>117873.58</v>
      </c>
      <c r="N371" s="4">
        <v>29.917187370000001</v>
      </c>
      <c r="O371" s="5">
        <v>3526445.9788000002</v>
      </c>
      <c r="P371">
        <v>370</v>
      </c>
    </row>
    <row r="372" spans="1:16" hidden="1" x14ac:dyDescent="0.3">
      <c r="A372" s="3">
        <v>42375</v>
      </c>
      <c r="B372" s="3" t="str">
        <f t="shared" si="5"/>
        <v>Q1-2016</v>
      </c>
      <c r="C372" t="s">
        <v>2</v>
      </c>
      <c r="D372">
        <v>2</v>
      </c>
      <c r="E372" t="s">
        <v>9</v>
      </c>
      <c r="F372" s="1" t="str">
        <f>TEXT(EnergyDemand__2_14[[#This Row],[Date]],"yyyy")</f>
        <v>2016</v>
      </c>
      <c r="G372">
        <v>17.3</v>
      </c>
      <c r="H372">
        <v>25.7</v>
      </c>
      <c r="I372">
        <v>18.100000000000001</v>
      </c>
      <c r="J372">
        <v>0</v>
      </c>
      <c r="K372" t="s">
        <v>21</v>
      </c>
      <c r="L372" t="s">
        <v>21</v>
      </c>
      <c r="M372" s="42">
        <v>115064.265</v>
      </c>
      <c r="N372" s="4">
        <v>31.790252049999999</v>
      </c>
      <c r="O372" s="5">
        <v>3657921.9863</v>
      </c>
      <c r="P372">
        <v>371</v>
      </c>
    </row>
    <row r="373" spans="1:16" hidden="1" x14ac:dyDescent="0.3">
      <c r="A373" s="3">
        <v>42376</v>
      </c>
      <c r="B373" s="3" t="str">
        <f t="shared" si="5"/>
        <v>Q1-2016</v>
      </c>
      <c r="C373" t="s">
        <v>2</v>
      </c>
      <c r="D373">
        <v>2</v>
      </c>
      <c r="E373" t="s">
        <v>3</v>
      </c>
      <c r="F373" s="1" t="str">
        <f>TEXT(EnergyDemand__2_14[[#This Row],[Date]],"yyyy")</f>
        <v>2016</v>
      </c>
      <c r="G373">
        <v>16.3</v>
      </c>
      <c r="H373">
        <v>21.3</v>
      </c>
      <c r="I373">
        <v>30.4</v>
      </c>
      <c r="J373">
        <v>0</v>
      </c>
      <c r="K373" t="s">
        <v>21</v>
      </c>
      <c r="L373" t="s">
        <v>21</v>
      </c>
      <c r="M373" s="42">
        <v>112392.69500000001</v>
      </c>
      <c r="N373" s="4">
        <v>34.445069169999996</v>
      </c>
      <c r="O373" s="5">
        <v>3871374.1535</v>
      </c>
      <c r="P373">
        <v>372</v>
      </c>
    </row>
    <row r="374" spans="1:16" hidden="1" x14ac:dyDescent="0.3">
      <c r="A374" s="3">
        <v>42377</v>
      </c>
      <c r="B374" s="3" t="str">
        <f t="shared" si="5"/>
        <v>Q1-2016</v>
      </c>
      <c r="C374" t="s">
        <v>2</v>
      </c>
      <c r="D374">
        <v>2</v>
      </c>
      <c r="E374" t="s">
        <v>4</v>
      </c>
      <c r="F374" s="1" t="str">
        <f>TEXT(EnergyDemand__2_14[[#This Row],[Date]],"yyyy")</f>
        <v>2016</v>
      </c>
      <c r="G374">
        <v>16.2</v>
      </c>
      <c r="H374">
        <v>20.6</v>
      </c>
      <c r="I374">
        <v>25.4</v>
      </c>
      <c r="J374">
        <v>0</v>
      </c>
      <c r="K374" t="s">
        <v>21</v>
      </c>
      <c r="L374" t="s">
        <v>21</v>
      </c>
      <c r="M374" s="42">
        <v>111879.54</v>
      </c>
      <c r="N374" s="4">
        <v>36.888156160000001</v>
      </c>
      <c r="O374" s="5">
        <v>4127029.9426000002</v>
      </c>
      <c r="P374">
        <v>373</v>
      </c>
    </row>
    <row r="375" spans="1:16" hidden="1" x14ac:dyDescent="0.3">
      <c r="A375" s="3">
        <v>42378</v>
      </c>
      <c r="B375" s="3" t="str">
        <f t="shared" si="5"/>
        <v>Q1-2016</v>
      </c>
      <c r="C375" t="s">
        <v>2</v>
      </c>
      <c r="D375">
        <v>2</v>
      </c>
      <c r="E375" t="s">
        <v>5</v>
      </c>
      <c r="F375" s="1" t="str">
        <f>TEXT(EnergyDemand__2_14[[#This Row],[Date]],"yyyy")</f>
        <v>2016</v>
      </c>
      <c r="G375">
        <v>16.8</v>
      </c>
      <c r="H375">
        <v>21.4</v>
      </c>
      <c r="I375">
        <v>21.3</v>
      </c>
      <c r="J375">
        <v>0</v>
      </c>
      <c r="K375" t="s">
        <v>21</v>
      </c>
      <c r="L375" t="s">
        <v>21</v>
      </c>
      <c r="M375" s="42">
        <v>105482.69500000001</v>
      </c>
      <c r="N375" s="4">
        <v>41.987823249999998</v>
      </c>
      <c r="O375" s="5">
        <v>4428988.7536000004</v>
      </c>
      <c r="P375">
        <v>374</v>
      </c>
    </row>
    <row r="376" spans="1:16" hidden="1" x14ac:dyDescent="0.3">
      <c r="A376" s="3">
        <v>42379</v>
      </c>
      <c r="B376" s="3" t="str">
        <f t="shared" si="5"/>
        <v>Q1-2016</v>
      </c>
      <c r="C376" t="s">
        <v>2</v>
      </c>
      <c r="D376">
        <v>2</v>
      </c>
      <c r="E376" t="s">
        <v>6</v>
      </c>
      <c r="F376" s="1" t="str">
        <f>TEXT(EnergyDemand__2_14[[#This Row],[Date]],"yyyy")</f>
        <v>2016</v>
      </c>
      <c r="G376">
        <v>15.7</v>
      </c>
      <c r="H376">
        <v>31.5</v>
      </c>
      <c r="I376">
        <v>31.3</v>
      </c>
      <c r="J376">
        <v>0</v>
      </c>
      <c r="K376" t="s">
        <v>21</v>
      </c>
      <c r="L376" t="s">
        <v>21</v>
      </c>
      <c r="M376" s="42">
        <v>113049.145</v>
      </c>
      <c r="N376" s="4">
        <v>44.479787029999997</v>
      </c>
      <c r="O376" s="5">
        <v>5028401.8935000002</v>
      </c>
      <c r="P376">
        <v>375</v>
      </c>
    </row>
    <row r="377" spans="1:16" hidden="1" x14ac:dyDescent="0.3">
      <c r="A377" s="3">
        <v>42380</v>
      </c>
      <c r="B377" s="3" t="str">
        <f t="shared" si="5"/>
        <v>Q1-2016</v>
      </c>
      <c r="C377" t="s">
        <v>2</v>
      </c>
      <c r="D377">
        <v>3</v>
      </c>
      <c r="E377" t="s">
        <v>7</v>
      </c>
      <c r="F377" s="1" t="str">
        <f>TEXT(EnergyDemand__2_14[[#This Row],[Date]],"yyyy")</f>
        <v>2016</v>
      </c>
      <c r="G377">
        <v>17.2</v>
      </c>
      <c r="H377">
        <v>36.4</v>
      </c>
      <c r="I377">
        <v>15.8</v>
      </c>
      <c r="J377">
        <v>0</v>
      </c>
      <c r="K377" t="s">
        <v>21</v>
      </c>
      <c r="L377" t="s">
        <v>21</v>
      </c>
      <c r="M377" s="42">
        <v>141133.08499999999</v>
      </c>
      <c r="N377" s="4">
        <v>88.116100790000004</v>
      </c>
      <c r="O377" s="5">
        <v>12436097.1427</v>
      </c>
      <c r="P377">
        <v>376</v>
      </c>
    </row>
    <row r="378" spans="1:16" hidden="1" x14ac:dyDescent="0.3">
      <c r="A378" s="3">
        <v>42381</v>
      </c>
      <c r="B378" s="3" t="str">
        <f t="shared" si="5"/>
        <v>Q1-2016</v>
      </c>
      <c r="C378" t="s">
        <v>2</v>
      </c>
      <c r="D378">
        <v>3</v>
      </c>
      <c r="E378" t="s">
        <v>8</v>
      </c>
      <c r="F378" s="1" t="str">
        <f>TEXT(EnergyDemand__2_14[[#This Row],[Date]],"yyyy")</f>
        <v>2016</v>
      </c>
      <c r="G378">
        <v>17.100000000000001</v>
      </c>
      <c r="H378">
        <v>24.8</v>
      </c>
      <c r="I378">
        <v>29.1</v>
      </c>
      <c r="J378">
        <v>0.8</v>
      </c>
      <c r="K378" t="s">
        <v>21</v>
      </c>
      <c r="L378" t="s">
        <v>21</v>
      </c>
      <c r="M378" s="42">
        <v>135006.10999999999</v>
      </c>
      <c r="N378" s="4">
        <v>62.53997502</v>
      </c>
      <c r="O378" s="5">
        <v>8443278.7468999997</v>
      </c>
      <c r="P378">
        <v>377</v>
      </c>
    </row>
    <row r="379" spans="1:16" hidden="1" x14ac:dyDescent="0.3">
      <c r="A379" s="3">
        <v>42382</v>
      </c>
      <c r="B379" s="3" t="str">
        <f t="shared" si="5"/>
        <v>Q1-2016</v>
      </c>
      <c r="C379" t="s">
        <v>2</v>
      </c>
      <c r="D379">
        <v>3</v>
      </c>
      <c r="E379" t="s">
        <v>9</v>
      </c>
      <c r="F379" s="1" t="str">
        <f>TEXT(EnergyDemand__2_14[[#This Row],[Date]],"yyyy")</f>
        <v>2016</v>
      </c>
      <c r="G379">
        <v>16.8</v>
      </c>
      <c r="H379">
        <v>42.2</v>
      </c>
      <c r="I379">
        <v>25</v>
      </c>
      <c r="J379">
        <v>0.2</v>
      </c>
      <c r="K379" t="s">
        <v>21</v>
      </c>
      <c r="L379" t="s">
        <v>21</v>
      </c>
      <c r="M379" s="42">
        <v>160011.07500000001</v>
      </c>
      <c r="N379" s="4">
        <v>545.73781959999997</v>
      </c>
      <c r="O379" s="5">
        <v>87324095.182400003</v>
      </c>
      <c r="P379">
        <v>378</v>
      </c>
    </row>
    <row r="380" spans="1:16" hidden="1" x14ac:dyDescent="0.3">
      <c r="A380" s="3">
        <v>42383</v>
      </c>
      <c r="B380" s="3" t="str">
        <f t="shared" si="5"/>
        <v>Q1-2016</v>
      </c>
      <c r="C380" t="s">
        <v>2</v>
      </c>
      <c r="D380">
        <v>3</v>
      </c>
      <c r="E380" t="s">
        <v>3</v>
      </c>
      <c r="F380" s="1" t="str">
        <f>TEXT(EnergyDemand__2_14[[#This Row],[Date]],"yyyy")</f>
        <v>2016</v>
      </c>
      <c r="G380">
        <v>16.100000000000001</v>
      </c>
      <c r="H380">
        <v>18.100000000000001</v>
      </c>
      <c r="I380">
        <v>3.9</v>
      </c>
      <c r="J380">
        <v>0.4</v>
      </c>
      <c r="K380" t="s">
        <v>21</v>
      </c>
      <c r="L380" t="s">
        <v>21</v>
      </c>
      <c r="M380" s="42">
        <v>120396.33500000001</v>
      </c>
      <c r="N380" s="4">
        <v>36.37140419</v>
      </c>
      <c r="O380" s="5">
        <v>4378983.7632999998</v>
      </c>
      <c r="P380">
        <v>379</v>
      </c>
    </row>
    <row r="381" spans="1:16" hidden="1" x14ac:dyDescent="0.3">
      <c r="A381" s="3">
        <v>42384</v>
      </c>
      <c r="B381" s="3" t="str">
        <f t="shared" si="5"/>
        <v>Q1-2016</v>
      </c>
      <c r="C381" t="s">
        <v>2</v>
      </c>
      <c r="D381">
        <v>3</v>
      </c>
      <c r="E381" t="s">
        <v>4</v>
      </c>
      <c r="F381" s="1" t="str">
        <f>TEXT(EnergyDemand__2_14[[#This Row],[Date]],"yyyy")</f>
        <v>2016</v>
      </c>
      <c r="G381">
        <v>13.6</v>
      </c>
      <c r="H381">
        <v>19.2</v>
      </c>
      <c r="I381">
        <v>19.7</v>
      </c>
      <c r="J381">
        <v>1</v>
      </c>
      <c r="K381" t="s">
        <v>21</v>
      </c>
      <c r="L381" t="s">
        <v>21</v>
      </c>
      <c r="M381" s="42">
        <v>113244.79</v>
      </c>
      <c r="N381" s="4">
        <v>30.203903069999999</v>
      </c>
      <c r="O381" s="5">
        <v>3420434.6603000001</v>
      </c>
      <c r="P381">
        <v>380</v>
      </c>
    </row>
    <row r="382" spans="1:16" hidden="1" x14ac:dyDescent="0.3">
      <c r="A382" s="3">
        <v>42385</v>
      </c>
      <c r="B382" s="3" t="str">
        <f t="shared" si="5"/>
        <v>Q1-2016</v>
      </c>
      <c r="C382" t="s">
        <v>2</v>
      </c>
      <c r="D382">
        <v>3</v>
      </c>
      <c r="E382" t="s">
        <v>5</v>
      </c>
      <c r="F382" s="1" t="str">
        <f>TEXT(EnergyDemand__2_14[[#This Row],[Date]],"yyyy")</f>
        <v>2016</v>
      </c>
      <c r="G382">
        <v>11.9</v>
      </c>
      <c r="H382">
        <v>22.3</v>
      </c>
      <c r="I382">
        <v>32.6</v>
      </c>
      <c r="J382">
        <v>0</v>
      </c>
      <c r="K382" t="s">
        <v>21</v>
      </c>
      <c r="L382" t="s">
        <v>21</v>
      </c>
      <c r="M382" s="42">
        <v>103046.17</v>
      </c>
      <c r="N382" s="4">
        <v>23.67497011</v>
      </c>
      <c r="O382" s="5">
        <v>2439614.9947000002</v>
      </c>
      <c r="P382">
        <v>381</v>
      </c>
    </row>
    <row r="383" spans="1:16" hidden="1" x14ac:dyDescent="0.3">
      <c r="A383" s="3">
        <v>42386</v>
      </c>
      <c r="B383" s="3" t="str">
        <f t="shared" si="5"/>
        <v>Q1-2016</v>
      </c>
      <c r="C383" t="s">
        <v>2</v>
      </c>
      <c r="D383">
        <v>3</v>
      </c>
      <c r="E383" t="s">
        <v>6</v>
      </c>
      <c r="F383" s="1" t="str">
        <f>TEXT(EnergyDemand__2_14[[#This Row],[Date]],"yyyy")</f>
        <v>2016</v>
      </c>
      <c r="G383">
        <v>14.9</v>
      </c>
      <c r="H383">
        <v>32.700000000000003</v>
      </c>
      <c r="I383">
        <v>31.5</v>
      </c>
      <c r="J383">
        <v>0</v>
      </c>
      <c r="K383" t="s">
        <v>21</v>
      </c>
      <c r="L383" t="s">
        <v>21</v>
      </c>
      <c r="M383" s="42">
        <v>114097.07</v>
      </c>
      <c r="N383" s="4">
        <v>29.153261950000001</v>
      </c>
      <c r="O383" s="5">
        <v>3326301.7694000001</v>
      </c>
      <c r="P383">
        <v>382</v>
      </c>
    </row>
    <row r="384" spans="1:16" hidden="1" x14ac:dyDescent="0.3">
      <c r="A384" s="3">
        <v>42387</v>
      </c>
      <c r="B384" s="3" t="str">
        <f t="shared" si="5"/>
        <v>Q1-2016</v>
      </c>
      <c r="C384" t="s">
        <v>2</v>
      </c>
      <c r="D384">
        <v>4</v>
      </c>
      <c r="E384" t="s">
        <v>7</v>
      </c>
      <c r="F384" s="1" t="str">
        <f>TEXT(EnergyDemand__2_14[[#This Row],[Date]],"yyyy")</f>
        <v>2016</v>
      </c>
      <c r="G384">
        <v>18.600000000000001</v>
      </c>
      <c r="H384">
        <v>35.299999999999997</v>
      </c>
      <c r="I384">
        <v>30.4</v>
      </c>
      <c r="J384">
        <v>0</v>
      </c>
      <c r="K384" t="s">
        <v>21</v>
      </c>
      <c r="L384" t="s">
        <v>21</v>
      </c>
      <c r="M384" s="42">
        <v>147817.58499999999</v>
      </c>
      <c r="N384" s="4">
        <v>43.409358019999999</v>
      </c>
      <c r="O384" s="5">
        <v>6416666.4688999997</v>
      </c>
      <c r="P384">
        <v>383</v>
      </c>
    </row>
    <row r="385" spans="1:16" hidden="1" x14ac:dyDescent="0.3">
      <c r="A385" s="3">
        <v>42388</v>
      </c>
      <c r="B385" s="3" t="str">
        <f t="shared" si="5"/>
        <v>Q1-2016</v>
      </c>
      <c r="C385" t="s">
        <v>2</v>
      </c>
      <c r="D385">
        <v>4</v>
      </c>
      <c r="E385" t="s">
        <v>8</v>
      </c>
      <c r="F385" s="1" t="str">
        <f>TEXT(EnergyDemand__2_14[[#This Row],[Date]],"yyyy")</f>
        <v>2016</v>
      </c>
      <c r="G385">
        <v>17.899999999999999</v>
      </c>
      <c r="H385">
        <v>30.9</v>
      </c>
      <c r="I385">
        <v>27.2</v>
      </c>
      <c r="J385">
        <v>0</v>
      </c>
      <c r="K385" t="s">
        <v>21</v>
      </c>
      <c r="L385" t="s">
        <v>21</v>
      </c>
      <c r="M385" s="42">
        <v>148612.37</v>
      </c>
      <c r="N385" s="4">
        <v>49.257935250000003</v>
      </c>
      <c r="O385" s="5">
        <v>7320338.4988000002</v>
      </c>
      <c r="P385">
        <v>384</v>
      </c>
    </row>
    <row r="386" spans="1:16" hidden="1" x14ac:dyDescent="0.3">
      <c r="A386" s="3">
        <v>42389</v>
      </c>
      <c r="B386" s="3" t="str">
        <f t="shared" ref="B386:B449" si="6">"Q" &amp;INT((MONTH(A386)+2)/3) &amp; "-" &amp; YEAR(A386)</f>
        <v>Q1-2016</v>
      </c>
      <c r="C386" t="s">
        <v>2</v>
      </c>
      <c r="D386">
        <v>4</v>
      </c>
      <c r="E386" t="s">
        <v>9</v>
      </c>
      <c r="F386" s="1" t="str">
        <f>TEXT(EnergyDemand__2_14[[#This Row],[Date]],"yyyy")</f>
        <v>2016</v>
      </c>
      <c r="G386">
        <v>19.3</v>
      </c>
      <c r="H386">
        <v>29.1</v>
      </c>
      <c r="I386">
        <v>18.600000000000001</v>
      </c>
      <c r="J386">
        <v>1</v>
      </c>
      <c r="K386" t="s">
        <v>21</v>
      </c>
      <c r="L386" t="s">
        <v>21</v>
      </c>
      <c r="M386" s="42">
        <v>142471.51</v>
      </c>
      <c r="N386" s="4">
        <v>53.300398770000001</v>
      </c>
      <c r="O386" s="5">
        <v>7593788.2964000003</v>
      </c>
      <c r="P386">
        <v>385</v>
      </c>
    </row>
    <row r="387" spans="1:16" hidden="1" x14ac:dyDescent="0.3">
      <c r="A387" s="3">
        <v>42390</v>
      </c>
      <c r="B387" s="3" t="str">
        <f t="shared" si="6"/>
        <v>Q1-2016</v>
      </c>
      <c r="C387" t="s">
        <v>2</v>
      </c>
      <c r="D387">
        <v>4</v>
      </c>
      <c r="E387" t="s">
        <v>3</v>
      </c>
      <c r="F387" s="1" t="str">
        <f>TEXT(EnergyDemand__2_14[[#This Row],[Date]],"yyyy")</f>
        <v>2016</v>
      </c>
      <c r="G387">
        <v>19</v>
      </c>
      <c r="H387">
        <v>26.7</v>
      </c>
      <c r="I387">
        <v>14.9</v>
      </c>
      <c r="J387">
        <v>0.8</v>
      </c>
      <c r="K387" t="s">
        <v>21</v>
      </c>
      <c r="L387" t="s">
        <v>21</v>
      </c>
      <c r="M387" s="42">
        <v>139450.61499999999</v>
      </c>
      <c r="N387" s="4">
        <v>55.470089539999996</v>
      </c>
      <c r="O387" s="5">
        <v>7735338.1004999997</v>
      </c>
      <c r="P387">
        <v>386</v>
      </c>
    </row>
    <row r="388" spans="1:16" hidden="1" x14ac:dyDescent="0.3">
      <c r="A388" s="3">
        <v>42391</v>
      </c>
      <c r="B388" s="3" t="str">
        <f t="shared" si="6"/>
        <v>Q1-2016</v>
      </c>
      <c r="C388" t="s">
        <v>2</v>
      </c>
      <c r="D388">
        <v>4</v>
      </c>
      <c r="E388" t="s">
        <v>4</v>
      </c>
      <c r="F388" s="1" t="str">
        <f>TEXT(EnergyDemand__2_14[[#This Row],[Date]],"yyyy")</f>
        <v>2016</v>
      </c>
      <c r="G388">
        <v>17.5</v>
      </c>
      <c r="H388">
        <v>22.8</v>
      </c>
      <c r="I388">
        <v>6.5</v>
      </c>
      <c r="J388">
        <v>1.6</v>
      </c>
      <c r="K388" t="s">
        <v>21</v>
      </c>
      <c r="L388" t="s">
        <v>21</v>
      </c>
      <c r="M388" s="42">
        <v>129135.185</v>
      </c>
      <c r="N388" s="4">
        <v>42.337732770000002</v>
      </c>
      <c r="O388" s="5">
        <v>5467290.9537000004</v>
      </c>
      <c r="P388">
        <v>387</v>
      </c>
    </row>
    <row r="389" spans="1:16" hidden="1" x14ac:dyDescent="0.3">
      <c r="A389" s="3">
        <v>42392</v>
      </c>
      <c r="B389" s="3" t="str">
        <f t="shared" si="6"/>
        <v>Q1-2016</v>
      </c>
      <c r="C389" t="s">
        <v>2</v>
      </c>
      <c r="D389">
        <v>4</v>
      </c>
      <c r="E389" t="s">
        <v>5</v>
      </c>
      <c r="F389" s="1" t="str">
        <f>TEXT(EnergyDemand__2_14[[#This Row],[Date]],"yyyy")</f>
        <v>2016</v>
      </c>
      <c r="G389">
        <v>17.3</v>
      </c>
      <c r="H389">
        <v>21.9</v>
      </c>
      <c r="I389">
        <v>23.2</v>
      </c>
      <c r="J389">
        <v>7</v>
      </c>
      <c r="K389" t="s">
        <v>21</v>
      </c>
      <c r="L389" t="s">
        <v>21</v>
      </c>
      <c r="M389" s="42">
        <v>108097.845</v>
      </c>
      <c r="N389" s="4">
        <v>26.975023329999999</v>
      </c>
      <c r="O389" s="5">
        <v>2915941.8908000002</v>
      </c>
      <c r="P389">
        <v>388</v>
      </c>
    </row>
    <row r="390" spans="1:16" hidden="1" x14ac:dyDescent="0.3">
      <c r="A390" s="3">
        <v>42393</v>
      </c>
      <c r="B390" s="3" t="str">
        <f t="shared" si="6"/>
        <v>Q1-2016</v>
      </c>
      <c r="C390" t="s">
        <v>2</v>
      </c>
      <c r="D390">
        <v>4</v>
      </c>
      <c r="E390" t="s">
        <v>6</v>
      </c>
      <c r="F390" s="1" t="str">
        <f>TEXT(EnergyDemand__2_14[[#This Row],[Date]],"yyyy")</f>
        <v>2016</v>
      </c>
      <c r="G390">
        <v>16.2</v>
      </c>
      <c r="H390">
        <v>22.2</v>
      </c>
      <c r="I390">
        <v>23.4</v>
      </c>
      <c r="J390">
        <v>5.2</v>
      </c>
      <c r="K390" t="s">
        <v>21</v>
      </c>
      <c r="L390" t="s">
        <v>21</v>
      </c>
      <c r="M390" s="42">
        <v>103396.3</v>
      </c>
      <c r="N390" s="4">
        <v>26.412209069999999</v>
      </c>
      <c r="O390" s="5">
        <v>2730924.6927</v>
      </c>
      <c r="P390">
        <v>389</v>
      </c>
    </row>
    <row r="391" spans="1:16" hidden="1" x14ac:dyDescent="0.3">
      <c r="A391" s="3">
        <v>42394</v>
      </c>
      <c r="B391" s="3" t="str">
        <f t="shared" si="6"/>
        <v>Q1-2016</v>
      </c>
      <c r="C391" t="s">
        <v>2</v>
      </c>
      <c r="D391">
        <v>5</v>
      </c>
      <c r="E391" t="s">
        <v>7</v>
      </c>
      <c r="F391" s="1" t="str">
        <f>TEXT(EnergyDemand__2_14[[#This Row],[Date]],"yyyy")</f>
        <v>2016</v>
      </c>
      <c r="G391">
        <v>16.7</v>
      </c>
      <c r="H391">
        <v>20.9</v>
      </c>
      <c r="I391">
        <v>25.7</v>
      </c>
      <c r="J391">
        <v>0.4</v>
      </c>
      <c r="K391" t="s">
        <v>21</v>
      </c>
      <c r="L391" t="s">
        <v>21</v>
      </c>
      <c r="M391" s="42">
        <v>112649.60000000001</v>
      </c>
      <c r="N391" s="4">
        <v>27.59659014</v>
      </c>
      <c r="O391" s="5">
        <v>3108744.8406000002</v>
      </c>
      <c r="P391">
        <v>390</v>
      </c>
    </row>
    <row r="392" spans="1:16" hidden="1" x14ac:dyDescent="0.3">
      <c r="A392" s="3">
        <v>42395</v>
      </c>
      <c r="B392" s="3" t="str">
        <f t="shared" si="6"/>
        <v>Q1-2016</v>
      </c>
      <c r="C392" t="s">
        <v>2</v>
      </c>
      <c r="D392">
        <v>5</v>
      </c>
      <c r="E392" t="s">
        <v>8</v>
      </c>
      <c r="F392" s="1" t="str">
        <f>TEXT(EnergyDemand__2_14[[#This Row],[Date]],"yyyy")</f>
        <v>2016</v>
      </c>
      <c r="G392">
        <v>16.5</v>
      </c>
      <c r="H392">
        <v>29.4</v>
      </c>
      <c r="I392">
        <v>28.7</v>
      </c>
      <c r="J392">
        <v>0</v>
      </c>
      <c r="K392" t="s">
        <v>21</v>
      </c>
      <c r="L392" t="s">
        <v>22</v>
      </c>
      <c r="M392" s="42">
        <v>110152.815</v>
      </c>
      <c r="N392" s="4">
        <v>25.276693940000001</v>
      </c>
      <c r="O392" s="5">
        <v>2784298.9914000002</v>
      </c>
      <c r="P392">
        <v>391</v>
      </c>
    </row>
    <row r="393" spans="1:16" hidden="1" x14ac:dyDescent="0.3">
      <c r="A393" s="3">
        <v>42396</v>
      </c>
      <c r="B393" s="3" t="str">
        <f t="shared" si="6"/>
        <v>Q1-2016</v>
      </c>
      <c r="C393" t="s">
        <v>2</v>
      </c>
      <c r="D393">
        <v>5</v>
      </c>
      <c r="E393" t="s">
        <v>9</v>
      </c>
      <c r="F393" s="1" t="str">
        <f>TEXT(EnergyDemand__2_14[[#This Row],[Date]],"yyyy")</f>
        <v>2016</v>
      </c>
      <c r="G393">
        <v>19.3</v>
      </c>
      <c r="H393">
        <v>29.5</v>
      </c>
      <c r="I393">
        <v>22.2</v>
      </c>
      <c r="J393">
        <v>0</v>
      </c>
      <c r="K393" t="s">
        <v>21</v>
      </c>
      <c r="L393" t="s">
        <v>21</v>
      </c>
      <c r="M393" s="42">
        <v>133718.035</v>
      </c>
      <c r="N393" s="4">
        <v>32.759849449999997</v>
      </c>
      <c r="O393" s="5">
        <v>4380582.6952999998</v>
      </c>
      <c r="P393">
        <v>392</v>
      </c>
    </row>
    <row r="394" spans="1:16" hidden="1" x14ac:dyDescent="0.3">
      <c r="A394" s="3">
        <v>42397</v>
      </c>
      <c r="B394" s="3" t="str">
        <f t="shared" si="6"/>
        <v>Q1-2016</v>
      </c>
      <c r="C394" t="s">
        <v>2</v>
      </c>
      <c r="D394">
        <v>5</v>
      </c>
      <c r="E394" t="s">
        <v>3</v>
      </c>
      <c r="F394" s="1" t="str">
        <f>TEXT(EnergyDemand__2_14[[#This Row],[Date]],"yyyy")</f>
        <v>2016</v>
      </c>
      <c r="G394">
        <v>20.3</v>
      </c>
      <c r="H394">
        <v>27.5</v>
      </c>
      <c r="I394">
        <v>19</v>
      </c>
      <c r="J394">
        <v>3.6</v>
      </c>
      <c r="K394" t="s">
        <v>22</v>
      </c>
      <c r="L394" t="s">
        <v>21</v>
      </c>
      <c r="M394" s="42">
        <v>134169.82999999999</v>
      </c>
      <c r="N394" s="4">
        <v>33.324968159999997</v>
      </c>
      <c r="O394" s="5">
        <v>4471205.3128000004</v>
      </c>
      <c r="P394">
        <v>393</v>
      </c>
    </row>
    <row r="395" spans="1:16" hidden="1" x14ac:dyDescent="0.3">
      <c r="A395" s="3">
        <v>42398</v>
      </c>
      <c r="B395" s="3" t="str">
        <f t="shared" si="6"/>
        <v>Q1-2016</v>
      </c>
      <c r="C395" t="s">
        <v>2</v>
      </c>
      <c r="D395">
        <v>5</v>
      </c>
      <c r="E395" t="s">
        <v>4</v>
      </c>
      <c r="F395" s="1" t="str">
        <f>TEXT(EnergyDemand__2_14[[#This Row],[Date]],"yyyy")</f>
        <v>2016</v>
      </c>
      <c r="G395">
        <v>14.4</v>
      </c>
      <c r="H395">
        <v>18.3</v>
      </c>
      <c r="I395">
        <v>14.3</v>
      </c>
      <c r="J395">
        <v>14.2</v>
      </c>
      <c r="K395" t="s">
        <v>22</v>
      </c>
      <c r="L395" t="s">
        <v>21</v>
      </c>
      <c r="M395" s="42">
        <v>123615.21</v>
      </c>
      <c r="N395" s="4">
        <v>32.693847210000001</v>
      </c>
      <c r="O395" s="5">
        <v>4041456.7886000001</v>
      </c>
      <c r="P395">
        <v>394</v>
      </c>
    </row>
    <row r="396" spans="1:16" hidden="1" x14ac:dyDescent="0.3">
      <c r="A396" s="3">
        <v>42399</v>
      </c>
      <c r="B396" s="3" t="str">
        <f t="shared" si="6"/>
        <v>Q1-2016</v>
      </c>
      <c r="C396" t="s">
        <v>2</v>
      </c>
      <c r="D396">
        <v>5</v>
      </c>
      <c r="E396" t="s">
        <v>5</v>
      </c>
      <c r="F396" s="1" t="str">
        <f>TEXT(EnergyDemand__2_14[[#This Row],[Date]],"yyyy")</f>
        <v>2016</v>
      </c>
      <c r="G396">
        <v>12.3</v>
      </c>
      <c r="H396">
        <v>22.4</v>
      </c>
      <c r="I396">
        <v>24</v>
      </c>
      <c r="J396">
        <v>1.2</v>
      </c>
      <c r="K396" t="s">
        <v>22</v>
      </c>
      <c r="L396" t="s">
        <v>21</v>
      </c>
      <c r="M396" s="42">
        <v>107579.345</v>
      </c>
      <c r="N396" s="4">
        <v>23.84687233</v>
      </c>
      <c r="O396" s="5">
        <v>2565430.9056000002</v>
      </c>
      <c r="P396">
        <v>395</v>
      </c>
    </row>
    <row r="397" spans="1:16" hidden="1" x14ac:dyDescent="0.3">
      <c r="A397" s="3">
        <v>42400</v>
      </c>
      <c r="B397" s="3" t="str">
        <f t="shared" si="6"/>
        <v>Q1-2016</v>
      </c>
      <c r="C397" t="s">
        <v>2</v>
      </c>
      <c r="D397">
        <v>5</v>
      </c>
      <c r="E397" t="s">
        <v>6</v>
      </c>
      <c r="F397" s="1" t="str">
        <f>TEXT(EnergyDemand__2_14[[#This Row],[Date]],"yyyy")</f>
        <v>2016</v>
      </c>
      <c r="G397">
        <v>13.9</v>
      </c>
      <c r="H397">
        <v>21.8</v>
      </c>
      <c r="I397">
        <v>26.3</v>
      </c>
      <c r="J397">
        <v>10.6</v>
      </c>
      <c r="K397" t="s">
        <v>22</v>
      </c>
      <c r="L397" t="s">
        <v>21</v>
      </c>
      <c r="M397" s="42">
        <v>101279.65</v>
      </c>
      <c r="N397" s="4">
        <v>23.47662571</v>
      </c>
      <c r="O397" s="5">
        <v>2377704.4350999999</v>
      </c>
      <c r="P397">
        <v>396</v>
      </c>
    </row>
    <row r="398" spans="1:16" hidden="1" x14ac:dyDescent="0.3">
      <c r="A398" s="3">
        <v>42401</v>
      </c>
      <c r="B398" s="3" t="str">
        <f t="shared" si="6"/>
        <v>Q1-2016</v>
      </c>
      <c r="C398" t="s">
        <v>10</v>
      </c>
      <c r="D398">
        <v>6</v>
      </c>
      <c r="E398" t="s">
        <v>7</v>
      </c>
      <c r="F398" s="1" t="str">
        <f>TEXT(EnergyDemand__2_14[[#This Row],[Date]],"yyyy")</f>
        <v>2016</v>
      </c>
      <c r="G398">
        <v>12.5</v>
      </c>
      <c r="H398">
        <v>23.6</v>
      </c>
      <c r="I398">
        <v>29.4</v>
      </c>
      <c r="J398">
        <v>0</v>
      </c>
      <c r="K398" t="s">
        <v>22</v>
      </c>
      <c r="L398" t="s">
        <v>21</v>
      </c>
      <c r="M398" s="42">
        <v>121942.895</v>
      </c>
      <c r="N398" s="4">
        <v>31.58876665</v>
      </c>
      <c r="O398" s="5">
        <v>3852025.6548000001</v>
      </c>
      <c r="P398">
        <v>397</v>
      </c>
    </row>
    <row r="399" spans="1:16" hidden="1" x14ac:dyDescent="0.3">
      <c r="A399" s="3">
        <v>42402</v>
      </c>
      <c r="B399" s="3" t="str">
        <f t="shared" si="6"/>
        <v>Q1-2016</v>
      </c>
      <c r="C399" t="s">
        <v>10</v>
      </c>
      <c r="D399">
        <v>6</v>
      </c>
      <c r="E399" t="s">
        <v>8</v>
      </c>
      <c r="F399" s="1" t="str">
        <f>TEXT(EnergyDemand__2_14[[#This Row],[Date]],"yyyy")</f>
        <v>2016</v>
      </c>
      <c r="G399">
        <v>15.4</v>
      </c>
      <c r="H399">
        <v>31.5</v>
      </c>
      <c r="I399">
        <v>25.5</v>
      </c>
      <c r="J399">
        <v>0</v>
      </c>
      <c r="K399" t="s">
        <v>22</v>
      </c>
      <c r="L399" t="s">
        <v>21</v>
      </c>
      <c r="M399" s="42">
        <v>133989.155</v>
      </c>
      <c r="N399" s="4">
        <v>35.64081616</v>
      </c>
      <c r="O399" s="5">
        <v>4775482.8408000004</v>
      </c>
      <c r="P399">
        <v>398</v>
      </c>
    </row>
    <row r="400" spans="1:16" hidden="1" x14ac:dyDescent="0.3">
      <c r="A400" s="3">
        <v>42403</v>
      </c>
      <c r="B400" s="3" t="str">
        <f t="shared" si="6"/>
        <v>Q1-2016</v>
      </c>
      <c r="C400" t="s">
        <v>10</v>
      </c>
      <c r="D400">
        <v>6</v>
      </c>
      <c r="E400" t="s">
        <v>9</v>
      </c>
      <c r="F400" s="1" t="str">
        <f>TEXT(EnergyDemand__2_14[[#This Row],[Date]],"yyyy")</f>
        <v>2016</v>
      </c>
      <c r="G400">
        <v>18.100000000000001</v>
      </c>
      <c r="H400">
        <v>21</v>
      </c>
      <c r="I400">
        <v>11</v>
      </c>
      <c r="J400">
        <v>0.6</v>
      </c>
      <c r="K400" t="s">
        <v>22</v>
      </c>
      <c r="L400" t="s">
        <v>21</v>
      </c>
      <c r="M400" s="42">
        <v>122594.47500000001</v>
      </c>
      <c r="N400" s="4">
        <v>27.876043979999999</v>
      </c>
      <c r="O400" s="5">
        <v>3417448.9767999998</v>
      </c>
      <c r="P400">
        <v>399</v>
      </c>
    </row>
    <row r="401" spans="1:16" hidden="1" x14ac:dyDescent="0.3">
      <c r="A401" s="3">
        <v>42404</v>
      </c>
      <c r="B401" s="3" t="str">
        <f t="shared" si="6"/>
        <v>Q1-2016</v>
      </c>
      <c r="C401" t="s">
        <v>10</v>
      </c>
      <c r="D401">
        <v>6</v>
      </c>
      <c r="E401" t="s">
        <v>3</v>
      </c>
      <c r="F401" s="1" t="str">
        <f>TEXT(EnergyDemand__2_14[[#This Row],[Date]],"yyyy")</f>
        <v>2016</v>
      </c>
      <c r="G401">
        <v>17.3</v>
      </c>
      <c r="H401">
        <v>20.9</v>
      </c>
      <c r="I401">
        <v>21.7</v>
      </c>
      <c r="J401">
        <v>2.4</v>
      </c>
      <c r="K401" t="s">
        <v>22</v>
      </c>
      <c r="L401" t="s">
        <v>21</v>
      </c>
      <c r="M401" s="42">
        <v>119919.605</v>
      </c>
      <c r="N401" s="4">
        <v>22.3923782</v>
      </c>
      <c r="O401" s="5">
        <v>2685285.1488000001</v>
      </c>
      <c r="P401">
        <v>400</v>
      </c>
    </row>
    <row r="402" spans="1:16" hidden="1" x14ac:dyDescent="0.3">
      <c r="A402" s="3">
        <v>42405</v>
      </c>
      <c r="B402" s="3" t="str">
        <f t="shared" si="6"/>
        <v>Q1-2016</v>
      </c>
      <c r="C402" t="s">
        <v>10</v>
      </c>
      <c r="D402">
        <v>6</v>
      </c>
      <c r="E402" t="s">
        <v>4</v>
      </c>
      <c r="F402" s="1" t="str">
        <f>TEXT(EnergyDemand__2_14[[#This Row],[Date]],"yyyy")</f>
        <v>2016</v>
      </c>
      <c r="G402">
        <v>15.3</v>
      </c>
      <c r="H402">
        <v>29.4</v>
      </c>
      <c r="I402">
        <v>29</v>
      </c>
      <c r="J402">
        <v>0</v>
      </c>
      <c r="K402" t="s">
        <v>22</v>
      </c>
      <c r="L402" t="s">
        <v>21</v>
      </c>
      <c r="M402" s="42">
        <v>126330.55</v>
      </c>
      <c r="N402" s="4">
        <v>26.854502199999999</v>
      </c>
      <c r="O402" s="5">
        <v>3392544.0329</v>
      </c>
      <c r="P402">
        <v>401</v>
      </c>
    </row>
    <row r="403" spans="1:16" hidden="1" x14ac:dyDescent="0.3">
      <c r="A403" s="3">
        <v>42406</v>
      </c>
      <c r="B403" s="3" t="str">
        <f t="shared" si="6"/>
        <v>Q1-2016</v>
      </c>
      <c r="C403" t="s">
        <v>10</v>
      </c>
      <c r="D403">
        <v>6</v>
      </c>
      <c r="E403" t="s">
        <v>5</v>
      </c>
      <c r="F403" s="1" t="str">
        <f>TEXT(EnergyDemand__2_14[[#This Row],[Date]],"yyyy")</f>
        <v>2016</v>
      </c>
      <c r="G403">
        <v>16.5</v>
      </c>
      <c r="H403">
        <v>32.6</v>
      </c>
      <c r="I403">
        <v>28.8</v>
      </c>
      <c r="J403">
        <v>0</v>
      </c>
      <c r="K403" t="s">
        <v>22</v>
      </c>
      <c r="L403" t="s">
        <v>21</v>
      </c>
      <c r="M403" s="42">
        <v>123737.01</v>
      </c>
      <c r="N403" s="4">
        <v>28.72453436</v>
      </c>
      <c r="O403" s="5">
        <v>3554287.9953000001</v>
      </c>
      <c r="P403">
        <v>402</v>
      </c>
    </row>
    <row r="404" spans="1:16" hidden="1" x14ac:dyDescent="0.3">
      <c r="A404" s="3">
        <v>42407</v>
      </c>
      <c r="B404" s="3" t="str">
        <f t="shared" si="6"/>
        <v>Q1-2016</v>
      </c>
      <c r="C404" t="s">
        <v>10</v>
      </c>
      <c r="D404">
        <v>6</v>
      </c>
      <c r="E404" t="s">
        <v>6</v>
      </c>
      <c r="F404" s="1" t="str">
        <f>TEXT(EnergyDemand__2_14[[#This Row],[Date]],"yyyy")</f>
        <v>2016</v>
      </c>
      <c r="G404">
        <v>19.100000000000001</v>
      </c>
      <c r="H404">
        <v>27.7</v>
      </c>
      <c r="I404">
        <v>28.5</v>
      </c>
      <c r="J404">
        <v>0</v>
      </c>
      <c r="K404" t="s">
        <v>22</v>
      </c>
      <c r="L404" t="s">
        <v>21</v>
      </c>
      <c r="M404" s="42">
        <v>124436.81</v>
      </c>
      <c r="N404" s="4">
        <v>33.49284634</v>
      </c>
      <c r="O404" s="5">
        <v>4167742.9564</v>
      </c>
      <c r="P404">
        <v>403</v>
      </c>
    </row>
    <row r="405" spans="1:16" hidden="1" x14ac:dyDescent="0.3">
      <c r="A405" s="3">
        <v>42408</v>
      </c>
      <c r="B405" s="3" t="str">
        <f t="shared" si="6"/>
        <v>Q1-2016</v>
      </c>
      <c r="C405" t="s">
        <v>10</v>
      </c>
      <c r="D405">
        <v>7</v>
      </c>
      <c r="E405" t="s">
        <v>7</v>
      </c>
      <c r="F405" s="1" t="str">
        <f>TEXT(EnergyDemand__2_14[[#This Row],[Date]],"yyyy")</f>
        <v>2016</v>
      </c>
      <c r="G405">
        <v>19.2</v>
      </c>
      <c r="H405">
        <v>22.9</v>
      </c>
      <c r="I405">
        <v>23.3</v>
      </c>
      <c r="J405">
        <v>0</v>
      </c>
      <c r="K405" t="s">
        <v>22</v>
      </c>
      <c r="L405" t="s">
        <v>21</v>
      </c>
      <c r="M405" s="42">
        <v>129327.22500000001</v>
      </c>
      <c r="N405" s="4">
        <v>33.908603100000001</v>
      </c>
      <c r="O405" s="5">
        <v>4385305.5425000004</v>
      </c>
      <c r="P405">
        <v>404</v>
      </c>
    </row>
    <row r="406" spans="1:16" hidden="1" x14ac:dyDescent="0.3">
      <c r="A406" s="3">
        <v>42409</v>
      </c>
      <c r="B406" s="3" t="str">
        <f t="shared" si="6"/>
        <v>Q1-2016</v>
      </c>
      <c r="C406" t="s">
        <v>10</v>
      </c>
      <c r="D406">
        <v>7</v>
      </c>
      <c r="E406" t="s">
        <v>8</v>
      </c>
      <c r="F406" s="1" t="str">
        <f>TEXT(EnergyDemand__2_14[[#This Row],[Date]],"yyyy")</f>
        <v>2016</v>
      </c>
      <c r="G406">
        <v>17.399999999999999</v>
      </c>
      <c r="H406">
        <v>22.7</v>
      </c>
      <c r="I406">
        <v>27.7</v>
      </c>
      <c r="J406">
        <v>0</v>
      </c>
      <c r="K406" t="s">
        <v>22</v>
      </c>
      <c r="L406" t="s">
        <v>21</v>
      </c>
      <c r="M406" s="42">
        <v>131271.26500000001</v>
      </c>
      <c r="N406" s="4">
        <v>38.705675849999999</v>
      </c>
      <c r="O406" s="5">
        <v>5080943.0314999996</v>
      </c>
      <c r="P406">
        <v>405</v>
      </c>
    </row>
    <row r="407" spans="1:16" hidden="1" x14ac:dyDescent="0.3">
      <c r="A407" s="3">
        <v>42410</v>
      </c>
      <c r="B407" s="3" t="str">
        <f t="shared" si="6"/>
        <v>Q1-2016</v>
      </c>
      <c r="C407" t="s">
        <v>10</v>
      </c>
      <c r="D407">
        <v>7</v>
      </c>
      <c r="E407" t="s">
        <v>9</v>
      </c>
      <c r="F407" s="1" t="str">
        <f>TEXT(EnergyDemand__2_14[[#This Row],[Date]],"yyyy")</f>
        <v>2016</v>
      </c>
      <c r="G407">
        <v>17.399999999999999</v>
      </c>
      <c r="H407">
        <v>23.3</v>
      </c>
      <c r="I407">
        <v>25.3</v>
      </c>
      <c r="J407">
        <v>0</v>
      </c>
      <c r="K407" t="s">
        <v>22</v>
      </c>
      <c r="L407" t="s">
        <v>21</v>
      </c>
      <c r="M407" s="42">
        <v>132265.005</v>
      </c>
      <c r="N407" s="4">
        <v>41.376079619999999</v>
      </c>
      <c r="O407" s="5">
        <v>5472607.3777999999</v>
      </c>
      <c r="P407">
        <v>406</v>
      </c>
    </row>
    <row r="408" spans="1:16" hidden="1" x14ac:dyDescent="0.3">
      <c r="A408" s="3">
        <v>42411</v>
      </c>
      <c r="B408" s="3" t="str">
        <f t="shared" si="6"/>
        <v>Q1-2016</v>
      </c>
      <c r="C408" t="s">
        <v>10</v>
      </c>
      <c r="D408">
        <v>7</v>
      </c>
      <c r="E408" t="s">
        <v>3</v>
      </c>
      <c r="F408" s="1" t="str">
        <f>TEXT(EnergyDemand__2_14[[#This Row],[Date]],"yyyy")</f>
        <v>2016</v>
      </c>
      <c r="G408">
        <v>18</v>
      </c>
      <c r="H408">
        <v>23.8</v>
      </c>
      <c r="I408">
        <v>27.6</v>
      </c>
      <c r="J408">
        <v>0</v>
      </c>
      <c r="K408" t="s">
        <v>22</v>
      </c>
      <c r="L408" t="s">
        <v>21</v>
      </c>
      <c r="M408" s="42">
        <v>131003.79</v>
      </c>
      <c r="N408" s="4">
        <v>34.389933720000002</v>
      </c>
      <c r="O408" s="5">
        <v>4505211.6551999999</v>
      </c>
      <c r="P408">
        <v>407</v>
      </c>
    </row>
    <row r="409" spans="1:16" hidden="1" x14ac:dyDescent="0.3">
      <c r="A409" s="3">
        <v>42412</v>
      </c>
      <c r="B409" s="3" t="str">
        <f t="shared" si="6"/>
        <v>Q1-2016</v>
      </c>
      <c r="C409" t="s">
        <v>10</v>
      </c>
      <c r="D409">
        <v>7</v>
      </c>
      <c r="E409" t="s">
        <v>4</v>
      </c>
      <c r="F409" s="1" t="str">
        <f>TEXT(EnergyDemand__2_14[[#This Row],[Date]],"yyyy")</f>
        <v>2016</v>
      </c>
      <c r="G409">
        <v>16.7</v>
      </c>
      <c r="H409">
        <v>24.9</v>
      </c>
      <c r="I409">
        <v>27.9</v>
      </c>
      <c r="J409">
        <v>0</v>
      </c>
      <c r="K409" t="s">
        <v>22</v>
      </c>
      <c r="L409" t="s">
        <v>21</v>
      </c>
      <c r="M409" s="42">
        <v>133845.51999999999</v>
      </c>
      <c r="N409" s="4">
        <v>40.626650689999998</v>
      </c>
      <c r="O409" s="5">
        <v>5437695.1875</v>
      </c>
      <c r="P409">
        <v>408</v>
      </c>
    </row>
    <row r="410" spans="1:16" hidden="1" x14ac:dyDescent="0.3">
      <c r="A410" s="3">
        <v>42413</v>
      </c>
      <c r="B410" s="3" t="str">
        <f t="shared" si="6"/>
        <v>Q1-2016</v>
      </c>
      <c r="C410" t="s">
        <v>10</v>
      </c>
      <c r="D410">
        <v>7</v>
      </c>
      <c r="E410" t="s">
        <v>5</v>
      </c>
      <c r="F410" s="1" t="str">
        <f>TEXT(EnergyDemand__2_14[[#This Row],[Date]],"yyyy")</f>
        <v>2016</v>
      </c>
      <c r="G410">
        <v>17.7</v>
      </c>
      <c r="H410">
        <v>30.3</v>
      </c>
      <c r="I410">
        <v>23.4</v>
      </c>
      <c r="J410">
        <v>0</v>
      </c>
      <c r="K410" t="s">
        <v>22</v>
      </c>
      <c r="L410" t="s">
        <v>21</v>
      </c>
      <c r="M410" s="42">
        <v>120839.995</v>
      </c>
      <c r="N410" s="4">
        <v>32.231397960000002</v>
      </c>
      <c r="O410" s="5">
        <v>3894841.9682999998</v>
      </c>
      <c r="P410">
        <v>409</v>
      </c>
    </row>
    <row r="411" spans="1:16" hidden="1" x14ac:dyDescent="0.3">
      <c r="A411" s="3">
        <v>42414</v>
      </c>
      <c r="B411" s="3" t="str">
        <f t="shared" si="6"/>
        <v>Q1-2016</v>
      </c>
      <c r="C411" t="s">
        <v>10</v>
      </c>
      <c r="D411">
        <v>7</v>
      </c>
      <c r="E411" t="s">
        <v>6</v>
      </c>
      <c r="F411" s="1" t="str">
        <f>TEXT(EnergyDemand__2_14[[#This Row],[Date]],"yyyy")</f>
        <v>2016</v>
      </c>
      <c r="G411">
        <v>16.399999999999999</v>
      </c>
      <c r="H411">
        <v>24.5</v>
      </c>
      <c r="I411">
        <v>22.9</v>
      </c>
      <c r="J411">
        <v>0</v>
      </c>
      <c r="K411" t="s">
        <v>22</v>
      </c>
      <c r="L411" t="s">
        <v>21</v>
      </c>
      <c r="M411" s="42">
        <v>104364.735</v>
      </c>
      <c r="N411" s="4">
        <v>26.267269679999998</v>
      </c>
      <c r="O411" s="5">
        <v>2741376.6392999999</v>
      </c>
      <c r="P411">
        <v>410</v>
      </c>
    </row>
    <row r="412" spans="1:16" hidden="1" x14ac:dyDescent="0.3">
      <c r="A412" s="3">
        <v>42415</v>
      </c>
      <c r="B412" s="3" t="str">
        <f t="shared" si="6"/>
        <v>Q1-2016</v>
      </c>
      <c r="C412" t="s">
        <v>10</v>
      </c>
      <c r="D412">
        <v>8</v>
      </c>
      <c r="E412" t="s">
        <v>7</v>
      </c>
      <c r="F412" s="1" t="str">
        <f>TEXT(EnergyDemand__2_14[[#This Row],[Date]],"yyyy")</f>
        <v>2016</v>
      </c>
      <c r="G412">
        <v>14</v>
      </c>
      <c r="H412">
        <v>26.1</v>
      </c>
      <c r="I412">
        <v>25.4</v>
      </c>
      <c r="J412">
        <v>0</v>
      </c>
      <c r="K412" t="s">
        <v>22</v>
      </c>
      <c r="L412" t="s">
        <v>21</v>
      </c>
      <c r="M412" s="42">
        <v>120863.325</v>
      </c>
      <c r="N412" s="4">
        <v>32.56207053</v>
      </c>
      <c r="O412" s="5">
        <v>3935560.1131000002</v>
      </c>
      <c r="P412">
        <v>411</v>
      </c>
    </row>
    <row r="413" spans="1:16" hidden="1" x14ac:dyDescent="0.3">
      <c r="A413" s="3">
        <v>42416</v>
      </c>
      <c r="B413" s="3" t="str">
        <f t="shared" si="6"/>
        <v>Q1-2016</v>
      </c>
      <c r="C413" t="s">
        <v>10</v>
      </c>
      <c r="D413">
        <v>8</v>
      </c>
      <c r="E413" t="s">
        <v>8</v>
      </c>
      <c r="F413" s="1" t="str">
        <f>TEXT(EnergyDemand__2_14[[#This Row],[Date]],"yyyy")</f>
        <v>2016</v>
      </c>
      <c r="G413">
        <v>13.7</v>
      </c>
      <c r="H413">
        <v>18.399999999999999</v>
      </c>
      <c r="I413">
        <v>14.5</v>
      </c>
      <c r="J413">
        <v>3.6</v>
      </c>
      <c r="K413" t="s">
        <v>22</v>
      </c>
      <c r="L413" t="s">
        <v>21</v>
      </c>
      <c r="M413" s="42">
        <v>117062.035</v>
      </c>
      <c r="N413" s="4">
        <v>29.585353430000001</v>
      </c>
      <c r="O413" s="5">
        <v>3463321.6787</v>
      </c>
      <c r="P413">
        <v>412</v>
      </c>
    </row>
    <row r="414" spans="1:16" hidden="1" x14ac:dyDescent="0.3">
      <c r="A414" s="3">
        <v>42417</v>
      </c>
      <c r="B414" s="3" t="str">
        <f t="shared" si="6"/>
        <v>Q1-2016</v>
      </c>
      <c r="C414" t="s">
        <v>10</v>
      </c>
      <c r="D414">
        <v>8</v>
      </c>
      <c r="E414" t="s">
        <v>9</v>
      </c>
      <c r="F414" s="1" t="str">
        <f>TEXT(EnergyDemand__2_14[[#This Row],[Date]],"yyyy")</f>
        <v>2016</v>
      </c>
      <c r="G414">
        <v>12.7</v>
      </c>
      <c r="H414">
        <v>21.1</v>
      </c>
      <c r="I414">
        <v>16.2</v>
      </c>
      <c r="J414">
        <v>0.6</v>
      </c>
      <c r="K414" t="s">
        <v>22</v>
      </c>
      <c r="L414" t="s">
        <v>21</v>
      </c>
      <c r="M414" s="42">
        <v>119481.79</v>
      </c>
      <c r="N414" s="4">
        <v>32.504514059999998</v>
      </c>
      <c r="O414" s="5">
        <v>3883697.523</v>
      </c>
      <c r="P414">
        <v>413</v>
      </c>
    </row>
    <row r="415" spans="1:16" hidden="1" x14ac:dyDescent="0.3">
      <c r="A415" s="3">
        <v>42418</v>
      </c>
      <c r="B415" s="3" t="str">
        <f t="shared" si="6"/>
        <v>Q1-2016</v>
      </c>
      <c r="C415" t="s">
        <v>10</v>
      </c>
      <c r="D415">
        <v>8</v>
      </c>
      <c r="E415" t="s">
        <v>3</v>
      </c>
      <c r="F415" s="1" t="str">
        <f>TEXT(EnergyDemand__2_14[[#This Row],[Date]],"yyyy")</f>
        <v>2016</v>
      </c>
      <c r="G415">
        <v>15.5</v>
      </c>
      <c r="H415">
        <v>22.6</v>
      </c>
      <c r="I415">
        <v>20.6</v>
      </c>
      <c r="J415">
        <v>1.2</v>
      </c>
      <c r="K415" t="s">
        <v>22</v>
      </c>
      <c r="L415" t="s">
        <v>21</v>
      </c>
      <c r="M415" s="42">
        <v>125964.185</v>
      </c>
      <c r="N415" s="4">
        <v>47.404309140000002</v>
      </c>
      <c r="O415" s="5">
        <v>5971245.1662999997</v>
      </c>
      <c r="P415">
        <v>414</v>
      </c>
    </row>
    <row r="416" spans="1:16" hidden="1" x14ac:dyDescent="0.3">
      <c r="A416" s="3">
        <v>42419</v>
      </c>
      <c r="B416" s="3" t="str">
        <f t="shared" si="6"/>
        <v>Q1-2016</v>
      </c>
      <c r="C416" t="s">
        <v>10</v>
      </c>
      <c r="D416">
        <v>8</v>
      </c>
      <c r="E416" t="s">
        <v>4</v>
      </c>
      <c r="F416" s="1" t="str">
        <f>TEXT(EnergyDemand__2_14[[#This Row],[Date]],"yyyy")</f>
        <v>2016</v>
      </c>
      <c r="G416">
        <v>15.8</v>
      </c>
      <c r="H416">
        <v>22</v>
      </c>
      <c r="I416">
        <v>11.2</v>
      </c>
      <c r="J416">
        <v>0.2</v>
      </c>
      <c r="K416" t="s">
        <v>22</v>
      </c>
      <c r="L416" t="s">
        <v>21</v>
      </c>
      <c r="M416" s="42">
        <v>122991.66</v>
      </c>
      <c r="N416" s="4">
        <v>43.694896810000003</v>
      </c>
      <c r="O416" s="5">
        <v>5374107.8921999997</v>
      </c>
      <c r="P416">
        <v>415</v>
      </c>
    </row>
    <row r="417" spans="1:16" hidden="1" x14ac:dyDescent="0.3">
      <c r="A417" s="3">
        <v>42420</v>
      </c>
      <c r="B417" s="3" t="str">
        <f t="shared" si="6"/>
        <v>Q1-2016</v>
      </c>
      <c r="C417" t="s">
        <v>10</v>
      </c>
      <c r="D417">
        <v>8</v>
      </c>
      <c r="E417" t="s">
        <v>5</v>
      </c>
      <c r="F417" s="1" t="str">
        <f>TEXT(EnergyDemand__2_14[[#This Row],[Date]],"yyyy")</f>
        <v>2016</v>
      </c>
      <c r="G417">
        <v>15.8</v>
      </c>
      <c r="H417">
        <v>20.8</v>
      </c>
      <c r="I417">
        <v>23.8</v>
      </c>
      <c r="J417">
        <v>0</v>
      </c>
      <c r="K417" t="s">
        <v>22</v>
      </c>
      <c r="L417" t="s">
        <v>21</v>
      </c>
      <c r="M417" s="42">
        <v>105911.71</v>
      </c>
      <c r="N417" s="4">
        <v>26.30452433</v>
      </c>
      <c r="O417" s="5">
        <v>2785957.1524999999</v>
      </c>
      <c r="P417">
        <v>416</v>
      </c>
    </row>
    <row r="418" spans="1:16" hidden="1" x14ac:dyDescent="0.3">
      <c r="A418" s="3">
        <v>42421</v>
      </c>
      <c r="B418" s="3" t="str">
        <f t="shared" si="6"/>
        <v>Q1-2016</v>
      </c>
      <c r="C418" t="s">
        <v>10</v>
      </c>
      <c r="D418">
        <v>8</v>
      </c>
      <c r="E418" t="s">
        <v>6</v>
      </c>
      <c r="F418" s="1" t="str">
        <f>TEXT(EnergyDemand__2_14[[#This Row],[Date]],"yyyy")</f>
        <v>2016</v>
      </c>
      <c r="G418">
        <v>12.6</v>
      </c>
      <c r="H418">
        <v>24.7</v>
      </c>
      <c r="I418">
        <v>26.5</v>
      </c>
      <c r="J418">
        <v>0</v>
      </c>
      <c r="K418" t="s">
        <v>22</v>
      </c>
      <c r="L418" t="s">
        <v>21</v>
      </c>
      <c r="M418" s="42">
        <v>107884.355</v>
      </c>
      <c r="N418" s="4">
        <v>24.60568176</v>
      </c>
      <c r="O418" s="5">
        <v>2654568.1060000001</v>
      </c>
      <c r="P418">
        <v>417</v>
      </c>
    </row>
    <row r="419" spans="1:16" hidden="1" x14ac:dyDescent="0.3">
      <c r="A419" s="3">
        <v>42422</v>
      </c>
      <c r="B419" s="3" t="str">
        <f t="shared" si="6"/>
        <v>Q1-2016</v>
      </c>
      <c r="C419" t="s">
        <v>10</v>
      </c>
      <c r="D419">
        <v>9</v>
      </c>
      <c r="E419" t="s">
        <v>7</v>
      </c>
      <c r="F419" s="1" t="str">
        <f>TEXT(EnergyDemand__2_14[[#This Row],[Date]],"yyyy")</f>
        <v>2016</v>
      </c>
      <c r="G419">
        <v>15.6</v>
      </c>
      <c r="H419">
        <v>29.5</v>
      </c>
      <c r="I419">
        <v>8.4</v>
      </c>
      <c r="J419">
        <v>0</v>
      </c>
      <c r="K419" t="s">
        <v>22</v>
      </c>
      <c r="L419" t="s">
        <v>21</v>
      </c>
      <c r="M419" s="42">
        <v>130527.325</v>
      </c>
      <c r="N419" s="4">
        <v>55.280231450000002</v>
      </c>
      <c r="O419" s="5">
        <v>7215580.7364999996</v>
      </c>
      <c r="P419">
        <v>418</v>
      </c>
    </row>
    <row r="420" spans="1:16" hidden="1" x14ac:dyDescent="0.3">
      <c r="A420" s="3">
        <v>42423</v>
      </c>
      <c r="B420" s="3" t="str">
        <f t="shared" si="6"/>
        <v>Q1-2016</v>
      </c>
      <c r="C420" t="s">
        <v>10</v>
      </c>
      <c r="D420">
        <v>9</v>
      </c>
      <c r="E420" t="s">
        <v>8</v>
      </c>
      <c r="F420" s="1" t="str">
        <f>TEXT(EnergyDemand__2_14[[#This Row],[Date]],"yyyy")</f>
        <v>2016</v>
      </c>
      <c r="G420">
        <v>18.100000000000001</v>
      </c>
      <c r="H420">
        <v>39.4</v>
      </c>
      <c r="I420">
        <v>19.399999999999999</v>
      </c>
      <c r="J420">
        <v>0</v>
      </c>
      <c r="K420" t="s">
        <v>22</v>
      </c>
      <c r="L420" t="s">
        <v>21</v>
      </c>
      <c r="M420" s="42">
        <v>156924.82999999999</v>
      </c>
      <c r="N420" s="4">
        <v>66.960656470000004</v>
      </c>
      <c r="O420" s="5">
        <v>10507789.633199999</v>
      </c>
      <c r="P420">
        <v>419</v>
      </c>
    </row>
    <row r="421" spans="1:16" hidden="1" x14ac:dyDescent="0.3">
      <c r="A421" s="3">
        <v>42424</v>
      </c>
      <c r="B421" s="3" t="str">
        <f t="shared" si="6"/>
        <v>Q1-2016</v>
      </c>
      <c r="C421" t="s">
        <v>10</v>
      </c>
      <c r="D421">
        <v>9</v>
      </c>
      <c r="E421" t="s">
        <v>9</v>
      </c>
      <c r="F421" s="1" t="str">
        <f>TEXT(EnergyDemand__2_14[[#This Row],[Date]],"yyyy")</f>
        <v>2016</v>
      </c>
      <c r="G421">
        <v>22.4</v>
      </c>
      <c r="H421">
        <v>25.6</v>
      </c>
      <c r="I421">
        <v>15.8</v>
      </c>
      <c r="J421">
        <v>0</v>
      </c>
      <c r="K421" t="s">
        <v>22</v>
      </c>
      <c r="L421" t="s">
        <v>21</v>
      </c>
      <c r="M421" s="42">
        <v>152419.41500000001</v>
      </c>
      <c r="N421" s="4">
        <v>72.240699939999999</v>
      </c>
      <c r="O421" s="5">
        <v>11010885.223999999</v>
      </c>
      <c r="P421">
        <v>420</v>
      </c>
    </row>
    <row r="422" spans="1:16" hidden="1" x14ac:dyDescent="0.3">
      <c r="A422" s="3">
        <v>42425</v>
      </c>
      <c r="B422" s="3" t="str">
        <f t="shared" si="6"/>
        <v>Q1-2016</v>
      </c>
      <c r="C422" t="s">
        <v>10</v>
      </c>
      <c r="D422">
        <v>9</v>
      </c>
      <c r="E422" t="s">
        <v>3</v>
      </c>
      <c r="F422" s="1" t="str">
        <f>TEXT(EnergyDemand__2_14[[#This Row],[Date]],"yyyy")</f>
        <v>2016</v>
      </c>
      <c r="G422">
        <v>19.600000000000001</v>
      </c>
      <c r="H422">
        <v>26.4</v>
      </c>
      <c r="I422">
        <v>13.8</v>
      </c>
      <c r="J422">
        <v>0.4</v>
      </c>
      <c r="K422" t="s">
        <v>22</v>
      </c>
      <c r="L422" t="s">
        <v>21</v>
      </c>
      <c r="M422" s="42">
        <v>138064.85500000001</v>
      </c>
      <c r="N422" s="4">
        <v>43.386786059999999</v>
      </c>
      <c r="O422" s="5">
        <v>5990190.3262999998</v>
      </c>
      <c r="P422">
        <v>421</v>
      </c>
    </row>
    <row r="423" spans="1:16" hidden="1" x14ac:dyDescent="0.3">
      <c r="A423" s="3">
        <v>42426</v>
      </c>
      <c r="B423" s="3" t="str">
        <f t="shared" si="6"/>
        <v>Q1-2016</v>
      </c>
      <c r="C423" t="s">
        <v>10</v>
      </c>
      <c r="D423">
        <v>9</v>
      </c>
      <c r="E423" t="s">
        <v>4</v>
      </c>
      <c r="F423" s="1" t="str">
        <f>TEXT(EnergyDemand__2_14[[#This Row],[Date]],"yyyy")</f>
        <v>2016</v>
      </c>
      <c r="G423">
        <v>15.5</v>
      </c>
      <c r="H423">
        <v>23.5</v>
      </c>
      <c r="I423">
        <v>19.3</v>
      </c>
      <c r="J423">
        <v>0</v>
      </c>
      <c r="K423" t="s">
        <v>22</v>
      </c>
      <c r="L423" t="s">
        <v>21</v>
      </c>
      <c r="M423" s="42">
        <v>122575.935</v>
      </c>
      <c r="N423" s="4">
        <v>35.552542870000003</v>
      </c>
      <c r="O423" s="5">
        <v>4357886.1838999996</v>
      </c>
      <c r="P423">
        <v>422</v>
      </c>
    </row>
    <row r="424" spans="1:16" hidden="1" x14ac:dyDescent="0.3">
      <c r="A424" s="3">
        <v>42427</v>
      </c>
      <c r="B424" s="3" t="str">
        <f t="shared" si="6"/>
        <v>Q1-2016</v>
      </c>
      <c r="C424" t="s">
        <v>10</v>
      </c>
      <c r="D424">
        <v>9</v>
      </c>
      <c r="E424" t="s">
        <v>5</v>
      </c>
      <c r="F424" s="1" t="str">
        <f>TEXT(EnergyDemand__2_14[[#This Row],[Date]],"yyyy")</f>
        <v>2016</v>
      </c>
      <c r="G424">
        <v>17.7</v>
      </c>
      <c r="H424">
        <v>22.2</v>
      </c>
      <c r="I424">
        <v>17.7</v>
      </c>
      <c r="J424">
        <v>0</v>
      </c>
      <c r="K424" t="s">
        <v>22</v>
      </c>
      <c r="L424" t="s">
        <v>21</v>
      </c>
      <c r="M424" s="42">
        <v>110545.84</v>
      </c>
      <c r="N424" s="4">
        <v>32.105705630000003</v>
      </c>
      <c r="O424" s="5">
        <v>3549152.1976999999</v>
      </c>
      <c r="P424">
        <v>423</v>
      </c>
    </row>
    <row r="425" spans="1:16" hidden="1" x14ac:dyDescent="0.3">
      <c r="A425" s="3">
        <v>42428</v>
      </c>
      <c r="B425" s="3" t="str">
        <f t="shared" si="6"/>
        <v>Q1-2016</v>
      </c>
      <c r="C425" t="s">
        <v>10</v>
      </c>
      <c r="D425">
        <v>9</v>
      </c>
      <c r="E425" t="s">
        <v>6</v>
      </c>
      <c r="F425" s="1" t="str">
        <f>TEXT(EnergyDemand__2_14[[#This Row],[Date]],"yyyy")</f>
        <v>2016</v>
      </c>
      <c r="G425">
        <v>17.7</v>
      </c>
      <c r="H425">
        <v>22.7</v>
      </c>
      <c r="I425">
        <v>21.5</v>
      </c>
      <c r="J425">
        <v>0</v>
      </c>
      <c r="K425" t="s">
        <v>22</v>
      </c>
      <c r="L425" t="s">
        <v>21</v>
      </c>
      <c r="M425" s="42">
        <v>105781.985</v>
      </c>
      <c r="N425" s="4">
        <v>30.398442679999999</v>
      </c>
      <c r="O425" s="5">
        <v>3215607.6076000002</v>
      </c>
      <c r="P425">
        <v>424</v>
      </c>
    </row>
    <row r="426" spans="1:16" hidden="1" x14ac:dyDescent="0.3">
      <c r="A426" s="3">
        <v>42429</v>
      </c>
      <c r="B426" s="3" t="str">
        <f t="shared" si="6"/>
        <v>Q1-2016</v>
      </c>
      <c r="C426" t="s">
        <v>10</v>
      </c>
      <c r="D426">
        <v>10</v>
      </c>
      <c r="E426" t="s">
        <v>7</v>
      </c>
      <c r="F426" s="1" t="str">
        <f>TEXT(EnergyDemand__2_14[[#This Row],[Date]],"yyyy")</f>
        <v>2016</v>
      </c>
      <c r="G426">
        <v>15</v>
      </c>
      <c r="H426">
        <v>23.7</v>
      </c>
      <c r="I426">
        <v>18.2</v>
      </c>
      <c r="J426">
        <v>0</v>
      </c>
      <c r="K426" t="s">
        <v>22</v>
      </c>
      <c r="L426" t="s">
        <v>21</v>
      </c>
      <c r="M426" s="42">
        <v>125400.08</v>
      </c>
      <c r="N426" s="4">
        <v>41.258079010000003</v>
      </c>
      <c r="O426" s="5">
        <v>5173766.4084999999</v>
      </c>
      <c r="P426">
        <v>425</v>
      </c>
    </row>
    <row r="427" spans="1:16" hidden="1" x14ac:dyDescent="0.3">
      <c r="A427" s="3">
        <v>42430</v>
      </c>
      <c r="B427" s="3" t="str">
        <f t="shared" si="6"/>
        <v>Q1-2016</v>
      </c>
      <c r="C427" t="s">
        <v>11</v>
      </c>
      <c r="D427">
        <v>10</v>
      </c>
      <c r="E427" t="s">
        <v>8</v>
      </c>
      <c r="F427" s="1" t="str">
        <f>TEXT(EnergyDemand__2_14[[#This Row],[Date]],"yyyy")</f>
        <v>2016</v>
      </c>
      <c r="G427">
        <v>17.3</v>
      </c>
      <c r="H427">
        <v>33.700000000000003</v>
      </c>
      <c r="I427">
        <v>23.4</v>
      </c>
      <c r="J427">
        <v>0</v>
      </c>
      <c r="K427" t="s">
        <v>22</v>
      </c>
      <c r="L427" t="s">
        <v>21</v>
      </c>
      <c r="M427" s="42">
        <v>142242.595</v>
      </c>
      <c r="N427" s="4">
        <v>96.287619219999996</v>
      </c>
      <c r="O427" s="5">
        <v>13696200.824200001</v>
      </c>
      <c r="P427">
        <v>426</v>
      </c>
    </row>
    <row r="428" spans="1:16" hidden="1" x14ac:dyDescent="0.3">
      <c r="A428" s="3">
        <v>42431</v>
      </c>
      <c r="B428" s="3" t="str">
        <f t="shared" si="6"/>
        <v>Q1-2016</v>
      </c>
      <c r="C428" t="s">
        <v>11</v>
      </c>
      <c r="D428">
        <v>10</v>
      </c>
      <c r="E428" t="s">
        <v>9</v>
      </c>
      <c r="F428" s="1" t="str">
        <f>TEXT(EnergyDemand__2_14[[#This Row],[Date]],"yyyy")</f>
        <v>2016</v>
      </c>
      <c r="G428">
        <v>17.600000000000001</v>
      </c>
      <c r="H428">
        <v>34.700000000000003</v>
      </c>
      <c r="I428">
        <v>22.6</v>
      </c>
      <c r="J428">
        <v>0</v>
      </c>
      <c r="K428" t="s">
        <v>22</v>
      </c>
      <c r="L428" t="s">
        <v>21</v>
      </c>
      <c r="M428" s="42">
        <v>145182.98000000001</v>
      </c>
      <c r="N428" s="4">
        <v>53.911071139999997</v>
      </c>
      <c r="O428" s="5">
        <v>7826969.9631000003</v>
      </c>
      <c r="P428">
        <v>427</v>
      </c>
    </row>
    <row r="429" spans="1:16" hidden="1" x14ac:dyDescent="0.3">
      <c r="A429" s="3">
        <v>42432</v>
      </c>
      <c r="B429" s="3" t="str">
        <f t="shared" si="6"/>
        <v>Q1-2016</v>
      </c>
      <c r="C429" t="s">
        <v>11</v>
      </c>
      <c r="D429">
        <v>10</v>
      </c>
      <c r="E429" t="s">
        <v>3</v>
      </c>
      <c r="F429" s="1" t="str">
        <f>TEXT(EnergyDemand__2_14[[#This Row],[Date]],"yyyy")</f>
        <v>2016</v>
      </c>
      <c r="G429">
        <v>17.399999999999999</v>
      </c>
      <c r="H429">
        <v>23.9</v>
      </c>
      <c r="I429">
        <v>21.8</v>
      </c>
      <c r="J429">
        <v>0.2</v>
      </c>
      <c r="K429" t="s">
        <v>22</v>
      </c>
      <c r="L429" t="s">
        <v>21</v>
      </c>
      <c r="M429" s="42">
        <v>136226.12</v>
      </c>
      <c r="N429" s="4">
        <v>49.552162510000002</v>
      </c>
      <c r="O429" s="5">
        <v>6750298.8362999996</v>
      </c>
      <c r="P429">
        <v>428</v>
      </c>
    </row>
    <row r="430" spans="1:16" hidden="1" x14ac:dyDescent="0.3">
      <c r="A430" s="3">
        <v>42433</v>
      </c>
      <c r="B430" s="3" t="str">
        <f t="shared" si="6"/>
        <v>Q1-2016</v>
      </c>
      <c r="C430" t="s">
        <v>11</v>
      </c>
      <c r="D430">
        <v>10</v>
      </c>
      <c r="E430" t="s">
        <v>4</v>
      </c>
      <c r="F430" s="1" t="str">
        <f>TEXT(EnergyDemand__2_14[[#This Row],[Date]],"yyyy")</f>
        <v>2016</v>
      </c>
      <c r="G430">
        <v>16.5</v>
      </c>
      <c r="H430">
        <v>33</v>
      </c>
      <c r="I430">
        <v>21.2</v>
      </c>
      <c r="J430">
        <v>0.2</v>
      </c>
      <c r="K430" t="s">
        <v>22</v>
      </c>
      <c r="L430" t="s">
        <v>21</v>
      </c>
      <c r="M430" s="42">
        <v>149376.57</v>
      </c>
      <c r="N430" s="4">
        <v>43.227417260000003</v>
      </c>
      <c r="O430" s="5">
        <v>6457163.3202999998</v>
      </c>
      <c r="P430">
        <v>429</v>
      </c>
    </row>
    <row r="431" spans="1:16" hidden="1" x14ac:dyDescent="0.3">
      <c r="A431" s="3">
        <v>42434</v>
      </c>
      <c r="B431" s="3" t="str">
        <f t="shared" si="6"/>
        <v>Q1-2016</v>
      </c>
      <c r="C431" t="s">
        <v>11</v>
      </c>
      <c r="D431">
        <v>10</v>
      </c>
      <c r="E431" t="s">
        <v>5</v>
      </c>
      <c r="F431" s="1" t="str">
        <f>TEXT(EnergyDemand__2_14[[#This Row],[Date]],"yyyy")</f>
        <v>2016</v>
      </c>
      <c r="G431">
        <v>20.399999999999999</v>
      </c>
      <c r="H431">
        <v>23.7</v>
      </c>
      <c r="I431">
        <v>11.4</v>
      </c>
      <c r="J431">
        <v>1.2</v>
      </c>
      <c r="K431" t="s">
        <v>22</v>
      </c>
      <c r="L431" t="s">
        <v>21</v>
      </c>
      <c r="M431" s="42">
        <v>124692.315</v>
      </c>
      <c r="N431" s="4">
        <v>37.425385800000001</v>
      </c>
      <c r="O431" s="5">
        <v>4666657.9951999998</v>
      </c>
      <c r="P431">
        <v>430</v>
      </c>
    </row>
    <row r="432" spans="1:16" hidden="1" x14ac:dyDescent="0.3">
      <c r="A432" s="3">
        <v>42435</v>
      </c>
      <c r="B432" s="3" t="str">
        <f t="shared" si="6"/>
        <v>Q1-2016</v>
      </c>
      <c r="C432" t="s">
        <v>11</v>
      </c>
      <c r="D432">
        <v>10</v>
      </c>
      <c r="E432" t="s">
        <v>6</v>
      </c>
      <c r="F432" s="1" t="str">
        <f>TEXT(EnergyDemand__2_14[[#This Row],[Date]],"yyyy")</f>
        <v>2016</v>
      </c>
      <c r="G432">
        <v>17.399999999999999</v>
      </c>
      <c r="H432">
        <v>25.2</v>
      </c>
      <c r="I432">
        <v>21.3</v>
      </c>
      <c r="J432">
        <v>0</v>
      </c>
      <c r="K432" t="s">
        <v>22</v>
      </c>
      <c r="L432" t="s">
        <v>21</v>
      </c>
      <c r="M432" s="42">
        <v>117707.95</v>
      </c>
      <c r="N432" s="4">
        <v>41.320647800000003</v>
      </c>
      <c r="O432" s="5">
        <v>4863768.7451999998</v>
      </c>
      <c r="P432">
        <v>431</v>
      </c>
    </row>
    <row r="433" spans="1:16" hidden="1" x14ac:dyDescent="0.3">
      <c r="A433" s="3">
        <v>42436</v>
      </c>
      <c r="B433" s="3" t="str">
        <f t="shared" si="6"/>
        <v>Q1-2016</v>
      </c>
      <c r="C433" t="s">
        <v>11</v>
      </c>
      <c r="D433">
        <v>11</v>
      </c>
      <c r="E433" t="s">
        <v>7</v>
      </c>
      <c r="F433" s="1" t="str">
        <f>TEXT(EnergyDemand__2_14[[#This Row],[Date]],"yyyy")</f>
        <v>2016</v>
      </c>
      <c r="G433">
        <v>18.600000000000001</v>
      </c>
      <c r="H433">
        <v>24.9</v>
      </c>
      <c r="I433">
        <v>7.9</v>
      </c>
      <c r="J433">
        <v>3.2</v>
      </c>
      <c r="K433" t="s">
        <v>22</v>
      </c>
      <c r="L433" t="s">
        <v>21</v>
      </c>
      <c r="M433" s="42">
        <v>131465.82500000001</v>
      </c>
      <c r="N433" s="4">
        <v>41.149502560000002</v>
      </c>
      <c r="O433" s="5">
        <v>5409753.3024000004</v>
      </c>
      <c r="P433">
        <v>432</v>
      </c>
    </row>
    <row r="434" spans="1:16" hidden="1" x14ac:dyDescent="0.3">
      <c r="A434" s="3">
        <v>42437</v>
      </c>
      <c r="B434" s="3" t="str">
        <f t="shared" si="6"/>
        <v>Q1-2016</v>
      </c>
      <c r="C434" t="s">
        <v>11</v>
      </c>
      <c r="D434">
        <v>11</v>
      </c>
      <c r="E434" t="s">
        <v>8</v>
      </c>
      <c r="F434" s="1" t="str">
        <f>TEXT(EnergyDemand__2_14[[#This Row],[Date]],"yyyy")</f>
        <v>2016</v>
      </c>
      <c r="G434">
        <v>19.899999999999999</v>
      </c>
      <c r="H434">
        <v>38.9</v>
      </c>
      <c r="I434">
        <v>20.8</v>
      </c>
      <c r="J434">
        <v>0.6</v>
      </c>
      <c r="K434" t="s">
        <v>22</v>
      </c>
      <c r="L434" t="s">
        <v>21</v>
      </c>
      <c r="M434" s="42">
        <v>160285.01500000001</v>
      </c>
      <c r="N434" s="4">
        <v>253.0320323</v>
      </c>
      <c r="O434" s="5">
        <v>40557243.092699997</v>
      </c>
      <c r="P434">
        <v>433</v>
      </c>
    </row>
    <row r="435" spans="1:16" hidden="1" x14ac:dyDescent="0.3">
      <c r="A435" s="3">
        <v>42438</v>
      </c>
      <c r="B435" s="3" t="str">
        <f t="shared" si="6"/>
        <v>Q1-2016</v>
      </c>
      <c r="C435" t="s">
        <v>11</v>
      </c>
      <c r="D435">
        <v>11</v>
      </c>
      <c r="E435" t="s">
        <v>9</v>
      </c>
      <c r="F435" s="1" t="str">
        <f>TEXT(EnergyDemand__2_14[[#This Row],[Date]],"yyyy")</f>
        <v>2016</v>
      </c>
      <c r="G435">
        <v>20.8</v>
      </c>
      <c r="H435">
        <v>28.5</v>
      </c>
      <c r="I435">
        <v>10.8</v>
      </c>
      <c r="J435">
        <v>0</v>
      </c>
      <c r="K435" t="s">
        <v>22</v>
      </c>
      <c r="L435" t="s">
        <v>21</v>
      </c>
      <c r="M435" s="42">
        <v>152599.125</v>
      </c>
      <c r="N435" s="4">
        <v>66.411603389999996</v>
      </c>
      <c r="O435" s="5">
        <v>10134352.567199999</v>
      </c>
      <c r="P435">
        <v>434</v>
      </c>
    </row>
    <row r="436" spans="1:16" hidden="1" x14ac:dyDescent="0.3">
      <c r="A436" s="3">
        <v>42439</v>
      </c>
      <c r="B436" s="3" t="str">
        <f t="shared" si="6"/>
        <v>Q1-2016</v>
      </c>
      <c r="C436" t="s">
        <v>11</v>
      </c>
      <c r="D436">
        <v>11</v>
      </c>
      <c r="E436" t="s">
        <v>3</v>
      </c>
      <c r="F436" s="1" t="str">
        <f>TEXT(EnergyDemand__2_14[[#This Row],[Date]],"yyyy")</f>
        <v>2016</v>
      </c>
      <c r="G436">
        <v>18.100000000000001</v>
      </c>
      <c r="H436">
        <v>22.1</v>
      </c>
      <c r="I436">
        <v>3.9</v>
      </c>
      <c r="J436">
        <v>0.6</v>
      </c>
      <c r="K436" t="s">
        <v>22</v>
      </c>
      <c r="L436" t="s">
        <v>21</v>
      </c>
      <c r="M436" s="42">
        <v>135635.70499999999</v>
      </c>
      <c r="N436" s="4">
        <v>46.521612349999998</v>
      </c>
      <c r="O436" s="5">
        <v>6309991.6887999997</v>
      </c>
      <c r="P436">
        <v>435</v>
      </c>
    </row>
    <row r="437" spans="1:16" hidden="1" x14ac:dyDescent="0.3">
      <c r="A437" s="3">
        <v>42440</v>
      </c>
      <c r="B437" s="3" t="str">
        <f t="shared" si="6"/>
        <v>Q1-2016</v>
      </c>
      <c r="C437" t="s">
        <v>11</v>
      </c>
      <c r="D437">
        <v>11</v>
      </c>
      <c r="E437" t="s">
        <v>4</v>
      </c>
      <c r="F437" s="1" t="str">
        <f>TEXT(EnergyDemand__2_14[[#This Row],[Date]],"yyyy")</f>
        <v>2016</v>
      </c>
      <c r="G437">
        <v>18.8</v>
      </c>
      <c r="H437">
        <v>26.1</v>
      </c>
      <c r="I437">
        <v>19.600000000000001</v>
      </c>
      <c r="J437">
        <v>8.4</v>
      </c>
      <c r="K437" t="s">
        <v>22</v>
      </c>
      <c r="L437" t="s">
        <v>21</v>
      </c>
      <c r="M437" s="42">
        <v>141414.35</v>
      </c>
      <c r="N437" s="4">
        <v>49.793533140000001</v>
      </c>
      <c r="O437" s="5">
        <v>7041520.1232000003</v>
      </c>
      <c r="P437">
        <v>436</v>
      </c>
    </row>
    <row r="438" spans="1:16" hidden="1" x14ac:dyDescent="0.3">
      <c r="A438" s="3">
        <v>42441</v>
      </c>
      <c r="B438" s="3" t="str">
        <f t="shared" si="6"/>
        <v>Q1-2016</v>
      </c>
      <c r="C438" t="s">
        <v>11</v>
      </c>
      <c r="D438">
        <v>11</v>
      </c>
      <c r="E438" t="s">
        <v>5</v>
      </c>
      <c r="F438" s="1" t="str">
        <f>TEXT(EnergyDemand__2_14[[#This Row],[Date]],"yyyy")</f>
        <v>2016</v>
      </c>
      <c r="G438">
        <v>18.7</v>
      </c>
      <c r="H438">
        <v>22.3</v>
      </c>
      <c r="I438">
        <v>7</v>
      </c>
      <c r="J438">
        <v>0.2</v>
      </c>
      <c r="K438" t="s">
        <v>22</v>
      </c>
      <c r="L438" t="s">
        <v>21</v>
      </c>
      <c r="M438" s="42">
        <v>119690.755</v>
      </c>
      <c r="N438" s="4">
        <v>37.321013860000001</v>
      </c>
      <c r="O438" s="5">
        <v>4466980.3262999998</v>
      </c>
      <c r="P438">
        <v>437</v>
      </c>
    </row>
    <row r="439" spans="1:16" hidden="1" x14ac:dyDescent="0.3">
      <c r="A439" s="3">
        <v>42442</v>
      </c>
      <c r="B439" s="3" t="str">
        <f t="shared" si="6"/>
        <v>Q1-2016</v>
      </c>
      <c r="C439" t="s">
        <v>11</v>
      </c>
      <c r="D439">
        <v>11</v>
      </c>
      <c r="E439" t="s">
        <v>6</v>
      </c>
      <c r="F439" s="1" t="str">
        <f>TEXT(EnergyDemand__2_14[[#This Row],[Date]],"yyyy")</f>
        <v>2016</v>
      </c>
      <c r="G439">
        <v>17.7</v>
      </c>
      <c r="H439">
        <v>23.2</v>
      </c>
      <c r="I439">
        <v>13.8</v>
      </c>
      <c r="J439">
        <v>0</v>
      </c>
      <c r="K439" t="s">
        <v>22</v>
      </c>
      <c r="L439" t="s">
        <v>21</v>
      </c>
      <c r="M439" s="42">
        <v>111329.62</v>
      </c>
      <c r="N439" s="4">
        <v>30.086962100000001</v>
      </c>
      <c r="O439" s="5">
        <v>3349570.0575000001</v>
      </c>
      <c r="P439">
        <v>438</v>
      </c>
    </row>
    <row r="440" spans="1:16" hidden="1" x14ac:dyDescent="0.3">
      <c r="A440" s="3">
        <v>42443</v>
      </c>
      <c r="B440" s="3" t="str">
        <f t="shared" si="6"/>
        <v>Q1-2016</v>
      </c>
      <c r="C440" t="s">
        <v>11</v>
      </c>
      <c r="D440">
        <v>12</v>
      </c>
      <c r="E440" t="s">
        <v>7</v>
      </c>
      <c r="F440" s="1" t="str">
        <f>TEXT(EnergyDemand__2_14[[#This Row],[Date]],"yyyy")</f>
        <v>2016</v>
      </c>
      <c r="G440">
        <v>18.399999999999999</v>
      </c>
      <c r="H440">
        <v>21.3</v>
      </c>
      <c r="I440">
        <v>10.6</v>
      </c>
      <c r="J440">
        <v>0</v>
      </c>
      <c r="K440" t="s">
        <v>22</v>
      </c>
      <c r="L440" t="s">
        <v>22</v>
      </c>
      <c r="M440" s="42">
        <v>105388.57</v>
      </c>
      <c r="N440" s="4">
        <v>24.794429990000001</v>
      </c>
      <c r="O440" s="5">
        <v>2613049.5205999999</v>
      </c>
      <c r="P440">
        <v>439</v>
      </c>
    </row>
    <row r="441" spans="1:16" hidden="1" x14ac:dyDescent="0.3">
      <c r="A441" s="3">
        <v>42444</v>
      </c>
      <c r="B441" s="3" t="str">
        <f t="shared" si="6"/>
        <v>Q1-2016</v>
      </c>
      <c r="C441" t="s">
        <v>11</v>
      </c>
      <c r="D441">
        <v>12</v>
      </c>
      <c r="E441" t="s">
        <v>8</v>
      </c>
      <c r="F441" s="1" t="str">
        <f>TEXT(EnergyDemand__2_14[[#This Row],[Date]],"yyyy")</f>
        <v>2016</v>
      </c>
      <c r="G441">
        <v>15.1</v>
      </c>
      <c r="H441">
        <v>26.8</v>
      </c>
      <c r="I441">
        <v>20.7</v>
      </c>
      <c r="J441">
        <v>0</v>
      </c>
      <c r="K441" t="s">
        <v>22</v>
      </c>
      <c r="L441" t="s">
        <v>21</v>
      </c>
      <c r="M441" s="42">
        <v>123073.98</v>
      </c>
      <c r="N441" s="4">
        <v>28.46012769</v>
      </c>
      <c r="O441" s="5">
        <v>3502701.1861</v>
      </c>
      <c r="P441">
        <v>440</v>
      </c>
    </row>
    <row r="442" spans="1:16" hidden="1" x14ac:dyDescent="0.3">
      <c r="A442" s="3">
        <v>42445</v>
      </c>
      <c r="B442" s="3" t="str">
        <f t="shared" si="6"/>
        <v>Q1-2016</v>
      </c>
      <c r="C442" t="s">
        <v>11</v>
      </c>
      <c r="D442">
        <v>12</v>
      </c>
      <c r="E442" t="s">
        <v>9</v>
      </c>
      <c r="F442" s="1" t="str">
        <f>TEXT(EnergyDemand__2_14[[#This Row],[Date]],"yyyy")</f>
        <v>2016</v>
      </c>
      <c r="G442">
        <v>15.3</v>
      </c>
      <c r="H442">
        <v>31.4</v>
      </c>
      <c r="I442">
        <v>18.899999999999999</v>
      </c>
      <c r="J442">
        <v>0</v>
      </c>
      <c r="K442" t="s">
        <v>22</v>
      </c>
      <c r="L442" t="s">
        <v>21</v>
      </c>
      <c r="M442" s="42">
        <v>135047.625</v>
      </c>
      <c r="N442" s="4">
        <v>54.353055810000001</v>
      </c>
      <c r="O442" s="5">
        <v>7340251.0986000001</v>
      </c>
      <c r="P442">
        <v>441</v>
      </c>
    </row>
    <row r="443" spans="1:16" hidden="1" x14ac:dyDescent="0.3">
      <c r="A443" s="3">
        <v>42446</v>
      </c>
      <c r="B443" s="3" t="str">
        <f t="shared" si="6"/>
        <v>Q1-2016</v>
      </c>
      <c r="C443" t="s">
        <v>11</v>
      </c>
      <c r="D443">
        <v>12</v>
      </c>
      <c r="E443" t="s">
        <v>3</v>
      </c>
      <c r="F443" s="1" t="str">
        <f>TEXT(EnergyDemand__2_14[[#This Row],[Date]],"yyyy")</f>
        <v>2016</v>
      </c>
      <c r="G443">
        <v>18.3</v>
      </c>
      <c r="H443">
        <v>32.5</v>
      </c>
      <c r="I443">
        <v>19.600000000000001</v>
      </c>
      <c r="J443">
        <v>0</v>
      </c>
      <c r="K443" t="s">
        <v>22</v>
      </c>
      <c r="L443" t="s">
        <v>21</v>
      </c>
      <c r="M443" s="42">
        <v>143184.80499999999</v>
      </c>
      <c r="N443" s="4">
        <v>49.491101499999999</v>
      </c>
      <c r="O443" s="5">
        <v>7086373.7175000003</v>
      </c>
      <c r="P443">
        <v>442</v>
      </c>
    </row>
    <row r="444" spans="1:16" hidden="1" x14ac:dyDescent="0.3">
      <c r="A444" s="3">
        <v>42447</v>
      </c>
      <c r="B444" s="3" t="str">
        <f t="shared" si="6"/>
        <v>Q1-2016</v>
      </c>
      <c r="C444" t="s">
        <v>11</v>
      </c>
      <c r="D444">
        <v>12</v>
      </c>
      <c r="E444" t="s">
        <v>4</v>
      </c>
      <c r="F444" s="1" t="str">
        <f>TEXT(EnergyDemand__2_14[[#This Row],[Date]],"yyyy")</f>
        <v>2016</v>
      </c>
      <c r="G444">
        <v>15.2</v>
      </c>
      <c r="H444">
        <v>19.5</v>
      </c>
      <c r="I444">
        <v>6.7</v>
      </c>
      <c r="J444">
        <v>13.4</v>
      </c>
      <c r="K444" t="s">
        <v>22</v>
      </c>
      <c r="L444" t="s">
        <v>21</v>
      </c>
      <c r="M444" s="42">
        <v>118189.72</v>
      </c>
      <c r="N444" s="4">
        <v>33.972023620000002</v>
      </c>
      <c r="O444" s="5">
        <v>4015143.9594999999</v>
      </c>
      <c r="P444">
        <v>443</v>
      </c>
    </row>
    <row r="445" spans="1:16" hidden="1" x14ac:dyDescent="0.3">
      <c r="A445" s="3">
        <v>42448</v>
      </c>
      <c r="B445" s="3" t="str">
        <f t="shared" si="6"/>
        <v>Q1-2016</v>
      </c>
      <c r="C445" t="s">
        <v>11</v>
      </c>
      <c r="D445">
        <v>12</v>
      </c>
      <c r="E445" t="s">
        <v>5</v>
      </c>
      <c r="F445" s="1" t="str">
        <f>TEXT(EnergyDemand__2_14[[#This Row],[Date]],"yyyy")</f>
        <v>2016</v>
      </c>
      <c r="G445">
        <v>12</v>
      </c>
      <c r="H445">
        <v>18.8</v>
      </c>
      <c r="I445">
        <v>10.7</v>
      </c>
      <c r="J445">
        <v>5.8</v>
      </c>
      <c r="K445" t="s">
        <v>22</v>
      </c>
      <c r="L445" t="s">
        <v>21</v>
      </c>
      <c r="M445" s="42">
        <v>105484.1</v>
      </c>
      <c r="N445" s="4">
        <v>48.717489980000003</v>
      </c>
      <c r="O445" s="5">
        <v>5138920.5848000003</v>
      </c>
      <c r="P445">
        <v>444</v>
      </c>
    </row>
    <row r="446" spans="1:16" hidden="1" x14ac:dyDescent="0.3">
      <c r="A446" s="3">
        <v>42449</v>
      </c>
      <c r="B446" s="3" t="str">
        <f t="shared" si="6"/>
        <v>Q1-2016</v>
      </c>
      <c r="C446" t="s">
        <v>11</v>
      </c>
      <c r="D446">
        <v>12</v>
      </c>
      <c r="E446" t="s">
        <v>6</v>
      </c>
      <c r="F446" s="1" t="str">
        <f>TEXT(EnergyDemand__2_14[[#This Row],[Date]],"yyyy")</f>
        <v>2016</v>
      </c>
      <c r="G446">
        <v>10.1</v>
      </c>
      <c r="H446">
        <v>23.3</v>
      </c>
      <c r="I446">
        <v>19</v>
      </c>
      <c r="J446">
        <v>0.2</v>
      </c>
      <c r="K446" t="s">
        <v>22</v>
      </c>
      <c r="L446" t="s">
        <v>21</v>
      </c>
      <c r="M446" s="42">
        <v>100394.06</v>
      </c>
      <c r="N446" s="4">
        <v>47.175064120000002</v>
      </c>
      <c r="O446" s="5">
        <v>4736096.2177999998</v>
      </c>
      <c r="P446">
        <v>445</v>
      </c>
    </row>
    <row r="447" spans="1:16" hidden="1" x14ac:dyDescent="0.3">
      <c r="A447" s="3">
        <v>42450</v>
      </c>
      <c r="B447" s="3" t="str">
        <f t="shared" si="6"/>
        <v>Q1-2016</v>
      </c>
      <c r="C447" t="s">
        <v>11</v>
      </c>
      <c r="D447">
        <v>13</v>
      </c>
      <c r="E447" t="s">
        <v>7</v>
      </c>
      <c r="F447" s="1" t="str">
        <f>TEXT(EnergyDemand__2_14[[#This Row],[Date]],"yyyy")</f>
        <v>2016</v>
      </c>
      <c r="G447">
        <v>11.2</v>
      </c>
      <c r="H447">
        <v>23.5</v>
      </c>
      <c r="I447">
        <v>19.7</v>
      </c>
      <c r="J447">
        <v>0</v>
      </c>
      <c r="K447" t="s">
        <v>22</v>
      </c>
      <c r="L447" t="s">
        <v>21</v>
      </c>
      <c r="M447" s="42">
        <v>117796.715</v>
      </c>
      <c r="N447" s="4">
        <v>49.676549350000002</v>
      </c>
      <c r="O447" s="5">
        <v>5851734.3260000004</v>
      </c>
      <c r="P447">
        <v>446</v>
      </c>
    </row>
    <row r="448" spans="1:16" hidden="1" x14ac:dyDescent="0.3">
      <c r="A448" s="3">
        <v>42451</v>
      </c>
      <c r="B448" s="3" t="str">
        <f t="shared" si="6"/>
        <v>Q1-2016</v>
      </c>
      <c r="C448" t="s">
        <v>11</v>
      </c>
      <c r="D448">
        <v>13</v>
      </c>
      <c r="E448" t="s">
        <v>8</v>
      </c>
      <c r="F448" s="1" t="str">
        <f>TEXT(EnergyDemand__2_14[[#This Row],[Date]],"yyyy")</f>
        <v>2016</v>
      </c>
      <c r="G448">
        <v>11.4</v>
      </c>
      <c r="H448">
        <v>24.3</v>
      </c>
      <c r="I448">
        <v>21.1</v>
      </c>
      <c r="J448">
        <v>0</v>
      </c>
      <c r="K448" t="s">
        <v>22</v>
      </c>
      <c r="L448" t="s">
        <v>21</v>
      </c>
      <c r="M448" s="42">
        <v>124081.46</v>
      </c>
      <c r="N448" s="4">
        <v>56.872748209999997</v>
      </c>
      <c r="O448" s="5">
        <v>7056853.6321</v>
      </c>
      <c r="P448">
        <v>447</v>
      </c>
    </row>
    <row r="449" spans="1:16" hidden="1" x14ac:dyDescent="0.3">
      <c r="A449" s="3">
        <v>42452</v>
      </c>
      <c r="B449" s="3" t="str">
        <f t="shared" si="6"/>
        <v>Q1-2016</v>
      </c>
      <c r="C449" t="s">
        <v>11</v>
      </c>
      <c r="D449">
        <v>13</v>
      </c>
      <c r="E449" t="s">
        <v>9</v>
      </c>
      <c r="F449" s="1" t="str">
        <f>TEXT(EnergyDemand__2_14[[#This Row],[Date]],"yyyy")</f>
        <v>2016</v>
      </c>
      <c r="G449">
        <v>13.7</v>
      </c>
      <c r="H449">
        <v>28.8</v>
      </c>
      <c r="I449">
        <v>12.7</v>
      </c>
      <c r="J449">
        <v>0</v>
      </c>
      <c r="K449" t="s">
        <v>22</v>
      </c>
      <c r="L449" t="s">
        <v>21</v>
      </c>
      <c r="M449" s="42">
        <v>126074.895</v>
      </c>
      <c r="N449" s="4">
        <v>44.262191379999997</v>
      </c>
      <c r="O449" s="5">
        <v>5580351.1306999996</v>
      </c>
      <c r="P449">
        <v>448</v>
      </c>
    </row>
    <row r="450" spans="1:16" hidden="1" x14ac:dyDescent="0.3">
      <c r="A450" s="3">
        <v>42453</v>
      </c>
      <c r="B450" s="3" t="str">
        <f t="shared" ref="B450:B513" si="7">"Q" &amp;INT((MONTH(A450)+2)/3) &amp; "-" &amp; YEAR(A450)</f>
        <v>Q1-2016</v>
      </c>
      <c r="C450" t="s">
        <v>11</v>
      </c>
      <c r="D450">
        <v>13</v>
      </c>
      <c r="E450" t="s">
        <v>3</v>
      </c>
      <c r="F450" s="1" t="str">
        <f>TEXT(EnergyDemand__2_14[[#This Row],[Date]],"yyyy")</f>
        <v>2016</v>
      </c>
      <c r="G450">
        <v>16.3</v>
      </c>
      <c r="H450">
        <v>21.2</v>
      </c>
      <c r="I450">
        <v>10.4</v>
      </c>
      <c r="J450">
        <v>0</v>
      </c>
      <c r="K450" t="s">
        <v>21</v>
      </c>
      <c r="L450" t="s">
        <v>21</v>
      </c>
      <c r="M450" s="42">
        <v>125072.73</v>
      </c>
      <c r="N450" s="4">
        <v>42.354944320000001</v>
      </c>
      <c r="O450" s="5">
        <v>5297448.5151000004</v>
      </c>
      <c r="P450">
        <v>449</v>
      </c>
    </row>
    <row r="451" spans="1:16" hidden="1" x14ac:dyDescent="0.3">
      <c r="A451" s="3">
        <v>42454</v>
      </c>
      <c r="B451" s="3" t="str">
        <f t="shared" si="7"/>
        <v>Q1-2016</v>
      </c>
      <c r="C451" t="s">
        <v>11</v>
      </c>
      <c r="D451">
        <v>13</v>
      </c>
      <c r="E451" t="s">
        <v>4</v>
      </c>
      <c r="F451" s="1" t="str">
        <f>TEXT(EnergyDemand__2_14[[#This Row],[Date]],"yyyy")</f>
        <v>2016</v>
      </c>
      <c r="G451">
        <v>15.9</v>
      </c>
      <c r="H451">
        <v>20.399999999999999</v>
      </c>
      <c r="I451">
        <v>14.4</v>
      </c>
      <c r="J451">
        <v>0</v>
      </c>
      <c r="K451" t="s">
        <v>21</v>
      </c>
      <c r="L451" t="s">
        <v>22</v>
      </c>
      <c r="M451" s="42">
        <v>101740.89</v>
      </c>
      <c r="N451" s="4">
        <v>30.221855479999999</v>
      </c>
      <c r="O451" s="5">
        <v>3074798.4739999999</v>
      </c>
      <c r="P451">
        <v>450</v>
      </c>
    </row>
    <row r="452" spans="1:16" hidden="1" x14ac:dyDescent="0.3">
      <c r="A452" s="3">
        <v>42455</v>
      </c>
      <c r="B452" s="3" t="str">
        <f t="shared" si="7"/>
        <v>Q1-2016</v>
      </c>
      <c r="C452" t="s">
        <v>11</v>
      </c>
      <c r="D452">
        <v>13</v>
      </c>
      <c r="E452" t="s">
        <v>5</v>
      </c>
      <c r="F452" s="1" t="str">
        <f>TEXT(EnergyDemand__2_14[[#This Row],[Date]],"yyyy")</f>
        <v>2016</v>
      </c>
      <c r="G452">
        <v>14.1</v>
      </c>
      <c r="H452">
        <v>20.2</v>
      </c>
      <c r="I452">
        <v>8.1999999999999993</v>
      </c>
      <c r="J452">
        <v>0.4</v>
      </c>
      <c r="K452" t="s">
        <v>21</v>
      </c>
      <c r="L452" t="s">
        <v>22</v>
      </c>
      <c r="M452" s="42">
        <v>102726.745</v>
      </c>
      <c r="N452" s="4">
        <v>30.539497430000001</v>
      </c>
      <c r="O452" s="5">
        <v>3137223.1649000002</v>
      </c>
      <c r="P452">
        <v>451</v>
      </c>
    </row>
    <row r="453" spans="1:16" hidden="1" x14ac:dyDescent="0.3">
      <c r="A453" s="3">
        <v>42456</v>
      </c>
      <c r="B453" s="3" t="str">
        <f t="shared" si="7"/>
        <v>Q1-2016</v>
      </c>
      <c r="C453" t="s">
        <v>11</v>
      </c>
      <c r="D453">
        <v>13</v>
      </c>
      <c r="E453" t="s">
        <v>6</v>
      </c>
      <c r="F453" s="1" t="str">
        <f>TEXT(EnergyDemand__2_14[[#This Row],[Date]],"yyyy")</f>
        <v>2016</v>
      </c>
      <c r="G453">
        <v>14.3</v>
      </c>
      <c r="H453">
        <v>19.899999999999999</v>
      </c>
      <c r="I453">
        <v>14</v>
      </c>
      <c r="J453">
        <v>1</v>
      </c>
      <c r="K453" t="s">
        <v>21</v>
      </c>
      <c r="L453" t="s">
        <v>22</v>
      </c>
      <c r="M453" s="42">
        <v>98324.645000000004</v>
      </c>
      <c r="N453" s="4">
        <v>25.861035210000001</v>
      </c>
      <c r="O453" s="5">
        <v>2542777.1063999999</v>
      </c>
      <c r="P453">
        <v>452</v>
      </c>
    </row>
    <row r="454" spans="1:16" hidden="1" x14ac:dyDescent="0.3">
      <c r="A454" s="3">
        <v>42457</v>
      </c>
      <c r="B454" s="3" t="str">
        <f t="shared" si="7"/>
        <v>Q1-2016</v>
      </c>
      <c r="C454" t="s">
        <v>11</v>
      </c>
      <c r="D454">
        <v>14</v>
      </c>
      <c r="E454" t="s">
        <v>7</v>
      </c>
      <c r="F454" s="1" t="str">
        <f>TEXT(EnergyDemand__2_14[[#This Row],[Date]],"yyyy")</f>
        <v>2016</v>
      </c>
      <c r="G454">
        <v>9.4</v>
      </c>
      <c r="H454">
        <v>19.2</v>
      </c>
      <c r="I454">
        <v>13</v>
      </c>
      <c r="J454">
        <v>0.2</v>
      </c>
      <c r="K454" t="s">
        <v>21</v>
      </c>
      <c r="L454" t="s">
        <v>22</v>
      </c>
      <c r="M454" s="42">
        <v>102746.6</v>
      </c>
      <c r="N454" s="4">
        <v>27.58617697</v>
      </c>
      <c r="O454" s="5">
        <v>2834385.8906999999</v>
      </c>
      <c r="P454">
        <v>453</v>
      </c>
    </row>
    <row r="455" spans="1:16" hidden="1" x14ac:dyDescent="0.3">
      <c r="A455" s="3">
        <v>42458</v>
      </c>
      <c r="B455" s="3" t="str">
        <f t="shared" si="7"/>
        <v>Q1-2016</v>
      </c>
      <c r="C455" t="s">
        <v>11</v>
      </c>
      <c r="D455">
        <v>14</v>
      </c>
      <c r="E455" t="s">
        <v>8</v>
      </c>
      <c r="F455" s="1" t="str">
        <f>TEXT(EnergyDemand__2_14[[#This Row],[Date]],"yyyy")</f>
        <v>2016</v>
      </c>
      <c r="G455">
        <v>14.5</v>
      </c>
      <c r="H455">
        <v>17.899999999999999</v>
      </c>
      <c r="I455">
        <v>5.7</v>
      </c>
      <c r="J455">
        <v>0</v>
      </c>
      <c r="K455" t="s">
        <v>21</v>
      </c>
      <c r="L455" t="s">
        <v>21</v>
      </c>
      <c r="M455" s="42">
        <v>118281.13</v>
      </c>
      <c r="N455" s="4">
        <v>31.070951350000001</v>
      </c>
      <c r="O455" s="5">
        <v>3675107.2359000002</v>
      </c>
      <c r="P455">
        <v>454</v>
      </c>
    </row>
    <row r="456" spans="1:16" hidden="1" x14ac:dyDescent="0.3">
      <c r="A456" s="3">
        <v>42459</v>
      </c>
      <c r="B456" s="3" t="str">
        <f t="shared" si="7"/>
        <v>Q1-2016</v>
      </c>
      <c r="C456" t="s">
        <v>11</v>
      </c>
      <c r="D456">
        <v>14</v>
      </c>
      <c r="E456" t="s">
        <v>9</v>
      </c>
      <c r="F456" s="1" t="str">
        <f>TEXT(EnergyDemand__2_14[[#This Row],[Date]],"yyyy")</f>
        <v>2016</v>
      </c>
      <c r="G456">
        <v>15.5</v>
      </c>
      <c r="H456">
        <v>18.7</v>
      </c>
      <c r="I456">
        <v>8.5</v>
      </c>
      <c r="J456">
        <v>0</v>
      </c>
      <c r="K456" t="s">
        <v>21</v>
      </c>
      <c r="L456" t="s">
        <v>21</v>
      </c>
      <c r="M456" s="42">
        <v>122625.21</v>
      </c>
      <c r="N456" s="4">
        <v>29.062513819999999</v>
      </c>
      <c r="O456" s="5">
        <v>3563796.8602999998</v>
      </c>
      <c r="P456">
        <v>455</v>
      </c>
    </row>
    <row r="457" spans="1:16" hidden="1" x14ac:dyDescent="0.3">
      <c r="A457" s="3">
        <v>42460</v>
      </c>
      <c r="B457" s="3" t="str">
        <f t="shared" si="7"/>
        <v>Q1-2016</v>
      </c>
      <c r="C457" t="s">
        <v>11</v>
      </c>
      <c r="D457">
        <v>14</v>
      </c>
      <c r="E457" t="s">
        <v>3</v>
      </c>
      <c r="F457" s="1" t="str">
        <f>TEXT(EnergyDemand__2_14[[#This Row],[Date]],"yyyy")</f>
        <v>2016</v>
      </c>
      <c r="G457">
        <v>11.3</v>
      </c>
      <c r="H457">
        <v>22.7</v>
      </c>
      <c r="I457">
        <v>17.100000000000001</v>
      </c>
      <c r="J457">
        <v>0</v>
      </c>
      <c r="K457" t="s">
        <v>21</v>
      </c>
      <c r="L457" t="s">
        <v>21</v>
      </c>
      <c r="M457" s="42">
        <v>122964.715</v>
      </c>
      <c r="N457" s="4">
        <v>21.90202897</v>
      </c>
      <c r="O457" s="5">
        <v>2693176.7502000001</v>
      </c>
      <c r="P457">
        <v>456</v>
      </c>
    </row>
    <row r="458" spans="1:16" hidden="1" x14ac:dyDescent="0.3">
      <c r="A458" s="3">
        <v>42461</v>
      </c>
      <c r="B458" s="3" t="str">
        <f t="shared" si="7"/>
        <v>Q2-2016</v>
      </c>
      <c r="C458" t="s">
        <v>12</v>
      </c>
      <c r="D458">
        <v>14</v>
      </c>
      <c r="E458" t="s">
        <v>4</v>
      </c>
      <c r="F458" s="1" t="str">
        <f>TEXT(EnergyDemand__2_14[[#This Row],[Date]],"yyyy")</f>
        <v>2016</v>
      </c>
      <c r="G458">
        <v>13.1</v>
      </c>
      <c r="H458">
        <v>26.5</v>
      </c>
      <c r="I458">
        <v>16.7</v>
      </c>
      <c r="J458">
        <v>0</v>
      </c>
      <c r="K458" t="s">
        <v>21</v>
      </c>
      <c r="L458" t="s">
        <v>21</v>
      </c>
      <c r="M458" s="42">
        <v>116321.60000000001</v>
      </c>
      <c r="N458" s="4">
        <v>14.49079665</v>
      </c>
      <c r="O458" s="5">
        <v>1685592.6516</v>
      </c>
      <c r="P458">
        <v>457</v>
      </c>
    </row>
    <row r="459" spans="1:16" hidden="1" x14ac:dyDescent="0.3">
      <c r="A459" s="3">
        <v>42462</v>
      </c>
      <c r="B459" s="3" t="str">
        <f t="shared" si="7"/>
        <v>Q2-2016</v>
      </c>
      <c r="C459" t="s">
        <v>12</v>
      </c>
      <c r="D459">
        <v>14</v>
      </c>
      <c r="E459" t="s">
        <v>5</v>
      </c>
      <c r="F459" s="1" t="str">
        <f>TEXT(EnergyDemand__2_14[[#This Row],[Date]],"yyyy")</f>
        <v>2016</v>
      </c>
      <c r="G459">
        <v>15.5</v>
      </c>
      <c r="H459">
        <v>19.5</v>
      </c>
      <c r="I459">
        <v>8.3000000000000007</v>
      </c>
      <c r="J459">
        <v>0</v>
      </c>
      <c r="K459" t="s">
        <v>21</v>
      </c>
      <c r="L459" t="s">
        <v>21</v>
      </c>
      <c r="M459" s="42">
        <v>102832.72</v>
      </c>
      <c r="N459" s="4">
        <v>13.56898646</v>
      </c>
      <c r="O459" s="5">
        <v>1395335.7853000001</v>
      </c>
      <c r="P459">
        <v>458</v>
      </c>
    </row>
    <row r="460" spans="1:16" hidden="1" x14ac:dyDescent="0.3">
      <c r="A460" s="3">
        <v>42463</v>
      </c>
      <c r="B460" s="3" t="str">
        <f t="shared" si="7"/>
        <v>Q2-2016</v>
      </c>
      <c r="C460" t="s">
        <v>12</v>
      </c>
      <c r="D460">
        <v>14</v>
      </c>
      <c r="E460" t="s">
        <v>6</v>
      </c>
      <c r="F460" s="1" t="str">
        <f>TEXT(EnergyDemand__2_14[[#This Row],[Date]],"yyyy")</f>
        <v>2016</v>
      </c>
      <c r="G460">
        <v>11.3</v>
      </c>
      <c r="H460">
        <v>18.8</v>
      </c>
      <c r="I460">
        <v>15.4</v>
      </c>
      <c r="J460">
        <v>0</v>
      </c>
      <c r="K460" t="s">
        <v>21</v>
      </c>
      <c r="L460" t="s">
        <v>21</v>
      </c>
      <c r="M460" s="42">
        <v>102084</v>
      </c>
      <c r="N460" s="4">
        <v>15.80399954</v>
      </c>
      <c r="O460" s="5">
        <v>1613335.4890000001</v>
      </c>
      <c r="P460">
        <v>459</v>
      </c>
    </row>
    <row r="461" spans="1:16" hidden="1" x14ac:dyDescent="0.3">
      <c r="A461" s="3">
        <v>42464</v>
      </c>
      <c r="B461" s="3" t="str">
        <f t="shared" si="7"/>
        <v>Q2-2016</v>
      </c>
      <c r="C461" t="s">
        <v>12</v>
      </c>
      <c r="D461">
        <v>15</v>
      </c>
      <c r="E461" t="s">
        <v>7</v>
      </c>
      <c r="F461" s="1" t="str">
        <f>TEXT(EnergyDemand__2_14[[#This Row],[Date]],"yyyy")</f>
        <v>2016</v>
      </c>
      <c r="G461">
        <v>9.6999999999999993</v>
      </c>
      <c r="H461">
        <v>21.2</v>
      </c>
      <c r="I461">
        <v>18.399999999999999</v>
      </c>
      <c r="J461">
        <v>0</v>
      </c>
      <c r="K461" t="s">
        <v>21</v>
      </c>
      <c r="L461" t="s">
        <v>21</v>
      </c>
      <c r="M461" s="42">
        <v>120445.735</v>
      </c>
      <c r="N461" s="4">
        <v>38.468550309999998</v>
      </c>
      <c r="O461" s="5">
        <v>4633372.8164999997</v>
      </c>
      <c r="P461">
        <v>460</v>
      </c>
    </row>
    <row r="462" spans="1:16" hidden="1" x14ac:dyDescent="0.3">
      <c r="A462" s="3">
        <v>42465</v>
      </c>
      <c r="B462" s="3" t="str">
        <f t="shared" si="7"/>
        <v>Q2-2016</v>
      </c>
      <c r="C462" t="s">
        <v>12</v>
      </c>
      <c r="D462">
        <v>15</v>
      </c>
      <c r="E462" t="s">
        <v>8</v>
      </c>
      <c r="F462" s="1" t="str">
        <f>TEXT(EnergyDemand__2_14[[#This Row],[Date]],"yyyy")</f>
        <v>2016</v>
      </c>
      <c r="G462">
        <v>12.3</v>
      </c>
      <c r="H462">
        <v>29</v>
      </c>
      <c r="I462">
        <v>17.100000000000001</v>
      </c>
      <c r="J462">
        <v>0</v>
      </c>
      <c r="K462" t="s">
        <v>21</v>
      </c>
      <c r="L462" t="s">
        <v>21</v>
      </c>
      <c r="M462" s="42">
        <v>120371.235</v>
      </c>
      <c r="N462" s="4">
        <v>21.423208150000001</v>
      </c>
      <c r="O462" s="5">
        <v>2578738.0227000001</v>
      </c>
      <c r="P462">
        <v>461</v>
      </c>
    </row>
    <row r="463" spans="1:16" hidden="1" x14ac:dyDescent="0.3">
      <c r="A463" s="3">
        <v>42466</v>
      </c>
      <c r="B463" s="3" t="str">
        <f t="shared" si="7"/>
        <v>Q2-2016</v>
      </c>
      <c r="C463" t="s">
        <v>12</v>
      </c>
      <c r="D463">
        <v>15</v>
      </c>
      <c r="E463" t="s">
        <v>9</v>
      </c>
      <c r="F463" s="1" t="str">
        <f>TEXT(EnergyDemand__2_14[[#This Row],[Date]],"yyyy")</f>
        <v>2016</v>
      </c>
      <c r="G463">
        <v>13.6</v>
      </c>
      <c r="H463">
        <v>15.6</v>
      </c>
      <c r="I463">
        <v>3.9</v>
      </c>
      <c r="J463">
        <v>12.8</v>
      </c>
      <c r="K463" t="s">
        <v>21</v>
      </c>
      <c r="L463" t="s">
        <v>21</v>
      </c>
      <c r="M463" s="42">
        <v>125657.125</v>
      </c>
      <c r="N463" s="4">
        <v>45.520804550000001</v>
      </c>
      <c r="O463" s="5">
        <v>5720013.4274000004</v>
      </c>
      <c r="P463">
        <v>462</v>
      </c>
    </row>
    <row r="464" spans="1:16" hidden="1" x14ac:dyDescent="0.3">
      <c r="A464" s="3">
        <v>42467</v>
      </c>
      <c r="B464" s="3" t="str">
        <f t="shared" si="7"/>
        <v>Q2-2016</v>
      </c>
      <c r="C464" t="s">
        <v>12</v>
      </c>
      <c r="D464">
        <v>15</v>
      </c>
      <c r="E464" t="s">
        <v>3</v>
      </c>
      <c r="F464" s="1" t="str">
        <f>TEXT(EnergyDemand__2_14[[#This Row],[Date]],"yyyy")</f>
        <v>2016</v>
      </c>
      <c r="G464">
        <v>8.3000000000000007</v>
      </c>
      <c r="H464">
        <v>18.399999999999999</v>
      </c>
      <c r="I464">
        <v>13.1</v>
      </c>
      <c r="J464">
        <v>6.8</v>
      </c>
      <c r="K464" t="s">
        <v>21</v>
      </c>
      <c r="L464" t="s">
        <v>21</v>
      </c>
      <c r="M464" s="42">
        <v>125663.33</v>
      </c>
      <c r="N464" s="4">
        <v>52.131968520000001</v>
      </c>
      <c r="O464" s="5">
        <v>6551076.7637</v>
      </c>
      <c r="P464">
        <v>463</v>
      </c>
    </row>
    <row r="465" spans="1:16" hidden="1" x14ac:dyDescent="0.3">
      <c r="A465" s="3">
        <v>42468</v>
      </c>
      <c r="B465" s="3" t="str">
        <f t="shared" si="7"/>
        <v>Q2-2016</v>
      </c>
      <c r="C465" t="s">
        <v>12</v>
      </c>
      <c r="D465">
        <v>15</v>
      </c>
      <c r="E465" t="s">
        <v>4</v>
      </c>
      <c r="F465" s="1" t="str">
        <f>TEXT(EnergyDemand__2_14[[#This Row],[Date]],"yyyy")</f>
        <v>2016</v>
      </c>
      <c r="G465">
        <v>11.9</v>
      </c>
      <c r="H465">
        <v>20</v>
      </c>
      <c r="I465">
        <v>9.6</v>
      </c>
      <c r="J465">
        <v>0</v>
      </c>
      <c r="K465" t="s">
        <v>21</v>
      </c>
      <c r="L465" t="s">
        <v>21</v>
      </c>
      <c r="M465" s="42">
        <v>124266.88499999999</v>
      </c>
      <c r="N465" s="4">
        <v>75.357810740000005</v>
      </c>
      <c r="O465" s="5">
        <v>9364480.4011000004</v>
      </c>
      <c r="P465">
        <v>464</v>
      </c>
    </row>
    <row r="466" spans="1:16" hidden="1" x14ac:dyDescent="0.3">
      <c r="A466" s="3">
        <v>42469</v>
      </c>
      <c r="B466" s="3" t="str">
        <f t="shared" si="7"/>
        <v>Q2-2016</v>
      </c>
      <c r="C466" t="s">
        <v>12</v>
      </c>
      <c r="D466">
        <v>15</v>
      </c>
      <c r="E466" t="s">
        <v>5</v>
      </c>
      <c r="F466" s="1" t="str">
        <f>TEXT(EnergyDemand__2_14[[#This Row],[Date]],"yyyy")</f>
        <v>2016</v>
      </c>
      <c r="G466">
        <v>10.4</v>
      </c>
      <c r="H466">
        <v>22.3</v>
      </c>
      <c r="I466">
        <v>13</v>
      </c>
      <c r="J466">
        <v>0</v>
      </c>
      <c r="K466" t="s">
        <v>21</v>
      </c>
      <c r="L466" t="s">
        <v>21</v>
      </c>
      <c r="M466" s="42">
        <v>109044.9</v>
      </c>
      <c r="N466" s="4">
        <v>73.139144529999996</v>
      </c>
      <c r="O466" s="5">
        <v>7975450.7013999997</v>
      </c>
      <c r="P466">
        <v>465</v>
      </c>
    </row>
    <row r="467" spans="1:16" hidden="1" x14ac:dyDescent="0.3">
      <c r="A467" s="3">
        <v>42470</v>
      </c>
      <c r="B467" s="3" t="str">
        <f t="shared" si="7"/>
        <v>Q2-2016</v>
      </c>
      <c r="C467" t="s">
        <v>12</v>
      </c>
      <c r="D467">
        <v>15</v>
      </c>
      <c r="E467" t="s">
        <v>6</v>
      </c>
      <c r="F467" s="1" t="str">
        <f>TEXT(EnergyDemand__2_14[[#This Row],[Date]],"yyyy")</f>
        <v>2016</v>
      </c>
      <c r="G467">
        <v>13.6</v>
      </c>
      <c r="H467">
        <v>23.5</v>
      </c>
      <c r="I467">
        <v>9.6</v>
      </c>
      <c r="J467">
        <v>0</v>
      </c>
      <c r="K467" t="s">
        <v>21</v>
      </c>
      <c r="L467" t="s">
        <v>21</v>
      </c>
      <c r="M467" s="42">
        <v>99845.345000000001</v>
      </c>
      <c r="N467" s="4">
        <v>35.120545749999998</v>
      </c>
      <c r="O467" s="5">
        <v>3506623.0070000002</v>
      </c>
      <c r="P467">
        <v>466</v>
      </c>
    </row>
    <row r="468" spans="1:16" hidden="1" x14ac:dyDescent="0.3">
      <c r="A468" s="3">
        <v>42471</v>
      </c>
      <c r="B468" s="3" t="str">
        <f t="shared" si="7"/>
        <v>Q2-2016</v>
      </c>
      <c r="C468" t="s">
        <v>12</v>
      </c>
      <c r="D468">
        <v>16</v>
      </c>
      <c r="E468" t="s">
        <v>7</v>
      </c>
      <c r="F468" s="1" t="str">
        <f>TEXT(EnergyDemand__2_14[[#This Row],[Date]],"yyyy")</f>
        <v>2016</v>
      </c>
      <c r="G468">
        <v>14.5</v>
      </c>
      <c r="H468">
        <v>20.100000000000001</v>
      </c>
      <c r="I468">
        <v>14.1</v>
      </c>
      <c r="J468">
        <v>0</v>
      </c>
      <c r="K468" t="s">
        <v>21</v>
      </c>
      <c r="L468" t="s">
        <v>21</v>
      </c>
      <c r="M468" s="42">
        <v>118614.005</v>
      </c>
      <c r="N468" s="4">
        <v>62.306510809999999</v>
      </c>
      <c r="O468" s="5">
        <v>7390424.7846999997</v>
      </c>
      <c r="P468">
        <v>467</v>
      </c>
    </row>
    <row r="469" spans="1:16" hidden="1" x14ac:dyDescent="0.3">
      <c r="A469" s="3">
        <v>42472</v>
      </c>
      <c r="B469" s="3" t="str">
        <f t="shared" si="7"/>
        <v>Q2-2016</v>
      </c>
      <c r="C469" t="s">
        <v>12</v>
      </c>
      <c r="D469">
        <v>16</v>
      </c>
      <c r="E469" t="s">
        <v>8</v>
      </c>
      <c r="F469" s="1" t="str">
        <f>TEXT(EnergyDemand__2_14[[#This Row],[Date]],"yyyy")</f>
        <v>2016</v>
      </c>
      <c r="G469">
        <v>14</v>
      </c>
      <c r="H469">
        <v>18.7</v>
      </c>
      <c r="I469">
        <v>13.5</v>
      </c>
      <c r="J469">
        <v>0.2</v>
      </c>
      <c r="K469" t="s">
        <v>22</v>
      </c>
      <c r="L469" t="s">
        <v>21</v>
      </c>
      <c r="M469" s="42">
        <v>123808.76</v>
      </c>
      <c r="N469" s="4">
        <v>62.964552500000003</v>
      </c>
      <c r="O469" s="5">
        <v>7795563.1689999998</v>
      </c>
      <c r="P469">
        <v>468</v>
      </c>
    </row>
    <row r="470" spans="1:16" hidden="1" x14ac:dyDescent="0.3">
      <c r="A470" s="3">
        <v>42473</v>
      </c>
      <c r="B470" s="3" t="str">
        <f t="shared" si="7"/>
        <v>Q2-2016</v>
      </c>
      <c r="C470" t="s">
        <v>12</v>
      </c>
      <c r="D470">
        <v>16</v>
      </c>
      <c r="E470" t="s">
        <v>9</v>
      </c>
      <c r="F470" s="1" t="str">
        <f>TEXT(EnergyDemand__2_14[[#This Row],[Date]],"yyyy")</f>
        <v>2016</v>
      </c>
      <c r="G470">
        <v>11.3</v>
      </c>
      <c r="H470">
        <v>20</v>
      </c>
      <c r="I470">
        <v>12.6</v>
      </c>
      <c r="J470">
        <v>0.2</v>
      </c>
      <c r="K470" t="s">
        <v>22</v>
      </c>
      <c r="L470" t="s">
        <v>21</v>
      </c>
      <c r="M470" s="42">
        <v>124686.63</v>
      </c>
      <c r="N470" s="4">
        <v>77.21022318</v>
      </c>
      <c r="O470" s="5">
        <v>9627082.5298999995</v>
      </c>
      <c r="P470">
        <v>469</v>
      </c>
    </row>
    <row r="471" spans="1:16" hidden="1" x14ac:dyDescent="0.3">
      <c r="A471" s="3">
        <v>42474</v>
      </c>
      <c r="B471" s="3" t="str">
        <f t="shared" si="7"/>
        <v>Q2-2016</v>
      </c>
      <c r="C471" t="s">
        <v>12</v>
      </c>
      <c r="D471">
        <v>16</v>
      </c>
      <c r="E471" t="s">
        <v>3</v>
      </c>
      <c r="F471" s="1" t="str">
        <f>TEXT(EnergyDemand__2_14[[#This Row],[Date]],"yyyy")</f>
        <v>2016</v>
      </c>
      <c r="G471">
        <v>11.6</v>
      </c>
      <c r="H471">
        <v>27</v>
      </c>
      <c r="I471">
        <v>12.7</v>
      </c>
      <c r="J471">
        <v>0</v>
      </c>
      <c r="K471" t="s">
        <v>22</v>
      </c>
      <c r="L471" t="s">
        <v>21</v>
      </c>
      <c r="M471" s="42">
        <v>126519.065</v>
      </c>
      <c r="N471" s="4">
        <v>92.925207040000004</v>
      </c>
      <c r="O471" s="5">
        <v>11756810.309599999</v>
      </c>
      <c r="P471">
        <v>470</v>
      </c>
    </row>
    <row r="472" spans="1:16" hidden="1" x14ac:dyDescent="0.3">
      <c r="A472" s="3">
        <v>42475</v>
      </c>
      <c r="B472" s="3" t="str">
        <f t="shared" si="7"/>
        <v>Q2-2016</v>
      </c>
      <c r="C472" t="s">
        <v>12</v>
      </c>
      <c r="D472">
        <v>16</v>
      </c>
      <c r="E472" t="s">
        <v>4</v>
      </c>
      <c r="F472" s="1" t="str">
        <f>TEXT(EnergyDemand__2_14[[#This Row],[Date]],"yyyy")</f>
        <v>2016</v>
      </c>
      <c r="G472">
        <v>13.4</v>
      </c>
      <c r="H472">
        <v>27</v>
      </c>
      <c r="I472">
        <v>15.9</v>
      </c>
      <c r="J472">
        <v>0</v>
      </c>
      <c r="K472" t="s">
        <v>22</v>
      </c>
      <c r="L472" t="s">
        <v>21</v>
      </c>
      <c r="M472" s="42">
        <v>124721.485</v>
      </c>
      <c r="N472" s="4">
        <v>81.717847939999999</v>
      </c>
      <c r="O472" s="5">
        <v>10191971.346100001</v>
      </c>
      <c r="P472">
        <v>471</v>
      </c>
    </row>
    <row r="473" spans="1:16" hidden="1" x14ac:dyDescent="0.3">
      <c r="A473" s="3">
        <v>42476</v>
      </c>
      <c r="B473" s="3" t="str">
        <f t="shared" si="7"/>
        <v>Q2-2016</v>
      </c>
      <c r="C473" t="s">
        <v>12</v>
      </c>
      <c r="D473">
        <v>16</v>
      </c>
      <c r="E473" t="s">
        <v>5</v>
      </c>
      <c r="F473" s="1" t="str">
        <f>TEXT(EnergyDemand__2_14[[#This Row],[Date]],"yyyy")</f>
        <v>2016</v>
      </c>
      <c r="G473">
        <v>14</v>
      </c>
      <c r="H473">
        <v>20.3</v>
      </c>
      <c r="I473">
        <v>8.3000000000000007</v>
      </c>
      <c r="J473">
        <v>0</v>
      </c>
      <c r="K473" t="s">
        <v>22</v>
      </c>
      <c r="L473" t="s">
        <v>21</v>
      </c>
      <c r="M473" s="42">
        <v>108525.965</v>
      </c>
      <c r="N473" s="4">
        <v>51.528968560000003</v>
      </c>
      <c r="O473" s="5">
        <v>5592231.0384</v>
      </c>
      <c r="P473">
        <v>472</v>
      </c>
    </row>
    <row r="474" spans="1:16" hidden="1" x14ac:dyDescent="0.3">
      <c r="A474" s="3">
        <v>42477</v>
      </c>
      <c r="B474" s="3" t="str">
        <f t="shared" si="7"/>
        <v>Q2-2016</v>
      </c>
      <c r="C474" t="s">
        <v>12</v>
      </c>
      <c r="D474">
        <v>16</v>
      </c>
      <c r="E474" t="s">
        <v>6</v>
      </c>
      <c r="F474" s="1" t="str">
        <f>TEXT(EnergyDemand__2_14[[#This Row],[Date]],"yyyy")</f>
        <v>2016</v>
      </c>
      <c r="G474">
        <v>13.1</v>
      </c>
      <c r="H474">
        <v>19.8</v>
      </c>
      <c r="I474">
        <v>14.7</v>
      </c>
      <c r="J474">
        <v>0</v>
      </c>
      <c r="K474" t="s">
        <v>22</v>
      </c>
      <c r="L474" t="s">
        <v>21</v>
      </c>
      <c r="M474" s="42">
        <v>100526.30499999999</v>
      </c>
      <c r="N474" s="4">
        <v>39.129443080000001</v>
      </c>
      <c r="O474" s="5">
        <v>3933538.3295</v>
      </c>
      <c r="P474">
        <v>473</v>
      </c>
    </row>
    <row r="475" spans="1:16" hidden="1" x14ac:dyDescent="0.3">
      <c r="A475" s="3">
        <v>42478</v>
      </c>
      <c r="B475" s="3" t="str">
        <f t="shared" si="7"/>
        <v>Q2-2016</v>
      </c>
      <c r="C475" t="s">
        <v>12</v>
      </c>
      <c r="D475">
        <v>17</v>
      </c>
      <c r="E475" t="s">
        <v>7</v>
      </c>
      <c r="F475" s="1" t="str">
        <f>TEXT(EnergyDemand__2_14[[#This Row],[Date]],"yyyy")</f>
        <v>2016</v>
      </c>
      <c r="G475">
        <v>9.8000000000000007</v>
      </c>
      <c r="H475">
        <v>25</v>
      </c>
      <c r="I475">
        <v>15</v>
      </c>
      <c r="J475">
        <v>0</v>
      </c>
      <c r="K475" t="s">
        <v>22</v>
      </c>
      <c r="L475" t="s">
        <v>21</v>
      </c>
      <c r="M475" s="42">
        <v>123441.82</v>
      </c>
      <c r="N475" s="4">
        <v>61.629114919999999</v>
      </c>
      <c r="O475" s="5">
        <v>7607610.1107000001</v>
      </c>
      <c r="P475">
        <v>474</v>
      </c>
    </row>
    <row r="476" spans="1:16" hidden="1" x14ac:dyDescent="0.3">
      <c r="A476" s="3">
        <v>42479</v>
      </c>
      <c r="B476" s="3" t="str">
        <f t="shared" si="7"/>
        <v>Q2-2016</v>
      </c>
      <c r="C476" t="s">
        <v>12</v>
      </c>
      <c r="D476">
        <v>17</v>
      </c>
      <c r="E476" t="s">
        <v>8</v>
      </c>
      <c r="F476" s="1" t="str">
        <f>TEXT(EnergyDemand__2_14[[#This Row],[Date]],"yyyy")</f>
        <v>2016</v>
      </c>
      <c r="G476">
        <v>13.6</v>
      </c>
      <c r="H476">
        <v>27.4</v>
      </c>
      <c r="I476">
        <v>14.5</v>
      </c>
      <c r="J476">
        <v>0</v>
      </c>
      <c r="K476" t="s">
        <v>22</v>
      </c>
      <c r="L476" t="s">
        <v>21</v>
      </c>
      <c r="M476" s="42">
        <v>126846.44500000001</v>
      </c>
      <c r="N476" s="4">
        <v>54.57119179</v>
      </c>
      <c r="O476" s="5">
        <v>6922161.6780000003</v>
      </c>
      <c r="P476">
        <v>475</v>
      </c>
    </row>
    <row r="477" spans="1:16" hidden="1" x14ac:dyDescent="0.3">
      <c r="A477" s="3">
        <v>42480</v>
      </c>
      <c r="B477" s="3" t="str">
        <f t="shared" si="7"/>
        <v>Q2-2016</v>
      </c>
      <c r="C477" t="s">
        <v>12</v>
      </c>
      <c r="D477">
        <v>17</v>
      </c>
      <c r="E477" t="s">
        <v>9</v>
      </c>
      <c r="F477" s="1" t="str">
        <f>TEXT(EnergyDemand__2_14[[#This Row],[Date]],"yyyy")</f>
        <v>2016</v>
      </c>
      <c r="G477">
        <v>15.3</v>
      </c>
      <c r="H477">
        <v>28</v>
      </c>
      <c r="I477">
        <v>14</v>
      </c>
      <c r="J477">
        <v>0</v>
      </c>
      <c r="K477" t="s">
        <v>22</v>
      </c>
      <c r="L477" t="s">
        <v>21</v>
      </c>
      <c r="M477" s="42">
        <v>125204.785</v>
      </c>
      <c r="N477" s="4">
        <v>40.053662299999999</v>
      </c>
      <c r="O477" s="5">
        <v>5014910.1766999997</v>
      </c>
      <c r="P477">
        <v>476</v>
      </c>
    </row>
    <row r="478" spans="1:16" hidden="1" x14ac:dyDescent="0.3">
      <c r="A478" s="3">
        <v>42481</v>
      </c>
      <c r="B478" s="3" t="str">
        <f t="shared" si="7"/>
        <v>Q2-2016</v>
      </c>
      <c r="C478" t="s">
        <v>12</v>
      </c>
      <c r="D478">
        <v>17</v>
      </c>
      <c r="E478" t="s">
        <v>3</v>
      </c>
      <c r="F478" s="1" t="str">
        <f>TEXT(EnergyDemand__2_14[[#This Row],[Date]],"yyyy")</f>
        <v>2016</v>
      </c>
      <c r="G478">
        <v>17.100000000000001</v>
      </c>
      <c r="H478">
        <v>24.2</v>
      </c>
      <c r="I478">
        <v>5.6</v>
      </c>
      <c r="J478">
        <v>0.4</v>
      </c>
      <c r="K478" t="s">
        <v>22</v>
      </c>
      <c r="L478" t="s">
        <v>21</v>
      </c>
      <c r="M478" s="42">
        <v>125514.14</v>
      </c>
      <c r="N478" s="4">
        <v>55.740468579999998</v>
      </c>
      <c r="O478" s="5">
        <v>6996216.977</v>
      </c>
      <c r="P478">
        <v>477</v>
      </c>
    </row>
    <row r="479" spans="1:16" hidden="1" x14ac:dyDescent="0.3">
      <c r="A479" s="3">
        <v>42482</v>
      </c>
      <c r="B479" s="3" t="str">
        <f t="shared" si="7"/>
        <v>Q2-2016</v>
      </c>
      <c r="C479" t="s">
        <v>12</v>
      </c>
      <c r="D479">
        <v>17</v>
      </c>
      <c r="E479" t="s">
        <v>4</v>
      </c>
      <c r="F479" s="1" t="str">
        <f>TEXT(EnergyDemand__2_14[[#This Row],[Date]],"yyyy")</f>
        <v>2016</v>
      </c>
      <c r="G479">
        <v>14.6</v>
      </c>
      <c r="H479">
        <v>16.7</v>
      </c>
      <c r="I479">
        <v>7.9</v>
      </c>
      <c r="J479">
        <v>21.6</v>
      </c>
      <c r="K479" t="s">
        <v>22</v>
      </c>
      <c r="L479" t="s">
        <v>21</v>
      </c>
      <c r="M479" s="42">
        <v>120124.30499999999</v>
      </c>
      <c r="N479" s="4">
        <v>52.296555179999999</v>
      </c>
      <c r="O479" s="5">
        <v>6282087.3448999999</v>
      </c>
      <c r="P479">
        <v>478</v>
      </c>
    </row>
    <row r="480" spans="1:16" hidden="1" x14ac:dyDescent="0.3">
      <c r="A480" s="3">
        <v>42483</v>
      </c>
      <c r="B480" s="3" t="str">
        <f t="shared" si="7"/>
        <v>Q2-2016</v>
      </c>
      <c r="C480" t="s">
        <v>12</v>
      </c>
      <c r="D480">
        <v>17</v>
      </c>
      <c r="E480" t="s">
        <v>5</v>
      </c>
      <c r="F480" s="1" t="str">
        <f>TEXT(EnergyDemand__2_14[[#This Row],[Date]],"yyyy")</f>
        <v>2016</v>
      </c>
      <c r="G480">
        <v>12.3</v>
      </c>
      <c r="H480">
        <v>18.600000000000001</v>
      </c>
      <c r="I480">
        <v>8.5</v>
      </c>
      <c r="J480">
        <v>0</v>
      </c>
      <c r="K480" t="s">
        <v>22</v>
      </c>
      <c r="L480" t="s">
        <v>21</v>
      </c>
      <c r="M480" s="42">
        <v>108773.745</v>
      </c>
      <c r="N480" s="4">
        <v>36.734526199999998</v>
      </c>
      <c r="O480" s="5">
        <v>3995751.9855999998</v>
      </c>
      <c r="P480">
        <v>479</v>
      </c>
    </row>
    <row r="481" spans="1:16" hidden="1" x14ac:dyDescent="0.3">
      <c r="A481" s="3">
        <v>42484</v>
      </c>
      <c r="B481" s="3" t="str">
        <f t="shared" si="7"/>
        <v>Q2-2016</v>
      </c>
      <c r="C481" t="s">
        <v>12</v>
      </c>
      <c r="D481">
        <v>17</v>
      </c>
      <c r="E481" t="s">
        <v>6</v>
      </c>
      <c r="F481" s="1" t="str">
        <f>TEXT(EnergyDemand__2_14[[#This Row],[Date]],"yyyy")</f>
        <v>2016</v>
      </c>
      <c r="G481">
        <v>9.1</v>
      </c>
      <c r="H481">
        <v>20</v>
      </c>
      <c r="I481">
        <v>14.8</v>
      </c>
      <c r="J481">
        <v>0</v>
      </c>
      <c r="K481" t="s">
        <v>22</v>
      </c>
      <c r="L481" t="s">
        <v>21</v>
      </c>
      <c r="M481" s="42">
        <v>105642.28</v>
      </c>
      <c r="N481" s="4">
        <v>30.68045485</v>
      </c>
      <c r="O481" s="5">
        <v>3241153.2017999999</v>
      </c>
      <c r="P481">
        <v>480</v>
      </c>
    </row>
    <row r="482" spans="1:16" hidden="1" x14ac:dyDescent="0.3">
      <c r="A482" s="3">
        <v>42485</v>
      </c>
      <c r="B482" s="3" t="str">
        <f t="shared" si="7"/>
        <v>Q2-2016</v>
      </c>
      <c r="C482" t="s">
        <v>12</v>
      </c>
      <c r="D482">
        <v>18</v>
      </c>
      <c r="E482" t="s">
        <v>7</v>
      </c>
      <c r="F482" s="1" t="str">
        <f>TEXT(EnergyDemand__2_14[[#This Row],[Date]],"yyyy")</f>
        <v>2016</v>
      </c>
      <c r="G482">
        <v>9.9</v>
      </c>
      <c r="H482">
        <v>25</v>
      </c>
      <c r="I482">
        <v>14.8</v>
      </c>
      <c r="J482">
        <v>0</v>
      </c>
      <c r="K482" t="s">
        <v>22</v>
      </c>
      <c r="L482" t="s">
        <v>22</v>
      </c>
      <c r="M482" s="42">
        <v>104072.435</v>
      </c>
      <c r="N482" s="4">
        <v>39.087861220000001</v>
      </c>
      <c r="O482" s="5">
        <v>4067968.8961</v>
      </c>
      <c r="P482">
        <v>481</v>
      </c>
    </row>
    <row r="483" spans="1:16" hidden="1" x14ac:dyDescent="0.3">
      <c r="A483" s="3">
        <v>42486</v>
      </c>
      <c r="B483" s="3" t="str">
        <f t="shared" si="7"/>
        <v>Q2-2016</v>
      </c>
      <c r="C483" t="s">
        <v>12</v>
      </c>
      <c r="D483">
        <v>18</v>
      </c>
      <c r="E483" t="s">
        <v>8</v>
      </c>
      <c r="F483" s="1" t="str">
        <f>TEXT(EnergyDemand__2_14[[#This Row],[Date]],"yyyy")</f>
        <v>2016</v>
      </c>
      <c r="G483">
        <v>11.3</v>
      </c>
      <c r="H483">
        <v>25.6</v>
      </c>
      <c r="I483">
        <v>14.6</v>
      </c>
      <c r="J483">
        <v>0</v>
      </c>
      <c r="K483" t="s">
        <v>22</v>
      </c>
      <c r="L483" t="s">
        <v>21</v>
      </c>
      <c r="M483" s="42">
        <v>117437.66499999999</v>
      </c>
      <c r="N483" s="4">
        <v>56.436415140000001</v>
      </c>
      <c r="O483" s="5">
        <v>6627760.8150000004</v>
      </c>
      <c r="P483">
        <v>482</v>
      </c>
    </row>
    <row r="484" spans="1:16" hidden="1" x14ac:dyDescent="0.3">
      <c r="A484" s="3">
        <v>42487</v>
      </c>
      <c r="B484" s="3" t="str">
        <f t="shared" si="7"/>
        <v>Q2-2016</v>
      </c>
      <c r="C484" t="s">
        <v>12</v>
      </c>
      <c r="D484">
        <v>18</v>
      </c>
      <c r="E484" t="s">
        <v>9</v>
      </c>
      <c r="F484" s="1" t="str">
        <f>TEXT(EnergyDemand__2_14[[#This Row],[Date]],"yyyy")</f>
        <v>2016</v>
      </c>
      <c r="G484">
        <v>13</v>
      </c>
      <c r="H484">
        <v>25.4</v>
      </c>
      <c r="I484">
        <v>13.5</v>
      </c>
      <c r="J484">
        <v>0</v>
      </c>
      <c r="K484" t="s">
        <v>22</v>
      </c>
      <c r="L484" t="s">
        <v>21</v>
      </c>
      <c r="M484" s="42">
        <v>118531.5</v>
      </c>
      <c r="N484" s="4">
        <v>19.411138099999999</v>
      </c>
      <c r="O484" s="5">
        <v>2300831.3157000002</v>
      </c>
      <c r="P484">
        <v>483</v>
      </c>
    </row>
    <row r="485" spans="1:16" hidden="1" x14ac:dyDescent="0.3">
      <c r="A485" s="3">
        <v>42488</v>
      </c>
      <c r="B485" s="3" t="str">
        <f t="shared" si="7"/>
        <v>Q2-2016</v>
      </c>
      <c r="C485" t="s">
        <v>12</v>
      </c>
      <c r="D485">
        <v>18</v>
      </c>
      <c r="E485" t="s">
        <v>3</v>
      </c>
      <c r="F485" s="1" t="str">
        <f>TEXT(EnergyDemand__2_14[[#This Row],[Date]],"yyyy")</f>
        <v>2016</v>
      </c>
      <c r="G485">
        <v>19.8</v>
      </c>
      <c r="H485">
        <v>24.9</v>
      </c>
      <c r="I485">
        <v>5.3</v>
      </c>
      <c r="J485">
        <v>0</v>
      </c>
      <c r="K485" t="s">
        <v>22</v>
      </c>
      <c r="L485" t="s">
        <v>21</v>
      </c>
      <c r="M485" s="42">
        <v>126847.02</v>
      </c>
      <c r="N485" s="4">
        <v>60.581978929999998</v>
      </c>
      <c r="O485" s="5">
        <v>7684643.4929999998</v>
      </c>
      <c r="P485">
        <v>484</v>
      </c>
    </row>
    <row r="486" spans="1:16" hidden="1" x14ac:dyDescent="0.3">
      <c r="A486" s="3">
        <v>42489</v>
      </c>
      <c r="B486" s="3" t="str">
        <f t="shared" si="7"/>
        <v>Q2-2016</v>
      </c>
      <c r="C486" t="s">
        <v>12</v>
      </c>
      <c r="D486">
        <v>18</v>
      </c>
      <c r="E486" t="s">
        <v>4</v>
      </c>
      <c r="F486" s="1" t="str">
        <f>TEXT(EnergyDemand__2_14[[#This Row],[Date]],"yyyy")</f>
        <v>2016</v>
      </c>
      <c r="G486">
        <v>16.899999999999999</v>
      </c>
      <c r="H486">
        <v>20.6</v>
      </c>
      <c r="I486">
        <v>3.7</v>
      </c>
      <c r="J486">
        <v>0.4</v>
      </c>
      <c r="K486" t="s">
        <v>22</v>
      </c>
      <c r="L486" t="s">
        <v>21</v>
      </c>
      <c r="M486" s="42">
        <v>122054.13</v>
      </c>
      <c r="N486" s="4">
        <v>51.748341770000003</v>
      </c>
      <c r="O486" s="5">
        <v>6316098.8337000003</v>
      </c>
      <c r="P486">
        <v>485</v>
      </c>
    </row>
    <row r="487" spans="1:16" hidden="1" x14ac:dyDescent="0.3">
      <c r="A487" s="3">
        <v>42490</v>
      </c>
      <c r="B487" s="3" t="str">
        <f t="shared" si="7"/>
        <v>Q2-2016</v>
      </c>
      <c r="C487" t="s">
        <v>12</v>
      </c>
      <c r="D487">
        <v>18</v>
      </c>
      <c r="E487" t="s">
        <v>5</v>
      </c>
      <c r="F487" s="1" t="str">
        <f>TEXT(EnergyDemand__2_14[[#This Row],[Date]],"yyyy")</f>
        <v>2016</v>
      </c>
      <c r="G487">
        <v>16.399999999999999</v>
      </c>
      <c r="H487">
        <v>24.1</v>
      </c>
      <c r="I487">
        <v>12.7</v>
      </c>
      <c r="J487">
        <v>6.2</v>
      </c>
      <c r="K487" t="s">
        <v>22</v>
      </c>
      <c r="L487" t="s">
        <v>21</v>
      </c>
      <c r="M487" s="42">
        <v>103505.19500000001</v>
      </c>
      <c r="N487" s="4">
        <v>27.107906180000001</v>
      </c>
      <c r="O487" s="5">
        <v>2805809.1151999999</v>
      </c>
      <c r="P487">
        <v>486</v>
      </c>
    </row>
    <row r="488" spans="1:16" hidden="1" x14ac:dyDescent="0.3">
      <c r="A488" s="3">
        <v>42491</v>
      </c>
      <c r="B488" s="3" t="str">
        <f t="shared" si="7"/>
        <v>Q2-2016</v>
      </c>
      <c r="C488" t="s">
        <v>13</v>
      </c>
      <c r="D488">
        <v>18</v>
      </c>
      <c r="E488" t="s">
        <v>6</v>
      </c>
      <c r="F488" s="1" t="str">
        <f>TEXT(EnergyDemand__2_14[[#This Row],[Date]],"yyyy")</f>
        <v>2016</v>
      </c>
      <c r="G488">
        <v>14.4</v>
      </c>
      <c r="H488">
        <v>17</v>
      </c>
      <c r="I488">
        <v>9</v>
      </c>
      <c r="J488">
        <v>9.8000000000000007</v>
      </c>
      <c r="K488" t="s">
        <v>22</v>
      </c>
      <c r="L488" t="s">
        <v>21</v>
      </c>
      <c r="M488" s="42">
        <v>98873.535000000003</v>
      </c>
      <c r="N488" s="4">
        <v>31.87421762</v>
      </c>
      <c r="O488" s="5">
        <v>3151516.5713999998</v>
      </c>
      <c r="P488">
        <v>487</v>
      </c>
    </row>
    <row r="489" spans="1:16" hidden="1" x14ac:dyDescent="0.3">
      <c r="A489" s="3">
        <v>42492</v>
      </c>
      <c r="B489" s="3" t="str">
        <f t="shared" si="7"/>
        <v>Q2-2016</v>
      </c>
      <c r="C489" t="s">
        <v>13</v>
      </c>
      <c r="D489">
        <v>19</v>
      </c>
      <c r="E489" t="s">
        <v>7</v>
      </c>
      <c r="F489" s="1" t="str">
        <f>TEXT(EnergyDemand__2_14[[#This Row],[Date]],"yyyy")</f>
        <v>2016</v>
      </c>
      <c r="G489">
        <v>9</v>
      </c>
      <c r="H489">
        <v>18.399999999999999</v>
      </c>
      <c r="I489">
        <v>12.3</v>
      </c>
      <c r="J489">
        <v>0.4</v>
      </c>
      <c r="K489" t="s">
        <v>22</v>
      </c>
      <c r="L489" t="s">
        <v>21</v>
      </c>
      <c r="M489" s="42">
        <v>116969.63</v>
      </c>
      <c r="N489" s="4">
        <v>37.348517579999999</v>
      </c>
      <c r="O489" s="5">
        <v>4368642.2823999999</v>
      </c>
      <c r="P489">
        <v>488</v>
      </c>
    </row>
    <row r="490" spans="1:16" hidden="1" x14ac:dyDescent="0.3">
      <c r="A490" s="3">
        <v>42493</v>
      </c>
      <c r="B490" s="3" t="str">
        <f t="shared" si="7"/>
        <v>Q2-2016</v>
      </c>
      <c r="C490" t="s">
        <v>13</v>
      </c>
      <c r="D490">
        <v>19</v>
      </c>
      <c r="E490" t="s">
        <v>8</v>
      </c>
      <c r="F490" s="1" t="str">
        <f>TEXT(EnergyDemand__2_14[[#This Row],[Date]],"yyyy")</f>
        <v>2016</v>
      </c>
      <c r="G490">
        <v>12.3</v>
      </c>
      <c r="H490">
        <v>20.100000000000001</v>
      </c>
      <c r="I490">
        <v>8.8000000000000007</v>
      </c>
      <c r="J490">
        <v>0</v>
      </c>
      <c r="K490" t="s">
        <v>22</v>
      </c>
      <c r="L490" t="s">
        <v>21</v>
      </c>
      <c r="M490" s="42">
        <v>119014.44500000001</v>
      </c>
      <c r="N490" s="4">
        <v>22.24291908</v>
      </c>
      <c r="O490" s="5">
        <v>2647228.6694999998</v>
      </c>
      <c r="P490">
        <v>489</v>
      </c>
    </row>
    <row r="491" spans="1:16" hidden="1" x14ac:dyDescent="0.3">
      <c r="A491" s="3">
        <v>42494</v>
      </c>
      <c r="B491" s="3" t="str">
        <f t="shared" si="7"/>
        <v>Q2-2016</v>
      </c>
      <c r="C491" t="s">
        <v>13</v>
      </c>
      <c r="D491">
        <v>19</v>
      </c>
      <c r="E491" t="s">
        <v>9</v>
      </c>
      <c r="F491" s="1" t="str">
        <f>TEXT(EnergyDemand__2_14[[#This Row],[Date]],"yyyy")</f>
        <v>2016</v>
      </c>
      <c r="G491">
        <v>9.8000000000000007</v>
      </c>
      <c r="H491">
        <v>18.2</v>
      </c>
      <c r="I491">
        <v>11.8</v>
      </c>
      <c r="J491">
        <v>0.2</v>
      </c>
      <c r="K491" t="s">
        <v>22</v>
      </c>
      <c r="L491" t="s">
        <v>21</v>
      </c>
      <c r="M491" s="42">
        <v>124525.185</v>
      </c>
      <c r="N491" s="4">
        <v>47.753842599999999</v>
      </c>
      <c r="O491" s="5">
        <v>5946556.0842000004</v>
      </c>
      <c r="P491">
        <v>490</v>
      </c>
    </row>
    <row r="492" spans="1:16" hidden="1" x14ac:dyDescent="0.3">
      <c r="A492" s="3">
        <v>42495</v>
      </c>
      <c r="B492" s="3" t="str">
        <f t="shared" si="7"/>
        <v>Q2-2016</v>
      </c>
      <c r="C492" t="s">
        <v>13</v>
      </c>
      <c r="D492">
        <v>19</v>
      </c>
      <c r="E492" t="s">
        <v>3</v>
      </c>
      <c r="F492" s="1" t="str">
        <f>TEXT(EnergyDemand__2_14[[#This Row],[Date]],"yyyy")</f>
        <v>2016</v>
      </c>
      <c r="G492">
        <v>12.6</v>
      </c>
      <c r="H492">
        <v>20.5</v>
      </c>
      <c r="I492">
        <v>12.3</v>
      </c>
      <c r="J492">
        <v>0</v>
      </c>
      <c r="K492" t="s">
        <v>22</v>
      </c>
      <c r="L492" t="s">
        <v>21</v>
      </c>
      <c r="M492" s="42">
        <v>118192.05499999999</v>
      </c>
      <c r="N492" s="4">
        <v>27.232252970000001</v>
      </c>
      <c r="O492" s="5">
        <v>3218635.9408</v>
      </c>
      <c r="P492">
        <v>491</v>
      </c>
    </row>
    <row r="493" spans="1:16" hidden="1" x14ac:dyDescent="0.3">
      <c r="A493" s="3">
        <v>42496</v>
      </c>
      <c r="B493" s="3" t="str">
        <f t="shared" si="7"/>
        <v>Q2-2016</v>
      </c>
      <c r="C493" t="s">
        <v>13</v>
      </c>
      <c r="D493">
        <v>19</v>
      </c>
      <c r="E493" t="s">
        <v>4</v>
      </c>
      <c r="F493" s="1" t="str">
        <f>TEXT(EnergyDemand__2_14[[#This Row],[Date]],"yyyy")</f>
        <v>2016</v>
      </c>
      <c r="G493">
        <v>15.9</v>
      </c>
      <c r="H493">
        <v>24.7</v>
      </c>
      <c r="I493">
        <v>13.2</v>
      </c>
      <c r="J493">
        <v>0</v>
      </c>
      <c r="K493" t="s">
        <v>22</v>
      </c>
      <c r="L493" t="s">
        <v>21</v>
      </c>
      <c r="M493" s="42">
        <v>120421.32</v>
      </c>
      <c r="N493" s="4">
        <v>64.317056579999999</v>
      </c>
      <c r="O493" s="5">
        <v>7745144.8519000001</v>
      </c>
      <c r="P493">
        <v>492</v>
      </c>
    </row>
    <row r="494" spans="1:16" hidden="1" x14ac:dyDescent="0.3">
      <c r="A494" s="3">
        <v>42497</v>
      </c>
      <c r="B494" s="3" t="str">
        <f t="shared" si="7"/>
        <v>Q2-2016</v>
      </c>
      <c r="C494" t="s">
        <v>13</v>
      </c>
      <c r="D494">
        <v>19</v>
      </c>
      <c r="E494" t="s">
        <v>5</v>
      </c>
      <c r="F494" s="1" t="str">
        <f>TEXT(EnergyDemand__2_14[[#This Row],[Date]],"yyyy")</f>
        <v>2016</v>
      </c>
      <c r="G494">
        <v>11.4</v>
      </c>
      <c r="H494">
        <v>25.7</v>
      </c>
      <c r="I494">
        <v>12.6</v>
      </c>
      <c r="J494">
        <v>0</v>
      </c>
      <c r="K494" t="s">
        <v>22</v>
      </c>
      <c r="L494" t="s">
        <v>21</v>
      </c>
      <c r="M494" s="42">
        <v>106052.64</v>
      </c>
      <c r="N494" s="4">
        <v>46.627024280000001</v>
      </c>
      <c r="O494" s="5">
        <v>4944919.0202000001</v>
      </c>
      <c r="P494">
        <v>493</v>
      </c>
    </row>
    <row r="495" spans="1:16" hidden="1" x14ac:dyDescent="0.3">
      <c r="A495" s="3">
        <v>42498</v>
      </c>
      <c r="B495" s="3" t="str">
        <f t="shared" si="7"/>
        <v>Q2-2016</v>
      </c>
      <c r="C495" t="s">
        <v>13</v>
      </c>
      <c r="D495">
        <v>19</v>
      </c>
      <c r="E495" t="s">
        <v>6</v>
      </c>
      <c r="F495" s="1" t="str">
        <f>TEXT(EnergyDemand__2_14[[#This Row],[Date]],"yyyy")</f>
        <v>2016</v>
      </c>
      <c r="G495">
        <v>15.5</v>
      </c>
      <c r="H495">
        <v>20.399999999999999</v>
      </c>
      <c r="I495">
        <v>3.5</v>
      </c>
      <c r="J495">
        <v>5.4</v>
      </c>
      <c r="K495" t="s">
        <v>22</v>
      </c>
      <c r="L495" t="s">
        <v>21</v>
      </c>
      <c r="M495" s="42">
        <v>103487.28</v>
      </c>
      <c r="N495" s="4">
        <v>59.14011232</v>
      </c>
      <c r="O495" s="5">
        <v>6120249.3629000001</v>
      </c>
      <c r="P495">
        <v>494</v>
      </c>
    </row>
    <row r="496" spans="1:16" hidden="1" x14ac:dyDescent="0.3">
      <c r="A496" s="3">
        <v>42499</v>
      </c>
      <c r="B496" s="3" t="str">
        <f t="shared" si="7"/>
        <v>Q2-2016</v>
      </c>
      <c r="C496" t="s">
        <v>13</v>
      </c>
      <c r="D496">
        <v>20</v>
      </c>
      <c r="E496" t="s">
        <v>7</v>
      </c>
      <c r="F496" s="1" t="str">
        <f>TEXT(EnergyDemand__2_14[[#This Row],[Date]],"yyyy")</f>
        <v>2016</v>
      </c>
      <c r="G496">
        <v>15.4</v>
      </c>
      <c r="H496">
        <v>22.2</v>
      </c>
      <c r="I496">
        <v>6.7</v>
      </c>
      <c r="J496">
        <v>0.8</v>
      </c>
      <c r="K496" t="s">
        <v>22</v>
      </c>
      <c r="L496" t="s">
        <v>21</v>
      </c>
      <c r="M496" s="42">
        <v>119781.13499999999</v>
      </c>
      <c r="N496" s="4">
        <v>100.8140427</v>
      </c>
      <c r="O496" s="5">
        <v>12075620.4585</v>
      </c>
      <c r="P496">
        <v>495</v>
      </c>
    </row>
    <row r="497" spans="1:16" hidden="1" x14ac:dyDescent="0.3">
      <c r="A497" s="3">
        <v>42500</v>
      </c>
      <c r="B497" s="3" t="str">
        <f t="shared" si="7"/>
        <v>Q2-2016</v>
      </c>
      <c r="C497" t="s">
        <v>13</v>
      </c>
      <c r="D497">
        <v>20</v>
      </c>
      <c r="E497" t="s">
        <v>8</v>
      </c>
      <c r="F497" s="1" t="str">
        <f>TEXT(EnergyDemand__2_14[[#This Row],[Date]],"yyyy")</f>
        <v>2016</v>
      </c>
      <c r="G497">
        <v>13.7</v>
      </c>
      <c r="H497">
        <v>17.2</v>
      </c>
      <c r="I497">
        <v>7.6</v>
      </c>
      <c r="J497">
        <v>12</v>
      </c>
      <c r="K497" t="s">
        <v>22</v>
      </c>
      <c r="L497" t="s">
        <v>21</v>
      </c>
      <c r="M497" s="42">
        <v>119611.88</v>
      </c>
      <c r="N497" s="4">
        <v>36.980106599999999</v>
      </c>
      <c r="O497" s="5">
        <v>4423260.0729999999</v>
      </c>
      <c r="P497">
        <v>496</v>
      </c>
    </row>
    <row r="498" spans="1:16" hidden="1" x14ac:dyDescent="0.3">
      <c r="A498" s="3">
        <v>42501</v>
      </c>
      <c r="B498" s="3" t="str">
        <f t="shared" si="7"/>
        <v>Q2-2016</v>
      </c>
      <c r="C498" t="s">
        <v>13</v>
      </c>
      <c r="D498">
        <v>20</v>
      </c>
      <c r="E498" t="s">
        <v>9</v>
      </c>
      <c r="F498" s="1" t="str">
        <f>TEXT(EnergyDemand__2_14[[#This Row],[Date]],"yyyy")</f>
        <v>2016</v>
      </c>
      <c r="G498">
        <v>12.2</v>
      </c>
      <c r="H498">
        <v>17.399999999999999</v>
      </c>
      <c r="I498">
        <v>6.3</v>
      </c>
      <c r="J498">
        <v>0.2</v>
      </c>
      <c r="K498" t="s">
        <v>22</v>
      </c>
      <c r="L498" t="s">
        <v>21</v>
      </c>
      <c r="M498" s="42">
        <v>123616.28</v>
      </c>
      <c r="N498" s="4">
        <v>59.849881660000001</v>
      </c>
      <c r="O498" s="5">
        <v>7398419.7291999999</v>
      </c>
      <c r="P498">
        <v>497</v>
      </c>
    </row>
    <row r="499" spans="1:16" hidden="1" x14ac:dyDescent="0.3">
      <c r="A499" s="3">
        <v>42502</v>
      </c>
      <c r="B499" s="3" t="str">
        <f t="shared" si="7"/>
        <v>Q2-2016</v>
      </c>
      <c r="C499" t="s">
        <v>13</v>
      </c>
      <c r="D499">
        <v>20</v>
      </c>
      <c r="E499" t="s">
        <v>3</v>
      </c>
      <c r="F499" s="1" t="str">
        <f>TEXT(EnergyDemand__2_14[[#This Row],[Date]],"yyyy")</f>
        <v>2016</v>
      </c>
      <c r="G499">
        <v>14.1</v>
      </c>
      <c r="H499">
        <v>21.4</v>
      </c>
      <c r="I499">
        <v>6.1</v>
      </c>
      <c r="J499">
        <v>0.2</v>
      </c>
      <c r="K499" t="s">
        <v>22</v>
      </c>
      <c r="L499" t="s">
        <v>21</v>
      </c>
      <c r="M499" s="42">
        <v>120693.53</v>
      </c>
      <c r="N499" s="4">
        <v>53.796096839999997</v>
      </c>
      <c r="O499" s="5">
        <v>6492840.8278000001</v>
      </c>
      <c r="P499">
        <v>498</v>
      </c>
    </row>
    <row r="500" spans="1:16" hidden="1" x14ac:dyDescent="0.3">
      <c r="A500" s="3">
        <v>42503</v>
      </c>
      <c r="B500" s="3" t="str">
        <f t="shared" si="7"/>
        <v>Q2-2016</v>
      </c>
      <c r="C500" t="s">
        <v>13</v>
      </c>
      <c r="D500">
        <v>20</v>
      </c>
      <c r="E500" t="s">
        <v>4</v>
      </c>
      <c r="F500" s="1" t="str">
        <f>TEXT(EnergyDemand__2_14[[#This Row],[Date]],"yyyy")</f>
        <v>2016</v>
      </c>
      <c r="G500">
        <v>15.9</v>
      </c>
      <c r="H500">
        <v>21.6</v>
      </c>
      <c r="I500">
        <v>9.9</v>
      </c>
      <c r="J500">
        <v>0</v>
      </c>
      <c r="K500" t="s">
        <v>22</v>
      </c>
      <c r="L500" t="s">
        <v>21</v>
      </c>
      <c r="M500" s="42">
        <v>118800.07</v>
      </c>
      <c r="N500" s="4">
        <v>52.36555156</v>
      </c>
      <c r="O500" s="5">
        <v>6221031.1908999998</v>
      </c>
      <c r="P500">
        <v>499</v>
      </c>
    </row>
    <row r="501" spans="1:16" hidden="1" x14ac:dyDescent="0.3">
      <c r="A501" s="3">
        <v>42504</v>
      </c>
      <c r="B501" s="3" t="str">
        <f t="shared" si="7"/>
        <v>Q2-2016</v>
      </c>
      <c r="C501" t="s">
        <v>13</v>
      </c>
      <c r="D501">
        <v>20</v>
      </c>
      <c r="E501" t="s">
        <v>5</v>
      </c>
      <c r="F501" s="1" t="str">
        <f>TEXT(EnergyDemand__2_14[[#This Row],[Date]],"yyyy")</f>
        <v>2016</v>
      </c>
      <c r="G501">
        <v>14.5</v>
      </c>
      <c r="H501">
        <v>21.7</v>
      </c>
      <c r="I501">
        <v>12.6</v>
      </c>
      <c r="J501">
        <v>0</v>
      </c>
      <c r="K501" t="s">
        <v>22</v>
      </c>
      <c r="L501" t="s">
        <v>21</v>
      </c>
      <c r="M501" s="42">
        <v>101945.995</v>
      </c>
      <c r="N501" s="4">
        <v>28.278767370000001</v>
      </c>
      <c r="O501" s="5">
        <v>2882907.0769000002</v>
      </c>
      <c r="P501">
        <v>500</v>
      </c>
    </row>
    <row r="502" spans="1:16" hidden="1" x14ac:dyDescent="0.3">
      <c r="A502" s="3">
        <v>42505</v>
      </c>
      <c r="B502" s="3" t="str">
        <f t="shared" si="7"/>
        <v>Q2-2016</v>
      </c>
      <c r="C502" t="s">
        <v>13</v>
      </c>
      <c r="D502">
        <v>20</v>
      </c>
      <c r="E502" t="s">
        <v>6</v>
      </c>
      <c r="F502" s="1" t="str">
        <f>TEXT(EnergyDemand__2_14[[#This Row],[Date]],"yyyy")</f>
        <v>2016</v>
      </c>
      <c r="G502">
        <v>15</v>
      </c>
      <c r="H502">
        <v>22</v>
      </c>
      <c r="I502">
        <v>6.7</v>
      </c>
      <c r="J502">
        <v>0</v>
      </c>
      <c r="K502" t="s">
        <v>22</v>
      </c>
      <c r="L502" t="s">
        <v>21</v>
      </c>
      <c r="M502" s="42">
        <v>99697.62</v>
      </c>
      <c r="N502" s="4">
        <v>37.076541059999997</v>
      </c>
      <c r="O502" s="5">
        <v>3696442.9015000002</v>
      </c>
      <c r="P502">
        <v>501</v>
      </c>
    </row>
    <row r="503" spans="1:16" hidden="1" x14ac:dyDescent="0.3">
      <c r="A503" s="3">
        <v>42506</v>
      </c>
      <c r="B503" s="3" t="str">
        <f t="shared" si="7"/>
        <v>Q2-2016</v>
      </c>
      <c r="C503" t="s">
        <v>13</v>
      </c>
      <c r="D503">
        <v>21</v>
      </c>
      <c r="E503" t="s">
        <v>7</v>
      </c>
      <c r="F503" s="1" t="str">
        <f>TEXT(EnergyDemand__2_14[[#This Row],[Date]],"yyyy")</f>
        <v>2016</v>
      </c>
      <c r="G503">
        <v>7.7</v>
      </c>
      <c r="H503">
        <v>19.600000000000001</v>
      </c>
      <c r="I503">
        <v>8.9</v>
      </c>
      <c r="J503">
        <v>0</v>
      </c>
      <c r="K503" t="s">
        <v>22</v>
      </c>
      <c r="L503" t="s">
        <v>21</v>
      </c>
      <c r="M503" s="42">
        <v>121182.69500000001</v>
      </c>
      <c r="N503" s="4">
        <v>41.916763160000002</v>
      </c>
      <c r="O503" s="5">
        <v>5079586.3254000004</v>
      </c>
      <c r="P503">
        <v>502</v>
      </c>
    </row>
    <row r="504" spans="1:16" hidden="1" x14ac:dyDescent="0.3">
      <c r="A504" s="3">
        <v>42507</v>
      </c>
      <c r="B504" s="3" t="str">
        <f t="shared" si="7"/>
        <v>Q2-2016</v>
      </c>
      <c r="C504" t="s">
        <v>13</v>
      </c>
      <c r="D504">
        <v>21</v>
      </c>
      <c r="E504" t="s">
        <v>8</v>
      </c>
      <c r="F504" s="1" t="str">
        <f>TEXT(EnergyDemand__2_14[[#This Row],[Date]],"yyyy")</f>
        <v>2016</v>
      </c>
      <c r="G504">
        <v>11.4</v>
      </c>
      <c r="H504">
        <v>17.100000000000001</v>
      </c>
      <c r="I504">
        <v>5.4</v>
      </c>
      <c r="J504">
        <v>0.2</v>
      </c>
      <c r="K504" t="s">
        <v>22</v>
      </c>
      <c r="L504" t="s">
        <v>21</v>
      </c>
      <c r="M504" s="42">
        <v>124209.405</v>
      </c>
      <c r="N504" s="4">
        <v>68.333326549999995</v>
      </c>
      <c r="O504" s="5">
        <v>8487641.8323999997</v>
      </c>
      <c r="P504">
        <v>503</v>
      </c>
    </row>
    <row r="505" spans="1:16" hidden="1" x14ac:dyDescent="0.3">
      <c r="A505" s="3">
        <v>42508</v>
      </c>
      <c r="B505" s="3" t="str">
        <f t="shared" si="7"/>
        <v>Q2-2016</v>
      </c>
      <c r="C505" t="s">
        <v>13</v>
      </c>
      <c r="D505">
        <v>21</v>
      </c>
      <c r="E505" t="s">
        <v>9</v>
      </c>
      <c r="F505" s="1" t="str">
        <f>TEXT(EnergyDemand__2_14[[#This Row],[Date]],"yyyy")</f>
        <v>2016</v>
      </c>
      <c r="G505">
        <v>13</v>
      </c>
      <c r="H505">
        <v>19.3</v>
      </c>
      <c r="I505">
        <v>7.2</v>
      </c>
      <c r="J505">
        <v>0</v>
      </c>
      <c r="K505" t="s">
        <v>22</v>
      </c>
      <c r="L505" t="s">
        <v>21</v>
      </c>
      <c r="M505" s="42">
        <v>124352.215</v>
      </c>
      <c r="N505" s="4">
        <v>70.588827640000005</v>
      </c>
      <c r="O505" s="5">
        <v>8777877.0713</v>
      </c>
      <c r="P505">
        <v>504</v>
      </c>
    </row>
    <row r="506" spans="1:16" hidden="1" x14ac:dyDescent="0.3">
      <c r="A506" s="3">
        <v>42509</v>
      </c>
      <c r="B506" s="3" t="str">
        <f t="shared" si="7"/>
        <v>Q2-2016</v>
      </c>
      <c r="C506" t="s">
        <v>13</v>
      </c>
      <c r="D506">
        <v>21</v>
      </c>
      <c r="E506" t="s">
        <v>3</v>
      </c>
      <c r="F506" s="1" t="str">
        <f>TEXT(EnergyDemand__2_14[[#This Row],[Date]],"yyyy")</f>
        <v>2016</v>
      </c>
      <c r="G506">
        <v>14.6</v>
      </c>
      <c r="H506">
        <v>18.399999999999999</v>
      </c>
      <c r="I506">
        <v>2.2000000000000002</v>
      </c>
      <c r="J506">
        <v>0</v>
      </c>
      <c r="K506" t="s">
        <v>22</v>
      </c>
      <c r="L506" t="s">
        <v>21</v>
      </c>
      <c r="M506" s="42">
        <v>124392.29</v>
      </c>
      <c r="N506" s="4">
        <v>44.40335829</v>
      </c>
      <c r="O506" s="5">
        <v>5523435.4214000003</v>
      </c>
      <c r="P506">
        <v>505</v>
      </c>
    </row>
    <row r="507" spans="1:16" hidden="1" x14ac:dyDescent="0.3">
      <c r="A507" s="3">
        <v>42510</v>
      </c>
      <c r="B507" s="3" t="str">
        <f t="shared" si="7"/>
        <v>Q2-2016</v>
      </c>
      <c r="C507" t="s">
        <v>13</v>
      </c>
      <c r="D507">
        <v>21</v>
      </c>
      <c r="E507" t="s">
        <v>4</v>
      </c>
      <c r="F507" s="1" t="str">
        <f>TEXT(EnergyDemand__2_14[[#This Row],[Date]],"yyyy")</f>
        <v>2016</v>
      </c>
      <c r="G507">
        <v>11.6</v>
      </c>
      <c r="H507">
        <v>17.399999999999999</v>
      </c>
      <c r="I507">
        <v>8.3000000000000007</v>
      </c>
      <c r="J507">
        <v>1.8</v>
      </c>
      <c r="K507" t="s">
        <v>22</v>
      </c>
      <c r="L507" t="s">
        <v>21</v>
      </c>
      <c r="M507" s="42">
        <v>127705.84</v>
      </c>
      <c r="N507" s="4">
        <v>79.795907400000004</v>
      </c>
      <c r="O507" s="5">
        <v>10190403.383099999</v>
      </c>
      <c r="P507">
        <v>506</v>
      </c>
    </row>
    <row r="508" spans="1:16" hidden="1" x14ac:dyDescent="0.3">
      <c r="A508" s="3">
        <v>42511</v>
      </c>
      <c r="B508" s="3" t="str">
        <f t="shared" si="7"/>
        <v>Q2-2016</v>
      </c>
      <c r="C508" t="s">
        <v>13</v>
      </c>
      <c r="D508">
        <v>21</v>
      </c>
      <c r="E508" t="s">
        <v>5</v>
      </c>
      <c r="F508" s="1" t="str">
        <f>TEXT(EnergyDemand__2_14[[#This Row],[Date]],"yyyy")</f>
        <v>2016</v>
      </c>
      <c r="G508">
        <v>8.1</v>
      </c>
      <c r="H508">
        <v>18.5</v>
      </c>
      <c r="I508">
        <v>8.9</v>
      </c>
      <c r="J508">
        <v>0</v>
      </c>
      <c r="K508" t="s">
        <v>22</v>
      </c>
      <c r="L508" t="s">
        <v>21</v>
      </c>
      <c r="M508" s="42">
        <v>112336.78</v>
      </c>
      <c r="N508" s="4">
        <v>45.745271420000002</v>
      </c>
      <c r="O508" s="5">
        <v>5138876.4914999995</v>
      </c>
      <c r="P508">
        <v>507</v>
      </c>
    </row>
    <row r="509" spans="1:16" hidden="1" x14ac:dyDescent="0.3">
      <c r="A509" s="3">
        <v>42512</v>
      </c>
      <c r="B509" s="3" t="str">
        <f t="shared" si="7"/>
        <v>Q2-2016</v>
      </c>
      <c r="C509" t="s">
        <v>13</v>
      </c>
      <c r="D509">
        <v>21</v>
      </c>
      <c r="E509" t="s">
        <v>6</v>
      </c>
      <c r="F509" s="1" t="str">
        <f>TEXT(EnergyDemand__2_14[[#This Row],[Date]],"yyyy")</f>
        <v>2016</v>
      </c>
      <c r="G509">
        <v>9.1999999999999993</v>
      </c>
      <c r="H509">
        <v>22.2</v>
      </c>
      <c r="I509">
        <v>8.5</v>
      </c>
      <c r="J509">
        <v>0</v>
      </c>
      <c r="K509" t="s">
        <v>22</v>
      </c>
      <c r="L509" t="s">
        <v>21</v>
      </c>
      <c r="M509" s="42">
        <v>101618.98</v>
      </c>
      <c r="N509" s="4">
        <v>24.192652460000001</v>
      </c>
      <c r="O509" s="5">
        <v>2458432.6664999998</v>
      </c>
      <c r="P509">
        <v>508</v>
      </c>
    </row>
    <row r="510" spans="1:16" hidden="1" x14ac:dyDescent="0.3">
      <c r="A510" s="3">
        <v>42513</v>
      </c>
      <c r="B510" s="3" t="str">
        <f t="shared" si="7"/>
        <v>Q2-2016</v>
      </c>
      <c r="C510" t="s">
        <v>13</v>
      </c>
      <c r="D510">
        <v>22</v>
      </c>
      <c r="E510" t="s">
        <v>7</v>
      </c>
      <c r="F510" s="1" t="str">
        <f>TEXT(EnergyDemand__2_14[[#This Row],[Date]],"yyyy")</f>
        <v>2016</v>
      </c>
      <c r="G510">
        <v>12.8</v>
      </c>
      <c r="H510">
        <v>17.2</v>
      </c>
      <c r="I510">
        <v>7.1</v>
      </c>
      <c r="J510">
        <v>2.2000000000000002</v>
      </c>
      <c r="K510" t="s">
        <v>22</v>
      </c>
      <c r="L510" t="s">
        <v>21</v>
      </c>
      <c r="M510" s="42">
        <v>121424.42</v>
      </c>
      <c r="N510" s="4">
        <v>10.80151908</v>
      </c>
      <c r="O510" s="5">
        <v>1311568.1894</v>
      </c>
      <c r="P510">
        <v>509</v>
      </c>
    </row>
    <row r="511" spans="1:16" hidden="1" x14ac:dyDescent="0.3">
      <c r="A511" s="3">
        <v>42514</v>
      </c>
      <c r="B511" s="3" t="str">
        <f t="shared" si="7"/>
        <v>Q2-2016</v>
      </c>
      <c r="C511" t="s">
        <v>13</v>
      </c>
      <c r="D511">
        <v>22</v>
      </c>
      <c r="E511" t="s">
        <v>8</v>
      </c>
      <c r="F511" s="1" t="str">
        <f>TEXT(EnergyDemand__2_14[[#This Row],[Date]],"yyyy")</f>
        <v>2016</v>
      </c>
      <c r="G511">
        <v>10.7</v>
      </c>
      <c r="H511">
        <v>15.8</v>
      </c>
      <c r="I511">
        <v>7.3</v>
      </c>
      <c r="J511">
        <v>1.8</v>
      </c>
      <c r="K511" t="s">
        <v>22</v>
      </c>
      <c r="L511" t="s">
        <v>21</v>
      </c>
      <c r="M511" s="42">
        <v>131916.405</v>
      </c>
      <c r="N511" s="4">
        <v>45.213847149999999</v>
      </c>
      <c r="O511" s="5">
        <v>5964448.1721999999</v>
      </c>
      <c r="P511">
        <v>510</v>
      </c>
    </row>
    <row r="512" spans="1:16" hidden="1" x14ac:dyDescent="0.3">
      <c r="A512" s="3">
        <v>42515</v>
      </c>
      <c r="B512" s="3" t="str">
        <f t="shared" si="7"/>
        <v>Q2-2016</v>
      </c>
      <c r="C512" t="s">
        <v>13</v>
      </c>
      <c r="D512">
        <v>22</v>
      </c>
      <c r="E512" t="s">
        <v>9</v>
      </c>
      <c r="F512" s="1" t="str">
        <f>TEXT(EnergyDemand__2_14[[#This Row],[Date]],"yyyy")</f>
        <v>2016</v>
      </c>
      <c r="G512">
        <v>7.6</v>
      </c>
      <c r="H512">
        <v>15.6</v>
      </c>
      <c r="I512">
        <v>4.9000000000000004</v>
      </c>
      <c r="J512">
        <v>0</v>
      </c>
      <c r="K512" t="s">
        <v>22</v>
      </c>
      <c r="L512" t="s">
        <v>21</v>
      </c>
      <c r="M512" s="42">
        <v>132170.04999999999</v>
      </c>
      <c r="N512" s="4">
        <v>66.258534830000002</v>
      </c>
      <c r="O512" s="5">
        <v>8757393.8614000008</v>
      </c>
      <c r="P512">
        <v>511</v>
      </c>
    </row>
    <row r="513" spans="1:16" hidden="1" x14ac:dyDescent="0.3">
      <c r="A513" s="3">
        <v>42516</v>
      </c>
      <c r="B513" s="3" t="str">
        <f t="shared" si="7"/>
        <v>Q2-2016</v>
      </c>
      <c r="C513" t="s">
        <v>13</v>
      </c>
      <c r="D513">
        <v>22</v>
      </c>
      <c r="E513" t="s">
        <v>3</v>
      </c>
      <c r="F513" s="1" t="str">
        <f>TEXT(EnergyDemand__2_14[[#This Row],[Date]],"yyyy")</f>
        <v>2016</v>
      </c>
      <c r="G513">
        <v>10.3</v>
      </c>
      <c r="H513">
        <v>12.5</v>
      </c>
      <c r="I513">
        <v>3.1</v>
      </c>
      <c r="J513">
        <v>12.4</v>
      </c>
      <c r="K513" t="s">
        <v>22</v>
      </c>
      <c r="L513" t="s">
        <v>21</v>
      </c>
      <c r="M513" s="42">
        <v>137080.875</v>
      </c>
      <c r="N513" s="4">
        <v>99.424833129999996</v>
      </c>
      <c r="O513" s="5">
        <v>13629243.122199999</v>
      </c>
      <c r="P513">
        <v>512</v>
      </c>
    </row>
    <row r="514" spans="1:16" hidden="1" x14ac:dyDescent="0.3">
      <c r="A514" s="3">
        <v>42517</v>
      </c>
      <c r="B514" s="3" t="str">
        <f t="shared" ref="B514:B577" si="8">"Q" &amp;INT((MONTH(A514)+2)/3) &amp; "-" &amp; YEAR(A514)</f>
        <v>Q2-2016</v>
      </c>
      <c r="C514" t="s">
        <v>13</v>
      </c>
      <c r="D514">
        <v>22</v>
      </c>
      <c r="E514" t="s">
        <v>4</v>
      </c>
      <c r="F514" s="1" t="str">
        <f>TEXT(EnergyDemand__2_14[[#This Row],[Date]],"yyyy")</f>
        <v>2016</v>
      </c>
      <c r="G514">
        <v>9.1999999999999993</v>
      </c>
      <c r="H514">
        <v>14.4</v>
      </c>
      <c r="I514">
        <v>8</v>
      </c>
      <c r="J514">
        <v>4.8</v>
      </c>
      <c r="K514" t="s">
        <v>22</v>
      </c>
      <c r="L514" t="s">
        <v>21</v>
      </c>
      <c r="M514" s="42">
        <v>134317.62</v>
      </c>
      <c r="N514" s="4">
        <v>68.193428539999999</v>
      </c>
      <c r="O514" s="5">
        <v>9159579.0210999995</v>
      </c>
      <c r="P514">
        <v>513</v>
      </c>
    </row>
    <row r="515" spans="1:16" hidden="1" x14ac:dyDescent="0.3">
      <c r="A515" s="3">
        <v>42518</v>
      </c>
      <c r="B515" s="3" t="str">
        <f t="shared" si="8"/>
        <v>Q2-2016</v>
      </c>
      <c r="C515" t="s">
        <v>13</v>
      </c>
      <c r="D515">
        <v>22</v>
      </c>
      <c r="E515" t="s">
        <v>5</v>
      </c>
      <c r="F515" s="1" t="str">
        <f>TEXT(EnergyDemand__2_14[[#This Row],[Date]],"yyyy")</f>
        <v>2016</v>
      </c>
      <c r="G515">
        <v>5.7</v>
      </c>
      <c r="H515">
        <v>13.2</v>
      </c>
      <c r="I515">
        <v>6.2</v>
      </c>
      <c r="J515">
        <v>0.6</v>
      </c>
      <c r="K515" t="s">
        <v>22</v>
      </c>
      <c r="L515" t="s">
        <v>21</v>
      </c>
      <c r="M515" s="42">
        <v>119938.795</v>
      </c>
      <c r="N515" s="4">
        <v>81.990134580000003</v>
      </c>
      <c r="O515" s="5">
        <v>9833797.9433999993</v>
      </c>
      <c r="P515">
        <v>514</v>
      </c>
    </row>
    <row r="516" spans="1:16" hidden="1" x14ac:dyDescent="0.3">
      <c r="A516" s="3">
        <v>42519</v>
      </c>
      <c r="B516" s="3" t="str">
        <f t="shared" si="8"/>
        <v>Q2-2016</v>
      </c>
      <c r="C516" t="s">
        <v>13</v>
      </c>
      <c r="D516">
        <v>22</v>
      </c>
      <c r="E516" t="s">
        <v>6</v>
      </c>
      <c r="F516" s="1" t="str">
        <f>TEXT(EnergyDemand__2_14[[#This Row],[Date]],"yyyy")</f>
        <v>2016</v>
      </c>
      <c r="G516">
        <v>8.6999999999999993</v>
      </c>
      <c r="H516">
        <v>13.9</v>
      </c>
      <c r="I516">
        <v>6.5</v>
      </c>
      <c r="J516">
        <v>4.2</v>
      </c>
      <c r="K516" t="s">
        <v>22</v>
      </c>
      <c r="L516" t="s">
        <v>21</v>
      </c>
      <c r="M516" s="42">
        <v>118751.965</v>
      </c>
      <c r="N516" s="4">
        <v>68.715474040000004</v>
      </c>
      <c r="O516" s="5">
        <v>8160097.5681999996</v>
      </c>
      <c r="P516">
        <v>515</v>
      </c>
    </row>
    <row r="517" spans="1:16" hidden="1" x14ac:dyDescent="0.3">
      <c r="A517" s="3">
        <v>42520</v>
      </c>
      <c r="B517" s="3" t="str">
        <f t="shared" si="8"/>
        <v>Q2-2016</v>
      </c>
      <c r="C517" t="s">
        <v>13</v>
      </c>
      <c r="D517">
        <v>23</v>
      </c>
      <c r="E517" t="s">
        <v>7</v>
      </c>
      <c r="F517" s="1" t="str">
        <f>TEXT(EnergyDemand__2_14[[#This Row],[Date]],"yyyy")</f>
        <v>2016</v>
      </c>
      <c r="G517">
        <v>7.2</v>
      </c>
      <c r="H517">
        <v>15.4</v>
      </c>
      <c r="I517">
        <v>9.5</v>
      </c>
      <c r="J517">
        <v>0</v>
      </c>
      <c r="K517" t="s">
        <v>22</v>
      </c>
      <c r="L517" t="s">
        <v>21</v>
      </c>
      <c r="M517" s="42">
        <v>134983.95499999999</v>
      </c>
      <c r="N517" s="4">
        <v>115.7846736</v>
      </c>
      <c r="O517" s="5">
        <v>15629073.1709</v>
      </c>
      <c r="P517">
        <v>516</v>
      </c>
    </row>
    <row r="518" spans="1:16" hidden="1" x14ac:dyDescent="0.3">
      <c r="A518" s="3">
        <v>42521</v>
      </c>
      <c r="B518" s="3" t="str">
        <f t="shared" si="8"/>
        <v>Q2-2016</v>
      </c>
      <c r="C518" t="s">
        <v>13</v>
      </c>
      <c r="D518">
        <v>23</v>
      </c>
      <c r="E518" t="s">
        <v>8</v>
      </c>
      <c r="F518" s="1" t="str">
        <f>TEXT(EnergyDemand__2_14[[#This Row],[Date]],"yyyy")</f>
        <v>2016</v>
      </c>
      <c r="G518">
        <v>3.6</v>
      </c>
      <c r="H518">
        <v>17.399999999999999</v>
      </c>
      <c r="I518">
        <v>9.5</v>
      </c>
      <c r="J518">
        <v>0</v>
      </c>
      <c r="K518" t="s">
        <v>22</v>
      </c>
      <c r="L518" t="s">
        <v>21</v>
      </c>
      <c r="M518" s="42">
        <v>140402.15</v>
      </c>
      <c r="N518" s="4">
        <v>156.46472259999999</v>
      </c>
      <c r="O518" s="5">
        <v>21967983.452199999</v>
      </c>
      <c r="P518">
        <v>517</v>
      </c>
    </row>
    <row r="519" spans="1:16" hidden="1" x14ac:dyDescent="0.3">
      <c r="A519" s="3">
        <v>42522</v>
      </c>
      <c r="B519" s="3" t="str">
        <f t="shared" si="8"/>
        <v>Q2-2016</v>
      </c>
      <c r="C519" t="s">
        <v>14</v>
      </c>
      <c r="D519">
        <v>23</v>
      </c>
      <c r="E519" t="s">
        <v>9</v>
      </c>
      <c r="F519" s="1" t="str">
        <f>TEXT(EnergyDemand__2_14[[#This Row],[Date]],"yyyy")</f>
        <v>2016</v>
      </c>
      <c r="G519">
        <v>4.8</v>
      </c>
      <c r="H519">
        <v>17</v>
      </c>
      <c r="I519">
        <v>8.1999999999999993</v>
      </c>
      <c r="J519">
        <v>0</v>
      </c>
      <c r="K519" t="s">
        <v>22</v>
      </c>
      <c r="L519" t="s">
        <v>21</v>
      </c>
      <c r="M519" s="42">
        <v>141195.03</v>
      </c>
      <c r="N519" s="4">
        <v>168.85275920000001</v>
      </c>
      <c r="O519" s="5">
        <v>23841170.400800001</v>
      </c>
      <c r="P519">
        <v>518</v>
      </c>
    </row>
    <row r="520" spans="1:16" hidden="1" x14ac:dyDescent="0.3">
      <c r="A520" s="3">
        <v>42523</v>
      </c>
      <c r="B520" s="3" t="str">
        <f t="shared" si="8"/>
        <v>Q2-2016</v>
      </c>
      <c r="C520" t="s">
        <v>14</v>
      </c>
      <c r="D520">
        <v>23</v>
      </c>
      <c r="E520" t="s">
        <v>3</v>
      </c>
      <c r="F520" s="1" t="str">
        <f>TEXT(EnergyDemand__2_14[[#This Row],[Date]],"yyyy")</f>
        <v>2016</v>
      </c>
      <c r="G520">
        <v>4.8</v>
      </c>
      <c r="H520">
        <v>12.8</v>
      </c>
      <c r="I520">
        <v>9.1999999999999993</v>
      </c>
      <c r="J520">
        <v>0</v>
      </c>
      <c r="K520" t="s">
        <v>22</v>
      </c>
      <c r="L520" t="s">
        <v>21</v>
      </c>
      <c r="M520" s="42">
        <v>141292.56</v>
      </c>
      <c r="N520" s="4">
        <v>180.9103503</v>
      </c>
      <c r="O520" s="5">
        <v>25561286.5244</v>
      </c>
      <c r="P520">
        <v>519</v>
      </c>
    </row>
    <row r="521" spans="1:16" hidden="1" x14ac:dyDescent="0.3">
      <c r="A521" s="3">
        <v>42524</v>
      </c>
      <c r="B521" s="3" t="str">
        <f t="shared" si="8"/>
        <v>Q2-2016</v>
      </c>
      <c r="C521" t="s">
        <v>14</v>
      </c>
      <c r="D521">
        <v>23</v>
      </c>
      <c r="E521" t="s">
        <v>4</v>
      </c>
      <c r="F521" s="1" t="str">
        <f>TEXT(EnergyDemand__2_14[[#This Row],[Date]],"yyyy")</f>
        <v>2016</v>
      </c>
      <c r="G521">
        <v>6.8</v>
      </c>
      <c r="H521">
        <v>14.1</v>
      </c>
      <c r="I521">
        <v>8.5</v>
      </c>
      <c r="J521">
        <v>0</v>
      </c>
      <c r="K521" t="s">
        <v>22</v>
      </c>
      <c r="L521" t="s">
        <v>21</v>
      </c>
      <c r="M521" s="42">
        <v>137717.255</v>
      </c>
      <c r="N521" s="4">
        <v>175.85462989999999</v>
      </c>
      <c r="O521" s="5">
        <v>24218216.9089</v>
      </c>
      <c r="P521">
        <v>520</v>
      </c>
    </row>
    <row r="522" spans="1:16" hidden="1" x14ac:dyDescent="0.3">
      <c r="A522" s="3">
        <v>42525</v>
      </c>
      <c r="B522" s="3" t="str">
        <f t="shared" si="8"/>
        <v>Q2-2016</v>
      </c>
      <c r="C522" t="s">
        <v>14</v>
      </c>
      <c r="D522">
        <v>23</v>
      </c>
      <c r="E522" t="s">
        <v>5</v>
      </c>
      <c r="F522" s="1" t="str">
        <f>TEXT(EnergyDemand__2_14[[#This Row],[Date]],"yyyy")</f>
        <v>2016</v>
      </c>
      <c r="G522">
        <v>9.8000000000000007</v>
      </c>
      <c r="H522">
        <v>13.4</v>
      </c>
      <c r="I522">
        <v>3.7</v>
      </c>
      <c r="J522">
        <v>6.2</v>
      </c>
      <c r="K522" t="s">
        <v>22</v>
      </c>
      <c r="L522" t="s">
        <v>21</v>
      </c>
      <c r="M522" s="42">
        <v>122764.33</v>
      </c>
      <c r="N522" s="4">
        <v>126.74997190000001</v>
      </c>
      <c r="O522" s="5">
        <v>15560375.377800001</v>
      </c>
      <c r="P522">
        <v>521</v>
      </c>
    </row>
    <row r="523" spans="1:16" hidden="1" x14ac:dyDescent="0.3">
      <c r="A523" s="3">
        <v>42526</v>
      </c>
      <c r="B523" s="3" t="str">
        <f t="shared" si="8"/>
        <v>Q2-2016</v>
      </c>
      <c r="C523" t="s">
        <v>14</v>
      </c>
      <c r="D523">
        <v>23</v>
      </c>
      <c r="E523" t="s">
        <v>6</v>
      </c>
      <c r="F523" s="1" t="str">
        <f>TEXT(EnergyDemand__2_14[[#This Row],[Date]],"yyyy")</f>
        <v>2016</v>
      </c>
      <c r="G523">
        <v>10.5</v>
      </c>
      <c r="H523">
        <v>14.1</v>
      </c>
      <c r="I523">
        <v>3.3</v>
      </c>
      <c r="J523">
        <v>3.4</v>
      </c>
      <c r="K523" t="s">
        <v>22</v>
      </c>
      <c r="L523" t="s">
        <v>21</v>
      </c>
      <c r="M523" s="42">
        <v>116052.80499999999</v>
      </c>
      <c r="N523" s="4">
        <v>122.7887776</v>
      </c>
      <c r="O523" s="5">
        <v>14249982.062999999</v>
      </c>
      <c r="P523">
        <v>522</v>
      </c>
    </row>
    <row r="524" spans="1:16" hidden="1" x14ac:dyDescent="0.3">
      <c r="A524" s="3">
        <v>42527</v>
      </c>
      <c r="B524" s="3" t="str">
        <f t="shared" si="8"/>
        <v>Q2-2016</v>
      </c>
      <c r="C524" t="s">
        <v>14</v>
      </c>
      <c r="D524">
        <v>24</v>
      </c>
      <c r="E524" t="s">
        <v>7</v>
      </c>
      <c r="F524" s="1" t="str">
        <f>TEXT(EnergyDemand__2_14[[#This Row],[Date]],"yyyy")</f>
        <v>2016</v>
      </c>
      <c r="G524">
        <v>8.9</v>
      </c>
      <c r="H524">
        <v>14.5</v>
      </c>
      <c r="I524">
        <v>7.1</v>
      </c>
      <c r="J524">
        <v>1.4</v>
      </c>
      <c r="K524" t="s">
        <v>22</v>
      </c>
      <c r="L524" t="s">
        <v>21</v>
      </c>
      <c r="M524" s="42">
        <v>134829.755</v>
      </c>
      <c r="N524" s="4">
        <v>107.44561210000001</v>
      </c>
      <c r="O524" s="5">
        <v>14486865.555299999</v>
      </c>
      <c r="P524">
        <v>523</v>
      </c>
    </row>
    <row r="525" spans="1:16" hidden="1" x14ac:dyDescent="0.3">
      <c r="A525" s="3">
        <v>42528</v>
      </c>
      <c r="B525" s="3" t="str">
        <f t="shared" si="8"/>
        <v>Q2-2016</v>
      </c>
      <c r="C525" t="s">
        <v>14</v>
      </c>
      <c r="D525">
        <v>24</v>
      </c>
      <c r="E525" t="s">
        <v>8</v>
      </c>
      <c r="F525" s="1" t="str">
        <f>TEXT(EnergyDemand__2_14[[#This Row],[Date]],"yyyy")</f>
        <v>2016</v>
      </c>
      <c r="G525">
        <v>10.5</v>
      </c>
      <c r="H525">
        <v>15.3</v>
      </c>
      <c r="I525">
        <v>4.7</v>
      </c>
      <c r="J525">
        <v>0</v>
      </c>
      <c r="K525" t="s">
        <v>22</v>
      </c>
      <c r="L525" t="s">
        <v>21</v>
      </c>
      <c r="M525" s="42">
        <v>135306.005</v>
      </c>
      <c r="N525" s="4">
        <v>88.326962910000006</v>
      </c>
      <c r="O525" s="5">
        <v>11951168.485099999</v>
      </c>
      <c r="P525">
        <v>524</v>
      </c>
    </row>
    <row r="526" spans="1:16" hidden="1" x14ac:dyDescent="0.3">
      <c r="A526" s="3">
        <v>42529</v>
      </c>
      <c r="B526" s="3" t="str">
        <f t="shared" si="8"/>
        <v>Q2-2016</v>
      </c>
      <c r="C526" t="s">
        <v>14</v>
      </c>
      <c r="D526">
        <v>24</v>
      </c>
      <c r="E526" t="s">
        <v>9</v>
      </c>
      <c r="F526" s="1" t="str">
        <f>TEXT(EnergyDemand__2_14[[#This Row],[Date]],"yyyy")</f>
        <v>2016</v>
      </c>
      <c r="G526">
        <v>9.6999999999999993</v>
      </c>
      <c r="H526">
        <v>14.7</v>
      </c>
      <c r="I526">
        <v>4.7</v>
      </c>
      <c r="J526">
        <v>1.2</v>
      </c>
      <c r="K526" t="s">
        <v>22</v>
      </c>
      <c r="L526" t="s">
        <v>21</v>
      </c>
      <c r="M526" s="42">
        <v>137305.35500000001</v>
      </c>
      <c r="N526" s="4">
        <v>91.315660199999996</v>
      </c>
      <c r="O526" s="5">
        <v>12538129.140799999</v>
      </c>
      <c r="P526">
        <v>525</v>
      </c>
    </row>
    <row r="527" spans="1:16" hidden="1" x14ac:dyDescent="0.3">
      <c r="A527" s="3">
        <v>42530</v>
      </c>
      <c r="B527" s="3" t="str">
        <f t="shared" si="8"/>
        <v>Q2-2016</v>
      </c>
      <c r="C527" t="s">
        <v>14</v>
      </c>
      <c r="D527">
        <v>24</v>
      </c>
      <c r="E527" t="s">
        <v>3</v>
      </c>
      <c r="F527" s="1" t="str">
        <f>TEXT(EnergyDemand__2_14[[#This Row],[Date]],"yyyy")</f>
        <v>2016</v>
      </c>
      <c r="G527">
        <v>10.8</v>
      </c>
      <c r="H527">
        <v>17.5</v>
      </c>
      <c r="I527">
        <v>6</v>
      </c>
      <c r="J527">
        <v>1.4</v>
      </c>
      <c r="K527" t="s">
        <v>22</v>
      </c>
      <c r="L527" t="s">
        <v>21</v>
      </c>
      <c r="M527" s="42">
        <v>132859.30499999999</v>
      </c>
      <c r="N527" s="4">
        <v>50.238971939999999</v>
      </c>
      <c r="O527" s="5">
        <v>6674714.8958999999</v>
      </c>
      <c r="P527">
        <v>526</v>
      </c>
    </row>
    <row r="528" spans="1:16" hidden="1" x14ac:dyDescent="0.3">
      <c r="A528" s="3">
        <v>42531</v>
      </c>
      <c r="B528" s="3" t="str">
        <f t="shared" si="8"/>
        <v>Q2-2016</v>
      </c>
      <c r="C528" t="s">
        <v>14</v>
      </c>
      <c r="D528">
        <v>24</v>
      </c>
      <c r="E528" t="s">
        <v>4</v>
      </c>
      <c r="F528" s="1" t="str">
        <f>TEXT(EnergyDemand__2_14[[#This Row],[Date]],"yyyy")</f>
        <v>2016</v>
      </c>
      <c r="G528">
        <v>10.4</v>
      </c>
      <c r="H528">
        <v>15.8</v>
      </c>
      <c r="I528">
        <v>6.6</v>
      </c>
      <c r="J528">
        <v>0</v>
      </c>
      <c r="K528" t="s">
        <v>22</v>
      </c>
      <c r="L528" t="s">
        <v>21</v>
      </c>
      <c r="M528" s="42">
        <v>132209.51500000001</v>
      </c>
      <c r="N528" s="4">
        <v>47.425798780000001</v>
      </c>
      <c r="O528" s="5">
        <v>6270141.8552000001</v>
      </c>
      <c r="P528">
        <v>527</v>
      </c>
    </row>
    <row r="529" spans="1:16" hidden="1" x14ac:dyDescent="0.3">
      <c r="A529" s="3">
        <v>42532</v>
      </c>
      <c r="B529" s="3" t="str">
        <f t="shared" si="8"/>
        <v>Q2-2016</v>
      </c>
      <c r="C529" t="s">
        <v>14</v>
      </c>
      <c r="D529">
        <v>24</v>
      </c>
      <c r="E529" t="s">
        <v>5</v>
      </c>
      <c r="F529" s="1" t="str">
        <f>TEXT(EnergyDemand__2_14[[#This Row],[Date]],"yyyy")</f>
        <v>2016</v>
      </c>
      <c r="G529">
        <v>9</v>
      </c>
      <c r="H529">
        <v>13.5</v>
      </c>
      <c r="I529">
        <v>6.5</v>
      </c>
      <c r="J529">
        <v>3</v>
      </c>
      <c r="K529" t="s">
        <v>22</v>
      </c>
      <c r="L529" t="s">
        <v>21</v>
      </c>
      <c r="M529" s="42">
        <v>120753.43</v>
      </c>
      <c r="N529" s="4">
        <v>55.590969579999999</v>
      </c>
      <c r="O529" s="5">
        <v>6712800.2538000001</v>
      </c>
      <c r="P529">
        <v>528</v>
      </c>
    </row>
    <row r="530" spans="1:16" hidden="1" x14ac:dyDescent="0.3">
      <c r="A530" s="3">
        <v>42533</v>
      </c>
      <c r="B530" s="3" t="str">
        <f t="shared" si="8"/>
        <v>Q2-2016</v>
      </c>
      <c r="C530" t="s">
        <v>14</v>
      </c>
      <c r="D530">
        <v>24</v>
      </c>
      <c r="E530" t="s">
        <v>6</v>
      </c>
      <c r="F530" s="1" t="str">
        <f>TEXT(EnergyDemand__2_14[[#This Row],[Date]],"yyyy")</f>
        <v>2016</v>
      </c>
      <c r="G530">
        <v>5</v>
      </c>
      <c r="H530">
        <v>13.8</v>
      </c>
      <c r="I530">
        <v>7.3</v>
      </c>
      <c r="J530">
        <v>0.6</v>
      </c>
      <c r="K530" t="s">
        <v>22</v>
      </c>
      <c r="L530" t="s">
        <v>21</v>
      </c>
      <c r="M530" s="42">
        <v>122771.53</v>
      </c>
      <c r="N530" s="4">
        <v>77.215287989999993</v>
      </c>
      <c r="O530" s="5">
        <v>9479839.0459000003</v>
      </c>
      <c r="P530">
        <v>529</v>
      </c>
    </row>
    <row r="531" spans="1:16" hidden="1" x14ac:dyDescent="0.3">
      <c r="A531" s="3">
        <v>42534</v>
      </c>
      <c r="B531" s="3" t="str">
        <f t="shared" si="8"/>
        <v>Q2-2016</v>
      </c>
      <c r="C531" t="s">
        <v>14</v>
      </c>
      <c r="D531">
        <v>25</v>
      </c>
      <c r="E531" t="s">
        <v>7</v>
      </c>
      <c r="F531" s="1" t="str">
        <f>TEXT(EnergyDemand__2_14[[#This Row],[Date]],"yyyy")</f>
        <v>2016</v>
      </c>
      <c r="G531">
        <v>3.8</v>
      </c>
      <c r="H531">
        <v>13.4</v>
      </c>
      <c r="I531">
        <v>9</v>
      </c>
      <c r="J531">
        <v>0</v>
      </c>
      <c r="K531" t="s">
        <v>22</v>
      </c>
      <c r="L531" t="s">
        <v>22</v>
      </c>
      <c r="M531" s="42">
        <v>122106.95</v>
      </c>
      <c r="N531" s="4">
        <v>95.064774630000002</v>
      </c>
      <c r="O531" s="5">
        <v>11608069.682499999</v>
      </c>
      <c r="P531">
        <v>530</v>
      </c>
    </row>
    <row r="532" spans="1:16" hidden="1" x14ac:dyDescent="0.3">
      <c r="A532" s="3">
        <v>42535</v>
      </c>
      <c r="B532" s="3" t="str">
        <f t="shared" si="8"/>
        <v>Q2-2016</v>
      </c>
      <c r="C532" t="s">
        <v>14</v>
      </c>
      <c r="D532">
        <v>25</v>
      </c>
      <c r="E532" t="s">
        <v>8</v>
      </c>
      <c r="F532" s="1" t="str">
        <f>TEXT(EnergyDemand__2_14[[#This Row],[Date]],"yyyy")</f>
        <v>2016</v>
      </c>
      <c r="G532">
        <v>8.6</v>
      </c>
      <c r="H532">
        <v>15.6</v>
      </c>
      <c r="I532">
        <v>8.3000000000000007</v>
      </c>
      <c r="J532">
        <v>0</v>
      </c>
      <c r="K532" t="s">
        <v>22</v>
      </c>
      <c r="L532" t="s">
        <v>21</v>
      </c>
      <c r="M532" s="42">
        <v>138466.56</v>
      </c>
      <c r="N532" s="4">
        <v>90.845109260000001</v>
      </c>
      <c r="O532" s="5">
        <v>12579009.7721</v>
      </c>
      <c r="P532">
        <v>531</v>
      </c>
    </row>
    <row r="533" spans="1:16" hidden="1" x14ac:dyDescent="0.3">
      <c r="A533" s="3">
        <v>42536</v>
      </c>
      <c r="B533" s="3" t="str">
        <f t="shared" si="8"/>
        <v>Q2-2016</v>
      </c>
      <c r="C533" t="s">
        <v>14</v>
      </c>
      <c r="D533">
        <v>25</v>
      </c>
      <c r="E533" t="s">
        <v>9</v>
      </c>
      <c r="F533" s="1" t="str">
        <f>TEXT(EnergyDemand__2_14[[#This Row],[Date]],"yyyy")</f>
        <v>2016</v>
      </c>
      <c r="G533">
        <v>6</v>
      </c>
      <c r="H533">
        <v>17.899999999999999</v>
      </c>
      <c r="I533">
        <v>9.1999999999999993</v>
      </c>
      <c r="J533">
        <v>0</v>
      </c>
      <c r="K533" t="s">
        <v>22</v>
      </c>
      <c r="L533" t="s">
        <v>21</v>
      </c>
      <c r="M533" s="42">
        <v>140904.59</v>
      </c>
      <c r="N533" s="4">
        <v>92.416245849999996</v>
      </c>
      <c r="O533" s="5">
        <v>13021873.230799999</v>
      </c>
      <c r="P533">
        <v>532</v>
      </c>
    </row>
    <row r="534" spans="1:16" hidden="1" x14ac:dyDescent="0.3">
      <c r="A534" s="3">
        <v>42537</v>
      </c>
      <c r="B534" s="3" t="str">
        <f t="shared" si="8"/>
        <v>Q2-2016</v>
      </c>
      <c r="C534" t="s">
        <v>14</v>
      </c>
      <c r="D534">
        <v>25</v>
      </c>
      <c r="E534" t="s">
        <v>3</v>
      </c>
      <c r="F534" s="1" t="str">
        <f>TEXT(EnergyDemand__2_14[[#This Row],[Date]],"yyyy")</f>
        <v>2016</v>
      </c>
      <c r="G534">
        <v>7.8</v>
      </c>
      <c r="H534">
        <v>14.3</v>
      </c>
      <c r="I534">
        <v>5.0999999999999996</v>
      </c>
      <c r="J534">
        <v>0</v>
      </c>
      <c r="K534" t="s">
        <v>22</v>
      </c>
      <c r="L534" t="s">
        <v>21</v>
      </c>
      <c r="M534" s="42">
        <v>140741.16500000001</v>
      </c>
      <c r="N534" s="4">
        <v>89.929148949999998</v>
      </c>
      <c r="O534" s="5">
        <v>12656733.1907</v>
      </c>
      <c r="P534">
        <v>533</v>
      </c>
    </row>
    <row r="535" spans="1:16" hidden="1" x14ac:dyDescent="0.3">
      <c r="A535" s="3">
        <v>42538</v>
      </c>
      <c r="B535" s="3" t="str">
        <f t="shared" si="8"/>
        <v>Q2-2016</v>
      </c>
      <c r="C535" t="s">
        <v>14</v>
      </c>
      <c r="D535">
        <v>25</v>
      </c>
      <c r="E535" t="s">
        <v>4</v>
      </c>
      <c r="F535" s="1" t="str">
        <f>TEXT(EnergyDemand__2_14[[#This Row],[Date]],"yyyy")</f>
        <v>2016</v>
      </c>
      <c r="G535">
        <v>9.3000000000000007</v>
      </c>
      <c r="H535">
        <v>15.1</v>
      </c>
      <c r="I535">
        <v>3.5</v>
      </c>
      <c r="J535">
        <v>4.2</v>
      </c>
      <c r="K535" t="s">
        <v>22</v>
      </c>
      <c r="L535" t="s">
        <v>21</v>
      </c>
      <c r="M535" s="42">
        <v>138023.10999999999</v>
      </c>
      <c r="N535" s="4">
        <v>99.573674510000004</v>
      </c>
      <c r="O535" s="5">
        <v>13743468.23</v>
      </c>
      <c r="P535">
        <v>534</v>
      </c>
    </row>
    <row r="536" spans="1:16" hidden="1" x14ac:dyDescent="0.3">
      <c r="A536" s="3">
        <v>42539</v>
      </c>
      <c r="B536" s="3" t="str">
        <f t="shared" si="8"/>
        <v>Q2-2016</v>
      </c>
      <c r="C536" t="s">
        <v>14</v>
      </c>
      <c r="D536">
        <v>25</v>
      </c>
      <c r="E536" t="s">
        <v>5</v>
      </c>
      <c r="F536" s="1" t="str">
        <f>TEXT(EnergyDemand__2_14[[#This Row],[Date]],"yyyy")</f>
        <v>2016</v>
      </c>
      <c r="G536">
        <v>10</v>
      </c>
      <c r="H536">
        <v>12.7</v>
      </c>
      <c r="I536">
        <v>5.3</v>
      </c>
      <c r="J536">
        <v>8.6</v>
      </c>
      <c r="K536" t="s">
        <v>22</v>
      </c>
      <c r="L536" t="s">
        <v>21</v>
      </c>
      <c r="M536" s="42">
        <v>123162.185</v>
      </c>
      <c r="N536" s="4">
        <v>62.934016130000003</v>
      </c>
      <c r="O536" s="5">
        <v>7751090.9374000002</v>
      </c>
      <c r="P536">
        <v>535</v>
      </c>
    </row>
    <row r="537" spans="1:16" hidden="1" x14ac:dyDescent="0.3">
      <c r="A537" s="3">
        <v>42540</v>
      </c>
      <c r="B537" s="3" t="str">
        <f t="shared" si="8"/>
        <v>Q2-2016</v>
      </c>
      <c r="C537" t="s">
        <v>14</v>
      </c>
      <c r="D537">
        <v>25</v>
      </c>
      <c r="E537" t="s">
        <v>6</v>
      </c>
      <c r="F537" s="1" t="str">
        <f>TEXT(EnergyDemand__2_14[[#This Row],[Date]],"yyyy")</f>
        <v>2016</v>
      </c>
      <c r="G537">
        <v>7.3</v>
      </c>
      <c r="H537">
        <v>13.5</v>
      </c>
      <c r="I537">
        <v>7.2</v>
      </c>
      <c r="J537">
        <v>0.4</v>
      </c>
      <c r="K537" t="s">
        <v>22</v>
      </c>
      <c r="L537" t="s">
        <v>21</v>
      </c>
      <c r="M537" s="42">
        <v>119662.16499999999</v>
      </c>
      <c r="N537" s="4">
        <v>79.384821770000002</v>
      </c>
      <c r="O537" s="5">
        <v>9499359.6411000006</v>
      </c>
      <c r="P537">
        <v>536</v>
      </c>
    </row>
    <row r="538" spans="1:16" hidden="1" x14ac:dyDescent="0.3">
      <c r="A538" s="3">
        <v>42541</v>
      </c>
      <c r="B538" s="3" t="str">
        <f t="shared" si="8"/>
        <v>Q2-2016</v>
      </c>
      <c r="C538" t="s">
        <v>14</v>
      </c>
      <c r="D538">
        <v>26</v>
      </c>
      <c r="E538" t="s">
        <v>7</v>
      </c>
      <c r="F538" s="1" t="str">
        <f>TEXT(EnergyDemand__2_14[[#This Row],[Date]],"yyyy")</f>
        <v>2016</v>
      </c>
      <c r="G538">
        <v>9.1</v>
      </c>
      <c r="H538">
        <v>13.2</v>
      </c>
      <c r="I538">
        <v>3.4</v>
      </c>
      <c r="J538">
        <v>3.6</v>
      </c>
      <c r="K538" t="s">
        <v>22</v>
      </c>
      <c r="L538" t="s">
        <v>21</v>
      </c>
      <c r="M538" s="42">
        <v>134435.11499999999</v>
      </c>
      <c r="N538" s="4">
        <v>114.875078</v>
      </c>
      <c r="O538" s="5">
        <v>15443244.321599999</v>
      </c>
      <c r="P538">
        <v>537</v>
      </c>
    </row>
    <row r="539" spans="1:16" hidden="1" x14ac:dyDescent="0.3">
      <c r="A539" s="3">
        <v>42542</v>
      </c>
      <c r="B539" s="3" t="str">
        <f t="shared" si="8"/>
        <v>Q2-2016</v>
      </c>
      <c r="C539" t="s">
        <v>14</v>
      </c>
      <c r="D539">
        <v>26</v>
      </c>
      <c r="E539" t="s">
        <v>8</v>
      </c>
      <c r="F539" s="1" t="str">
        <f>TEXT(EnergyDemand__2_14[[#This Row],[Date]],"yyyy")</f>
        <v>2016</v>
      </c>
      <c r="G539">
        <v>10.4</v>
      </c>
      <c r="H539">
        <v>14.7</v>
      </c>
      <c r="I539">
        <v>7</v>
      </c>
      <c r="J539">
        <v>3.2</v>
      </c>
      <c r="K539" t="s">
        <v>22</v>
      </c>
      <c r="L539" t="s">
        <v>21</v>
      </c>
      <c r="M539" s="42">
        <v>137511.315</v>
      </c>
      <c r="N539" s="4">
        <v>62.154764110000002</v>
      </c>
      <c r="O539" s="5">
        <v>8546983.3463000003</v>
      </c>
      <c r="P539">
        <v>538</v>
      </c>
    </row>
    <row r="540" spans="1:16" hidden="1" x14ac:dyDescent="0.3">
      <c r="A540" s="3">
        <v>42543</v>
      </c>
      <c r="B540" s="3" t="str">
        <f t="shared" si="8"/>
        <v>Q2-2016</v>
      </c>
      <c r="C540" t="s">
        <v>14</v>
      </c>
      <c r="D540">
        <v>26</v>
      </c>
      <c r="E540" t="s">
        <v>9</v>
      </c>
      <c r="F540" s="1" t="str">
        <f>TEXT(EnergyDemand__2_14[[#This Row],[Date]],"yyyy")</f>
        <v>2016</v>
      </c>
      <c r="G540">
        <v>11.2</v>
      </c>
      <c r="H540">
        <v>15.4</v>
      </c>
      <c r="I540">
        <v>6.6</v>
      </c>
      <c r="J540">
        <v>0</v>
      </c>
      <c r="K540" t="s">
        <v>22</v>
      </c>
      <c r="L540" t="s">
        <v>21</v>
      </c>
      <c r="M540" s="42">
        <v>133813.285</v>
      </c>
      <c r="N540" s="4">
        <v>58.759038580000002</v>
      </c>
      <c r="O540" s="5">
        <v>7862739.9758000001</v>
      </c>
      <c r="P540">
        <v>539</v>
      </c>
    </row>
    <row r="541" spans="1:16" hidden="1" x14ac:dyDescent="0.3">
      <c r="A541" s="3">
        <v>42544</v>
      </c>
      <c r="B541" s="3" t="str">
        <f t="shared" si="8"/>
        <v>Q2-2016</v>
      </c>
      <c r="C541" t="s">
        <v>14</v>
      </c>
      <c r="D541">
        <v>26</v>
      </c>
      <c r="E541" t="s">
        <v>3</v>
      </c>
      <c r="F541" s="1" t="str">
        <f>TEXT(EnergyDemand__2_14[[#This Row],[Date]],"yyyy")</f>
        <v>2016</v>
      </c>
      <c r="G541">
        <v>10.4</v>
      </c>
      <c r="H541">
        <v>14.8</v>
      </c>
      <c r="I541">
        <v>7.2</v>
      </c>
      <c r="J541">
        <v>0.6</v>
      </c>
      <c r="K541" t="s">
        <v>22</v>
      </c>
      <c r="L541" t="s">
        <v>21</v>
      </c>
      <c r="M541" s="42">
        <v>136740.005</v>
      </c>
      <c r="N541" s="4">
        <v>78.318980190000005</v>
      </c>
      <c r="O541" s="5">
        <v>10709337.742799999</v>
      </c>
      <c r="P541">
        <v>540</v>
      </c>
    </row>
    <row r="542" spans="1:16" hidden="1" x14ac:dyDescent="0.3">
      <c r="A542" s="3">
        <v>42545</v>
      </c>
      <c r="B542" s="3" t="str">
        <f t="shared" si="8"/>
        <v>Q2-2016</v>
      </c>
      <c r="C542" t="s">
        <v>14</v>
      </c>
      <c r="D542">
        <v>26</v>
      </c>
      <c r="E542" t="s">
        <v>4</v>
      </c>
      <c r="F542" s="1" t="str">
        <f>TEXT(EnergyDemand__2_14[[#This Row],[Date]],"yyyy")</f>
        <v>2016</v>
      </c>
      <c r="G542">
        <v>6.9</v>
      </c>
      <c r="H542">
        <v>10.7</v>
      </c>
      <c r="I542">
        <v>5.8</v>
      </c>
      <c r="J542">
        <v>13.8</v>
      </c>
      <c r="K542" t="s">
        <v>21</v>
      </c>
      <c r="L542" t="s">
        <v>21</v>
      </c>
      <c r="M542" s="42">
        <v>144658.38</v>
      </c>
      <c r="N542" s="4">
        <v>67.938496200000003</v>
      </c>
      <c r="O542" s="5">
        <v>9827872.7999000009</v>
      </c>
      <c r="P542">
        <v>541</v>
      </c>
    </row>
    <row r="543" spans="1:16" hidden="1" x14ac:dyDescent="0.3">
      <c r="A543" s="3">
        <v>42546</v>
      </c>
      <c r="B543" s="3" t="str">
        <f t="shared" si="8"/>
        <v>Q2-2016</v>
      </c>
      <c r="C543" t="s">
        <v>14</v>
      </c>
      <c r="D543">
        <v>26</v>
      </c>
      <c r="E543" t="s">
        <v>5</v>
      </c>
      <c r="F543" s="1" t="str">
        <f>TEXT(EnergyDemand__2_14[[#This Row],[Date]],"yyyy")</f>
        <v>2016</v>
      </c>
      <c r="G543">
        <v>5.6</v>
      </c>
      <c r="H543">
        <v>12.7</v>
      </c>
      <c r="I543">
        <v>8.8000000000000007</v>
      </c>
      <c r="J543">
        <v>2</v>
      </c>
      <c r="K543" t="s">
        <v>21</v>
      </c>
      <c r="L543" t="s">
        <v>21</v>
      </c>
      <c r="M543" s="42">
        <v>131730.83499999999</v>
      </c>
      <c r="N543" s="4">
        <v>99.763250799999994</v>
      </c>
      <c r="O543" s="5">
        <v>13141896.3302</v>
      </c>
      <c r="P543">
        <v>542</v>
      </c>
    </row>
    <row r="544" spans="1:16" hidden="1" x14ac:dyDescent="0.3">
      <c r="A544" s="3">
        <v>42547</v>
      </c>
      <c r="B544" s="3" t="str">
        <f t="shared" si="8"/>
        <v>Q2-2016</v>
      </c>
      <c r="C544" t="s">
        <v>14</v>
      </c>
      <c r="D544">
        <v>26</v>
      </c>
      <c r="E544" t="s">
        <v>6</v>
      </c>
      <c r="F544" s="1" t="str">
        <f>TEXT(EnergyDemand__2_14[[#This Row],[Date]],"yyyy")</f>
        <v>2016</v>
      </c>
      <c r="G544">
        <v>3</v>
      </c>
      <c r="H544">
        <v>11.1</v>
      </c>
      <c r="I544">
        <v>7.7</v>
      </c>
      <c r="J544">
        <v>0.2</v>
      </c>
      <c r="K544" t="s">
        <v>21</v>
      </c>
      <c r="L544" t="s">
        <v>21</v>
      </c>
      <c r="M544" s="42">
        <v>126455.935</v>
      </c>
      <c r="N544" s="4">
        <v>120.4411006</v>
      </c>
      <c r="O544" s="5">
        <v>15230491.9888</v>
      </c>
      <c r="P544">
        <v>543</v>
      </c>
    </row>
    <row r="545" spans="1:16" hidden="1" x14ac:dyDescent="0.3">
      <c r="A545" s="3">
        <v>42548</v>
      </c>
      <c r="B545" s="3" t="str">
        <f t="shared" si="8"/>
        <v>Q2-2016</v>
      </c>
      <c r="C545" t="s">
        <v>14</v>
      </c>
      <c r="D545">
        <v>27</v>
      </c>
      <c r="E545" t="s">
        <v>7</v>
      </c>
      <c r="F545" s="1" t="str">
        <f>TEXT(EnergyDemand__2_14[[#This Row],[Date]],"yyyy")</f>
        <v>2016</v>
      </c>
      <c r="G545">
        <v>4.8</v>
      </c>
      <c r="H545">
        <v>10.6</v>
      </c>
      <c r="I545">
        <v>4.7</v>
      </c>
      <c r="J545">
        <v>0.2</v>
      </c>
      <c r="K545" t="s">
        <v>21</v>
      </c>
      <c r="L545" t="s">
        <v>21</v>
      </c>
      <c r="M545" s="42">
        <v>148639.995</v>
      </c>
      <c r="N545" s="4">
        <v>127.3466076</v>
      </c>
      <c r="O545" s="5">
        <v>18928799.116900001</v>
      </c>
      <c r="P545">
        <v>544</v>
      </c>
    </row>
    <row r="546" spans="1:16" hidden="1" x14ac:dyDescent="0.3">
      <c r="A546" s="3">
        <v>42549</v>
      </c>
      <c r="B546" s="3" t="str">
        <f t="shared" si="8"/>
        <v>Q2-2016</v>
      </c>
      <c r="C546" t="s">
        <v>14</v>
      </c>
      <c r="D546">
        <v>27</v>
      </c>
      <c r="E546" t="s">
        <v>8</v>
      </c>
      <c r="F546" s="1" t="str">
        <f>TEXT(EnergyDemand__2_14[[#This Row],[Date]],"yyyy")</f>
        <v>2016</v>
      </c>
      <c r="G546">
        <v>5</v>
      </c>
      <c r="H546">
        <v>17</v>
      </c>
      <c r="I546">
        <v>7.8</v>
      </c>
      <c r="J546">
        <v>0.2</v>
      </c>
      <c r="K546" t="s">
        <v>21</v>
      </c>
      <c r="L546" t="s">
        <v>21</v>
      </c>
      <c r="M546" s="42">
        <v>142146.31</v>
      </c>
      <c r="N546" s="4">
        <v>110.28039029999999</v>
      </c>
      <c r="O546" s="5">
        <v>15675950.546499999</v>
      </c>
      <c r="P546">
        <v>545</v>
      </c>
    </row>
    <row r="547" spans="1:16" hidden="1" x14ac:dyDescent="0.3">
      <c r="A547" s="3">
        <v>42550</v>
      </c>
      <c r="B547" s="3" t="str">
        <f t="shared" si="8"/>
        <v>Q2-2016</v>
      </c>
      <c r="C547" t="s">
        <v>14</v>
      </c>
      <c r="D547">
        <v>27</v>
      </c>
      <c r="E547" t="s">
        <v>9</v>
      </c>
      <c r="F547" s="1" t="str">
        <f>TEXT(EnergyDemand__2_14[[#This Row],[Date]],"yyyy")</f>
        <v>2016</v>
      </c>
      <c r="G547">
        <v>8.9</v>
      </c>
      <c r="H547">
        <v>15.8</v>
      </c>
      <c r="I547">
        <v>8.9</v>
      </c>
      <c r="J547">
        <v>0.2</v>
      </c>
      <c r="K547" t="s">
        <v>21</v>
      </c>
      <c r="L547" t="s">
        <v>21</v>
      </c>
      <c r="M547" s="42">
        <v>136071.965</v>
      </c>
      <c r="N547" s="4">
        <v>80.125243080000004</v>
      </c>
      <c r="O547" s="5">
        <v>10902799.272</v>
      </c>
      <c r="P547">
        <v>546</v>
      </c>
    </row>
    <row r="548" spans="1:16" hidden="1" x14ac:dyDescent="0.3">
      <c r="A548" s="3">
        <v>42551</v>
      </c>
      <c r="B548" s="3" t="str">
        <f t="shared" si="8"/>
        <v>Q2-2016</v>
      </c>
      <c r="C548" t="s">
        <v>14</v>
      </c>
      <c r="D548">
        <v>27</v>
      </c>
      <c r="E548" t="s">
        <v>3</v>
      </c>
      <c r="F548" s="1" t="str">
        <f>TEXT(EnergyDemand__2_14[[#This Row],[Date]],"yyyy")</f>
        <v>2016</v>
      </c>
      <c r="G548">
        <v>10.3</v>
      </c>
      <c r="H548">
        <v>11.7</v>
      </c>
      <c r="I548">
        <v>5.6</v>
      </c>
      <c r="J548">
        <v>0</v>
      </c>
      <c r="K548" t="s">
        <v>21</v>
      </c>
      <c r="L548" t="s">
        <v>21</v>
      </c>
      <c r="M548" s="42">
        <v>141078.46</v>
      </c>
      <c r="N548" s="4">
        <v>115.1178955</v>
      </c>
      <c r="O548" s="5">
        <v>16240655.4156</v>
      </c>
      <c r="P548">
        <v>547</v>
      </c>
    </row>
    <row r="549" spans="1:16" hidden="1" x14ac:dyDescent="0.3">
      <c r="A549" s="3">
        <v>42552</v>
      </c>
      <c r="B549" s="3" t="str">
        <f t="shared" si="8"/>
        <v>Q3-2016</v>
      </c>
      <c r="C549" t="s">
        <v>15</v>
      </c>
      <c r="D549">
        <v>27</v>
      </c>
      <c r="E549" t="s">
        <v>4</v>
      </c>
      <c r="F549" s="1" t="str">
        <f>TEXT(EnergyDemand__2_14[[#This Row],[Date]],"yyyy")</f>
        <v>2016</v>
      </c>
      <c r="G549">
        <v>7.3</v>
      </c>
      <c r="H549">
        <v>14.1</v>
      </c>
      <c r="I549">
        <v>7.1</v>
      </c>
      <c r="J549">
        <v>6.4</v>
      </c>
      <c r="K549" t="s">
        <v>21</v>
      </c>
      <c r="L549" t="s">
        <v>21</v>
      </c>
      <c r="M549" s="42">
        <v>136676.715</v>
      </c>
      <c r="N549" s="4">
        <v>117.7120479</v>
      </c>
      <c r="O549" s="5">
        <v>16088496.0229</v>
      </c>
      <c r="P549">
        <v>548</v>
      </c>
    </row>
    <row r="550" spans="1:16" hidden="1" x14ac:dyDescent="0.3">
      <c r="A550" s="3">
        <v>42553</v>
      </c>
      <c r="B550" s="3" t="str">
        <f t="shared" si="8"/>
        <v>Q3-2016</v>
      </c>
      <c r="C550" t="s">
        <v>15</v>
      </c>
      <c r="D550">
        <v>27</v>
      </c>
      <c r="E550" t="s">
        <v>5</v>
      </c>
      <c r="F550" s="1" t="str">
        <f>TEXT(EnergyDemand__2_14[[#This Row],[Date]],"yyyy")</f>
        <v>2016</v>
      </c>
      <c r="G550">
        <v>9.9</v>
      </c>
      <c r="H550">
        <v>16.5</v>
      </c>
      <c r="I550">
        <v>6.7</v>
      </c>
      <c r="J550">
        <v>0.2</v>
      </c>
      <c r="K550" t="s">
        <v>21</v>
      </c>
      <c r="L550" t="s">
        <v>21</v>
      </c>
      <c r="M550" s="42">
        <v>118683.565</v>
      </c>
      <c r="N550" s="4">
        <v>90.456523779999998</v>
      </c>
      <c r="O550" s="5">
        <v>10735702.719699999</v>
      </c>
      <c r="P550">
        <v>549</v>
      </c>
    </row>
    <row r="551" spans="1:16" hidden="1" x14ac:dyDescent="0.3">
      <c r="A551" s="3">
        <v>42554</v>
      </c>
      <c r="B551" s="3" t="str">
        <f t="shared" si="8"/>
        <v>Q3-2016</v>
      </c>
      <c r="C551" t="s">
        <v>15</v>
      </c>
      <c r="D551">
        <v>27</v>
      </c>
      <c r="E551" t="s">
        <v>6</v>
      </c>
      <c r="F551" s="1" t="str">
        <f>TEXT(EnergyDemand__2_14[[#This Row],[Date]],"yyyy")</f>
        <v>2016</v>
      </c>
      <c r="G551">
        <v>10.9</v>
      </c>
      <c r="H551">
        <v>16.7</v>
      </c>
      <c r="I551">
        <v>7.8</v>
      </c>
      <c r="J551">
        <v>0</v>
      </c>
      <c r="K551" t="s">
        <v>21</v>
      </c>
      <c r="L551" t="s">
        <v>21</v>
      </c>
      <c r="M551" s="42">
        <v>112556.405</v>
      </c>
      <c r="N551" s="4">
        <v>68.597089170000004</v>
      </c>
      <c r="O551" s="5">
        <v>7721041.7504000003</v>
      </c>
      <c r="P551">
        <v>550</v>
      </c>
    </row>
    <row r="552" spans="1:16" hidden="1" x14ac:dyDescent="0.3">
      <c r="A552" s="3">
        <v>42555</v>
      </c>
      <c r="B552" s="3" t="str">
        <f t="shared" si="8"/>
        <v>Q3-2016</v>
      </c>
      <c r="C552" t="s">
        <v>15</v>
      </c>
      <c r="D552">
        <v>28</v>
      </c>
      <c r="E552" t="s">
        <v>7</v>
      </c>
      <c r="F552" s="1" t="str">
        <f>TEXT(EnergyDemand__2_14[[#This Row],[Date]],"yyyy")</f>
        <v>2016</v>
      </c>
      <c r="G552">
        <v>10.4</v>
      </c>
      <c r="H552">
        <v>12.7</v>
      </c>
      <c r="I552">
        <v>3.6</v>
      </c>
      <c r="J552">
        <v>0</v>
      </c>
      <c r="K552" t="s">
        <v>21</v>
      </c>
      <c r="L552" t="s">
        <v>21</v>
      </c>
      <c r="M552" s="42">
        <v>135712.245</v>
      </c>
      <c r="N552" s="4">
        <v>124.1368856</v>
      </c>
      <c r="O552" s="5">
        <v>16846895.432100002</v>
      </c>
      <c r="P552">
        <v>551</v>
      </c>
    </row>
    <row r="553" spans="1:16" hidden="1" x14ac:dyDescent="0.3">
      <c r="A553" s="3">
        <v>42556</v>
      </c>
      <c r="B553" s="3" t="str">
        <f t="shared" si="8"/>
        <v>Q3-2016</v>
      </c>
      <c r="C553" t="s">
        <v>15</v>
      </c>
      <c r="D553">
        <v>28</v>
      </c>
      <c r="E553" t="s">
        <v>8</v>
      </c>
      <c r="F553" s="1" t="str">
        <f>TEXT(EnergyDemand__2_14[[#This Row],[Date]],"yyyy")</f>
        <v>2016</v>
      </c>
      <c r="G553">
        <v>8.1999999999999993</v>
      </c>
      <c r="H553">
        <v>12.8</v>
      </c>
      <c r="I553">
        <v>1.8</v>
      </c>
      <c r="J553">
        <v>0.6</v>
      </c>
      <c r="K553" t="s">
        <v>21</v>
      </c>
      <c r="L553" t="s">
        <v>21</v>
      </c>
      <c r="M553" s="42">
        <v>142401.79500000001</v>
      </c>
      <c r="N553" s="4">
        <v>147.1876919</v>
      </c>
      <c r="O553" s="5">
        <v>20959791.528499998</v>
      </c>
      <c r="P553">
        <v>552</v>
      </c>
    </row>
    <row r="554" spans="1:16" hidden="1" x14ac:dyDescent="0.3">
      <c r="A554" s="3">
        <v>42557</v>
      </c>
      <c r="B554" s="3" t="str">
        <f t="shared" si="8"/>
        <v>Q3-2016</v>
      </c>
      <c r="C554" t="s">
        <v>15</v>
      </c>
      <c r="D554">
        <v>28</v>
      </c>
      <c r="E554" t="s">
        <v>9</v>
      </c>
      <c r="F554" s="1" t="str">
        <f>TEXT(EnergyDemand__2_14[[#This Row],[Date]],"yyyy")</f>
        <v>2016</v>
      </c>
      <c r="G554">
        <v>9.8000000000000007</v>
      </c>
      <c r="H554">
        <v>13</v>
      </c>
      <c r="I554">
        <v>4.5999999999999996</v>
      </c>
      <c r="J554">
        <v>22.6</v>
      </c>
      <c r="K554" t="s">
        <v>21</v>
      </c>
      <c r="L554" t="s">
        <v>21</v>
      </c>
      <c r="M554" s="42">
        <v>134056.095</v>
      </c>
      <c r="N554" s="4">
        <v>116.6821116</v>
      </c>
      <c r="O554" s="5">
        <v>15641948.237500001</v>
      </c>
      <c r="P554">
        <v>553</v>
      </c>
    </row>
    <row r="555" spans="1:16" hidden="1" x14ac:dyDescent="0.3">
      <c r="A555" s="3">
        <v>42558</v>
      </c>
      <c r="B555" s="3" t="str">
        <f t="shared" si="8"/>
        <v>Q3-2016</v>
      </c>
      <c r="C555" t="s">
        <v>15</v>
      </c>
      <c r="D555">
        <v>28</v>
      </c>
      <c r="E555" t="s">
        <v>3</v>
      </c>
      <c r="F555" s="1" t="str">
        <f>TEXT(EnergyDemand__2_14[[#This Row],[Date]],"yyyy")</f>
        <v>2016</v>
      </c>
      <c r="G555">
        <v>10.5</v>
      </c>
      <c r="H555">
        <v>13.7</v>
      </c>
      <c r="I555">
        <v>4.0999999999999996</v>
      </c>
      <c r="J555">
        <v>3.8</v>
      </c>
      <c r="K555" t="s">
        <v>21</v>
      </c>
      <c r="L555" t="s">
        <v>21</v>
      </c>
      <c r="M555" s="42">
        <v>138768.04500000001</v>
      </c>
      <c r="N555" s="4">
        <v>176.91203619999999</v>
      </c>
      <c r="O555" s="5">
        <v>24549737.400400002</v>
      </c>
      <c r="P555">
        <v>554</v>
      </c>
    </row>
    <row r="556" spans="1:16" hidden="1" x14ac:dyDescent="0.3">
      <c r="A556" s="3">
        <v>42559</v>
      </c>
      <c r="B556" s="3" t="str">
        <f t="shared" si="8"/>
        <v>Q3-2016</v>
      </c>
      <c r="C556" t="s">
        <v>15</v>
      </c>
      <c r="D556">
        <v>28</v>
      </c>
      <c r="E556" t="s">
        <v>4</v>
      </c>
      <c r="F556" s="1" t="str">
        <f>TEXT(EnergyDemand__2_14[[#This Row],[Date]],"yyyy")</f>
        <v>2016</v>
      </c>
      <c r="G556">
        <v>9.6999999999999993</v>
      </c>
      <c r="H556">
        <v>15.3</v>
      </c>
      <c r="I556">
        <v>7.4</v>
      </c>
      <c r="J556">
        <v>0.8</v>
      </c>
      <c r="K556" t="s">
        <v>21</v>
      </c>
      <c r="L556" t="s">
        <v>21</v>
      </c>
      <c r="M556" s="42">
        <v>136690.04999999999</v>
      </c>
      <c r="N556" s="4">
        <v>114.84420299999999</v>
      </c>
      <c r="O556" s="5">
        <v>15698059.850299999</v>
      </c>
      <c r="P556">
        <v>555</v>
      </c>
    </row>
    <row r="557" spans="1:16" hidden="1" x14ac:dyDescent="0.3">
      <c r="A557" s="3">
        <v>42560</v>
      </c>
      <c r="B557" s="3" t="str">
        <f t="shared" si="8"/>
        <v>Q3-2016</v>
      </c>
      <c r="C557" t="s">
        <v>15</v>
      </c>
      <c r="D557">
        <v>28</v>
      </c>
      <c r="E557" t="s">
        <v>5</v>
      </c>
      <c r="F557" s="1" t="str">
        <f>TEXT(EnergyDemand__2_14[[#This Row],[Date]],"yyyy")</f>
        <v>2016</v>
      </c>
      <c r="G557">
        <v>5.3</v>
      </c>
      <c r="H557">
        <v>15.2</v>
      </c>
      <c r="I557">
        <v>9.5</v>
      </c>
      <c r="J557">
        <v>0.2</v>
      </c>
      <c r="K557" t="s">
        <v>21</v>
      </c>
      <c r="L557" t="s">
        <v>21</v>
      </c>
      <c r="M557" s="42">
        <v>122369.535</v>
      </c>
      <c r="N557" s="4">
        <v>105.54857610000001</v>
      </c>
      <c r="O557" s="5">
        <v>12915930.177300001</v>
      </c>
      <c r="P557">
        <v>556</v>
      </c>
    </row>
    <row r="558" spans="1:16" hidden="1" x14ac:dyDescent="0.3">
      <c r="A558" s="3">
        <v>42561</v>
      </c>
      <c r="B558" s="3" t="str">
        <f t="shared" si="8"/>
        <v>Q3-2016</v>
      </c>
      <c r="C558" t="s">
        <v>15</v>
      </c>
      <c r="D558">
        <v>28</v>
      </c>
      <c r="E558" t="s">
        <v>6</v>
      </c>
      <c r="F558" s="1" t="str">
        <f>TEXT(EnergyDemand__2_14[[#This Row],[Date]],"yyyy")</f>
        <v>2016</v>
      </c>
      <c r="G558">
        <v>6.5</v>
      </c>
      <c r="H558">
        <v>14.2</v>
      </c>
      <c r="I558">
        <v>3.6</v>
      </c>
      <c r="J558">
        <v>0</v>
      </c>
      <c r="K558" t="s">
        <v>21</v>
      </c>
      <c r="L558" t="s">
        <v>21</v>
      </c>
      <c r="M558" s="42">
        <v>119218.23</v>
      </c>
      <c r="N558" s="4">
        <v>36.167212329999998</v>
      </c>
      <c r="O558" s="5">
        <v>4311791.0379999997</v>
      </c>
      <c r="P558">
        <v>557</v>
      </c>
    </row>
    <row r="559" spans="1:16" hidden="1" x14ac:dyDescent="0.3">
      <c r="A559" s="3">
        <v>42562</v>
      </c>
      <c r="B559" s="3" t="str">
        <f t="shared" si="8"/>
        <v>Q3-2016</v>
      </c>
      <c r="C559" t="s">
        <v>15</v>
      </c>
      <c r="D559">
        <v>29</v>
      </c>
      <c r="E559" t="s">
        <v>7</v>
      </c>
      <c r="F559" s="1" t="str">
        <f>TEXT(EnergyDemand__2_14[[#This Row],[Date]],"yyyy")</f>
        <v>2016</v>
      </c>
      <c r="G559">
        <v>8.3000000000000007</v>
      </c>
      <c r="H559">
        <v>16</v>
      </c>
      <c r="I559">
        <v>7.6</v>
      </c>
      <c r="J559">
        <v>3.6</v>
      </c>
      <c r="K559" t="s">
        <v>21</v>
      </c>
      <c r="L559" t="s">
        <v>21</v>
      </c>
      <c r="M559" s="42">
        <v>128207.125</v>
      </c>
      <c r="N559" s="4">
        <v>44.858080039999997</v>
      </c>
      <c r="O559" s="5">
        <v>5751125.4748999998</v>
      </c>
      <c r="P559">
        <v>558</v>
      </c>
    </row>
    <row r="560" spans="1:16" hidden="1" x14ac:dyDescent="0.3">
      <c r="A560" s="3">
        <v>42563</v>
      </c>
      <c r="B560" s="3" t="str">
        <f t="shared" si="8"/>
        <v>Q3-2016</v>
      </c>
      <c r="C560" t="s">
        <v>15</v>
      </c>
      <c r="D560">
        <v>29</v>
      </c>
      <c r="E560" t="s">
        <v>8</v>
      </c>
      <c r="F560" s="1" t="str">
        <f>TEXT(EnergyDemand__2_14[[#This Row],[Date]],"yyyy")</f>
        <v>2016</v>
      </c>
      <c r="G560">
        <v>10.7</v>
      </c>
      <c r="H560">
        <v>13.7</v>
      </c>
      <c r="I560">
        <v>8.1</v>
      </c>
      <c r="J560">
        <v>0</v>
      </c>
      <c r="K560" t="s">
        <v>22</v>
      </c>
      <c r="L560" t="s">
        <v>21</v>
      </c>
      <c r="M560" s="42">
        <v>137582.19500000001</v>
      </c>
      <c r="N560" s="4">
        <v>49.159485719999999</v>
      </c>
      <c r="O560" s="5">
        <v>6763469.9504000004</v>
      </c>
      <c r="P560">
        <v>559</v>
      </c>
    </row>
    <row r="561" spans="1:16" hidden="1" x14ac:dyDescent="0.3">
      <c r="A561" s="3">
        <v>42564</v>
      </c>
      <c r="B561" s="3" t="str">
        <f t="shared" si="8"/>
        <v>Q3-2016</v>
      </c>
      <c r="C561" t="s">
        <v>15</v>
      </c>
      <c r="D561">
        <v>29</v>
      </c>
      <c r="E561" t="s">
        <v>9</v>
      </c>
      <c r="F561" s="1" t="str">
        <f>TEXT(EnergyDemand__2_14[[#This Row],[Date]],"yyyy")</f>
        <v>2016</v>
      </c>
      <c r="G561">
        <v>4.5</v>
      </c>
      <c r="H561">
        <v>12</v>
      </c>
      <c r="I561">
        <v>9</v>
      </c>
      <c r="J561">
        <v>0.4</v>
      </c>
      <c r="K561" t="s">
        <v>22</v>
      </c>
      <c r="L561" t="s">
        <v>21</v>
      </c>
      <c r="M561" s="42">
        <v>145728.26</v>
      </c>
      <c r="N561" s="4">
        <v>65.914964920000003</v>
      </c>
      <c r="O561" s="5">
        <v>9605673.1458000001</v>
      </c>
      <c r="P561">
        <v>560</v>
      </c>
    </row>
    <row r="562" spans="1:16" hidden="1" x14ac:dyDescent="0.3">
      <c r="A562" s="3">
        <v>42565</v>
      </c>
      <c r="B562" s="3" t="str">
        <f t="shared" si="8"/>
        <v>Q3-2016</v>
      </c>
      <c r="C562" t="s">
        <v>15</v>
      </c>
      <c r="D562">
        <v>29</v>
      </c>
      <c r="E562" t="s">
        <v>3</v>
      </c>
      <c r="F562" s="1" t="str">
        <f>TEXT(EnergyDemand__2_14[[#This Row],[Date]],"yyyy")</f>
        <v>2016</v>
      </c>
      <c r="G562">
        <v>6.6</v>
      </c>
      <c r="H562">
        <v>14</v>
      </c>
      <c r="I562">
        <v>7.8</v>
      </c>
      <c r="J562">
        <v>1</v>
      </c>
      <c r="K562" t="s">
        <v>22</v>
      </c>
      <c r="L562" t="s">
        <v>21</v>
      </c>
      <c r="M562" s="42">
        <v>144103.70499999999</v>
      </c>
      <c r="N562" s="4">
        <v>76.117452619999995</v>
      </c>
      <c r="O562" s="5">
        <v>10968806.9377</v>
      </c>
      <c r="P562">
        <v>561</v>
      </c>
    </row>
    <row r="563" spans="1:16" hidden="1" x14ac:dyDescent="0.3">
      <c r="A563" s="3">
        <v>42566</v>
      </c>
      <c r="B563" s="3" t="str">
        <f t="shared" si="8"/>
        <v>Q3-2016</v>
      </c>
      <c r="C563" t="s">
        <v>15</v>
      </c>
      <c r="D563">
        <v>29</v>
      </c>
      <c r="E563" t="s">
        <v>4</v>
      </c>
      <c r="F563" s="1" t="str">
        <f>TEXT(EnergyDemand__2_14[[#This Row],[Date]],"yyyy")</f>
        <v>2016</v>
      </c>
      <c r="G563">
        <v>8.8000000000000007</v>
      </c>
      <c r="H563">
        <v>14.1</v>
      </c>
      <c r="I563">
        <v>7.2</v>
      </c>
      <c r="J563">
        <v>0</v>
      </c>
      <c r="K563" t="s">
        <v>22</v>
      </c>
      <c r="L563" t="s">
        <v>21</v>
      </c>
      <c r="M563" s="42">
        <v>141166.85</v>
      </c>
      <c r="N563" s="4">
        <v>79.507600479999994</v>
      </c>
      <c r="O563" s="5">
        <v>11223837.5108</v>
      </c>
      <c r="P563">
        <v>562</v>
      </c>
    </row>
    <row r="564" spans="1:16" hidden="1" x14ac:dyDescent="0.3">
      <c r="A564" s="3">
        <v>42567</v>
      </c>
      <c r="B564" s="3" t="str">
        <f t="shared" si="8"/>
        <v>Q3-2016</v>
      </c>
      <c r="C564" t="s">
        <v>15</v>
      </c>
      <c r="D564">
        <v>29</v>
      </c>
      <c r="E564" t="s">
        <v>5</v>
      </c>
      <c r="F564" s="1" t="str">
        <f>TEXT(EnergyDemand__2_14[[#This Row],[Date]],"yyyy")</f>
        <v>2016</v>
      </c>
      <c r="G564">
        <v>7.8</v>
      </c>
      <c r="H564">
        <v>13.7</v>
      </c>
      <c r="I564">
        <v>10.199999999999999</v>
      </c>
      <c r="J564">
        <v>0</v>
      </c>
      <c r="K564" t="s">
        <v>22</v>
      </c>
      <c r="L564" t="s">
        <v>21</v>
      </c>
      <c r="M564" s="42">
        <v>120659.15</v>
      </c>
      <c r="N564" s="4">
        <v>73.694418769999999</v>
      </c>
      <c r="O564" s="5">
        <v>8891905.9285000004</v>
      </c>
      <c r="P564">
        <v>563</v>
      </c>
    </row>
    <row r="565" spans="1:16" hidden="1" x14ac:dyDescent="0.3">
      <c r="A565" s="3">
        <v>42568</v>
      </c>
      <c r="B565" s="3" t="str">
        <f t="shared" si="8"/>
        <v>Q3-2016</v>
      </c>
      <c r="C565" t="s">
        <v>15</v>
      </c>
      <c r="D565">
        <v>29</v>
      </c>
      <c r="E565" t="s">
        <v>6</v>
      </c>
      <c r="F565" s="1" t="str">
        <f>TEXT(EnergyDemand__2_14[[#This Row],[Date]],"yyyy")</f>
        <v>2016</v>
      </c>
      <c r="G565">
        <v>3.1</v>
      </c>
      <c r="H565">
        <v>16.100000000000001</v>
      </c>
      <c r="I565">
        <v>10.3</v>
      </c>
      <c r="J565">
        <v>0</v>
      </c>
      <c r="K565" t="s">
        <v>22</v>
      </c>
      <c r="L565" t="s">
        <v>21</v>
      </c>
      <c r="M565" s="42">
        <v>113418.125</v>
      </c>
      <c r="N565" s="4">
        <v>48.788405300000001</v>
      </c>
      <c r="O565" s="5">
        <v>5533489.4508999996</v>
      </c>
      <c r="P565">
        <v>564</v>
      </c>
    </row>
    <row r="566" spans="1:16" hidden="1" x14ac:dyDescent="0.3">
      <c r="A566" s="3">
        <v>42569</v>
      </c>
      <c r="B566" s="3" t="str">
        <f t="shared" si="8"/>
        <v>Q3-2016</v>
      </c>
      <c r="C566" t="s">
        <v>15</v>
      </c>
      <c r="D566">
        <v>30</v>
      </c>
      <c r="E566" t="s">
        <v>7</v>
      </c>
      <c r="F566" s="1" t="str">
        <f>TEXT(EnergyDemand__2_14[[#This Row],[Date]],"yyyy")</f>
        <v>2016</v>
      </c>
      <c r="G566">
        <v>9.6</v>
      </c>
      <c r="H566">
        <v>17.7</v>
      </c>
      <c r="I566">
        <v>8.8000000000000007</v>
      </c>
      <c r="J566">
        <v>0</v>
      </c>
      <c r="K566" t="s">
        <v>22</v>
      </c>
      <c r="L566" t="s">
        <v>21</v>
      </c>
      <c r="M566" s="42">
        <v>127367.015</v>
      </c>
      <c r="N566" s="4">
        <v>43.891518699999999</v>
      </c>
      <c r="O566" s="5">
        <v>5590331.7205999997</v>
      </c>
      <c r="P566">
        <v>565</v>
      </c>
    </row>
    <row r="567" spans="1:16" hidden="1" x14ac:dyDescent="0.3">
      <c r="A567" s="3">
        <v>42570</v>
      </c>
      <c r="B567" s="3" t="str">
        <f t="shared" si="8"/>
        <v>Q3-2016</v>
      </c>
      <c r="C567" t="s">
        <v>15</v>
      </c>
      <c r="D567">
        <v>30</v>
      </c>
      <c r="E567" t="s">
        <v>8</v>
      </c>
      <c r="F567" s="1" t="str">
        <f>TEXT(EnergyDemand__2_14[[#This Row],[Date]],"yyyy")</f>
        <v>2016</v>
      </c>
      <c r="G567">
        <v>12.6</v>
      </c>
      <c r="H567">
        <v>16</v>
      </c>
      <c r="I567">
        <v>5.7</v>
      </c>
      <c r="J567">
        <v>0</v>
      </c>
      <c r="K567" t="s">
        <v>22</v>
      </c>
      <c r="L567" t="s">
        <v>21</v>
      </c>
      <c r="M567" s="42">
        <v>137028.04999999999</v>
      </c>
      <c r="N567" s="4">
        <v>49.453789790000002</v>
      </c>
      <c r="O567" s="5">
        <v>6776556.3799999999</v>
      </c>
      <c r="P567">
        <v>566</v>
      </c>
    </row>
    <row r="568" spans="1:16" hidden="1" x14ac:dyDescent="0.3">
      <c r="A568" s="3">
        <v>42571</v>
      </c>
      <c r="B568" s="3" t="str">
        <f t="shared" si="8"/>
        <v>Q3-2016</v>
      </c>
      <c r="C568" t="s">
        <v>15</v>
      </c>
      <c r="D568">
        <v>30</v>
      </c>
      <c r="E568" t="s">
        <v>9</v>
      </c>
      <c r="F568" s="1" t="str">
        <f>TEXT(EnergyDemand__2_14[[#This Row],[Date]],"yyyy")</f>
        <v>2016</v>
      </c>
      <c r="G568">
        <v>9.8000000000000007</v>
      </c>
      <c r="H568">
        <v>16.100000000000001</v>
      </c>
      <c r="I568">
        <v>9.1999999999999993</v>
      </c>
      <c r="J568">
        <v>1.8</v>
      </c>
      <c r="K568" t="s">
        <v>22</v>
      </c>
      <c r="L568" t="s">
        <v>21</v>
      </c>
      <c r="M568" s="42">
        <v>136850.14000000001</v>
      </c>
      <c r="N568" s="4">
        <v>52.331551939999997</v>
      </c>
      <c r="O568" s="5">
        <v>7161580.2094000001</v>
      </c>
      <c r="P568">
        <v>567</v>
      </c>
    </row>
    <row r="569" spans="1:16" hidden="1" x14ac:dyDescent="0.3">
      <c r="A569" s="3">
        <v>42572</v>
      </c>
      <c r="B569" s="3" t="str">
        <f t="shared" si="8"/>
        <v>Q3-2016</v>
      </c>
      <c r="C569" t="s">
        <v>15</v>
      </c>
      <c r="D569">
        <v>30</v>
      </c>
      <c r="E569" t="s">
        <v>3</v>
      </c>
      <c r="F569" s="1" t="str">
        <f>TEXT(EnergyDemand__2_14[[#This Row],[Date]],"yyyy")</f>
        <v>2016</v>
      </c>
      <c r="G569">
        <v>6.9</v>
      </c>
      <c r="H569">
        <v>18.100000000000001</v>
      </c>
      <c r="I569">
        <v>7.4</v>
      </c>
      <c r="J569">
        <v>1.8</v>
      </c>
      <c r="K569" t="s">
        <v>22</v>
      </c>
      <c r="L569" t="s">
        <v>21</v>
      </c>
      <c r="M569" s="42">
        <v>136127.125</v>
      </c>
      <c r="N569" s="4">
        <v>44.92653284</v>
      </c>
      <c r="O569" s="5">
        <v>6115719.7516999999</v>
      </c>
      <c r="P569">
        <v>568</v>
      </c>
    </row>
    <row r="570" spans="1:16" hidden="1" x14ac:dyDescent="0.3">
      <c r="A570" s="3">
        <v>42573</v>
      </c>
      <c r="B570" s="3" t="str">
        <f t="shared" si="8"/>
        <v>Q3-2016</v>
      </c>
      <c r="C570" t="s">
        <v>15</v>
      </c>
      <c r="D570">
        <v>30</v>
      </c>
      <c r="E570" t="s">
        <v>4</v>
      </c>
      <c r="F570" s="1" t="str">
        <f>TEXT(EnergyDemand__2_14[[#This Row],[Date]],"yyyy")</f>
        <v>2016</v>
      </c>
      <c r="G570">
        <v>9.1999999999999993</v>
      </c>
      <c r="H570">
        <v>18.3</v>
      </c>
      <c r="I570">
        <v>5.0999999999999996</v>
      </c>
      <c r="J570">
        <v>7.8</v>
      </c>
      <c r="K570" t="s">
        <v>22</v>
      </c>
      <c r="L570" t="s">
        <v>21</v>
      </c>
      <c r="M570" s="42">
        <v>128777.82</v>
      </c>
      <c r="N570" s="4">
        <v>21.091718870000001</v>
      </c>
      <c r="O570" s="5">
        <v>2716145.5761000002</v>
      </c>
      <c r="P570">
        <v>569</v>
      </c>
    </row>
    <row r="571" spans="1:16" hidden="1" x14ac:dyDescent="0.3">
      <c r="A571" s="3">
        <v>42574</v>
      </c>
      <c r="B571" s="3" t="str">
        <f t="shared" si="8"/>
        <v>Q3-2016</v>
      </c>
      <c r="C571" t="s">
        <v>15</v>
      </c>
      <c r="D571">
        <v>30</v>
      </c>
      <c r="E571" t="s">
        <v>5</v>
      </c>
      <c r="F571" s="1" t="str">
        <f>TEXT(EnergyDemand__2_14[[#This Row],[Date]],"yyyy")</f>
        <v>2016</v>
      </c>
      <c r="G571">
        <v>7.5</v>
      </c>
      <c r="H571">
        <v>11.6</v>
      </c>
      <c r="I571">
        <v>9</v>
      </c>
      <c r="J571">
        <v>2.8</v>
      </c>
      <c r="K571" t="s">
        <v>22</v>
      </c>
      <c r="L571" t="s">
        <v>21</v>
      </c>
      <c r="M571" s="42">
        <v>119888.575</v>
      </c>
      <c r="N571" s="4">
        <v>62.709286929999998</v>
      </c>
      <c r="O571" s="5">
        <v>7518127.0493000001</v>
      </c>
      <c r="P571">
        <v>570</v>
      </c>
    </row>
    <row r="572" spans="1:16" hidden="1" x14ac:dyDescent="0.3">
      <c r="A572" s="3">
        <v>42575</v>
      </c>
      <c r="B572" s="3" t="str">
        <f t="shared" si="8"/>
        <v>Q3-2016</v>
      </c>
      <c r="C572" t="s">
        <v>15</v>
      </c>
      <c r="D572">
        <v>30</v>
      </c>
      <c r="E572" t="s">
        <v>6</v>
      </c>
      <c r="F572" s="1" t="str">
        <f>TEXT(EnergyDemand__2_14[[#This Row],[Date]],"yyyy")</f>
        <v>2016</v>
      </c>
      <c r="G572">
        <v>4.7</v>
      </c>
      <c r="H572">
        <v>11.4</v>
      </c>
      <c r="I572">
        <v>10.3</v>
      </c>
      <c r="J572">
        <v>0.8</v>
      </c>
      <c r="K572" t="s">
        <v>22</v>
      </c>
      <c r="L572" t="s">
        <v>21</v>
      </c>
      <c r="M572" s="42">
        <v>120126.905</v>
      </c>
      <c r="N572" s="4">
        <v>52.227008529999999</v>
      </c>
      <c r="O572" s="5">
        <v>6273868.8920999998</v>
      </c>
      <c r="P572">
        <v>571</v>
      </c>
    </row>
    <row r="573" spans="1:16" hidden="1" x14ac:dyDescent="0.3">
      <c r="A573" s="3">
        <v>42576</v>
      </c>
      <c r="B573" s="3" t="str">
        <f t="shared" si="8"/>
        <v>Q3-2016</v>
      </c>
      <c r="C573" t="s">
        <v>15</v>
      </c>
      <c r="D573">
        <v>31</v>
      </c>
      <c r="E573" t="s">
        <v>7</v>
      </c>
      <c r="F573" s="1" t="str">
        <f>TEXT(EnergyDemand__2_14[[#This Row],[Date]],"yyyy")</f>
        <v>2016</v>
      </c>
      <c r="G573">
        <v>6.3</v>
      </c>
      <c r="H573">
        <v>14.3</v>
      </c>
      <c r="I573">
        <v>7.5</v>
      </c>
      <c r="J573">
        <v>0</v>
      </c>
      <c r="K573" t="s">
        <v>22</v>
      </c>
      <c r="L573" t="s">
        <v>21</v>
      </c>
      <c r="M573" s="42">
        <v>138134.63500000001</v>
      </c>
      <c r="N573" s="4">
        <v>37.980186609999997</v>
      </c>
      <c r="O573" s="5">
        <v>5246379.2145999996</v>
      </c>
      <c r="P573">
        <v>572</v>
      </c>
    </row>
    <row r="574" spans="1:16" hidden="1" x14ac:dyDescent="0.3">
      <c r="A574" s="3">
        <v>42577</v>
      </c>
      <c r="B574" s="3" t="str">
        <f t="shared" si="8"/>
        <v>Q3-2016</v>
      </c>
      <c r="C574" t="s">
        <v>15</v>
      </c>
      <c r="D574">
        <v>31</v>
      </c>
      <c r="E574" t="s">
        <v>8</v>
      </c>
      <c r="F574" s="1" t="str">
        <f>TEXT(EnergyDemand__2_14[[#This Row],[Date]],"yyyy")</f>
        <v>2016</v>
      </c>
      <c r="G574">
        <v>6.5</v>
      </c>
      <c r="H574">
        <v>11</v>
      </c>
      <c r="I574">
        <v>7.2</v>
      </c>
      <c r="J574">
        <v>4.8</v>
      </c>
      <c r="K574" t="s">
        <v>22</v>
      </c>
      <c r="L574" t="s">
        <v>21</v>
      </c>
      <c r="M574" s="42">
        <v>146465.69</v>
      </c>
      <c r="N574" s="4">
        <v>47.971245959999997</v>
      </c>
      <c r="O574" s="5">
        <v>7026141.6397000002</v>
      </c>
      <c r="P574">
        <v>573</v>
      </c>
    </row>
    <row r="575" spans="1:16" hidden="1" x14ac:dyDescent="0.3">
      <c r="A575" s="3">
        <v>42578</v>
      </c>
      <c r="B575" s="3" t="str">
        <f t="shared" si="8"/>
        <v>Q3-2016</v>
      </c>
      <c r="C575" t="s">
        <v>15</v>
      </c>
      <c r="D575">
        <v>31</v>
      </c>
      <c r="E575" t="s">
        <v>9</v>
      </c>
      <c r="F575" s="1" t="str">
        <f>TEXT(EnergyDemand__2_14[[#This Row],[Date]],"yyyy")</f>
        <v>2016</v>
      </c>
      <c r="G575">
        <v>7.5</v>
      </c>
      <c r="H575">
        <v>12.9</v>
      </c>
      <c r="I575">
        <v>6.9</v>
      </c>
      <c r="J575">
        <v>0.4</v>
      </c>
      <c r="K575" t="s">
        <v>22</v>
      </c>
      <c r="L575" t="s">
        <v>21</v>
      </c>
      <c r="M575" s="42">
        <v>143209.755</v>
      </c>
      <c r="N575" s="4">
        <v>36.397462779999998</v>
      </c>
      <c r="O575" s="5">
        <v>5212471.7273000004</v>
      </c>
      <c r="P575">
        <v>574</v>
      </c>
    </row>
    <row r="576" spans="1:16" hidden="1" x14ac:dyDescent="0.3">
      <c r="A576" s="3">
        <v>42579</v>
      </c>
      <c r="B576" s="3" t="str">
        <f t="shared" si="8"/>
        <v>Q3-2016</v>
      </c>
      <c r="C576" t="s">
        <v>15</v>
      </c>
      <c r="D576">
        <v>31</v>
      </c>
      <c r="E576" t="s">
        <v>3</v>
      </c>
      <c r="F576" s="1" t="str">
        <f>TEXT(EnergyDemand__2_14[[#This Row],[Date]],"yyyy")</f>
        <v>2016</v>
      </c>
      <c r="G576">
        <v>6.9</v>
      </c>
      <c r="H576">
        <v>15.2</v>
      </c>
      <c r="I576">
        <v>6.3</v>
      </c>
      <c r="J576">
        <v>0</v>
      </c>
      <c r="K576" t="s">
        <v>22</v>
      </c>
      <c r="L576" t="s">
        <v>21</v>
      </c>
      <c r="M576" s="42">
        <v>142341.63500000001</v>
      </c>
      <c r="N576" s="4">
        <v>41.561898749999997</v>
      </c>
      <c r="O576" s="5">
        <v>5915988.6217999998</v>
      </c>
      <c r="P576">
        <v>575</v>
      </c>
    </row>
    <row r="577" spans="1:16" hidden="1" x14ac:dyDescent="0.3">
      <c r="A577" s="3">
        <v>42580</v>
      </c>
      <c r="B577" s="3" t="str">
        <f t="shared" si="8"/>
        <v>Q3-2016</v>
      </c>
      <c r="C577" t="s">
        <v>15</v>
      </c>
      <c r="D577">
        <v>31</v>
      </c>
      <c r="E577" t="s">
        <v>4</v>
      </c>
      <c r="F577" s="1" t="str">
        <f>TEXT(EnergyDemand__2_14[[#This Row],[Date]],"yyyy")</f>
        <v>2016</v>
      </c>
      <c r="G577">
        <v>10.199999999999999</v>
      </c>
      <c r="H577">
        <v>15.3</v>
      </c>
      <c r="I577">
        <v>5</v>
      </c>
      <c r="J577">
        <v>0</v>
      </c>
      <c r="K577" t="s">
        <v>22</v>
      </c>
      <c r="L577" t="s">
        <v>21</v>
      </c>
      <c r="M577" s="42">
        <v>139822.93</v>
      </c>
      <c r="N577" s="4">
        <v>33.869681919999998</v>
      </c>
      <c r="O577" s="5">
        <v>4735758.1642000005</v>
      </c>
      <c r="P577">
        <v>576</v>
      </c>
    </row>
    <row r="578" spans="1:16" hidden="1" x14ac:dyDescent="0.3">
      <c r="A578" s="3">
        <v>42581</v>
      </c>
      <c r="B578" s="3" t="str">
        <f t="shared" ref="B578:B641" si="9">"Q" &amp;INT((MONTH(A578)+2)/3) &amp; "-" &amp; YEAR(A578)</f>
        <v>Q3-2016</v>
      </c>
      <c r="C578" t="s">
        <v>15</v>
      </c>
      <c r="D578">
        <v>31</v>
      </c>
      <c r="E578" t="s">
        <v>5</v>
      </c>
      <c r="F578" s="1" t="str">
        <f>TEXT(EnergyDemand__2_14[[#This Row],[Date]],"yyyy")</f>
        <v>2016</v>
      </c>
      <c r="G578">
        <v>9.1</v>
      </c>
      <c r="H578">
        <v>13.8</v>
      </c>
      <c r="I578">
        <v>8.5</v>
      </c>
      <c r="J578">
        <v>2.4</v>
      </c>
      <c r="K578" t="s">
        <v>22</v>
      </c>
      <c r="L578" t="s">
        <v>21</v>
      </c>
      <c r="M578" s="42">
        <v>121548.535</v>
      </c>
      <c r="N578" s="4">
        <v>24.849528429999999</v>
      </c>
      <c r="O578" s="5">
        <v>3020423.7760999999</v>
      </c>
      <c r="P578">
        <v>577</v>
      </c>
    </row>
    <row r="579" spans="1:16" hidden="1" x14ac:dyDescent="0.3">
      <c r="A579" s="3">
        <v>42582</v>
      </c>
      <c r="B579" s="3" t="str">
        <f t="shared" si="9"/>
        <v>Q3-2016</v>
      </c>
      <c r="C579" t="s">
        <v>15</v>
      </c>
      <c r="D579">
        <v>31</v>
      </c>
      <c r="E579" t="s">
        <v>6</v>
      </c>
      <c r="F579" s="1" t="str">
        <f>TEXT(EnergyDemand__2_14[[#This Row],[Date]],"yyyy")</f>
        <v>2016</v>
      </c>
      <c r="G579">
        <v>10.3</v>
      </c>
      <c r="H579">
        <v>17</v>
      </c>
      <c r="I579">
        <v>11.3</v>
      </c>
      <c r="J579">
        <v>2</v>
      </c>
      <c r="K579" t="s">
        <v>22</v>
      </c>
      <c r="L579" t="s">
        <v>21</v>
      </c>
      <c r="M579" s="42">
        <v>114481.28</v>
      </c>
      <c r="N579" s="4">
        <v>33.778252090000002</v>
      </c>
      <c r="O579" s="5">
        <v>3866977.5353999999</v>
      </c>
      <c r="P579">
        <v>578</v>
      </c>
    </row>
    <row r="580" spans="1:16" hidden="1" x14ac:dyDescent="0.3">
      <c r="A580" s="3">
        <v>42583</v>
      </c>
      <c r="B580" s="3" t="str">
        <f t="shared" si="9"/>
        <v>Q3-2016</v>
      </c>
      <c r="C580" t="s">
        <v>16</v>
      </c>
      <c r="D580">
        <v>32</v>
      </c>
      <c r="E580" t="s">
        <v>7</v>
      </c>
      <c r="F580" s="1" t="str">
        <f>TEXT(EnergyDemand__2_14[[#This Row],[Date]],"yyyy")</f>
        <v>2016</v>
      </c>
      <c r="G580">
        <v>11.2</v>
      </c>
      <c r="H580">
        <v>14.4</v>
      </c>
      <c r="I580">
        <v>5.2</v>
      </c>
      <c r="J580">
        <v>2.8</v>
      </c>
      <c r="K580" t="s">
        <v>22</v>
      </c>
      <c r="L580" t="s">
        <v>21</v>
      </c>
      <c r="M580" s="42">
        <v>137934.845</v>
      </c>
      <c r="N580" s="4">
        <v>45.979129370000003</v>
      </c>
      <c r="O580" s="5">
        <v>6342124.0828999998</v>
      </c>
      <c r="P580">
        <v>579</v>
      </c>
    </row>
    <row r="581" spans="1:16" hidden="1" x14ac:dyDescent="0.3">
      <c r="A581" s="3">
        <v>42584</v>
      </c>
      <c r="B581" s="3" t="str">
        <f t="shared" si="9"/>
        <v>Q3-2016</v>
      </c>
      <c r="C581" t="s">
        <v>16</v>
      </c>
      <c r="D581">
        <v>32</v>
      </c>
      <c r="E581" t="s">
        <v>8</v>
      </c>
      <c r="F581" s="1" t="str">
        <f>TEXT(EnergyDemand__2_14[[#This Row],[Date]],"yyyy")</f>
        <v>2016</v>
      </c>
      <c r="G581">
        <v>8.5</v>
      </c>
      <c r="H581">
        <v>13.4</v>
      </c>
      <c r="I581">
        <v>11.2</v>
      </c>
      <c r="J581">
        <v>14.4</v>
      </c>
      <c r="K581" t="s">
        <v>22</v>
      </c>
      <c r="L581" t="s">
        <v>21</v>
      </c>
      <c r="M581" s="42">
        <v>137301.69</v>
      </c>
      <c r="N581" s="4">
        <v>48.597990580000001</v>
      </c>
      <c r="O581" s="5">
        <v>6672586.2372000003</v>
      </c>
      <c r="P581">
        <v>580</v>
      </c>
    </row>
    <row r="582" spans="1:16" hidden="1" x14ac:dyDescent="0.3">
      <c r="A582" s="3">
        <v>42585</v>
      </c>
      <c r="B582" s="3" t="str">
        <f t="shared" si="9"/>
        <v>Q3-2016</v>
      </c>
      <c r="C582" t="s">
        <v>16</v>
      </c>
      <c r="D582">
        <v>32</v>
      </c>
      <c r="E582" t="s">
        <v>9</v>
      </c>
      <c r="F582" s="1" t="str">
        <f>TEXT(EnergyDemand__2_14[[#This Row],[Date]],"yyyy")</f>
        <v>2016</v>
      </c>
      <c r="G582">
        <v>8.6999999999999993</v>
      </c>
      <c r="H582">
        <v>12.8</v>
      </c>
      <c r="I582">
        <v>8.4</v>
      </c>
      <c r="J582">
        <v>2.8</v>
      </c>
      <c r="K582" t="s">
        <v>22</v>
      </c>
      <c r="L582" t="s">
        <v>21</v>
      </c>
      <c r="M582" s="42">
        <v>140922.715</v>
      </c>
      <c r="N582" s="4">
        <v>58.029549359999997</v>
      </c>
      <c r="O582" s="5">
        <v>8177681.6459999997</v>
      </c>
      <c r="P582">
        <v>581</v>
      </c>
    </row>
    <row r="583" spans="1:16" hidden="1" x14ac:dyDescent="0.3">
      <c r="A583" s="3">
        <v>42586</v>
      </c>
      <c r="B583" s="3" t="str">
        <f t="shared" si="9"/>
        <v>Q3-2016</v>
      </c>
      <c r="C583" t="s">
        <v>16</v>
      </c>
      <c r="D583">
        <v>32</v>
      </c>
      <c r="E583" t="s">
        <v>3</v>
      </c>
      <c r="F583" s="1" t="str">
        <f>TEXT(EnergyDemand__2_14[[#This Row],[Date]],"yyyy")</f>
        <v>2016</v>
      </c>
      <c r="G583">
        <v>4.9000000000000004</v>
      </c>
      <c r="H583">
        <v>14.6</v>
      </c>
      <c r="I583">
        <v>11.1</v>
      </c>
      <c r="J583">
        <v>0.8</v>
      </c>
      <c r="K583" t="s">
        <v>22</v>
      </c>
      <c r="L583" t="s">
        <v>21</v>
      </c>
      <c r="M583" s="42">
        <v>142671.51</v>
      </c>
      <c r="N583" s="4">
        <v>51.565282189999998</v>
      </c>
      <c r="O583" s="5">
        <v>7356896.6736000003</v>
      </c>
      <c r="P583">
        <v>582</v>
      </c>
    </row>
    <row r="584" spans="1:16" hidden="1" x14ac:dyDescent="0.3">
      <c r="A584" s="3">
        <v>42587</v>
      </c>
      <c r="B584" s="3" t="str">
        <f t="shared" si="9"/>
        <v>Q3-2016</v>
      </c>
      <c r="C584" t="s">
        <v>16</v>
      </c>
      <c r="D584">
        <v>32</v>
      </c>
      <c r="E584" t="s">
        <v>4</v>
      </c>
      <c r="F584" s="1" t="str">
        <f>TEXT(EnergyDemand__2_14[[#This Row],[Date]],"yyyy")</f>
        <v>2016</v>
      </c>
      <c r="G584">
        <v>3.4</v>
      </c>
      <c r="H584">
        <v>14.6</v>
      </c>
      <c r="I584">
        <v>8.6999999999999993</v>
      </c>
      <c r="J584">
        <v>0</v>
      </c>
      <c r="K584" t="s">
        <v>22</v>
      </c>
      <c r="L584" t="s">
        <v>21</v>
      </c>
      <c r="M584" s="42">
        <v>145491.32999999999</v>
      </c>
      <c r="N584" s="4">
        <v>70.203116499999993</v>
      </c>
      <c r="O584" s="5">
        <v>10213944.7897</v>
      </c>
      <c r="P584">
        <v>583</v>
      </c>
    </row>
    <row r="585" spans="1:16" hidden="1" x14ac:dyDescent="0.3">
      <c r="A585" s="3">
        <v>42588</v>
      </c>
      <c r="B585" s="3" t="str">
        <f t="shared" si="9"/>
        <v>Q3-2016</v>
      </c>
      <c r="C585" t="s">
        <v>16</v>
      </c>
      <c r="D585">
        <v>32</v>
      </c>
      <c r="E585" t="s">
        <v>5</v>
      </c>
      <c r="F585" s="1" t="str">
        <f>TEXT(EnergyDemand__2_14[[#This Row],[Date]],"yyyy")</f>
        <v>2016</v>
      </c>
      <c r="G585">
        <v>5.8</v>
      </c>
      <c r="H585">
        <v>14.4</v>
      </c>
      <c r="I585">
        <v>7</v>
      </c>
      <c r="J585">
        <v>0</v>
      </c>
      <c r="K585" t="s">
        <v>22</v>
      </c>
      <c r="L585" t="s">
        <v>21</v>
      </c>
      <c r="M585" s="42">
        <v>130907.095</v>
      </c>
      <c r="N585" s="4">
        <v>54.398078300000002</v>
      </c>
      <c r="O585" s="5">
        <v>7121094.4038000004</v>
      </c>
      <c r="P585">
        <v>584</v>
      </c>
    </row>
    <row r="586" spans="1:16" hidden="1" x14ac:dyDescent="0.3">
      <c r="A586" s="3">
        <v>42589</v>
      </c>
      <c r="B586" s="3" t="str">
        <f t="shared" si="9"/>
        <v>Q3-2016</v>
      </c>
      <c r="C586" t="s">
        <v>16</v>
      </c>
      <c r="D586">
        <v>32</v>
      </c>
      <c r="E586" t="s">
        <v>6</v>
      </c>
      <c r="F586" s="1" t="str">
        <f>TEXT(EnergyDemand__2_14[[#This Row],[Date]],"yyyy")</f>
        <v>2016</v>
      </c>
      <c r="G586">
        <v>7.6</v>
      </c>
      <c r="H586">
        <v>16.600000000000001</v>
      </c>
      <c r="I586">
        <v>10.4</v>
      </c>
      <c r="J586">
        <v>0</v>
      </c>
      <c r="K586" t="s">
        <v>22</v>
      </c>
      <c r="L586" t="s">
        <v>21</v>
      </c>
      <c r="M586" s="42">
        <v>120379.285</v>
      </c>
      <c r="N586" s="4">
        <v>32.884789920000003</v>
      </c>
      <c r="O586" s="5">
        <v>3958647.4978999998</v>
      </c>
      <c r="P586">
        <v>585</v>
      </c>
    </row>
    <row r="587" spans="1:16" hidden="1" x14ac:dyDescent="0.3">
      <c r="A587" s="3">
        <v>42590</v>
      </c>
      <c r="B587" s="3" t="str">
        <f t="shared" si="9"/>
        <v>Q3-2016</v>
      </c>
      <c r="C587" t="s">
        <v>16</v>
      </c>
      <c r="D587">
        <v>33</v>
      </c>
      <c r="E587" t="s">
        <v>7</v>
      </c>
      <c r="F587" s="1" t="str">
        <f>TEXT(EnergyDemand__2_14[[#This Row],[Date]],"yyyy")</f>
        <v>2016</v>
      </c>
      <c r="G587">
        <v>5</v>
      </c>
      <c r="H587">
        <v>14.2</v>
      </c>
      <c r="I587">
        <v>8</v>
      </c>
      <c r="J587">
        <v>0</v>
      </c>
      <c r="K587" t="s">
        <v>22</v>
      </c>
      <c r="L587" t="s">
        <v>21</v>
      </c>
      <c r="M587" s="42">
        <v>138506.45000000001</v>
      </c>
      <c r="N587" s="4">
        <v>35.117820729999998</v>
      </c>
      <c r="O587" s="5">
        <v>4864044.6809999999</v>
      </c>
      <c r="P587">
        <v>586</v>
      </c>
    </row>
    <row r="588" spans="1:16" hidden="1" x14ac:dyDescent="0.3">
      <c r="A588" s="3">
        <v>42591</v>
      </c>
      <c r="B588" s="3" t="str">
        <f t="shared" si="9"/>
        <v>Q3-2016</v>
      </c>
      <c r="C588" t="s">
        <v>16</v>
      </c>
      <c r="D588">
        <v>33</v>
      </c>
      <c r="E588" t="s">
        <v>8</v>
      </c>
      <c r="F588" s="1" t="str">
        <f>TEXT(EnergyDemand__2_14[[#This Row],[Date]],"yyyy")</f>
        <v>2016</v>
      </c>
      <c r="G588">
        <v>9.6999999999999993</v>
      </c>
      <c r="H588">
        <v>18.899999999999999</v>
      </c>
      <c r="I588">
        <v>7.8</v>
      </c>
      <c r="J588">
        <v>0</v>
      </c>
      <c r="K588" t="s">
        <v>22</v>
      </c>
      <c r="L588" t="s">
        <v>21</v>
      </c>
      <c r="M588" s="42">
        <v>132819.535</v>
      </c>
      <c r="N588" s="4">
        <v>29.293519740000001</v>
      </c>
      <c r="O588" s="5">
        <v>3890751.6704000002</v>
      </c>
      <c r="P588">
        <v>587</v>
      </c>
    </row>
    <row r="589" spans="1:16" hidden="1" x14ac:dyDescent="0.3">
      <c r="A589" s="3">
        <v>42592</v>
      </c>
      <c r="B589" s="3" t="str">
        <f t="shared" si="9"/>
        <v>Q3-2016</v>
      </c>
      <c r="C589" t="s">
        <v>16</v>
      </c>
      <c r="D589">
        <v>33</v>
      </c>
      <c r="E589" t="s">
        <v>9</v>
      </c>
      <c r="F589" s="1" t="str">
        <f>TEXT(EnergyDemand__2_14[[#This Row],[Date]],"yyyy")</f>
        <v>2016</v>
      </c>
      <c r="G589">
        <v>9.6</v>
      </c>
      <c r="H589">
        <v>15.3</v>
      </c>
      <c r="I589">
        <v>11.3</v>
      </c>
      <c r="J589">
        <v>0</v>
      </c>
      <c r="K589" t="s">
        <v>22</v>
      </c>
      <c r="L589" t="s">
        <v>21</v>
      </c>
      <c r="M589" s="42">
        <v>130616.67</v>
      </c>
      <c r="N589" s="4">
        <v>22.419440789999999</v>
      </c>
      <c r="O589" s="5">
        <v>2928352.6993</v>
      </c>
      <c r="P589">
        <v>588</v>
      </c>
    </row>
    <row r="590" spans="1:16" hidden="1" x14ac:dyDescent="0.3">
      <c r="A590" s="3">
        <v>42593</v>
      </c>
      <c r="B590" s="3" t="str">
        <f t="shared" si="9"/>
        <v>Q3-2016</v>
      </c>
      <c r="C590" t="s">
        <v>16</v>
      </c>
      <c r="D590">
        <v>33</v>
      </c>
      <c r="E590" t="s">
        <v>3</v>
      </c>
      <c r="F590" s="1" t="str">
        <f>TEXT(EnergyDemand__2_14[[#This Row],[Date]],"yyyy")</f>
        <v>2016</v>
      </c>
      <c r="G590">
        <v>6.8</v>
      </c>
      <c r="H590">
        <v>15.7</v>
      </c>
      <c r="I590">
        <v>10.3</v>
      </c>
      <c r="J590">
        <v>8.1999999999999993</v>
      </c>
      <c r="K590" t="s">
        <v>22</v>
      </c>
      <c r="L590" t="s">
        <v>21</v>
      </c>
      <c r="M590" s="42">
        <v>138368.4</v>
      </c>
      <c r="N590" s="4">
        <v>39.806463620000002</v>
      </c>
      <c r="O590" s="5">
        <v>5507956.6808000002</v>
      </c>
      <c r="P590">
        <v>589</v>
      </c>
    </row>
    <row r="591" spans="1:16" hidden="1" x14ac:dyDescent="0.3">
      <c r="A591" s="3">
        <v>42594</v>
      </c>
      <c r="B591" s="3" t="str">
        <f t="shared" si="9"/>
        <v>Q3-2016</v>
      </c>
      <c r="C591" t="s">
        <v>16</v>
      </c>
      <c r="D591">
        <v>33</v>
      </c>
      <c r="E591" t="s">
        <v>4</v>
      </c>
      <c r="F591" s="1" t="str">
        <f>TEXT(EnergyDemand__2_14[[#This Row],[Date]],"yyyy")</f>
        <v>2016</v>
      </c>
      <c r="G591">
        <v>7.7</v>
      </c>
      <c r="H591">
        <v>14.1</v>
      </c>
      <c r="I591">
        <v>11.7</v>
      </c>
      <c r="J591">
        <v>0</v>
      </c>
      <c r="K591" t="s">
        <v>22</v>
      </c>
      <c r="L591" t="s">
        <v>21</v>
      </c>
      <c r="M591" s="42">
        <v>134885.67000000001</v>
      </c>
      <c r="N591" s="4">
        <v>41.092200069999997</v>
      </c>
      <c r="O591" s="5">
        <v>5542748.9381999997</v>
      </c>
      <c r="P591">
        <v>590</v>
      </c>
    </row>
    <row r="592" spans="1:16" hidden="1" x14ac:dyDescent="0.3">
      <c r="A592" s="3">
        <v>42595</v>
      </c>
      <c r="B592" s="3" t="str">
        <f t="shared" si="9"/>
        <v>Q3-2016</v>
      </c>
      <c r="C592" t="s">
        <v>16</v>
      </c>
      <c r="D592">
        <v>33</v>
      </c>
      <c r="E592" t="s">
        <v>5</v>
      </c>
      <c r="F592" s="1" t="str">
        <f>TEXT(EnergyDemand__2_14[[#This Row],[Date]],"yyyy")</f>
        <v>2016</v>
      </c>
      <c r="G592">
        <v>7.9</v>
      </c>
      <c r="H592">
        <v>15.1</v>
      </c>
      <c r="I592">
        <v>9.5</v>
      </c>
      <c r="J592">
        <v>1.6</v>
      </c>
      <c r="K592" t="s">
        <v>22</v>
      </c>
      <c r="L592" t="s">
        <v>21</v>
      </c>
      <c r="M592" s="42">
        <v>120382.80499999999</v>
      </c>
      <c r="N592" s="4">
        <v>38.810956079999997</v>
      </c>
      <c r="O592" s="5">
        <v>4672171.7576000001</v>
      </c>
      <c r="P592">
        <v>591</v>
      </c>
    </row>
    <row r="593" spans="1:16" hidden="1" x14ac:dyDescent="0.3">
      <c r="A593" s="3">
        <v>42596</v>
      </c>
      <c r="B593" s="3" t="str">
        <f t="shared" si="9"/>
        <v>Q3-2016</v>
      </c>
      <c r="C593" t="s">
        <v>16</v>
      </c>
      <c r="D593">
        <v>33</v>
      </c>
      <c r="E593" t="s">
        <v>6</v>
      </c>
      <c r="F593" s="1" t="str">
        <f>TEXT(EnergyDemand__2_14[[#This Row],[Date]],"yyyy")</f>
        <v>2016</v>
      </c>
      <c r="G593">
        <v>8.5</v>
      </c>
      <c r="H593">
        <v>18.7</v>
      </c>
      <c r="I593">
        <v>11.6</v>
      </c>
      <c r="J593">
        <v>0.2</v>
      </c>
      <c r="K593" t="s">
        <v>22</v>
      </c>
      <c r="L593" t="s">
        <v>21</v>
      </c>
      <c r="M593" s="42">
        <v>113066.245</v>
      </c>
      <c r="N593" s="4">
        <v>33.061160000000001</v>
      </c>
      <c r="O593" s="5">
        <v>3738101.2165000001</v>
      </c>
      <c r="P593">
        <v>592</v>
      </c>
    </row>
    <row r="594" spans="1:16" hidden="1" x14ac:dyDescent="0.3">
      <c r="A594" s="3">
        <v>42597</v>
      </c>
      <c r="B594" s="3" t="str">
        <f t="shared" si="9"/>
        <v>Q3-2016</v>
      </c>
      <c r="C594" t="s">
        <v>16</v>
      </c>
      <c r="D594">
        <v>34</v>
      </c>
      <c r="E594" t="s">
        <v>7</v>
      </c>
      <c r="F594" s="1" t="str">
        <f>TEXT(EnergyDemand__2_14[[#This Row],[Date]],"yyyy")</f>
        <v>2016</v>
      </c>
      <c r="G594">
        <v>10.199999999999999</v>
      </c>
      <c r="H594">
        <v>18.100000000000001</v>
      </c>
      <c r="I594">
        <v>13.4</v>
      </c>
      <c r="J594">
        <v>0</v>
      </c>
      <c r="K594" t="s">
        <v>22</v>
      </c>
      <c r="L594" t="s">
        <v>21</v>
      </c>
      <c r="M594" s="42">
        <v>127906.24000000001</v>
      </c>
      <c r="N594" s="4">
        <v>39.838938429999999</v>
      </c>
      <c r="O594" s="5">
        <v>5095648.8202</v>
      </c>
      <c r="P594">
        <v>593</v>
      </c>
    </row>
    <row r="595" spans="1:16" hidden="1" x14ac:dyDescent="0.3">
      <c r="A595" s="3">
        <v>42598</v>
      </c>
      <c r="B595" s="3" t="str">
        <f t="shared" si="9"/>
        <v>Q3-2016</v>
      </c>
      <c r="C595" t="s">
        <v>16</v>
      </c>
      <c r="D595">
        <v>34</v>
      </c>
      <c r="E595" t="s">
        <v>8</v>
      </c>
      <c r="F595" s="1" t="str">
        <f>TEXT(EnergyDemand__2_14[[#This Row],[Date]],"yyyy")</f>
        <v>2016</v>
      </c>
      <c r="G595">
        <v>10</v>
      </c>
      <c r="H595">
        <v>18.2</v>
      </c>
      <c r="I595">
        <v>13.5</v>
      </c>
      <c r="J595">
        <v>0</v>
      </c>
      <c r="K595" t="s">
        <v>22</v>
      </c>
      <c r="L595" t="s">
        <v>21</v>
      </c>
      <c r="M595" s="42">
        <v>124975.11</v>
      </c>
      <c r="N595" s="4">
        <v>24.453904470000001</v>
      </c>
      <c r="O595" s="5">
        <v>3056129.4010999999</v>
      </c>
      <c r="P595">
        <v>594</v>
      </c>
    </row>
    <row r="596" spans="1:16" hidden="1" x14ac:dyDescent="0.3">
      <c r="A596" s="3">
        <v>42599</v>
      </c>
      <c r="B596" s="3" t="str">
        <f t="shared" si="9"/>
        <v>Q3-2016</v>
      </c>
      <c r="C596" t="s">
        <v>16</v>
      </c>
      <c r="D596">
        <v>34</v>
      </c>
      <c r="E596" t="s">
        <v>9</v>
      </c>
      <c r="F596" s="1" t="str">
        <f>TEXT(EnergyDemand__2_14[[#This Row],[Date]],"yyyy")</f>
        <v>2016</v>
      </c>
      <c r="G596">
        <v>12.5</v>
      </c>
      <c r="H596">
        <v>15.6</v>
      </c>
      <c r="I596">
        <v>9.6</v>
      </c>
      <c r="J596">
        <v>0.4</v>
      </c>
      <c r="K596" t="s">
        <v>22</v>
      </c>
      <c r="L596" t="s">
        <v>21</v>
      </c>
      <c r="M596" s="42">
        <v>132561.22</v>
      </c>
      <c r="N596" s="4">
        <v>40.89160699</v>
      </c>
      <c r="O596" s="5">
        <v>5420641.3103999998</v>
      </c>
      <c r="P596">
        <v>595</v>
      </c>
    </row>
    <row r="597" spans="1:16" hidden="1" x14ac:dyDescent="0.3">
      <c r="A597" s="3">
        <v>42600</v>
      </c>
      <c r="B597" s="3" t="str">
        <f t="shared" si="9"/>
        <v>Q3-2016</v>
      </c>
      <c r="C597" t="s">
        <v>16</v>
      </c>
      <c r="D597">
        <v>34</v>
      </c>
      <c r="E597" t="s">
        <v>3</v>
      </c>
      <c r="F597" s="1" t="str">
        <f>TEXT(EnergyDemand__2_14[[#This Row],[Date]],"yyyy")</f>
        <v>2016</v>
      </c>
      <c r="G597">
        <v>7.1</v>
      </c>
      <c r="H597">
        <v>21.6</v>
      </c>
      <c r="I597">
        <v>13.1</v>
      </c>
      <c r="J597">
        <v>0</v>
      </c>
      <c r="K597" t="s">
        <v>22</v>
      </c>
      <c r="L597" t="s">
        <v>21</v>
      </c>
      <c r="M597" s="42">
        <v>123434.505</v>
      </c>
      <c r="N597" s="4">
        <v>27.471093289999999</v>
      </c>
      <c r="O597" s="5">
        <v>3390880.8021</v>
      </c>
      <c r="P597">
        <v>596</v>
      </c>
    </row>
    <row r="598" spans="1:16" hidden="1" x14ac:dyDescent="0.3">
      <c r="A598" s="3">
        <v>42601</v>
      </c>
      <c r="B598" s="3" t="str">
        <f t="shared" si="9"/>
        <v>Q3-2016</v>
      </c>
      <c r="C598" t="s">
        <v>16</v>
      </c>
      <c r="D598">
        <v>34</v>
      </c>
      <c r="E598" t="s">
        <v>4</v>
      </c>
      <c r="F598" s="1" t="str">
        <f>TEXT(EnergyDemand__2_14[[#This Row],[Date]],"yyyy")</f>
        <v>2016</v>
      </c>
      <c r="G598">
        <v>15.3</v>
      </c>
      <c r="H598">
        <v>16.399999999999999</v>
      </c>
      <c r="I598">
        <v>2.7</v>
      </c>
      <c r="J598">
        <v>0.2</v>
      </c>
      <c r="K598" t="s">
        <v>22</v>
      </c>
      <c r="L598" t="s">
        <v>21</v>
      </c>
      <c r="M598" s="42">
        <v>132569.74</v>
      </c>
      <c r="N598" s="4">
        <v>27.60134081</v>
      </c>
      <c r="O598" s="5">
        <v>3659102.5748000001</v>
      </c>
      <c r="P598">
        <v>597</v>
      </c>
    </row>
    <row r="599" spans="1:16" hidden="1" x14ac:dyDescent="0.3">
      <c r="A599" s="3">
        <v>42602</v>
      </c>
      <c r="B599" s="3" t="str">
        <f t="shared" si="9"/>
        <v>Q3-2016</v>
      </c>
      <c r="C599" t="s">
        <v>16</v>
      </c>
      <c r="D599">
        <v>34</v>
      </c>
      <c r="E599" t="s">
        <v>5</v>
      </c>
      <c r="F599" s="1" t="str">
        <f>TEXT(EnergyDemand__2_14[[#This Row],[Date]],"yyyy")</f>
        <v>2016</v>
      </c>
      <c r="G599">
        <v>6.9</v>
      </c>
      <c r="H599">
        <v>13.6</v>
      </c>
      <c r="I599">
        <v>9.6999999999999993</v>
      </c>
      <c r="J599">
        <v>9.4</v>
      </c>
      <c r="K599" t="s">
        <v>22</v>
      </c>
      <c r="L599" t="s">
        <v>21</v>
      </c>
      <c r="M599" s="42">
        <v>121052.06</v>
      </c>
      <c r="N599" s="4">
        <v>25.002466940000001</v>
      </c>
      <c r="O599" s="5">
        <v>3026600.1282000002</v>
      </c>
      <c r="P599">
        <v>598</v>
      </c>
    </row>
    <row r="600" spans="1:16" hidden="1" x14ac:dyDescent="0.3">
      <c r="A600" s="3">
        <v>42603</v>
      </c>
      <c r="B600" s="3" t="str">
        <f t="shared" si="9"/>
        <v>Q3-2016</v>
      </c>
      <c r="C600" t="s">
        <v>16</v>
      </c>
      <c r="D600">
        <v>34</v>
      </c>
      <c r="E600" t="s">
        <v>6</v>
      </c>
      <c r="F600" s="1" t="str">
        <f>TEXT(EnergyDemand__2_14[[#This Row],[Date]],"yyyy")</f>
        <v>2016</v>
      </c>
      <c r="G600">
        <v>9.5</v>
      </c>
      <c r="H600">
        <v>14.8</v>
      </c>
      <c r="I600">
        <v>7</v>
      </c>
      <c r="J600">
        <v>1.2</v>
      </c>
      <c r="K600" t="s">
        <v>22</v>
      </c>
      <c r="L600" t="s">
        <v>21</v>
      </c>
      <c r="M600" s="42">
        <v>119118.545</v>
      </c>
      <c r="N600" s="4">
        <v>38.913255630000002</v>
      </c>
      <c r="O600" s="5">
        <v>4635290.3919000002</v>
      </c>
      <c r="P600">
        <v>599</v>
      </c>
    </row>
    <row r="601" spans="1:16" hidden="1" x14ac:dyDescent="0.3">
      <c r="A601" s="3">
        <v>42604</v>
      </c>
      <c r="B601" s="3" t="str">
        <f t="shared" si="9"/>
        <v>Q3-2016</v>
      </c>
      <c r="C601" t="s">
        <v>16</v>
      </c>
      <c r="D601">
        <v>35</v>
      </c>
      <c r="E601" t="s">
        <v>7</v>
      </c>
      <c r="F601" s="1" t="str">
        <f>TEXT(EnergyDemand__2_14[[#This Row],[Date]],"yyyy")</f>
        <v>2016</v>
      </c>
      <c r="G601">
        <v>7.8</v>
      </c>
      <c r="H601">
        <v>16</v>
      </c>
      <c r="I601">
        <v>8.6999999999999993</v>
      </c>
      <c r="J601">
        <v>5.6</v>
      </c>
      <c r="K601" t="s">
        <v>22</v>
      </c>
      <c r="L601" t="s">
        <v>21</v>
      </c>
      <c r="M601" s="42">
        <v>139203.5</v>
      </c>
      <c r="N601" s="4">
        <v>59.995340669999997</v>
      </c>
      <c r="O601" s="5">
        <v>8351561.4050000003</v>
      </c>
      <c r="P601">
        <v>600</v>
      </c>
    </row>
    <row r="602" spans="1:16" hidden="1" x14ac:dyDescent="0.3">
      <c r="A602" s="3">
        <v>42605</v>
      </c>
      <c r="B602" s="3" t="str">
        <f t="shared" si="9"/>
        <v>Q3-2016</v>
      </c>
      <c r="C602" t="s">
        <v>16</v>
      </c>
      <c r="D602">
        <v>35</v>
      </c>
      <c r="E602" t="s">
        <v>8</v>
      </c>
      <c r="F602" s="1" t="str">
        <f>TEXT(EnergyDemand__2_14[[#This Row],[Date]],"yyyy")</f>
        <v>2016</v>
      </c>
      <c r="G602">
        <v>7</v>
      </c>
      <c r="H602">
        <v>13.4</v>
      </c>
      <c r="I602">
        <v>14.2</v>
      </c>
      <c r="J602">
        <v>11</v>
      </c>
      <c r="K602" t="s">
        <v>22</v>
      </c>
      <c r="L602" t="s">
        <v>21</v>
      </c>
      <c r="M602" s="42">
        <v>138640.39000000001</v>
      </c>
      <c r="N602" s="4">
        <v>73.189593709999997</v>
      </c>
      <c r="O602" s="5">
        <v>10147033.8159</v>
      </c>
      <c r="P602">
        <v>601</v>
      </c>
    </row>
    <row r="603" spans="1:16" hidden="1" x14ac:dyDescent="0.3">
      <c r="A603" s="3">
        <v>42606</v>
      </c>
      <c r="B603" s="3" t="str">
        <f t="shared" si="9"/>
        <v>Q3-2016</v>
      </c>
      <c r="C603" t="s">
        <v>16</v>
      </c>
      <c r="D603">
        <v>35</v>
      </c>
      <c r="E603" t="s">
        <v>9</v>
      </c>
      <c r="F603" s="1" t="str">
        <f>TEXT(EnergyDemand__2_14[[#This Row],[Date]],"yyyy")</f>
        <v>2016</v>
      </c>
      <c r="G603">
        <v>3.7</v>
      </c>
      <c r="H603">
        <v>12.7</v>
      </c>
      <c r="I603">
        <v>14</v>
      </c>
      <c r="J603">
        <v>0</v>
      </c>
      <c r="K603" t="s">
        <v>22</v>
      </c>
      <c r="L603" t="s">
        <v>21</v>
      </c>
      <c r="M603" s="42">
        <v>141122.79500000001</v>
      </c>
      <c r="N603" s="4">
        <v>114.0039598</v>
      </c>
      <c r="O603" s="5">
        <v>16088557.448000001</v>
      </c>
      <c r="P603">
        <v>602</v>
      </c>
    </row>
    <row r="604" spans="1:16" hidden="1" x14ac:dyDescent="0.3">
      <c r="A604" s="3">
        <v>42607</v>
      </c>
      <c r="B604" s="3" t="str">
        <f t="shared" si="9"/>
        <v>Q3-2016</v>
      </c>
      <c r="C604" t="s">
        <v>16</v>
      </c>
      <c r="D604">
        <v>35</v>
      </c>
      <c r="E604" t="s">
        <v>3</v>
      </c>
      <c r="F604" s="1" t="str">
        <f>TEXT(EnergyDemand__2_14[[#This Row],[Date]],"yyyy")</f>
        <v>2016</v>
      </c>
      <c r="G604">
        <v>6.5</v>
      </c>
      <c r="H604">
        <v>13</v>
      </c>
      <c r="I604">
        <v>13.5</v>
      </c>
      <c r="J604">
        <v>1.2</v>
      </c>
      <c r="K604" t="s">
        <v>22</v>
      </c>
      <c r="L604" t="s">
        <v>21</v>
      </c>
      <c r="M604" s="42">
        <v>139724.02499999999</v>
      </c>
      <c r="N604" s="4">
        <v>74.663055139999997</v>
      </c>
      <c r="O604" s="5">
        <v>10432222.583000001</v>
      </c>
      <c r="P604">
        <v>603</v>
      </c>
    </row>
    <row r="605" spans="1:16" hidden="1" x14ac:dyDescent="0.3">
      <c r="A605" s="3">
        <v>42608</v>
      </c>
      <c r="B605" s="3" t="str">
        <f t="shared" si="9"/>
        <v>Q3-2016</v>
      </c>
      <c r="C605" t="s">
        <v>16</v>
      </c>
      <c r="D605">
        <v>35</v>
      </c>
      <c r="E605" t="s">
        <v>4</v>
      </c>
      <c r="F605" s="1" t="str">
        <f>TEXT(EnergyDemand__2_14[[#This Row],[Date]],"yyyy")</f>
        <v>2016</v>
      </c>
      <c r="G605">
        <v>7.2</v>
      </c>
      <c r="H605">
        <v>14.4</v>
      </c>
      <c r="I605">
        <v>8.8000000000000007</v>
      </c>
      <c r="J605">
        <v>0.6</v>
      </c>
      <c r="K605" t="s">
        <v>22</v>
      </c>
      <c r="L605" t="s">
        <v>21</v>
      </c>
      <c r="M605" s="42">
        <v>139920.54500000001</v>
      </c>
      <c r="N605" s="4">
        <v>67.627753299999995</v>
      </c>
      <c r="O605" s="5">
        <v>9462512.0988999996</v>
      </c>
      <c r="P605">
        <v>604</v>
      </c>
    </row>
    <row r="606" spans="1:16" hidden="1" x14ac:dyDescent="0.3">
      <c r="A606" s="3">
        <v>42609</v>
      </c>
      <c r="B606" s="3" t="str">
        <f t="shared" si="9"/>
        <v>Q3-2016</v>
      </c>
      <c r="C606" t="s">
        <v>16</v>
      </c>
      <c r="D606">
        <v>35</v>
      </c>
      <c r="E606" t="s">
        <v>5</v>
      </c>
      <c r="F606" s="1" t="str">
        <f>TEXT(EnergyDemand__2_14[[#This Row],[Date]],"yyyy")</f>
        <v>2016</v>
      </c>
      <c r="G606">
        <v>9.3000000000000007</v>
      </c>
      <c r="H606">
        <v>16.3</v>
      </c>
      <c r="I606">
        <v>11.7</v>
      </c>
      <c r="J606">
        <v>0</v>
      </c>
      <c r="K606" t="s">
        <v>22</v>
      </c>
      <c r="L606" t="s">
        <v>21</v>
      </c>
      <c r="M606" s="42">
        <v>119573.22</v>
      </c>
      <c r="N606" s="4">
        <v>31.80817961</v>
      </c>
      <c r="O606" s="5">
        <v>3803406.4583000001</v>
      </c>
      <c r="P606">
        <v>605</v>
      </c>
    </row>
    <row r="607" spans="1:16" hidden="1" x14ac:dyDescent="0.3">
      <c r="A607" s="3">
        <v>42610</v>
      </c>
      <c r="B607" s="3" t="str">
        <f t="shared" si="9"/>
        <v>Q3-2016</v>
      </c>
      <c r="C607" t="s">
        <v>16</v>
      </c>
      <c r="D607">
        <v>35</v>
      </c>
      <c r="E607" t="s">
        <v>6</v>
      </c>
      <c r="F607" s="1" t="str">
        <f>TEXT(EnergyDemand__2_14[[#This Row],[Date]],"yyyy")</f>
        <v>2016</v>
      </c>
      <c r="G607">
        <v>10.5</v>
      </c>
      <c r="H607">
        <v>19</v>
      </c>
      <c r="I607">
        <v>12.2</v>
      </c>
      <c r="J607">
        <v>0</v>
      </c>
      <c r="K607" t="s">
        <v>22</v>
      </c>
      <c r="L607" t="s">
        <v>21</v>
      </c>
      <c r="M607" s="42">
        <v>114832.425</v>
      </c>
      <c r="N607" s="4">
        <v>29.447681029999998</v>
      </c>
      <c r="O607" s="5">
        <v>3381548.6233000001</v>
      </c>
      <c r="P607">
        <v>606</v>
      </c>
    </row>
    <row r="608" spans="1:16" hidden="1" x14ac:dyDescent="0.3">
      <c r="A608" s="3">
        <v>42611</v>
      </c>
      <c r="B608" s="3" t="str">
        <f t="shared" si="9"/>
        <v>Q3-2016</v>
      </c>
      <c r="C608" t="s">
        <v>16</v>
      </c>
      <c r="D608">
        <v>36</v>
      </c>
      <c r="E608" t="s">
        <v>7</v>
      </c>
      <c r="F608" s="1" t="str">
        <f>TEXT(EnergyDemand__2_14[[#This Row],[Date]],"yyyy")</f>
        <v>2016</v>
      </c>
      <c r="G608">
        <v>8.6999999999999993</v>
      </c>
      <c r="H608">
        <v>20.399999999999999</v>
      </c>
      <c r="I608">
        <v>14.2</v>
      </c>
      <c r="J608">
        <v>0</v>
      </c>
      <c r="K608" t="s">
        <v>22</v>
      </c>
      <c r="L608" t="s">
        <v>21</v>
      </c>
      <c r="M608" s="42">
        <v>125055.69</v>
      </c>
      <c r="N608" s="4">
        <v>39.142378899999997</v>
      </c>
      <c r="O608" s="5">
        <v>4894977.2016000003</v>
      </c>
      <c r="P608">
        <v>607</v>
      </c>
    </row>
    <row r="609" spans="1:16" hidden="1" x14ac:dyDescent="0.3">
      <c r="A609" s="3">
        <v>42612</v>
      </c>
      <c r="B609" s="3" t="str">
        <f t="shared" si="9"/>
        <v>Q3-2016</v>
      </c>
      <c r="C609" t="s">
        <v>16</v>
      </c>
      <c r="D609">
        <v>36</v>
      </c>
      <c r="E609" t="s">
        <v>8</v>
      </c>
      <c r="F609" s="1" t="str">
        <f>TEXT(EnergyDemand__2_14[[#This Row],[Date]],"yyyy")</f>
        <v>2016</v>
      </c>
      <c r="G609">
        <v>10.199999999999999</v>
      </c>
      <c r="H609">
        <v>16.8</v>
      </c>
      <c r="I609">
        <v>5.2</v>
      </c>
      <c r="J609">
        <v>0</v>
      </c>
      <c r="K609" t="s">
        <v>22</v>
      </c>
      <c r="L609" t="s">
        <v>21</v>
      </c>
      <c r="M609" s="42">
        <v>133748.44</v>
      </c>
      <c r="N609" s="4">
        <v>53.186931000000001</v>
      </c>
      <c r="O609" s="5">
        <v>7113669.0495999996</v>
      </c>
      <c r="P609">
        <v>608</v>
      </c>
    </row>
    <row r="610" spans="1:16" hidden="1" x14ac:dyDescent="0.3">
      <c r="A610" s="3">
        <v>42613</v>
      </c>
      <c r="B610" s="3" t="str">
        <f t="shared" si="9"/>
        <v>Q3-2016</v>
      </c>
      <c r="C610" t="s">
        <v>16</v>
      </c>
      <c r="D610">
        <v>36</v>
      </c>
      <c r="E610" t="s">
        <v>9</v>
      </c>
      <c r="F610" s="1" t="str">
        <f>TEXT(EnergyDemand__2_14[[#This Row],[Date]],"yyyy")</f>
        <v>2016</v>
      </c>
      <c r="G610">
        <v>12.8</v>
      </c>
      <c r="H610">
        <v>20.2</v>
      </c>
      <c r="I610">
        <v>10.1</v>
      </c>
      <c r="J610">
        <v>0.8</v>
      </c>
      <c r="K610" t="s">
        <v>22</v>
      </c>
      <c r="L610" t="s">
        <v>21</v>
      </c>
      <c r="M610" s="42">
        <v>128834.065</v>
      </c>
      <c r="N610" s="4">
        <v>32.559017400000002</v>
      </c>
      <c r="O610" s="5">
        <v>4194710.5640000002</v>
      </c>
      <c r="P610">
        <v>609</v>
      </c>
    </row>
    <row r="611" spans="1:16" hidden="1" x14ac:dyDescent="0.3">
      <c r="A611" s="3">
        <v>42614</v>
      </c>
      <c r="B611" s="3" t="str">
        <f t="shared" si="9"/>
        <v>Q3-2016</v>
      </c>
      <c r="C611" t="s">
        <v>17</v>
      </c>
      <c r="D611">
        <v>36</v>
      </c>
      <c r="E611" t="s">
        <v>3</v>
      </c>
      <c r="F611" s="1" t="str">
        <f>TEXT(EnergyDemand__2_14[[#This Row],[Date]],"yyyy")</f>
        <v>2016</v>
      </c>
      <c r="G611">
        <v>11.6</v>
      </c>
      <c r="H611">
        <v>15.5</v>
      </c>
      <c r="I611">
        <v>8.8000000000000007</v>
      </c>
      <c r="J611">
        <v>0</v>
      </c>
      <c r="K611" t="s">
        <v>22</v>
      </c>
      <c r="L611" t="s">
        <v>21</v>
      </c>
      <c r="M611" s="42">
        <v>134246.16500000001</v>
      </c>
      <c r="N611" s="4">
        <v>46.808787860000002</v>
      </c>
      <c r="O611" s="5">
        <v>6283900.2585000005</v>
      </c>
      <c r="P611">
        <v>610</v>
      </c>
    </row>
    <row r="612" spans="1:16" hidden="1" x14ac:dyDescent="0.3">
      <c r="A612" s="3">
        <v>42615</v>
      </c>
      <c r="B612" s="3" t="str">
        <f t="shared" si="9"/>
        <v>Q3-2016</v>
      </c>
      <c r="C612" t="s">
        <v>17</v>
      </c>
      <c r="D612">
        <v>36</v>
      </c>
      <c r="E612" t="s">
        <v>4</v>
      </c>
      <c r="F612" s="1" t="str">
        <f>TEXT(EnergyDemand__2_14[[#This Row],[Date]],"yyyy")</f>
        <v>2016</v>
      </c>
      <c r="G612">
        <v>9.6</v>
      </c>
      <c r="H612">
        <v>15</v>
      </c>
      <c r="I612">
        <v>9.6</v>
      </c>
      <c r="J612">
        <v>0.4</v>
      </c>
      <c r="K612" t="s">
        <v>22</v>
      </c>
      <c r="L612" t="s">
        <v>21</v>
      </c>
      <c r="M612" s="42">
        <v>135273.32500000001</v>
      </c>
      <c r="N612" s="4">
        <v>52.636792880000002</v>
      </c>
      <c r="O612" s="5">
        <v>7120353.9901999999</v>
      </c>
      <c r="P612">
        <v>611</v>
      </c>
    </row>
    <row r="613" spans="1:16" hidden="1" x14ac:dyDescent="0.3">
      <c r="A613" s="3">
        <v>42616</v>
      </c>
      <c r="B613" s="3" t="str">
        <f t="shared" si="9"/>
        <v>Q3-2016</v>
      </c>
      <c r="C613" t="s">
        <v>17</v>
      </c>
      <c r="D613">
        <v>36</v>
      </c>
      <c r="E613" t="s">
        <v>5</v>
      </c>
      <c r="F613" s="1" t="str">
        <f>TEXT(EnergyDemand__2_14[[#This Row],[Date]],"yyyy")</f>
        <v>2016</v>
      </c>
      <c r="G613">
        <v>10</v>
      </c>
      <c r="H613">
        <v>15.7</v>
      </c>
      <c r="I613">
        <v>12.9</v>
      </c>
      <c r="J613">
        <v>0.2</v>
      </c>
      <c r="K613" t="s">
        <v>22</v>
      </c>
      <c r="L613" t="s">
        <v>21</v>
      </c>
      <c r="M613" s="42">
        <v>118621.96</v>
      </c>
      <c r="N613" s="4">
        <v>35.270782859999997</v>
      </c>
      <c r="O613" s="5">
        <v>4183889.3936000001</v>
      </c>
      <c r="P613">
        <v>612</v>
      </c>
    </row>
    <row r="614" spans="1:16" hidden="1" x14ac:dyDescent="0.3">
      <c r="A614" s="3">
        <v>42617</v>
      </c>
      <c r="B614" s="3" t="str">
        <f t="shared" si="9"/>
        <v>Q3-2016</v>
      </c>
      <c r="C614" t="s">
        <v>17</v>
      </c>
      <c r="D614">
        <v>36</v>
      </c>
      <c r="E614" t="s">
        <v>6</v>
      </c>
      <c r="F614" s="1" t="str">
        <f>TEXT(EnergyDemand__2_14[[#This Row],[Date]],"yyyy")</f>
        <v>2016</v>
      </c>
      <c r="G614">
        <v>10.1</v>
      </c>
      <c r="H614">
        <v>16.899999999999999</v>
      </c>
      <c r="I614">
        <v>10</v>
      </c>
      <c r="J614">
        <v>0.2</v>
      </c>
      <c r="K614" t="s">
        <v>22</v>
      </c>
      <c r="L614" t="s">
        <v>21</v>
      </c>
      <c r="M614" s="42">
        <v>110986.005</v>
      </c>
      <c r="N614" s="4">
        <v>24.51210764</v>
      </c>
      <c r="O614" s="5">
        <v>2720500.9010999999</v>
      </c>
      <c r="P614">
        <v>613</v>
      </c>
    </row>
    <row r="615" spans="1:16" hidden="1" x14ac:dyDescent="0.3">
      <c r="A615" s="3">
        <v>42618</v>
      </c>
      <c r="B615" s="3" t="str">
        <f t="shared" si="9"/>
        <v>Q3-2016</v>
      </c>
      <c r="C615" t="s">
        <v>17</v>
      </c>
      <c r="D615">
        <v>37</v>
      </c>
      <c r="E615" t="s">
        <v>7</v>
      </c>
      <c r="F615" s="1" t="str">
        <f>TEXT(EnergyDemand__2_14[[#This Row],[Date]],"yyyy")</f>
        <v>2016</v>
      </c>
      <c r="G615">
        <v>12.8</v>
      </c>
      <c r="H615">
        <v>18.399999999999999</v>
      </c>
      <c r="I615">
        <v>11.7</v>
      </c>
      <c r="J615">
        <v>0</v>
      </c>
      <c r="K615" t="s">
        <v>22</v>
      </c>
      <c r="L615" t="s">
        <v>21</v>
      </c>
      <c r="M615" s="42">
        <v>127275.815</v>
      </c>
      <c r="N615" s="4">
        <v>38.212469630000001</v>
      </c>
      <c r="O615" s="5">
        <v>4863523.2153000003</v>
      </c>
      <c r="P615">
        <v>614</v>
      </c>
    </row>
    <row r="616" spans="1:16" hidden="1" x14ac:dyDescent="0.3">
      <c r="A616" s="3">
        <v>42619</v>
      </c>
      <c r="B616" s="3" t="str">
        <f t="shared" si="9"/>
        <v>Q3-2016</v>
      </c>
      <c r="C616" t="s">
        <v>17</v>
      </c>
      <c r="D616">
        <v>37</v>
      </c>
      <c r="E616" t="s">
        <v>8</v>
      </c>
      <c r="F616" s="1" t="str">
        <f>TEXT(EnergyDemand__2_14[[#This Row],[Date]],"yyyy")</f>
        <v>2016</v>
      </c>
      <c r="G616">
        <v>9.1999999999999993</v>
      </c>
      <c r="H616">
        <v>21.5</v>
      </c>
      <c r="I616">
        <v>15.8</v>
      </c>
      <c r="J616">
        <v>0</v>
      </c>
      <c r="K616" t="s">
        <v>22</v>
      </c>
      <c r="L616" t="s">
        <v>21</v>
      </c>
      <c r="M616" s="42">
        <v>129542.36500000001</v>
      </c>
      <c r="N616" s="4">
        <v>28.692645949999999</v>
      </c>
      <c r="O616" s="5">
        <v>3716913.2144999998</v>
      </c>
      <c r="P616">
        <v>615</v>
      </c>
    </row>
    <row r="617" spans="1:16" hidden="1" x14ac:dyDescent="0.3">
      <c r="A617" s="3">
        <v>42620</v>
      </c>
      <c r="B617" s="3" t="str">
        <f t="shared" si="9"/>
        <v>Q3-2016</v>
      </c>
      <c r="C617" t="s">
        <v>17</v>
      </c>
      <c r="D617">
        <v>37</v>
      </c>
      <c r="E617" t="s">
        <v>9</v>
      </c>
      <c r="F617" s="1" t="str">
        <f>TEXT(EnergyDemand__2_14[[#This Row],[Date]],"yyyy")</f>
        <v>2016</v>
      </c>
      <c r="G617">
        <v>9.6</v>
      </c>
      <c r="H617">
        <v>21</v>
      </c>
      <c r="I617">
        <v>16.7</v>
      </c>
      <c r="J617">
        <v>0</v>
      </c>
      <c r="K617" t="s">
        <v>22</v>
      </c>
      <c r="L617" t="s">
        <v>21</v>
      </c>
      <c r="M617" s="42">
        <v>123307.02</v>
      </c>
      <c r="N617" s="4">
        <v>24.182421389999998</v>
      </c>
      <c r="O617" s="5">
        <v>2981862.318</v>
      </c>
      <c r="P617">
        <v>616</v>
      </c>
    </row>
    <row r="618" spans="1:16" hidden="1" x14ac:dyDescent="0.3">
      <c r="A618" s="3">
        <v>42621</v>
      </c>
      <c r="B618" s="3" t="str">
        <f t="shared" si="9"/>
        <v>Q3-2016</v>
      </c>
      <c r="C618" t="s">
        <v>17</v>
      </c>
      <c r="D618">
        <v>37</v>
      </c>
      <c r="E618" t="s">
        <v>3</v>
      </c>
      <c r="F618" s="1" t="str">
        <f>TEXT(EnergyDemand__2_14[[#This Row],[Date]],"yyyy")</f>
        <v>2016</v>
      </c>
      <c r="G618">
        <v>13.1</v>
      </c>
      <c r="H618">
        <v>23.3</v>
      </c>
      <c r="I618">
        <v>16</v>
      </c>
      <c r="J618">
        <v>0</v>
      </c>
      <c r="K618" t="s">
        <v>22</v>
      </c>
      <c r="L618" t="s">
        <v>21</v>
      </c>
      <c r="M618" s="42">
        <v>117722.95</v>
      </c>
      <c r="N618" s="4">
        <v>12.50431916</v>
      </c>
      <c r="O618" s="5">
        <v>1472045.3393000001</v>
      </c>
      <c r="P618">
        <v>617</v>
      </c>
    </row>
    <row r="619" spans="1:16" hidden="1" x14ac:dyDescent="0.3">
      <c r="A619" s="3">
        <v>42622</v>
      </c>
      <c r="B619" s="3" t="str">
        <f t="shared" si="9"/>
        <v>Q3-2016</v>
      </c>
      <c r="C619" t="s">
        <v>17</v>
      </c>
      <c r="D619">
        <v>37</v>
      </c>
      <c r="E619" t="s">
        <v>4</v>
      </c>
      <c r="F619" s="1" t="str">
        <f>TEXT(EnergyDemand__2_14[[#This Row],[Date]],"yyyy")</f>
        <v>2016</v>
      </c>
      <c r="G619">
        <v>16</v>
      </c>
      <c r="H619">
        <v>16.7</v>
      </c>
      <c r="I619">
        <v>5.9</v>
      </c>
      <c r="J619">
        <v>0.6</v>
      </c>
      <c r="K619" t="s">
        <v>22</v>
      </c>
      <c r="L619" t="s">
        <v>21</v>
      </c>
      <c r="M619" s="42">
        <v>125432.605</v>
      </c>
      <c r="N619" s="4">
        <v>23.40099927</v>
      </c>
      <c r="O619" s="5">
        <v>2935248.298</v>
      </c>
      <c r="P619">
        <v>618</v>
      </c>
    </row>
    <row r="620" spans="1:16" hidden="1" x14ac:dyDescent="0.3">
      <c r="A620" s="3">
        <v>42623</v>
      </c>
      <c r="B620" s="3" t="str">
        <f t="shared" si="9"/>
        <v>Q3-2016</v>
      </c>
      <c r="C620" t="s">
        <v>17</v>
      </c>
      <c r="D620">
        <v>37</v>
      </c>
      <c r="E620" t="s">
        <v>5</v>
      </c>
      <c r="F620" s="1" t="str">
        <f>TEXT(EnergyDemand__2_14[[#This Row],[Date]],"yyyy")</f>
        <v>2016</v>
      </c>
      <c r="G620">
        <v>11.5</v>
      </c>
      <c r="H620">
        <v>14.3</v>
      </c>
      <c r="I620">
        <v>7.9</v>
      </c>
      <c r="J620">
        <v>9.4</v>
      </c>
      <c r="K620" t="s">
        <v>22</v>
      </c>
      <c r="L620" t="s">
        <v>21</v>
      </c>
      <c r="M620" s="42">
        <v>111412.995</v>
      </c>
      <c r="N620" s="4">
        <v>38.559908849999999</v>
      </c>
      <c r="O620" s="5">
        <v>4296074.9319000002</v>
      </c>
      <c r="P620">
        <v>619</v>
      </c>
    </row>
    <row r="621" spans="1:16" hidden="1" x14ac:dyDescent="0.3">
      <c r="A621" s="3">
        <v>42624</v>
      </c>
      <c r="B621" s="3" t="str">
        <f t="shared" si="9"/>
        <v>Q3-2016</v>
      </c>
      <c r="C621" t="s">
        <v>17</v>
      </c>
      <c r="D621">
        <v>37</v>
      </c>
      <c r="E621" t="s">
        <v>6</v>
      </c>
      <c r="F621" s="1" t="str">
        <f>TEXT(EnergyDemand__2_14[[#This Row],[Date]],"yyyy")</f>
        <v>2016</v>
      </c>
      <c r="G621">
        <v>7.3</v>
      </c>
      <c r="H621">
        <v>17</v>
      </c>
      <c r="I621">
        <v>11.8</v>
      </c>
      <c r="J621">
        <v>1.2</v>
      </c>
      <c r="K621" t="s">
        <v>22</v>
      </c>
      <c r="L621" t="s">
        <v>21</v>
      </c>
      <c r="M621" s="42">
        <v>109125.215</v>
      </c>
      <c r="N621" s="4">
        <v>50.347882009999999</v>
      </c>
      <c r="O621" s="5">
        <v>5494223.4490999999</v>
      </c>
      <c r="P621">
        <v>620</v>
      </c>
    </row>
    <row r="622" spans="1:16" hidden="1" x14ac:dyDescent="0.3">
      <c r="A622" s="3">
        <v>42625</v>
      </c>
      <c r="B622" s="3" t="str">
        <f t="shared" si="9"/>
        <v>Q3-2016</v>
      </c>
      <c r="C622" t="s">
        <v>17</v>
      </c>
      <c r="D622">
        <v>38</v>
      </c>
      <c r="E622" t="s">
        <v>7</v>
      </c>
      <c r="F622" s="1" t="str">
        <f>TEXT(EnergyDemand__2_14[[#This Row],[Date]],"yyyy")</f>
        <v>2016</v>
      </c>
      <c r="G622">
        <v>9.9</v>
      </c>
      <c r="H622">
        <v>13.6</v>
      </c>
      <c r="I622">
        <v>7</v>
      </c>
      <c r="J622">
        <v>1.6</v>
      </c>
      <c r="K622" t="s">
        <v>22</v>
      </c>
      <c r="L622" t="s">
        <v>21</v>
      </c>
      <c r="M622" s="42">
        <v>130967.28</v>
      </c>
      <c r="N622" s="4">
        <v>68.177203239999997</v>
      </c>
      <c r="O622" s="5">
        <v>8928982.8662999999</v>
      </c>
      <c r="P622">
        <v>621</v>
      </c>
    </row>
    <row r="623" spans="1:16" hidden="1" x14ac:dyDescent="0.3">
      <c r="A623" s="3">
        <v>42626</v>
      </c>
      <c r="B623" s="3" t="str">
        <f t="shared" si="9"/>
        <v>Q3-2016</v>
      </c>
      <c r="C623" t="s">
        <v>17</v>
      </c>
      <c r="D623">
        <v>38</v>
      </c>
      <c r="E623" t="s">
        <v>8</v>
      </c>
      <c r="F623" s="1" t="str">
        <f>TEXT(EnergyDemand__2_14[[#This Row],[Date]],"yyyy")</f>
        <v>2016</v>
      </c>
      <c r="G623">
        <v>9.6</v>
      </c>
      <c r="H623">
        <v>14.6</v>
      </c>
      <c r="I623">
        <v>2.8</v>
      </c>
      <c r="J623">
        <v>9</v>
      </c>
      <c r="K623" t="s">
        <v>22</v>
      </c>
      <c r="L623" t="s">
        <v>21</v>
      </c>
      <c r="M623" s="42">
        <v>134720.155</v>
      </c>
      <c r="N623" s="4">
        <v>62.068475560000003</v>
      </c>
      <c r="O623" s="5">
        <v>8361874.6480999999</v>
      </c>
      <c r="P623">
        <v>622</v>
      </c>
    </row>
    <row r="624" spans="1:16" hidden="1" x14ac:dyDescent="0.3">
      <c r="A624" s="3">
        <v>42627</v>
      </c>
      <c r="B624" s="3" t="str">
        <f t="shared" si="9"/>
        <v>Q3-2016</v>
      </c>
      <c r="C624" t="s">
        <v>17</v>
      </c>
      <c r="D624">
        <v>38</v>
      </c>
      <c r="E624" t="s">
        <v>9</v>
      </c>
      <c r="F624" s="1" t="str">
        <f>TEXT(EnergyDemand__2_14[[#This Row],[Date]],"yyyy")</f>
        <v>2016</v>
      </c>
      <c r="G624">
        <v>10.5</v>
      </c>
      <c r="H624">
        <v>16.100000000000001</v>
      </c>
      <c r="I624">
        <v>13.2</v>
      </c>
      <c r="J624">
        <v>20.6</v>
      </c>
      <c r="K624" t="s">
        <v>22</v>
      </c>
      <c r="L624" t="s">
        <v>21</v>
      </c>
      <c r="M624" s="42">
        <v>130650.88</v>
      </c>
      <c r="N624" s="4">
        <v>54.840524199999997</v>
      </c>
      <c r="O624" s="5">
        <v>7164962.7463999996</v>
      </c>
      <c r="P624">
        <v>623</v>
      </c>
    </row>
    <row r="625" spans="1:16" hidden="1" x14ac:dyDescent="0.3">
      <c r="A625" s="3">
        <v>42628</v>
      </c>
      <c r="B625" s="3" t="str">
        <f t="shared" si="9"/>
        <v>Q3-2016</v>
      </c>
      <c r="C625" t="s">
        <v>17</v>
      </c>
      <c r="D625">
        <v>38</v>
      </c>
      <c r="E625" t="s">
        <v>3</v>
      </c>
      <c r="F625" s="1" t="str">
        <f>TEXT(EnergyDemand__2_14[[#This Row],[Date]],"yyyy")</f>
        <v>2016</v>
      </c>
      <c r="G625">
        <v>8.6999999999999993</v>
      </c>
      <c r="H625">
        <v>14.6</v>
      </c>
      <c r="I625">
        <v>6.9</v>
      </c>
      <c r="J625">
        <v>2</v>
      </c>
      <c r="K625" t="s">
        <v>22</v>
      </c>
      <c r="L625" t="s">
        <v>21</v>
      </c>
      <c r="M625" s="42">
        <v>134234.45000000001</v>
      </c>
      <c r="N625" s="4">
        <v>42.819917580000002</v>
      </c>
      <c r="O625" s="5">
        <v>5747908.0854000002</v>
      </c>
      <c r="P625">
        <v>624</v>
      </c>
    </row>
    <row r="626" spans="1:16" hidden="1" x14ac:dyDescent="0.3">
      <c r="A626" s="3">
        <v>42629</v>
      </c>
      <c r="B626" s="3" t="str">
        <f t="shared" si="9"/>
        <v>Q3-2016</v>
      </c>
      <c r="C626" t="s">
        <v>17</v>
      </c>
      <c r="D626">
        <v>38</v>
      </c>
      <c r="E626" t="s">
        <v>4</v>
      </c>
      <c r="F626" s="1" t="str">
        <f>TEXT(EnergyDemand__2_14[[#This Row],[Date]],"yyyy")</f>
        <v>2016</v>
      </c>
      <c r="G626">
        <v>9</v>
      </c>
      <c r="H626">
        <v>15.7</v>
      </c>
      <c r="I626">
        <v>12.5</v>
      </c>
      <c r="J626">
        <v>13.4</v>
      </c>
      <c r="K626" t="s">
        <v>21</v>
      </c>
      <c r="L626" t="s">
        <v>21</v>
      </c>
      <c r="M626" s="42">
        <v>131734.10500000001</v>
      </c>
      <c r="N626" s="4">
        <v>47.043747310000001</v>
      </c>
      <c r="O626" s="5">
        <v>6197265.9477000004</v>
      </c>
      <c r="P626">
        <v>625</v>
      </c>
    </row>
    <row r="627" spans="1:16" hidden="1" x14ac:dyDescent="0.3">
      <c r="A627" s="3">
        <v>42630</v>
      </c>
      <c r="B627" s="3" t="str">
        <f t="shared" si="9"/>
        <v>Q3-2016</v>
      </c>
      <c r="C627" t="s">
        <v>17</v>
      </c>
      <c r="D627">
        <v>38</v>
      </c>
      <c r="E627" t="s">
        <v>5</v>
      </c>
      <c r="F627" s="1" t="str">
        <f>TEXT(EnergyDemand__2_14[[#This Row],[Date]],"yyyy")</f>
        <v>2016</v>
      </c>
      <c r="G627">
        <v>11.1</v>
      </c>
      <c r="H627">
        <v>19.8</v>
      </c>
      <c r="I627">
        <v>18.8</v>
      </c>
      <c r="J627">
        <v>0</v>
      </c>
      <c r="K627" t="s">
        <v>21</v>
      </c>
      <c r="L627" t="s">
        <v>21</v>
      </c>
      <c r="M627" s="42">
        <v>106709.54</v>
      </c>
      <c r="N627" s="4">
        <v>36.028691260000002</v>
      </c>
      <c r="O627" s="5">
        <v>3844605.0712000001</v>
      </c>
      <c r="P627">
        <v>626</v>
      </c>
    </row>
    <row r="628" spans="1:16" hidden="1" x14ac:dyDescent="0.3">
      <c r="A628" s="3">
        <v>42631</v>
      </c>
      <c r="B628" s="3" t="str">
        <f t="shared" si="9"/>
        <v>Q3-2016</v>
      </c>
      <c r="C628" t="s">
        <v>17</v>
      </c>
      <c r="D628">
        <v>38</v>
      </c>
      <c r="E628" t="s">
        <v>6</v>
      </c>
      <c r="F628" s="1" t="str">
        <f>TEXT(EnergyDemand__2_14[[#This Row],[Date]],"yyyy")</f>
        <v>2016</v>
      </c>
      <c r="G628">
        <v>10.8</v>
      </c>
      <c r="H628">
        <v>12.5</v>
      </c>
      <c r="I628">
        <v>5.5</v>
      </c>
      <c r="J628">
        <v>0.4</v>
      </c>
      <c r="K628" t="s">
        <v>21</v>
      </c>
      <c r="L628" t="s">
        <v>21</v>
      </c>
      <c r="M628" s="42">
        <v>110314.625</v>
      </c>
      <c r="N628" s="4">
        <v>48.344866349999997</v>
      </c>
      <c r="O628" s="5">
        <v>5333145.8021</v>
      </c>
      <c r="P628">
        <v>627</v>
      </c>
    </row>
    <row r="629" spans="1:16" hidden="1" x14ac:dyDescent="0.3">
      <c r="A629" s="3">
        <v>42632</v>
      </c>
      <c r="B629" s="3" t="str">
        <f t="shared" si="9"/>
        <v>Q3-2016</v>
      </c>
      <c r="C629" t="s">
        <v>17</v>
      </c>
      <c r="D629">
        <v>39</v>
      </c>
      <c r="E629" t="s">
        <v>7</v>
      </c>
      <c r="F629" s="1" t="str">
        <f>TEXT(EnergyDemand__2_14[[#This Row],[Date]],"yyyy")</f>
        <v>2016</v>
      </c>
      <c r="G629">
        <v>8.5</v>
      </c>
      <c r="H629">
        <v>16.3</v>
      </c>
      <c r="I629">
        <v>16.2</v>
      </c>
      <c r="J629">
        <v>0.2</v>
      </c>
      <c r="K629" t="s">
        <v>21</v>
      </c>
      <c r="L629" t="s">
        <v>21</v>
      </c>
      <c r="M629" s="42">
        <v>127391.09</v>
      </c>
      <c r="N629" s="4">
        <v>56.44254935</v>
      </c>
      <c r="O629" s="5">
        <v>7190277.8841000004</v>
      </c>
      <c r="P629">
        <v>628</v>
      </c>
    </row>
    <row r="630" spans="1:16" hidden="1" x14ac:dyDescent="0.3">
      <c r="A630" s="3">
        <v>42633</v>
      </c>
      <c r="B630" s="3" t="str">
        <f t="shared" si="9"/>
        <v>Q3-2016</v>
      </c>
      <c r="C630" t="s">
        <v>17</v>
      </c>
      <c r="D630">
        <v>39</v>
      </c>
      <c r="E630" t="s">
        <v>8</v>
      </c>
      <c r="F630" s="1" t="str">
        <f>TEXT(EnergyDemand__2_14[[#This Row],[Date]],"yyyy")</f>
        <v>2016</v>
      </c>
      <c r="G630">
        <v>9.1</v>
      </c>
      <c r="H630">
        <v>18.8</v>
      </c>
      <c r="I630">
        <v>18.5</v>
      </c>
      <c r="J630">
        <v>0</v>
      </c>
      <c r="K630" t="s">
        <v>21</v>
      </c>
      <c r="L630" t="s">
        <v>21</v>
      </c>
      <c r="M630" s="42">
        <v>122664.30499999999</v>
      </c>
      <c r="N630" s="4">
        <v>43.177379569999999</v>
      </c>
      <c r="O630" s="5">
        <v>5296323.2566999998</v>
      </c>
      <c r="P630">
        <v>629</v>
      </c>
    </row>
    <row r="631" spans="1:16" hidden="1" x14ac:dyDescent="0.3">
      <c r="A631" s="3">
        <v>42634</v>
      </c>
      <c r="B631" s="3" t="str">
        <f t="shared" si="9"/>
        <v>Q3-2016</v>
      </c>
      <c r="C631" t="s">
        <v>17</v>
      </c>
      <c r="D631">
        <v>39</v>
      </c>
      <c r="E631" t="s">
        <v>9</v>
      </c>
      <c r="F631" s="1" t="str">
        <f>TEXT(EnergyDemand__2_14[[#This Row],[Date]],"yyyy")</f>
        <v>2016</v>
      </c>
      <c r="G631">
        <v>10.9</v>
      </c>
      <c r="H631">
        <v>15.2</v>
      </c>
      <c r="I631">
        <v>8.8000000000000007</v>
      </c>
      <c r="J631">
        <v>1.2</v>
      </c>
      <c r="K631" t="s">
        <v>21</v>
      </c>
      <c r="L631" t="s">
        <v>21</v>
      </c>
      <c r="M631" s="42">
        <v>127208.57</v>
      </c>
      <c r="N631" s="4">
        <v>52.28283459</v>
      </c>
      <c r="O631" s="5">
        <v>6650824.6237000003</v>
      </c>
      <c r="P631">
        <v>630</v>
      </c>
    </row>
    <row r="632" spans="1:16" hidden="1" x14ac:dyDescent="0.3">
      <c r="A632" s="3">
        <v>42635</v>
      </c>
      <c r="B632" s="3" t="str">
        <f t="shared" si="9"/>
        <v>Q3-2016</v>
      </c>
      <c r="C632" t="s">
        <v>17</v>
      </c>
      <c r="D632">
        <v>39</v>
      </c>
      <c r="E632" t="s">
        <v>3</v>
      </c>
      <c r="F632" s="1" t="str">
        <f>TEXT(EnergyDemand__2_14[[#This Row],[Date]],"yyyy")</f>
        <v>2016</v>
      </c>
      <c r="G632">
        <v>9.6</v>
      </c>
      <c r="H632">
        <v>13.4</v>
      </c>
      <c r="I632">
        <v>9.9</v>
      </c>
      <c r="J632">
        <v>1.2</v>
      </c>
      <c r="K632" t="s">
        <v>21</v>
      </c>
      <c r="L632" t="s">
        <v>21</v>
      </c>
      <c r="M632" s="42">
        <v>131357.34</v>
      </c>
      <c r="N632" s="4">
        <v>55.701872710000004</v>
      </c>
      <c r="O632" s="5">
        <v>7316849.8322000001</v>
      </c>
      <c r="P632">
        <v>631</v>
      </c>
    </row>
    <row r="633" spans="1:16" hidden="1" x14ac:dyDescent="0.3">
      <c r="A633" s="3">
        <v>42636</v>
      </c>
      <c r="B633" s="3" t="str">
        <f t="shared" si="9"/>
        <v>Q3-2016</v>
      </c>
      <c r="C633" t="s">
        <v>17</v>
      </c>
      <c r="D633">
        <v>39</v>
      </c>
      <c r="E633" t="s">
        <v>4</v>
      </c>
      <c r="F633" s="1" t="str">
        <f>TEXT(EnergyDemand__2_14[[#This Row],[Date]],"yyyy")</f>
        <v>2016</v>
      </c>
      <c r="G633">
        <v>9.8000000000000007</v>
      </c>
      <c r="H633">
        <v>16.5</v>
      </c>
      <c r="I633">
        <v>16.5</v>
      </c>
      <c r="J633">
        <v>0.6</v>
      </c>
      <c r="K633" t="s">
        <v>21</v>
      </c>
      <c r="L633" t="s">
        <v>21</v>
      </c>
      <c r="M633" s="42">
        <v>127420.43</v>
      </c>
      <c r="N633" s="4">
        <v>46.538703269999999</v>
      </c>
      <c r="O633" s="5">
        <v>5929981.5822999999</v>
      </c>
      <c r="P633">
        <v>632</v>
      </c>
    </row>
    <row r="634" spans="1:16" hidden="1" x14ac:dyDescent="0.3">
      <c r="A634" s="3">
        <v>42637</v>
      </c>
      <c r="B634" s="3" t="str">
        <f t="shared" si="9"/>
        <v>Q3-2016</v>
      </c>
      <c r="C634" t="s">
        <v>17</v>
      </c>
      <c r="D634">
        <v>39</v>
      </c>
      <c r="E634" t="s">
        <v>5</v>
      </c>
      <c r="F634" s="1" t="str">
        <f>TEXT(EnergyDemand__2_14[[#This Row],[Date]],"yyyy")</f>
        <v>2016</v>
      </c>
      <c r="G634">
        <v>10</v>
      </c>
      <c r="H634">
        <v>20.100000000000001</v>
      </c>
      <c r="I634">
        <v>18.399999999999999</v>
      </c>
      <c r="J634">
        <v>0</v>
      </c>
      <c r="K634" t="s">
        <v>21</v>
      </c>
      <c r="L634" t="s">
        <v>21</v>
      </c>
      <c r="M634" s="42">
        <v>106776.27499999999</v>
      </c>
      <c r="N634" s="4">
        <v>43.556599820000002</v>
      </c>
      <c r="O634" s="5">
        <v>4650811.4803999998</v>
      </c>
      <c r="P634">
        <v>633</v>
      </c>
    </row>
    <row r="635" spans="1:16" hidden="1" x14ac:dyDescent="0.3">
      <c r="A635" s="3">
        <v>42638</v>
      </c>
      <c r="B635" s="3" t="str">
        <f t="shared" si="9"/>
        <v>Q3-2016</v>
      </c>
      <c r="C635" t="s">
        <v>17</v>
      </c>
      <c r="D635">
        <v>39</v>
      </c>
      <c r="E635" t="s">
        <v>6</v>
      </c>
      <c r="F635" s="1" t="str">
        <f>TEXT(EnergyDemand__2_14[[#This Row],[Date]],"yyyy")</f>
        <v>2016</v>
      </c>
      <c r="G635">
        <v>9.5</v>
      </c>
      <c r="H635">
        <v>14.7</v>
      </c>
      <c r="I635">
        <v>17.100000000000001</v>
      </c>
      <c r="J635">
        <v>5.8</v>
      </c>
      <c r="K635" t="s">
        <v>21</v>
      </c>
      <c r="L635" t="s">
        <v>21</v>
      </c>
      <c r="M635" s="42">
        <v>105931.55499999999</v>
      </c>
      <c r="N635" s="4">
        <v>37.698479470000002</v>
      </c>
      <c r="O635" s="5">
        <v>3993458.5514000002</v>
      </c>
      <c r="P635">
        <v>634</v>
      </c>
    </row>
    <row r="636" spans="1:16" hidden="1" x14ac:dyDescent="0.3">
      <c r="A636" s="3">
        <v>42639</v>
      </c>
      <c r="B636" s="3" t="str">
        <f t="shared" si="9"/>
        <v>Q3-2016</v>
      </c>
      <c r="C636" t="s">
        <v>17</v>
      </c>
      <c r="D636">
        <v>40</v>
      </c>
      <c r="E636" t="s">
        <v>7</v>
      </c>
      <c r="F636" s="1" t="str">
        <f>TEXT(EnergyDemand__2_14[[#This Row],[Date]],"yyyy")</f>
        <v>2016</v>
      </c>
      <c r="G636">
        <v>8.1</v>
      </c>
      <c r="H636">
        <v>16.899999999999999</v>
      </c>
      <c r="I636">
        <v>13.6</v>
      </c>
      <c r="J636">
        <v>0.6</v>
      </c>
      <c r="K636" t="s">
        <v>21</v>
      </c>
      <c r="L636" t="s">
        <v>21</v>
      </c>
      <c r="M636" s="42">
        <v>124343.19</v>
      </c>
      <c r="N636" s="4">
        <v>47.67147027</v>
      </c>
      <c r="O636" s="5">
        <v>5927622.6853999998</v>
      </c>
      <c r="P636">
        <v>635</v>
      </c>
    </row>
    <row r="637" spans="1:16" hidden="1" x14ac:dyDescent="0.3">
      <c r="A637" s="3">
        <v>42640</v>
      </c>
      <c r="B637" s="3" t="str">
        <f t="shared" si="9"/>
        <v>Q3-2016</v>
      </c>
      <c r="C637" t="s">
        <v>17</v>
      </c>
      <c r="D637">
        <v>40</v>
      </c>
      <c r="E637" t="s">
        <v>8</v>
      </c>
      <c r="F637" s="1" t="str">
        <f>TEXT(EnergyDemand__2_14[[#This Row],[Date]],"yyyy")</f>
        <v>2016</v>
      </c>
      <c r="G637">
        <v>7.4</v>
      </c>
      <c r="H637">
        <v>14.8</v>
      </c>
      <c r="I637">
        <v>13.4</v>
      </c>
      <c r="J637">
        <v>12.6</v>
      </c>
      <c r="K637" t="s">
        <v>21</v>
      </c>
      <c r="L637" t="s">
        <v>21</v>
      </c>
      <c r="M637" s="42">
        <v>126888.77</v>
      </c>
      <c r="N637" s="4">
        <v>49.794504430000003</v>
      </c>
      <c r="O637" s="5">
        <v>6318363.4199000001</v>
      </c>
      <c r="P637">
        <v>636</v>
      </c>
    </row>
    <row r="638" spans="1:16" hidden="1" x14ac:dyDescent="0.3">
      <c r="A638" s="3">
        <v>42641</v>
      </c>
      <c r="B638" s="3" t="str">
        <f t="shared" si="9"/>
        <v>Q3-2016</v>
      </c>
      <c r="C638" t="s">
        <v>17</v>
      </c>
      <c r="D638">
        <v>40</v>
      </c>
      <c r="E638" t="s">
        <v>9</v>
      </c>
      <c r="F638" s="1" t="str">
        <f>TEXT(EnergyDemand__2_14[[#This Row],[Date]],"yyyy")</f>
        <v>2016</v>
      </c>
      <c r="G638">
        <v>7.5</v>
      </c>
      <c r="H638">
        <v>19.3</v>
      </c>
      <c r="I638">
        <v>19.600000000000001</v>
      </c>
      <c r="J638">
        <v>2.2000000000000002</v>
      </c>
      <c r="K638" t="s">
        <v>21</v>
      </c>
      <c r="L638" t="s">
        <v>21</v>
      </c>
      <c r="M638" s="42">
        <v>121143.25</v>
      </c>
      <c r="N638" s="4">
        <v>32.431714720000002</v>
      </c>
      <c r="O638" s="5">
        <v>3928883.3243</v>
      </c>
      <c r="P638">
        <v>637</v>
      </c>
    </row>
    <row r="639" spans="1:16" hidden="1" x14ac:dyDescent="0.3">
      <c r="A639" s="3">
        <v>42642</v>
      </c>
      <c r="B639" s="3" t="str">
        <f t="shared" si="9"/>
        <v>Q3-2016</v>
      </c>
      <c r="C639" t="s">
        <v>17</v>
      </c>
      <c r="D639">
        <v>40</v>
      </c>
      <c r="E639" t="s">
        <v>3</v>
      </c>
      <c r="F639" s="1" t="str">
        <f>TEXT(EnergyDemand__2_14[[#This Row],[Date]],"yyyy")</f>
        <v>2016</v>
      </c>
      <c r="G639">
        <v>12.5</v>
      </c>
      <c r="H639">
        <v>16.7</v>
      </c>
      <c r="I639">
        <v>16.2</v>
      </c>
      <c r="J639">
        <v>1.8</v>
      </c>
      <c r="K639" t="s">
        <v>21</v>
      </c>
      <c r="L639" t="s">
        <v>21</v>
      </c>
      <c r="M639" s="42">
        <v>122858.49</v>
      </c>
      <c r="N639" s="4">
        <v>37.596001049999998</v>
      </c>
      <c r="O639" s="5">
        <v>4618987.9189999998</v>
      </c>
      <c r="P639">
        <v>638</v>
      </c>
    </row>
    <row r="640" spans="1:16" hidden="1" x14ac:dyDescent="0.3">
      <c r="A640" s="3">
        <v>42643</v>
      </c>
      <c r="B640" s="3" t="str">
        <f t="shared" si="9"/>
        <v>Q3-2016</v>
      </c>
      <c r="C640" t="s">
        <v>17</v>
      </c>
      <c r="D640">
        <v>40</v>
      </c>
      <c r="E640" t="s">
        <v>4</v>
      </c>
      <c r="F640" s="1" t="str">
        <f>TEXT(EnergyDemand__2_14[[#This Row],[Date]],"yyyy")</f>
        <v>2016</v>
      </c>
      <c r="G640">
        <v>9.3000000000000007</v>
      </c>
      <c r="H640">
        <v>16.399999999999999</v>
      </c>
      <c r="I640">
        <v>16.600000000000001</v>
      </c>
      <c r="J640">
        <v>2</v>
      </c>
      <c r="K640" t="s">
        <v>21</v>
      </c>
      <c r="L640" t="s">
        <v>22</v>
      </c>
      <c r="M640" s="42">
        <v>113439.77499999999</v>
      </c>
      <c r="N640" s="4">
        <v>33.063692619999998</v>
      </c>
      <c r="O640" s="5">
        <v>3750737.8514999999</v>
      </c>
      <c r="P640">
        <v>639</v>
      </c>
    </row>
    <row r="641" spans="1:16" hidden="1" x14ac:dyDescent="0.3">
      <c r="A641" s="3">
        <v>42644</v>
      </c>
      <c r="B641" s="3" t="str">
        <f t="shared" si="9"/>
        <v>Q4-2016</v>
      </c>
      <c r="C641" t="s">
        <v>18</v>
      </c>
      <c r="D641">
        <v>40</v>
      </c>
      <c r="E641" t="s">
        <v>5</v>
      </c>
      <c r="F641" s="1" t="str">
        <f>TEXT(EnergyDemand__2_14[[#This Row],[Date]],"yyyy")</f>
        <v>2016</v>
      </c>
      <c r="G641">
        <v>11.6</v>
      </c>
      <c r="H641">
        <v>18.600000000000001</v>
      </c>
      <c r="I641">
        <v>11.9</v>
      </c>
      <c r="J641">
        <v>1.6</v>
      </c>
      <c r="K641" t="s">
        <v>21</v>
      </c>
      <c r="L641" t="s">
        <v>21</v>
      </c>
      <c r="M641" s="42">
        <v>109181.26</v>
      </c>
      <c r="N641" s="4">
        <v>20.48609587</v>
      </c>
      <c r="O641" s="5">
        <v>2236697.7596</v>
      </c>
      <c r="P641">
        <v>640</v>
      </c>
    </row>
    <row r="642" spans="1:16" hidden="1" x14ac:dyDescent="0.3">
      <c r="A642" s="3">
        <v>42645</v>
      </c>
      <c r="B642" s="3" t="str">
        <f t="shared" ref="B642:B705" si="10">"Q" &amp;INT((MONTH(A642)+2)/3) &amp; "-" &amp; YEAR(A642)</f>
        <v>Q4-2016</v>
      </c>
      <c r="C642" t="s">
        <v>18</v>
      </c>
      <c r="D642">
        <v>40</v>
      </c>
      <c r="E642" t="s">
        <v>6</v>
      </c>
      <c r="F642" s="1" t="str">
        <f>TEXT(EnergyDemand__2_14[[#This Row],[Date]],"yyyy")</f>
        <v>2016</v>
      </c>
      <c r="G642">
        <v>12.1</v>
      </c>
      <c r="H642">
        <v>24</v>
      </c>
      <c r="I642">
        <v>18.7</v>
      </c>
      <c r="J642">
        <v>0</v>
      </c>
      <c r="K642" t="s">
        <v>21</v>
      </c>
      <c r="L642" t="s">
        <v>21</v>
      </c>
      <c r="M642" s="42">
        <v>97992.93</v>
      </c>
      <c r="N642" s="4">
        <v>13.656870189999999</v>
      </c>
      <c r="O642" s="5">
        <v>1338276.7245</v>
      </c>
      <c r="P642">
        <v>641</v>
      </c>
    </row>
    <row r="643" spans="1:16" hidden="1" x14ac:dyDescent="0.3">
      <c r="A643" s="3">
        <v>42646</v>
      </c>
      <c r="B643" s="3" t="str">
        <f t="shared" si="10"/>
        <v>Q4-2016</v>
      </c>
      <c r="C643" t="s">
        <v>18</v>
      </c>
      <c r="D643">
        <v>41</v>
      </c>
      <c r="E643" t="s">
        <v>7</v>
      </c>
      <c r="F643" s="1" t="str">
        <f>TEXT(EnergyDemand__2_14[[#This Row],[Date]],"yyyy")</f>
        <v>2016</v>
      </c>
      <c r="G643">
        <v>11.1</v>
      </c>
      <c r="H643">
        <v>15.9</v>
      </c>
      <c r="I643">
        <v>13.7</v>
      </c>
      <c r="J643">
        <v>9.1999999999999993</v>
      </c>
      <c r="K643" t="s">
        <v>21</v>
      </c>
      <c r="L643" t="s">
        <v>21</v>
      </c>
      <c r="M643" s="42">
        <v>115839.01</v>
      </c>
      <c r="N643" s="4">
        <v>21.601743630000001</v>
      </c>
      <c r="O643" s="5">
        <v>2502324.5964000002</v>
      </c>
      <c r="P643">
        <v>642</v>
      </c>
    </row>
    <row r="644" spans="1:16" hidden="1" x14ac:dyDescent="0.3">
      <c r="A644" s="3">
        <v>42647</v>
      </c>
      <c r="B644" s="3" t="str">
        <f t="shared" si="10"/>
        <v>Q4-2016</v>
      </c>
      <c r="C644" t="s">
        <v>18</v>
      </c>
      <c r="D644">
        <v>41</v>
      </c>
      <c r="E644" t="s">
        <v>8</v>
      </c>
      <c r="F644" s="1" t="str">
        <f>TEXT(EnergyDemand__2_14[[#This Row],[Date]],"yyyy")</f>
        <v>2016</v>
      </c>
      <c r="G644">
        <v>10.6</v>
      </c>
      <c r="H644">
        <v>17.100000000000001</v>
      </c>
      <c r="I644">
        <v>13.2</v>
      </c>
      <c r="J644">
        <v>2</v>
      </c>
      <c r="K644" t="s">
        <v>22</v>
      </c>
      <c r="L644" t="s">
        <v>21</v>
      </c>
      <c r="M644" s="42">
        <v>124089.47</v>
      </c>
      <c r="N644" s="4">
        <v>23.001781319999999</v>
      </c>
      <c r="O644" s="5">
        <v>2854278.8530999999</v>
      </c>
      <c r="P644">
        <v>643</v>
      </c>
    </row>
    <row r="645" spans="1:16" hidden="1" x14ac:dyDescent="0.3">
      <c r="A645" s="3">
        <v>42648</v>
      </c>
      <c r="B645" s="3" t="str">
        <f t="shared" si="10"/>
        <v>Q4-2016</v>
      </c>
      <c r="C645" t="s">
        <v>18</v>
      </c>
      <c r="D645">
        <v>41</v>
      </c>
      <c r="E645" t="s">
        <v>9</v>
      </c>
      <c r="F645" s="1" t="str">
        <f>TEXT(EnergyDemand__2_14[[#This Row],[Date]],"yyyy")</f>
        <v>2016</v>
      </c>
      <c r="G645">
        <v>8</v>
      </c>
      <c r="H645">
        <v>17.100000000000001</v>
      </c>
      <c r="I645">
        <v>7.5</v>
      </c>
      <c r="J645">
        <v>2.8</v>
      </c>
      <c r="K645" t="s">
        <v>22</v>
      </c>
      <c r="L645" t="s">
        <v>21</v>
      </c>
      <c r="M645" s="42">
        <v>128558.38499999999</v>
      </c>
      <c r="N645" s="4">
        <v>41.115132719999998</v>
      </c>
      <c r="O645" s="5">
        <v>5285695.0614999998</v>
      </c>
      <c r="P645">
        <v>644</v>
      </c>
    </row>
    <row r="646" spans="1:16" hidden="1" x14ac:dyDescent="0.3">
      <c r="A646" s="3">
        <v>42649</v>
      </c>
      <c r="B646" s="3" t="str">
        <f t="shared" si="10"/>
        <v>Q4-2016</v>
      </c>
      <c r="C646" t="s">
        <v>18</v>
      </c>
      <c r="D646">
        <v>41</v>
      </c>
      <c r="E646" t="s">
        <v>3</v>
      </c>
      <c r="F646" s="1" t="str">
        <f>TEXT(EnergyDemand__2_14[[#This Row],[Date]],"yyyy")</f>
        <v>2016</v>
      </c>
      <c r="G646">
        <v>9.6999999999999993</v>
      </c>
      <c r="H646">
        <v>27.2</v>
      </c>
      <c r="I646">
        <v>22.6</v>
      </c>
      <c r="J646">
        <v>0</v>
      </c>
      <c r="K646" t="s">
        <v>22</v>
      </c>
      <c r="L646" t="s">
        <v>21</v>
      </c>
      <c r="M646" s="42">
        <v>115898.54</v>
      </c>
      <c r="N646" s="4">
        <v>30.189572800000001</v>
      </c>
      <c r="O646" s="5">
        <v>3498927.4106999999</v>
      </c>
      <c r="P646">
        <v>645</v>
      </c>
    </row>
    <row r="647" spans="1:16" hidden="1" x14ac:dyDescent="0.3">
      <c r="A647" s="3">
        <v>42650</v>
      </c>
      <c r="B647" s="3" t="str">
        <f t="shared" si="10"/>
        <v>Q4-2016</v>
      </c>
      <c r="C647" t="s">
        <v>18</v>
      </c>
      <c r="D647">
        <v>41</v>
      </c>
      <c r="E647" t="s">
        <v>4</v>
      </c>
      <c r="F647" s="1" t="str">
        <f>TEXT(EnergyDemand__2_14[[#This Row],[Date]],"yyyy")</f>
        <v>2016</v>
      </c>
      <c r="G647">
        <v>14.1</v>
      </c>
      <c r="H647">
        <v>22.5</v>
      </c>
      <c r="I647">
        <v>7.8</v>
      </c>
      <c r="J647">
        <v>0</v>
      </c>
      <c r="K647" t="s">
        <v>22</v>
      </c>
      <c r="L647" t="s">
        <v>21</v>
      </c>
      <c r="M647" s="42">
        <v>116197.73</v>
      </c>
      <c r="N647" s="4">
        <v>37.339104300000002</v>
      </c>
      <c r="O647" s="5">
        <v>4338719.1599000003</v>
      </c>
      <c r="P647">
        <v>646</v>
      </c>
    </row>
    <row r="648" spans="1:16" hidden="1" x14ac:dyDescent="0.3">
      <c r="A648" s="3">
        <v>42651</v>
      </c>
      <c r="B648" s="3" t="str">
        <f t="shared" si="10"/>
        <v>Q4-2016</v>
      </c>
      <c r="C648" t="s">
        <v>18</v>
      </c>
      <c r="D648">
        <v>41</v>
      </c>
      <c r="E648" t="s">
        <v>5</v>
      </c>
      <c r="F648" s="1" t="str">
        <f>TEXT(EnergyDemand__2_14[[#This Row],[Date]],"yyyy")</f>
        <v>2016</v>
      </c>
      <c r="G648">
        <v>9.6999999999999993</v>
      </c>
      <c r="H648">
        <v>16.899999999999999</v>
      </c>
      <c r="I648">
        <v>23</v>
      </c>
      <c r="J648">
        <v>0</v>
      </c>
      <c r="K648" t="s">
        <v>22</v>
      </c>
      <c r="L648" t="s">
        <v>21</v>
      </c>
      <c r="M648" s="42">
        <v>101300.77499999999</v>
      </c>
      <c r="N648" s="4">
        <v>35.210343819999999</v>
      </c>
      <c r="O648" s="5">
        <v>3566835.1170000001</v>
      </c>
      <c r="P648">
        <v>647</v>
      </c>
    </row>
    <row r="649" spans="1:16" hidden="1" x14ac:dyDescent="0.3">
      <c r="A649" s="3">
        <v>42652</v>
      </c>
      <c r="B649" s="3" t="str">
        <f t="shared" si="10"/>
        <v>Q4-2016</v>
      </c>
      <c r="C649" t="s">
        <v>18</v>
      </c>
      <c r="D649">
        <v>41</v>
      </c>
      <c r="E649" t="s">
        <v>6</v>
      </c>
      <c r="F649" s="1" t="str">
        <f>TEXT(EnergyDemand__2_14[[#This Row],[Date]],"yyyy")</f>
        <v>2016</v>
      </c>
      <c r="G649">
        <v>9.5</v>
      </c>
      <c r="H649">
        <v>22</v>
      </c>
      <c r="I649">
        <v>14.1</v>
      </c>
      <c r="J649">
        <v>0</v>
      </c>
      <c r="K649" t="s">
        <v>22</v>
      </c>
      <c r="L649" t="s">
        <v>21</v>
      </c>
      <c r="M649" s="42">
        <v>94954.16</v>
      </c>
      <c r="N649" s="4">
        <v>15.90301462</v>
      </c>
      <c r="O649" s="5">
        <v>1510057.3947000001</v>
      </c>
      <c r="P649">
        <v>648</v>
      </c>
    </row>
    <row r="650" spans="1:16" hidden="1" x14ac:dyDescent="0.3">
      <c r="A650" s="3">
        <v>42653</v>
      </c>
      <c r="B650" s="3" t="str">
        <f t="shared" si="10"/>
        <v>Q4-2016</v>
      </c>
      <c r="C650" t="s">
        <v>18</v>
      </c>
      <c r="D650">
        <v>42</v>
      </c>
      <c r="E650" t="s">
        <v>7</v>
      </c>
      <c r="F650" s="1" t="str">
        <f>TEXT(EnergyDemand__2_14[[#This Row],[Date]],"yyyy")</f>
        <v>2016</v>
      </c>
      <c r="G650">
        <v>13</v>
      </c>
      <c r="H650">
        <v>16.8</v>
      </c>
      <c r="I650">
        <v>18.399999999999999</v>
      </c>
      <c r="J650">
        <v>0.8</v>
      </c>
      <c r="K650" t="s">
        <v>22</v>
      </c>
      <c r="L650" t="s">
        <v>21</v>
      </c>
      <c r="M650" s="42">
        <v>116831.43</v>
      </c>
      <c r="N650" s="4">
        <v>27.654717770000001</v>
      </c>
      <c r="O650" s="5">
        <v>3230940.2233000002</v>
      </c>
      <c r="P650">
        <v>649</v>
      </c>
    </row>
    <row r="651" spans="1:16" hidden="1" x14ac:dyDescent="0.3">
      <c r="A651" s="3">
        <v>42654</v>
      </c>
      <c r="B651" s="3" t="str">
        <f t="shared" si="10"/>
        <v>Q4-2016</v>
      </c>
      <c r="C651" t="s">
        <v>18</v>
      </c>
      <c r="D651">
        <v>42</v>
      </c>
      <c r="E651" t="s">
        <v>8</v>
      </c>
      <c r="F651" s="1" t="str">
        <f>TEXT(EnergyDemand__2_14[[#This Row],[Date]],"yyyy")</f>
        <v>2016</v>
      </c>
      <c r="G651">
        <v>7.5</v>
      </c>
      <c r="H651">
        <v>15.1</v>
      </c>
      <c r="I651">
        <v>16.7</v>
      </c>
      <c r="J651">
        <v>1.4</v>
      </c>
      <c r="K651" t="s">
        <v>22</v>
      </c>
      <c r="L651" t="s">
        <v>21</v>
      </c>
      <c r="M651" s="42">
        <v>124665.82</v>
      </c>
      <c r="N651" s="4">
        <v>38.199945730000003</v>
      </c>
      <c r="O651" s="5">
        <v>4762227.5584000004</v>
      </c>
      <c r="P651">
        <v>650</v>
      </c>
    </row>
    <row r="652" spans="1:16" hidden="1" x14ac:dyDescent="0.3">
      <c r="A652" s="3">
        <v>42655</v>
      </c>
      <c r="B652" s="3" t="str">
        <f t="shared" si="10"/>
        <v>Q4-2016</v>
      </c>
      <c r="C652" t="s">
        <v>18</v>
      </c>
      <c r="D652">
        <v>42</v>
      </c>
      <c r="E652" t="s">
        <v>9</v>
      </c>
      <c r="F652" s="1" t="str">
        <f>TEXT(EnergyDemand__2_14[[#This Row],[Date]],"yyyy")</f>
        <v>2016</v>
      </c>
      <c r="G652">
        <v>10.199999999999999</v>
      </c>
      <c r="H652">
        <v>15.4</v>
      </c>
      <c r="I652">
        <v>12.9</v>
      </c>
      <c r="J652">
        <v>0</v>
      </c>
      <c r="K652" t="s">
        <v>22</v>
      </c>
      <c r="L652" t="s">
        <v>21</v>
      </c>
      <c r="M652" s="42">
        <v>128612.3</v>
      </c>
      <c r="N652" s="4">
        <v>44.770645539999997</v>
      </c>
      <c r="O652" s="5">
        <v>5758055.6953999996</v>
      </c>
      <c r="P652">
        <v>651</v>
      </c>
    </row>
    <row r="653" spans="1:16" hidden="1" x14ac:dyDescent="0.3">
      <c r="A653" s="3">
        <v>42656</v>
      </c>
      <c r="B653" s="3" t="str">
        <f t="shared" si="10"/>
        <v>Q4-2016</v>
      </c>
      <c r="C653" t="s">
        <v>18</v>
      </c>
      <c r="D653">
        <v>42</v>
      </c>
      <c r="E653" t="s">
        <v>3</v>
      </c>
      <c r="F653" s="1" t="str">
        <f>TEXT(EnergyDemand__2_14[[#This Row],[Date]],"yyyy")</f>
        <v>2016</v>
      </c>
      <c r="G653">
        <v>6.8</v>
      </c>
      <c r="H653">
        <v>14.6</v>
      </c>
      <c r="I653">
        <v>22.8</v>
      </c>
      <c r="J653">
        <v>4.2</v>
      </c>
      <c r="K653" t="s">
        <v>22</v>
      </c>
      <c r="L653" t="s">
        <v>21</v>
      </c>
      <c r="M653" s="42">
        <v>128242.765</v>
      </c>
      <c r="N653" s="4">
        <v>58.353085180000001</v>
      </c>
      <c r="O653" s="5">
        <v>7483360.9897999996</v>
      </c>
      <c r="P653">
        <v>652</v>
      </c>
    </row>
    <row r="654" spans="1:16" hidden="1" x14ac:dyDescent="0.3">
      <c r="A654" s="3">
        <v>42657</v>
      </c>
      <c r="B654" s="3" t="str">
        <f t="shared" si="10"/>
        <v>Q4-2016</v>
      </c>
      <c r="C654" t="s">
        <v>18</v>
      </c>
      <c r="D654">
        <v>42</v>
      </c>
      <c r="E654" t="s">
        <v>4</v>
      </c>
      <c r="F654" s="1" t="str">
        <f>TEXT(EnergyDemand__2_14[[#This Row],[Date]],"yyyy")</f>
        <v>2016</v>
      </c>
      <c r="G654">
        <v>5.2</v>
      </c>
      <c r="H654">
        <v>22.7</v>
      </c>
      <c r="I654">
        <v>24.5</v>
      </c>
      <c r="J654">
        <v>0.2</v>
      </c>
      <c r="K654" t="s">
        <v>22</v>
      </c>
      <c r="L654" t="s">
        <v>21</v>
      </c>
      <c r="M654" s="42">
        <v>121731.485</v>
      </c>
      <c r="N654" s="4">
        <v>43.966506600000002</v>
      </c>
      <c r="O654" s="5">
        <v>5352108.1387</v>
      </c>
      <c r="P654">
        <v>653</v>
      </c>
    </row>
    <row r="655" spans="1:16" hidden="1" x14ac:dyDescent="0.3">
      <c r="A655" s="3">
        <v>42658</v>
      </c>
      <c r="B655" s="3" t="str">
        <f t="shared" si="10"/>
        <v>Q4-2016</v>
      </c>
      <c r="C655" t="s">
        <v>18</v>
      </c>
      <c r="D655">
        <v>42</v>
      </c>
      <c r="E655" t="s">
        <v>5</v>
      </c>
      <c r="F655" s="1" t="str">
        <f>TEXT(EnergyDemand__2_14[[#This Row],[Date]],"yyyy")</f>
        <v>2016</v>
      </c>
      <c r="G655">
        <v>9.4</v>
      </c>
      <c r="H655">
        <v>24.8</v>
      </c>
      <c r="I655">
        <v>21.8</v>
      </c>
      <c r="J655">
        <v>0</v>
      </c>
      <c r="K655" t="s">
        <v>22</v>
      </c>
      <c r="L655" t="s">
        <v>21</v>
      </c>
      <c r="M655" s="42">
        <v>97887.485000000001</v>
      </c>
      <c r="N655" s="4">
        <v>12.698328739999999</v>
      </c>
      <c r="O655" s="5">
        <v>1243007.4641</v>
      </c>
      <c r="P655">
        <v>654</v>
      </c>
    </row>
    <row r="656" spans="1:16" hidden="1" x14ac:dyDescent="0.3">
      <c r="A656" s="3">
        <v>42659</v>
      </c>
      <c r="B656" s="3" t="str">
        <f t="shared" si="10"/>
        <v>Q4-2016</v>
      </c>
      <c r="C656" t="s">
        <v>18</v>
      </c>
      <c r="D656">
        <v>42</v>
      </c>
      <c r="E656" t="s">
        <v>6</v>
      </c>
      <c r="F656" s="1" t="str">
        <f>TEXT(EnergyDemand__2_14[[#This Row],[Date]],"yyyy")</f>
        <v>2016</v>
      </c>
      <c r="G656">
        <v>17.399999999999999</v>
      </c>
      <c r="H656">
        <v>23.1</v>
      </c>
      <c r="I656">
        <v>8</v>
      </c>
      <c r="J656">
        <v>0</v>
      </c>
      <c r="K656" t="s">
        <v>22</v>
      </c>
      <c r="L656" t="s">
        <v>21</v>
      </c>
      <c r="M656" s="42">
        <v>101793.035</v>
      </c>
      <c r="N656" s="4">
        <v>22.029095420000001</v>
      </c>
      <c r="O656" s="5">
        <v>2242408.4811</v>
      </c>
      <c r="P656">
        <v>655</v>
      </c>
    </row>
    <row r="657" spans="1:16" hidden="1" x14ac:dyDescent="0.3">
      <c r="A657" s="3">
        <v>42660</v>
      </c>
      <c r="B657" s="3" t="str">
        <f t="shared" si="10"/>
        <v>Q4-2016</v>
      </c>
      <c r="C657" t="s">
        <v>18</v>
      </c>
      <c r="D657">
        <v>43</v>
      </c>
      <c r="E657" t="s">
        <v>7</v>
      </c>
      <c r="F657" s="1" t="str">
        <f>TEXT(EnergyDemand__2_14[[#This Row],[Date]],"yyyy")</f>
        <v>2016</v>
      </c>
      <c r="G657">
        <v>9.8000000000000007</v>
      </c>
      <c r="H657">
        <v>18.899999999999999</v>
      </c>
      <c r="I657">
        <v>14.8</v>
      </c>
      <c r="J657">
        <v>9.8000000000000007</v>
      </c>
      <c r="K657" t="s">
        <v>22</v>
      </c>
      <c r="L657" t="s">
        <v>21</v>
      </c>
      <c r="M657" s="42">
        <v>116042.845</v>
      </c>
      <c r="N657" s="4">
        <v>29.59668164</v>
      </c>
      <c r="O657" s="5">
        <v>3434483.1401</v>
      </c>
      <c r="P657">
        <v>656</v>
      </c>
    </row>
    <row r="658" spans="1:16" hidden="1" x14ac:dyDescent="0.3">
      <c r="A658" s="3">
        <v>42661</v>
      </c>
      <c r="B658" s="3" t="str">
        <f t="shared" si="10"/>
        <v>Q4-2016</v>
      </c>
      <c r="C658" t="s">
        <v>18</v>
      </c>
      <c r="D658">
        <v>43</v>
      </c>
      <c r="E658" t="s">
        <v>8</v>
      </c>
      <c r="F658" s="1" t="str">
        <f>TEXT(EnergyDemand__2_14[[#This Row],[Date]],"yyyy")</f>
        <v>2016</v>
      </c>
      <c r="G658">
        <v>9.6</v>
      </c>
      <c r="H658">
        <v>16.600000000000001</v>
      </c>
      <c r="I658">
        <v>16.5</v>
      </c>
      <c r="J658">
        <v>1</v>
      </c>
      <c r="K658" t="s">
        <v>22</v>
      </c>
      <c r="L658" t="s">
        <v>21</v>
      </c>
      <c r="M658" s="42">
        <v>123265.44</v>
      </c>
      <c r="N658" s="4">
        <v>36.721212710000003</v>
      </c>
      <c r="O658" s="5">
        <v>4526456.4419999998</v>
      </c>
      <c r="P658">
        <v>657</v>
      </c>
    </row>
    <row r="659" spans="1:16" hidden="1" x14ac:dyDescent="0.3">
      <c r="A659" s="3">
        <v>42662</v>
      </c>
      <c r="B659" s="3" t="str">
        <f t="shared" si="10"/>
        <v>Q4-2016</v>
      </c>
      <c r="C659" t="s">
        <v>18</v>
      </c>
      <c r="D659">
        <v>43</v>
      </c>
      <c r="E659" t="s">
        <v>9</v>
      </c>
      <c r="F659" s="1" t="str">
        <f>TEXT(EnergyDemand__2_14[[#This Row],[Date]],"yyyy")</f>
        <v>2016</v>
      </c>
      <c r="G659">
        <v>7.5</v>
      </c>
      <c r="H659">
        <v>16.5</v>
      </c>
      <c r="I659">
        <v>22.1</v>
      </c>
      <c r="J659">
        <v>2.6</v>
      </c>
      <c r="K659" t="s">
        <v>22</v>
      </c>
      <c r="L659" t="s">
        <v>21</v>
      </c>
      <c r="M659" s="42">
        <v>126362.045</v>
      </c>
      <c r="N659" s="4">
        <v>60.68302782</v>
      </c>
      <c r="O659" s="5">
        <v>7668031.4921000004</v>
      </c>
      <c r="P659">
        <v>658</v>
      </c>
    </row>
    <row r="660" spans="1:16" hidden="1" x14ac:dyDescent="0.3">
      <c r="A660" s="3">
        <v>42663</v>
      </c>
      <c r="B660" s="3" t="str">
        <f t="shared" si="10"/>
        <v>Q4-2016</v>
      </c>
      <c r="C660" t="s">
        <v>18</v>
      </c>
      <c r="D660">
        <v>43</v>
      </c>
      <c r="E660" t="s">
        <v>3</v>
      </c>
      <c r="F660" s="1" t="str">
        <f>TEXT(EnergyDemand__2_14[[#This Row],[Date]],"yyyy")</f>
        <v>2016</v>
      </c>
      <c r="G660">
        <v>6.8</v>
      </c>
      <c r="H660">
        <v>21.8</v>
      </c>
      <c r="I660">
        <v>25.6</v>
      </c>
      <c r="J660">
        <v>0</v>
      </c>
      <c r="K660" t="s">
        <v>22</v>
      </c>
      <c r="L660" t="s">
        <v>21</v>
      </c>
      <c r="M660" s="42">
        <v>114867.16</v>
      </c>
      <c r="N660" s="4">
        <v>27.425826229999998</v>
      </c>
      <c r="O660" s="5">
        <v>3150326.7697000001</v>
      </c>
      <c r="P660">
        <v>659</v>
      </c>
    </row>
    <row r="661" spans="1:16" hidden="1" x14ac:dyDescent="0.3">
      <c r="A661" s="3">
        <v>42664</v>
      </c>
      <c r="B661" s="3" t="str">
        <f t="shared" si="10"/>
        <v>Q4-2016</v>
      </c>
      <c r="C661" t="s">
        <v>18</v>
      </c>
      <c r="D661">
        <v>43</v>
      </c>
      <c r="E661" t="s">
        <v>4</v>
      </c>
      <c r="F661" s="1" t="str">
        <f>TEXT(EnergyDemand__2_14[[#This Row],[Date]],"yyyy")</f>
        <v>2016</v>
      </c>
      <c r="G661">
        <v>14.8</v>
      </c>
      <c r="H661">
        <v>17.600000000000001</v>
      </c>
      <c r="I661">
        <v>1.9</v>
      </c>
      <c r="J661">
        <v>0</v>
      </c>
      <c r="K661" t="s">
        <v>22</v>
      </c>
      <c r="L661" t="s">
        <v>21</v>
      </c>
      <c r="M661" s="42">
        <v>122975.285</v>
      </c>
      <c r="N661" s="4">
        <v>43.244732259999999</v>
      </c>
      <c r="O661" s="5">
        <v>5318033.2744000005</v>
      </c>
      <c r="P661">
        <v>660</v>
      </c>
    </row>
    <row r="662" spans="1:16" hidden="1" x14ac:dyDescent="0.3">
      <c r="A662" s="3">
        <v>42665</v>
      </c>
      <c r="B662" s="3" t="str">
        <f t="shared" si="10"/>
        <v>Q4-2016</v>
      </c>
      <c r="C662" t="s">
        <v>18</v>
      </c>
      <c r="D662">
        <v>43</v>
      </c>
      <c r="E662" t="s">
        <v>5</v>
      </c>
      <c r="F662" s="1" t="str">
        <f>TEXT(EnergyDemand__2_14[[#This Row],[Date]],"yyyy")</f>
        <v>2016</v>
      </c>
      <c r="G662">
        <v>6.9</v>
      </c>
      <c r="H662">
        <v>13.2</v>
      </c>
      <c r="I662">
        <v>16.899999999999999</v>
      </c>
      <c r="J662">
        <v>16.399999999999999</v>
      </c>
      <c r="K662" t="s">
        <v>22</v>
      </c>
      <c r="L662" t="s">
        <v>21</v>
      </c>
      <c r="M662" s="42">
        <v>114184.19500000001</v>
      </c>
      <c r="N662" s="4">
        <v>38.711130760000003</v>
      </c>
      <c r="O662" s="5">
        <v>4420199.3033999996</v>
      </c>
      <c r="P662">
        <v>661</v>
      </c>
    </row>
    <row r="663" spans="1:16" hidden="1" x14ac:dyDescent="0.3">
      <c r="A663" s="3">
        <v>42666</v>
      </c>
      <c r="B663" s="3" t="str">
        <f t="shared" si="10"/>
        <v>Q4-2016</v>
      </c>
      <c r="C663" t="s">
        <v>18</v>
      </c>
      <c r="D663">
        <v>43</v>
      </c>
      <c r="E663" t="s">
        <v>6</v>
      </c>
      <c r="F663" s="1" t="str">
        <f>TEXT(EnergyDemand__2_14[[#This Row],[Date]],"yyyy")</f>
        <v>2016</v>
      </c>
      <c r="G663">
        <v>7.9</v>
      </c>
      <c r="H663">
        <v>14.1</v>
      </c>
      <c r="I663">
        <v>18.7</v>
      </c>
      <c r="J663">
        <v>8.8000000000000007</v>
      </c>
      <c r="K663" t="s">
        <v>22</v>
      </c>
      <c r="L663" t="s">
        <v>21</v>
      </c>
      <c r="M663" s="42">
        <v>111289</v>
      </c>
      <c r="N663" s="4">
        <v>40.91855691</v>
      </c>
      <c r="O663" s="5">
        <v>4553785.28</v>
      </c>
      <c r="P663">
        <v>662</v>
      </c>
    </row>
    <row r="664" spans="1:16" hidden="1" x14ac:dyDescent="0.3">
      <c r="A664" s="3">
        <v>42667</v>
      </c>
      <c r="B664" s="3" t="str">
        <f t="shared" si="10"/>
        <v>Q4-2016</v>
      </c>
      <c r="C664" t="s">
        <v>18</v>
      </c>
      <c r="D664">
        <v>44</v>
      </c>
      <c r="E664" t="s">
        <v>7</v>
      </c>
      <c r="F664" s="1" t="str">
        <f>TEXT(EnergyDemand__2_14[[#This Row],[Date]],"yyyy")</f>
        <v>2016</v>
      </c>
      <c r="G664">
        <v>9.4</v>
      </c>
      <c r="H664">
        <v>17.100000000000001</v>
      </c>
      <c r="I664">
        <v>20.3</v>
      </c>
      <c r="J664">
        <v>0.4</v>
      </c>
      <c r="K664" t="s">
        <v>22</v>
      </c>
      <c r="L664" t="s">
        <v>21</v>
      </c>
      <c r="M664" s="42">
        <v>125270.16499999999</v>
      </c>
      <c r="N664" s="4">
        <v>66.513366149999996</v>
      </c>
      <c r="O664" s="5">
        <v>8332140.3523000004</v>
      </c>
      <c r="P664">
        <v>663</v>
      </c>
    </row>
    <row r="665" spans="1:16" hidden="1" x14ac:dyDescent="0.3">
      <c r="A665" s="3">
        <v>42668</v>
      </c>
      <c r="B665" s="3" t="str">
        <f t="shared" si="10"/>
        <v>Q4-2016</v>
      </c>
      <c r="C665" t="s">
        <v>18</v>
      </c>
      <c r="D665">
        <v>44</v>
      </c>
      <c r="E665" t="s">
        <v>8</v>
      </c>
      <c r="F665" s="1" t="str">
        <f>TEXT(EnergyDemand__2_14[[#This Row],[Date]],"yyyy")</f>
        <v>2016</v>
      </c>
      <c r="G665">
        <v>9.6</v>
      </c>
      <c r="H665">
        <v>25.7</v>
      </c>
      <c r="I665">
        <v>23.1</v>
      </c>
      <c r="J665">
        <v>0.2</v>
      </c>
      <c r="K665" t="s">
        <v>22</v>
      </c>
      <c r="L665" t="s">
        <v>21</v>
      </c>
      <c r="M665" s="42">
        <v>117138.355</v>
      </c>
      <c r="N665" s="4">
        <v>37.022146409999998</v>
      </c>
      <c r="O665" s="5">
        <v>4336713.3289999999</v>
      </c>
      <c r="P665">
        <v>664</v>
      </c>
    </row>
    <row r="666" spans="1:16" hidden="1" x14ac:dyDescent="0.3">
      <c r="A666" s="3">
        <v>42669</v>
      </c>
      <c r="B666" s="3" t="str">
        <f t="shared" si="10"/>
        <v>Q4-2016</v>
      </c>
      <c r="C666" t="s">
        <v>18</v>
      </c>
      <c r="D666">
        <v>44</v>
      </c>
      <c r="E666" t="s">
        <v>9</v>
      </c>
      <c r="F666" s="1" t="str">
        <f>TEXT(EnergyDemand__2_14[[#This Row],[Date]],"yyyy")</f>
        <v>2016</v>
      </c>
      <c r="G666">
        <v>16.5</v>
      </c>
      <c r="H666">
        <v>18.5</v>
      </c>
      <c r="I666">
        <v>9</v>
      </c>
      <c r="J666">
        <v>0</v>
      </c>
      <c r="K666" t="s">
        <v>22</v>
      </c>
      <c r="L666" t="s">
        <v>21</v>
      </c>
      <c r="M666" s="42">
        <v>121605.395</v>
      </c>
      <c r="N666" s="4">
        <v>55.416352840000002</v>
      </c>
      <c r="O666" s="5">
        <v>6738927.4765999997</v>
      </c>
      <c r="P666">
        <v>665</v>
      </c>
    </row>
    <row r="667" spans="1:16" hidden="1" x14ac:dyDescent="0.3">
      <c r="A667" s="3">
        <v>42670</v>
      </c>
      <c r="B667" s="3" t="str">
        <f t="shared" si="10"/>
        <v>Q4-2016</v>
      </c>
      <c r="C667" t="s">
        <v>18</v>
      </c>
      <c r="D667">
        <v>44</v>
      </c>
      <c r="E667" t="s">
        <v>3</v>
      </c>
      <c r="F667" s="1" t="str">
        <f>TEXT(EnergyDemand__2_14[[#This Row],[Date]],"yyyy")</f>
        <v>2016</v>
      </c>
      <c r="G667">
        <v>10.1</v>
      </c>
      <c r="H667">
        <v>15.4</v>
      </c>
      <c r="I667">
        <v>25.8</v>
      </c>
      <c r="J667">
        <v>0.2</v>
      </c>
      <c r="K667" t="s">
        <v>22</v>
      </c>
      <c r="L667" t="s">
        <v>21</v>
      </c>
      <c r="M667" s="42">
        <v>120142.43</v>
      </c>
      <c r="N667" s="4">
        <v>43.480540499999996</v>
      </c>
      <c r="O667" s="5">
        <v>5223857.7933999998</v>
      </c>
      <c r="P667">
        <v>666</v>
      </c>
    </row>
    <row r="668" spans="1:16" hidden="1" x14ac:dyDescent="0.3">
      <c r="A668" s="3">
        <v>42671</v>
      </c>
      <c r="B668" s="3" t="str">
        <f t="shared" si="10"/>
        <v>Q4-2016</v>
      </c>
      <c r="C668" t="s">
        <v>18</v>
      </c>
      <c r="D668">
        <v>44</v>
      </c>
      <c r="E668" t="s">
        <v>4</v>
      </c>
      <c r="F668" s="1" t="str">
        <f>TEXT(EnergyDemand__2_14[[#This Row],[Date]],"yyyy")</f>
        <v>2016</v>
      </c>
      <c r="G668">
        <v>6.3</v>
      </c>
      <c r="H668">
        <v>16.600000000000001</v>
      </c>
      <c r="I668">
        <v>26.5</v>
      </c>
      <c r="J668">
        <v>0</v>
      </c>
      <c r="K668" t="s">
        <v>22</v>
      </c>
      <c r="L668" t="s">
        <v>21</v>
      </c>
      <c r="M668" s="42">
        <v>119820.71</v>
      </c>
      <c r="N668" s="4">
        <v>54.509745119999998</v>
      </c>
      <c r="O668" s="5">
        <v>6531396.3622000003</v>
      </c>
      <c r="P668">
        <v>667</v>
      </c>
    </row>
    <row r="669" spans="1:16" hidden="1" x14ac:dyDescent="0.3">
      <c r="A669" s="3">
        <v>42672</v>
      </c>
      <c r="B669" s="3" t="str">
        <f t="shared" si="10"/>
        <v>Q4-2016</v>
      </c>
      <c r="C669" t="s">
        <v>18</v>
      </c>
      <c r="D669">
        <v>44</v>
      </c>
      <c r="E669" t="s">
        <v>5</v>
      </c>
      <c r="F669" s="1" t="str">
        <f>TEXT(EnergyDemand__2_14[[#This Row],[Date]],"yyyy")</f>
        <v>2016</v>
      </c>
      <c r="G669">
        <v>9.3000000000000007</v>
      </c>
      <c r="H669">
        <v>25.6</v>
      </c>
      <c r="I669">
        <v>25.8</v>
      </c>
      <c r="J669">
        <v>0</v>
      </c>
      <c r="K669" t="s">
        <v>22</v>
      </c>
      <c r="L669" t="s">
        <v>21</v>
      </c>
      <c r="M669" s="42">
        <v>104191.105</v>
      </c>
      <c r="N669" s="4">
        <v>21.28564824</v>
      </c>
      <c r="O669" s="5">
        <v>2217775.2108</v>
      </c>
      <c r="P669">
        <v>668</v>
      </c>
    </row>
    <row r="670" spans="1:16" hidden="1" x14ac:dyDescent="0.3">
      <c r="A670" s="3">
        <v>42673</v>
      </c>
      <c r="B670" s="3" t="str">
        <f t="shared" si="10"/>
        <v>Q4-2016</v>
      </c>
      <c r="C670" t="s">
        <v>18</v>
      </c>
      <c r="D670">
        <v>44</v>
      </c>
      <c r="E670" t="s">
        <v>6</v>
      </c>
      <c r="F670" s="1" t="str">
        <f>TEXT(EnergyDemand__2_14[[#This Row],[Date]],"yyyy")</f>
        <v>2016</v>
      </c>
      <c r="G670">
        <v>12.7</v>
      </c>
      <c r="H670">
        <v>28</v>
      </c>
      <c r="I670">
        <v>19.5</v>
      </c>
      <c r="J670">
        <v>0</v>
      </c>
      <c r="K670" t="s">
        <v>22</v>
      </c>
      <c r="L670" t="s">
        <v>21</v>
      </c>
      <c r="M670" s="42">
        <v>94325.72</v>
      </c>
      <c r="N670" s="4">
        <v>6.8691345049999999</v>
      </c>
      <c r="O670" s="5">
        <v>647936.05799999996</v>
      </c>
      <c r="P670">
        <v>669</v>
      </c>
    </row>
    <row r="671" spans="1:16" hidden="1" x14ac:dyDescent="0.3">
      <c r="A671" s="3">
        <v>42674</v>
      </c>
      <c r="B671" s="3" t="str">
        <f t="shared" si="10"/>
        <v>Q4-2016</v>
      </c>
      <c r="C671" t="s">
        <v>18</v>
      </c>
      <c r="D671">
        <v>45</v>
      </c>
      <c r="E671" t="s">
        <v>7</v>
      </c>
      <c r="F671" s="1" t="str">
        <f>TEXT(EnergyDemand__2_14[[#This Row],[Date]],"yyyy")</f>
        <v>2016</v>
      </c>
      <c r="G671">
        <v>7.9</v>
      </c>
      <c r="H671">
        <v>17.5</v>
      </c>
      <c r="I671">
        <v>19</v>
      </c>
      <c r="J671">
        <v>1.8</v>
      </c>
      <c r="K671" t="s">
        <v>22</v>
      </c>
      <c r="L671" t="s">
        <v>21</v>
      </c>
      <c r="M671" s="42">
        <v>110661.43</v>
      </c>
      <c r="N671" s="4">
        <v>19.08090112</v>
      </c>
      <c r="O671" s="5">
        <v>2111519.8036000002</v>
      </c>
      <c r="P671">
        <v>670</v>
      </c>
    </row>
    <row r="672" spans="1:16" hidden="1" x14ac:dyDescent="0.3">
      <c r="A672" s="3">
        <v>42675</v>
      </c>
      <c r="B672" s="3" t="str">
        <f t="shared" si="10"/>
        <v>Q4-2016</v>
      </c>
      <c r="C672" t="s">
        <v>19</v>
      </c>
      <c r="D672">
        <v>45</v>
      </c>
      <c r="E672" t="s">
        <v>8</v>
      </c>
      <c r="F672" s="1" t="str">
        <f>TEXT(EnergyDemand__2_14[[#This Row],[Date]],"yyyy")</f>
        <v>2016</v>
      </c>
      <c r="G672">
        <v>9.4</v>
      </c>
      <c r="H672">
        <v>18.399999999999999</v>
      </c>
      <c r="I672">
        <v>17.7</v>
      </c>
      <c r="J672">
        <v>0.4</v>
      </c>
      <c r="K672" t="s">
        <v>22</v>
      </c>
      <c r="L672" t="s">
        <v>22</v>
      </c>
      <c r="M672" s="42">
        <v>104976.21</v>
      </c>
      <c r="N672" s="4">
        <v>17.418201960000001</v>
      </c>
      <c r="O672" s="5">
        <v>1828496.8267999999</v>
      </c>
      <c r="P672">
        <v>671</v>
      </c>
    </row>
    <row r="673" spans="1:16" hidden="1" x14ac:dyDescent="0.3">
      <c r="A673" s="3">
        <v>42676</v>
      </c>
      <c r="B673" s="3" t="str">
        <f t="shared" si="10"/>
        <v>Q4-2016</v>
      </c>
      <c r="C673" t="s">
        <v>19</v>
      </c>
      <c r="D673">
        <v>45</v>
      </c>
      <c r="E673" t="s">
        <v>9</v>
      </c>
      <c r="F673" s="1" t="str">
        <f>TEXT(EnergyDemand__2_14[[#This Row],[Date]],"yyyy")</f>
        <v>2016</v>
      </c>
      <c r="G673">
        <v>9.6999999999999993</v>
      </c>
      <c r="H673">
        <v>18.5</v>
      </c>
      <c r="I673">
        <v>13.3</v>
      </c>
      <c r="J673">
        <v>0.4</v>
      </c>
      <c r="K673" t="s">
        <v>22</v>
      </c>
      <c r="L673" t="s">
        <v>21</v>
      </c>
      <c r="M673" s="42">
        <v>119904.48</v>
      </c>
      <c r="N673" s="4">
        <v>46.645669009999999</v>
      </c>
      <c r="O673" s="5">
        <v>5593024.6869000001</v>
      </c>
      <c r="P673">
        <v>672</v>
      </c>
    </row>
    <row r="674" spans="1:16" hidden="1" x14ac:dyDescent="0.3">
      <c r="A674" s="3">
        <v>42677</v>
      </c>
      <c r="B674" s="3" t="str">
        <f t="shared" si="10"/>
        <v>Q4-2016</v>
      </c>
      <c r="C674" t="s">
        <v>19</v>
      </c>
      <c r="D674">
        <v>45</v>
      </c>
      <c r="E674" t="s">
        <v>3</v>
      </c>
      <c r="F674" s="1" t="str">
        <f>TEXT(EnergyDemand__2_14[[#This Row],[Date]],"yyyy")</f>
        <v>2016</v>
      </c>
      <c r="G674">
        <v>10</v>
      </c>
      <c r="H674">
        <v>19.100000000000001</v>
      </c>
      <c r="I674">
        <v>28</v>
      </c>
      <c r="J674">
        <v>0</v>
      </c>
      <c r="K674" t="s">
        <v>22</v>
      </c>
      <c r="L674" t="s">
        <v>21</v>
      </c>
      <c r="M674" s="42">
        <v>118677.495</v>
      </c>
      <c r="N674" s="4">
        <v>60.221047589999998</v>
      </c>
      <c r="O674" s="5">
        <v>7146883.0743000004</v>
      </c>
      <c r="P674">
        <v>673</v>
      </c>
    </row>
    <row r="675" spans="1:16" hidden="1" x14ac:dyDescent="0.3">
      <c r="A675" s="3">
        <v>42678</v>
      </c>
      <c r="B675" s="3" t="str">
        <f t="shared" si="10"/>
        <v>Q4-2016</v>
      </c>
      <c r="C675" t="s">
        <v>19</v>
      </c>
      <c r="D675">
        <v>45</v>
      </c>
      <c r="E675" t="s">
        <v>4</v>
      </c>
      <c r="F675" s="1" t="str">
        <f>TEXT(EnergyDemand__2_14[[#This Row],[Date]],"yyyy")</f>
        <v>2016</v>
      </c>
      <c r="G675">
        <v>10.199999999999999</v>
      </c>
      <c r="H675">
        <v>29.2</v>
      </c>
      <c r="I675">
        <v>24.9</v>
      </c>
      <c r="J675">
        <v>0</v>
      </c>
      <c r="K675" t="s">
        <v>22</v>
      </c>
      <c r="L675" t="s">
        <v>21</v>
      </c>
      <c r="M675" s="42">
        <v>113666.485</v>
      </c>
      <c r="N675" s="4">
        <v>25.952350200000001</v>
      </c>
      <c r="O675" s="5">
        <v>2949912.4246999999</v>
      </c>
      <c r="P675">
        <v>674</v>
      </c>
    </row>
    <row r="676" spans="1:16" hidden="1" x14ac:dyDescent="0.3">
      <c r="A676" s="3">
        <v>42679</v>
      </c>
      <c r="B676" s="3" t="str">
        <f t="shared" si="10"/>
        <v>Q4-2016</v>
      </c>
      <c r="C676" t="s">
        <v>19</v>
      </c>
      <c r="D676">
        <v>45</v>
      </c>
      <c r="E676" t="s">
        <v>5</v>
      </c>
      <c r="F676" s="1" t="str">
        <f>TEXT(EnergyDemand__2_14[[#This Row],[Date]],"yyyy")</f>
        <v>2016</v>
      </c>
      <c r="G676">
        <v>10</v>
      </c>
      <c r="H676">
        <v>16.8</v>
      </c>
      <c r="I676">
        <v>10.8</v>
      </c>
      <c r="J676">
        <v>0</v>
      </c>
      <c r="K676" t="s">
        <v>22</v>
      </c>
      <c r="L676" t="s">
        <v>21</v>
      </c>
      <c r="M676" s="42">
        <v>101810.75</v>
      </c>
      <c r="N676" s="4">
        <v>15.26468717</v>
      </c>
      <c r="O676" s="5">
        <v>1554109.2493</v>
      </c>
      <c r="P676">
        <v>675</v>
      </c>
    </row>
    <row r="677" spans="1:16" hidden="1" x14ac:dyDescent="0.3">
      <c r="A677" s="3">
        <v>42680</v>
      </c>
      <c r="B677" s="3" t="str">
        <f t="shared" si="10"/>
        <v>Q4-2016</v>
      </c>
      <c r="C677" t="s">
        <v>19</v>
      </c>
      <c r="D677">
        <v>45</v>
      </c>
      <c r="E677" t="s">
        <v>6</v>
      </c>
      <c r="F677" s="1" t="str">
        <f>TEXT(EnergyDemand__2_14[[#This Row],[Date]],"yyyy")</f>
        <v>2016</v>
      </c>
      <c r="G677">
        <v>11.5</v>
      </c>
      <c r="H677">
        <v>21.4</v>
      </c>
      <c r="I677">
        <v>25.2</v>
      </c>
      <c r="J677">
        <v>0</v>
      </c>
      <c r="K677" t="s">
        <v>22</v>
      </c>
      <c r="L677" t="s">
        <v>21</v>
      </c>
      <c r="M677" s="42">
        <v>96934.925000000003</v>
      </c>
      <c r="N677" s="4">
        <v>24.15876196</v>
      </c>
      <c r="O677" s="5">
        <v>2341827.7787000001</v>
      </c>
      <c r="P677">
        <v>676</v>
      </c>
    </row>
    <row r="678" spans="1:16" hidden="1" x14ac:dyDescent="0.3">
      <c r="A678" s="3">
        <v>42681</v>
      </c>
      <c r="B678" s="3" t="str">
        <f t="shared" si="10"/>
        <v>Q4-2016</v>
      </c>
      <c r="C678" t="s">
        <v>19</v>
      </c>
      <c r="D678">
        <v>46</v>
      </c>
      <c r="E678" t="s">
        <v>7</v>
      </c>
      <c r="F678" s="1" t="str">
        <f>TEXT(EnergyDemand__2_14[[#This Row],[Date]],"yyyy")</f>
        <v>2016</v>
      </c>
      <c r="G678">
        <v>14.6</v>
      </c>
      <c r="H678">
        <v>25.9</v>
      </c>
      <c r="I678">
        <v>15.9</v>
      </c>
      <c r="J678">
        <v>0</v>
      </c>
      <c r="K678" t="s">
        <v>22</v>
      </c>
      <c r="L678" t="s">
        <v>21</v>
      </c>
      <c r="M678" s="42">
        <v>116230.34</v>
      </c>
      <c r="N678" s="4">
        <v>30.36705791</v>
      </c>
      <c r="O678" s="5">
        <v>3529573.4657000001</v>
      </c>
      <c r="P678">
        <v>677</v>
      </c>
    </row>
    <row r="679" spans="1:16" hidden="1" x14ac:dyDescent="0.3">
      <c r="A679" s="3">
        <v>42682</v>
      </c>
      <c r="B679" s="3" t="str">
        <f t="shared" si="10"/>
        <v>Q4-2016</v>
      </c>
      <c r="C679" t="s">
        <v>19</v>
      </c>
      <c r="D679">
        <v>46</v>
      </c>
      <c r="E679" t="s">
        <v>8</v>
      </c>
      <c r="F679" s="1" t="str">
        <f>TEXT(EnergyDemand__2_14[[#This Row],[Date]],"yyyy")</f>
        <v>2016</v>
      </c>
      <c r="G679">
        <v>11</v>
      </c>
      <c r="H679">
        <v>18.2</v>
      </c>
      <c r="I679">
        <v>28.9</v>
      </c>
      <c r="J679">
        <v>0.2</v>
      </c>
      <c r="K679" t="s">
        <v>22</v>
      </c>
      <c r="L679" t="s">
        <v>21</v>
      </c>
      <c r="M679" s="42">
        <v>117794.595</v>
      </c>
      <c r="N679" s="4">
        <v>53.922003029999999</v>
      </c>
      <c r="O679" s="5">
        <v>6351720.5085000005</v>
      </c>
      <c r="P679">
        <v>678</v>
      </c>
    </row>
    <row r="680" spans="1:16" hidden="1" x14ac:dyDescent="0.3">
      <c r="A680" s="3">
        <v>42683</v>
      </c>
      <c r="B680" s="3" t="str">
        <f t="shared" si="10"/>
        <v>Q4-2016</v>
      </c>
      <c r="C680" t="s">
        <v>19</v>
      </c>
      <c r="D680">
        <v>46</v>
      </c>
      <c r="E680" t="s">
        <v>9</v>
      </c>
      <c r="F680" s="1" t="str">
        <f>TEXT(EnergyDemand__2_14[[#This Row],[Date]],"yyyy")</f>
        <v>2016</v>
      </c>
      <c r="G680">
        <v>9.1999999999999993</v>
      </c>
      <c r="H680">
        <v>17.399999999999999</v>
      </c>
      <c r="I680">
        <v>22</v>
      </c>
      <c r="J680">
        <v>0</v>
      </c>
      <c r="K680" t="s">
        <v>22</v>
      </c>
      <c r="L680" t="s">
        <v>21</v>
      </c>
      <c r="M680" s="42">
        <v>122131.11500000001</v>
      </c>
      <c r="N680" s="4">
        <v>55.662203390000002</v>
      </c>
      <c r="O680" s="5">
        <v>6798086.9633999998</v>
      </c>
      <c r="P680">
        <v>679</v>
      </c>
    </row>
    <row r="681" spans="1:16" hidden="1" x14ac:dyDescent="0.3">
      <c r="A681" s="3">
        <v>42684</v>
      </c>
      <c r="B681" s="3" t="str">
        <f t="shared" si="10"/>
        <v>Q4-2016</v>
      </c>
      <c r="C681" t="s">
        <v>19</v>
      </c>
      <c r="D681">
        <v>46</v>
      </c>
      <c r="E681" t="s">
        <v>3</v>
      </c>
      <c r="F681" s="1" t="str">
        <f>TEXT(EnergyDemand__2_14[[#This Row],[Date]],"yyyy")</f>
        <v>2016</v>
      </c>
      <c r="G681">
        <v>11.9</v>
      </c>
      <c r="H681">
        <v>17.5</v>
      </c>
      <c r="I681">
        <v>20.3</v>
      </c>
      <c r="J681">
        <v>0</v>
      </c>
      <c r="K681" t="s">
        <v>22</v>
      </c>
      <c r="L681" t="s">
        <v>21</v>
      </c>
      <c r="M681" s="42">
        <v>122634.53</v>
      </c>
      <c r="N681" s="4">
        <v>48.706971459999998</v>
      </c>
      <c r="O681" s="5">
        <v>5973156.5526999999</v>
      </c>
      <c r="P681">
        <v>680</v>
      </c>
    </row>
    <row r="682" spans="1:16" hidden="1" x14ac:dyDescent="0.3">
      <c r="A682" s="3">
        <v>42685</v>
      </c>
      <c r="B682" s="3" t="str">
        <f t="shared" si="10"/>
        <v>Q4-2016</v>
      </c>
      <c r="C682" t="s">
        <v>19</v>
      </c>
      <c r="D682">
        <v>46</v>
      </c>
      <c r="E682" t="s">
        <v>4</v>
      </c>
      <c r="F682" s="1" t="str">
        <f>TEXT(EnergyDemand__2_14[[#This Row],[Date]],"yyyy")</f>
        <v>2016</v>
      </c>
      <c r="G682">
        <v>8.4</v>
      </c>
      <c r="H682">
        <v>23.8</v>
      </c>
      <c r="I682">
        <v>29.1</v>
      </c>
      <c r="J682">
        <v>0</v>
      </c>
      <c r="K682" t="s">
        <v>22</v>
      </c>
      <c r="L682" t="s">
        <v>21</v>
      </c>
      <c r="M682" s="42">
        <v>117953.88499999999</v>
      </c>
      <c r="N682" s="4">
        <v>26.823982910000002</v>
      </c>
      <c r="O682" s="5">
        <v>3163992.9953999999</v>
      </c>
      <c r="P682">
        <v>681</v>
      </c>
    </row>
    <row r="683" spans="1:16" hidden="1" x14ac:dyDescent="0.3">
      <c r="A683" s="3">
        <v>42686</v>
      </c>
      <c r="B683" s="3" t="str">
        <f t="shared" si="10"/>
        <v>Q4-2016</v>
      </c>
      <c r="C683" t="s">
        <v>19</v>
      </c>
      <c r="D683">
        <v>46</v>
      </c>
      <c r="E683" t="s">
        <v>5</v>
      </c>
      <c r="F683" s="1" t="str">
        <f>TEXT(EnergyDemand__2_14[[#This Row],[Date]],"yyyy")</f>
        <v>2016</v>
      </c>
      <c r="G683">
        <v>13.2</v>
      </c>
      <c r="H683">
        <v>25.5</v>
      </c>
      <c r="I683">
        <v>17</v>
      </c>
      <c r="J683">
        <v>2</v>
      </c>
      <c r="K683" t="s">
        <v>22</v>
      </c>
      <c r="L683" t="s">
        <v>21</v>
      </c>
      <c r="M683" s="42">
        <v>99907.32</v>
      </c>
      <c r="N683" s="4">
        <v>10.832116259999999</v>
      </c>
      <c r="O683" s="5">
        <v>1082207.7054999999</v>
      </c>
      <c r="P683">
        <v>682</v>
      </c>
    </row>
    <row r="684" spans="1:16" hidden="1" x14ac:dyDescent="0.3">
      <c r="A684" s="3">
        <v>42687</v>
      </c>
      <c r="B684" s="3" t="str">
        <f t="shared" si="10"/>
        <v>Q4-2016</v>
      </c>
      <c r="C684" t="s">
        <v>19</v>
      </c>
      <c r="D684">
        <v>46</v>
      </c>
      <c r="E684" t="s">
        <v>6</v>
      </c>
      <c r="F684" s="1" t="str">
        <f>TEXT(EnergyDemand__2_14[[#This Row],[Date]],"yyyy")</f>
        <v>2016</v>
      </c>
      <c r="G684">
        <v>11.7</v>
      </c>
      <c r="H684">
        <v>19</v>
      </c>
      <c r="I684">
        <v>9.6999999999999993</v>
      </c>
      <c r="J684">
        <v>2</v>
      </c>
      <c r="K684" t="s">
        <v>22</v>
      </c>
      <c r="L684" t="s">
        <v>21</v>
      </c>
      <c r="M684" s="42">
        <v>96805.925000000003</v>
      </c>
      <c r="N684" s="4">
        <v>10.725641830000001</v>
      </c>
      <c r="O684" s="5">
        <v>1038305.6786</v>
      </c>
      <c r="P684">
        <v>683</v>
      </c>
    </row>
    <row r="685" spans="1:16" hidden="1" x14ac:dyDescent="0.3">
      <c r="A685" s="3">
        <v>42688</v>
      </c>
      <c r="B685" s="3" t="str">
        <f t="shared" si="10"/>
        <v>Q4-2016</v>
      </c>
      <c r="C685" t="s">
        <v>19</v>
      </c>
      <c r="D685">
        <v>47</v>
      </c>
      <c r="E685" t="s">
        <v>7</v>
      </c>
      <c r="F685" s="1" t="str">
        <f>TEXT(EnergyDemand__2_14[[#This Row],[Date]],"yyyy")</f>
        <v>2016</v>
      </c>
      <c r="G685">
        <v>11.5</v>
      </c>
      <c r="H685">
        <v>15.9</v>
      </c>
      <c r="I685">
        <v>14.8</v>
      </c>
      <c r="J685">
        <v>8.6</v>
      </c>
      <c r="K685" t="s">
        <v>22</v>
      </c>
      <c r="L685" t="s">
        <v>21</v>
      </c>
      <c r="M685" s="42">
        <v>116817.15</v>
      </c>
      <c r="N685" s="4">
        <v>39.499737830000001</v>
      </c>
      <c r="O685" s="5">
        <v>4614246.7989999996</v>
      </c>
      <c r="P685">
        <v>684</v>
      </c>
    </row>
    <row r="686" spans="1:16" hidden="1" x14ac:dyDescent="0.3">
      <c r="A686" s="3">
        <v>42689</v>
      </c>
      <c r="B686" s="3" t="str">
        <f t="shared" si="10"/>
        <v>Q4-2016</v>
      </c>
      <c r="C686" t="s">
        <v>19</v>
      </c>
      <c r="D686">
        <v>47</v>
      </c>
      <c r="E686" t="s">
        <v>8</v>
      </c>
      <c r="F686" s="1" t="str">
        <f>TEXT(EnergyDemand__2_14[[#This Row],[Date]],"yyyy")</f>
        <v>2016</v>
      </c>
      <c r="G686">
        <v>11</v>
      </c>
      <c r="H686">
        <v>19.2</v>
      </c>
      <c r="I686">
        <v>17.100000000000001</v>
      </c>
      <c r="J686">
        <v>0</v>
      </c>
      <c r="K686" t="s">
        <v>22</v>
      </c>
      <c r="L686" t="s">
        <v>21</v>
      </c>
      <c r="M686" s="42">
        <v>119905.59</v>
      </c>
      <c r="N686" s="4">
        <v>26.908387489999999</v>
      </c>
      <c r="O686" s="5">
        <v>3226466.0778999999</v>
      </c>
      <c r="P686">
        <v>685</v>
      </c>
    </row>
    <row r="687" spans="1:16" hidden="1" x14ac:dyDescent="0.3">
      <c r="A687" s="3">
        <v>42690</v>
      </c>
      <c r="B687" s="3" t="str">
        <f t="shared" si="10"/>
        <v>Q4-2016</v>
      </c>
      <c r="C687" t="s">
        <v>19</v>
      </c>
      <c r="D687">
        <v>47</v>
      </c>
      <c r="E687" t="s">
        <v>9</v>
      </c>
      <c r="F687" s="1" t="str">
        <f>TEXT(EnergyDemand__2_14[[#This Row],[Date]],"yyyy")</f>
        <v>2016</v>
      </c>
      <c r="G687">
        <v>11.9</v>
      </c>
      <c r="H687">
        <v>21.6</v>
      </c>
      <c r="I687">
        <v>25.8</v>
      </c>
      <c r="J687">
        <v>0</v>
      </c>
      <c r="K687" t="s">
        <v>22</v>
      </c>
      <c r="L687" t="s">
        <v>21</v>
      </c>
      <c r="M687" s="42">
        <v>122146.66</v>
      </c>
      <c r="N687" s="4">
        <v>35.630684420000001</v>
      </c>
      <c r="O687" s="5">
        <v>4352169.0954</v>
      </c>
      <c r="P687">
        <v>686</v>
      </c>
    </row>
    <row r="688" spans="1:16" hidden="1" x14ac:dyDescent="0.3">
      <c r="A688" s="3">
        <v>42691</v>
      </c>
      <c r="B688" s="3" t="str">
        <f t="shared" si="10"/>
        <v>Q4-2016</v>
      </c>
      <c r="C688" t="s">
        <v>19</v>
      </c>
      <c r="D688">
        <v>47</v>
      </c>
      <c r="E688" t="s">
        <v>3</v>
      </c>
      <c r="F688" s="1" t="str">
        <f>TEXT(EnergyDemand__2_14[[#This Row],[Date]],"yyyy")</f>
        <v>2016</v>
      </c>
      <c r="G688">
        <v>12</v>
      </c>
      <c r="H688">
        <v>31.4</v>
      </c>
      <c r="I688">
        <v>28.8</v>
      </c>
      <c r="J688">
        <v>0</v>
      </c>
      <c r="K688" t="s">
        <v>22</v>
      </c>
      <c r="L688" t="s">
        <v>21</v>
      </c>
      <c r="M688" s="42">
        <v>122464.645</v>
      </c>
      <c r="N688" s="4">
        <v>28.55507656</v>
      </c>
      <c r="O688" s="5">
        <v>3496987.3139</v>
      </c>
      <c r="P688">
        <v>687</v>
      </c>
    </row>
    <row r="689" spans="1:16" hidden="1" x14ac:dyDescent="0.3">
      <c r="A689" s="3">
        <v>42692</v>
      </c>
      <c r="B689" s="3" t="str">
        <f t="shared" si="10"/>
        <v>Q4-2016</v>
      </c>
      <c r="C689" t="s">
        <v>19</v>
      </c>
      <c r="D689">
        <v>47</v>
      </c>
      <c r="E689" t="s">
        <v>4</v>
      </c>
      <c r="F689" s="1" t="str">
        <f>TEXT(EnergyDemand__2_14[[#This Row],[Date]],"yyyy")</f>
        <v>2016</v>
      </c>
      <c r="G689">
        <v>15.3</v>
      </c>
      <c r="H689">
        <v>18.899999999999999</v>
      </c>
      <c r="I689">
        <v>15.6</v>
      </c>
      <c r="J689">
        <v>0</v>
      </c>
      <c r="K689" t="s">
        <v>22</v>
      </c>
      <c r="L689" t="s">
        <v>21</v>
      </c>
      <c r="M689" s="42">
        <v>121441.05</v>
      </c>
      <c r="N689" s="4">
        <v>31.775799320000001</v>
      </c>
      <c r="O689" s="5">
        <v>3858886.4339999999</v>
      </c>
      <c r="P689">
        <v>688</v>
      </c>
    </row>
    <row r="690" spans="1:16" hidden="1" x14ac:dyDescent="0.3">
      <c r="A690" s="3">
        <v>42693</v>
      </c>
      <c r="B690" s="3" t="str">
        <f t="shared" si="10"/>
        <v>Q4-2016</v>
      </c>
      <c r="C690" t="s">
        <v>19</v>
      </c>
      <c r="D690">
        <v>47</v>
      </c>
      <c r="E690" t="s">
        <v>5</v>
      </c>
      <c r="F690" s="1" t="str">
        <f>TEXT(EnergyDemand__2_14[[#This Row],[Date]],"yyyy")</f>
        <v>2016</v>
      </c>
      <c r="G690">
        <v>11.7</v>
      </c>
      <c r="H690">
        <v>19.399999999999999</v>
      </c>
      <c r="I690">
        <v>29.9</v>
      </c>
      <c r="J690">
        <v>0</v>
      </c>
      <c r="K690" t="s">
        <v>22</v>
      </c>
      <c r="L690" t="s">
        <v>21</v>
      </c>
      <c r="M690" s="42">
        <v>106868.5</v>
      </c>
      <c r="N690" s="4">
        <v>24.655993039999998</v>
      </c>
      <c r="O690" s="5">
        <v>2634948.9922000002</v>
      </c>
      <c r="P690">
        <v>689</v>
      </c>
    </row>
    <row r="691" spans="1:16" hidden="1" x14ac:dyDescent="0.3">
      <c r="A691" s="3">
        <v>42694</v>
      </c>
      <c r="B691" s="3" t="str">
        <f t="shared" si="10"/>
        <v>Q4-2016</v>
      </c>
      <c r="C691" t="s">
        <v>19</v>
      </c>
      <c r="D691">
        <v>47</v>
      </c>
      <c r="E691" t="s">
        <v>6</v>
      </c>
      <c r="F691" s="1" t="str">
        <f>TEXT(EnergyDemand__2_14[[#This Row],[Date]],"yyyy")</f>
        <v>2016</v>
      </c>
      <c r="G691">
        <v>11.9</v>
      </c>
      <c r="H691">
        <v>33.299999999999997</v>
      </c>
      <c r="I691">
        <v>22.1</v>
      </c>
      <c r="J691">
        <v>0</v>
      </c>
      <c r="K691" t="s">
        <v>22</v>
      </c>
      <c r="L691" t="s">
        <v>21</v>
      </c>
      <c r="M691" s="42">
        <v>112098.33500000001</v>
      </c>
      <c r="N691" s="4">
        <v>43.08594969</v>
      </c>
      <c r="O691" s="5">
        <v>4829863.2220999999</v>
      </c>
      <c r="P691">
        <v>690</v>
      </c>
    </row>
    <row r="692" spans="1:16" hidden="1" x14ac:dyDescent="0.3">
      <c r="A692" s="3">
        <v>42695</v>
      </c>
      <c r="B692" s="3" t="str">
        <f t="shared" si="10"/>
        <v>Q4-2016</v>
      </c>
      <c r="C692" t="s">
        <v>19</v>
      </c>
      <c r="D692">
        <v>48</v>
      </c>
      <c r="E692" t="s">
        <v>7</v>
      </c>
      <c r="F692" s="1" t="str">
        <f>TEXT(EnergyDemand__2_14[[#This Row],[Date]],"yyyy")</f>
        <v>2016</v>
      </c>
      <c r="G692">
        <v>17.899999999999999</v>
      </c>
      <c r="H692">
        <v>35</v>
      </c>
      <c r="I692">
        <v>19.8</v>
      </c>
      <c r="J692">
        <v>0</v>
      </c>
      <c r="K692" t="s">
        <v>22</v>
      </c>
      <c r="L692" t="s">
        <v>21</v>
      </c>
      <c r="M692" s="42">
        <v>138681.815</v>
      </c>
      <c r="N692" s="4">
        <v>51.0352654</v>
      </c>
      <c r="O692" s="5">
        <v>7077663.2346999999</v>
      </c>
      <c r="P692">
        <v>691</v>
      </c>
    </row>
    <row r="693" spans="1:16" hidden="1" x14ac:dyDescent="0.3">
      <c r="A693" s="3">
        <v>42696</v>
      </c>
      <c r="B693" s="3" t="str">
        <f t="shared" si="10"/>
        <v>Q4-2016</v>
      </c>
      <c r="C693" t="s">
        <v>19</v>
      </c>
      <c r="D693">
        <v>48</v>
      </c>
      <c r="E693" t="s">
        <v>8</v>
      </c>
      <c r="F693" s="1" t="str">
        <f>TEXT(EnergyDemand__2_14[[#This Row],[Date]],"yyyy")</f>
        <v>2016</v>
      </c>
      <c r="G693">
        <v>14.5</v>
      </c>
      <c r="H693">
        <v>14.9</v>
      </c>
      <c r="I693">
        <v>1.5</v>
      </c>
      <c r="J693">
        <v>8.6</v>
      </c>
      <c r="K693" t="s">
        <v>22</v>
      </c>
      <c r="L693" t="s">
        <v>21</v>
      </c>
      <c r="M693" s="42">
        <v>126617.72</v>
      </c>
      <c r="N693" s="4">
        <v>37.021291779999999</v>
      </c>
      <c r="O693" s="5">
        <v>4687551.5565999998</v>
      </c>
      <c r="P693">
        <v>692</v>
      </c>
    </row>
    <row r="694" spans="1:16" hidden="1" x14ac:dyDescent="0.3">
      <c r="A694" s="3">
        <v>42697</v>
      </c>
      <c r="B694" s="3" t="str">
        <f t="shared" si="10"/>
        <v>Q4-2016</v>
      </c>
      <c r="C694" t="s">
        <v>19</v>
      </c>
      <c r="D694">
        <v>48</v>
      </c>
      <c r="E694" t="s">
        <v>9</v>
      </c>
      <c r="F694" s="1" t="str">
        <f>TEXT(EnergyDemand__2_14[[#This Row],[Date]],"yyyy")</f>
        <v>2016</v>
      </c>
      <c r="G694">
        <v>11</v>
      </c>
      <c r="H694">
        <v>16.8</v>
      </c>
      <c r="I694">
        <v>16.899999999999999</v>
      </c>
      <c r="J694">
        <v>5.4</v>
      </c>
      <c r="K694" t="s">
        <v>22</v>
      </c>
      <c r="L694" t="s">
        <v>21</v>
      </c>
      <c r="M694" s="42">
        <v>118119.01</v>
      </c>
      <c r="N694" s="4">
        <v>41.912267790000001</v>
      </c>
      <c r="O694" s="5">
        <v>4950635.5782000003</v>
      </c>
      <c r="P694">
        <v>693</v>
      </c>
    </row>
    <row r="695" spans="1:16" hidden="1" x14ac:dyDescent="0.3">
      <c r="A695" s="3">
        <v>42698</v>
      </c>
      <c r="B695" s="3" t="str">
        <f t="shared" si="10"/>
        <v>Q4-2016</v>
      </c>
      <c r="C695" t="s">
        <v>19</v>
      </c>
      <c r="D695">
        <v>48</v>
      </c>
      <c r="E695" t="s">
        <v>3</v>
      </c>
      <c r="F695" s="1" t="str">
        <f>TEXT(EnergyDemand__2_14[[#This Row],[Date]],"yyyy")</f>
        <v>2016</v>
      </c>
      <c r="G695">
        <v>10.3</v>
      </c>
      <c r="H695">
        <v>17</v>
      </c>
      <c r="I695">
        <v>21.6</v>
      </c>
      <c r="J695">
        <v>2.2000000000000002</v>
      </c>
      <c r="K695" t="s">
        <v>22</v>
      </c>
      <c r="L695" t="s">
        <v>21</v>
      </c>
      <c r="M695" s="42">
        <v>120308.545</v>
      </c>
      <c r="N695" s="4">
        <v>38.059403269999997</v>
      </c>
      <c r="O695" s="5">
        <v>4578871.4309999999</v>
      </c>
      <c r="P695">
        <v>694</v>
      </c>
    </row>
    <row r="696" spans="1:16" hidden="1" x14ac:dyDescent="0.3">
      <c r="A696" s="3">
        <v>42699</v>
      </c>
      <c r="B696" s="3" t="str">
        <f t="shared" si="10"/>
        <v>Q4-2016</v>
      </c>
      <c r="C696" t="s">
        <v>19</v>
      </c>
      <c r="D696">
        <v>48</v>
      </c>
      <c r="E696" t="s">
        <v>4</v>
      </c>
      <c r="F696" s="1" t="str">
        <f>TEXT(EnergyDemand__2_14[[#This Row],[Date]],"yyyy")</f>
        <v>2016</v>
      </c>
      <c r="G696">
        <v>10.9</v>
      </c>
      <c r="H696">
        <v>17.899999999999999</v>
      </c>
      <c r="I696">
        <v>15.7</v>
      </c>
      <c r="J696">
        <v>0.8</v>
      </c>
      <c r="K696" t="s">
        <v>22</v>
      </c>
      <c r="L696" t="s">
        <v>21</v>
      </c>
      <c r="M696" s="42">
        <v>116011.565</v>
      </c>
      <c r="N696" s="4">
        <v>27.61649096</v>
      </c>
      <c r="O696" s="5">
        <v>3203832.3361</v>
      </c>
      <c r="P696">
        <v>695</v>
      </c>
    </row>
    <row r="697" spans="1:16" hidden="1" x14ac:dyDescent="0.3">
      <c r="A697" s="3">
        <v>42700</v>
      </c>
      <c r="B697" s="3" t="str">
        <f t="shared" si="10"/>
        <v>Q4-2016</v>
      </c>
      <c r="C697" t="s">
        <v>19</v>
      </c>
      <c r="D697">
        <v>48</v>
      </c>
      <c r="E697" t="s">
        <v>5</v>
      </c>
      <c r="F697" s="1" t="str">
        <f>TEXT(EnergyDemand__2_14[[#This Row],[Date]],"yyyy")</f>
        <v>2016</v>
      </c>
      <c r="G697">
        <v>12.2</v>
      </c>
      <c r="H697">
        <v>17.399999999999999</v>
      </c>
      <c r="I697">
        <v>18.8</v>
      </c>
      <c r="J697">
        <v>0</v>
      </c>
      <c r="K697" t="s">
        <v>22</v>
      </c>
      <c r="L697" t="s">
        <v>21</v>
      </c>
      <c r="M697" s="42">
        <v>104700.05499999999</v>
      </c>
      <c r="N697" s="4">
        <v>23.790582969999999</v>
      </c>
      <c r="O697" s="5">
        <v>2490875.3454</v>
      </c>
      <c r="P697">
        <v>696</v>
      </c>
    </row>
    <row r="698" spans="1:16" hidden="1" x14ac:dyDescent="0.3">
      <c r="A698" s="3">
        <v>42701</v>
      </c>
      <c r="B698" s="3" t="str">
        <f t="shared" si="10"/>
        <v>Q4-2016</v>
      </c>
      <c r="C698" t="s">
        <v>19</v>
      </c>
      <c r="D698">
        <v>48</v>
      </c>
      <c r="E698" t="s">
        <v>6</v>
      </c>
      <c r="F698" s="1" t="str">
        <f>TEXT(EnergyDemand__2_14[[#This Row],[Date]],"yyyy")</f>
        <v>2016</v>
      </c>
      <c r="G698">
        <v>11.6</v>
      </c>
      <c r="H698">
        <v>16.3</v>
      </c>
      <c r="I698">
        <v>10.1</v>
      </c>
      <c r="J698">
        <v>0.4</v>
      </c>
      <c r="K698" t="s">
        <v>22</v>
      </c>
      <c r="L698" t="s">
        <v>21</v>
      </c>
      <c r="M698" s="42">
        <v>102718.9</v>
      </c>
      <c r="N698" s="4">
        <v>37.00394515</v>
      </c>
      <c r="O698" s="5">
        <v>3801004.5414999998</v>
      </c>
      <c r="P698">
        <v>697</v>
      </c>
    </row>
    <row r="699" spans="1:16" hidden="1" x14ac:dyDescent="0.3">
      <c r="A699" s="3">
        <v>42702</v>
      </c>
      <c r="B699" s="3" t="str">
        <f t="shared" si="10"/>
        <v>Q4-2016</v>
      </c>
      <c r="C699" t="s">
        <v>19</v>
      </c>
      <c r="D699">
        <v>49</v>
      </c>
      <c r="E699" t="s">
        <v>7</v>
      </c>
      <c r="F699" s="1" t="str">
        <f>TEXT(EnergyDemand__2_14[[#This Row],[Date]],"yyyy")</f>
        <v>2016</v>
      </c>
      <c r="G699">
        <v>12.2</v>
      </c>
      <c r="H699">
        <v>19.600000000000001</v>
      </c>
      <c r="I699">
        <v>24.4</v>
      </c>
      <c r="J699">
        <v>0.2</v>
      </c>
      <c r="K699" t="s">
        <v>22</v>
      </c>
      <c r="L699" t="s">
        <v>21</v>
      </c>
      <c r="M699" s="42">
        <v>118666.37</v>
      </c>
      <c r="N699" s="4">
        <v>65.392779020000006</v>
      </c>
      <c r="O699" s="5">
        <v>7759923.7105</v>
      </c>
      <c r="P699">
        <v>698</v>
      </c>
    </row>
    <row r="700" spans="1:16" hidden="1" x14ac:dyDescent="0.3">
      <c r="A700" s="3">
        <v>42703</v>
      </c>
      <c r="B700" s="3" t="str">
        <f t="shared" si="10"/>
        <v>Q4-2016</v>
      </c>
      <c r="C700" t="s">
        <v>19</v>
      </c>
      <c r="D700">
        <v>49</v>
      </c>
      <c r="E700" t="s">
        <v>8</v>
      </c>
      <c r="F700" s="1" t="str">
        <f>TEXT(EnergyDemand__2_14[[#This Row],[Date]],"yyyy")</f>
        <v>2016</v>
      </c>
      <c r="G700">
        <v>10.4</v>
      </c>
      <c r="H700">
        <v>20</v>
      </c>
      <c r="I700">
        <v>31</v>
      </c>
      <c r="J700">
        <v>0.2</v>
      </c>
      <c r="K700" t="s">
        <v>22</v>
      </c>
      <c r="L700" t="s">
        <v>21</v>
      </c>
      <c r="M700" s="42">
        <v>119169.17</v>
      </c>
      <c r="N700" s="4">
        <v>63.429964150000004</v>
      </c>
      <c r="O700" s="5">
        <v>7558896.1809</v>
      </c>
      <c r="P700">
        <v>699</v>
      </c>
    </row>
    <row r="701" spans="1:16" hidden="1" x14ac:dyDescent="0.3">
      <c r="A701" s="3">
        <v>42704</v>
      </c>
      <c r="B701" s="3" t="str">
        <f t="shared" si="10"/>
        <v>Q4-2016</v>
      </c>
      <c r="C701" t="s">
        <v>19</v>
      </c>
      <c r="D701">
        <v>49</v>
      </c>
      <c r="E701" t="s">
        <v>9</v>
      </c>
      <c r="F701" s="1" t="str">
        <f>TEXT(EnergyDemand__2_14[[#This Row],[Date]],"yyyy")</f>
        <v>2016</v>
      </c>
      <c r="G701">
        <v>13.3</v>
      </c>
      <c r="H701">
        <v>18.899999999999999</v>
      </c>
      <c r="I701">
        <v>9.6</v>
      </c>
      <c r="J701">
        <v>0</v>
      </c>
      <c r="K701" t="s">
        <v>22</v>
      </c>
      <c r="L701" t="s">
        <v>21</v>
      </c>
      <c r="M701" s="42">
        <v>121067.59</v>
      </c>
      <c r="N701" s="4">
        <v>76.02598021</v>
      </c>
      <c r="O701" s="5">
        <v>9204282.2014000006</v>
      </c>
      <c r="P701">
        <v>700</v>
      </c>
    </row>
    <row r="702" spans="1:16" hidden="1" x14ac:dyDescent="0.3">
      <c r="A702" s="3">
        <v>42705</v>
      </c>
      <c r="B702" s="3" t="str">
        <f t="shared" si="10"/>
        <v>Q4-2016</v>
      </c>
      <c r="C702" t="s">
        <v>20</v>
      </c>
      <c r="D702">
        <v>49</v>
      </c>
      <c r="E702" t="s">
        <v>3</v>
      </c>
      <c r="F702" s="1" t="str">
        <f>TEXT(EnergyDemand__2_14[[#This Row],[Date]],"yyyy")</f>
        <v>2016</v>
      </c>
      <c r="G702">
        <v>12.9</v>
      </c>
      <c r="H702">
        <v>21.9</v>
      </c>
      <c r="I702">
        <v>28</v>
      </c>
      <c r="J702">
        <v>0</v>
      </c>
      <c r="K702" t="s">
        <v>22</v>
      </c>
      <c r="L702" t="s">
        <v>21</v>
      </c>
      <c r="M702" s="42">
        <v>113024.02</v>
      </c>
      <c r="N702" s="4">
        <v>56.012306840000001</v>
      </c>
      <c r="O702" s="5">
        <v>6330736.0884999996</v>
      </c>
      <c r="P702">
        <v>701</v>
      </c>
    </row>
    <row r="703" spans="1:16" hidden="1" x14ac:dyDescent="0.3">
      <c r="A703" s="3">
        <v>42706</v>
      </c>
      <c r="B703" s="3" t="str">
        <f t="shared" si="10"/>
        <v>Q4-2016</v>
      </c>
      <c r="C703" t="s">
        <v>20</v>
      </c>
      <c r="D703">
        <v>49</v>
      </c>
      <c r="E703" t="s">
        <v>4</v>
      </c>
      <c r="F703" s="1" t="str">
        <f>TEXT(EnergyDemand__2_14[[#This Row],[Date]],"yyyy")</f>
        <v>2016</v>
      </c>
      <c r="G703">
        <v>13</v>
      </c>
      <c r="H703">
        <v>21.6</v>
      </c>
      <c r="I703">
        <v>29.7</v>
      </c>
      <c r="J703">
        <v>0</v>
      </c>
      <c r="K703" t="s">
        <v>22</v>
      </c>
      <c r="L703" t="s">
        <v>21</v>
      </c>
      <c r="M703" s="42">
        <v>109318.355</v>
      </c>
      <c r="N703" s="4">
        <v>41.499436780000003</v>
      </c>
      <c r="O703" s="5">
        <v>4536650.1622000001</v>
      </c>
      <c r="P703">
        <v>702</v>
      </c>
    </row>
    <row r="704" spans="1:16" hidden="1" x14ac:dyDescent="0.3">
      <c r="A704" s="3">
        <v>42707</v>
      </c>
      <c r="B704" s="3" t="str">
        <f t="shared" si="10"/>
        <v>Q4-2016</v>
      </c>
      <c r="C704" t="s">
        <v>20</v>
      </c>
      <c r="D704">
        <v>49</v>
      </c>
      <c r="E704" t="s">
        <v>5</v>
      </c>
      <c r="F704" s="1" t="str">
        <f>TEXT(EnergyDemand__2_14[[#This Row],[Date]],"yyyy")</f>
        <v>2016</v>
      </c>
      <c r="G704">
        <v>9.9</v>
      </c>
      <c r="H704">
        <v>23.9</v>
      </c>
      <c r="I704">
        <v>31.2</v>
      </c>
      <c r="J704">
        <v>0</v>
      </c>
      <c r="K704" t="s">
        <v>22</v>
      </c>
      <c r="L704" t="s">
        <v>21</v>
      </c>
      <c r="M704" s="42">
        <v>98899.494999999995</v>
      </c>
      <c r="N704" s="4">
        <v>29.20305213</v>
      </c>
      <c r="O704" s="5">
        <v>2888167.1080999998</v>
      </c>
      <c r="P704">
        <v>703</v>
      </c>
    </row>
    <row r="705" spans="1:16" hidden="1" x14ac:dyDescent="0.3">
      <c r="A705" s="3">
        <v>42708</v>
      </c>
      <c r="B705" s="3" t="str">
        <f t="shared" si="10"/>
        <v>Q4-2016</v>
      </c>
      <c r="C705" t="s">
        <v>20</v>
      </c>
      <c r="D705">
        <v>49</v>
      </c>
      <c r="E705" t="s">
        <v>6</v>
      </c>
      <c r="F705" s="1" t="str">
        <f>TEXT(EnergyDemand__2_14[[#This Row],[Date]],"yyyy")</f>
        <v>2016</v>
      </c>
      <c r="G705">
        <v>12.7</v>
      </c>
      <c r="H705">
        <v>31.7</v>
      </c>
      <c r="I705">
        <v>14.1</v>
      </c>
      <c r="J705">
        <v>0</v>
      </c>
      <c r="K705" t="s">
        <v>22</v>
      </c>
      <c r="L705" t="s">
        <v>21</v>
      </c>
      <c r="M705" s="42">
        <v>97300.36</v>
      </c>
      <c r="N705" s="4">
        <v>43.732741949999998</v>
      </c>
      <c r="O705" s="5">
        <v>4255211.5355000002</v>
      </c>
      <c r="P705">
        <v>704</v>
      </c>
    </row>
    <row r="706" spans="1:16" hidden="1" x14ac:dyDescent="0.3">
      <c r="A706" s="3">
        <v>42709</v>
      </c>
      <c r="B706" s="3" t="str">
        <f t="shared" ref="B706:B769" si="11">"Q" &amp;INT((MONTH(A706)+2)/3) &amp; "-" &amp; YEAR(A706)</f>
        <v>Q4-2016</v>
      </c>
      <c r="C706" t="s">
        <v>20</v>
      </c>
      <c r="D706">
        <v>50</v>
      </c>
      <c r="E706" t="s">
        <v>7</v>
      </c>
      <c r="F706" s="1" t="str">
        <f>TEXT(EnergyDemand__2_14[[#This Row],[Date]],"yyyy")</f>
        <v>2016</v>
      </c>
      <c r="G706">
        <v>16.899999999999999</v>
      </c>
      <c r="H706">
        <v>21.5</v>
      </c>
      <c r="I706">
        <v>21.6</v>
      </c>
      <c r="J706">
        <v>2.4</v>
      </c>
      <c r="K706" t="s">
        <v>22</v>
      </c>
      <c r="L706" t="s">
        <v>21</v>
      </c>
      <c r="M706" s="42">
        <v>109670</v>
      </c>
      <c r="N706" s="4">
        <v>25.294384869999998</v>
      </c>
      <c r="O706" s="5">
        <v>2774035.1886999998</v>
      </c>
      <c r="P706">
        <v>705</v>
      </c>
    </row>
    <row r="707" spans="1:16" hidden="1" x14ac:dyDescent="0.3">
      <c r="A707" s="3">
        <v>42710</v>
      </c>
      <c r="B707" s="3" t="str">
        <f t="shared" si="11"/>
        <v>Q4-2016</v>
      </c>
      <c r="C707" t="s">
        <v>20</v>
      </c>
      <c r="D707">
        <v>50</v>
      </c>
      <c r="E707" t="s">
        <v>8</v>
      </c>
      <c r="F707" s="1" t="str">
        <f>TEXT(EnergyDemand__2_14[[#This Row],[Date]],"yyyy")</f>
        <v>2016</v>
      </c>
      <c r="G707">
        <v>12.8</v>
      </c>
      <c r="H707">
        <v>20.8</v>
      </c>
      <c r="I707">
        <v>24.2</v>
      </c>
      <c r="J707">
        <v>0</v>
      </c>
      <c r="K707" t="s">
        <v>22</v>
      </c>
      <c r="L707" t="s">
        <v>21</v>
      </c>
      <c r="M707" s="42">
        <v>111228.06</v>
      </c>
      <c r="N707" s="4">
        <v>48.412487810000002</v>
      </c>
      <c r="O707" s="5">
        <v>5384827.0988999996</v>
      </c>
      <c r="P707">
        <v>706</v>
      </c>
    </row>
    <row r="708" spans="1:16" hidden="1" x14ac:dyDescent="0.3">
      <c r="A708" s="3">
        <v>42711</v>
      </c>
      <c r="B708" s="3" t="str">
        <f t="shared" si="11"/>
        <v>Q4-2016</v>
      </c>
      <c r="C708" t="s">
        <v>20</v>
      </c>
      <c r="D708">
        <v>50</v>
      </c>
      <c r="E708" t="s">
        <v>9</v>
      </c>
      <c r="F708" s="1" t="str">
        <f>TEXT(EnergyDemand__2_14[[#This Row],[Date]],"yyyy")</f>
        <v>2016</v>
      </c>
      <c r="G708">
        <v>10.5</v>
      </c>
      <c r="H708">
        <v>28.3</v>
      </c>
      <c r="I708">
        <v>30.8</v>
      </c>
      <c r="J708">
        <v>0</v>
      </c>
      <c r="K708" t="s">
        <v>22</v>
      </c>
      <c r="L708" t="s">
        <v>21</v>
      </c>
      <c r="M708" s="42">
        <v>112738.08</v>
      </c>
      <c r="N708" s="4">
        <v>44.722059059999999</v>
      </c>
      <c r="O708" s="5">
        <v>5041879.0721000005</v>
      </c>
      <c r="P708">
        <v>707</v>
      </c>
    </row>
    <row r="709" spans="1:16" hidden="1" x14ac:dyDescent="0.3">
      <c r="A709" s="3">
        <v>42712</v>
      </c>
      <c r="B709" s="3" t="str">
        <f t="shared" si="11"/>
        <v>Q4-2016</v>
      </c>
      <c r="C709" t="s">
        <v>20</v>
      </c>
      <c r="D709">
        <v>50</v>
      </c>
      <c r="E709" t="s">
        <v>3</v>
      </c>
      <c r="F709" s="1" t="str">
        <f>TEXT(EnergyDemand__2_14[[#This Row],[Date]],"yyyy")</f>
        <v>2016</v>
      </c>
      <c r="G709">
        <v>15.4</v>
      </c>
      <c r="H709">
        <v>23.2</v>
      </c>
      <c r="I709">
        <v>11.6</v>
      </c>
      <c r="J709">
        <v>2.2000000000000002</v>
      </c>
      <c r="K709" t="s">
        <v>22</v>
      </c>
      <c r="L709" t="s">
        <v>21</v>
      </c>
      <c r="M709" s="42">
        <v>105445.65</v>
      </c>
      <c r="N709" s="4">
        <v>25.853861729999998</v>
      </c>
      <c r="O709" s="5">
        <v>2726177.2551000002</v>
      </c>
      <c r="P709">
        <v>708</v>
      </c>
    </row>
    <row r="710" spans="1:16" hidden="1" x14ac:dyDescent="0.3">
      <c r="A710" s="3">
        <v>42713</v>
      </c>
      <c r="B710" s="3" t="str">
        <f t="shared" si="11"/>
        <v>Q4-2016</v>
      </c>
      <c r="C710" t="s">
        <v>20</v>
      </c>
      <c r="D710">
        <v>50</v>
      </c>
      <c r="E710" t="s">
        <v>4</v>
      </c>
      <c r="F710" s="1" t="str">
        <f>TEXT(EnergyDemand__2_14[[#This Row],[Date]],"yyyy")</f>
        <v>2016</v>
      </c>
      <c r="G710">
        <v>10</v>
      </c>
      <c r="H710">
        <v>17.3</v>
      </c>
      <c r="I710">
        <v>23.2</v>
      </c>
      <c r="J710">
        <v>6.6</v>
      </c>
      <c r="K710" t="s">
        <v>22</v>
      </c>
      <c r="L710" t="s">
        <v>21</v>
      </c>
      <c r="M710" s="42">
        <v>105664.09</v>
      </c>
      <c r="N710" s="4">
        <v>25.118195310000001</v>
      </c>
      <c r="O710" s="5">
        <v>2654091.2499000002</v>
      </c>
      <c r="P710">
        <v>709</v>
      </c>
    </row>
    <row r="711" spans="1:16" hidden="1" x14ac:dyDescent="0.3">
      <c r="A711" s="3">
        <v>42714</v>
      </c>
      <c r="B711" s="3" t="str">
        <f t="shared" si="11"/>
        <v>Q4-2016</v>
      </c>
      <c r="C711" t="s">
        <v>20</v>
      </c>
      <c r="D711">
        <v>50</v>
      </c>
      <c r="E711" t="s">
        <v>5</v>
      </c>
      <c r="F711" s="1" t="str">
        <f>TEXT(EnergyDemand__2_14[[#This Row],[Date]],"yyyy")</f>
        <v>2016</v>
      </c>
      <c r="G711">
        <v>11.2</v>
      </c>
      <c r="H711">
        <v>18.8</v>
      </c>
      <c r="I711">
        <v>24.2</v>
      </c>
      <c r="J711">
        <v>0.2</v>
      </c>
      <c r="K711" t="s">
        <v>22</v>
      </c>
      <c r="L711" t="s">
        <v>21</v>
      </c>
      <c r="M711" s="42">
        <v>98622.865000000005</v>
      </c>
      <c r="N711" s="4">
        <v>19.31166859</v>
      </c>
      <c r="O711" s="5">
        <v>1904572.0843</v>
      </c>
      <c r="P711">
        <v>710</v>
      </c>
    </row>
    <row r="712" spans="1:16" hidden="1" x14ac:dyDescent="0.3">
      <c r="A712" s="3">
        <v>42715</v>
      </c>
      <c r="B712" s="3" t="str">
        <f t="shared" si="11"/>
        <v>Q4-2016</v>
      </c>
      <c r="C712" t="s">
        <v>20</v>
      </c>
      <c r="D712">
        <v>50</v>
      </c>
      <c r="E712" t="s">
        <v>6</v>
      </c>
      <c r="F712" s="1" t="str">
        <f>TEXT(EnergyDemand__2_14[[#This Row],[Date]],"yyyy")</f>
        <v>2016</v>
      </c>
      <c r="G712">
        <v>12.9</v>
      </c>
      <c r="H712">
        <v>19.3</v>
      </c>
      <c r="I712">
        <v>27</v>
      </c>
      <c r="J712">
        <v>1</v>
      </c>
      <c r="K712" t="s">
        <v>22</v>
      </c>
      <c r="L712" t="s">
        <v>21</v>
      </c>
      <c r="M712" s="42">
        <v>93673.19</v>
      </c>
      <c r="N712" s="4">
        <v>16.396687880000002</v>
      </c>
      <c r="O712" s="5">
        <v>1535930.0592</v>
      </c>
      <c r="P712">
        <v>711</v>
      </c>
    </row>
    <row r="713" spans="1:16" hidden="1" x14ac:dyDescent="0.3">
      <c r="A713" s="3">
        <v>42716</v>
      </c>
      <c r="B713" s="3" t="str">
        <f t="shared" si="11"/>
        <v>Q4-2016</v>
      </c>
      <c r="C713" t="s">
        <v>20</v>
      </c>
      <c r="D713">
        <v>51</v>
      </c>
      <c r="E713" t="s">
        <v>7</v>
      </c>
      <c r="F713" s="1" t="str">
        <f>TEXT(EnergyDemand__2_14[[#This Row],[Date]],"yyyy")</f>
        <v>2016</v>
      </c>
      <c r="G713">
        <v>10.7</v>
      </c>
      <c r="H713">
        <v>32.799999999999997</v>
      </c>
      <c r="I713">
        <v>30</v>
      </c>
      <c r="J713">
        <v>0</v>
      </c>
      <c r="K713" t="s">
        <v>22</v>
      </c>
      <c r="L713" t="s">
        <v>21</v>
      </c>
      <c r="M713" s="42">
        <v>120390.11</v>
      </c>
      <c r="N713" s="4">
        <v>45.157572940000001</v>
      </c>
      <c r="O713" s="5">
        <v>5436525.1736000003</v>
      </c>
      <c r="P713">
        <v>712</v>
      </c>
    </row>
    <row r="714" spans="1:16" hidden="1" x14ac:dyDescent="0.3">
      <c r="A714" s="3">
        <v>42717</v>
      </c>
      <c r="B714" s="3" t="str">
        <f t="shared" si="11"/>
        <v>Q4-2016</v>
      </c>
      <c r="C714" t="s">
        <v>20</v>
      </c>
      <c r="D714">
        <v>51</v>
      </c>
      <c r="E714" t="s">
        <v>8</v>
      </c>
      <c r="F714" s="1" t="str">
        <f>TEXT(EnergyDemand__2_14[[#This Row],[Date]],"yyyy")</f>
        <v>2016</v>
      </c>
      <c r="G714">
        <v>16.5</v>
      </c>
      <c r="H714">
        <v>36.299999999999997</v>
      </c>
      <c r="I714">
        <v>14.1</v>
      </c>
      <c r="J714">
        <v>0</v>
      </c>
      <c r="K714" t="s">
        <v>22</v>
      </c>
      <c r="L714" t="s">
        <v>21</v>
      </c>
      <c r="M714" s="42">
        <v>128831.65</v>
      </c>
      <c r="N714" s="4">
        <v>44.693023539999999</v>
      </c>
      <c r="O714" s="5">
        <v>5757875.9660999998</v>
      </c>
      <c r="P714">
        <v>713</v>
      </c>
    </row>
    <row r="715" spans="1:16" hidden="1" x14ac:dyDescent="0.3">
      <c r="A715" s="3">
        <v>42718</v>
      </c>
      <c r="B715" s="3" t="str">
        <f t="shared" si="11"/>
        <v>Q4-2016</v>
      </c>
      <c r="C715" t="s">
        <v>20</v>
      </c>
      <c r="D715">
        <v>51</v>
      </c>
      <c r="E715" t="s">
        <v>9</v>
      </c>
      <c r="F715" s="1" t="str">
        <f>TEXT(EnergyDemand__2_14[[#This Row],[Date]],"yyyy")</f>
        <v>2016</v>
      </c>
      <c r="G715">
        <v>15.7</v>
      </c>
      <c r="H715">
        <v>19.3</v>
      </c>
      <c r="I715">
        <v>21.3</v>
      </c>
      <c r="J715">
        <v>0</v>
      </c>
      <c r="K715" t="s">
        <v>22</v>
      </c>
      <c r="L715" t="s">
        <v>21</v>
      </c>
      <c r="M715" s="42">
        <v>111423.765</v>
      </c>
      <c r="N715" s="4">
        <v>19.919106330000002</v>
      </c>
      <c r="O715" s="5">
        <v>2219461.8226999999</v>
      </c>
      <c r="P715">
        <v>714</v>
      </c>
    </row>
    <row r="716" spans="1:16" hidden="1" x14ac:dyDescent="0.3">
      <c r="A716" s="3">
        <v>42719</v>
      </c>
      <c r="B716" s="3" t="str">
        <f t="shared" si="11"/>
        <v>Q4-2016</v>
      </c>
      <c r="C716" t="s">
        <v>20</v>
      </c>
      <c r="D716">
        <v>51</v>
      </c>
      <c r="E716" t="s">
        <v>3</v>
      </c>
      <c r="F716" s="1" t="str">
        <f>TEXT(EnergyDemand__2_14[[#This Row],[Date]],"yyyy")</f>
        <v>2016</v>
      </c>
      <c r="G716">
        <v>11.7</v>
      </c>
      <c r="H716">
        <v>18.600000000000001</v>
      </c>
      <c r="I716">
        <v>30.8</v>
      </c>
      <c r="J716">
        <v>0</v>
      </c>
      <c r="K716" t="s">
        <v>22</v>
      </c>
      <c r="L716" t="s">
        <v>21</v>
      </c>
      <c r="M716" s="42">
        <v>107072.36</v>
      </c>
      <c r="N716" s="4">
        <v>31.145308459999999</v>
      </c>
      <c r="O716" s="5">
        <v>3334801.6797000002</v>
      </c>
      <c r="P716">
        <v>715</v>
      </c>
    </row>
    <row r="717" spans="1:16" hidden="1" x14ac:dyDescent="0.3">
      <c r="A717" s="3">
        <v>42720</v>
      </c>
      <c r="B717" s="3" t="str">
        <f t="shared" si="11"/>
        <v>Q4-2016</v>
      </c>
      <c r="C717" t="s">
        <v>20</v>
      </c>
      <c r="D717">
        <v>51</v>
      </c>
      <c r="E717" t="s">
        <v>4</v>
      </c>
      <c r="F717" s="1" t="str">
        <f>TEXT(EnergyDemand__2_14[[#This Row],[Date]],"yyyy")</f>
        <v>2016</v>
      </c>
      <c r="G717">
        <v>9.6999999999999993</v>
      </c>
      <c r="H717">
        <v>25.5</v>
      </c>
      <c r="I717">
        <v>20.5</v>
      </c>
      <c r="J717">
        <v>0</v>
      </c>
      <c r="K717" t="s">
        <v>22</v>
      </c>
      <c r="L717" t="s">
        <v>21</v>
      </c>
      <c r="M717" s="42">
        <v>113698.06</v>
      </c>
      <c r="N717" s="4">
        <v>48.856884800000003</v>
      </c>
      <c r="O717" s="5">
        <v>5554933.0193999996</v>
      </c>
      <c r="P717">
        <v>716</v>
      </c>
    </row>
    <row r="718" spans="1:16" hidden="1" x14ac:dyDescent="0.3">
      <c r="A718" s="3">
        <v>42721</v>
      </c>
      <c r="B718" s="3" t="str">
        <f t="shared" si="11"/>
        <v>Q4-2016</v>
      </c>
      <c r="C718" t="s">
        <v>20</v>
      </c>
      <c r="D718">
        <v>51</v>
      </c>
      <c r="E718" t="s">
        <v>5</v>
      </c>
      <c r="F718" s="1" t="str">
        <f>TEXT(EnergyDemand__2_14[[#This Row],[Date]],"yyyy")</f>
        <v>2016</v>
      </c>
      <c r="G718">
        <v>15.1</v>
      </c>
      <c r="H718">
        <v>20.9</v>
      </c>
      <c r="I718">
        <v>22.5</v>
      </c>
      <c r="J718">
        <v>0</v>
      </c>
      <c r="K718" t="s">
        <v>22</v>
      </c>
      <c r="L718" t="s">
        <v>21</v>
      </c>
      <c r="M718" s="42">
        <v>90227.48</v>
      </c>
      <c r="N718" s="4">
        <v>23.576231230000001</v>
      </c>
      <c r="O718" s="5">
        <v>2127223.9317999999</v>
      </c>
      <c r="P718">
        <v>717</v>
      </c>
    </row>
    <row r="719" spans="1:16" hidden="1" x14ac:dyDescent="0.3">
      <c r="A719" s="3">
        <v>42722</v>
      </c>
      <c r="B719" s="3" t="str">
        <f t="shared" si="11"/>
        <v>Q4-2016</v>
      </c>
      <c r="C719" t="s">
        <v>20</v>
      </c>
      <c r="D719">
        <v>51</v>
      </c>
      <c r="E719" t="s">
        <v>6</v>
      </c>
      <c r="F719" s="1" t="str">
        <f>TEXT(EnergyDemand__2_14[[#This Row],[Date]],"yyyy")</f>
        <v>2016</v>
      </c>
      <c r="G719">
        <v>10</v>
      </c>
      <c r="H719">
        <v>17.5</v>
      </c>
      <c r="I719">
        <v>30.3</v>
      </c>
      <c r="J719">
        <v>0</v>
      </c>
      <c r="K719" t="s">
        <v>22</v>
      </c>
      <c r="L719" t="s">
        <v>21</v>
      </c>
      <c r="M719" s="42">
        <v>90911.085000000006</v>
      </c>
      <c r="N719" s="4">
        <v>26.49359939</v>
      </c>
      <c r="O719" s="5">
        <v>2408561.8661000002</v>
      </c>
      <c r="P719">
        <v>718</v>
      </c>
    </row>
    <row r="720" spans="1:16" hidden="1" x14ac:dyDescent="0.3">
      <c r="A720" s="3">
        <v>42723</v>
      </c>
      <c r="B720" s="3" t="str">
        <f t="shared" si="11"/>
        <v>Q4-2016</v>
      </c>
      <c r="C720" t="s">
        <v>20</v>
      </c>
      <c r="D720">
        <v>52</v>
      </c>
      <c r="E720" t="s">
        <v>7</v>
      </c>
      <c r="F720" s="1" t="str">
        <f>TEXT(EnergyDemand__2_14[[#This Row],[Date]],"yyyy")</f>
        <v>2016</v>
      </c>
      <c r="G720">
        <v>8.8000000000000007</v>
      </c>
      <c r="H720">
        <v>30.2</v>
      </c>
      <c r="I720">
        <v>29.3</v>
      </c>
      <c r="J720">
        <v>0</v>
      </c>
      <c r="K720" t="s">
        <v>22</v>
      </c>
      <c r="L720" t="s">
        <v>21</v>
      </c>
      <c r="M720" s="42">
        <v>109260.30499999999</v>
      </c>
      <c r="N720" s="4">
        <v>28.684832369999999</v>
      </c>
      <c r="O720" s="5">
        <v>3134113.5336000002</v>
      </c>
      <c r="P720">
        <v>719</v>
      </c>
    </row>
    <row r="721" spans="1:16" hidden="1" x14ac:dyDescent="0.3">
      <c r="A721" s="3">
        <v>42724</v>
      </c>
      <c r="B721" s="3" t="str">
        <f t="shared" si="11"/>
        <v>Q4-2016</v>
      </c>
      <c r="C721" t="s">
        <v>20</v>
      </c>
      <c r="D721">
        <v>52</v>
      </c>
      <c r="E721" t="s">
        <v>8</v>
      </c>
      <c r="F721" s="1" t="str">
        <f>TEXT(EnergyDemand__2_14[[#This Row],[Date]],"yyyy")</f>
        <v>2016</v>
      </c>
      <c r="G721">
        <v>14.4</v>
      </c>
      <c r="H721">
        <v>21.5</v>
      </c>
      <c r="I721">
        <v>26</v>
      </c>
      <c r="J721">
        <v>3</v>
      </c>
      <c r="K721" t="s">
        <v>21</v>
      </c>
      <c r="L721" t="s">
        <v>21</v>
      </c>
      <c r="M721" s="42">
        <v>106451.255</v>
      </c>
      <c r="N721" s="4">
        <v>16.129856849999999</v>
      </c>
      <c r="O721" s="5">
        <v>1717043.5046999999</v>
      </c>
      <c r="P721">
        <v>720</v>
      </c>
    </row>
    <row r="722" spans="1:16" hidden="1" x14ac:dyDescent="0.3">
      <c r="A722" s="3">
        <v>42725</v>
      </c>
      <c r="B722" s="3" t="str">
        <f t="shared" si="11"/>
        <v>Q4-2016</v>
      </c>
      <c r="C722" t="s">
        <v>20</v>
      </c>
      <c r="D722">
        <v>52</v>
      </c>
      <c r="E722" t="s">
        <v>9</v>
      </c>
      <c r="F722" s="1" t="str">
        <f>TEXT(EnergyDemand__2_14[[#This Row],[Date]],"yyyy")</f>
        <v>2016</v>
      </c>
      <c r="G722">
        <v>13.5</v>
      </c>
      <c r="H722">
        <v>19.899999999999999</v>
      </c>
      <c r="I722">
        <v>28.8</v>
      </c>
      <c r="J722">
        <v>0.2</v>
      </c>
      <c r="K722" t="s">
        <v>21</v>
      </c>
      <c r="L722" t="s">
        <v>21</v>
      </c>
      <c r="M722" s="42">
        <v>104389.51</v>
      </c>
      <c r="N722" s="4">
        <v>21.34587505</v>
      </c>
      <c r="O722" s="5">
        <v>2228285.4369999999</v>
      </c>
      <c r="P722">
        <v>721</v>
      </c>
    </row>
    <row r="723" spans="1:16" hidden="1" x14ac:dyDescent="0.3">
      <c r="A723" s="3">
        <v>42726</v>
      </c>
      <c r="B723" s="3" t="str">
        <f t="shared" si="11"/>
        <v>Q4-2016</v>
      </c>
      <c r="C723" t="s">
        <v>20</v>
      </c>
      <c r="D723">
        <v>52</v>
      </c>
      <c r="E723" t="s">
        <v>3</v>
      </c>
      <c r="F723" s="1" t="str">
        <f>TEXT(EnergyDemand__2_14[[#This Row],[Date]],"yyyy")</f>
        <v>2016</v>
      </c>
      <c r="G723">
        <v>14.6</v>
      </c>
      <c r="H723">
        <v>20</v>
      </c>
      <c r="I723">
        <v>29.6</v>
      </c>
      <c r="J723">
        <v>0</v>
      </c>
      <c r="K723" t="s">
        <v>21</v>
      </c>
      <c r="L723" t="s">
        <v>21</v>
      </c>
      <c r="M723" s="42">
        <v>105513.235</v>
      </c>
      <c r="N723" s="4">
        <v>20.97623583</v>
      </c>
      <c r="O723" s="5">
        <v>2213270.5005000001</v>
      </c>
      <c r="P723">
        <v>722</v>
      </c>
    </row>
    <row r="724" spans="1:16" hidden="1" x14ac:dyDescent="0.3">
      <c r="A724" s="3">
        <v>42727</v>
      </c>
      <c r="B724" s="3" t="str">
        <f t="shared" si="11"/>
        <v>Q4-2016</v>
      </c>
      <c r="C724" t="s">
        <v>20</v>
      </c>
      <c r="D724">
        <v>52</v>
      </c>
      <c r="E724" t="s">
        <v>4</v>
      </c>
      <c r="F724" s="1" t="str">
        <f>TEXT(EnergyDemand__2_14[[#This Row],[Date]],"yyyy")</f>
        <v>2016</v>
      </c>
      <c r="G724">
        <v>12.5</v>
      </c>
      <c r="H724">
        <v>26.3</v>
      </c>
      <c r="I724">
        <v>28.7</v>
      </c>
      <c r="J724">
        <v>0</v>
      </c>
      <c r="K724" t="s">
        <v>21</v>
      </c>
      <c r="L724" t="s">
        <v>21</v>
      </c>
      <c r="M724" s="42">
        <v>112247.94500000001</v>
      </c>
      <c r="N724" s="4">
        <v>24.329345190000002</v>
      </c>
      <c r="O724" s="5">
        <v>2730919.0008</v>
      </c>
      <c r="P724">
        <v>723</v>
      </c>
    </row>
    <row r="725" spans="1:16" hidden="1" x14ac:dyDescent="0.3">
      <c r="A725" s="3">
        <v>42728</v>
      </c>
      <c r="B725" s="3" t="str">
        <f t="shared" si="11"/>
        <v>Q4-2016</v>
      </c>
      <c r="C725" t="s">
        <v>20</v>
      </c>
      <c r="D725">
        <v>52</v>
      </c>
      <c r="E725" t="s">
        <v>5</v>
      </c>
      <c r="F725" s="1" t="str">
        <f>TEXT(EnergyDemand__2_14[[#This Row],[Date]],"yyyy")</f>
        <v>2016</v>
      </c>
      <c r="G725">
        <v>16.2</v>
      </c>
      <c r="H725">
        <v>34.9</v>
      </c>
      <c r="I725">
        <v>26.3</v>
      </c>
      <c r="J725">
        <v>0.8</v>
      </c>
      <c r="K725" t="s">
        <v>21</v>
      </c>
      <c r="L725" t="s">
        <v>21</v>
      </c>
      <c r="M725" s="42">
        <v>114843.875</v>
      </c>
      <c r="N725" s="4">
        <v>34.693111190000003</v>
      </c>
      <c r="O725" s="5">
        <v>3984291.3248999999</v>
      </c>
      <c r="P725">
        <v>724</v>
      </c>
    </row>
    <row r="726" spans="1:16" hidden="1" x14ac:dyDescent="0.3">
      <c r="A726" s="3">
        <v>42729</v>
      </c>
      <c r="B726" s="3" t="str">
        <f t="shared" si="11"/>
        <v>Q4-2016</v>
      </c>
      <c r="C726" t="s">
        <v>20</v>
      </c>
      <c r="D726">
        <v>52</v>
      </c>
      <c r="E726" t="s">
        <v>6</v>
      </c>
      <c r="F726" s="1" t="str">
        <f>TEXT(EnergyDemand__2_14[[#This Row],[Date]],"yyyy")</f>
        <v>2016</v>
      </c>
      <c r="G726">
        <v>16.399999999999999</v>
      </c>
      <c r="H726">
        <v>36.299999999999997</v>
      </c>
      <c r="I726">
        <v>32.299999999999997</v>
      </c>
      <c r="J726">
        <v>0.2</v>
      </c>
      <c r="K726" t="s">
        <v>21</v>
      </c>
      <c r="L726" t="s">
        <v>21</v>
      </c>
      <c r="M726" s="42">
        <v>114468.17</v>
      </c>
      <c r="N726" s="4">
        <v>28.64742992</v>
      </c>
      <c r="O726" s="5">
        <v>3279218.8780999999</v>
      </c>
      <c r="P726">
        <v>725</v>
      </c>
    </row>
    <row r="727" spans="1:16" hidden="1" x14ac:dyDescent="0.3">
      <c r="A727" s="3">
        <v>42730</v>
      </c>
      <c r="B727" s="3" t="str">
        <f t="shared" si="11"/>
        <v>Q4-2016</v>
      </c>
      <c r="C727" t="s">
        <v>20</v>
      </c>
      <c r="D727">
        <v>53</v>
      </c>
      <c r="E727" t="s">
        <v>7</v>
      </c>
      <c r="F727" s="1" t="str">
        <f>TEXT(EnergyDemand__2_14[[#This Row],[Date]],"yyyy")</f>
        <v>2016</v>
      </c>
      <c r="G727">
        <v>25.4</v>
      </c>
      <c r="H727">
        <v>29.3</v>
      </c>
      <c r="I727">
        <v>10.199999999999999</v>
      </c>
      <c r="J727">
        <v>0</v>
      </c>
      <c r="K727" t="s">
        <v>21</v>
      </c>
      <c r="L727" t="s">
        <v>22</v>
      </c>
      <c r="M727" s="42">
        <v>106284.83</v>
      </c>
      <c r="N727" s="4">
        <v>22.910355590000002</v>
      </c>
      <c r="O727" s="5">
        <v>2435023.2491000001</v>
      </c>
      <c r="P727">
        <v>726</v>
      </c>
    </row>
    <row r="728" spans="1:16" hidden="1" x14ac:dyDescent="0.3">
      <c r="A728" s="3">
        <v>42731</v>
      </c>
      <c r="B728" s="3" t="str">
        <f t="shared" si="11"/>
        <v>Q4-2016</v>
      </c>
      <c r="C728" t="s">
        <v>20</v>
      </c>
      <c r="D728">
        <v>53</v>
      </c>
      <c r="E728" t="s">
        <v>8</v>
      </c>
      <c r="F728" s="1" t="str">
        <f>TEXT(EnergyDemand__2_14[[#This Row],[Date]],"yyyy")</f>
        <v>2016</v>
      </c>
      <c r="G728">
        <v>18</v>
      </c>
      <c r="H728">
        <v>29.8</v>
      </c>
      <c r="I728">
        <v>5.8</v>
      </c>
      <c r="J728">
        <v>1.6</v>
      </c>
      <c r="K728" t="s">
        <v>21</v>
      </c>
      <c r="L728" t="s">
        <v>22</v>
      </c>
      <c r="M728" s="42">
        <v>99701.43</v>
      </c>
      <c r="N728" s="4">
        <v>23.813537400000001</v>
      </c>
      <c r="O728" s="5">
        <v>2374243.7321000001</v>
      </c>
      <c r="P728">
        <v>727</v>
      </c>
    </row>
    <row r="729" spans="1:16" hidden="1" x14ac:dyDescent="0.3">
      <c r="A729" s="3">
        <v>42732</v>
      </c>
      <c r="B729" s="3" t="str">
        <f t="shared" si="11"/>
        <v>Q4-2016</v>
      </c>
      <c r="C729" t="s">
        <v>20</v>
      </c>
      <c r="D729">
        <v>53</v>
      </c>
      <c r="E729" t="s">
        <v>9</v>
      </c>
      <c r="F729" s="1" t="str">
        <f>TEXT(EnergyDemand__2_14[[#This Row],[Date]],"yyyy")</f>
        <v>2016</v>
      </c>
      <c r="G729">
        <v>20.3</v>
      </c>
      <c r="H729">
        <v>38.200000000000003</v>
      </c>
      <c r="I729">
        <v>15.1</v>
      </c>
      <c r="J729">
        <v>1</v>
      </c>
      <c r="K729" t="s">
        <v>21</v>
      </c>
      <c r="L729" t="s">
        <v>21</v>
      </c>
      <c r="M729" s="42">
        <v>123693.52</v>
      </c>
      <c r="N729" s="4">
        <v>40.282509820000001</v>
      </c>
      <c r="O729" s="5">
        <v>4982685.4341000002</v>
      </c>
      <c r="P729">
        <v>728</v>
      </c>
    </row>
    <row r="730" spans="1:16" hidden="1" x14ac:dyDescent="0.3">
      <c r="A730" s="3">
        <v>42733</v>
      </c>
      <c r="B730" s="3" t="str">
        <f t="shared" si="11"/>
        <v>Q4-2016</v>
      </c>
      <c r="C730" t="s">
        <v>20</v>
      </c>
      <c r="D730">
        <v>53</v>
      </c>
      <c r="E730" t="s">
        <v>3</v>
      </c>
      <c r="F730" s="1" t="str">
        <f>TEXT(EnergyDemand__2_14[[#This Row],[Date]],"yyyy")</f>
        <v>2016</v>
      </c>
      <c r="G730">
        <v>27</v>
      </c>
      <c r="H730">
        <v>33.5</v>
      </c>
      <c r="I730">
        <v>15.7</v>
      </c>
      <c r="J730">
        <v>0</v>
      </c>
      <c r="K730" t="s">
        <v>21</v>
      </c>
      <c r="L730" t="s">
        <v>21</v>
      </c>
      <c r="M730" s="42">
        <v>135571.79500000001</v>
      </c>
      <c r="N730" s="4">
        <v>47.145005580000003</v>
      </c>
      <c r="O730" s="5">
        <v>6391533.0318</v>
      </c>
      <c r="P730">
        <v>729</v>
      </c>
    </row>
    <row r="731" spans="1:16" hidden="1" x14ac:dyDescent="0.3">
      <c r="A731" s="3">
        <v>42734</v>
      </c>
      <c r="B731" s="3" t="str">
        <f t="shared" si="11"/>
        <v>Q4-2016</v>
      </c>
      <c r="C731" t="s">
        <v>20</v>
      </c>
      <c r="D731">
        <v>53</v>
      </c>
      <c r="E731" t="s">
        <v>4</v>
      </c>
      <c r="F731" s="1" t="str">
        <f>TEXT(EnergyDemand__2_14[[#This Row],[Date]],"yyyy")</f>
        <v>2016</v>
      </c>
      <c r="G731">
        <v>20.100000000000001</v>
      </c>
      <c r="H731">
        <v>27.8</v>
      </c>
      <c r="I731">
        <v>28.8</v>
      </c>
      <c r="J731">
        <v>20.399999999999999</v>
      </c>
      <c r="K731" t="s">
        <v>21</v>
      </c>
      <c r="L731" t="s">
        <v>21</v>
      </c>
      <c r="M731" s="42">
        <v>112141.83</v>
      </c>
      <c r="N731" s="4">
        <v>24.065077649999999</v>
      </c>
      <c r="O731" s="5">
        <v>2698701.8467999999</v>
      </c>
      <c r="P731">
        <v>730</v>
      </c>
    </row>
    <row r="732" spans="1:16" hidden="1" x14ac:dyDescent="0.3">
      <c r="A732" s="3">
        <v>42735</v>
      </c>
      <c r="B732" s="3" t="str">
        <f t="shared" si="11"/>
        <v>Q4-2016</v>
      </c>
      <c r="C732" t="s">
        <v>20</v>
      </c>
      <c r="D732">
        <v>53</v>
      </c>
      <c r="E732" t="s">
        <v>5</v>
      </c>
      <c r="F732" s="1" t="str">
        <f>TEXT(EnergyDemand__2_14[[#This Row],[Date]],"yyyy")</f>
        <v>2016</v>
      </c>
      <c r="G732">
        <v>17.3</v>
      </c>
      <c r="H732">
        <v>23.8</v>
      </c>
      <c r="I732">
        <v>30.8</v>
      </c>
      <c r="J732">
        <v>0</v>
      </c>
      <c r="K732" t="s">
        <v>21</v>
      </c>
      <c r="L732" t="s">
        <v>21</v>
      </c>
      <c r="M732" s="42">
        <v>95728.15</v>
      </c>
      <c r="N732" s="4">
        <v>17.59822922</v>
      </c>
      <c r="O732" s="5">
        <v>1684645.9265000001</v>
      </c>
      <c r="P732">
        <v>731</v>
      </c>
    </row>
    <row r="733" spans="1:16" hidden="1" x14ac:dyDescent="0.3">
      <c r="A733" s="3">
        <v>42736</v>
      </c>
      <c r="B733" s="3" t="str">
        <f t="shared" si="11"/>
        <v>Q1-2017</v>
      </c>
      <c r="C733" t="s">
        <v>2</v>
      </c>
      <c r="D733">
        <v>1</v>
      </c>
      <c r="E733" t="s">
        <v>6</v>
      </c>
      <c r="F733" s="1" t="str">
        <f>TEXT(EnergyDemand__2_14[[#This Row],[Date]],"yyyy")</f>
        <v>2017</v>
      </c>
      <c r="G733">
        <v>16.8</v>
      </c>
      <c r="H733">
        <v>21.1</v>
      </c>
      <c r="I733">
        <v>8.5</v>
      </c>
      <c r="J733">
        <v>0</v>
      </c>
      <c r="K733" t="s">
        <v>21</v>
      </c>
      <c r="L733" t="s">
        <v>22</v>
      </c>
      <c r="M733" s="42">
        <v>89403.145000000004</v>
      </c>
      <c r="N733" s="4">
        <v>25.846761099999998</v>
      </c>
      <c r="O733" s="5">
        <v>2310781.7303999998</v>
      </c>
      <c r="P733">
        <v>732</v>
      </c>
    </row>
    <row r="734" spans="1:16" hidden="1" x14ac:dyDescent="0.3">
      <c r="A734" s="3">
        <v>42737</v>
      </c>
      <c r="B734" s="3" t="str">
        <f t="shared" si="11"/>
        <v>Q1-2017</v>
      </c>
      <c r="C734" t="s">
        <v>2</v>
      </c>
      <c r="D734">
        <v>2</v>
      </c>
      <c r="E734" t="s">
        <v>7</v>
      </c>
      <c r="F734" s="1" t="str">
        <f>TEXT(EnergyDemand__2_14[[#This Row],[Date]],"yyyy")</f>
        <v>2017</v>
      </c>
      <c r="G734">
        <v>14.8</v>
      </c>
      <c r="H734">
        <v>17.8</v>
      </c>
      <c r="I734">
        <v>7.8</v>
      </c>
      <c r="J734">
        <v>0.4</v>
      </c>
      <c r="K734" t="s">
        <v>21</v>
      </c>
      <c r="L734" t="s">
        <v>22</v>
      </c>
      <c r="M734" s="42">
        <v>86507.47</v>
      </c>
      <c r="N734" s="4">
        <v>30.618702880000001</v>
      </c>
      <c r="O734" s="5">
        <v>2648746.5208000001</v>
      </c>
      <c r="P734">
        <v>733</v>
      </c>
    </row>
    <row r="735" spans="1:16" hidden="1" x14ac:dyDescent="0.3">
      <c r="A735" s="3">
        <v>42738</v>
      </c>
      <c r="B735" s="3" t="str">
        <f t="shared" si="11"/>
        <v>Q1-2017</v>
      </c>
      <c r="C735" t="s">
        <v>2</v>
      </c>
      <c r="D735">
        <v>2</v>
      </c>
      <c r="E735" t="s">
        <v>8</v>
      </c>
      <c r="F735" s="1" t="str">
        <f>TEXT(EnergyDemand__2_14[[#This Row],[Date]],"yyyy")</f>
        <v>2017</v>
      </c>
      <c r="G735">
        <v>14.6</v>
      </c>
      <c r="H735">
        <v>19.5</v>
      </c>
      <c r="I735">
        <v>25.9</v>
      </c>
      <c r="J735">
        <v>0.4</v>
      </c>
      <c r="K735" t="s">
        <v>21</v>
      </c>
      <c r="L735" t="s">
        <v>21</v>
      </c>
      <c r="M735" s="42">
        <v>97564.744999999995</v>
      </c>
      <c r="N735" s="4">
        <v>28.68695469</v>
      </c>
      <c r="O735" s="5">
        <v>2798835.4191999999</v>
      </c>
      <c r="P735">
        <v>734</v>
      </c>
    </row>
    <row r="736" spans="1:16" hidden="1" x14ac:dyDescent="0.3">
      <c r="A736" s="3">
        <v>42739</v>
      </c>
      <c r="B736" s="3" t="str">
        <f t="shared" si="11"/>
        <v>Q1-2017</v>
      </c>
      <c r="C736" t="s">
        <v>2</v>
      </c>
      <c r="D736">
        <v>2</v>
      </c>
      <c r="E736" t="s">
        <v>9</v>
      </c>
      <c r="F736" s="1" t="str">
        <f>TEXT(EnergyDemand__2_14[[#This Row],[Date]],"yyyy")</f>
        <v>2017</v>
      </c>
      <c r="G736">
        <v>13.3</v>
      </c>
      <c r="H736">
        <v>29.3</v>
      </c>
      <c r="I736">
        <v>31.6</v>
      </c>
      <c r="J736">
        <v>0</v>
      </c>
      <c r="K736" t="s">
        <v>21</v>
      </c>
      <c r="L736" t="s">
        <v>21</v>
      </c>
      <c r="M736" s="42">
        <v>116606.795</v>
      </c>
      <c r="N736" s="4">
        <v>56.972780710000002</v>
      </c>
      <c r="O736" s="5">
        <v>6643413.3607999999</v>
      </c>
      <c r="P736">
        <v>735</v>
      </c>
    </row>
    <row r="737" spans="1:16" hidden="1" x14ac:dyDescent="0.3">
      <c r="A737" s="3">
        <v>42740</v>
      </c>
      <c r="B737" s="3" t="str">
        <f t="shared" si="11"/>
        <v>Q1-2017</v>
      </c>
      <c r="C737" t="s">
        <v>2</v>
      </c>
      <c r="D737">
        <v>2</v>
      </c>
      <c r="E737" t="s">
        <v>3</v>
      </c>
      <c r="F737" s="1" t="str">
        <f>TEXT(EnergyDemand__2_14[[#This Row],[Date]],"yyyy")</f>
        <v>2017</v>
      </c>
      <c r="G737">
        <v>18.5</v>
      </c>
      <c r="H737">
        <v>31.7</v>
      </c>
      <c r="I737">
        <v>29.7</v>
      </c>
      <c r="J737">
        <v>0</v>
      </c>
      <c r="K737" t="s">
        <v>21</v>
      </c>
      <c r="L737" t="s">
        <v>21</v>
      </c>
      <c r="M737" s="42">
        <v>128079.845</v>
      </c>
      <c r="N737" s="4">
        <v>73.458259870000006</v>
      </c>
      <c r="O737" s="5">
        <v>9408522.5381000005</v>
      </c>
      <c r="P737">
        <v>736</v>
      </c>
    </row>
    <row r="738" spans="1:16" hidden="1" x14ac:dyDescent="0.3">
      <c r="A738" s="3">
        <v>42741</v>
      </c>
      <c r="B738" s="3" t="str">
        <f t="shared" si="11"/>
        <v>Q1-2017</v>
      </c>
      <c r="C738" t="s">
        <v>2</v>
      </c>
      <c r="D738">
        <v>2</v>
      </c>
      <c r="E738" t="s">
        <v>4</v>
      </c>
      <c r="F738" s="1" t="str">
        <f>TEXT(EnergyDemand__2_14[[#This Row],[Date]],"yyyy")</f>
        <v>2017</v>
      </c>
      <c r="G738">
        <v>18.3</v>
      </c>
      <c r="H738">
        <v>35.200000000000003</v>
      </c>
      <c r="I738">
        <v>30.1</v>
      </c>
      <c r="J738">
        <v>0</v>
      </c>
      <c r="K738" t="s">
        <v>21</v>
      </c>
      <c r="L738" t="s">
        <v>21</v>
      </c>
      <c r="M738" s="42">
        <v>136308.73499999999</v>
      </c>
      <c r="N738" s="4">
        <v>97.699200840000003</v>
      </c>
      <c r="O738" s="5">
        <v>13317254.477</v>
      </c>
      <c r="P738">
        <v>737</v>
      </c>
    </row>
    <row r="739" spans="1:16" hidden="1" x14ac:dyDescent="0.3">
      <c r="A739" s="3">
        <v>42742</v>
      </c>
      <c r="B739" s="3" t="str">
        <f t="shared" si="11"/>
        <v>Q1-2017</v>
      </c>
      <c r="C739" t="s">
        <v>2</v>
      </c>
      <c r="D739">
        <v>2</v>
      </c>
      <c r="E739" t="s">
        <v>5</v>
      </c>
      <c r="F739" s="1" t="str">
        <f>TEXT(EnergyDemand__2_14[[#This Row],[Date]],"yyyy")</f>
        <v>2017</v>
      </c>
      <c r="G739">
        <v>20.9</v>
      </c>
      <c r="H739">
        <v>36.700000000000003</v>
      </c>
      <c r="I739">
        <v>28.5</v>
      </c>
      <c r="J739">
        <v>0</v>
      </c>
      <c r="K739" t="s">
        <v>21</v>
      </c>
      <c r="L739" t="s">
        <v>21</v>
      </c>
      <c r="M739" s="42">
        <v>134955.01999999999</v>
      </c>
      <c r="N739" s="4">
        <v>77.602997990000006</v>
      </c>
      <c r="O739" s="5">
        <v>10472914.1458</v>
      </c>
      <c r="P739">
        <v>738</v>
      </c>
    </row>
    <row r="740" spans="1:16" hidden="1" x14ac:dyDescent="0.3">
      <c r="A740" s="3">
        <v>42743</v>
      </c>
      <c r="B740" s="3" t="str">
        <f t="shared" si="11"/>
        <v>Q1-2017</v>
      </c>
      <c r="C740" t="s">
        <v>2</v>
      </c>
      <c r="D740">
        <v>2</v>
      </c>
      <c r="E740" t="s">
        <v>6</v>
      </c>
      <c r="F740" s="1" t="str">
        <f>TEXT(EnergyDemand__2_14[[#This Row],[Date]],"yyyy")</f>
        <v>2017</v>
      </c>
      <c r="G740">
        <v>28</v>
      </c>
      <c r="H740">
        <v>33.1</v>
      </c>
      <c r="I740">
        <v>29.3</v>
      </c>
      <c r="J740">
        <v>0</v>
      </c>
      <c r="K740" t="s">
        <v>21</v>
      </c>
      <c r="L740" t="s">
        <v>21</v>
      </c>
      <c r="M740" s="42">
        <v>122777.02499999999</v>
      </c>
      <c r="N740" s="4">
        <v>69.224810730000002</v>
      </c>
      <c r="O740" s="5">
        <v>8499216.3176000006</v>
      </c>
      <c r="P740">
        <v>739</v>
      </c>
    </row>
    <row r="741" spans="1:16" hidden="1" x14ac:dyDescent="0.3">
      <c r="A741" s="3">
        <v>42744</v>
      </c>
      <c r="B741" s="3" t="str">
        <f t="shared" si="11"/>
        <v>Q1-2017</v>
      </c>
      <c r="C741" t="s">
        <v>2</v>
      </c>
      <c r="D741">
        <v>3</v>
      </c>
      <c r="E741" t="s">
        <v>7</v>
      </c>
      <c r="F741" s="1" t="str">
        <f>TEXT(EnergyDemand__2_14[[#This Row],[Date]],"yyyy")</f>
        <v>2017</v>
      </c>
      <c r="G741">
        <v>18.5</v>
      </c>
      <c r="H741">
        <v>24.4</v>
      </c>
      <c r="I741">
        <v>14.3</v>
      </c>
      <c r="J741">
        <v>0</v>
      </c>
      <c r="K741" t="s">
        <v>21</v>
      </c>
      <c r="L741" t="s">
        <v>21</v>
      </c>
      <c r="M741" s="42">
        <v>116211.99</v>
      </c>
      <c r="N741" s="4">
        <v>68.099525220000004</v>
      </c>
      <c r="O741" s="5">
        <v>7913981.3438999997</v>
      </c>
      <c r="P741">
        <v>740</v>
      </c>
    </row>
    <row r="742" spans="1:16" hidden="1" x14ac:dyDescent="0.3">
      <c r="A742" s="3">
        <v>42745</v>
      </c>
      <c r="B742" s="3" t="str">
        <f t="shared" si="11"/>
        <v>Q1-2017</v>
      </c>
      <c r="C742" t="s">
        <v>2</v>
      </c>
      <c r="D742">
        <v>3</v>
      </c>
      <c r="E742" t="s">
        <v>8</v>
      </c>
      <c r="F742" s="1" t="str">
        <f>TEXT(EnergyDemand__2_14[[#This Row],[Date]],"yyyy")</f>
        <v>2017</v>
      </c>
      <c r="G742">
        <v>17.7</v>
      </c>
      <c r="H742">
        <v>26.2</v>
      </c>
      <c r="I742">
        <v>28.6</v>
      </c>
      <c r="J742">
        <v>0</v>
      </c>
      <c r="K742" t="s">
        <v>21</v>
      </c>
      <c r="L742" t="s">
        <v>21</v>
      </c>
      <c r="M742" s="42">
        <v>120366.32</v>
      </c>
      <c r="N742" s="4">
        <v>72.813056849999995</v>
      </c>
      <c r="O742" s="5">
        <v>8764239.7009999994</v>
      </c>
      <c r="P742">
        <v>741</v>
      </c>
    </row>
    <row r="743" spans="1:16" hidden="1" x14ac:dyDescent="0.3">
      <c r="A743" s="3">
        <v>42746</v>
      </c>
      <c r="B743" s="3" t="str">
        <f t="shared" si="11"/>
        <v>Q1-2017</v>
      </c>
      <c r="C743" t="s">
        <v>2</v>
      </c>
      <c r="D743">
        <v>3</v>
      </c>
      <c r="E743" t="s">
        <v>9</v>
      </c>
      <c r="F743" s="1" t="str">
        <f>TEXT(EnergyDemand__2_14[[#This Row],[Date]],"yyyy")</f>
        <v>2017</v>
      </c>
      <c r="G743">
        <v>16.600000000000001</v>
      </c>
      <c r="H743">
        <v>24.3</v>
      </c>
      <c r="I743">
        <v>25.9</v>
      </c>
      <c r="J743">
        <v>0</v>
      </c>
      <c r="K743" t="s">
        <v>21</v>
      </c>
      <c r="L743" t="s">
        <v>21</v>
      </c>
      <c r="M743" s="42">
        <v>111595.855</v>
      </c>
      <c r="N743" s="4">
        <v>65.744510939999998</v>
      </c>
      <c r="O743" s="5">
        <v>7336814.9099000003</v>
      </c>
      <c r="P743">
        <v>742</v>
      </c>
    </row>
    <row r="744" spans="1:16" hidden="1" x14ac:dyDescent="0.3">
      <c r="A744" s="3">
        <v>42747</v>
      </c>
      <c r="B744" s="3" t="str">
        <f t="shared" si="11"/>
        <v>Q1-2017</v>
      </c>
      <c r="C744" t="s">
        <v>2</v>
      </c>
      <c r="D744">
        <v>3</v>
      </c>
      <c r="E744" t="s">
        <v>3</v>
      </c>
      <c r="F744" s="1" t="str">
        <f>TEXT(EnergyDemand__2_14[[#This Row],[Date]],"yyyy")</f>
        <v>2017</v>
      </c>
      <c r="G744">
        <v>14.9</v>
      </c>
      <c r="H744">
        <v>26.5</v>
      </c>
      <c r="I744">
        <v>30.7</v>
      </c>
      <c r="J744">
        <v>0</v>
      </c>
      <c r="K744" t="s">
        <v>21</v>
      </c>
      <c r="L744" t="s">
        <v>21</v>
      </c>
      <c r="M744" s="42">
        <v>118783.94500000001</v>
      </c>
      <c r="N744" s="4">
        <v>70.490405460000005</v>
      </c>
      <c r="O744" s="5">
        <v>8373128.4452</v>
      </c>
      <c r="P744">
        <v>743</v>
      </c>
    </row>
    <row r="745" spans="1:16" hidden="1" x14ac:dyDescent="0.3">
      <c r="A745" s="3">
        <v>42748</v>
      </c>
      <c r="B745" s="3" t="str">
        <f t="shared" si="11"/>
        <v>Q1-2017</v>
      </c>
      <c r="C745" t="s">
        <v>2</v>
      </c>
      <c r="D745">
        <v>3</v>
      </c>
      <c r="E745" t="s">
        <v>4</v>
      </c>
      <c r="F745" s="1" t="str">
        <f>TEXT(EnergyDemand__2_14[[#This Row],[Date]],"yyyy")</f>
        <v>2017</v>
      </c>
      <c r="G745">
        <v>17.5</v>
      </c>
      <c r="H745">
        <v>28.8</v>
      </c>
      <c r="I745">
        <v>1.3</v>
      </c>
      <c r="J745">
        <v>1.4</v>
      </c>
      <c r="K745" t="s">
        <v>21</v>
      </c>
      <c r="L745" t="s">
        <v>21</v>
      </c>
      <c r="M745" s="42">
        <v>111341.675</v>
      </c>
      <c r="N745" s="4">
        <v>70.012194559999998</v>
      </c>
      <c r="O745" s="5">
        <v>7795275.0126999998</v>
      </c>
      <c r="P745">
        <v>744</v>
      </c>
    </row>
    <row r="746" spans="1:16" hidden="1" x14ac:dyDescent="0.3">
      <c r="A746" s="3">
        <v>42749</v>
      </c>
      <c r="B746" s="3" t="str">
        <f t="shared" si="11"/>
        <v>Q1-2017</v>
      </c>
      <c r="C746" t="s">
        <v>2</v>
      </c>
      <c r="D746">
        <v>3</v>
      </c>
      <c r="E746" t="s">
        <v>5</v>
      </c>
      <c r="F746" s="1" t="str">
        <f>TEXT(EnergyDemand__2_14[[#This Row],[Date]],"yyyy")</f>
        <v>2017</v>
      </c>
      <c r="G746">
        <v>15.2</v>
      </c>
      <c r="H746">
        <v>23.5</v>
      </c>
      <c r="I746">
        <v>16.5</v>
      </c>
      <c r="J746">
        <v>2.6</v>
      </c>
      <c r="K746" t="s">
        <v>21</v>
      </c>
      <c r="L746" t="s">
        <v>21</v>
      </c>
      <c r="M746" s="42">
        <v>88996.625</v>
      </c>
      <c r="N746" s="4">
        <v>42.294834850000001</v>
      </c>
      <c r="O746" s="5">
        <v>3764097.5565999998</v>
      </c>
      <c r="P746">
        <v>745</v>
      </c>
    </row>
    <row r="747" spans="1:16" hidden="1" x14ac:dyDescent="0.3">
      <c r="A747" s="3">
        <v>42750</v>
      </c>
      <c r="B747" s="3" t="str">
        <f t="shared" si="11"/>
        <v>Q1-2017</v>
      </c>
      <c r="C747" t="s">
        <v>2</v>
      </c>
      <c r="D747">
        <v>3</v>
      </c>
      <c r="E747" t="s">
        <v>6</v>
      </c>
      <c r="F747" s="1" t="str">
        <f>TEXT(EnergyDemand__2_14[[#This Row],[Date]],"yyyy")</f>
        <v>2017</v>
      </c>
      <c r="G747">
        <v>15.2</v>
      </c>
      <c r="H747">
        <v>21.5</v>
      </c>
      <c r="I747">
        <v>22.7</v>
      </c>
      <c r="J747">
        <v>0</v>
      </c>
      <c r="K747" t="s">
        <v>21</v>
      </c>
      <c r="L747" t="s">
        <v>21</v>
      </c>
      <c r="M747" s="42">
        <v>90294</v>
      </c>
      <c r="N747" s="4">
        <v>55.444296340000001</v>
      </c>
      <c r="O747" s="5">
        <v>5006287.2937000003</v>
      </c>
      <c r="P747">
        <v>746</v>
      </c>
    </row>
    <row r="748" spans="1:16" hidden="1" x14ac:dyDescent="0.3">
      <c r="A748" s="3">
        <v>42751</v>
      </c>
      <c r="B748" s="3" t="str">
        <f t="shared" si="11"/>
        <v>Q1-2017</v>
      </c>
      <c r="C748" t="s">
        <v>2</v>
      </c>
      <c r="D748">
        <v>4</v>
      </c>
      <c r="E748" t="s">
        <v>7</v>
      </c>
      <c r="F748" s="1" t="str">
        <f>TEXT(EnergyDemand__2_14[[#This Row],[Date]],"yyyy")</f>
        <v>2017</v>
      </c>
      <c r="G748">
        <v>12.2</v>
      </c>
      <c r="H748">
        <v>32.700000000000003</v>
      </c>
      <c r="I748">
        <v>30.5</v>
      </c>
      <c r="J748">
        <v>0</v>
      </c>
      <c r="K748" t="s">
        <v>21</v>
      </c>
      <c r="L748" t="s">
        <v>21</v>
      </c>
      <c r="M748" s="42">
        <v>120928.705</v>
      </c>
      <c r="N748" s="4">
        <v>108.1670628</v>
      </c>
      <c r="O748" s="5">
        <v>13080502.8281</v>
      </c>
      <c r="P748">
        <v>747</v>
      </c>
    </row>
    <row r="749" spans="1:16" hidden="1" x14ac:dyDescent="0.3">
      <c r="A749" s="3">
        <v>42752</v>
      </c>
      <c r="B749" s="3" t="str">
        <f t="shared" si="11"/>
        <v>Q1-2017</v>
      </c>
      <c r="C749" t="s">
        <v>2</v>
      </c>
      <c r="D749">
        <v>4</v>
      </c>
      <c r="E749" t="s">
        <v>8</v>
      </c>
      <c r="F749" s="1" t="str">
        <f>TEXT(EnergyDemand__2_14[[#This Row],[Date]],"yyyy")</f>
        <v>2017</v>
      </c>
      <c r="G749">
        <v>16.399999999999999</v>
      </c>
      <c r="H749">
        <v>37.799999999999997</v>
      </c>
      <c r="I749">
        <v>25.5</v>
      </c>
      <c r="J749">
        <v>0</v>
      </c>
      <c r="K749" t="s">
        <v>21</v>
      </c>
      <c r="L749" t="s">
        <v>21</v>
      </c>
      <c r="M749" s="42">
        <v>140517.65</v>
      </c>
      <c r="N749" s="4">
        <v>129.23765750000001</v>
      </c>
      <c r="O749" s="5">
        <v>18160171.9234</v>
      </c>
      <c r="P749">
        <v>748</v>
      </c>
    </row>
    <row r="750" spans="1:16" hidden="1" x14ac:dyDescent="0.3">
      <c r="A750" s="3">
        <v>42753</v>
      </c>
      <c r="B750" s="3" t="str">
        <f t="shared" si="11"/>
        <v>Q1-2017</v>
      </c>
      <c r="C750" t="s">
        <v>2</v>
      </c>
      <c r="D750">
        <v>4</v>
      </c>
      <c r="E750" t="s">
        <v>9</v>
      </c>
      <c r="F750" s="1" t="str">
        <f>TEXT(EnergyDemand__2_14[[#This Row],[Date]],"yyyy")</f>
        <v>2017</v>
      </c>
      <c r="G750">
        <v>15.6</v>
      </c>
      <c r="H750">
        <v>20.8</v>
      </c>
      <c r="I750">
        <v>27.5</v>
      </c>
      <c r="J750">
        <v>0</v>
      </c>
      <c r="K750" t="s">
        <v>21</v>
      </c>
      <c r="L750" t="s">
        <v>21</v>
      </c>
      <c r="M750" s="42">
        <v>111211.35</v>
      </c>
      <c r="N750" s="4">
        <v>75.16561944</v>
      </c>
      <c r="O750" s="5">
        <v>8359270.0115</v>
      </c>
      <c r="P750">
        <v>749</v>
      </c>
    </row>
    <row r="751" spans="1:16" hidden="1" x14ac:dyDescent="0.3">
      <c r="A751" s="3">
        <v>42754</v>
      </c>
      <c r="B751" s="3" t="str">
        <f t="shared" si="11"/>
        <v>Q1-2017</v>
      </c>
      <c r="C751" t="s">
        <v>2</v>
      </c>
      <c r="D751">
        <v>4</v>
      </c>
      <c r="E751" t="s">
        <v>3</v>
      </c>
      <c r="F751" s="1" t="str">
        <f>TEXT(EnergyDemand__2_14[[#This Row],[Date]],"yyyy")</f>
        <v>2017</v>
      </c>
      <c r="G751">
        <v>11</v>
      </c>
      <c r="H751">
        <v>23.4</v>
      </c>
      <c r="I751">
        <v>29.7</v>
      </c>
      <c r="J751">
        <v>0</v>
      </c>
      <c r="K751" t="s">
        <v>21</v>
      </c>
      <c r="L751" t="s">
        <v>21</v>
      </c>
      <c r="M751" s="42">
        <v>112371.41</v>
      </c>
      <c r="N751" s="4">
        <v>62.885130349999997</v>
      </c>
      <c r="O751" s="5">
        <v>7066490.7654999997</v>
      </c>
      <c r="P751">
        <v>750</v>
      </c>
    </row>
    <row r="752" spans="1:16" hidden="1" x14ac:dyDescent="0.3">
      <c r="A752" s="3">
        <v>42755</v>
      </c>
      <c r="B752" s="3" t="str">
        <f t="shared" si="11"/>
        <v>Q1-2017</v>
      </c>
      <c r="C752" t="s">
        <v>2</v>
      </c>
      <c r="D752">
        <v>4</v>
      </c>
      <c r="E752" t="s">
        <v>4</v>
      </c>
      <c r="F752" s="1" t="str">
        <f>TEXT(EnergyDemand__2_14[[#This Row],[Date]],"yyyy")</f>
        <v>2017</v>
      </c>
      <c r="G752">
        <v>16.100000000000001</v>
      </c>
      <c r="H752">
        <v>20.8</v>
      </c>
      <c r="I752">
        <v>13.2</v>
      </c>
      <c r="J752">
        <v>22.6</v>
      </c>
      <c r="K752" t="s">
        <v>21</v>
      </c>
      <c r="L752" t="s">
        <v>21</v>
      </c>
      <c r="M752" s="42">
        <v>107937.685</v>
      </c>
      <c r="N752" s="4">
        <v>38.993116039999997</v>
      </c>
      <c r="O752" s="5">
        <v>4208826.6763000004</v>
      </c>
      <c r="P752">
        <v>751</v>
      </c>
    </row>
    <row r="753" spans="1:16" hidden="1" x14ac:dyDescent="0.3">
      <c r="A753" s="3">
        <v>42756</v>
      </c>
      <c r="B753" s="3" t="str">
        <f t="shared" si="11"/>
        <v>Q1-2017</v>
      </c>
      <c r="C753" t="s">
        <v>2</v>
      </c>
      <c r="D753">
        <v>4</v>
      </c>
      <c r="E753" t="s">
        <v>5</v>
      </c>
      <c r="F753" s="1" t="str">
        <f>TEXT(EnergyDemand__2_14[[#This Row],[Date]],"yyyy")</f>
        <v>2017</v>
      </c>
      <c r="G753">
        <v>15.3</v>
      </c>
      <c r="H753">
        <v>22.6</v>
      </c>
      <c r="I753">
        <v>25.1</v>
      </c>
      <c r="J753">
        <v>0.6</v>
      </c>
      <c r="K753" t="s">
        <v>21</v>
      </c>
      <c r="L753" t="s">
        <v>21</v>
      </c>
      <c r="M753" s="42">
        <v>96779.07</v>
      </c>
      <c r="N753" s="4">
        <v>46.479114430000003</v>
      </c>
      <c r="O753" s="5">
        <v>4498205.4689999996</v>
      </c>
      <c r="P753">
        <v>752</v>
      </c>
    </row>
    <row r="754" spans="1:16" hidden="1" x14ac:dyDescent="0.3">
      <c r="A754" s="3">
        <v>42757</v>
      </c>
      <c r="B754" s="3" t="str">
        <f t="shared" si="11"/>
        <v>Q1-2017</v>
      </c>
      <c r="C754" t="s">
        <v>2</v>
      </c>
      <c r="D754">
        <v>4</v>
      </c>
      <c r="E754" t="s">
        <v>6</v>
      </c>
      <c r="F754" s="1" t="str">
        <f>TEXT(EnergyDemand__2_14[[#This Row],[Date]],"yyyy")</f>
        <v>2017</v>
      </c>
      <c r="G754">
        <v>12.7</v>
      </c>
      <c r="H754">
        <v>29.6</v>
      </c>
      <c r="I754">
        <v>30.3</v>
      </c>
      <c r="J754">
        <v>0</v>
      </c>
      <c r="K754" t="s">
        <v>21</v>
      </c>
      <c r="L754" t="s">
        <v>21</v>
      </c>
      <c r="M754" s="42">
        <v>103291.61</v>
      </c>
      <c r="N754" s="4">
        <v>60.78453185</v>
      </c>
      <c r="O754" s="5">
        <v>6278532.1579</v>
      </c>
      <c r="P754">
        <v>753</v>
      </c>
    </row>
    <row r="755" spans="1:16" hidden="1" x14ac:dyDescent="0.3">
      <c r="A755" s="3">
        <v>42758</v>
      </c>
      <c r="B755" s="3" t="str">
        <f t="shared" si="11"/>
        <v>Q1-2017</v>
      </c>
      <c r="C755" t="s">
        <v>2</v>
      </c>
      <c r="D755">
        <v>5</v>
      </c>
      <c r="E755" t="s">
        <v>7</v>
      </c>
      <c r="F755" s="1" t="str">
        <f>TEXT(EnergyDemand__2_14[[#This Row],[Date]],"yyyy")</f>
        <v>2017</v>
      </c>
      <c r="G755">
        <v>17.8</v>
      </c>
      <c r="H755">
        <v>36.700000000000003</v>
      </c>
      <c r="I755">
        <v>19.2</v>
      </c>
      <c r="J755">
        <v>0</v>
      </c>
      <c r="K755" t="s">
        <v>21</v>
      </c>
      <c r="L755" t="s">
        <v>21</v>
      </c>
      <c r="M755" s="42">
        <v>141332.05499999999</v>
      </c>
      <c r="N755" s="4">
        <v>79.114397690000004</v>
      </c>
      <c r="O755" s="5">
        <v>11181400.4056</v>
      </c>
      <c r="P755">
        <v>754</v>
      </c>
    </row>
    <row r="756" spans="1:16" hidden="1" x14ac:dyDescent="0.3">
      <c r="A756" s="3">
        <v>42759</v>
      </c>
      <c r="B756" s="3" t="str">
        <f t="shared" si="11"/>
        <v>Q1-2017</v>
      </c>
      <c r="C756" t="s">
        <v>2</v>
      </c>
      <c r="D756">
        <v>5</v>
      </c>
      <c r="E756" t="s">
        <v>8</v>
      </c>
      <c r="F756" s="1" t="str">
        <f>TEXT(EnergyDemand__2_14[[#This Row],[Date]],"yyyy")</f>
        <v>2017</v>
      </c>
      <c r="G756">
        <v>19.100000000000001</v>
      </c>
      <c r="H756">
        <v>22</v>
      </c>
      <c r="I756">
        <v>27.6</v>
      </c>
      <c r="J756">
        <v>0.6</v>
      </c>
      <c r="K756" t="s">
        <v>21</v>
      </c>
      <c r="L756" t="s">
        <v>21</v>
      </c>
      <c r="M756" s="42">
        <v>115664.16</v>
      </c>
      <c r="N756" s="4">
        <v>59.817182150000001</v>
      </c>
      <c r="O756" s="5">
        <v>6918704.1268999996</v>
      </c>
      <c r="P756">
        <v>755</v>
      </c>
    </row>
    <row r="757" spans="1:16" hidden="1" x14ac:dyDescent="0.3">
      <c r="A757" s="3">
        <v>42760</v>
      </c>
      <c r="B757" s="3" t="str">
        <f t="shared" si="11"/>
        <v>Q1-2017</v>
      </c>
      <c r="C757" t="s">
        <v>2</v>
      </c>
      <c r="D757">
        <v>5</v>
      </c>
      <c r="E757" t="s">
        <v>9</v>
      </c>
      <c r="F757" s="1" t="str">
        <f>TEXT(EnergyDemand__2_14[[#This Row],[Date]],"yyyy")</f>
        <v>2017</v>
      </c>
      <c r="G757">
        <v>13.5</v>
      </c>
      <c r="H757">
        <v>21.1</v>
      </c>
      <c r="I757">
        <v>29.8</v>
      </c>
      <c r="J757">
        <v>0</v>
      </c>
      <c r="K757" t="s">
        <v>21</v>
      </c>
      <c r="L757" t="s">
        <v>21</v>
      </c>
      <c r="M757" s="42">
        <v>111936.7</v>
      </c>
      <c r="N757" s="4">
        <v>58.875132450000002</v>
      </c>
      <c r="O757" s="5">
        <v>6590288.0384999998</v>
      </c>
      <c r="P757">
        <v>756</v>
      </c>
    </row>
    <row r="758" spans="1:16" hidden="1" x14ac:dyDescent="0.3">
      <c r="A758" s="3">
        <v>42761</v>
      </c>
      <c r="B758" s="3" t="str">
        <f t="shared" si="11"/>
        <v>Q1-2017</v>
      </c>
      <c r="C758" t="s">
        <v>2</v>
      </c>
      <c r="D758">
        <v>5</v>
      </c>
      <c r="E758" t="s">
        <v>3</v>
      </c>
      <c r="F758" s="1" t="str">
        <f>TEXT(EnergyDemand__2_14[[#This Row],[Date]],"yyyy")</f>
        <v>2017</v>
      </c>
      <c r="G758">
        <v>16.399999999999999</v>
      </c>
      <c r="H758">
        <v>21.2</v>
      </c>
      <c r="I758">
        <v>16.899999999999999</v>
      </c>
      <c r="J758">
        <v>0</v>
      </c>
      <c r="K758" t="s">
        <v>21</v>
      </c>
      <c r="L758" t="s">
        <v>22</v>
      </c>
      <c r="M758" s="42">
        <v>98590.06</v>
      </c>
      <c r="N758" s="4">
        <v>37.844897750000001</v>
      </c>
      <c r="O758" s="5">
        <v>3731130.7398999999</v>
      </c>
      <c r="P758">
        <v>757</v>
      </c>
    </row>
    <row r="759" spans="1:16" hidden="1" x14ac:dyDescent="0.3">
      <c r="A759" s="3">
        <v>42762</v>
      </c>
      <c r="B759" s="3" t="str">
        <f t="shared" si="11"/>
        <v>Q1-2017</v>
      </c>
      <c r="C759" t="s">
        <v>2</v>
      </c>
      <c r="D759">
        <v>5</v>
      </c>
      <c r="E759" t="s">
        <v>4</v>
      </c>
      <c r="F759" s="1" t="str">
        <f>TEXT(EnergyDemand__2_14[[#This Row],[Date]],"yyyy")</f>
        <v>2017</v>
      </c>
      <c r="G759">
        <v>17</v>
      </c>
      <c r="H759">
        <v>23.6</v>
      </c>
      <c r="I759">
        <v>29.3</v>
      </c>
      <c r="J759">
        <v>0</v>
      </c>
      <c r="K759" t="s">
        <v>21</v>
      </c>
      <c r="L759" t="s">
        <v>21</v>
      </c>
      <c r="M759" s="42">
        <v>112513.82</v>
      </c>
      <c r="N759" s="4">
        <v>69.657181960000003</v>
      </c>
      <c r="O759" s="5">
        <v>7837395.6327999998</v>
      </c>
      <c r="P759">
        <v>758</v>
      </c>
    </row>
    <row r="760" spans="1:16" hidden="1" x14ac:dyDescent="0.3">
      <c r="A760" s="3">
        <v>42763</v>
      </c>
      <c r="B760" s="3" t="str">
        <f t="shared" si="11"/>
        <v>Q1-2017</v>
      </c>
      <c r="C760" t="s">
        <v>2</v>
      </c>
      <c r="D760">
        <v>5</v>
      </c>
      <c r="E760" t="s">
        <v>5</v>
      </c>
      <c r="F760" s="1" t="str">
        <f>TEXT(EnergyDemand__2_14[[#This Row],[Date]],"yyyy")</f>
        <v>2017</v>
      </c>
      <c r="G760">
        <v>15</v>
      </c>
      <c r="H760">
        <v>29.2</v>
      </c>
      <c r="I760">
        <v>29.2</v>
      </c>
      <c r="J760">
        <v>0</v>
      </c>
      <c r="K760" t="s">
        <v>21</v>
      </c>
      <c r="L760" t="s">
        <v>21</v>
      </c>
      <c r="M760" s="42">
        <v>108336.53</v>
      </c>
      <c r="N760" s="4">
        <v>74.062542859999994</v>
      </c>
      <c r="O760" s="5">
        <v>8023678.8964</v>
      </c>
      <c r="P760">
        <v>759</v>
      </c>
    </row>
    <row r="761" spans="1:16" hidden="1" x14ac:dyDescent="0.3">
      <c r="A761" s="3">
        <v>42764</v>
      </c>
      <c r="B761" s="3" t="str">
        <f t="shared" si="11"/>
        <v>Q1-2017</v>
      </c>
      <c r="C761" t="s">
        <v>2</v>
      </c>
      <c r="D761">
        <v>5</v>
      </c>
      <c r="E761" t="s">
        <v>6</v>
      </c>
      <c r="F761" s="1" t="str">
        <f>TEXT(EnergyDemand__2_14[[#This Row],[Date]],"yyyy")</f>
        <v>2017</v>
      </c>
      <c r="G761">
        <v>15.1</v>
      </c>
      <c r="H761">
        <v>27</v>
      </c>
      <c r="I761">
        <v>29.4</v>
      </c>
      <c r="J761">
        <v>0</v>
      </c>
      <c r="K761" t="s">
        <v>21</v>
      </c>
      <c r="L761" t="s">
        <v>21</v>
      </c>
      <c r="M761" s="42">
        <v>109020.58</v>
      </c>
      <c r="N761" s="4">
        <v>76.586887250000004</v>
      </c>
      <c r="O761" s="5">
        <v>8349546.8684</v>
      </c>
      <c r="P761">
        <v>760</v>
      </c>
    </row>
    <row r="762" spans="1:16" hidden="1" x14ac:dyDescent="0.3">
      <c r="A762" s="3">
        <v>42765</v>
      </c>
      <c r="B762" s="3" t="str">
        <f t="shared" si="11"/>
        <v>Q1-2017</v>
      </c>
      <c r="C762" t="s">
        <v>2</v>
      </c>
      <c r="D762">
        <v>6</v>
      </c>
      <c r="E762" t="s">
        <v>7</v>
      </c>
      <c r="F762" s="1" t="str">
        <f>TEXT(EnergyDemand__2_14[[#This Row],[Date]],"yyyy")</f>
        <v>2017</v>
      </c>
      <c r="G762">
        <v>17.8</v>
      </c>
      <c r="H762">
        <v>30</v>
      </c>
      <c r="I762">
        <v>3.7</v>
      </c>
      <c r="J762">
        <v>0</v>
      </c>
      <c r="K762" t="s">
        <v>21</v>
      </c>
      <c r="L762" t="s">
        <v>21</v>
      </c>
      <c r="M762" s="42">
        <v>124292.955</v>
      </c>
      <c r="N762" s="4">
        <v>96.168584289999998</v>
      </c>
      <c r="O762" s="5">
        <v>11953077.5196</v>
      </c>
      <c r="P762">
        <v>761</v>
      </c>
    </row>
    <row r="763" spans="1:16" hidden="1" x14ac:dyDescent="0.3">
      <c r="A763" s="3">
        <v>42766</v>
      </c>
      <c r="B763" s="3" t="str">
        <f t="shared" si="11"/>
        <v>Q1-2017</v>
      </c>
      <c r="C763" t="s">
        <v>2</v>
      </c>
      <c r="D763">
        <v>6</v>
      </c>
      <c r="E763" t="s">
        <v>8</v>
      </c>
      <c r="F763" s="1" t="str">
        <f>TEXT(EnergyDemand__2_14[[#This Row],[Date]],"yyyy")</f>
        <v>2017</v>
      </c>
      <c r="G763">
        <v>16.5</v>
      </c>
      <c r="H763">
        <v>22.1</v>
      </c>
      <c r="I763">
        <v>26.8</v>
      </c>
      <c r="J763">
        <v>3</v>
      </c>
      <c r="K763" t="s">
        <v>22</v>
      </c>
      <c r="L763" t="s">
        <v>21</v>
      </c>
      <c r="M763" s="42">
        <v>112863.01</v>
      </c>
      <c r="N763" s="4">
        <v>58.791267060000003</v>
      </c>
      <c r="O763" s="5">
        <v>6635359.3620999996</v>
      </c>
      <c r="P763">
        <v>762</v>
      </c>
    </row>
    <row r="764" spans="1:16" hidden="1" x14ac:dyDescent="0.3">
      <c r="A764" s="3">
        <v>42767</v>
      </c>
      <c r="B764" s="3" t="str">
        <f t="shared" si="11"/>
        <v>Q1-2017</v>
      </c>
      <c r="C764" t="s">
        <v>10</v>
      </c>
      <c r="D764">
        <v>6</v>
      </c>
      <c r="E764" t="s">
        <v>9</v>
      </c>
      <c r="F764" s="1" t="str">
        <f>TEXT(EnergyDemand__2_14[[#This Row],[Date]],"yyyy")</f>
        <v>2017</v>
      </c>
      <c r="G764">
        <v>14.3</v>
      </c>
      <c r="H764">
        <v>20.6</v>
      </c>
      <c r="I764">
        <v>9.3000000000000007</v>
      </c>
      <c r="J764">
        <v>0</v>
      </c>
      <c r="K764" t="s">
        <v>22</v>
      </c>
      <c r="L764" t="s">
        <v>21</v>
      </c>
      <c r="M764" s="42">
        <v>114133.73</v>
      </c>
      <c r="N764" s="4">
        <v>66.863303090000002</v>
      </c>
      <c r="O764" s="5">
        <v>7631358.1818000004</v>
      </c>
      <c r="P764">
        <v>763</v>
      </c>
    </row>
    <row r="765" spans="1:16" hidden="1" x14ac:dyDescent="0.3">
      <c r="A765" s="3">
        <v>42768</v>
      </c>
      <c r="B765" s="3" t="str">
        <f t="shared" si="11"/>
        <v>Q1-2017</v>
      </c>
      <c r="C765" t="s">
        <v>10</v>
      </c>
      <c r="D765">
        <v>6</v>
      </c>
      <c r="E765" t="s">
        <v>3</v>
      </c>
      <c r="F765" s="1" t="str">
        <f>TEXT(EnergyDemand__2_14[[#This Row],[Date]],"yyyy")</f>
        <v>2017</v>
      </c>
      <c r="G765">
        <v>14.2</v>
      </c>
      <c r="H765">
        <v>24.1</v>
      </c>
      <c r="I765">
        <v>28.2</v>
      </c>
      <c r="J765">
        <v>0</v>
      </c>
      <c r="K765" t="s">
        <v>22</v>
      </c>
      <c r="L765" t="s">
        <v>21</v>
      </c>
      <c r="M765" s="42">
        <v>110669.27</v>
      </c>
      <c r="N765" s="4">
        <v>82.468013690000006</v>
      </c>
      <c r="O765" s="5">
        <v>9126674.8734000009</v>
      </c>
      <c r="P765">
        <v>764</v>
      </c>
    </row>
    <row r="766" spans="1:16" hidden="1" x14ac:dyDescent="0.3">
      <c r="A766" s="3">
        <v>42769</v>
      </c>
      <c r="B766" s="3" t="str">
        <f t="shared" si="11"/>
        <v>Q1-2017</v>
      </c>
      <c r="C766" t="s">
        <v>10</v>
      </c>
      <c r="D766">
        <v>6</v>
      </c>
      <c r="E766" t="s">
        <v>4</v>
      </c>
      <c r="F766" s="1" t="str">
        <f>TEXT(EnergyDemand__2_14[[#This Row],[Date]],"yyyy")</f>
        <v>2017</v>
      </c>
      <c r="G766">
        <v>15.4</v>
      </c>
      <c r="H766">
        <v>27.6</v>
      </c>
      <c r="I766">
        <v>28.1</v>
      </c>
      <c r="J766">
        <v>0</v>
      </c>
      <c r="K766" t="s">
        <v>22</v>
      </c>
      <c r="L766" t="s">
        <v>21</v>
      </c>
      <c r="M766" s="42">
        <v>117452.27</v>
      </c>
      <c r="N766" s="4">
        <v>87.111014569999995</v>
      </c>
      <c r="O766" s="5">
        <v>10231386.403200001</v>
      </c>
      <c r="P766">
        <v>765</v>
      </c>
    </row>
    <row r="767" spans="1:16" hidden="1" x14ac:dyDescent="0.3">
      <c r="A767" s="3">
        <v>42770</v>
      </c>
      <c r="B767" s="3" t="str">
        <f t="shared" si="11"/>
        <v>Q1-2017</v>
      </c>
      <c r="C767" t="s">
        <v>10</v>
      </c>
      <c r="D767">
        <v>6</v>
      </c>
      <c r="E767" t="s">
        <v>5</v>
      </c>
      <c r="F767" s="1" t="str">
        <f>TEXT(EnergyDemand__2_14[[#This Row],[Date]],"yyyy")</f>
        <v>2017</v>
      </c>
      <c r="G767">
        <v>14.6</v>
      </c>
      <c r="H767">
        <v>35.9</v>
      </c>
      <c r="I767">
        <v>27.3</v>
      </c>
      <c r="J767">
        <v>0</v>
      </c>
      <c r="K767" t="s">
        <v>22</v>
      </c>
      <c r="L767" t="s">
        <v>21</v>
      </c>
      <c r="M767" s="42">
        <v>117361.7</v>
      </c>
      <c r="N767" s="4">
        <v>80.817312549999997</v>
      </c>
      <c r="O767" s="5">
        <v>9484857.1903000008</v>
      </c>
      <c r="P767">
        <v>766</v>
      </c>
    </row>
    <row r="768" spans="1:16" hidden="1" x14ac:dyDescent="0.3">
      <c r="A768" s="3">
        <v>42771</v>
      </c>
      <c r="B768" s="3" t="str">
        <f t="shared" si="11"/>
        <v>Q1-2017</v>
      </c>
      <c r="C768" t="s">
        <v>10</v>
      </c>
      <c r="D768">
        <v>6</v>
      </c>
      <c r="E768" t="s">
        <v>6</v>
      </c>
      <c r="F768" s="1" t="str">
        <f>TEXT(EnergyDemand__2_14[[#This Row],[Date]],"yyyy")</f>
        <v>2017</v>
      </c>
      <c r="G768">
        <v>18.5</v>
      </c>
      <c r="H768">
        <v>30.7</v>
      </c>
      <c r="I768">
        <v>9.3000000000000007</v>
      </c>
      <c r="J768">
        <v>0</v>
      </c>
      <c r="K768" t="s">
        <v>22</v>
      </c>
      <c r="L768" t="s">
        <v>21</v>
      </c>
      <c r="M768" s="42">
        <v>110384.27499999999</v>
      </c>
      <c r="N768" s="4">
        <v>113.87036519999999</v>
      </c>
      <c r="O768" s="5">
        <v>12569497.706599999</v>
      </c>
      <c r="P768">
        <v>767</v>
      </c>
    </row>
    <row r="769" spans="1:16" hidden="1" x14ac:dyDescent="0.3">
      <c r="A769" s="3">
        <v>42772</v>
      </c>
      <c r="B769" s="3" t="str">
        <f t="shared" si="11"/>
        <v>Q1-2017</v>
      </c>
      <c r="C769" t="s">
        <v>10</v>
      </c>
      <c r="D769">
        <v>7</v>
      </c>
      <c r="E769" t="s">
        <v>7</v>
      </c>
      <c r="F769" s="1" t="str">
        <f>TEXT(EnergyDemand__2_14[[#This Row],[Date]],"yyyy")</f>
        <v>2017</v>
      </c>
      <c r="G769">
        <v>15.1</v>
      </c>
      <c r="H769">
        <v>18</v>
      </c>
      <c r="I769">
        <v>3.9</v>
      </c>
      <c r="J769">
        <v>32.4</v>
      </c>
      <c r="K769" t="s">
        <v>22</v>
      </c>
      <c r="L769" t="s">
        <v>21</v>
      </c>
      <c r="M769" s="42">
        <v>108761.37</v>
      </c>
      <c r="N769" s="4">
        <v>92.101795850000002</v>
      </c>
      <c r="O769" s="5">
        <v>10017117.496099999</v>
      </c>
      <c r="P769">
        <v>768</v>
      </c>
    </row>
    <row r="770" spans="1:16" hidden="1" x14ac:dyDescent="0.3">
      <c r="A770" s="3">
        <v>42773</v>
      </c>
      <c r="B770" s="3" t="str">
        <f t="shared" ref="B770:B833" si="12">"Q" &amp;INT((MONTH(A770)+2)/3) &amp; "-" &amp; YEAR(A770)</f>
        <v>Q1-2017</v>
      </c>
      <c r="C770" t="s">
        <v>10</v>
      </c>
      <c r="D770">
        <v>7</v>
      </c>
      <c r="E770" t="s">
        <v>8</v>
      </c>
      <c r="F770" s="1" t="str">
        <f>TEXT(EnergyDemand__2_14[[#This Row],[Date]],"yyyy")</f>
        <v>2017</v>
      </c>
      <c r="G770">
        <v>15.4</v>
      </c>
      <c r="H770">
        <v>27.6</v>
      </c>
      <c r="I770">
        <v>27.9</v>
      </c>
      <c r="J770">
        <v>0</v>
      </c>
      <c r="K770" t="s">
        <v>22</v>
      </c>
      <c r="L770" t="s">
        <v>21</v>
      </c>
      <c r="M770" s="42">
        <v>111543.81</v>
      </c>
      <c r="N770" s="4">
        <v>69.069610850000004</v>
      </c>
      <c r="O770" s="5">
        <v>7704287.5493999999</v>
      </c>
      <c r="P770">
        <v>769</v>
      </c>
    </row>
    <row r="771" spans="1:16" hidden="1" x14ac:dyDescent="0.3">
      <c r="A771" s="3">
        <v>42774</v>
      </c>
      <c r="B771" s="3" t="str">
        <f t="shared" si="12"/>
        <v>Q1-2017</v>
      </c>
      <c r="C771" t="s">
        <v>10</v>
      </c>
      <c r="D771">
        <v>7</v>
      </c>
      <c r="E771" t="s">
        <v>9</v>
      </c>
      <c r="F771" s="1" t="str">
        <f>TEXT(EnergyDemand__2_14[[#This Row],[Date]],"yyyy")</f>
        <v>2017</v>
      </c>
      <c r="G771">
        <v>16.5</v>
      </c>
      <c r="H771">
        <v>36</v>
      </c>
      <c r="I771">
        <v>27.7</v>
      </c>
      <c r="J771">
        <v>0</v>
      </c>
      <c r="K771" t="s">
        <v>22</v>
      </c>
      <c r="L771" t="s">
        <v>21</v>
      </c>
      <c r="M771" s="42">
        <v>142213.66</v>
      </c>
      <c r="N771" s="4">
        <v>135.0612793</v>
      </c>
      <c r="O771" s="5">
        <v>19207558.853500001</v>
      </c>
      <c r="P771">
        <v>770</v>
      </c>
    </row>
    <row r="772" spans="1:16" hidden="1" x14ac:dyDescent="0.3">
      <c r="A772" s="3">
        <v>42775</v>
      </c>
      <c r="B772" s="3" t="str">
        <f t="shared" si="12"/>
        <v>Q1-2017</v>
      </c>
      <c r="C772" t="s">
        <v>10</v>
      </c>
      <c r="D772">
        <v>7</v>
      </c>
      <c r="E772" t="s">
        <v>3</v>
      </c>
      <c r="F772" s="1" t="str">
        <f>TEXT(EnergyDemand__2_14[[#This Row],[Date]],"yyyy")</f>
        <v>2017</v>
      </c>
      <c r="G772">
        <v>20.3</v>
      </c>
      <c r="H772">
        <v>36</v>
      </c>
      <c r="I772">
        <v>24.4</v>
      </c>
      <c r="J772">
        <v>0</v>
      </c>
      <c r="K772" t="s">
        <v>22</v>
      </c>
      <c r="L772" t="s">
        <v>21</v>
      </c>
      <c r="M772" s="42">
        <v>155060.60999999999</v>
      </c>
      <c r="N772" s="4">
        <v>156.69956149999999</v>
      </c>
      <c r="O772" s="5">
        <v>24297929.592900001</v>
      </c>
      <c r="P772">
        <v>771</v>
      </c>
    </row>
    <row r="773" spans="1:16" hidden="1" x14ac:dyDescent="0.3">
      <c r="A773" s="3">
        <v>42776</v>
      </c>
      <c r="B773" s="3" t="str">
        <f t="shared" si="12"/>
        <v>Q1-2017</v>
      </c>
      <c r="C773" t="s">
        <v>10</v>
      </c>
      <c r="D773">
        <v>7</v>
      </c>
      <c r="E773" t="s">
        <v>4</v>
      </c>
      <c r="F773" s="1" t="str">
        <f>TEXT(EnergyDemand__2_14[[#This Row],[Date]],"yyyy")</f>
        <v>2017</v>
      </c>
      <c r="G773">
        <v>18.7</v>
      </c>
      <c r="H773">
        <v>27.1</v>
      </c>
      <c r="I773">
        <v>21.3</v>
      </c>
      <c r="J773">
        <v>0</v>
      </c>
      <c r="K773" t="s">
        <v>22</v>
      </c>
      <c r="L773" t="s">
        <v>21</v>
      </c>
      <c r="M773" s="42">
        <v>138793.59</v>
      </c>
      <c r="N773" s="4">
        <v>213.33943170000001</v>
      </c>
      <c r="O773" s="5">
        <v>29610145.6142</v>
      </c>
      <c r="P773">
        <v>772</v>
      </c>
    </row>
    <row r="774" spans="1:16" hidden="1" x14ac:dyDescent="0.3">
      <c r="A774" s="3">
        <v>42777</v>
      </c>
      <c r="B774" s="3" t="str">
        <f t="shared" si="12"/>
        <v>Q1-2017</v>
      </c>
      <c r="C774" t="s">
        <v>10</v>
      </c>
      <c r="D774">
        <v>7</v>
      </c>
      <c r="E774" t="s">
        <v>5</v>
      </c>
      <c r="F774" s="1" t="str">
        <f>TEXT(EnergyDemand__2_14[[#This Row],[Date]],"yyyy")</f>
        <v>2017</v>
      </c>
      <c r="G774">
        <v>18.5</v>
      </c>
      <c r="H774">
        <v>24.6</v>
      </c>
      <c r="I774">
        <v>21</v>
      </c>
      <c r="J774">
        <v>0</v>
      </c>
      <c r="K774" t="s">
        <v>22</v>
      </c>
      <c r="L774" t="s">
        <v>21</v>
      </c>
      <c r="M774" s="42">
        <v>111983.51</v>
      </c>
      <c r="N774" s="4">
        <v>97.608005399999996</v>
      </c>
      <c r="O774" s="5">
        <v>10930487.048800001</v>
      </c>
      <c r="P774">
        <v>773</v>
      </c>
    </row>
    <row r="775" spans="1:16" hidden="1" x14ac:dyDescent="0.3">
      <c r="A775" s="3">
        <v>42778</v>
      </c>
      <c r="B775" s="3" t="str">
        <f t="shared" si="12"/>
        <v>Q1-2017</v>
      </c>
      <c r="C775" t="s">
        <v>10</v>
      </c>
      <c r="D775">
        <v>7</v>
      </c>
      <c r="E775" t="s">
        <v>6</v>
      </c>
      <c r="F775" s="1" t="str">
        <f>TEXT(EnergyDemand__2_14[[#This Row],[Date]],"yyyy")</f>
        <v>2017</v>
      </c>
      <c r="G775">
        <v>15.1</v>
      </c>
      <c r="H775">
        <v>19.899999999999999</v>
      </c>
      <c r="I775">
        <v>12.6</v>
      </c>
      <c r="J775">
        <v>2</v>
      </c>
      <c r="K775" t="s">
        <v>22</v>
      </c>
      <c r="L775" t="s">
        <v>21</v>
      </c>
      <c r="M775" s="42">
        <v>89003.15</v>
      </c>
      <c r="N775" s="4">
        <v>19.865113940000001</v>
      </c>
      <c r="O775" s="5">
        <v>1768057.7157999999</v>
      </c>
      <c r="P775">
        <v>774</v>
      </c>
    </row>
    <row r="776" spans="1:16" hidden="1" x14ac:dyDescent="0.3">
      <c r="A776" s="3">
        <v>42779</v>
      </c>
      <c r="B776" s="3" t="str">
        <f t="shared" si="12"/>
        <v>Q1-2017</v>
      </c>
      <c r="C776" t="s">
        <v>10</v>
      </c>
      <c r="D776">
        <v>8</v>
      </c>
      <c r="E776" t="s">
        <v>7</v>
      </c>
      <c r="F776" s="1" t="str">
        <f>TEXT(EnergyDemand__2_14[[#This Row],[Date]],"yyyy")</f>
        <v>2017</v>
      </c>
      <c r="G776">
        <v>14</v>
      </c>
      <c r="H776">
        <v>21</v>
      </c>
      <c r="I776">
        <v>20.5</v>
      </c>
      <c r="J776">
        <v>0</v>
      </c>
      <c r="K776" t="s">
        <v>22</v>
      </c>
      <c r="L776" t="s">
        <v>21</v>
      </c>
      <c r="M776" s="42">
        <v>104844.105</v>
      </c>
      <c r="N776" s="4">
        <v>69.041327929999994</v>
      </c>
      <c r="O776" s="5">
        <v>7238576.2347999997</v>
      </c>
      <c r="P776">
        <v>775</v>
      </c>
    </row>
    <row r="777" spans="1:16" hidden="1" x14ac:dyDescent="0.3">
      <c r="A777" s="3">
        <v>42780</v>
      </c>
      <c r="B777" s="3" t="str">
        <f t="shared" si="12"/>
        <v>Q1-2017</v>
      </c>
      <c r="C777" t="s">
        <v>10</v>
      </c>
      <c r="D777">
        <v>8</v>
      </c>
      <c r="E777" t="s">
        <v>8</v>
      </c>
      <c r="F777" s="1" t="str">
        <f>TEXT(EnergyDemand__2_14[[#This Row],[Date]],"yyyy")</f>
        <v>2017</v>
      </c>
      <c r="G777">
        <v>14.5</v>
      </c>
      <c r="H777">
        <v>19.5</v>
      </c>
      <c r="I777">
        <v>15.6</v>
      </c>
      <c r="J777">
        <v>0.6</v>
      </c>
      <c r="K777" t="s">
        <v>22</v>
      </c>
      <c r="L777" t="s">
        <v>21</v>
      </c>
      <c r="M777" s="42">
        <v>111613.05</v>
      </c>
      <c r="N777" s="4">
        <v>90.69389262</v>
      </c>
      <c r="O777" s="5">
        <v>10122621.9717</v>
      </c>
      <c r="P777">
        <v>776</v>
      </c>
    </row>
    <row r="778" spans="1:16" hidden="1" x14ac:dyDescent="0.3">
      <c r="A778" s="3">
        <v>42781</v>
      </c>
      <c r="B778" s="3" t="str">
        <f t="shared" si="12"/>
        <v>Q1-2017</v>
      </c>
      <c r="C778" t="s">
        <v>10</v>
      </c>
      <c r="D778">
        <v>8</v>
      </c>
      <c r="E778" t="s">
        <v>9</v>
      </c>
      <c r="F778" s="1" t="str">
        <f>TEXT(EnergyDemand__2_14[[#This Row],[Date]],"yyyy")</f>
        <v>2017</v>
      </c>
      <c r="G778">
        <v>10</v>
      </c>
      <c r="H778">
        <v>31.5</v>
      </c>
      <c r="I778">
        <v>26</v>
      </c>
      <c r="J778">
        <v>0</v>
      </c>
      <c r="K778" t="s">
        <v>22</v>
      </c>
      <c r="L778" t="s">
        <v>21</v>
      </c>
      <c r="M778" s="42">
        <v>116299.39</v>
      </c>
      <c r="N778" s="4">
        <v>79.044379649999996</v>
      </c>
      <c r="O778" s="5">
        <v>9192813.1361999996</v>
      </c>
      <c r="P778">
        <v>777</v>
      </c>
    </row>
    <row r="779" spans="1:16" hidden="1" x14ac:dyDescent="0.3">
      <c r="A779" s="3">
        <v>42782</v>
      </c>
      <c r="B779" s="3" t="str">
        <f t="shared" si="12"/>
        <v>Q1-2017</v>
      </c>
      <c r="C779" t="s">
        <v>10</v>
      </c>
      <c r="D779">
        <v>8</v>
      </c>
      <c r="E779" t="s">
        <v>3</v>
      </c>
      <c r="F779" s="1" t="str">
        <f>TEXT(EnergyDemand__2_14[[#This Row],[Date]],"yyyy")</f>
        <v>2017</v>
      </c>
      <c r="G779">
        <v>14.9</v>
      </c>
      <c r="H779">
        <v>23.6</v>
      </c>
      <c r="I779">
        <v>23.2</v>
      </c>
      <c r="J779">
        <v>0</v>
      </c>
      <c r="K779" t="s">
        <v>22</v>
      </c>
      <c r="L779" t="s">
        <v>21</v>
      </c>
      <c r="M779" s="42">
        <v>119947.59</v>
      </c>
      <c r="N779" s="4">
        <v>112.88703289999999</v>
      </c>
      <c r="O779" s="5">
        <v>13540527.5386</v>
      </c>
      <c r="P779">
        <v>778</v>
      </c>
    </row>
    <row r="780" spans="1:16" hidden="1" x14ac:dyDescent="0.3">
      <c r="A780" s="3">
        <v>42783</v>
      </c>
      <c r="B780" s="3" t="str">
        <f t="shared" si="12"/>
        <v>Q1-2017</v>
      </c>
      <c r="C780" t="s">
        <v>10</v>
      </c>
      <c r="D780">
        <v>8</v>
      </c>
      <c r="E780" t="s">
        <v>4</v>
      </c>
      <c r="F780" s="1" t="str">
        <f>TEXT(EnergyDemand__2_14[[#This Row],[Date]],"yyyy")</f>
        <v>2017</v>
      </c>
      <c r="G780">
        <v>13.7</v>
      </c>
      <c r="H780">
        <v>25.5</v>
      </c>
      <c r="I780">
        <v>18.399999999999999</v>
      </c>
      <c r="J780">
        <v>0</v>
      </c>
      <c r="K780" t="s">
        <v>22</v>
      </c>
      <c r="L780" t="s">
        <v>21</v>
      </c>
      <c r="M780" s="42">
        <v>111885.97</v>
      </c>
      <c r="N780" s="4">
        <v>93.732609629999999</v>
      </c>
      <c r="O780" s="5">
        <v>10487363.949100001</v>
      </c>
      <c r="P780">
        <v>779</v>
      </c>
    </row>
    <row r="781" spans="1:16" hidden="1" x14ac:dyDescent="0.3">
      <c r="A781" s="3">
        <v>42784</v>
      </c>
      <c r="B781" s="3" t="str">
        <f t="shared" si="12"/>
        <v>Q1-2017</v>
      </c>
      <c r="C781" t="s">
        <v>10</v>
      </c>
      <c r="D781">
        <v>8</v>
      </c>
      <c r="E781" t="s">
        <v>5</v>
      </c>
      <c r="F781" s="1" t="str">
        <f>TEXT(EnergyDemand__2_14[[#This Row],[Date]],"yyyy")</f>
        <v>2017</v>
      </c>
      <c r="G781">
        <v>13.3</v>
      </c>
      <c r="H781">
        <v>18.899999999999999</v>
      </c>
      <c r="I781">
        <v>16.100000000000001</v>
      </c>
      <c r="J781">
        <v>0</v>
      </c>
      <c r="K781" t="s">
        <v>22</v>
      </c>
      <c r="L781" t="s">
        <v>21</v>
      </c>
      <c r="M781" s="42">
        <v>95623.35</v>
      </c>
      <c r="N781" s="4">
        <v>49.818158859999997</v>
      </c>
      <c r="O781" s="5">
        <v>4763779.2410000004</v>
      </c>
      <c r="P781">
        <v>780</v>
      </c>
    </row>
    <row r="782" spans="1:16" hidden="1" x14ac:dyDescent="0.3">
      <c r="A782" s="3">
        <v>42785</v>
      </c>
      <c r="B782" s="3" t="str">
        <f t="shared" si="12"/>
        <v>Q1-2017</v>
      </c>
      <c r="C782" t="s">
        <v>10</v>
      </c>
      <c r="D782">
        <v>8</v>
      </c>
      <c r="E782" t="s">
        <v>6</v>
      </c>
      <c r="F782" s="1" t="str">
        <f>TEXT(EnergyDemand__2_14[[#This Row],[Date]],"yyyy")</f>
        <v>2017</v>
      </c>
      <c r="G782">
        <v>11.7</v>
      </c>
      <c r="H782">
        <v>17.3</v>
      </c>
      <c r="I782">
        <v>9.9</v>
      </c>
      <c r="J782">
        <v>0</v>
      </c>
      <c r="K782" t="s">
        <v>22</v>
      </c>
      <c r="L782" t="s">
        <v>21</v>
      </c>
      <c r="M782" s="42">
        <v>91280.024999999994</v>
      </c>
      <c r="N782" s="4">
        <v>53.12020553</v>
      </c>
      <c r="O782" s="5">
        <v>4848813.6887999997</v>
      </c>
      <c r="P782">
        <v>781</v>
      </c>
    </row>
    <row r="783" spans="1:16" hidden="1" x14ac:dyDescent="0.3">
      <c r="A783" s="3">
        <v>42786</v>
      </c>
      <c r="B783" s="3" t="str">
        <f t="shared" si="12"/>
        <v>Q1-2017</v>
      </c>
      <c r="C783" t="s">
        <v>10</v>
      </c>
      <c r="D783">
        <v>9</v>
      </c>
      <c r="E783" t="s">
        <v>7</v>
      </c>
      <c r="F783" s="1" t="str">
        <f>TEXT(EnergyDemand__2_14[[#This Row],[Date]],"yyyy")</f>
        <v>2017</v>
      </c>
      <c r="G783">
        <v>11.6</v>
      </c>
      <c r="H783">
        <v>20.3</v>
      </c>
      <c r="I783">
        <v>22.4</v>
      </c>
      <c r="J783">
        <v>3.6</v>
      </c>
      <c r="K783" t="s">
        <v>22</v>
      </c>
      <c r="L783" t="s">
        <v>21</v>
      </c>
      <c r="M783" s="42">
        <v>105341.86500000001</v>
      </c>
      <c r="N783" s="4">
        <v>93.726701410000004</v>
      </c>
      <c r="O783" s="5">
        <v>9873345.5267999992</v>
      </c>
      <c r="P783">
        <v>782</v>
      </c>
    </row>
    <row r="784" spans="1:16" hidden="1" x14ac:dyDescent="0.3">
      <c r="A784" s="3">
        <v>42787</v>
      </c>
      <c r="B784" s="3" t="str">
        <f t="shared" si="12"/>
        <v>Q1-2017</v>
      </c>
      <c r="C784" t="s">
        <v>10</v>
      </c>
      <c r="D784">
        <v>9</v>
      </c>
      <c r="E784" t="s">
        <v>8</v>
      </c>
      <c r="F784" s="1" t="str">
        <f>TEXT(EnergyDemand__2_14[[#This Row],[Date]],"yyyy")</f>
        <v>2017</v>
      </c>
      <c r="G784">
        <v>10.1</v>
      </c>
      <c r="H784">
        <v>24</v>
      </c>
      <c r="I784">
        <v>25</v>
      </c>
      <c r="J784">
        <v>0.2</v>
      </c>
      <c r="K784" t="s">
        <v>22</v>
      </c>
      <c r="L784" t="s">
        <v>21</v>
      </c>
      <c r="M784" s="42">
        <v>112351.47</v>
      </c>
      <c r="N784" s="4">
        <v>103.2484286</v>
      </c>
      <c r="O784" s="5">
        <v>11600112.728399999</v>
      </c>
      <c r="P784">
        <v>783</v>
      </c>
    </row>
    <row r="785" spans="1:16" hidden="1" x14ac:dyDescent="0.3">
      <c r="A785" s="3">
        <v>42788</v>
      </c>
      <c r="B785" s="3" t="str">
        <f t="shared" si="12"/>
        <v>Q1-2017</v>
      </c>
      <c r="C785" t="s">
        <v>10</v>
      </c>
      <c r="D785">
        <v>9</v>
      </c>
      <c r="E785" t="s">
        <v>9</v>
      </c>
      <c r="F785" s="1" t="str">
        <f>TEXT(EnergyDemand__2_14[[#This Row],[Date]],"yyyy")</f>
        <v>2017</v>
      </c>
      <c r="G785">
        <v>12.8</v>
      </c>
      <c r="H785">
        <v>33.299999999999997</v>
      </c>
      <c r="I785">
        <v>23.1</v>
      </c>
      <c r="J785">
        <v>0</v>
      </c>
      <c r="K785" t="s">
        <v>22</v>
      </c>
      <c r="L785" t="s">
        <v>21</v>
      </c>
      <c r="M785" s="42">
        <v>116690.17</v>
      </c>
      <c r="N785" s="4">
        <v>78.057835249999997</v>
      </c>
      <c r="O785" s="5">
        <v>9108582.0651999991</v>
      </c>
      <c r="P785">
        <v>784</v>
      </c>
    </row>
    <row r="786" spans="1:16" hidden="1" x14ac:dyDescent="0.3">
      <c r="A786" s="3">
        <v>42789</v>
      </c>
      <c r="B786" s="3" t="str">
        <f t="shared" si="12"/>
        <v>Q1-2017</v>
      </c>
      <c r="C786" t="s">
        <v>10</v>
      </c>
      <c r="D786">
        <v>9</v>
      </c>
      <c r="E786" t="s">
        <v>3</v>
      </c>
      <c r="F786" s="1" t="str">
        <f>TEXT(EnergyDemand__2_14[[#This Row],[Date]],"yyyy")</f>
        <v>2017</v>
      </c>
      <c r="G786">
        <v>15.9</v>
      </c>
      <c r="H786">
        <v>25</v>
      </c>
      <c r="I786">
        <v>23.5</v>
      </c>
      <c r="J786">
        <v>0</v>
      </c>
      <c r="K786" t="s">
        <v>22</v>
      </c>
      <c r="L786" t="s">
        <v>21</v>
      </c>
      <c r="M786" s="42">
        <v>117948.685</v>
      </c>
      <c r="N786" s="4">
        <v>102.3617733</v>
      </c>
      <c r="O786" s="5">
        <v>12073436.555</v>
      </c>
      <c r="P786">
        <v>785</v>
      </c>
    </row>
    <row r="787" spans="1:16" hidden="1" x14ac:dyDescent="0.3">
      <c r="A787" s="3">
        <v>42790</v>
      </c>
      <c r="B787" s="3" t="str">
        <f t="shared" si="12"/>
        <v>Q1-2017</v>
      </c>
      <c r="C787" t="s">
        <v>10</v>
      </c>
      <c r="D787">
        <v>9</v>
      </c>
      <c r="E787" t="s">
        <v>4</v>
      </c>
      <c r="F787" s="1" t="str">
        <f>TEXT(EnergyDemand__2_14[[#This Row],[Date]],"yyyy")</f>
        <v>2017</v>
      </c>
      <c r="G787">
        <v>15.8</v>
      </c>
      <c r="H787">
        <v>20</v>
      </c>
      <c r="I787">
        <v>13.2</v>
      </c>
      <c r="J787">
        <v>1.4</v>
      </c>
      <c r="K787" t="s">
        <v>22</v>
      </c>
      <c r="L787" t="s">
        <v>21</v>
      </c>
      <c r="M787" s="42">
        <v>111229.52</v>
      </c>
      <c r="N787" s="4">
        <v>98.210797409999998</v>
      </c>
      <c r="O787" s="5">
        <v>10923939.854699999</v>
      </c>
      <c r="P787">
        <v>786</v>
      </c>
    </row>
    <row r="788" spans="1:16" hidden="1" x14ac:dyDescent="0.3">
      <c r="A788" s="3">
        <v>42791</v>
      </c>
      <c r="B788" s="3" t="str">
        <f t="shared" si="12"/>
        <v>Q1-2017</v>
      </c>
      <c r="C788" t="s">
        <v>10</v>
      </c>
      <c r="D788">
        <v>9</v>
      </c>
      <c r="E788" t="s">
        <v>5</v>
      </c>
      <c r="F788" s="1" t="str">
        <f>TEXT(EnergyDemand__2_14[[#This Row],[Date]],"yyyy")</f>
        <v>2017</v>
      </c>
      <c r="G788">
        <v>13.7</v>
      </c>
      <c r="H788">
        <v>19.399999999999999</v>
      </c>
      <c r="I788">
        <v>23.9</v>
      </c>
      <c r="J788">
        <v>0</v>
      </c>
      <c r="K788" t="s">
        <v>22</v>
      </c>
      <c r="L788" t="s">
        <v>21</v>
      </c>
      <c r="M788" s="42">
        <v>95046.904999999999</v>
      </c>
      <c r="N788" s="4">
        <v>45.609290440000002</v>
      </c>
      <c r="O788" s="5">
        <v>4335021.8956000004</v>
      </c>
      <c r="P788">
        <v>787</v>
      </c>
    </row>
    <row r="789" spans="1:16" hidden="1" x14ac:dyDescent="0.3">
      <c r="A789" s="3">
        <v>42792</v>
      </c>
      <c r="B789" s="3" t="str">
        <f t="shared" si="12"/>
        <v>Q1-2017</v>
      </c>
      <c r="C789" t="s">
        <v>10</v>
      </c>
      <c r="D789">
        <v>9</v>
      </c>
      <c r="E789" t="s">
        <v>6</v>
      </c>
      <c r="F789" s="1" t="str">
        <f>TEXT(EnergyDemand__2_14[[#This Row],[Date]],"yyyy")</f>
        <v>2017</v>
      </c>
      <c r="G789">
        <v>13.2</v>
      </c>
      <c r="H789">
        <v>29.8</v>
      </c>
      <c r="I789">
        <v>24.2</v>
      </c>
      <c r="J789">
        <v>0</v>
      </c>
      <c r="K789" t="s">
        <v>22</v>
      </c>
      <c r="L789" t="s">
        <v>21</v>
      </c>
      <c r="M789" s="42">
        <v>100495.61500000001</v>
      </c>
      <c r="N789" s="4">
        <v>56.026420170000002</v>
      </c>
      <c r="O789" s="5">
        <v>5630409.5511999996</v>
      </c>
      <c r="P789">
        <v>788</v>
      </c>
    </row>
    <row r="790" spans="1:16" hidden="1" x14ac:dyDescent="0.3">
      <c r="A790" s="3">
        <v>42793</v>
      </c>
      <c r="B790" s="3" t="str">
        <f t="shared" si="12"/>
        <v>Q1-2017</v>
      </c>
      <c r="C790" t="s">
        <v>10</v>
      </c>
      <c r="D790">
        <v>10</v>
      </c>
      <c r="E790" t="s">
        <v>7</v>
      </c>
      <c r="F790" s="1" t="str">
        <f>TEXT(EnergyDemand__2_14[[#This Row],[Date]],"yyyy")</f>
        <v>2017</v>
      </c>
      <c r="G790">
        <v>15.6</v>
      </c>
      <c r="H790">
        <v>33.1</v>
      </c>
      <c r="I790">
        <v>23.9</v>
      </c>
      <c r="J790">
        <v>0</v>
      </c>
      <c r="K790" t="s">
        <v>22</v>
      </c>
      <c r="L790" t="s">
        <v>21</v>
      </c>
      <c r="M790" s="42">
        <v>131090.77499999999</v>
      </c>
      <c r="N790" s="4">
        <v>96.550071590000002</v>
      </c>
      <c r="O790" s="5">
        <v>12656823.710999999</v>
      </c>
      <c r="P790">
        <v>789</v>
      </c>
    </row>
    <row r="791" spans="1:16" hidden="1" x14ac:dyDescent="0.3">
      <c r="A791" s="3">
        <v>42794</v>
      </c>
      <c r="B791" s="3" t="str">
        <f t="shared" si="12"/>
        <v>Q1-2017</v>
      </c>
      <c r="C791" t="s">
        <v>10</v>
      </c>
      <c r="D791">
        <v>10</v>
      </c>
      <c r="E791" t="s">
        <v>8</v>
      </c>
      <c r="F791" s="1" t="str">
        <f>TEXT(EnergyDemand__2_14[[#This Row],[Date]],"yyyy")</f>
        <v>2017</v>
      </c>
      <c r="G791">
        <v>17.3</v>
      </c>
      <c r="H791">
        <v>33.6</v>
      </c>
      <c r="I791">
        <v>23.6</v>
      </c>
      <c r="J791">
        <v>0</v>
      </c>
      <c r="K791" t="s">
        <v>22</v>
      </c>
      <c r="L791" t="s">
        <v>21</v>
      </c>
      <c r="M791" s="42">
        <v>140167.5</v>
      </c>
      <c r="N791" s="4">
        <v>99.945639459999995</v>
      </c>
      <c r="O791" s="5">
        <v>14009130.419</v>
      </c>
      <c r="P791">
        <v>790</v>
      </c>
    </row>
    <row r="792" spans="1:16" hidden="1" x14ac:dyDescent="0.3">
      <c r="A792" s="3">
        <v>42795</v>
      </c>
      <c r="B792" s="3" t="str">
        <f t="shared" si="12"/>
        <v>Q1-2017</v>
      </c>
      <c r="C792" t="s">
        <v>11</v>
      </c>
      <c r="D792">
        <v>10</v>
      </c>
      <c r="E792" t="s">
        <v>9</v>
      </c>
      <c r="F792" s="1" t="str">
        <f>TEXT(EnergyDemand__2_14[[#This Row],[Date]],"yyyy")</f>
        <v>2017</v>
      </c>
      <c r="G792">
        <v>16.600000000000001</v>
      </c>
      <c r="H792">
        <v>30.5</v>
      </c>
      <c r="I792">
        <v>23.7</v>
      </c>
      <c r="J792">
        <v>0</v>
      </c>
      <c r="K792" t="s">
        <v>22</v>
      </c>
      <c r="L792" t="s">
        <v>21</v>
      </c>
      <c r="M792" s="42">
        <v>137291.97</v>
      </c>
      <c r="N792" s="4">
        <v>86.003999010000001</v>
      </c>
      <c r="O792" s="5">
        <v>11807658.452</v>
      </c>
      <c r="P792">
        <v>791</v>
      </c>
    </row>
    <row r="793" spans="1:16" hidden="1" x14ac:dyDescent="0.3">
      <c r="A793" s="3">
        <v>42796</v>
      </c>
      <c r="B793" s="3" t="str">
        <f t="shared" si="12"/>
        <v>Q1-2017</v>
      </c>
      <c r="C793" t="s">
        <v>11</v>
      </c>
      <c r="D793">
        <v>10</v>
      </c>
      <c r="E793" t="s">
        <v>3</v>
      </c>
      <c r="F793" s="1" t="str">
        <f>TEXT(EnergyDemand__2_14[[#This Row],[Date]],"yyyy")</f>
        <v>2017</v>
      </c>
      <c r="G793">
        <v>17.7</v>
      </c>
      <c r="H793">
        <v>23.3</v>
      </c>
      <c r="I793">
        <v>22</v>
      </c>
      <c r="J793">
        <v>0</v>
      </c>
      <c r="K793" t="s">
        <v>22</v>
      </c>
      <c r="L793" t="s">
        <v>21</v>
      </c>
      <c r="M793" s="42">
        <v>127633.27499999999</v>
      </c>
      <c r="N793" s="4">
        <v>85.498445459999999</v>
      </c>
      <c r="O793" s="5">
        <v>10912446.601500001</v>
      </c>
      <c r="P793">
        <v>792</v>
      </c>
    </row>
    <row r="794" spans="1:16" hidden="1" x14ac:dyDescent="0.3">
      <c r="A794" s="3">
        <v>42797</v>
      </c>
      <c r="B794" s="3" t="str">
        <f t="shared" si="12"/>
        <v>Q1-2017</v>
      </c>
      <c r="C794" t="s">
        <v>11</v>
      </c>
      <c r="D794">
        <v>10</v>
      </c>
      <c r="E794" t="s">
        <v>4</v>
      </c>
      <c r="F794" s="1" t="str">
        <f>TEXT(EnergyDemand__2_14[[#This Row],[Date]],"yyyy")</f>
        <v>2017</v>
      </c>
      <c r="G794">
        <v>18.100000000000001</v>
      </c>
      <c r="H794">
        <v>28.6</v>
      </c>
      <c r="I794">
        <v>18.100000000000001</v>
      </c>
      <c r="J794">
        <v>0</v>
      </c>
      <c r="K794" t="s">
        <v>22</v>
      </c>
      <c r="L794" t="s">
        <v>21</v>
      </c>
      <c r="M794" s="42">
        <v>124311.33</v>
      </c>
      <c r="N794" s="4">
        <v>73.929299439999994</v>
      </c>
      <c r="O794" s="5">
        <v>9190249.5394000001</v>
      </c>
      <c r="P794">
        <v>793</v>
      </c>
    </row>
    <row r="795" spans="1:16" hidden="1" x14ac:dyDescent="0.3">
      <c r="A795" s="3">
        <v>42798</v>
      </c>
      <c r="B795" s="3" t="str">
        <f t="shared" si="12"/>
        <v>Q1-2017</v>
      </c>
      <c r="C795" t="s">
        <v>11</v>
      </c>
      <c r="D795">
        <v>10</v>
      </c>
      <c r="E795" t="s">
        <v>5</v>
      </c>
      <c r="F795" s="1" t="str">
        <f>TEXT(EnergyDemand__2_14[[#This Row],[Date]],"yyyy")</f>
        <v>2017</v>
      </c>
      <c r="G795">
        <v>16.100000000000001</v>
      </c>
      <c r="H795">
        <v>27.4</v>
      </c>
      <c r="I795">
        <v>23</v>
      </c>
      <c r="J795">
        <v>0</v>
      </c>
      <c r="K795" t="s">
        <v>22</v>
      </c>
      <c r="L795" t="s">
        <v>21</v>
      </c>
      <c r="M795" s="42">
        <v>116083.295</v>
      </c>
      <c r="N795" s="4">
        <v>77.595643690000003</v>
      </c>
      <c r="O795" s="5">
        <v>9007557.9971999992</v>
      </c>
      <c r="P795">
        <v>794</v>
      </c>
    </row>
    <row r="796" spans="1:16" hidden="1" x14ac:dyDescent="0.3">
      <c r="A796" s="3">
        <v>42799</v>
      </c>
      <c r="B796" s="3" t="str">
        <f t="shared" si="12"/>
        <v>Q1-2017</v>
      </c>
      <c r="C796" t="s">
        <v>11</v>
      </c>
      <c r="D796">
        <v>10</v>
      </c>
      <c r="E796" t="s">
        <v>6</v>
      </c>
      <c r="F796" s="1" t="str">
        <f>TEXT(EnergyDemand__2_14[[#This Row],[Date]],"yyyy")</f>
        <v>2017</v>
      </c>
      <c r="G796">
        <v>17.600000000000001</v>
      </c>
      <c r="H796">
        <v>25.4</v>
      </c>
      <c r="I796">
        <v>16.8</v>
      </c>
      <c r="J796">
        <v>0.2</v>
      </c>
      <c r="K796" t="s">
        <v>22</v>
      </c>
      <c r="L796" t="s">
        <v>21</v>
      </c>
      <c r="M796" s="42">
        <v>103539.02</v>
      </c>
      <c r="N796" s="4">
        <v>45.460745699999997</v>
      </c>
      <c r="O796" s="5">
        <v>4706961.0581999999</v>
      </c>
      <c r="P796">
        <v>795</v>
      </c>
    </row>
    <row r="797" spans="1:16" hidden="1" x14ac:dyDescent="0.3">
      <c r="A797" s="3">
        <v>42800</v>
      </c>
      <c r="B797" s="3" t="str">
        <f t="shared" si="12"/>
        <v>Q1-2017</v>
      </c>
      <c r="C797" t="s">
        <v>11</v>
      </c>
      <c r="D797">
        <v>11</v>
      </c>
      <c r="E797" t="s">
        <v>7</v>
      </c>
      <c r="F797" s="1" t="str">
        <f>TEXT(EnergyDemand__2_14[[#This Row],[Date]],"yyyy")</f>
        <v>2017</v>
      </c>
      <c r="G797">
        <v>17.7</v>
      </c>
      <c r="H797">
        <v>27.4</v>
      </c>
      <c r="I797">
        <v>22.3</v>
      </c>
      <c r="J797">
        <v>0</v>
      </c>
      <c r="K797" t="s">
        <v>22</v>
      </c>
      <c r="L797" t="s">
        <v>21</v>
      </c>
      <c r="M797" s="42">
        <v>116447.855</v>
      </c>
      <c r="N797" s="4">
        <v>56.634147380000002</v>
      </c>
      <c r="O797" s="5">
        <v>6594924.9822000004</v>
      </c>
      <c r="P797">
        <v>796</v>
      </c>
    </row>
    <row r="798" spans="1:16" hidden="1" x14ac:dyDescent="0.3">
      <c r="A798" s="3">
        <v>42801</v>
      </c>
      <c r="B798" s="3" t="str">
        <f t="shared" si="12"/>
        <v>Q1-2017</v>
      </c>
      <c r="C798" t="s">
        <v>11</v>
      </c>
      <c r="D798">
        <v>11</v>
      </c>
      <c r="E798" t="s">
        <v>8</v>
      </c>
      <c r="F798" s="1" t="str">
        <f>TEXT(EnergyDemand__2_14[[#This Row],[Date]],"yyyy")</f>
        <v>2017</v>
      </c>
      <c r="G798">
        <v>15</v>
      </c>
      <c r="H798">
        <v>28.2</v>
      </c>
      <c r="I798">
        <v>22.4</v>
      </c>
      <c r="J798">
        <v>0</v>
      </c>
      <c r="K798" t="s">
        <v>22</v>
      </c>
      <c r="L798" t="s">
        <v>21</v>
      </c>
      <c r="M798" s="42">
        <v>117931.46</v>
      </c>
      <c r="N798" s="4">
        <v>57.516139000000003</v>
      </c>
      <c r="O798" s="5">
        <v>6782962.2457999997</v>
      </c>
      <c r="P798">
        <v>797</v>
      </c>
    </row>
    <row r="799" spans="1:16" hidden="1" x14ac:dyDescent="0.3">
      <c r="A799" s="3">
        <v>42802</v>
      </c>
      <c r="B799" s="3" t="str">
        <f t="shared" si="12"/>
        <v>Q1-2017</v>
      </c>
      <c r="C799" t="s">
        <v>11</v>
      </c>
      <c r="D799">
        <v>11</v>
      </c>
      <c r="E799" t="s">
        <v>9</v>
      </c>
      <c r="F799" s="1" t="str">
        <f>TEXT(EnergyDemand__2_14[[#This Row],[Date]],"yyyy")</f>
        <v>2017</v>
      </c>
      <c r="G799">
        <v>14.2</v>
      </c>
      <c r="H799">
        <v>31.5</v>
      </c>
      <c r="I799">
        <v>22.1</v>
      </c>
      <c r="J799">
        <v>0</v>
      </c>
      <c r="K799" t="s">
        <v>22</v>
      </c>
      <c r="L799" t="s">
        <v>21</v>
      </c>
      <c r="M799" s="42">
        <v>124370.765</v>
      </c>
      <c r="N799" s="4">
        <v>73.923132069999994</v>
      </c>
      <c r="O799" s="5">
        <v>9193876.4867000002</v>
      </c>
      <c r="P799">
        <v>798</v>
      </c>
    </row>
    <row r="800" spans="1:16" hidden="1" x14ac:dyDescent="0.3">
      <c r="A800" s="3">
        <v>42803</v>
      </c>
      <c r="B800" s="3" t="str">
        <f t="shared" si="12"/>
        <v>Q1-2017</v>
      </c>
      <c r="C800" t="s">
        <v>11</v>
      </c>
      <c r="D800">
        <v>11</v>
      </c>
      <c r="E800" t="s">
        <v>3</v>
      </c>
      <c r="F800" s="1" t="str">
        <f>TEXT(EnergyDemand__2_14[[#This Row],[Date]],"yyyy")</f>
        <v>2017</v>
      </c>
      <c r="G800">
        <v>15</v>
      </c>
      <c r="H800">
        <v>32.299999999999997</v>
      </c>
      <c r="I800">
        <v>21.1</v>
      </c>
      <c r="J800">
        <v>0</v>
      </c>
      <c r="K800" t="s">
        <v>22</v>
      </c>
      <c r="L800" t="s">
        <v>21</v>
      </c>
      <c r="M800" s="42">
        <v>129649.25</v>
      </c>
      <c r="N800" s="4">
        <v>83.889686549999993</v>
      </c>
      <c r="O800" s="5">
        <v>10876234.9439</v>
      </c>
      <c r="P800">
        <v>799</v>
      </c>
    </row>
    <row r="801" spans="1:16" hidden="1" x14ac:dyDescent="0.3">
      <c r="A801" s="3">
        <v>42804</v>
      </c>
      <c r="B801" s="3" t="str">
        <f t="shared" si="12"/>
        <v>Q1-2017</v>
      </c>
      <c r="C801" t="s">
        <v>11</v>
      </c>
      <c r="D801">
        <v>11</v>
      </c>
      <c r="E801" t="s">
        <v>4</v>
      </c>
      <c r="F801" s="1" t="str">
        <f>TEXT(EnergyDemand__2_14[[#This Row],[Date]],"yyyy")</f>
        <v>2017</v>
      </c>
      <c r="G801">
        <v>18.5</v>
      </c>
      <c r="H801">
        <v>23.8</v>
      </c>
      <c r="I801">
        <v>19.399999999999999</v>
      </c>
      <c r="J801">
        <v>0</v>
      </c>
      <c r="K801" t="s">
        <v>22</v>
      </c>
      <c r="L801" t="s">
        <v>21</v>
      </c>
      <c r="M801" s="42">
        <v>125346.075</v>
      </c>
      <c r="N801" s="4">
        <v>82.034537619999995</v>
      </c>
      <c r="O801" s="5">
        <v>10282707.3051</v>
      </c>
      <c r="P801">
        <v>800</v>
      </c>
    </row>
    <row r="802" spans="1:16" hidden="1" x14ac:dyDescent="0.3">
      <c r="A802" s="3">
        <v>42805</v>
      </c>
      <c r="B802" s="3" t="str">
        <f t="shared" si="12"/>
        <v>Q1-2017</v>
      </c>
      <c r="C802" t="s">
        <v>11</v>
      </c>
      <c r="D802">
        <v>11</v>
      </c>
      <c r="E802" t="s">
        <v>5</v>
      </c>
      <c r="F802" s="1" t="str">
        <f>TEXT(EnergyDemand__2_14[[#This Row],[Date]],"yyyy")</f>
        <v>2017</v>
      </c>
      <c r="G802">
        <v>18</v>
      </c>
      <c r="H802">
        <v>26.4</v>
      </c>
      <c r="I802">
        <v>13.9</v>
      </c>
      <c r="J802">
        <v>0</v>
      </c>
      <c r="K802" t="s">
        <v>22</v>
      </c>
      <c r="L802" t="s">
        <v>21</v>
      </c>
      <c r="M802" s="42">
        <v>108816.81</v>
      </c>
      <c r="N802" s="4">
        <v>50.762326090000002</v>
      </c>
      <c r="O802" s="5">
        <v>5523794.3932999996</v>
      </c>
      <c r="P802">
        <v>801</v>
      </c>
    </row>
    <row r="803" spans="1:16" hidden="1" x14ac:dyDescent="0.3">
      <c r="A803" s="3">
        <v>42806</v>
      </c>
      <c r="B803" s="3" t="str">
        <f t="shared" si="12"/>
        <v>Q1-2017</v>
      </c>
      <c r="C803" t="s">
        <v>11</v>
      </c>
      <c r="D803">
        <v>11</v>
      </c>
      <c r="E803" t="s">
        <v>6</v>
      </c>
      <c r="F803" s="1" t="str">
        <f>TEXT(EnergyDemand__2_14[[#This Row],[Date]],"yyyy")</f>
        <v>2017</v>
      </c>
      <c r="G803">
        <v>17.899999999999999</v>
      </c>
      <c r="H803">
        <v>27.1</v>
      </c>
      <c r="I803">
        <v>19.600000000000001</v>
      </c>
      <c r="J803">
        <v>0</v>
      </c>
      <c r="K803" t="s">
        <v>22</v>
      </c>
      <c r="L803" t="s">
        <v>21</v>
      </c>
      <c r="M803" s="42">
        <v>102617.51</v>
      </c>
      <c r="N803" s="4">
        <v>42.480560560000001</v>
      </c>
      <c r="O803" s="5">
        <v>4359249.3481000001</v>
      </c>
      <c r="P803">
        <v>802</v>
      </c>
    </row>
    <row r="804" spans="1:16" hidden="1" x14ac:dyDescent="0.3">
      <c r="A804" s="3">
        <v>42807</v>
      </c>
      <c r="B804" s="3" t="str">
        <f t="shared" si="12"/>
        <v>Q1-2017</v>
      </c>
      <c r="C804" t="s">
        <v>11</v>
      </c>
      <c r="D804">
        <v>12</v>
      </c>
      <c r="E804" t="s">
        <v>7</v>
      </c>
      <c r="F804" s="1" t="str">
        <f>TEXT(EnergyDemand__2_14[[#This Row],[Date]],"yyyy")</f>
        <v>2017</v>
      </c>
      <c r="G804">
        <v>15.7</v>
      </c>
      <c r="H804">
        <v>24.3</v>
      </c>
      <c r="I804">
        <v>20.7</v>
      </c>
      <c r="J804">
        <v>0.2</v>
      </c>
      <c r="K804" t="s">
        <v>22</v>
      </c>
      <c r="L804" t="s">
        <v>22</v>
      </c>
      <c r="M804" s="42">
        <v>104468.9</v>
      </c>
      <c r="N804" s="4">
        <v>66.843722060000005</v>
      </c>
      <c r="O804" s="5">
        <v>6983090.1155000003</v>
      </c>
      <c r="P804">
        <v>803</v>
      </c>
    </row>
    <row r="805" spans="1:16" hidden="1" x14ac:dyDescent="0.3">
      <c r="A805" s="3">
        <v>42808</v>
      </c>
      <c r="B805" s="3" t="str">
        <f t="shared" si="12"/>
        <v>Q1-2017</v>
      </c>
      <c r="C805" t="s">
        <v>11</v>
      </c>
      <c r="D805">
        <v>12</v>
      </c>
      <c r="E805" t="s">
        <v>8</v>
      </c>
      <c r="F805" s="1" t="str">
        <f>TEXT(EnergyDemand__2_14[[#This Row],[Date]],"yyyy")</f>
        <v>2017</v>
      </c>
      <c r="G805">
        <v>18.8</v>
      </c>
      <c r="H805">
        <v>32.700000000000003</v>
      </c>
      <c r="I805">
        <v>20.8</v>
      </c>
      <c r="J805">
        <v>0</v>
      </c>
      <c r="K805" t="s">
        <v>22</v>
      </c>
      <c r="L805" t="s">
        <v>21</v>
      </c>
      <c r="M805" s="42">
        <v>133227.785</v>
      </c>
      <c r="N805" s="4">
        <v>101.4423563</v>
      </c>
      <c r="O805" s="5">
        <v>13514940.435000001</v>
      </c>
      <c r="P805">
        <v>804</v>
      </c>
    </row>
    <row r="806" spans="1:16" hidden="1" x14ac:dyDescent="0.3">
      <c r="A806" s="3">
        <v>42809</v>
      </c>
      <c r="B806" s="3" t="str">
        <f t="shared" si="12"/>
        <v>Q1-2017</v>
      </c>
      <c r="C806" t="s">
        <v>11</v>
      </c>
      <c r="D806">
        <v>12</v>
      </c>
      <c r="E806" t="s">
        <v>9</v>
      </c>
      <c r="F806" s="1" t="str">
        <f>TEXT(EnergyDemand__2_14[[#This Row],[Date]],"yyyy")</f>
        <v>2017</v>
      </c>
      <c r="G806">
        <v>20.8</v>
      </c>
      <c r="H806">
        <v>33.200000000000003</v>
      </c>
      <c r="I806">
        <v>18.899999999999999</v>
      </c>
      <c r="J806">
        <v>0</v>
      </c>
      <c r="K806" t="s">
        <v>22</v>
      </c>
      <c r="L806" t="s">
        <v>21</v>
      </c>
      <c r="M806" s="42">
        <v>139672.83499999999</v>
      </c>
      <c r="N806" s="4">
        <v>102.0122176</v>
      </c>
      <c r="O806" s="5">
        <v>14248335.6368</v>
      </c>
      <c r="P806">
        <v>805</v>
      </c>
    </row>
    <row r="807" spans="1:16" hidden="1" x14ac:dyDescent="0.3">
      <c r="A807" s="3">
        <v>42810</v>
      </c>
      <c r="B807" s="3" t="str">
        <f t="shared" si="12"/>
        <v>Q1-2017</v>
      </c>
      <c r="C807" t="s">
        <v>11</v>
      </c>
      <c r="D807">
        <v>12</v>
      </c>
      <c r="E807" t="s">
        <v>3</v>
      </c>
      <c r="F807" s="1" t="str">
        <f>TEXT(EnergyDemand__2_14[[#This Row],[Date]],"yyyy")</f>
        <v>2017</v>
      </c>
      <c r="G807">
        <v>21.7</v>
      </c>
      <c r="H807">
        <v>23</v>
      </c>
      <c r="I807">
        <v>4.8</v>
      </c>
      <c r="J807">
        <v>1.8</v>
      </c>
      <c r="K807" t="s">
        <v>22</v>
      </c>
      <c r="L807" t="s">
        <v>21</v>
      </c>
      <c r="M807" s="42">
        <v>124255.97500000001</v>
      </c>
      <c r="N807" s="4">
        <v>87.894020850000004</v>
      </c>
      <c r="O807" s="5">
        <v>10921357.2574</v>
      </c>
      <c r="P807">
        <v>806</v>
      </c>
    </row>
    <row r="808" spans="1:16" hidden="1" x14ac:dyDescent="0.3">
      <c r="A808" s="3">
        <v>42811</v>
      </c>
      <c r="B808" s="3" t="str">
        <f t="shared" si="12"/>
        <v>Q1-2017</v>
      </c>
      <c r="C808" t="s">
        <v>11</v>
      </c>
      <c r="D808">
        <v>12</v>
      </c>
      <c r="E808" t="s">
        <v>4</v>
      </c>
      <c r="F808" s="1" t="str">
        <f>TEXT(EnergyDemand__2_14[[#This Row],[Date]],"yyyy")</f>
        <v>2017</v>
      </c>
      <c r="G808">
        <v>15.8</v>
      </c>
      <c r="H808">
        <v>22.1</v>
      </c>
      <c r="I808">
        <v>20.100000000000001</v>
      </c>
      <c r="J808">
        <v>0</v>
      </c>
      <c r="K808" t="s">
        <v>22</v>
      </c>
      <c r="L808" t="s">
        <v>21</v>
      </c>
      <c r="M808" s="42">
        <v>111612.075</v>
      </c>
      <c r="N808" s="4">
        <v>70.74607288</v>
      </c>
      <c r="O808" s="5">
        <v>7896115.9922000002</v>
      </c>
      <c r="P808">
        <v>807</v>
      </c>
    </row>
    <row r="809" spans="1:16" hidden="1" x14ac:dyDescent="0.3">
      <c r="A809" s="3">
        <v>42812</v>
      </c>
      <c r="B809" s="3" t="str">
        <f t="shared" si="12"/>
        <v>Q1-2017</v>
      </c>
      <c r="C809" t="s">
        <v>11</v>
      </c>
      <c r="D809">
        <v>12</v>
      </c>
      <c r="E809" t="s">
        <v>5</v>
      </c>
      <c r="F809" s="1" t="str">
        <f>TEXT(EnergyDemand__2_14[[#This Row],[Date]],"yyyy")</f>
        <v>2017</v>
      </c>
      <c r="G809">
        <v>12.4</v>
      </c>
      <c r="H809">
        <v>30.8</v>
      </c>
      <c r="I809">
        <v>19.899999999999999</v>
      </c>
      <c r="J809">
        <v>0</v>
      </c>
      <c r="K809" t="s">
        <v>22</v>
      </c>
      <c r="L809" t="s">
        <v>21</v>
      </c>
      <c r="M809" s="42">
        <v>107731.78</v>
      </c>
      <c r="N809" s="4">
        <v>68.877097030000002</v>
      </c>
      <c r="O809" s="5">
        <v>7420252.2642999999</v>
      </c>
      <c r="P809">
        <v>808</v>
      </c>
    </row>
    <row r="810" spans="1:16" hidden="1" x14ac:dyDescent="0.3">
      <c r="A810" s="3">
        <v>42813</v>
      </c>
      <c r="B810" s="3" t="str">
        <f t="shared" si="12"/>
        <v>Q1-2017</v>
      </c>
      <c r="C810" t="s">
        <v>11</v>
      </c>
      <c r="D810">
        <v>12</v>
      </c>
      <c r="E810" t="s">
        <v>6</v>
      </c>
      <c r="F810" s="1" t="str">
        <f>TEXT(EnergyDemand__2_14[[#This Row],[Date]],"yyyy")</f>
        <v>2017</v>
      </c>
      <c r="G810">
        <v>14.5</v>
      </c>
      <c r="H810">
        <v>33.5</v>
      </c>
      <c r="I810">
        <v>19.7</v>
      </c>
      <c r="J810">
        <v>0</v>
      </c>
      <c r="K810" t="s">
        <v>22</v>
      </c>
      <c r="L810" t="s">
        <v>21</v>
      </c>
      <c r="M810" s="42">
        <v>113593.82</v>
      </c>
      <c r="N810" s="4">
        <v>121.12201020000001</v>
      </c>
      <c r="O810" s="5">
        <v>13758711.8247</v>
      </c>
      <c r="P810">
        <v>809</v>
      </c>
    </row>
    <row r="811" spans="1:16" hidden="1" x14ac:dyDescent="0.3">
      <c r="A811" s="3">
        <v>42814</v>
      </c>
      <c r="B811" s="3" t="str">
        <f t="shared" si="12"/>
        <v>Q1-2017</v>
      </c>
      <c r="C811" t="s">
        <v>11</v>
      </c>
      <c r="D811">
        <v>13</v>
      </c>
      <c r="E811" t="s">
        <v>7</v>
      </c>
      <c r="F811" s="1" t="str">
        <f>TEXT(EnergyDemand__2_14[[#This Row],[Date]],"yyyy")</f>
        <v>2017</v>
      </c>
      <c r="G811">
        <v>19.3</v>
      </c>
      <c r="H811">
        <v>28</v>
      </c>
      <c r="I811">
        <v>11.3</v>
      </c>
      <c r="J811">
        <v>0</v>
      </c>
      <c r="K811" t="s">
        <v>22</v>
      </c>
      <c r="L811" t="s">
        <v>21</v>
      </c>
      <c r="M811" s="42">
        <v>131980.98499999999</v>
      </c>
      <c r="N811" s="4">
        <v>184.82347909999999</v>
      </c>
      <c r="O811" s="5">
        <v>24393184.822700001</v>
      </c>
      <c r="P811">
        <v>810</v>
      </c>
    </row>
    <row r="812" spans="1:16" hidden="1" x14ac:dyDescent="0.3">
      <c r="A812" s="3">
        <v>42815</v>
      </c>
      <c r="B812" s="3" t="str">
        <f t="shared" si="12"/>
        <v>Q1-2017</v>
      </c>
      <c r="C812" t="s">
        <v>11</v>
      </c>
      <c r="D812">
        <v>13</v>
      </c>
      <c r="E812" t="s">
        <v>8</v>
      </c>
      <c r="F812" s="1" t="str">
        <f>TEXT(EnergyDemand__2_14[[#This Row],[Date]],"yyyy")</f>
        <v>2017</v>
      </c>
      <c r="G812">
        <v>19.899999999999999</v>
      </c>
      <c r="H812">
        <v>26.1</v>
      </c>
      <c r="I812">
        <v>6.1</v>
      </c>
      <c r="J812">
        <v>4.4000000000000004</v>
      </c>
      <c r="K812" t="s">
        <v>22</v>
      </c>
      <c r="L812" t="s">
        <v>21</v>
      </c>
      <c r="M812" s="42">
        <v>127625.36500000001</v>
      </c>
      <c r="N812" s="4">
        <v>112.9036926</v>
      </c>
      <c r="O812" s="5">
        <v>14409374.9779</v>
      </c>
      <c r="P812">
        <v>811</v>
      </c>
    </row>
    <row r="813" spans="1:16" hidden="1" x14ac:dyDescent="0.3">
      <c r="A813" s="3">
        <v>42816</v>
      </c>
      <c r="B813" s="3" t="str">
        <f t="shared" si="12"/>
        <v>Q1-2017</v>
      </c>
      <c r="C813" t="s">
        <v>11</v>
      </c>
      <c r="D813">
        <v>13</v>
      </c>
      <c r="E813" t="s">
        <v>9</v>
      </c>
      <c r="F813" s="1" t="str">
        <f>TEXT(EnergyDemand__2_14[[#This Row],[Date]],"yyyy")</f>
        <v>2017</v>
      </c>
      <c r="G813">
        <v>17.8</v>
      </c>
      <c r="H813">
        <v>21.8</v>
      </c>
      <c r="I813">
        <v>7.3</v>
      </c>
      <c r="J813">
        <v>9.1999999999999993</v>
      </c>
      <c r="K813" t="s">
        <v>22</v>
      </c>
      <c r="L813" t="s">
        <v>21</v>
      </c>
      <c r="M813" s="42">
        <v>114696.37</v>
      </c>
      <c r="N813" s="4">
        <v>77.000286310000007</v>
      </c>
      <c r="O813" s="5">
        <v>8831653.3287000004</v>
      </c>
      <c r="P813">
        <v>812</v>
      </c>
    </row>
    <row r="814" spans="1:16" hidden="1" x14ac:dyDescent="0.3">
      <c r="A814" s="3">
        <v>42817</v>
      </c>
      <c r="B814" s="3" t="str">
        <f t="shared" si="12"/>
        <v>Q1-2017</v>
      </c>
      <c r="C814" t="s">
        <v>11</v>
      </c>
      <c r="D814">
        <v>13</v>
      </c>
      <c r="E814" t="s">
        <v>3</v>
      </c>
      <c r="F814" s="1" t="str">
        <f>TEXT(EnergyDemand__2_14[[#This Row],[Date]],"yyyy")</f>
        <v>2017</v>
      </c>
      <c r="G814">
        <v>16.2</v>
      </c>
      <c r="H814">
        <v>25.1</v>
      </c>
      <c r="I814">
        <v>17.2</v>
      </c>
      <c r="J814">
        <v>0</v>
      </c>
      <c r="K814" t="s">
        <v>22</v>
      </c>
      <c r="L814" t="s">
        <v>21</v>
      </c>
      <c r="M814" s="42">
        <v>111632.83500000001</v>
      </c>
      <c r="N814" s="4">
        <v>97.823059580000006</v>
      </c>
      <c r="O814" s="5">
        <v>10920265.4693</v>
      </c>
      <c r="P814">
        <v>813</v>
      </c>
    </row>
    <row r="815" spans="1:16" hidden="1" x14ac:dyDescent="0.3">
      <c r="A815" s="3">
        <v>42818</v>
      </c>
      <c r="B815" s="3" t="str">
        <f t="shared" si="12"/>
        <v>Q1-2017</v>
      </c>
      <c r="C815" t="s">
        <v>11</v>
      </c>
      <c r="D815">
        <v>13</v>
      </c>
      <c r="E815" t="s">
        <v>4</v>
      </c>
      <c r="F815" s="1" t="str">
        <f>TEXT(EnergyDemand__2_14[[#This Row],[Date]],"yyyy")</f>
        <v>2017</v>
      </c>
      <c r="G815">
        <v>13.9</v>
      </c>
      <c r="H815">
        <v>24.7</v>
      </c>
      <c r="I815">
        <v>16.100000000000001</v>
      </c>
      <c r="J815">
        <v>0</v>
      </c>
      <c r="K815" t="s">
        <v>22</v>
      </c>
      <c r="L815" t="s">
        <v>21</v>
      </c>
      <c r="M815" s="42">
        <v>115411.41</v>
      </c>
      <c r="N815" s="4">
        <v>118.4496111</v>
      </c>
      <c r="O815" s="5">
        <v>13670436.630999999</v>
      </c>
      <c r="P815">
        <v>814</v>
      </c>
    </row>
    <row r="816" spans="1:16" hidden="1" x14ac:dyDescent="0.3">
      <c r="A816" s="3">
        <v>42819</v>
      </c>
      <c r="B816" s="3" t="str">
        <f t="shared" si="12"/>
        <v>Q1-2017</v>
      </c>
      <c r="C816" t="s">
        <v>11</v>
      </c>
      <c r="D816">
        <v>13</v>
      </c>
      <c r="E816" t="s">
        <v>5</v>
      </c>
      <c r="F816" s="1" t="str">
        <f>TEXT(EnergyDemand__2_14[[#This Row],[Date]],"yyyy")</f>
        <v>2017</v>
      </c>
      <c r="G816">
        <v>15.3</v>
      </c>
      <c r="H816">
        <v>29.7</v>
      </c>
      <c r="I816">
        <v>13.5</v>
      </c>
      <c r="J816">
        <v>0</v>
      </c>
      <c r="K816" t="s">
        <v>22</v>
      </c>
      <c r="L816" t="s">
        <v>21</v>
      </c>
      <c r="M816" s="42">
        <v>107465.98</v>
      </c>
      <c r="N816" s="4">
        <v>138.79475579999999</v>
      </c>
      <c r="O816" s="5">
        <v>14915714.4509</v>
      </c>
      <c r="P816">
        <v>815</v>
      </c>
    </row>
    <row r="817" spans="1:16" hidden="1" x14ac:dyDescent="0.3">
      <c r="A817" s="3">
        <v>42820</v>
      </c>
      <c r="B817" s="3" t="str">
        <f t="shared" si="12"/>
        <v>Q1-2017</v>
      </c>
      <c r="C817" t="s">
        <v>11</v>
      </c>
      <c r="D817">
        <v>13</v>
      </c>
      <c r="E817" t="s">
        <v>6</v>
      </c>
      <c r="F817" s="1" t="str">
        <f>TEXT(EnergyDemand__2_14[[#This Row],[Date]],"yyyy")</f>
        <v>2017</v>
      </c>
      <c r="G817">
        <v>19.3</v>
      </c>
      <c r="H817">
        <v>26.7</v>
      </c>
      <c r="I817">
        <v>14.6</v>
      </c>
      <c r="J817">
        <v>0</v>
      </c>
      <c r="K817" t="s">
        <v>22</v>
      </c>
      <c r="L817" t="s">
        <v>21</v>
      </c>
      <c r="M817" s="42">
        <v>104189.1</v>
      </c>
      <c r="N817" s="4">
        <v>147.4805929</v>
      </c>
      <c r="O817" s="5">
        <v>15365870.241699999</v>
      </c>
      <c r="P817">
        <v>816</v>
      </c>
    </row>
    <row r="818" spans="1:16" hidden="1" x14ac:dyDescent="0.3">
      <c r="A818" s="3">
        <v>42821</v>
      </c>
      <c r="B818" s="3" t="str">
        <f t="shared" si="12"/>
        <v>Q1-2017</v>
      </c>
      <c r="C818" t="s">
        <v>11</v>
      </c>
      <c r="D818">
        <v>14</v>
      </c>
      <c r="E818" t="s">
        <v>7</v>
      </c>
      <c r="F818" s="1" t="str">
        <f>TEXT(EnergyDemand__2_14[[#This Row],[Date]],"yyyy")</f>
        <v>2017</v>
      </c>
      <c r="G818">
        <v>19.3</v>
      </c>
      <c r="H818">
        <v>31.9</v>
      </c>
      <c r="I818">
        <v>7.6</v>
      </c>
      <c r="J818">
        <v>0</v>
      </c>
      <c r="K818" t="s">
        <v>22</v>
      </c>
      <c r="L818" t="s">
        <v>21</v>
      </c>
      <c r="M818" s="42">
        <v>116237.22</v>
      </c>
      <c r="N818" s="4">
        <v>118.5621993</v>
      </c>
      <c r="O818" s="5">
        <v>13781340.443700001</v>
      </c>
      <c r="P818">
        <v>817</v>
      </c>
    </row>
    <row r="819" spans="1:16" hidden="1" x14ac:dyDescent="0.3">
      <c r="A819" s="3">
        <v>42822</v>
      </c>
      <c r="B819" s="3" t="str">
        <f t="shared" si="12"/>
        <v>Q1-2017</v>
      </c>
      <c r="C819" t="s">
        <v>11</v>
      </c>
      <c r="D819">
        <v>14</v>
      </c>
      <c r="E819" t="s">
        <v>8</v>
      </c>
      <c r="F819" s="1" t="str">
        <f>TEXT(EnergyDemand__2_14[[#This Row],[Date]],"yyyy")</f>
        <v>2017</v>
      </c>
      <c r="G819">
        <v>11.9</v>
      </c>
      <c r="H819">
        <v>24.3</v>
      </c>
      <c r="I819">
        <v>17.8</v>
      </c>
      <c r="J819">
        <v>4.2</v>
      </c>
      <c r="K819" t="s">
        <v>22</v>
      </c>
      <c r="L819" t="s">
        <v>21</v>
      </c>
      <c r="M819" s="42">
        <v>111032.97500000001</v>
      </c>
      <c r="N819" s="4">
        <v>121.90563229999999</v>
      </c>
      <c r="O819" s="5">
        <v>13535545.023499999</v>
      </c>
      <c r="P819">
        <v>818</v>
      </c>
    </row>
    <row r="820" spans="1:16" hidden="1" x14ac:dyDescent="0.3">
      <c r="A820" s="3">
        <v>42823</v>
      </c>
      <c r="B820" s="3" t="str">
        <f t="shared" si="12"/>
        <v>Q1-2017</v>
      </c>
      <c r="C820" t="s">
        <v>11</v>
      </c>
      <c r="D820">
        <v>14</v>
      </c>
      <c r="E820" t="s">
        <v>9</v>
      </c>
      <c r="F820" s="1" t="str">
        <f>TEXT(EnergyDemand__2_14[[#This Row],[Date]],"yyyy")</f>
        <v>2017</v>
      </c>
      <c r="G820">
        <v>13.9</v>
      </c>
      <c r="H820">
        <v>27.2</v>
      </c>
      <c r="I820">
        <v>14.7</v>
      </c>
      <c r="J820">
        <v>0.2</v>
      </c>
      <c r="K820" t="s">
        <v>22</v>
      </c>
      <c r="L820" t="s">
        <v>21</v>
      </c>
      <c r="M820" s="42">
        <v>109640.33</v>
      </c>
      <c r="N820" s="4">
        <v>133.7982653</v>
      </c>
      <c r="O820" s="5">
        <v>14669685.960899999</v>
      </c>
      <c r="P820">
        <v>819</v>
      </c>
    </row>
    <row r="821" spans="1:16" hidden="1" x14ac:dyDescent="0.3">
      <c r="A821" s="3">
        <v>42824</v>
      </c>
      <c r="B821" s="3" t="str">
        <f t="shared" si="12"/>
        <v>Q1-2017</v>
      </c>
      <c r="C821" t="s">
        <v>11</v>
      </c>
      <c r="D821">
        <v>14</v>
      </c>
      <c r="E821" t="s">
        <v>3</v>
      </c>
      <c r="F821" s="1" t="str">
        <f>TEXT(EnergyDemand__2_14[[#This Row],[Date]],"yyyy")</f>
        <v>2017</v>
      </c>
      <c r="G821">
        <v>10.199999999999999</v>
      </c>
      <c r="H821">
        <v>17.899999999999999</v>
      </c>
      <c r="I821">
        <v>13</v>
      </c>
      <c r="J821">
        <v>3.4</v>
      </c>
      <c r="K821" t="s">
        <v>22</v>
      </c>
      <c r="L821" t="s">
        <v>21</v>
      </c>
      <c r="M821" s="42">
        <v>107491.87</v>
      </c>
      <c r="N821" s="4">
        <v>115.1902122</v>
      </c>
      <c r="O821" s="5">
        <v>12382011.315099999</v>
      </c>
      <c r="P821">
        <v>820</v>
      </c>
    </row>
    <row r="822" spans="1:16" hidden="1" x14ac:dyDescent="0.3">
      <c r="A822" s="3">
        <v>42825</v>
      </c>
      <c r="B822" s="3" t="str">
        <f t="shared" si="12"/>
        <v>Q1-2017</v>
      </c>
      <c r="C822" t="s">
        <v>11</v>
      </c>
      <c r="D822">
        <v>14</v>
      </c>
      <c r="E822" t="s">
        <v>4</v>
      </c>
      <c r="F822" s="1" t="str">
        <f>TEXT(EnergyDemand__2_14[[#This Row],[Date]],"yyyy")</f>
        <v>2017</v>
      </c>
      <c r="G822">
        <v>10.1</v>
      </c>
      <c r="H822">
        <v>17.899999999999999</v>
      </c>
      <c r="I822">
        <v>12.3</v>
      </c>
      <c r="J822">
        <v>2.8</v>
      </c>
      <c r="K822" t="s">
        <v>21</v>
      </c>
      <c r="L822" t="s">
        <v>21</v>
      </c>
      <c r="M822" s="42">
        <v>110662.245</v>
      </c>
      <c r="N822" s="4">
        <v>145.21906050000001</v>
      </c>
      <c r="O822" s="5">
        <v>16070267.251700001</v>
      </c>
      <c r="P822">
        <v>821</v>
      </c>
    </row>
    <row r="823" spans="1:16" hidden="1" x14ac:dyDescent="0.3">
      <c r="A823" s="3">
        <v>42826</v>
      </c>
      <c r="B823" s="3" t="str">
        <f t="shared" si="12"/>
        <v>Q2-2017</v>
      </c>
      <c r="C823" t="s">
        <v>12</v>
      </c>
      <c r="D823">
        <v>14</v>
      </c>
      <c r="E823" t="s">
        <v>5</v>
      </c>
      <c r="F823" s="1" t="str">
        <f>TEXT(EnergyDemand__2_14[[#This Row],[Date]],"yyyy")</f>
        <v>2017</v>
      </c>
      <c r="G823">
        <v>10</v>
      </c>
      <c r="H823">
        <v>19</v>
      </c>
      <c r="I823">
        <v>13.5</v>
      </c>
      <c r="J823">
        <v>0</v>
      </c>
      <c r="K823" t="s">
        <v>21</v>
      </c>
      <c r="L823" t="s">
        <v>21</v>
      </c>
      <c r="M823" s="42">
        <v>97402.264999999999</v>
      </c>
      <c r="N823" s="4">
        <v>99.249181780000001</v>
      </c>
      <c r="O823" s="5">
        <v>9667095.1048000008</v>
      </c>
      <c r="P823">
        <v>822</v>
      </c>
    </row>
    <row r="824" spans="1:16" hidden="1" x14ac:dyDescent="0.3">
      <c r="A824" s="3">
        <v>42827</v>
      </c>
      <c r="B824" s="3" t="str">
        <f t="shared" si="12"/>
        <v>Q2-2017</v>
      </c>
      <c r="C824" t="s">
        <v>12</v>
      </c>
      <c r="D824">
        <v>14</v>
      </c>
      <c r="E824" t="s">
        <v>6</v>
      </c>
      <c r="F824" s="1" t="str">
        <f>TEXT(EnergyDemand__2_14[[#This Row],[Date]],"yyyy")</f>
        <v>2017</v>
      </c>
      <c r="G824">
        <v>11.7</v>
      </c>
      <c r="H824">
        <v>18.2</v>
      </c>
      <c r="I824">
        <v>10.1</v>
      </c>
      <c r="J824">
        <v>0.4</v>
      </c>
      <c r="K824" t="s">
        <v>21</v>
      </c>
      <c r="L824" t="s">
        <v>21</v>
      </c>
      <c r="M824" s="42">
        <v>94477.095000000001</v>
      </c>
      <c r="N824" s="4">
        <v>92.915735170000005</v>
      </c>
      <c r="O824" s="5">
        <v>8778408.7387000006</v>
      </c>
      <c r="P824">
        <v>823</v>
      </c>
    </row>
    <row r="825" spans="1:16" hidden="1" x14ac:dyDescent="0.3">
      <c r="A825" s="3">
        <v>42828</v>
      </c>
      <c r="B825" s="3" t="str">
        <f t="shared" si="12"/>
        <v>Q2-2017</v>
      </c>
      <c r="C825" t="s">
        <v>12</v>
      </c>
      <c r="D825">
        <v>15</v>
      </c>
      <c r="E825" t="s">
        <v>7</v>
      </c>
      <c r="F825" s="1" t="str">
        <f>TEXT(EnergyDemand__2_14[[#This Row],[Date]],"yyyy")</f>
        <v>2017</v>
      </c>
      <c r="G825">
        <v>8.1999999999999993</v>
      </c>
      <c r="H825">
        <v>21.5</v>
      </c>
      <c r="I825">
        <v>16.8</v>
      </c>
      <c r="J825">
        <v>0</v>
      </c>
      <c r="K825" t="s">
        <v>21</v>
      </c>
      <c r="L825" t="s">
        <v>21</v>
      </c>
      <c r="M825" s="42">
        <v>107895.52499999999</v>
      </c>
      <c r="N825" s="4">
        <v>106.4521598</v>
      </c>
      <c r="O825" s="5">
        <v>11485711.669</v>
      </c>
      <c r="P825">
        <v>824</v>
      </c>
    </row>
    <row r="826" spans="1:16" hidden="1" x14ac:dyDescent="0.3">
      <c r="A826" s="3">
        <v>42829</v>
      </c>
      <c r="B826" s="3" t="str">
        <f t="shared" si="12"/>
        <v>Q2-2017</v>
      </c>
      <c r="C826" t="s">
        <v>12</v>
      </c>
      <c r="D826">
        <v>15</v>
      </c>
      <c r="E826" t="s">
        <v>8</v>
      </c>
      <c r="F826" s="1" t="str">
        <f>TEXT(EnergyDemand__2_14[[#This Row],[Date]],"yyyy")</f>
        <v>2017</v>
      </c>
      <c r="G826">
        <v>10</v>
      </c>
      <c r="H826">
        <v>24.4</v>
      </c>
      <c r="I826">
        <v>16.399999999999999</v>
      </c>
      <c r="J826">
        <v>0</v>
      </c>
      <c r="K826" t="s">
        <v>21</v>
      </c>
      <c r="L826" t="s">
        <v>21</v>
      </c>
      <c r="M826" s="42">
        <v>113138.67</v>
      </c>
      <c r="N826" s="4">
        <v>122.6614787</v>
      </c>
      <c r="O826" s="5">
        <v>13877756.5604</v>
      </c>
      <c r="P826">
        <v>825</v>
      </c>
    </row>
    <row r="827" spans="1:16" hidden="1" x14ac:dyDescent="0.3">
      <c r="A827" s="3">
        <v>42830</v>
      </c>
      <c r="B827" s="3" t="str">
        <f t="shared" si="12"/>
        <v>Q2-2017</v>
      </c>
      <c r="C827" t="s">
        <v>12</v>
      </c>
      <c r="D827">
        <v>15</v>
      </c>
      <c r="E827" t="s">
        <v>9</v>
      </c>
      <c r="F827" s="1" t="str">
        <f>TEXT(EnergyDemand__2_14[[#This Row],[Date]],"yyyy")</f>
        <v>2017</v>
      </c>
      <c r="G827">
        <v>11</v>
      </c>
      <c r="H827">
        <v>25.4</v>
      </c>
      <c r="I827">
        <v>15.8</v>
      </c>
      <c r="J827">
        <v>0</v>
      </c>
      <c r="K827" t="s">
        <v>21</v>
      </c>
      <c r="L827" t="s">
        <v>21</v>
      </c>
      <c r="M827" s="42">
        <v>114191.35</v>
      </c>
      <c r="N827" s="4">
        <v>142.28042669999999</v>
      </c>
      <c r="O827" s="5">
        <v>16247194.0034</v>
      </c>
      <c r="P827">
        <v>826</v>
      </c>
    </row>
    <row r="828" spans="1:16" hidden="1" x14ac:dyDescent="0.3">
      <c r="A828" s="3">
        <v>42831</v>
      </c>
      <c r="B828" s="3" t="str">
        <f t="shared" si="12"/>
        <v>Q2-2017</v>
      </c>
      <c r="C828" t="s">
        <v>12</v>
      </c>
      <c r="D828">
        <v>15</v>
      </c>
      <c r="E828" t="s">
        <v>3</v>
      </c>
      <c r="F828" s="1" t="str">
        <f>TEXT(EnergyDemand__2_14[[#This Row],[Date]],"yyyy")</f>
        <v>2017</v>
      </c>
      <c r="G828">
        <v>12</v>
      </c>
      <c r="H828">
        <v>26.6</v>
      </c>
      <c r="I828">
        <v>13.5</v>
      </c>
      <c r="J828">
        <v>0</v>
      </c>
      <c r="K828" t="s">
        <v>21</v>
      </c>
      <c r="L828" t="s">
        <v>21</v>
      </c>
      <c r="M828" s="42">
        <v>114817.30499999999</v>
      </c>
      <c r="N828" s="4">
        <v>126.18198750000001</v>
      </c>
      <c r="O828" s="5">
        <v>14487875.7443</v>
      </c>
      <c r="P828">
        <v>827</v>
      </c>
    </row>
    <row r="829" spans="1:16" hidden="1" x14ac:dyDescent="0.3">
      <c r="A829" s="3">
        <v>42832</v>
      </c>
      <c r="B829" s="3" t="str">
        <f t="shared" si="12"/>
        <v>Q2-2017</v>
      </c>
      <c r="C829" t="s">
        <v>12</v>
      </c>
      <c r="D829">
        <v>15</v>
      </c>
      <c r="E829" t="s">
        <v>4</v>
      </c>
      <c r="F829" s="1" t="str">
        <f>TEXT(EnergyDemand__2_14[[#This Row],[Date]],"yyyy")</f>
        <v>2017</v>
      </c>
      <c r="G829">
        <v>12.7</v>
      </c>
      <c r="H829">
        <v>26.2</v>
      </c>
      <c r="I829">
        <v>15.6</v>
      </c>
      <c r="J829">
        <v>0</v>
      </c>
      <c r="K829" t="s">
        <v>21</v>
      </c>
      <c r="L829" t="s">
        <v>21</v>
      </c>
      <c r="M829" s="42">
        <v>110160.02499999999</v>
      </c>
      <c r="N829" s="4">
        <v>101.330421</v>
      </c>
      <c r="O829" s="5">
        <v>11162561.7106</v>
      </c>
      <c r="P829">
        <v>828</v>
      </c>
    </row>
    <row r="830" spans="1:16" hidden="1" x14ac:dyDescent="0.3">
      <c r="A830" s="3">
        <v>42833</v>
      </c>
      <c r="B830" s="3" t="str">
        <f t="shared" si="12"/>
        <v>Q2-2017</v>
      </c>
      <c r="C830" t="s">
        <v>12</v>
      </c>
      <c r="D830">
        <v>15</v>
      </c>
      <c r="E830" t="s">
        <v>5</v>
      </c>
      <c r="F830" s="1" t="str">
        <f>TEXT(EnergyDemand__2_14[[#This Row],[Date]],"yyyy")</f>
        <v>2017</v>
      </c>
      <c r="G830">
        <v>18.600000000000001</v>
      </c>
      <c r="H830">
        <v>28.1</v>
      </c>
      <c r="I830">
        <v>13.8</v>
      </c>
      <c r="J830">
        <v>0</v>
      </c>
      <c r="K830" t="s">
        <v>21</v>
      </c>
      <c r="L830" t="s">
        <v>21</v>
      </c>
      <c r="M830" s="42">
        <v>99084.74</v>
      </c>
      <c r="N830" s="4">
        <v>95.867977690000004</v>
      </c>
      <c r="O830" s="5">
        <v>9499053.6436999999</v>
      </c>
      <c r="P830">
        <v>829</v>
      </c>
    </row>
    <row r="831" spans="1:16" hidden="1" x14ac:dyDescent="0.3">
      <c r="A831" s="3">
        <v>42834</v>
      </c>
      <c r="B831" s="3" t="str">
        <f t="shared" si="12"/>
        <v>Q2-2017</v>
      </c>
      <c r="C831" t="s">
        <v>12</v>
      </c>
      <c r="D831">
        <v>15</v>
      </c>
      <c r="E831" t="s">
        <v>6</v>
      </c>
      <c r="F831" s="1" t="str">
        <f>TEXT(EnergyDemand__2_14[[#This Row],[Date]],"yyyy")</f>
        <v>2017</v>
      </c>
      <c r="G831">
        <v>11.7</v>
      </c>
      <c r="H831">
        <v>15.2</v>
      </c>
      <c r="I831">
        <v>6.5</v>
      </c>
      <c r="J831">
        <v>10.6</v>
      </c>
      <c r="K831" t="s">
        <v>21</v>
      </c>
      <c r="L831" t="s">
        <v>21</v>
      </c>
      <c r="M831" s="42">
        <v>96041.895000000004</v>
      </c>
      <c r="N831" s="4">
        <v>74.591633180000002</v>
      </c>
      <c r="O831" s="5">
        <v>7163921.8017999995</v>
      </c>
      <c r="P831">
        <v>830</v>
      </c>
    </row>
    <row r="832" spans="1:16" hidden="1" x14ac:dyDescent="0.3">
      <c r="A832" s="3">
        <v>42835</v>
      </c>
      <c r="B832" s="3" t="str">
        <f t="shared" si="12"/>
        <v>Q2-2017</v>
      </c>
      <c r="C832" t="s">
        <v>12</v>
      </c>
      <c r="D832">
        <v>16</v>
      </c>
      <c r="E832" t="s">
        <v>7</v>
      </c>
      <c r="F832" s="1" t="str">
        <f>TEXT(EnergyDemand__2_14[[#This Row],[Date]],"yyyy")</f>
        <v>2017</v>
      </c>
      <c r="G832">
        <v>9</v>
      </c>
      <c r="H832">
        <v>17</v>
      </c>
      <c r="I832">
        <v>3</v>
      </c>
      <c r="J832">
        <v>25.4</v>
      </c>
      <c r="K832" t="s">
        <v>21</v>
      </c>
      <c r="L832" t="s">
        <v>21</v>
      </c>
      <c r="M832" s="42">
        <v>113287.05499999999</v>
      </c>
      <c r="N832" s="4">
        <v>111.8004887</v>
      </c>
      <c r="O832" s="5">
        <v>12665548.112400001</v>
      </c>
      <c r="P832">
        <v>831</v>
      </c>
    </row>
    <row r="833" spans="1:16" hidden="1" x14ac:dyDescent="0.3">
      <c r="A833" s="3">
        <v>42836</v>
      </c>
      <c r="B833" s="3" t="str">
        <f t="shared" si="12"/>
        <v>Q2-2017</v>
      </c>
      <c r="C833" t="s">
        <v>12</v>
      </c>
      <c r="D833">
        <v>16</v>
      </c>
      <c r="E833" t="s">
        <v>8</v>
      </c>
      <c r="F833" s="1" t="str">
        <f>TEXT(EnergyDemand__2_14[[#This Row],[Date]],"yyyy")</f>
        <v>2017</v>
      </c>
      <c r="G833">
        <v>12.3</v>
      </c>
      <c r="H833">
        <v>18.5</v>
      </c>
      <c r="I833">
        <v>13.5</v>
      </c>
      <c r="J833">
        <v>15.4</v>
      </c>
      <c r="K833" t="s">
        <v>21</v>
      </c>
      <c r="L833" t="s">
        <v>21</v>
      </c>
      <c r="M833" s="42">
        <v>114159.965</v>
      </c>
      <c r="N833" s="4">
        <v>130.03687339999999</v>
      </c>
      <c r="O833" s="5">
        <v>14845004.916099999</v>
      </c>
      <c r="P833">
        <v>832</v>
      </c>
    </row>
    <row r="834" spans="1:16" hidden="1" x14ac:dyDescent="0.3">
      <c r="A834" s="3">
        <v>42837</v>
      </c>
      <c r="B834" s="3" t="str">
        <f t="shared" ref="B834:B897" si="13">"Q" &amp;INT((MONTH(A834)+2)/3) &amp; "-" &amp; YEAR(A834)</f>
        <v>Q2-2017</v>
      </c>
      <c r="C834" t="s">
        <v>12</v>
      </c>
      <c r="D834">
        <v>16</v>
      </c>
      <c r="E834" t="s">
        <v>9</v>
      </c>
      <c r="F834" s="1" t="str">
        <f>TEXT(EnergyDemand__2_14[[#This Row],[Date]],"yyyy")</f>
        <v>2017</v>
      </c>
      <c r="G834">
        <v>10.8</v>
      </c>
      <c r="H834">
        <v>19.3</v>
      </c>
      <c r="I834">
        <v>14</v>
      </c>
      <c r="J834">
        <v>0</v>
      </c>
      <c r="K834" t="s">
        <v>21</v>
      </c>
      <c r="L834" t="s">
        <v>21</v>
      </c>
      <c r="M834" s="42">
        <v>114335.995</v>
      </c>
      <c r="N834" s="4">
        <v>126.572879</v>
      </c>
      <c r="O834" s="5">
        <v>14471836.0605</v>
      </c>
      <c r="P834">
        <v>833</v>
      </c>
    </row>
    <row r="835" spans="1:16" hidden="1" x14ac:dyDescent="0.3">
      <c r="A835" s="3">
        <v>42838</v>
      </c>
      <c r="B835" s="3" t="str">
        <f t="shared" si="13"/>
        <v>Q2-2017</v>
      </c>
      <c r="C835" t="s">
        <v>12</v>
      </c>
      <c r="D835">
        <v>16</v>
      </c>
      <c r="E835" t="s">
        <v>3</v>
      </c>
      <c r="F835" s="1" t="str">
        <f>TEXT(EnergyDemand__2_14[[#This Row],[Date]],"yyyy")</f>
        <v>2017</v>
      </c>
      <c r="G835">
        <v>10.9</v>
      </c>
      <c r="H835">
        <v>22.2</v>
      </c>
      <c r="I835">
        <v>13.9</v>
      </c>
      <c r="J835">
        <v>0</v>
      </c>
      <c r="K835" t="s">
        <v>21</v>
      </c>
      <c r="L835" t="s">
        <v>21</v>
      </c>
      <c r="M835" s="42">
        <v>112704.045</v>
      </c>
      <c r="N835" s="4">
        <v>117.53565020000001</v>
      </c>
      <c r="O835" s="5">
        <v>13246743.2092</v>
      </c>
      <c r="P835">
        <v>834</v>
      </c>
    </row>
    <row r="836" spans="1:16" hidden="1" x14ac:dyDescent="0.3">
      <c r="A836" s="3">
        <v>42839</v>
      </c>
      <c r="B836" s="3" t="str">
        <f t="shared" si="13"/>
        <v>Q2-2017</v>
      </c>
      <c r="C836" t="s">
        <v>12</v>
      </c>
      <c r="D836">
        <v>16</v>
      </c>
      <c r="E836" t="s">
        <v>4</v>
      </c>
      <c r="F836" s="1" t="str">
        <f>TEXT(EnergyDemand__2_14[[#This Row],[Date]],"yyyy")</f>
        <v>2017</v>
      </c>
      <c r="G836">
        <v>13</v>
      </c>
      <c r="H836">
        <v>17.899999999999999</v>
      </c>
      <c r="I836">
        <v>8.9</v>
      </c>
      <c r="J836">
        <v>0</v>
      </c>
      <c r="K836" t="s">
        <v>21</v>
      </c>
      <c r="L836" t="s">
        <v>22</v>
      </c>
      <c r="M836" s="42">
        <v>97436.41</v>
      </c>
      <c r="N836" s="4">
        <v>109.7650221</v>
      </c>
      <c r="O836" s="5">
        <v>10695109.697000001</v>
      </c>
      <c r="P836">
        <v>835</v>
      </c>
    </row>
    <row r="837" spans="1:16" hidden="1" x14ac:dyDescent="0.3">
      <c r="A837" s="3">
        <v>42840</v>
      </c>
      <c r="B837" s="3" t="str">
        <f t="shared" si="13"/>
        <v>Q2-2017</v>
      </c>
      <c r="C837" t="s">
        <v>12</v>
      </c>
      <c r="D837">
        <v>16</v>
      </c>
      <c r="E837" t="s">
        <v>5</v>
      </c>
      <c r="F837" s="1" t="str">
        <f>TEXT(EnergyDemand__2_14[[#This Row],[Date]],"yyyy")</f>
        <v>2017</v>
      </c>
      <c r="G837">
        <v>11.8</v>
      </c>
      <c r="H837">
        <v>17.3</v>
      </c>
      <c r="I837">
        <v>9.6999999999999993</v>
      </c>
      <c r="J837">
        <v>0</v>
      </c>
      <c r="K837" t="s">
        <v>21</v>
      </c>
      <c r="L837" t="s">
        <v>22</v>
      </c>
      <c r="M837" s="42">
        <v>99608.57</v>
      </c>
      <c r="N837" s="4">
        <v>116.78284910000001</v>
      </c>
      <c r="O837" s="5">
        <v>11632572.599400001</v>
      </c>
      <c r="P837">
        <v>836</v>
      </c>
    </row>
    <row r="838" spans="1:16" hidden="1" x14ac:dyDescent="0.3">
      <c r="A838" s="3">
        <v>42841</v>
      </c>
      <c r="B838" s="3" t="str">
        <f t="shared" si="13"/>
        <v>Q2-2017</v>
      </c>
      <c r="C838" t="s">
        <v>12</v>
      </c>
      <c r="D838">
        <v>16</v>
      </c>
      <c r="E838" t="s">
        <v>6</v>
      </c>
      <c r="F838" s="1" t="str">
        <f>TEXT(EnergyDemand__2_14[[#This Row],[Date]],"yyyy")</f>
        <v>2017</v>
      </c>
      <c r="G838">
        <v>9.9</v>
      </c>
      <c r="H838">
        <v>22.6</v>
      </c>
      <c r="I838">
        <v>10.1</v>
      </c>
      <c r="J838">
        <v>0</v>
      </c>
      <c r="K838" t="s">
        <v>21</v>
      </c>
      <c r="L838" t="s">
        <v>22</v>
      </c>
      <c r="M838" s="42">
        <v>96594.744999999995</v>
      </c>
      <c r="N838" s="4">
        <v>95.646407010000004</v>
      </c>
      <c r="O838" s="5">
        <v>9238940.2952999994</v>
      </c>
      <c r="P838">
        <v>837</v>
      </c>
    </row>
    <row r="839" spans="1:16" hidden="1" x14ac:dyDescent="0.3">
      <c r="A839" s="3">
        <v>42842</v>
      </c>
      <c r="B839" s="3" t="str">
        <f t="shared" si="13"/>
        <v>Q2-2017</v>
      </c>
      <c r="C839" t="s">
        <v>12</v>
      </c>
      <c r="D839">
        <v>17</v>
      </c>
      <c r="E839" t="s">
        <v>7</v>
      </c>
      <c r="F839" s="1" t="str">
        <f>TEXT(EnergyDemand__2_14[[#This Row],[Date]],"yyyy")</f>
        <v>2017</v>
      </c>
      <c r="G839">
        <v>11.1</v>
      </c>
      <c r="H839">
        <v>18.3</v>
      </c>
      <c r="I839">
        <v>10.9</v>
      </c>
      <c r="J839">
        <v>0</v>
      </c>
      <c r="K839" t="s">
        <v>21</v>
      </c>
      <c r="L839" t="s">
        <v>22</v>
      </c>
      <c r="M839" s="42">
        <v>99945.494999999995</v>
      </c>
      <c r="N839" s="4">
        <v>104.57818949999999</v>
      </c>
      <c r="O839" s="5">
        <v>10452118.9158</v>
      </c>
      <c r="P839">
        <v>838</v>
      </c>
    </row>
    <row r="840" spans="1:16" hidden="1" x14ac:dyDescent="0.3">
      <c r="A840" s="3">
        <v>42843</v>
      </c>
      <c r="B840" s="3" t="str">
        <f t="shared" si="13"/>
        <v>Q2-2017</v>
      </c>
      <c r="C840" t="s">
        <v>12</v>
      </c>
      <c r="D840">
        <v>17</v>
      </c>
      <c r="E840" t="s">
        <v>8</v>
      </c>
      <c r="F840" s="1" t="str">
        <f>TEXT(EnergyDemand__2_14[[#This Row],[Date]],"yyyy")</f>
        <v>2017</v>
      </c>
      <c r="G840">
        <v>9.5</v>
      </c>
      <c r="H840">
        <v>20.399999999999999</v>
      </c>
      <c r="I840">
        <v>13.7</v>
      </c>
      <c r="J840">
        <v>0</v>
      </c>
      <c r="K840" t="s">
        <v>21</v>
      </c>
      <c r="L840" t="s">
        <v>21</v>
      </c>
      <c r="M840" s="42">
        <v>111955.175</v>
      </c>
      <c r="N840" s="4">
        <v>112.8247059</v>
      </c>
      <c r="O840" s="5">
        <v>12631309.693399999</v>
      </c>
      <c r="P840">
        <v>839</v>
      </c>
    </row>
    <row r="841" spans="1:16" hidden="1" x14ac:dyDescent="0.3">
      <c r="A841" s="3">
        <v>42844</v>
      </c>
      <c r="B841" s="3" t="str">
        <f t="shared" si="13"/>
        <v>Q2-2017</v>
      </c>
      <c r="C841" t="s">
        <v>12</v>
      </c>
      <c r="D841">
        <v>17</v>
      </c>
      <c r="E841" t="s">
        <v>9</v>
      </c>
      <c r="F841" s="1" t="str">
        <f>TEXT(EnergyDemand__2_14[[#This Row],[Date]],"yyyy")</f>
        <v>2017</v>
      </c>
      <c r="G841">
        <v>13</v>
      </c>
      <c r="H841">
        <v>26.9</v>
      </c>
      <c r="I841">
        <v>12.7</v>
      </c>
      <c r="J841">
        <v>0</v>
      </c>
      <c r="K841" t="s">
        <v>22</v>
      </c>
      <c r="L841" t="s">
        <v>21</v>
      </c>
      <c r="M841" s="42">
        <v>114436.97</v>
      </c>
      <c r="N841" s="4">
        <v>101.3145524</v>
      </c>
      <c r="O841" s="5">
        <v>11594130.3936</v>
      </c>
      <c r="P841">
        <v>840</v>
      </c>
    </row>
    <row r="842" spans="1:16" hidden="1" x14ac:dyDescent="0.3">
      <c r="A842" s="3">
        <v>42845</v>
      </c>
      <c r="B842" s="3" t="str">
        <f t="shared" si="13"/>
        <v>Q2-2017</v>
      </c>
      <c r="C842" t="s">
        <v>12</v>
      </c>
      <c r="D842">
        <v>17</v>
      </c>
      <c r="E842" t="s">
        <v>3</v>
      </c>
      <c r="F842" s="1" t="str">
        <f>TEXT(EnergyDemand__2_14[[#This Row],[Date]],"yyyy")</f>
        <v>2017</v>
      </c>
      <c r="G842">
        <v>14.6</v>
      </c>
      <c r="H842">
        <v>26.5</v>
      </c>
      <c r="I842">
        <v>12.4</v>
      </c>
      <c r="J842">
        <v>0</v>
      </c>
      <c r="K842" t="s">
        <v>22</v>
      </c>
      <c r="L842" t="s">
        <v>21</v>
      </c>
      <c r="M842" s="42">
        <v>112816.68</v>
      </c>
      <c r="N842" s="4">
        <v>104.07810310000001</v>
      </c>
      <c r="O842" s="5">
        <v>11741746.0524</v>
      </c>
      <c r="P842">
        <v>841</v>
      </c>
    </row>
    <row r="843" spans="1:16" hidden="1" x14ac:dyDescent="0.3">
      <c r="A843" s="3">
        <v>42846</v>
      </c>
      <c r="B843" s="3" t="str">
        <f t="shared" si="13"/>
        <v>Q2-2017</v>
      </c>
      <c r="C843" t="s">
        <v>12</v>
      </c>
      <c r="D843">
        <v>17</v>
      </c>
      <c r="E843" t="s">
        <v>4</v>
      </c>
      <c r="F843" s="1" t="str">
        <f>TEXT(EnergyDemand__2_14[[#This Row],[Date]],"yyyy")</f>
        <v>2017</v>
      </c>
      <c r="G843">
        <v>16.5</v>
      </c>
      <c r="H843">
        <v>20.9</v>
      </c>
      <c r="I843">
        <v>3.6</v>
      </c>
      <c r="J843">
        <v>9.4</v>
      </c>
      <c r="K843" t="s">
        <v>22</v>
      </c>
      <c r="L843" t="s">
        <v>21</v>
      </c>
      <c r="M843" s="42">
        <v>114522.44</v>
      </c>
      <c r="N843" s="4">
        <v>133.2265993</v>
      </c>
      <c r="O843" s="5">
        <v>15257435.2247</v>
      </c>
      <c r="P843">
        <v>842</v>
      </c>
    </row>
    <row r="844" spans="1:16" hidden="1" x14ac:dyDescent="0.3">
      <c r="A844" s="3">
        <v>42847</v>
      </c>
      <c r="B844" s="3" t="str">
        <f t="shared" si="13"/>
        <v>Q2-2017</v>
      </c>
      <c r="C844" t="s">
        <v>12</v>
      </c>
      <c r="D844">
        <v>17</v>
      </c>
      <c r="E844" t="s">
        <v>5</v>
      </c>
      <c r="F844" s="1" t="str">
        <f>TEXT(EnergyDemand__2_14[[#This Row],[Date]],"yyyy")</f>
        <v>2017</v>
      </c>
      <c r="G844">
        <v>16.899999999999999</v>
      </c>
      <c r="H844">
        <v>22.5</v>
      </c>
      <c r="I844">
        <v>11.8</v>
      </c>
      <c r="J844">
        <v>4.5999999999999996</v>
      </c>
      <c r="K844" t="s">
        <v>22</v>
      </c>
      <c r="L844" t="s">
        <v>21</v>
      </c>
      <c r="M844" s="42">
        <v>102528.4</v>
      </c>
      <c r="N844" s="4">
        <v>111.6671228</v>
      </c>
      <c r="O844" s="5">
        <v>11449051.4333</v>
      </c>
      <c r="P844">
        <v>843</v>
      </c>
    </row>
    <row r="845" spans="1:16" hidden="1" x14ac:dyDescent="0.3">
      <c r="A845" s="3">
        <v>42848</v>
      </c>
      <c r="B845" s="3" t="str">
        <f t="shared" si="13"/>
        <v>Q2-2017</v>
      </c>
      <c r="C845" t="s">
        <v>12</v>
      </c>
      <c r="D845">
        <v>17</v>
      </c>
      <c r="E845" t="s">
        <v>6</v>
      </c>
      <c r="F845" s="1" t="str">
        <f>TEXT(EnergyDemand__2_14[[#This Row],[Date]],"yyyy")</f>
        <v>2017</v>
      </c>
      <c r="G845">
        <v>14.4</v>
      </c>
      <c r="H845">
        <v>21.8</v>
      </c>
      <c r="I845">
        <v>11.9</v>
      </c>
      <c r="J845">
        <v>0</v>
      </c>
      <c r="K845" t="s">
        <v>22</v>
      </c>
      <c r="L845" t="s">
        <v>21</v>
      </c>
      <c r="M845" s="42">
        <v>97356.565000000002</v>
      </c>
      <c r="N845" s="4">
        <v>90.726651050000001</v>
      </c>
      <c r="O845" s="5">
        <v>8832835.1001999993</v>
      </c>
      <c r="P845">
        <v>844</v>
      </c>
    </row>
    <row r="846" spans="1:16" hidden="1" x14ac:dyDescent="0.3">
      <c r="A846" s="3">
        <v>42849</v>
      </c>
      <c r="B846" s="3" t="str">
        <f t="shared" si="13"/>
        <v>Q2-2017</v>
      </c>
      <c r="C846" t="s">
        <v>12</v>
      </c>
      <c r="D846">
        <v>18</v>
      </c>
      <c r="E846" t="s">
        <v>7</v>
      </c>
      <c r="F846" s="1" t="str">
        <f>TEXT(EnergyDemand__2_14[[#This Row],[Date]],"yyyy")</f>
        <v>2017</v>
      </c>
      <c r="G846">
        <v>15.9</v>
      </c>
      <c r="H846">
        <v>24.7</v>
      </c>
      <c r="I846">
        <v>9.9</v>
      </c>
      <c r="J846">
        <v>0</v>
      </c>
      <c r="K846" t="s">
        <v>22</v>
      </c>
      <c r="L846" t="s">
        <v>21</v>
      </c>
      <c r="M846" s="42">
        <v>109421.815</v>
      </c>
      <c r="N846" s="4">
        <v>113.2589368</v>
      </c>
      <c r="O846" s="5">
        <v>12392998.4296</v>
      </c>
      <c r="P846">
        <v>845</v>
      </c>
    </row>
    <row r="847" spans="1:16" hidden="1" x14ac:dyDescent="0.3">
      <c r="A847" s="3">
        <v>42850</v>
      </c>
      <c r="B847" s="3" t="str">
        <f t="shared" si="13"/>
        <v>Q2-2017</v>
      </c>
      <c r="C847" t="s">
        <v>12</v>
      </c>
      <c r="D847">
        <v>18</v>
      </c>
      <c r="E847" t="s">
        <v>8</v>
      </c>
      <c r="F847" s="1" t="str">
        <f>TEXT(EnergyDemand__2_14[[#This Row],[Date]],"yyyy")</f>
        <v>2017</v>
      </c>
      <c r="G847">
        <v>16.2</v>
      </c>
      <c r="H847">
        <v>17.7</v>
      </c>
      <c r="I847">
        <v>5.8</v>
      </c>
      <c r="J847">
        <v>21.6</v>
      </c>
      <c r="K847" t="s">
        <v>22</v>
      </c>
      <c r="L847" t="s">
        <v>22</v>
      </c>
      <c r="M847" s="42">
        <v>101548.735</v>
      </c>
      <c r="N847" s="4">
        <v>86.790072550000005</v>
      </c>
      <c r="O847" s="5">
        <v>8813422.0779999997</v>
      </c>
      <c r="P847">
        <v>846</v>
      </c>
    </row>
    <row r="848" spans="1:16" hidden="1" x14ac:dyDescent="0.3">
      <c r="A848" s="3">
        <v>42851</v>
      </c>
      <c r="B848" s="3" t="str">
        <f t="shared" si="13"/>
        <v>Q2-2017</v>
      </c>
      <c r="C848" t="s">
        <v>12</v>
      </c>
      <c r="D848">
        <v>18</v>
      </c>
      <c r="E848" t="s">
        <v>9</v>
      </c>
      <c r="F848" s="1" t="str">
        <f>TEXT(EnergyDemand__2_14[[#This Row],[Date]],"yyyy")</f>
        <v>2017</v>
      </c>
      <c r="G848">
        <v>10.1</v>
      </c>
      <c r="H848">
        <v>14.5</v>
      </c>
      <c r="I848">
        <v>6.4</v>
      </c>
      <c r="J848">
        <v>20</v>
      </c>
      <c r="K848" t="s">
        <v>22</v>
      </c>
      <c r="L848" t="s">
        <v>21</v>
      </c>
      <c r="M848" s="42">
        <v>116795.245</v>
      </c>
      <c r="N848" s="4">
        <v>100.69868460000001</v>
      </c>
      <c r="O848" s="5">
        <v>11761127.539000001</v>
      </c>
      <c r="P848">
        <v>847</v>
      </c>
    </row>
    <row r="849" spans="1:16" hidden="1" x14ac:dyDescent="0.3">
      <c r="A849" s="3">
        <v>42852</v>
      </c>
      <c r="B849" s="3" t="str">
        <f t="shared" si="13"/>
        <v>Q2-2017</v>
      </c>
      <c r="C849" t="s">
        <v>12</v>
      </c>
      <c r="D849">
        <v>18</v>
      </c>
      <c r="E849" t="s">
        <v>3</v>
      </c>
      <c r="F849" s="1" t="str">
        <f>TEXT(EnergyDemand__2_14[[#This Row],[Date]],"yyyy")</f>
        <v>2017</v>
      </c>
      <c r="G849">
        <v>8.3000000000000007</v>
      </c>
      <c r="H849">
        <v>15.6</v>
      </c>
      <c r="I849">
        <v>7.1</v>
      </c>
      <c r="J849">
        <v>15.4</v>
      </c>
      <c r="K849" t="s">
        <v>22</v>
      </c>
      <c r="L849" t="s">
        <v>21</v>
      </c>
      <c r="M849" s="42">
        <v>126329.53</v>
      </c>
      <c r="N849" s="4">
        <v>145.68273490000001</v>
      </c>
      <c r="O849" s="5">
        <v>18404031.429000001</v>
      </c>
      <c r="P849">
        <v>848</v>
      </c>
    </row>
    <row r="850" spans="1:16" hidden="1" x14ac:dyDescent="0.3">
      <c r="A850" s="3">
        <v>42853</v>
      </c>
      <c r="B850" s="3" t="str">
        <f t="shared" si="13"/>
        <v>Q2-2017</v>
      </c>
      <c r="C850" t="s">
        <v>12</v>
      </c>
      <c r="D850">
        <v>18</v>
      </c>
      <c r="E850" t="s">
        <v>4</v>
      </c>
      <c r="F850" s="1" t="str">
        <f>TEXT(EnergyDemand__2_14[[#This Row],[Date]],"yyyy")</f>
        <v>2017</v>
      </c>
      <c r="G850">
        <v>9.4</v>
      </c>
      <c r="H850">
        <v>19.8</v>
      </c>
      <c r="I850">
        <v>6</v>
      </c>
      <c r="J850">
        <v>0.4</v>
      </c>
      <c r="K850" t="s">
        <v>22</v>
      </c>
      <c r="L850" t="s">
        <v>21</v>
      </c>
      <c r="M850" s="42">
        <v>120144.19</v>
      </c>
      <c r="N850" s="4">
        <v>120.8095221</v>
      </c>
      <c r="O850" s="5">
        <v>14514562.176999999</v>
      </c>
      <c r="P850">
        <v>849</v>
      </c>
    </row>
    <row r="851" spans="1:16" hidden="1" x14ac:dyDescent="0.3">
      <c r="A851" s="3">
        <v>42854</v>
      </c>
      <c r="B851" s="3" t="str">
        <f t="shared" si="13"/>
        <v>Q2-2017</v>
      </c>
      <c r="C851" t="s">
        <v>12</v>
      </c>
      <c r="D851">
        <v>18</v>
      </c>
      <c r="E851" t="s">
        <v>5</v>
      </c>
      <c r="F851" s="1" t="str">
        <f>TEXT(EnergyDemand__2_14[[#This Row],[Date]],"yyyy")</f>
        <v>2017</v>
      </c>
      <c r="G851">
        <v>14.9</v>
      </c>
      <c r="H851">
        <v>18.100000000000001</v>
      </c>
      <c r="I851">
        <v>7.9</v>
      </c>
      <c r="J851">
        <v>0.2</v>
      </c>
      <c r="K851" t="s">
        <v>22</v>
      </c>
      <c r="L851" t="s">
        <v>21</v>
      </c>
      <c r="M851" s="42">
        <v>104864.05</v>
      </c>
      <c r="N851" s="4">
        <v>100.81967</v>
      </c>
      <c r="O851" s="5">
        <v>10572358.915899999</v>
      </c>
      <c r="P851">
        <v>850</v>
      </c>
    </row>
    <row r="852" spans="1:16" hidden="1" x14ac:dyDescent="0.3">
      <c r="A852" s="3">
        <v>42855</v>
      </c>
      <c r="B852" s="3" t="str">
        <f t="shared" si="13"/>
        <v>Q2-2017</v>
      </c>
      <c r="C852" t="s">
        <v>12</v>
      </c>
      <c r="D852">
        <v>18</v>
      </c>
      <c r="E852" t="s">
        <v>6</v>
      </c>
      <c r="F852" s="1" t="str">
        <f>TEXT(EnergyDemand__2_14[[#This Row],[Date]],"yyyy")</f>
        <v>2017</v>
      </c>
      <c r="G852">
        <v>13.6</v>
      </c>
      <c r="H852">
        <v>17.8</v>
      </c>
      <c r="I852">
        <v>7.3</v>
      </c>
      <c r="J852">
        <v>0</v>
      </c>
      <c r="K852" t="s">
        <v>22</v>
      </c>
      <c r="L852" t="s">
        <v>21</v>
      </c>
      <c r="M852" s="42">
        <v>103756.535</v>
      </c>
      <c r="N852" s="4">
        <v>109.5772954</v>
      </c>
      <c r="O852" s="5">
        <v>11369360.485400001</v>
      </c>
      <c r="P852">
        <v>851</v>
      </c>
    </row>
    <row r="853" spans="1:16" hidden="1" x14ac:dyDescent="0.3">
      <c r="A853" s="3">
        <v>42856</v>
      </c>
      <c r="B853" s="3" t="str">
        <f t="shared" si="13"/>
        <v>Q2-2017</v>
      </c>
      <c r="C853" t="s">
        <v>13</v>
      </c>
      <c r="D853">
        <v>19</v>
      </c>
      <c r="E853" t="s">
        <v>7</v>
      </c>
      <c r="F853" s="1" t="str">
        <f>TEXT(EnergyDemand__2_14[[#This Row],[Date]],"yyyy")</f>
        <v>2017</v>
      </c>
      <c r="G853">
        <v>13.6</v>
      </c>
      <c r="H853">
        <v>20.399999999999999</v>
      </c>
      <c r="I853">
        <v>8.6999999999999993</v>
      </c>
      <c r="J853">
        <v>0</v>
      </c>
      <c r="K853" t="s">
        <v>22</v>
      </c>
      <c r="L853" t="s">
        <v>21</v>
      </c>
      <c r="M853" s="42">
        <v>115103.77499999999</v>
      </c>
      <c r="N853" s="4">
        <v>99.159474029999998</v>
      </c>
      <c r="O853" s="5">
        <v>11413629.787900001</v>
      </c>
      <c r="P853">
        <v>852</v>
      </c>
    </row>
    <row r="854" spans="1:16" hidden="1" x14ac:dyDescent="0.3">
      <c r="A854" s="3">
        <v>42857</v>
      </c>
      <c r="B854" s="3" t="str">
        <f t="shared" si="13"/>
        <v>Q2-2017</v>
      </c>
      <c r="C854" t="s">
        <v>13</v>
      </c>
      <c r="D854">
        <v>19</v>
      </c>
      <c r="E854" t="s">
        <v>8</v>
      </c>
      <c r="F854" s="1" t="str">
        <f>TEXT(EnergyDemand__2_14[[#This Row],[Date]],"yyyy")</f>
        <v>2017</v>
      </c>
      <c r="G854">
        <v>10.4</v>
      </c>
      <c r="H854">
        <v>15.2</v>
      </c>
      <c r="I854">
        <v>9.4</v>
      </c>
      <c r="J854">
        <v>2.4</v>
      </c>
      <c r="K854" t="s">
        <v>22</v>
      </c>
      <c r="L854" t="s">
        <v>21</v>
      </c>
      <c r="M854" s="42">
        <v>120718.64</v>
      </c>
      <c r="N854" s="4">
        <v>109.9227693</v>
      </c>
      <c r="O854" s="5">
        <v>13269727.2149</v>
      </c>
      <c r="P854">
        <v>853</v>
      </c>
    </row>
    <row r="855" spans="1:16" hidden="1" x14ac:dyDescent="0.3">
      <c r="A855" s="3">
        <v>42858</v>
      </c>
      <c r="B855" s="3" t="str">
        <f t="shared" si="13"/>
        <v>Q2-2017</v>
      </c>
      <c r="C855" t="s">
        <v>13</v>
      </c>
      <c r="D855">
        <v>19</v>
      </c>
      <c r="E855" t="s">
        <v>9</v>
      </c>
      <c r="F855" s="1" t="str">
        <f>TEXT(EnergyDemand__2_14[[#This Row],[Date]],"yyyy")</f>
        <v>2017</v>
      </c>
      <c r="G855">
        <v>7.4</v>
      </c>
      <c r="H855">
        <v>15.3</v>
      </c>
      <c r="I855">
        <v>10.8</v>
      </c>
      <c r="J855">
        <v>0.8</v>
      </c>
      <c r="K855" t="s">
        <v>22</v>
      </c>
      <c r="L855" t="s">
        <v>21</v>
      </c>
      <c r="M855" s="42">
        <v>129196.44500000001</v>
      </c>
      <c r="N855" s="4">
        <v>128.63995560000001</v>
      </c>
      <c r="O855" s="5">
        <v>16619824.9485</v>
      </c>
      <c r="P855">
        <v>854</v>
      </c>
    </row>
    <row r="856" spans="1:16" hidden="1" x14ac:dyDescent="0.3">
      <c r="A856" s="3">
        <v>42859</v>
      </c>
      <c r="B856" s="3" t="str">
        <f t="shared" si="13"/>
        <v>Q2-2017</v>
      </c>
      <c r="C856" t="s">
        <v>13</v>
      </c>
      <c r="D856">
        <v>19</v>
      </c>
      <c r="E856" t="s">
        <v>3</v>
      </c>
      <c r="F856" s="1" t="str">
        <f>TEXT(EnergyDemand__2_14[[#This Row],[Date]],"yyyy")</f>
        <v>2017</v>
      </c>
      <c r="G856">
        <v>5.8</v>
      </c>
      <c r="H856">
        <v>16.899999999999999</v>
      </c>
      <c r="I856">
        <v>12</v>
      </c>
      <c r="J856">
        <v>0</v>
      </c>
      <c r="K856" t="s">
        <v>22</v>
      </c>
      <c r="L856" t="s">
        <v>21</v>
      </c>
      <c r="M856" s="42">
        <v>127260.05</v>
      </c>
      <c r="N856" s="4">
        <v>123.4720662</v>
      </c>
      <c r="O856" s="5">
        <v>15713061.3182</v>
      </c>
      <c r="P856">
        <v>855</v>
      </c>
    </row>
    <row r="857" spans="1:16" hidden="1" x14ac:dyDescent="0.3">
      <c r="A857" s="3">
        <v>42860</v>
      </c>
      <c r="B857" s="3" t="str">
        <f t="shared" si="13"/>
        <v>Q2-2017</v>
      </c>
      <c r="C857" t="s">
        <v>13</v>
      </c>
      <c r="D857">
        <v>19</v>
      </c>
      <c r="E857" t="s">
        <v>4</v>
      </c>
      <c r="F857" s="1" t="str">
        <f>TEXT(EnergyDemand__2_14[[#This Row],[Date]],"yyyy")</f>
        <v>2017</v>
      </c>
      <c r="G857">
        <v>6.2</v>
      </c>
      <c r="H857">
        <v>20.5</v>
      </c>
      <c r="I857">
        <v>10.6</v>
      </c>
      <c r="J857">
        <v>0</v>
      </c>
      <c r="K857" t="s">
        <v>22</v>
      </c>
      <c r="L857" t="s">
        <v>21</v>
      </c>
      <c r="M857" s="42">
        <v>123150.38499999999</v>
      </c>
      <c r="N857" s="4">
        <v>108.2886014</v>
      </c>
      <c r="O857" s="5">
        <v>13335782.953500001</v>
      </c>
      <c r="P857">
        <v>856</v>
      </c>
    </row>
    <row r="858" spans="1:16" hidden="1" x14ac:dyDescent="0.3">
      <c r="A858" s="3">
        <v>42861</v>
      </c>
      <c r="B858" s="3" t="str">
        <f t="shared" si="13"/>
        <v>Q2-2017</v>
      </c>
      <c r="C858" t="s">
        <v>13</v>
      </c>
      <c r="D858">
        <v>19</v>
      </c>
      <c r="E858" t="s">
        <v>5</v>
      </c>
      <c r="F858" s="1" t="str">
        <f>TEXT(EnergyDemand__2_14[[#This Row],[Date]],"yyyy")</f>
        <v>2017</v>
      </c>
      <c r="G858">
        <v>9.6</v>
      </c>
      <c r="H858">
        <v>20</v>
      </c>
      <c r="I858">
        <v>6.1</v>
      </c>
      <c r="J858">
        <v>0.2</v>
      </c>
      <c r="K858" t="s">
        <v>22</v>
      </c>
      <c r="L858" t="s">
        <v>21</v>
      </c>
      <c r="M858" s="42">
        <v>105013.07</v>
      </c>
      <c r="N858" s="4">
        <v>81.778327349999998</v>
      </c>
      <c r="O858" s="5">
        <v>8587793.2145000007</v>
      </c>
      <c r="P858">
        <v>857</v>
      </c>
    </row>
    <row r="859" spans="1:16" hidden="1" x14ac:dyDescent="0.3">
      <c r="A859" s="3">
        <v>42862</v>
      </c>
      <c r="B859" s="3" t="str">
        <f t="shared" si="13"/>
        <v>Q2-2017</v>
      </c>
      <c r="C859" t="s">
        <v>13</v>
      </c>
      <c r="D859">
        <v>19</v>
      </c>
      <c r="E859" t="s">
        <v>6</v>
      </c>
      <c r="F859" s="1" t="str">
        <f>TEXT(EnergyDemand__2_14[[#This Row],[Date]],"yyyy")</f>
        <v>2017</v>
      </c>
      <c r="G859">
        <v>8.9</v>
      </c>
      <c r="H859">
        <v>14.8</v>
      </c>
      <c r="I859">
        <v>9.4</v>
      </c>
      <c r="J859">
        <v>1.4</v>
      </c>
      <c r="K859" t="s">
        <v>22</v>
      </c>
      <c r="L859" t="s">
        <v>21</v>
      </c>
      <c r="M859" s="42">
        <v>107424.07</v>
      </c>
      <c r="N859" s="4">
        <v>104.9084029</v>
      </c>
      <c r="O859" s="5">
        <v>11269687.616699999</v>
      </c>
      <c r="P859">
        <v>858</v>
      </c>
    </row>
    <row r="860" spans="1:16" hidden="1" x14ac:dyDescent="0.3">
      <c r="A860" s="3">
        <v>42863</v>
      </c>
      <c r="B860" s="3" t="str">
        <f t="shared" si="13"/>
        <v>Q2-2017</v>
      </c>
      <c r="C860" t="s">
        <v>13</v>
      </c>
      <c r="D860">
        <v>20</v>
      </c>
      <c r="E860" t="s">
        <v>7</v>
      </c>
      <c r="F860" s="1" t="str">
        <f>TEXT(EnergyDemand__2_14[[#This Row],[Date]],"yyyy")</f>
        <v>2017</v>
      </c>
      <c r="G860">
        <v>10.1</v>
      </c>
      <c r="H860">
        <v>15.8</v>
      </c>
      <c r="I860">
        <v>7.2</v>
      </c>
      <c r="J860">
        <v>1.8</v>
      </c>
      <c r="K860" t="s">
        <v>22</v>
      </c>
      <c r="L860" t="s">
        <v>21</v>
      </c>
      <c r="M860" s="42">
        <v>125858.27</v>
      </c>
      <c r="N860" s="4">
        <v>132.9735336</v>
      </c>
      <c r="O860" s="5">
        <v>16735818.8947</v>
      </c>
      <c r="P860">
        <v>859</v>
      </c>
    </row>
    <row r="861" spans="1:16" hidden="1" x14ac:dyDescent="0.3">
      <c r="A861" s="3">
        <v>42864</v>
      </c>
      <c r="B861" s="3" t="str">
        <f t="shared" si="13"/>
        <v>Q2-2017</v>
      </c>
      <c r="C861" t="s">
        <v>13</v>
      </c>
      <c r="D861">
        <v>20</v>
      </c>
      <c r="E861" t="s">
        <v>8</v>
      </c>
      <c r="F861" s="1" t="str">
        <f>TEXT(EnergyDemand__2_14[[#This Row],[Date]],"yyyy")</f>
        <v>2017</v>
      </c>
      <c r="G861">
        <v>10.9</v>
      </c>
      <c r="H861">
        <v>15.9</v>
      </c>
      <c r="I861">
        <v>7.3</v>
      </c>
      <c r="J861">
        <v>1.6</v>
      </c>
      <c r="K861" t="s">
        <v>22</v>
      </c>
      <c r="L861" t="s">
        <v>21</v>
      </c>
      <c r="M861" s="42">
        <v>126760.71</v>
      </c>
      <c r="N861" s="4">
        <v>138.99141549999999</v>
      </c>
      <c r="O861" s="5">
        <v>17618650.512699999</v>
      </c>
      <c r="P861">
        <v>860</v>
      </c>
    </row>
    <row r="862" spans="1:16" hidden="1" x14ac:dyDescent="0.3">
      <c r="A862" s="3">
        <v>42865</v>
      </c>
      <c r="B862" s="3" t="str">
        <f t="shared" si="13"/>
        <v>Q2-2017</v>
      </c>
      <c r="C862" t="s">
        <v>13</v>
      </c>
      <c r="D862">
        <v>20</v>
      </c>
      <c r="E862" t="s">
        <v>9</v>
      </c>
      <c r="F862" s="1" t="str">
        <f>TEXT(EnergyDemand__2_14[[#This Row],[Date]],"yyyy")</f>
        <v>2017</v>
      </c>
      <c r="G862">
        <v>8.1</v>
      </c>
      <c r="H862">
        <v>17.7</v>
      </c>
      <c r="I862">
        <v>11.3</v>
      </c>
      <c r="J862">
        <v>0</v>
      </c>
      <c r="K862" t="s">
        <v>22</v>
      </c>
      <c r="L862" t="s">
        <v>21</v>
      </c>
      <c r="M862" s="42">
        <v>125747.735</v>
      </c>
      <c r="N862" s="4">
        <v>149.62274859999999</v>
      </c>
      <c r="O862" s="5">
        <v>18814721.740899999</v>
      </c>
      <c r="P862">
        <v>861</v>
      </c>
    </row>
    <row r="863" spans="1:16" hidden="1" x14ac:dyDescent="0.3">
      <c r="A863" s="3">
        <v>42866</v>
      </c>
      <c r="B863" s="3" t="str">
        <f t="shared" si="13"/>
        <v>Q2-2017</v>
      </c>
      <c r="C863" t="s">
        <v>13</v>
      </c>
      <c r="D863">
        <v>20</v>
      </c>
      <c r="E863" t="s">
        <v>3</v>
      </c>
      <c r="F863" s="1" t="str">
        <f>TEXT(EnergyDemand__2_14[[#This Row],[Date]],"yyyy")</f>
        <v>2017</v>
      </c>
      <c r="G863">
        <v>6.1</v>
      </c>
      <c r="H863">
        <v>16.5</v>
      </c>
      <c r="I863">
        <v>8.6</v>
      </c>
      <c r="J863">
        <v>0</v>
      </c>
      <c r="K863" t="s">
        <v>22</v>
      </c>
      <c r="L863" t="s">
        <v>21</v>
      </c>
      <c r="M863" s="42">
        <v>128753.13</v>
      </c>
      <c r="N863" s="4">
        <v>170.29264480000001</v>
      </c>
      <c r="O863" s="5">
        <v>21925711.034000002</v>
      </c>
      <c r="P863">
        <v>862</v>
      </c>
    </row>
    <row r="864" spans="1:16" hidden="1" x14ac:dyDescent="0.3">
      <c r="A864" s="3">
        <v>42867</v>
      </c>
      <c r="B864" s="3" t="str">
        <f t="shared" si="13"/>
        <v>Q2-2017</v>
      </c>
      <c r="C864" t="s">
        <v>13</v>
      </c>
      <c r="D864">
        <v>20</v>
      </c>
      <c r="E864" t="s">
        <v>4</v>
      </c>
      <c r="F864" s="1" t="str">
        <f>TEXT(EnergyDemand__2_14[[#This Row],[Date]],"yyyy")</f>
        <v>2017</v>
      </c>
      <c r="G864">
        <v>5.9</v>
      </c>
      <c r="H864">
        <v>19.5</v>
      </c>
      <c r="I864">
        <v>9.9</v>
      </c>
      <c r="J864">
        <v>0</v>
      </c>
      <c r="K864" t="s">
        <v>22</v>
      </c>
      <c r="L864" t="s">
        <v>21</v>
      </c>
      <c r="M864" s="42">
        <v>123523</v>
      </c>
      <c r="N864" s="4">
        <v>129.30937700000001</v>
      </c>
      <c r="O864" s="5">
        <v>15972682.1752</v>
      </c>
      <c r="P864">
        <v>863</v>
      </c>
    </row>
    <row r="865" spans="1:16" hidden="1" x14ac:dyDescent="0.3">
      <c r="A865" s="3">
        <v>42868</v>
      </c>
      <c r="B865" s="3" t="str">
        <f t="shared" si="13"/>
        <v>Q2-2017</v>
      </c>
      <c r="C865" t="s">
        <v>13</v>
      </c>
      <c r="D865">
        <v>20</v>
      </c>
      <c r="E865" t="s">
        <v>5</v>
      </c>
      <c r="F865" s="1" t="str">
        <f>TEXT(EnergyDemand__2_14[[#This Row],[Date]],"yyyy")</f>
        <v>2017</v>
      </c>
      <c r="G865">
        <v>8.4</v>
      </c>
      <c r="H865">
        <v>15.6</v>
      </c>
      <c r="I865">
        <v>10.1</v>
      </c>
      <c r="J865">
        <v>0.2</v>
      </c>
      <c r="K865" t="s">
        <v>22</v>
      </c>
      <c r="L865" t="s">
        <v>21</v>
      </c>
      <c r="M865" s="42">
        <v>109477.42</v>
      </c>
      <c r="N865" s="4">
        <v>130.31682979999999</v>
      </c>
      <c r="O865" s="5">
        <v>14266750.3091</v>
      </c>
      <c r="P865">
        <v>864</v>
      </c>
    </row>
    <row r="866" spans="1:16" hidden="1" x14ac:dyDescent="0.3">
      <c r="A866" s="3">
        <v>42869</v>
      </c>
      <c r="B866" s="3" t="str">
        <f t="shared" si="13"/>
        <v>Q2-2017</v>
      </c>
      <c r="C866" t="s">
        <v>13</v>
      </c>
      <c r="D866">
        <v>20</v>
      </c>
      <c r="E866" t="s">
        <v>6</v>
      </c>
      <c r="F866" s="1" t="str">
        <f>TEXT(EnergyDemand__2_14[[#This Row],[Date]],"yyyy")</f>
        <v>2017</v>
      </c>
      <c r="G866">
        <v>6.4</v>
      </c>
      <c r="H866">
        <v>15.1</v>
      </c>
      <c r="I866">
        <v>7.7</v>
      </c>
      <c r="J866">
        <v>0</v>
      </c>
      <c r="K866" t="s">
        <v>22</v>
      </c>
      <c r="L866" t="s">
        <v>21</v>
      </c>
      <c r="M866" s="42">
        <v>107497.03</v>
      </c>
      <c r="N866" s="4">
        <v>126.9174946</v>
      </c>
      <c r="O866" s="5">
        <v>13643253.7245</v>
      </c>
      <c r="P866">
        <v>865</v>
      </c>
    </row>
    <row r="867" spans="1:16" hidden="1" x14ac:dyDescent="0.3">
      <c r="A867" s="3">
        <v>42870</v>
      </c>
      <c r="B867" s="3" t="str">
        <f t="shared" si="13"/>
        <v>Q2-2017</v>
      </c>
      <c r="C867" t="s">
        <v>13</v>
      </c>
      <c r="D867">
        <v>21</v>
      </c>
      <c r="E867" t="s">
        <v>7</v>
      </c>
      <c r="F867" s="1" t="str">
        <f>TEXT(EnergyDemand__2_14[[#This Row],[Date]],"yyyy")</f>
        <v>2017</v>
      </c>
      <c r="G867">
        <v>6.3</v>
      </c>
      <c r="H867">
        <v>16.899999999999999</v>
      </c>
      <c r="I867">
        <v>8.1999999999999993</v>
      </c>
      <c r="J867">
        <v>0</v>
      </c>
      <c r="K867" t="s">
        <v>22</v>
      </c>
      <c r="L867" t="s">
        <v>21</v>
      </c>
      <c r="M867" s="42">
        <v>125871.91499999999</v>
      </c>
      <c r="N867" s="4">
        <v>134.64203240000001</v>
      </c>
      <c r="O867" s="5">
        <v>16947650.457699999</v>
      </c>
      <c r="P867">
        <v>866</v>
      </c>
    </row>
    <row r="868" spans="1:16" hidden="1" x14ac:dyDescent="0.3">
      <c r="A868" s="3">
        <v>42871</v>
      </c>
      <c r="B868" s="3" t="str">
        <f t="shared" si="13"/>
        <v>Q2-2017</v>
      </c>
      <c r="C868" t="s">
        <v>13</v>
      </c>
      <c r="D868">
        <v>21</v>
      </c>
      <c r="E868" t="s">
        <v>8</v>
      </c>
      <c r="F868" s="1" t="str">
        <f>TEXT(EnergyDemand__2_14[[#This Row],[Date]],"yyyy")</f>
        <v>2017</v>
      </c>
      <c r="G868">
        <v>5.6</v>
      </c>
      <c r="H868">
        <v>18.2</v>
      </c>
      <c r="I868">
        <v>9</v>
      </c>
      <c r="J868">
        <v>0</v>
      </c>
      <c r="K868" t="s">
        <v>22</v>
      </c>
      <c r="L868" t="s">
        <v>21</v>
      </c>
      <c r="M868" s="42">
        <v>127820.715</v>
      </c>
      <c r="N868" s="4">
        <v>128.3149076</v>
      </c>
      <c r="O868" s="5">
        <v>16401303.2346</v>
      </c>
      <c r="P868">
        <v>867</v>
      </c>
    </row>
    <row r="869" spans="1:16" hidden="1" x14ac:dyDescent="0.3">
      <c r="A869" s="3">
        <v>42872</v>
      </c>
      <c r="B869" s="3" t="str">
        <f t="shared" si="13"/>
        <v>Q2-2017</v>
      </c>
      <c r="C869" t="s">
        <v>13</v>
      </c>
      <c r="D869">
        <v>21</v>
      </c>
      <c r="E869" t="s">
        <v>9</v>
      </c>
      <c r="F869" s="1" t="str">
        <f>TEXT(EnergyDemand__2_14[[#This Row],[Date]],"yyyy")</f>
        <v>2017</v>
      </c>
      <c r="G869">
        <v>7.6</v>
      </c>
      <c r="H869">
        <v>17</v>
      </c>
      <c r="I869">
        <v>3.8</v>
      </c>
      <c r="J869">
        <v>0</v>
      </c>
      <c r="K869" t="s">
        <v>22</v>
      </c>
      <c r="L869" t="s">
        <v>21</v>
      </c>
      <c r="M869" s="42">
        <v>125072.675</v>
      </c>
      <c r="N869" s="4">
        <v>123.8345994</v>
      </c>
      <c r="O869" s="5">
        <v>15488324.604499999</v>
      </c>
      <c r="P869">
        <v>868</v>
      </c>
    </row>
    <row r="870" spans="1:16" hidden="1" x14ac:dyDescent="0.3">
      <c r="A870" s="3">
        <v>42873</v>
      </c>
      <c r="B870" s="3" t="str">
        <f t="shared" si="13"/>
        <v>Q2-2017</v>
      </c>
      <c r="C870" t="s">
        <v>13</v>
      </c>
      <c r="D870">
        <v>21</v>
      </c>
      <c r="E870" t="s">
        <v>3</v>
      </c>
      <c r="F870" s="1" t="str">
        <f>TEXT(EnergyDemand__2_14[[#This Row],[Date]],"yyyy")</f>
        <v>2017</v>
      </c>
      <c r="G870">
        <v>10.7</v>
      </c>
      <c r="H870">
        <v>20.2</v>
      </c>
      <c r="I870">
        <v>9.8000000000000007</v>
      </c>
      <c r="J870">
        <v>0.8</v>
      </c>
      <c r="K870" t="s">
        <v>22</v>
      </c>
      <c r="L870" t="s">
        <v>21</v>
      </c>
      <c r="M870" s="42">
        <v>122910.48</v>
      </c>
      <c r="N870" s="4">
        <v>107.8423351</v>
      </c>
      <c r="O870" s="5">
        <v>13254953.171499999</v>
      </c>
      <c r="P870">
        <v>869</v>
      </c>
    </row>
    <row r="871" spans="1:16" hidden="1" x14ac:dyDescent="0.3">
      <c r="A871" s="3">
        <v>42874</v>
      </c>
      <c r="B871" s="3" t="str">
        <f t="shared" si="13"/>
        <v>Q2-2017</v>
      </c>
      <c r="C871" t="s">
        <v>13</v>
      </c>
      <c r="D871">
        <v>21</v>
      </c>
      <c r="E871" t="s">
        <v>4</v>
      </c>
      <c r="F871" s="1" t="str">
        <f>TEXT(EnergyDemand__2_14[[#This Row],[Date]],"yyyy")</f>
        <v>2017</v>
      </c>
      <c r="G871">
        <v>10.199999999999999</v>
      </c>
      <c r="H871">
        <v>17.8</v>
      </c>
      <c r="I871">
        <v>2.5</v>
      </c>
      <c r="J871">
        <v>0</v>
      </c>
      <c r="K871" t="s">
        <v>22</v>
      </c>
      <c r="L871" t="s">
        <v>21</v>
      </c>
      <c r="M871" s="42">
        <v>123351.45</v>
      </c>
      <c r="N871" s="4">
        <v>96.440249769999994</v>
      </c>
      <c r="O871" s="5">
        <v>11896044.647500001</v>
      </c>
      <c r="P871">
        <v>870</v>
      </c>
    </row>
    <row r="872" spans="1:16" hidden="1" x14ac:dyDescent="0.3">
      <c r="A872" s="3">
        <v>42875</v>
      </c>
      <c r="B872" s="3" t="str">
        <f t="shared" si="13"/>
        <v>Q2-2017</v>
      </c>
      <c r="C872" t="s">
        <v>13</v>
      </c>
      <c r="D872">
        <v>21</v>
      </c>
      <c r="E872" t="s">
        <v>5</v>
      </c>
      <c r="F872" s="1" t="str">
        <f>TEXT(EnergyDemand__2_14[[#This Row],[Date]],"yyyy")</f>
        <v>2017</v>
      </c>
      <c r="G872">
        <v>10.199999999999999</v>
      </c>
      <c r="H872">
        <v>19.3</v>
      </c>
      <c r="I872">
        <v>9.8000000000000007</v>
      </c>
      <c r="J872">
        <v>0</v>
      </c>
      <c r="K872" t="s">
        <v>22</v>
      </c>
      <c r="L872" t="s">
        <v>21</v>
      </c>
      <c r="M872" s="42">
        <v>109111.61500000001</v>
      </c>
      <c r="N872" s="4">
        <v>88.135879099999997</v>
      </c>
      <c r="O872" s="5">
        <v>9616648.1079999991</v>
      </c>
      <c r="P872">
        <v>871</v>
      </c>
    </row>
    <row r="873" spans="1:16" hidden="1" x14ac:dyDescent="0.3">
      <c r="A873" s="3">
        <v>42876</v>
      </c>
      <c r="B873" s="3" t="str">
        <f t="shared" si="13"/>
        <v>Q2-2017</v>
      </c>
      <c r="C873" t="s">
        <v>13</v>
      </c>
      <c r="D873">
        <v>21</v>
      </c>
      <c r="E873" t="s">
        <v>6</v>
      </c>
      <c r="F873" s="1" t="str">
        <f>TEXT(EnergyDemand__2_14[[#This Row],[Date]],"yyyy")</f>
        <v>2017</v>
      </c>
      <c r="G873">
        <v>10.8</v>
      </c>
      <c r="H873">
        <v>18.7</v>
      </c>
      <c r="I873">
        <v>6.8</v>
      </c>
      <c r="J873">
        <v>0</v>
      </c>
      <c r="K873" t="s">
        <v>22</v>
      </c>
      <c r="L873" t="s">
        <v>21</v>
      </c>
      <c r="M873" s="42">
        <v>105912.16</v>
      </c>
      <c r="N873" s="4">
        <v>76.782179819999996</v>
      </c>
      <c r="O873" s="5">
        <v>8132166.5142000001</v>
      </c>
      <c r="P873">
        <v>872</v>
      </c>
    </row>
    <row r="874" spans="1:16" hidden="1" x14ac:dyDescent="0.3">
      <c r="A874" s="3">
        <v>42877</v>
      </c>
      <c r="B874" s="3" t="str">
        <f t="shared" si="13"/>
        <v>Q2-2017</v>
      </c>
      <c r="C874" t="s">
        <v>13</v>
      </c>
      <c r="D874">
        <v>22</v>
      </c>
      <c r="E874" t="s">
        <v>7</v>
      </c>
      <c r="F874" s="1" t="str">
        <f>TEXT(EnergyDemand__2_14[[#This Row],[Date]],"yyyy")</f>
        <v>2017</v>
      </c>
      <c r="G874">
        <v>10.4</v>
      </c>
      <c r="H874">
        <v>20.3</v>
      </c>
      <c r="I874">
        <v>10.1</v>
      </c>
      <c r="J874">
        <v>0</v>
      </c>
      <c r="K874" t="s">
        <v>22</v>
      </c>
      <c r="L874" t="s">
        <v>21</v>
      </c>
      <c r="M874" s="42">
        <v>113551.03999999999</v>
      </c>
      <c r="N874" s="4">
        <v>72.931488029999997</v>
      </c>
      <c r="O874" s="5">
        <v>8281446.3146000002</v>
      </c>
      <c r="P874">
        <v>873</v>
      </c>
    </row>
    <row r="875" spans="1:16" hidden="1" x14ac:dyDescent="0.3">
      <c r="A875" s="3">
        <v>42878</v>
      </c>
      <c r="B875" s="3" t="str">
        <f t="shared" si="13"/>
        <v>Q2-2017</v>
      </c>
      <c r="C875" t="s">
        <v>13</v>
      </c>
      <c r="D875">
        <v>22</v>
      </c>
      <c r="E875" t="s">
        <v>8</v>
      </c>
      <c r="F875" s="1" t="str">
        <f>TEXT(EnergyDemand__2_14[[#This Row],[Date]],"yyyy")</f>
        <v>2017</v>
      </c>
      <c r="G875">
        <v>12.8</v>
      </c>
      <c r="H875">
        <v>19.3</v>
      </c>
      <c r="I875">
        <v>7.4</v>
      </c>
      <c r="J875">
        <v>0</v>
      </c>
      <c r="K875" t="s">
        <v>22</v>
      </c>
      <c r="L875" t="s">
        <v>21</v>
      </c>
      <c r="M875" s="42">
        <v>119127.205</v>
      </c>
      <c r="N875" s="4">
        <v>96.837634640000005</v>
      </c>
      <c r="O875" s="5">
        <v>11535996.7535</v>
      </c>
      <c r="P875">
        <v>874</v>
      </c>
    </row>
    <row r="876" spans="1:16" hidden="1" x14ac:dyDescent="0.3">
      <c r="A876" s="3">
        <v>42879</v>
      </c>
      <c r="B876" s="3" t="str">
        <f t="shared" si="13"/>
        <v>Q2-2017</v>
      </c>
      <c r="C876" t="s">
        <v>13</v>
      </c>
      <c r="D876">
        <v>22</v>
      </c>
      <c r="E876" t="s">
        <v>9</v>
      </c>
      <c r="F876" s="1" t="str">
        <f>TEXT(EnergyDemand__2_14[[#This Row],[Date]],"yyyy")</f>
        <v>2017</v>
      </c>
      <c r="G876">
        <v>11.7</v>
      </c>
      <c r="H876">
        <v>17.100000000000001</v>
      </c>
      <c r="I876">
        <v>8</v>
      </c>
      <c r="J876">
        <v>0</v>
      </c>
      <c r="K876" t="s">
        <v>22</v>
      </c>
      <c r="L876" t="s">
        <v>21</v>
      </c>
      <c r="M876" s="42">
        <v>121571.97</v>
      </c>
      <c r="N876" s="4">
        <v>103.2410383</v>
      </c>
      <c r="O876" s="5">
        <v>12551216.411</v>
      </c>
      <c r="P876">
        <v>875</v>
      </c>
    </row>
    <row r="877" spans="1:16" hidden="1" x14ac:dyDescent="0.3">
      <c r="A877" s="3">
        <v>42880</v>
      </c>
      <c r="B877" s="3" t="str">
        <f t="shared" si="13"/>
        <v>Q2-2017</v>
      </c>
      <c r="C877" t="s">
        <v>13</v>
      </c>
      <c r="D877">
        <v>22</v>
      </c>
      <c r="E877" t="s">
        <v>3</v>
      </c>
      <c r="F877" s="1" t="str">
        <f>TEXT(EnergyDemand__2_14[[#This Row],[Date]],"yyyy")</f>
        <v>2017</v>
      </c>
      <c r="G877">
        <v>13.7</v>
      </c>
      <c r="H877">
        <v>18.5</v>
      </c>
      <c r="I877">
        <v>5.7</v>
      </c>
      <c r="J877">
        <v>0</v>
      </c>
      <c r="K877" t="s">
        <v>22</v>
      </c>
      <c r="L877" t="s">
        <v>21</v>
      </c>
      <c r="M877" s="42">
        <v>124010.03</v>
      </c>
      <c r="N877" s="4">
        <v>108.51901340000001</v>
      </c>
      <c r="O877" s="5">
        <v>13457446.1073</v>
      </c>
      <c r="P877">
        <v>876</v>
      </c>
    </row>
    <row r="878" spans="1:16" hidden="1" x14ac:dyDescent="0.3">
      <c r="A878" s="3">
        <v>42881</v>
      </c>
      <c r="B878" s="3" t="str">
        <f t="shared" si="13"/>
        <v>Q2-2017</v>
      </c>
      <c r="C878" t="s">
        <v>13</v>
      </c>
      <c r="D878">
        <v>22</v>
      </c>
      <c r="E878" t="s">
        <v>4</v>
      </c>
      <c r="F878" s="1" t="str">
        <f>TEXT(EnergyDemand__2_14[[#This Row],[Date]],"yyyy")</f>
        <v>2017</v>
      </c>
      <c r="G878">
        <v>13.1</v>
      </c>
      <c r="H878">
        <v>18</v>
      </c>
      <c r="I878">
        <v>8.1999999999999993</v>
      </c>
      <c r="J878">
        <v>0</v>
      </c>
      <c r="K878" t="s">
        <v>22</v>
      </c>
      <c r="L878" t="s">
        <v>21</v>
      </c>
      <c r="M878" s="42">
        <v>123130.6</v>
      </c>
      <c r="N878" s="4">
        <v>94.696229970000005</v>
      </c>
      <c r="O878" s="5">
        <v>11660003.6139</v>
      </c>
      <c r="P878">
        <v>877</v>
      </c>
    </row>
    <row r="879" spans="1:16" hidden="1" x14ac:dyDescent="0.3">
      <c r="A879" s="3">
        <v>42882</v>
      </c>
      <c r="B879" s="3" t="str">
        <f t="shared" si="13"/>
        <v>Q2-2017</v>
      </c>
      <c r="C879" t="s">
        <v>13</v>
      </c>
      <c r="D879">
        <v>22</v>
      </c>
      <c r="E879" t="s">
        <v>5</v>
      </c>
      <c r="F879" s="1" t="str">
        <f>TEXT(EnergyDemand__2_14[[#This Row],[Date]],"yyyy")</f>
        <v>2017</v>
      </c>
      <c r="G879">
        <v>11.9</v>
      </c>
      <c r="H879">
        <v>17.8</v>
      </c>
      <c r="I879">
        <v>8.3000000000000007</v>
      </c>
      <c r="J879">
        <v>0</v>
      </c>
      <c r="K879" t="s">
        <v>22</v>
      </c>
      <c r="L879" t="s">
        <v>21</v>
      </c>
      <c r="M879" s="42">
        <v>104643.675</v>
      </c>
      <c r="N879" s="4">
        <v>60.860101950000001</v>
      </c>
      <c r="O879" s="5">
        <v>6368624.7289000005</v>
      </c>
      <c r="P879">
        <v>878</v>
      </c>
    </row>
    <row r="880" spans="1:16" hidden="1" x14ac:dyDescent="0.3">
      <c r="A880" s="3">
        <v>42883</v>
      </c>
      <c r="B880" s="3" t="str">
        <f t="shared" si="13"/>
        <v>Q2-2017</v>
      </c>
      <c r="C880" t="s">
        <v>13</v>
      </c>
      <c r="D880">
        <v>22</v>
      </c>
      <c r="E880" t="s">
        <v>6</v>
      </c>
      <c r="F880" s="1" t="str">
        <f>TEXT(EnergyDemand__2_14[[#This Row],[Date]],"yyyy")</f>
        <v>2017</v>
      </c>
      <c r="G880">
        <v>10.199999999999999</v>
      </c>
      <c r="H880">
        <v>15.3</v>
      </c>
      <c r="I880">
        <v>7.6</v>
      </c>
      <c r="J880">
        <v>6.8</v>
      </c>
      <c r="K880" t="s">
        <v>22</v>
      </c>
      <c r="L880" t="s">
        <v>21</v>
      </c>
      <c r="M880" s="42">
        <v>110029.55</v>
      </c>
      <c r="N880" s="4">
        <v>72.341641420000002</v>
      </c>
      <c r="O880" s="5">
        <v>7959718.2516999999</v>
      </c>
      <c r="P880">
        <v>879</v>
      </c>
    </row>
    <row r="881" spans="1:16" hidden="1" x14ac:dyDescent="0.3">
      <c r="A881" s="3">
        <v>42884</v>
      </c>
      <c r="B881" s="3" t="str">
        <f t="shared" si="13"/>
        <v>Q2-2017</v>
      </c>
      <c r="C881" t="s">
        <v>13</v>
      </c>
      <c r="D881">
        <v>23</v>
      </c>
      <c r="E881" t="s">
        <v>7</v>
      </c>
      <c r="F881" s="1" t="str">
        <f>TEXT(EnergyDemand__2_14[[#This Row],[Date]],"yyyy")</f>
        <v>2017</v>
      </c>
      <c r="G881">
        <v>7.7</v>
      </c>
      <c r="H881">
        <v>14.8</v>
      </c>
      <c r="I881">
        <v>8</v>
      </c>
      <c r="J881">
        <v>1.4</v>
      </c>
      <c r="K881" t="s">
        <v>22</v>
      </c>
      <c r="L881" t="s">
        <v>21</v>
      </c>
      <c r="M881" s="42">
        <v>130516.1</v>
      </c>
      <c r="N881" s="4">
        <v>96.084781000000007</v>
      </c>
      <c r="O881" s="5">
        <v>12540610.885500001</v>
      </c>
      <c r="P881">
        <v>880</v>
      </c>
    </row>
    <row r="882" spans="1:16" hidden="1" x14ac:dyDescent="0.3">
      <c r="A882" s="3">
        <v>42885</v>
      </c>
      <c r="B882" s="3" t="str">
        <f t="shared" si="13"/>
        <v>Q2-2017</v>
      </c>
      <c r="C882" t="s">
        <v>13</v>
      </c>
      <c r="D882">
        <v>23</v>
      </c>
      <c r="E882" t="s">
        <v>8</v>
      </c>
      <c r="F882" s="1" t="str">
        <f>TEXT(EnergyDemand__2_14[[#This Row],[Date]],"yyyy")</f>
        <v>2017</v>
      </c>
      <c r="G882">
        <v>9.3000000000000007</v>
      </c>
      <c r="H882">
        <v>13.1</v>
      </c>
      <c r="I882">
        <v>6.9</v>
      </c>
      <c r="J882">
        <v>2.2000000000000002</v>
      </c>
      <c r="K882" t="s">
        <v>22</v>
      </c>
      <c r="L882" t="s">
        <v>21</v>
      </c>
      <c r="M882" s="42">
        <v>132762.38</v>
      </c>
      <c r="N882" s="4">
        <v>95.714474339999995</v>
      </c>
      <c r="O882" s="5">
        <v>12707281.413799999</v>
      </c>
      <c r="P882">
        <v>881</v>
      </c>
    </row>
    <row r="883" spans="1:16" hidden="1" x14ac:dyDescent="0.3">
      <c r="A883" s="3">
        <v>42886</v>
      </c>
      <c r="B883" s="3" t="str">
        <f t="shared" si="13"/>
        <v>Q2-2017</v>
      </c>
      <c r="C883" t="s">
        <v>13</v>
      </c>
      <c r="D883">
        <v>23</v>
      </c>
      <c r="E883" t="s">
        <v>9</v>
      </c>
      <c r="F883" s="1" t="str">
        <f>TEXT(EnergyDemand__2_14[[#This Row],[Date]],"yyyy")</f>
        <v>2017</v>
      </c>
      <c r="G883">
        <v>6.7</v>
      </c>
      <c r="H883">
        <v>13</v>
      </c>
      <c r="I883">
        <v>8.5</v>
      </c>
      <c r="J883">
        <v>5.4</v>
      </c>
      <c r="K883" t="s">
        <v>22</v>
      </c>
      <c r="L883" t="s">
        <v>21</v>
      </c>
      <c r="M883" s="42">
        <v>139030.79500000001</v>
      </c>
      <c r="N883" s="4">
        <v>120.64923159999999</v>
      </c>
      <c r="O883" s="5">
        <v>16773958.5855</v>
      </c>
      <c r="P883">
        <v>882</v>
      </c>
    </row>
    <row r="884" spans="1:16" hidden="1" x14ac:dyDescent="0.3">
      <c r="A884" s="3">
        <v>42887</v>
      </c>
      <c r="B884" s="3" t="str">
        <f t="shared" si="13"/>
        <v>Q2-2017</v>
      </c>
      <c r="C884" t="s">
        <v>14</v>
      </c>
      <c r="D884">
        <v>23</v>
      </c>
      <c r="E884" t="s">
        <v>3</v>
      </c>
      <c r="F884" s="1" t="str">
        <f>TEXT(EnergyDemand__2_14[[#This Row],[Date]],"yyyy")</f>
        <v>2017</v>
      </c>
      <c r="G884">
        <v>7.9</v>
      </c>
      <c r="H884">
        <v>13.9</v>
      </c>
      <c r="I884">
        <v>4.7</v>
      </c>
      <c r="J884">
        <v>0.4</v>
      </c>
      <c r="K884" t="s">
        <v>22</v>
      </c>
      <c r="L884" t="s">
        <v>21</v>
      </c>
      <c r="M884" s="42">
        <v>140202.73499999999</v>
      </c>
      <c r="N884" s="4">
        <v>113.3116143</v>
      </c>
      <c r="O884" s="5">
        <v>15886598.232100001</v>
      </c>
      <c r="P884">
        <v>883</v>
      </c>
    </row>
    <row r="885" spans="1:16" hidden="1" x14ac:dyDescent="0.3">
      <c r="A885" s="3">
        <v>42888</v>
      </c>
      <c r="B885" s="3" t="str">
        <f t="shared" si="13"/>
        <v>Q2-2017</v>
      </c>
      <c r="C885" t="s">
        <v>14</v>
      </c>
      <c r="D885">
        <v>23</v>
      </c>
      <c r="E885" t="s">
        <v>4</v>
      </c>
      <c r="F885" s="1" t="str">
        <f>TEXT(EnergyDemand__2_14[[#This Row],[Date]],"yyyy")</f>
        <v>2017</v>
      </c>
      <c r="G885">
        <v>8</v>
      </c>
      <c r="H885">
        <v>14.7</v>
      </c>
      <c r="I885">
        <v>7.3</v>
      </c>
      <c r="J885">
        <v>0</v>
      </c>
      <c r="K885" t="s">
        <v>22</v>
      </c>
      <c r="L885" t="s">
        <v>21</v>
      </c>
      <c r="M885" s="42">
        <v>136856.79999999999</v>
      </c>
      <c r="N885" s="4">
        <v>96.837747410000006</v>
      </c>
      <c r="O885" s="5">
        <v>13252904.229699999</v>
      </c>
      <c r="P885">
        <v>884</v>
      </c>
    </row>
    <row r="886" spans="1:16" hidden="1" x14ac:dyDescent="0.3">
      <c r="A886" s="3">
        <v>42889</v>
      </c>
      <c r="B886" s="3" t="str">
        <f t="shared" si="13"/>
        <v>Q2-2017</v>
      </c>
      <c r="C886" t="s">
        <v>14</v>
      </c>
      <c r="D886">
        <v>23</v>
      </c>
      <c r="E886" t="s">
        <v>5</v>
      </c>
      <c r="F886" s="1" t="str">
        <f>TEXT(EnergyDemand__2_14[[#This Row],[Date]],"yyyy")</f>
        <v>2017</v>
      </c>
      <c r="G886">
        <v>9.9</v>
      </c>
      <c r="H886">
        <v>14.3</v>
      </c>
      <c r="I886">
        <v>8.3000000000000007</v>
      </c>
      <c r="J886">
        <v>0</v>
      </c>
      <c r="K886" t="s">
        <v>22</v>
      </c>
      <c r="L886" t="s">
        <v>21</v>
      </c>
      <c r="M886" s="42">
        <v>122161.405</v>
      </c>
      <c r="N886" s="4">
        <v>107.24572980000001</v>
      </c>
      <c r="O886" s="5">
        <v>13101289.032600001</v>
      </c>
      <c r="P886">
        <v>885</v>
      </c>
    </row>
    <row r="887" spans="1:16" hidden="1" x14ac:dyDescent="0.3">
      <c r="A887" s="3">
        <v>42890</v>
      </c>
      <c r="B887" s="3" t="str">
        <f t="shared" si="13"/>
        <v>Q2-2017</v>
      </c>
      <c r="C887" t="s">
        <v>14</v>
      </c>
      <c r="D887">
        <v>23</v>
      </c>
      <c r="E887" t="s">
        <v>6</v>
      </c>
      <c r="F887" s="1" t="str">
        <f>TEXT(EnergyDemand__2_14[[#This Row],[Date]],"yyyy")</f>
        <v>2017</v>
      </c>
      <c r="G887">
        <v>4.4000000000000004</v>
      </c>
      <c r="H887">
        <v>15.8</v>
      </c>
      <c r="I887">
        <v>9.3000000000000007</v>
      </c>
      <c r="J887">
        <v>0</v>
      </c>
      <c r="K887" t="s">
        <v>22</v>
      </c>
      <c r="L887" t="s">
        <v>21</v>
      </c>
      <c r="M887" s="42">
        <v>118953.95</v>
      </c>
      <c r="N887" s="4">
        <v>109.7429759</v>
      </c>
      <c r="O887" s="5">
        <v>13054360.4681</v>
      </c>
      <c r="P887">
        <v>886</v>
      </c>
    </row>
    <row r="888" spans="1:16" hidden="1" x14ac:dyDescent="0.3">
      <c r="A888" s="3">
        <v>42891</v>
      </c>
      <c r="B888" s="3" t="str">
        <f t="shared" si="13"/>
        <v>Q2-2017</v>
      </c>
      <c r="C888" t="s">
        <v>14</v>
      </c>
      <c r="D888">
        <v>24</v>
      </c>
      <c r="E888" t="s">
        <v>7</v>
      </c>
      <c r="F888" s="1" t="str">
        <f>TEXT(EnergyDemand__2_14[[#This Row],[Date]],"yyyy")</f>
        <v>2017</v>
      </c>
      <c r="G888">
        <v>5.6</v>
      </c>
      <c r="H888">
        <v>17.5</v>
      </c>
      <c r="I888">
        <v>5</v>
      </c>
      <c r="J888">
        <v>0</v>
      </c>
      <c r="K888" t="s">
        <v>22</v>
      </c>
      <c r="L888" t="s">
        <v>21</v>
      </c>
      <c r="M888" s="42">
        <v>132877.45000000001</v>
      </c>
      <c r="N888" s="4">
        <v>101.13227740000001</v>
      </c>
      <c r="O888" s="5">
        <v>13438199.1336</v>
      </c>
      <c r="P888">
        <v>887</v>
      </c>
    </row>
    <row r="889" spans="1:16" hidden="1" x14ac:dyDescent="0.3">
      <c r="A889" s="3">
        <v>42892</v>
      </c>
      <c r="B889" s="3" t="str">
        <f t="shared" si="13"/>
        <v>Q2-2017</v>
      </c>
      <c r="C889" t="s">
        <v>14</v>
      </c>
      <c r="D889">
        <v>24</v>
      </c>
      <c r="E889" t="s">
        <v>8</v>
      </c>
      <c r="F889" s="1" t="str">
        <f>TEXT(EnergyDemand__2_14[[#This Row],[Date]],"yyyy")</f>
        <v>2017</v>
      </c>
      <c r="G889">
        <v>8.6999999999999993</v>
      </c>
      <c r="H889">
        <v>13.9</v>
      </c>
      <c r="I889">
        <v>6.3</v>
      </c>
      <c r="J889">
        <v>6.4</v>
      </c>
      <c r="K889" t="s">
        <v>22</v>
      </c>
      <c r="L889" t="s">
        <v>21</v>
      </c>
      <c r="M889" s="42">
        <v>133274.53</v>
      </c>
      <c r="N889" s="4">
        <v>97.892460380000003</v>
      </c>
      <c r="O889" s="5">
        <v>13046571.647700001</v>
      </c>
      <c r="P889">
        <v>888</v>
      </c>
    </row>
    <row r="890" spans="1:16" hidden="1" x14ac:dyDescent="0.3">
      <c r="A890" s="3">
        <v>42893</v>
      </c>
      <c r="B890" s="3" t="str">
        <f t="shared" si="13"/>
        <v>Q2-2017</v>
      </c>
      <c r="C890" t="s">
        <v>14</v>
      </c>
      <c r="D890">
        <v>24</v>
      </c>
      <c r="E890" t="s">
        <v>9</v>
      </c>
      <c r="F890" s="1" t="str">
        <f>TEXT(EnergyDemand__2_14[[#This Row],[Date]],"yyyy")</f>
        <v>2017</v>
      </c>
      <c r="G890">
        <v>5.9</v>
      </c>
      <c r="H890">
        <v>14.3</v>
      </c>
      <c r="I890">
        <v>9.1999999999999993</v>
      </c>
      <c r="J890">
        <v>0</v>
      </c>
      <c r="K890" t="s">
        <v>22</v>
      </c>
      <c r="L890" t="s">
        <v>21</v>
      </c>
      <c r="M890" s="42">
        <v>136116.12</v>
      </c>
      <c r="N890" s="4">
        <v>105.69616809999999</v>
      </c>
      <c r="O890" s="5">
        <v>14386952.3006</v>
      </c>
      <c r="P890">
        <v>889</v>
      </c>
    </row>
    <row r="891" spans="1:16" hidden="1" x14ac:dyDescent="0.3">
      <c r="A891" s="3">
        <v>42894</v>
      </c>
      <c r="B891" s="3" t="str">
        <f t="shared" si="13"/>
        <v>Q2-2017</v>
      </c>
      <c r="C891" t="s">
        <v>14</v>
      </c>
      <c r="D891">
        <v>24</v>
      </c>
      <c r="E891" t="s">
        <v>3</v>
      </c>
      <c r="F891" s="1" t="str">
        <f>TEXT(EnergyDemand__2_14[[#This Row],[Date]],"yyyy")</f>
        <v>2017</v>
      </c>
      <c r="G891">
        <v>3.6</v>
      </c>
      <c r="H891">
        <v>15</v>
      </c>
      <c r="I891">
        <v>7.2</v>
      </c>
      <c r="J891">
        <v>0</v>
      </c>
      <c r="K891" t="s">
        <v>22</v>
      </c>
      <c r="L891" t="s">
        <v>21</v>
      </c>
      <c r="M891" s="42">
        <v>139511.78</v>
      </c>
      <c r="N891" s="4">
        <v>110.1268719</v>
      </c>
      <c r="O891" s="5">
        <v>15363995.9246</v>
      </c>
      <c r="P891">
        <v>890</v>
      </c>
    </row>
    <row r="892" spans="1:16" hidden="1" x14ac:dyDescent="0.3">
      <c r="A892" s="3">
        <v>42895</v>
      </c>
      <c r="B892" s="3" t="str">
        <f t="shared" si="13"/>
        <v>Q2-2017</v>
      </c>
      <c r="C892" t="s">
        <v>14</v>
      </c>
      <c r="D892">
        <v>24</v>
      </c>
      <c r="E892" t="s">
        <v>4</v>
      </c>
      <c r="F892" s="1" t="str">
        <f>TEXT(EnergyDemand__2_14[[#This Row],[Date]],"yyyy")</f>
        <v>2017</v>
      </c>
      <c r="G892">
        <v>6.6</v>
      </c>
      <c r="H892">
        <v>15</v>
      </c>
      <c r="I892">
        <v>7.8</v>
      </c>
      <c r="J892">
        <v>1.8</v>
      </c>
      <c r="K892" t="s">
        <v>22</v>
      </c>
      <c r="L892" t="s">
        <v>21</v>
      </c>
      <c r="M892" s="42">
        <v>130994.54</v>
      </c>
      <c r="N892" s="4">
        <v>99.977135680000004</v>
      </c>
      <c r="O892" s="5">
        <v>13096458.8989</v>
      </c>
      <c r="P892">
        <v>891</v>
      </c>
    </row>
    <row r="893" spans="1:16" hidden="1" x14ac:dyDescent="0.3">
      <c r="A893" s="3">
        <v>42896</v>
      </c>
      <c r="B893" s="3" t="str">
        <f t="shared" si="13"/>
        <v>Q2-2017</v>
      </c>
      <c r="C893" t="s">
        <v>14</v>
      </c>
      <c r="D893">
        <v>24</v>
      </c>
      <c r="E893" t="s">
        <v>5</v>
      </c>
      <c r="F893" s="1" t="str">
        <f>TEXT(EnergyDemand__2_14[[#This Row],[Date]],"yyyy")</f>
        <v>2017</v>
      </c>
      <c r="G893">
        <v>7</v>
      </c>
      <c r="H893">
        <v>15.8</v>
      </c>
      <c r="I893">
        <v>8.9</v>
      </c>
      <c r="J893">
        <v>0</v>
      </c>
      <c r="K893" t="s">
        <v>22</v>
      </c>
      <c r="L893" t="s">
        <v>21</v>
      </c>
      <c r="M893" s="42">
        <v>120698.91499999999</v>
      </c>
      <c r="N893" s="4">
        <v>97.622124130000003</v>
      </c>
      <c r="O893" s="5">
        <v>11782884.4625</v>
      </c>
      <c r="P893">
        <v>892</v>
      </c>
    </row>
    <row r="894" spans="1:16" hidden="1" x14ac:dyDescent="0.3">
      <c r="A894" s="3">
        <v>42897</v>
      </c>
      <c r="B894" s="3" t="str">
        <f t="shared" si="13"/>
        <v>Q2-2017</v>
      </c>
      <c r="C894" t="s">
        <v>14</v>
      </c>
      <c r="D894">
        <v>24</v>
      </c>
      <c r="E894" t="s">
        <v>6</v>
      </c>
      <c r="F894" s="1" t="str">
        <f>TEXT(EnergyDemand__2_14[[#This Row],[Date]],"yyyy")</f>
        <v>2017</v>
      </c>
      <c r="G894">
        <v>3.4</v>
      </c>
      <c r="H894">
        <v>15.5</v>
      </c>
      <c r="I894">
        <v>8.6</v>
      </c>
      <c r="J894">
        <v>0.2</v>
      </c>
      <c r="K894" t="s">
        <v>22</v>
      </c>
      <c r="L894" t="s">
        <v>21</v>
      </c>
      <c r="M894" s="42">
        <v>113374.465</v>
      </c>
      <c r="N894" s="4">
        <v>87.883388569999994</v>
      </c>
      <c r="O894" s="5">
        <v>9963732.1614999995</v>
      </c>
      <c r="P894">
        <v>893</v>
      </c>
    </row>
    <row r="895" spans="1:16" hidden="1" x14ac:dyDescent="0.3">
      <c r="A895" s="3">
        <v>42898</v>
      </c>
      <c r="B895" s="3" t="str">
        <f t="shared" si="13"/>
        <v>Q2-2017</v>
      </c>
      <c r="C895" t="s">
        <v>14</v>
      </c>
      <c r="D895">
        <v>25</v>
      </c>
      <c r="E895" t="s">
        <v>7</v>
      </c>
      <c r="F895" s="1" t="str">
        <f>TEXT(EnergyDemand__2_14[[#This Row],[Date]],"yyyy")</f>
        <v>2017</v>
      </c>
      <c r="G895">
        <v>6</v>
      </c>
      <c r="H895">
        <v>15.9</v>
      </c>
      <c r="I895">
        <v>5.0999999999999996</v>
      </c>
      <c r="J895">
        <v>0</v>
      </c>
      <c r="K895" t="s">
        <v>22</v>
      </c>
      <c r="L895" t="s">
        <v>22</v>
      </c>
      <c r="M895" s="42">
        <v>117691.685</v>
      </c>
      <c r="N895" s="4">
        <v>101.70609880000001</v>
      </c>
      <c r="O895" s="5">
        <v>11969962.1425</v>
      </c>
      <c r="P895">
        <v>894</v>
      </c>
    </row>
    <row r="896" spans="1:16" hidden="1" x14ac:dyDescent="0.3">
      <c r="A896" s="3">
        <v>42899</v>
      </c>
      <c r="B896" s="3" t="str">
        <f t="shared" si="13"/>
        <v>Q2-2017</v>
      </c>
      <c r="C896" t="s">
        <v>14</v>
      </c>
      <c r="D896">
        <v>25</v>
      </c>
      <c r="E896" t="s">
        <v>8</v>
      </c>
      <c r="F896" s="1" t="str">
        <f>TEXT(EnergyDemand__2_14[[#This Row],[Date]],"yyyy")</f>
        <v>2017</v>
      </c>
      <c r="G896">
        <v>8.8000000000000007</v>
      </c>
      <c r="H896">
        <v>15.1</v>
      </c>
      <c r="I896">
        <v>6.6</v>
      </c>
      <c r="J896">
        <v>0</v>
      </c>
      <c r="K896" t="s">
        <v>22</v>
      </c>
      <c r="L896" t="s">
        <v>21</v>
      </c>
      <c r="M896" s="42">
        <v>135184.95000000001</v>
      </c>
      <c r="N896" s="4">
        <v>109.9512443</v>
      </c>
      <c r="O896" s="5">
        <v>14863753.463099999</v>
      </c>
      <c r="P896">
        <v>895</v>
      </c>
    </row>
    <row r="897" spans="1:16" hidden="1" x14ac:dyDescent="0.3">
      <c r="A897" s="3">
        <v>42900</v>
      </c>
      <c r="B897" s="3" t="str">
        <f t="shared" si="13"/>
        <v>Q2-2017</v>
      </c>
      <c r="C897" t="s">
        <v>14</v>
      </c>
      <c r="D897">
        <v>25</v>
      </c>
      <c r="E897" t="s">
        <v>9</v>
      </c>
      <c r="F897" s="1" t="str">
        <f>TEXT(EnergyDemand__2_14[[#This Row],[Date]],"yyyy")</f>
        <v>2017</v>
      </c>
      <c r="G897">
        <v>4</v>
      </c>
      <c r="H897">
        <v>17.399999999999999</v>
      </c>
      <c r="I897">
        <v>8.9</v>
      </c>
      <c r="J897">
        <v>0</v>
      </c>
      <c r="K897" t="s">
        <v>22</v>
      </c>
      <c r="L897" t="s">
        <v>21</v>
      </c>
      <c r="M897" s="42">
        <v>136253.42000000001</v>
      </c>
      <c r="N897" s="4">
        <v>93.589782150000005</v>
      </c>
      <c r="O897" s="5">
        <v>12751927.895</v>
      </c>
      <c r="P897">
        <v>896</v>
      </c>
    </row>
    <row r="898" spans="1:16" hidden="1" x14ac:dyDescent="0.3">
      <c r="A898" s="3">
        <v>42901</v>
      </c>
      <c r="B898" s="3" t="str">
        <f t="shared" ref="B898:B961" si="14">"Q" &amp;INT((MONTH(A898)+2)/3) &amp; "-" &amp; YEAR(A898)</f>
        <v>Q2-2017</v>
      </c>
      <c r="C898" t="s">
        <v>14</v>
      </c>
      <c r="D898">
        <v>25</v>
      </c>
      <c r="E898" t="s">
        <v>3</v>
      </c>
      <c r="F898" s="1" t="str">
        <f>TEXT(EnergyDemand__2_14[[#This Row],[Date]],"yyyy")</f>
        <v>2017</v>
      </c>
      <c r="G898">
        <v>7.7</v>
      </c>
      <c r="H898">
        <v>19</v>
      </c>
      <c r="I898">
        <v>7.4</v>
      </c>
      <c r="J898">
        <v>0</v>
      </c>
      <c r="K898" t="s">
        <v>22</v>
      </c>
      <c r="L898" t="s">
        <v>21</v>
      </c>
      <c r="M898" s="42">
        <v>135303.255</v>
      </c>
      <c r="N898" s="4">
        <v>102.837272</v>
      </c>
      <c r="O898" s="5">
        <v>13914217.6369</v>
      </c>
      <c r="P898">
        <v>897</v>
      </c>
    </row>
    <row r="899" spans="1:16" hidden="1" x14ac:dyDescent="0.3">
      <c r="A899" s="3">
        <v>42902</v>
      </c>
      <c r="B899" s="3" t="str">
        <f t="shared" si="14"/>
        <v>Q2-2017</v>
      </c>
      <c r="C899" t="s">
        <v>14</v>
      </c>
      <c r="D899">
        <v>25</v>
      </c>
      <c r="E899" t="s">
        <v>4</v>
      </c>
      <c r="F899" s="1" t="str">
        <f>TEXT(EnergyDemand__2_14[[#This Row],[Date]],"yyyy")</f>
        <v>2017</v>
      </c>
      <c r="G899">
        <v>6.6</v>
      </c>
      <c r="H899">
        <v>17.100000000000001</v>
      </c>
      <c r="I899">
        <v>8.9</v>
      </c>
      <c r="J899">
        <v>0</v>
      </c>
      <c r="K899" t="s">
        <v>22</v>
      </c>
      <c r="L899" t="s">
        <v>21</v>
      </c>
      <c r="M899" s="42">
        <v>135269.63500000001</v>
      </c>
      <c r="N899" s="4">
        <v>107.362224</v>
      </c>
      <c r="O899" s="5">
        <v>14522848.8533</v>
      </c>
      <c r="P899">
        <v>898</v>
      </c>
    </row>
    <row r="900" spans="1:16" hidden="1" x14ac:dyDescent="0.3">
      <c r="A900" s="3">
        <v>42903</v>
      </c>
      <c r="B900" s="3" t="str">
        <f t="shared" si="14"/>
        <v>Q2-2017</v>
      </c>
      <c r="C900" t="s">
        <v>14</v>
      </c>
      <c r="D900">
        <v>25</v>
      </c>
      <c r="E900" t="s">
        <v>5</v>
      </c>
      <c r="F900" s="1" t="str">
        <f>TEXT(EnergyDemand__2_14[[#This Row],[Date]],"yyyy")</f>
        <v>2017</v>
      </c>
      <c r="G900">
        <v>4.2</v>
      </c>
      <c r="H900">
        <v>15.5</v>
      </c>
      <c r="I900">
        <v>9.1999999999999993</v>
      </c>
      <c r="J900">
        <v>0</v>
      </c>
      <c r="K900" t="s">
        <v>22</v>
      </c>
      <c r="L900" t="s">
        <v>21</v>
      </c>
      <c r="M900" s="42">
        <v>121178.68</v>
      </c>
      <c r="N900" s="4">
        <v>104.2875868</v>
      </c>
      <c r="O900" s="5">
        <v>12637432.1088</v>
      </c>
      <c r="P900">
        <v>899</v>
      </c>
    </row>
    <row r="901" spans="1:16" hidden="1" x14ac:dyDescent="0.3">
      <c r="A901" s="3">
        <v>42904</v>
      </c>
      <c r="B901" s="3" t="str">
        <f t="shared" si="14"/>
        <v>Q2-2017</v>
      </c>
      <c r="C901" t="s">
        <v>14</v>
      </c>
      <c r="D901">
        <v>25</v>
      </c>
      <c r="E901" t="s">
        <v>6</v>
      </c>
      <c r="F901" s="1" t="str">
        <f>TEXT(EnergyDemand__2_14[[#This Row],[Date]],"yyyy")</f>
        <v>2017</v>
      </c>
      <c r="G901">
        <v>5.4</v>
      </c>
      <c r="H901">
        <v>16.3</v>
      </c>
      <c r="I901">
        <v>7.9</v>
      </c>
      <c r="J901">
        <v>0</v>
      </c>
      <c r="K901" t="s">
        <v>22</v>
      </c>
      <c r="L901" t="s">
        <v>21</v>
      </c>
      <c r="M901" s="42">
        <v>116112.74</v>
      </c>
      <c r="N901" s="4">
        <v>93.616927630000006</v>
      </c>
      <c r="O901" s="5">
        <v>10870117.977499999</v>
      </c>
      <c r="P901">
        <v>900</v>
      </c>
    </row>
    <row r="902" spans="1:16" hidden="1" x14ac:dyDescent="0.3">
      <c r="A902" s="3">
        <v>42905</v>
      </c>
      <c r="B902" s="3" t="str">
        <f t="shared" si="14"/>
        <v>Q2-2017</v>
      </c>
      <c r="C902" t="s">
        <v>14</v>
      </c>
      <c r="D902">
        <v>26</v>
      </c>
      <c r="E902" t="s">
        <v>7</v>
      </c>
      <c r="F902" s="1" t="str">
        <f>TEXT(EnergyDemand__2_14[[#This Row],[Date]],"yyyy")</f>
        <v>2017</v>
      </c>
      <c r="G902">
        <v>7.1</v>
      </c>
      <c r="H902">
        <v>16.100000000000001</v>
      </c>
      <c r="I902">
        <v>6</v>
      </c>
      <c r="J902">
        <v>0</v>
      </c>
      <c r="K902" t="s">
        <v>22</v>
      </c>
      <c r="L902" t="s">
        <v>21</v>
      </c>
      <c r="M902" s="42">
        <v>134925.74</v>
      </c>
      <c r="N902" s="4">
        <v>95.96949334</v>
      </c>
      <c r="O902" s="5">
        <v>12948754.906300001</v>
      </c>
      <c r="P902">
        <v>901</v>
      </c>
    </row>
    <row r="903" spans="1:16" hidden="1" x14ac:dyDescent="0.3">
      <c r="A903" s="3">
        <v>42906</v>
      </c>
      <c r="B903" s="3" t="str">
        <f t="shared" si="14"/>
        <v>Q2-2017</v>
      </c>
      <c r="C903" t="s">
        <v>14</v>
      </c>
      <c r="D903">
        <v>26</v>
      </c>
      <c r="E903" t="s">
        <v>8</v>
      </c>
      <c r="F903" s="1" t="str">
        <f>TEXT(EnergyDemand__2_14[[#This Row],[Date]],"yyyy")</f>
        <v>2017</v>
      </c>
      <c r="G903">
        <v>6.4</v>
      </c>
      <c r="H903">
        <v>15.8</v>
      </c>
      <c r="I903">
        <v>9.1999999999999993</v>
      </c>
      <c r="J903">
        <v>0</v>
      </c>
      <c r="K903" t="s">
        <v>22</v>
      </c>
      <c r="L903" t="s">
        <v>21</v>
      </c>
      <c r="M903" s="42">
        <v>131996.97</v>
      </c>
      <c r="N903" s="4">
        <v>85.797832029999995</v>
      </c>
      <c r="O903" s="5">
        <v>11325053.8605</v>
      </c>
      <c r="P903">
        <v>902</v>
      </c>
    </row>
    <row r="904" spans="1:16" hidden="1" x14ac:dyDescent="0.3">
      <c r="A904" s="3">
        <v>42907</v>
      </c>
      <c r="B904" s="3" t="str">
        <f t="shared" si="14"/>
        <v>Q2-2017</v>
      </c>
      <c r="C904" t="s">
        <v>14</v>
      </c>
      <c r="D904">
        <v>26</v>
      </c>
      <c r="E904" t="s">
        <v>9</v>
      </c>
      <c r="F904" s="1" t="str">
        <f>TEXT(EnergyDemand__2_14[[#This Row],[Date]],"yyyy")</f>
        <v>2017</v>
      </c>
      <c r="G904">
        <v>7.8</v>
      </c>
      <c r="H904">
        <v>13.5</v>
      </c>
      <c r="I904">
        <v>5</v>
      </c>
      <c r="J904">
        <v>0.6</v>
      </c>
      <c r="K904" t="s">
        <v>22</v>
      </c>
      <c r="L904" t="s">
        <v>21</v>
      </c>
      <c r="M904" s="42">
        <v>139814.29999999999</v>
      </c>
      <c r="N904" s="4">
        <v>106.9667247</v>
      </c>
      <c r="O904" s="5">
        <v>14955477.737199999</v>
      </c>
      <c r="P904">
        <v>903</v>
      </c>
    </row>
    <row r="905" spans="1:16" hidden="1" x14ac:dyDescent="0.3">
      <c r="A905" s="3">
        <v>42908</v>
      </c>
      <c r="B905" s="3" t="str">
        <f t="shared" si="14"/>
        <v>Q2-2017</v>
      </c>
      <c r="C905" t="s">
        <v>14</v>
      </c>
      <c r="D905">
        <v>26</v>
      </c>
      <c r="E905" t="s">
        <v>3</v>
      </c>
      <c r="F905" s="1" t="str">
        <f>TEXT(EnergyDemand__2_14[[#This Row],[Date]],"yyyy")</f>
        <v>2017</v>
      </c>
      <c r="G905">
        <v>6.7</v>
      </c>
      <c r="H905">
        <v>14.1</v>
      </c>
      <c r="I905">
        <v>6.7</v>
      </c>
      <c r="J905">
        <v>0.2</v>
      </c>
      <c r="K905" t="s">
        <v>22</v>
      </c>
      <c r="L905" t="s">
        <v>21</v>
      </c>
      <c r="M905" s="42">
        <v>140348.57</v>
      </c>
      <c r="N905" s="4">
        <v>94.858967509999999</v>
      </c>
      <c r="O905" s="5">
        <v>13313320.4417</v>
      </c>
      <c r="P905">
        <v>904</v>
      </c>
    </row>
    <row r="906" spans="1:16" hidden="1" x14ac:dyDescent="0.3">
      <c r="A906" s="3">
        <v>42909</v>
      </c>
      <c r="B906" s="3" t="str">
        <f t="shared" si="14"/>
        <v>Q2-2017</v>
      </c>
      <c r="C906" t="s">
        <v>14</v>
      </c>
      <c r="D906">
        <v>26</v>
      </c>
      <c r="E906" t="s">
        <v>4</v>
      </c>
      <c r="F906" s="1" t="str">
        <f>TEXT(EnergyDemand__2_14[[#This Row],[Date]],"yyyy")</f>
        <v>2017</v>
      </c>
      <c r="G906">
        <v>7.4</v>
      </c>
      <c r="H906">
        <v>14.9</v>
      </c>
      <c r="I906">
        <v>8.1999999999999993</v>
      </c>
      <c r="J906">
        <v>0</v>
      </c>
      <c r="K906" t="s">
        <v>22</v>
      </c>
      <c r="L906" t="s">
        <v>21</v>
      </c>
      <c r="M906" s="42">
        <v>132029.57500000001</v>
      </c>
      <c r="N906" s="4">
        <v>80.269938710000005</v>
      </c>
      <c r="O906" s="5">
        <v>10598005.893200001</v>
      </c>
      <c r="P906">
        <v>905</v>
      </c>
    </row>
    <row r="907" spans="1:16" hidden="1" x14ac:dyDescent="0.3">
      <c r="A907" s="3">
        <v>42910</v>
      </c>
      <c r="B907" s="3" t="str">
        <f t="shared" si="14"/>
        <v>Q2-2017</v>
      </c>
      <c r="C907" t="s">
        <v>14</v>
      </c>
      <c r="D907">
        <v>26</v>
      </c>
      <c r="E907" t="s">
        <v>5</v>
      </c>
      <c r="F907" s="1" t="str">
        <f>TEXT(EnergyDemand__2_14[[#This Row],[Date]],"yyyy")</f>
        <v>2017</v>
      </c>
      <c r="G907">
        <v>8.3000000000000007</v>
      </c>
      <c r="H907">
        <v>12.3</v>
      </c>
      <c r="I907">
        <v>7.3</v>
      </c>
      <c r="J907">
        <v>1.4</v>
      </c>
      <c r="K907" t="s">
        <v>22</v>
      </c>
      <c r="L907" t="s">
        <v>21</v>
      </c>
      <c r="M907" s="42">
        <v>122393.325</v>
      </c>
      <c r="N907" s="4">
        <v>84.970944450000005</v>
      </c>
      <c r="O907" s="5">
        <v>10399876.419600001</v>
      </c>
      <c r="P907">
        <v>906</v>
      </c>
    </row>
    <row r="908" spans="1:16" hidden="1" x14ac:dyDescent="0.3">
      <c r="A908" s="3">
        <v>42911</v>
      </c>
      <c r="B908" s="3" t="str">
        <f t="shared" si="14"/>
        <v>Q2-2017</v>
      </c>
      <c r="C908" t="s">
        <v>14</v>
      </c>
      <c r="D908">
        <v>26</v>
      </c>
      <c r="E908" t="s">
        <v>6</v>
      </c>
      <c r="F908" s="1" t="str">
        <f>TEXT(EnergyDemand__2_14[[#This Row],[Date]],"yyyy")</f>
        <v>2017</v>
      </c>
      <c r="G908">
        <v>8.6</v>
      </c>
      <c r="H908">
        <v>14.3</v>
      </c>
      <c r="I908">
        <v>5.3</v>
      </c>
      <c r="J908">
        <v>0</v>
      </c>
      <c r="K908" t="s">
        <v>22</v>
      </c>
      <c r="L908" t="s">
        <v>21</v>
      </c>
      <c r="M908" s="42">
        <v>118103.86500000001</v>
      </c>
      <c r="N908" s="4">
        <v>72.870515380000001</v>
      </c>
      <c r="O908" s="5">
        <v>8606289.5109000001</v>
      </c>
      <c r="P908">
        <v>907</v>
      </c>
    </row>
    <row r="909" spans="1:16" hidden="1" x14ac:dyDescent="0.3">
      <c r="A909" s="3">
        <v>42912</v>
      </c>
      <c r="B909" s="3" t="str">
        <f t="shared" si="14"/>
        <v>Q2-2017</v>
      </c>
      <c r="C909" t="s">
        <v>14</v>
      </c>
      <c r="D909">
        <v>27</v>
      </c>
      <c r="E909" t="s">
        <v>7</v>
      </c>
      <c r="F909" s="1" t="str">
        <f>TEXT(EnergyDemand__2_14[[#This Row],[Date]],"yyyy")</f>
        <v>2017</v>
      </c>
      <c r="G909">
        <v>8.8000000000000007</v>
      </c>
      <c r="H909">
        <v>12.6</v>
      </c>
      <c r="I909">
        <v>7.8</v>
      </c>
      <c r="J909">
        <v>1.4</v>
      </c>
      <c r="K909" t="s">
        <v>22</v>
      </c>
      <c r="L909" t="s">
        <v>21</v>
      </c>
      <c r="M909" s="42">
        <v>138040.38</v>
      </c>
      <c r="N909" s="4">
        <v>104.3154945</v>
      </c>
      <c r="O909" s="5">
        <v>14399750.500700001</v>
      </c>
      <c r="P909">
        <v>908</v>
      </c>
    </row>
    <row r="910" spans="1:16" hidden="1" x14ac:dyDescent="0.3">
      <c r="A910" s="3">
        <v>42913</v>
      </c>
      <c r="B910" s="3" t="str">
        <f t="shared" si="14"/>
        <v>Q2-2017</v>
      </c>
      <c r="C910" t="s">
        <v>14</v>
      </c>
      <c r="D910">
        <v>27</v>
      </c>
      <c r="E910" t="s">
        <v>8</v>
      </c>
      <c r="F910" s="1" t="str">
        <f>TEXT(EnergyDemand__2_14[[#This Row],[Date]],"yyyy")</f>
        <v>2017</v>
      </c>
      <c r="G910">
        <v>6</v>
      </c>
      <c r="H910">
        <v>12.1</v>
      </c>
      <c r="I910">
        <v>4.4000000000000004</v>
      </c>
      <c r="J910">
        <v>0</v>
      </c>
      <c r="K910" t="s">
        <v>22</v>
      </c>
      <c r="L910" t="s">
        <v>21</v>
      </c>
      <c r="M910" s="42">
        <v>144526.63</v>
      </c>
      <c r="N910" s="4">
        <v>100.1993406</v>
      </c>
      <c r="O910" s="5">
        <v>14481473.0251</v>
      </c>
      <c r="P910">
        <v>909</v>
      </c>
    </row>
    <row r="911" spans="1:16" hidden="1" x14ac:dyDescent="0.3">
      <c r="A911" s="3">
        <v>42914</v>
      </c>
      <c r="B911" s="3" t="str">
        <f t="shared" si="14"/>
        <v>Q2-2017</v>
      </c>
      <c r="C911" t="s">
        <v>14</v>
      </c>
      <c r="D911">
        <v>27</v>
      </c>
      <c r="E911" t="s">
        <v>9</v>
      </c>
      <c r="F911" s="1" t="str">
        <f>TEXT(EnergyDemand__2_14[[#This Row],[Date]],"yyyy")</f>
        <v>2017</v>
      </c>
      <c r="G911">
        <v>6.8</v>
      </c>
      <c r="H911">
        <v>14.1</v>
      </c>
      <c r="I911">
        <v>5.4</v>
      </c>
      <c r="J911">
        <v>0</v>
      </c>
      <c r="K911" t="s">
        <v>22</v>
      </c>
      <c r="L911" t="s">
        <v>21</v>
      </c>
      <c r="M911" s="42">
        <v>141351.89499999999</v>
      </c>
      <c r="N911" s="4">
        <v>98.538103219999996</v>
      </c>
      <c r="O911" s="5">
        <v>13928547.619899999</v>
      </c>
      <c r="P911">
        <v>910</v>
      </c>
    </row>
    <row r="912" spans="1:16" hidden="1" x14ac:dyDescent="0.3">
      <c r="A912" s="3">
        <v>42915</v>
      </c>
      <c r="B912" s="3" t="str">
        <f t="shared" si="14"/>
        <v>Q2-2017</v>
      </c>
      <c r="C912" t="s">
        <v>14</v>
      </c>
      <c r="D912">
        <v>27</v>
      </c>
      <c r="E912" t="s">
        <v>3</v>
      </c>
      <c r="F912" s="1" t="str">
        <f>TEXT(EnergyDemand__2_14[[#This Row],[Date]],"yyyy")</f>
        <v>2017</v>
      </c>
      <c r="G912">
        <v>9.1999999999999993</v>
      </c>
      <c r="H912">
        <v>13.7</v>
      </c>
      <c r="I912">
        <v>5</v>
      </c>
      <c r="J912">
        <v>0</v>
      </c>
      <c r="K912" t="s">
        <v>22</v>
      </c>
      <c r="L912" t="s">
        <v>21</v>
      </c>
      <c r="M912" s="42">
        <v>138124.06</v>
      </c>
      <c r="N912" s="4">
        <v>102.52503950000001</v>
      </c>
      <c r="O912" s="5">
        <v>14161174.7074</v>
      </c>
      <c r="P912">
        <v>911</v>
      </c>
    </row>
    <row r="913" spans="1:16" hidden="1" x14ac:dyDescent="0.3">
      <c r="A913" s="3">
        <v>42916</v>
      </c>
      <c r="B913" s="3" t="str">
        <f t="shared" si="14"/>
        <v>Q2-2017</v>
      </c>
      <c r="C913" t="s">
        <v>14</v>
      </c>
      <c r="D913">
        <v>27</v>
      </c>
      <c r="E913" t="s">
        <v>4</v>
      </c>
      <c r="F913" s="1" t="str">
        <f>TEXT(EnergyDemand__2_14[[#This Row],[Date]],"yyyy")</f>
        <v>2017</v>
      </c>
      <c r="G913">
        <v>7.1</v>
      </c>
      <c r="H913">
        <v>12.3</v>
      </c>
      <c r="I913">
        <v>8.4</v>
      </c>
      <c r="J913">
        <v>4.4000000000000004</v>
      </c>
      <c r="K913" t="s">
        <v>21</v>
      </c>
      <c r="L913" t="s">
        <v>21</v>
      </c>
      <c r="M913" s="42">
        <v>139275.77499999999</v>
      </c>
      <c r="N913" s="4">
        <v>124.6840444</v>
      </c>
      <c r="O913" s="5">
        <v>17365466.913899999</v>
      </c>
      <c r="P913">
        <v>912</v>
      </c>
    </row>
    <row r="914" spans="1:16" hidden="1" x14ac:dyDescent="0.3">
      <c r="A914" s="3">
        <v>42917</v>
      </c>
      <c r="B914" s="3" t="str">
        <f t="shared" si="14"/>
        <v>Q3-2017</v>
      </c>
      <c r="C914" t="s">
        <v>15</v>
      </c>
      <c r="D914">
        <v>27</v>
      </c>
      <c r="E914" t="s">
        <v>5</v>
      </c>
      <c r="F914" s="1" t="str">
        <f>TEXT(EnergyDemand__2_14[[#This Row],[Date]],"yyyy")</f>
        <v>2017</v>
      </c>
      <c r="G914">
        <v>1.1000000000000001</v>
      </c>
      <c r="H914">
        <v>12.7</v>
      </c>
      <c r="I914">
        <v>9.3000000000000007</v>
      </c>
      <c r="J914">
        <v>0</v>
      </c>
      <c r="K914" t="s">
        <v>21</v>
      </c>
      <c r="L914" t="s">
        <v>21</v>
      </c>
      <c r="M914" s="42">
        <v>125949.5</v>
      </c>
      <c r="N914" s="4">
        <v>114.7570772</v>
      </c>
      <c r="O914" s="5">
        <v>14453596.4948</v>
      </c>
      <c r="P914">
        <v>913</v>
      </c>
    </row>
    <row r="915" spans="1:16" hidden="1" x14ac:dyDescent="0.3">
      <c r="A915" s="3">
        <v>42918</v>
      </c>
      <c r="B915" s="3" t="str">
        <f t="shared" si="14"/>
        <v>Q3-2017</v>
      </c>
      <c r="C915" t="s">
        <v>15</v>
      </c>
      <c r="D915">
        <v>27</v>
      </c>
      <c r="E915" t="s">
        <v>6</v>
      </c>
      <c r="F915" s="1" t="str">
        <f>TEXT(EnergyDemand__2_14[[#This Row],[Date]],"yyyy")</f>
        <v>2017</v>
      </c>
      <c r="G915">
        <v>0.8</v>
      </c>
      <c r="H915">
        <v>14.3</v>
      </c>
      <c r="I915">
        <v>9.1999999999999993</v>
      </c>
      <c r="J915">
        <v>0</v>
      </c>
      <c r="K915" t="s">
        <v>21</v>
      </c>
      <c r="L915" t="s">
        <v>21</v>
      </c>
      <c r="M915" s="42">
        <v>120137.45</v>
      </c>
      <c r="N915" s="4">
        <v>110.1092823</v>
      </c>
      <c r="O915" s="5">
        <v>13228248.3969</v>
      </c>
      <c r="P915">
        <v>914</v>
      </c>
    </row>
    <row r="916" spans="1:16" hidden="1" x14ac:dyDescent="0.3">
      <c r="A916" s="3">
        <v>42919</v>
      </c>
      <c r="B916" s="3" t="str">
        <f t="shared" si="14"/>
        <v>Q3-2017</v>
      </c>
      <c r="C916" t="s">
        <v>15</v>
      </c>
      <c r="D916">
        <v>28</v>
      </c>
      <c r="E916" t="s">
        <v>7</v>
      </c>
      <c r="F916" s="1" t="str">
        <f>TEXT(EnergyDemand__2_14[[#This Row],[Date]],"yyyy")</f>
        <v>2017</v>
      </c>
      <c r="G916">
        <v>3.8</v>
      </c>
      <c r="H916">
        <v>13.9</v>
      </c>
      <c r="I916">
        <v>3.9</v>
      </c>
      <c r="J916">
        <v>0</v>
      </c>
      <c r="K916" t="s">
        <v>21</v>
      </c>
      <c r="L916" t="s">
        <v>21</v>
      </c>
      <c r="M916" s="42">
        <v>139765.32</v>
      </c>
      <c r="N916" s="4">
        <v>150.61276599999999</v>
      </c>
      <c r="O916" s="5">
        <v>21050441.436099999</v>
      </c>
      <c r="P916">
        <v>915</v>
      </c>
    </row>
    <row r="917" spans="1:16" hidden="1" x14ac:dyDescent="0.3">
      <c r="A917" s="3">
        <v>42920</v>
      </c>
      <c r="B917" s="3" t="str">
        <f t="shared" si="14"/>
        <v>Q3-2017</v>
      </c>
      <c r="C917" t="s">
        <v>15</v>
      </c>
      <c r="D917">
        <v>28</v>
      </c>
      <c r="E917" t="s">
        <v>8</v>
      </c>
      <c r="F917" s="1" t="str">
        <f>TEXT(EnergyDemand__2_14[[#This Row],[Date]],"yyyy")</f>
        <v>2017</v>
      </c>
      <c r="G917">
        <v>9</v>
      </c>
      <c r="H917">
        <v>16.2</v>
      </c>
      <c r="I917">
        <v>6.4</v>
      </c>
      <c r="J917">
        <v>3</v>
      </c>
      <c r="K917" t="s">
        <v>21</v>
      </c>
      <c r="L917" t="s">
        <v>21</v>
      </c>
      <c r="M917" s="42">
        <v>134029.80499999999</v>
      </c>
      <c r="N917" s="4">
        <v>132.54551810000001</v>
      </c>
      <c r="O917" s="5">
        <v>17765049.944600001</v>
      </c>
      <c r="P917">
        <v>916</v>
      </c>
    </row>
    <row r="918" spans="1:16" hidden="1" x14ac:dyDescent="0.3">
      <c r="A918" s="3">
        <v>42921</v>
      </c>
      <c r="B918" s="3" t="str">
        <f t="shared" si="14"/>
        <v>Q3-2017</v>
      </c>
      <c r="C918" t="s">
        <v>15</v>
      </c>
      <c r="D918">
        <v>28</v>
      </c>
      <c r="E918" t="s">
        <v>9</v>
      </c>
      <c r="F918" s="1" t="str">
        <f>TEXT(EnergyDemand__2_14[[#This Row],[Date]],"yyyy")</f>
        <v>2017</v>
      </c>
      <c r="G918">
        <v>10.1</v>
      </c>
      <c r="H918">
        <v>15.8</v>
      </c>
      <c r="I918">
        <v>6.5</v>
      </c>
      <c r="J918">
        <v>0</v>
      </c>
      <c r="K918" t="s">
        <v>21</v>
      </c>
      <c r="L918" t="s">
        <v>21</v>
      </c>
      <c r="M918" s="42">
        <v>134084.66500000001</v>
      </c>
      <c r="N918" s="4">
        <v>146.17612560000001</v>
      </c>
      <c r="O918" s="5">
        <v>19599976.8321</v>
      </c>
      <c r="P918">
        <v>917</v>
      </c>
    </row>
    <row r="919" spans="1:16" hidden="1" x14ac:dyDescent="0.3">
      <c r="A919" s="3">
        <v>42922</v>
      </c>
      <c r="B919" s="3" t="str">
        <f t="shared" si="14"/>
        <v>Q3-2017</v>
      </c>
      <c r="C919" t="s">
        <v>15</v>
      </c>
      <c r="D919">
        <v>28</v>
      </c>
      <c r="E919" t="s">
        <v>3</v>
      </c>
      <c r="F919" s="1" t="str">
        <f>TEXT(EnergyDemand__2_14[[#This Row],[Date]],"yyyy")</f>
        <v>2017</v>
      </c>
      <c r="G919">
        <v>4.8</v>
      </c>
      <c r="H919">
        <v>15</v>
      </c>
      <c r="I919">
        <v>8.6999999999999993</v>
      </c>
      <c r="J919">
        <v>0</v>
      </c>
      <c r="K919" t="s">
        <v>21</v>
      </c>
      <c r="L919" t="s">
        <v>21</v>
      </c>
      <c r="M919" s="42">
        <v>137899.715</v>
      </c>
      <c r="N919" s="4">
        <v>141.67937280000001</v>
      </c>
      <c r="O919" s="5">
        <v>19537545.1305</v>
      </c>
      <c r="P919">
        <v>918</v>
      </c>
    </row>
    <row r="920" spans="1:16" hidden="1" x14ac:dyDescent="0.3">
      <c r="A920" s="3">
        <v>42923</v>
      </c>
      <c r="B920" s="3" t="str">
        <f t="shared" si="14"/>
        <v>Q3-2017</v>
      </c>
      <c r="C920" t="s">
        <v>15</v>
      </c>
      <c r="D920">
        <v>28</v>
      </c>
      <c r="E920" t="s">
        <v>4</v>
      </c>
      <c r="F920" s="1" t="str">
        <f>TEXT(EnergyDemand__2_14[[#This Row],[Date]],"yyyy")</f>
        <v>2017</v>
      </c>
      <c r="G920">
        <v>8</v>
      </c>
      <c r="H920">
        <v>14.2</v>
      </c>
      <c r="I920">
        <v>9.4</v>
      </c>
      <c r="J920">
        <v>0</v>
      </c>
      <c r="K920" t="s">
        <v>21</v>
      </c>
      <c r="L920" t="s">
        <v>21</v>
      </c>
      <c r="M920" s="42">
        <v>134078.07</v>
      </c>
      <c r="N920" s="4">
        <v>131.26538149999999</v>
      </c>
      <c r="O920" s="5">
        <v>17599809.009300001</v>
      </c>
      <c r="P920">
        <v>919</v>
      </c>
    </row>
    <row r="921" spans="1:16" hidden="1" x14ac:dyDescent="0.3">
      <c r="A921" s="3">
        <v>42924</v>
      </c>
      <c r="B921" s="3" t="str">
        <f t="shared" si="14"/>
        <v>Q3-2017</v>
      </c>
      <c r="C921" t="s">
        <v>15</v>
      </c>
      <c r="D921">
        <v>28</v>
      </c>
      <c r="E921" t="s">
        <v>5</v>
      </c>
      <c r="F921" s="1" t="str">
        <f>TEXT(EnergyDemand__2_14[[#This Row],[Date]],"yyyy")</f>
        <v>2017</v>
      </c>
      <c r="G921">
        <v>5.3</v>
      </c>
      <c r="H921">
        <v>13.5</v>
      </c>
      <c r="I921">
        <v>5.0999999999999996</v>
      </c>
      <c r="J921">
        <v>0</v>
      </c>
      <c r="K921" t="s">
        <v>21</v>
      </c>
      <c r="L921" t="s">
        <v>21</v>
      </c>
      <c r="M921" s="42">
        <v>123687.97</v>
      </c>
      <c r="N921" s="4">
        <v>129.135411</v>
      </c>
      <c r="O921" s="5">
        <v>15972496.841700001</v>
      </c>
      <c r="P921">
        <v>920</v>
      </c>
    </row>
    <row r="922" spans="1:16" hidden="1" x14ac:dyDescent="0.3">
      <c r="A922" s="3">
        <v>42925</v>
      </c>
      <c r="B922" s="3" t="str">
        <f t="shared" si="14"/>
        <v>Q3-2017</v>
      </c>
      <c r="C922" t="s">
        <v>15</v>
      </c>
      <c r="D922">
        <v>28</v>
      </c>
      <c r="E922" t="s">
        <v>6</v>
      </c>
      <c r="F922" s="1" t="str">
        <f>TEXT(EnergyDemand__2_14[[#This Row],[Date]],"yyyy")</f>
        <v>2017</v>
      </c>
      <c r="G922">
        <v>7.3</v>
      </c>
      <c r="H922">
        <v>14.6</v>
      </c>
      <c r="I922">
        <v>7.3</v>
      </c>
      <c r="J922">
        <v>0.8</v>
      </c>
      <c r="K922" t="s">
        <v>21</v>
      </c>
      <c r="L922" t="s">
        <v>21</v>
      </c>
      <c r="M922" s="42">
        <v>116064.03</v>
      </c>
      <c r="N922" s="4">
        <v>115.1296024</v>
      </c>
      <c r="O922" s="5">
        <v>13362405.626800001</v>
      </c>
      <c r="P922">
        <v>921</v>
      </c>
    </row>
    <row r="923" spans="1:16" hidden="1" x14ac:dyDescent="0.3">
      <c r="A923" s="3">
        <v>42926</v>
      </c>
      <c r="B923" s="3" t="str">
        <f t="shared" si="14"/>
        <v>Q3-2017</v>
      </c>
      <c r="C923" t="s">
        <v>15</v>
      </c>
      <c r="D923">
        <v>29</v>
      </c>
      <c r="E923" t="s">
        <v>7</v>
      </c>
      <c r="F923" s="1" t="str">
        <f>TEXT(EnergyDemand__2_14[[#This Row],[Date]],"yyyy")</f>
        <v>2017</v>
      </c>
      <c r="G923">
        <v>7</v>
      </c>
      <c r="H923">
        <v>16</v>
      </c>
      <c r="I923">
        <v>5.7</v>
      </c>
      <c r="J923">
        <v>0</v>
      </c>
      <c r="K923" t="s">
        <v>21</v>
      </c>
      <c r="L923" t="s">
        <v>21</v>
      </c>
      <c r="M923" s="42">
        <v>133132.32500000001</v>
      </c>
      <c r="N923" s="4">
        <v>123.9739271</v>
      </c>
      <c r="O923" s="5">
        <v>16504937.154200001</v>
      </c>
      <c r="P923">
        <v>922</v>
      </c>
    </row>
    <row r="924" spans="1:16" hidden="1" x14ac:dyDescent="0.3">
      <c r="A924" s="3">
        <v>42927</v>
      </c>
      <c r="B924" s="3" t="str">
        <f t="shared" si="14"/>
        <v>Q3-2017</v>
      </c>
      <c r="C924" t="s">
        <v>15</v>
      </c>
      <c r="D924">
        <v>29</v>
      </c>
      <c r="E924" t="s">
        <v>8</v>
      </c>
      <c r="F924" s="1" t="str">
        <f>TEXT(EnergyDemand__2_14[[#This Row],[Date]],"yyyy")</f>
        <v>2017</v>
      </c>
      <c r="G924">
        <v>6.9</v>
      </c>
      <c r="H924">
        <v>14.3</v>
      </c>
      <c r="I924">
        <v>9.6999999999999993</v>
      </c>
      <c r="J924">
        <v>0.4</v>
      </c>
      <c r="K924" t="s">
        <v>21</v>
      </c>
      <c r="L924" t="s">
        <v>21</v>
      </c>
      <c r="M924" s="42">
        <v>137352.78</v>
      </c>
      <c r="N924" s="4">
        <v>148.67949519999999</v>
      </c>
      <c r="O924" s="5">
        <v>20421541.9947</v>
      </c>
      <c r="P924">
        <v>923</v>
      </c>
    </row>
    <row r="925" spans="1:16" hidden="1" x14ac:dyDescent="0.3">
      <c r="A925" s="3">
        <v>42928</v>
      </c>
      <c r="B925" s="3" t="str">
        <f t="shared" si="14"/>
        <v>Q3-2017</v>
      </c>
      <c r="C925" t="s">
        <v>15</v>
      </c>
      <c r="D925">
        <v>29</v>
      </c>
      <c r="E925" t="s">
        <v>9</v>
      </c>
      <c r="F925" s="1" t="str">
        <f>TEXT(EnergyDemand__2_14[[#This Row],[Date]],"yyyy")</f>
        <v>2017</v>
      </c>
      <c r="G925">
        <v>3.2</v>
      </c>
      <c r="H925">
        <v>15.1</v>
      </c>
      <c r="I925">
        <v>9.8000000000000007</v>
      </c>
      <c r="J925">
        <v>0</v>
      </c>
      <c r="K925" t="s">
        <v>21</v>
      </c>
      <c r="L925" t="s">
        <v>21</v>
      </c>
      <c r="M925" s="42">
        <v>138152.10500000001</v>
      </c>
      <c r="N925" s="4">
        <v>117.9532423</v>
      </c>
      <c r="O925" s="5">
        <v>16295488.715299999</v>
      </c>
      <c r="P925">
        <v>924</v>
      </c>
    </row>
    <row r="926" spans="1:16" hidden="1" x14ac:dyDescent="0.3">
      <c r="A926" s="3">
        <v>42929</v>
      </c>
      <c r="B926" s="3" t="str">
        <f t="shared" si="14"/>
        <v>Q3-2017</v>
      </c>
      <c r="C926" t="s">
        <v>15</v>
      </c>
      <c r="D926">
        <v>29</v>
      </c>
      <c r="E926" t="s">
        <v>3</v>
      </c>
      <c r="F926" s="1" t="str">
        <f>TEXT(EnergyDemand__2_14[[#This Row],[Date]],"yyyy")</f>
        <v>2017</v>
      </c>
      <c r="G926">
        <v>4.8</v>
      </c>
      <c r="H926">
        <v>13.3</v>
      </c>
      <c r="I926">
        <v>5.5</v>
      </c>
      <c r="J926">
        <v>0</v>
      </c>
      <c r="K926" t="s">
        <v>21</v>
      </c>
      <c r="L926" t="s">
        <v>21</v>
      </c>
      <c r="M926" s="42">
        <v>134622.39000000001</v>
      </c>
      <c r="N926" s="4">
        <v>106.14876340000001</v>
      </c>
      <c r="O926" s="5">
        <v>14290000.2245</v>
      </c>
      <c r="P926">
        <v>925</v>
      </c>
    </row>
    <row r="927" spans="1:16" hidden="1" x14ac:dyDescent="0.3">
      <c r="A927" s="3">
        <v>42930</v>
      </c>
      <c r="B927" s="3" t="str">
        <f t="shared" si="14"/>
        <v>Q3-2017</v>
      </c>
      <c r="C927" t="s">
        <v>15</v>
      </c>
      <c r="D927">
        <v>29</v>
      </c>
      <c r="E927" t="s">
        <v>4</v>
      </c>
      <c r="F927" s="1" t="str">
        <f>TEXT(EnergyDemand__2_14[[#This Row],[Date]],"yyyy")</f>
        <v>2017</v>
      </c>
      <c r="G927">
        <v>9.9</v>
      </c>
      <c r="H927">
        <v>15.9</v>
      </c>
      <c r="I927">
        <v>8.6</v>
      </c>
      <c r="J927">
        <v>2</v>
      </c>
      <c r="K927" t="s">
        <v>21</v>
      </c>
      <c r="L927" t="s">
        <v>21</v>
      </c>
      <c r="M927" s="42">
        <v>131387.745</v>
      </c>
      <c r="N927" s="4">
        <v>111.39498260000001</v>
      </c>
      <c r="O927" s="5">
        <v>14635935.5681</v>
      </c>
      <c r="P927">
        <v>926</v>
      </c>
    </row>
    <row r="928" spans="1:16" hidden="1" x14ac:dyDescent="0.3">
      <c r="A928" s="3">
        <v>42931</v>
      </c>
      <c r="B928" s="3" t="str">
        <f t="shared" si="14"/>
        <v>Q3-2017</v>
      </c>
      <c r="C928" t="s">
        <v>15</v>
      </c>
      <c r="D928">
        <v>29</v>
      </c>
      <c r="E928" t="s">
        <v>5</v>
      </c>
      <c r="F928" s="1" t="str">
        <f>TEXT(EnergyDemand__2_14[[#This Row],[Date]],"yyyy")</f>
        <v>2017</v>
      </c>
      <c r="G928">
        <v>4.5</v>
      </c>
      <c r="H928">
        <v>12</v>
      </c>
      <c r="I928">
        <v>9.4</v>
      </c>
      <c r="J928">
        <v>0</v>
      </c>
      <c r="K928" t="s">
        <v>21</v>
      </c>
      <c r="L928" t="s">
        <v>21</v>
      </c>
      <c r="M928" s="42">
        <v>124486.69500000001</v>
      </c>
      <c r="N928" s="4">
        <v>136.10655170000001</v>
      </c>
      <c r="O928" s="5">
        <v>16943454.789000001</v>
      </c>
      <c r="P928">
        <v>927</v>
      </c>
    </row>
    <row r="929" spans="1:16" hidden="1" x14ac:dyDescent="0.3">
      <c r="A929" s="3">
        <v>42932</v>
      </c>
      <c r="B929" s="3" t="str">
        <f t="shared" si="14"/>
        <v>Q3-2017</v>
      </c>
      <c r="C929" t="s">
        <v>15</v>
      </c>
      <c r="D929">
        <v>29</v>
      </c>
      <c r="E929" t="s">
        <v>6</v>
      </c>
      <c r="F929" s="1" t="str">
        <f>TEXT(EnergyDemand__2_14[[#This Row],[Date]],"yyyy")</f>
        <v>2017</v>
      </c>
      <c r="G929">
        <v>3</v>
      </c>
      <c r="H929">
        <v>12.5</v>
      </c>
      <c r="I929">
        <v>7.8</v>
      </c>
      <c r="J929">
        <v>0</v>
      </c>
      <c r="K929" t="s">
        <v>21</v>
      </c>
      <c r="L929" t="s">
        <v>21</v>
      </c>
      <c r="M929" s="42">
        <v>119927.64</v>
      </c>
      <c r="N929" s="4">
        <v>102.14913730000001</v>
      </c>
      <c r="O929" s="5">
        <v>12250504.964400001</v>
      </c>
      <c r="P929">
        <v>928</v>
      </c>
    </row>
    <row r="930" spans="1:16" hidden="1" x14ac:dyDescent="0.3">
      <c r="A930" s="3">
        <v>42933</v>
      </c>
      <c r="B930" s="3" t="str">
        <f t="shared" si="14"/>
        <v>Q3-2017</v>
      </c>
      <c r="C930" t="s">
        <v>15</v>
      </c>
      <c r="D930">
        <v>30</v>
      </c>
      <c r="E930" t="s">
        <v>7</v>
      </c>
      <c r="F930" s="1" t="str">
        <f>TEXT(EnergyDemand__2_14[[#This Row],[Date]],"yyyy")</f>
        <v>2017</v>
      </c>
      <c r="G930">
        <v>5.7</v>
      </c>
      <c r="H930">
        <v>15.3</v>
      </c>
      <c r="I930">
        <v>6.3</v>
      </c>
      <c r="J930">
        <v>0</v>
      </c>
      <c r="K930" t="s">
        <v>21</v>
      </c>
      <c r="L930" t="s">
        <v>21</v>
      </c>
      <c r="M930" s="42">
        <v>131868.24</v>
      </c>
      <c r="N930" s="4">
        <v>99.851637530000005</v>
      </c>
      <c r="O930" s="5">
        <v>13167259.702199999</v>
      </c>
      <c r="P930">
        <v>929</v>
      </c>
    </row>
    <row r="931" spans="1:16" hidden="1" x14ac:dyDescent="0.3">
      <c r="A931" s="3">
        <v>42934</v>
      </c>
      <c r="B931" s="3" t="str">
        <f t="shared" si="14"/>
        <v>Q3-2017</v>
      </c>
      <c r="C931" t="s">
        <v>15</v>
      </c>
      <c r="D931">
        <v>30</v>
      </c>
      <c r="E931" t="s">
        <v>8</v>
      </c>
      <c r="F931" s="1" t="str">
        <f>TEXT(EnergyDemand__2_14[[#This Row],[Date]],"yyyy")</f>
        <v>2017</v>
      </c>
      <c r="G931">
        <v>9.6999999999999993</v>
      </c>
      <c r="H931">
        <v>14.5</v>
      </c>
      <c r="I931">
        <v>5.8</v>
      </c>
      <c r="J931">
        <v>0.2</v>
      </c>
      <c r="K931" t="s">
        <v>22</v>
      </c>
      <c r="L931" t="s">
        <v>21</v>
      </c>
      <c r="M931" s="42">
        <v>136121.83499999999</v>
      </c>
      <c r="N931" s="4">
        <v>109.9969729</v>
      </c>
      <c r="O931" s="5">
        <v>14972989.795600001</v>
      </c>
      <c r="P931">
        <v>930</v>
      </c>
    </row>
    <row r="932" spans="1:16" hidden="1" x14ac:dyDescent="0.3">
      <c r="A932" s="3">
        <v>42935</v>
      </c>
      <c r="B932" s="3" t="str">
        <f t="shared" si="14"/>
        <v>Q3-2017</v>
      </c>
      <c r="C932" t="s">
        <v>15</v>
      </c>
      <c r="D932">
        <v>30</v>
      </c>
      <c r="E932" t="s">
        <v>9</v>
      </c>
      <c r="F932" s="1" t="str">
        <f>TEXT(EnergyDemand__2_14[[#This Row],[Date]],"yyyy")</f>
        <v>2017</v>
      </c>
      <c r="G932">
        <v>8.9</v>
      </c>
      <c r="H932">
        <v>13.2</v>
      </c>
      <c r="I932">
        <v>7.7</v>
      </c>
      <c r="J932">
        <v>5</v>
      </c>
      <c r="K932" t="s">
        <v>22</v>
      </c>
      <c r="L932" t="s">
        <v>21</v>
      </c>
      <c r="M932" s="42">
        <v>133906.26</v>
      </c>
      <c r="N932" s="4">
        <v>109.5605504</v>
      </c>
      <c r="O932" s="5">
        <v>14670843.547599999</v>
      </c>
      <c r="P932">
        <v>931</v>
      </c>
    </row>
    <row r="933" spans="1:16" hidden="1" x14ac:dyDescent="0.3">
      <c r="A933" s="3">
        <v>42936</v>
      </c>
      <c r="B933" s="3" t="str">
        <f t="shared" si="14"/>
        <v>Q3-2017</v>
      </c>
      <c r="C933" t="s">
        <v>15</v>
      </c>
      <c r="D933">
        <v>30</v>
      </c>
      <c r="E933" t="s">
        <v>3</v>
      </c>
      <c r="F933" s="1" t="str">
        <f>TEXT(EnergyDemand__2_14[[#This Row],[Date]],"yyyy")</f>
        <v>2017</v>
      </c>
      <c r="G933">
        <v>7.9</v>
      </c>
      <c r="H933">
        <v>10.7</v>
      </c>
      <c r="I933">
        <v>5.9</v>
      </c>
      <c r="J933">
        <v>0.6</v>
      </c>
      <c r="K933" t="s">
        <v>22</v>
      </c>
      <c r="L933" t="s">
        <v>21</v>
      </c>
      <c r="M933" s="42">
        <v>139316.29</v>
      </c>
      <c r="N933" s="4">
        <v>133.736501</v>
      </c>
      <c r="O933" s="5">
        <v>18631673.1569</v>
      </c>
      <c r="P933">
        <v>932</v>
      </c>
    </row>
    <row r="934" spans="1:16" hidden="1" x14ac:dyDescent="0.3">
      <c r="A934" s="3">
        <v>42937</v>
      </c>
      <c r="B934" s="3" t="str">
        <f t="shared" si="14"/>
        <v>Q3-2017</v>
      </c>
      <c r="C934" t="s">
        <v>15</v>
      </c>
      <c r="D934">
        <v>30</v>
      </c>
      <c r="E934" t="s">
        <v>4</v>
      </c>
      <c r="F934" s="1" t="str">
        <f>TEXT(EnergyDemand__2_14[[#This Row],[Date]],"yyyy")</f>
        <v>2017</v>
      </c>
      <c r="G934">
        <v>3.3</v>
      </c>
      <c r="H934">
        <v>13.8</v>
      </c>
      <c r="I934">
        <v>10.3</v>
      </c>
      <c r="J934">
        <v>4.2</v>
      </c>
      <c r="K934" t="s">
        <v>22</v>
      </c>
      <c r="L934" t="s">
        <v>21</v>
      </c>
      <c r="M934" s="42">
        <v>140073.89499999999</v>
      </c>
      <c r="N934" s="4">
        <v>130.19271090000001</v>
      </c>
      <c r="O934" s="5">
        <v>18236600.1164</v>
      </c>
      <c r="P934">
        <v>933</v>
      </c>
    </row>
    <row r="935" spans="1:16" hidden="1" x14ac:dyDescent="0.3">
      <c r="A935" s="3">
        <v>42938</v>
      </c>
      <c r="B935" s="3" t="str">
        <f t="shared" si="14"/>
        <v>Q3-2017</v>
      </c>
      <c r="C935" t="s">
        <v>15</v>
      </c>
      <c r="D935">
        <v>30</v>
      </c>
      <c r="E935" t="s">
        <v>5</v>
      </c>
      <c r="F935" s="1" t="str">
        <f>TEXT(EnergyDemand__2_14[[#This Row],[Date]],"yyyy")</f>
        <v>2017</v>
      </c>
      <c r="G935">
        <v>5.4</v>
      </c>
      <c r="H935">
        <v>12.4</v>
      </c>
      <c r="I935">
        <v>7</v>
      </c>
      <c r="J935">
        <v>0</v>
      </c>
      <c r="K935" t="s">
        <v>22</v>
      </c>
      <c r="L935" t="s">
        <v>21</v>
      </c>
      <c r="M935" s="42">
        <v>122397.13</v>
      </c>
      <c r="N935" s="4">
        <v>91.656080619999997</v>
      </c>
      <c r="O935" s="5">
        <v>11218441.2149</v>
      </c>
      <c r="P935">
        <v>934</v>
      </c>
    </row>
    <row r="936" spans="1:16" hidden="1" x14ac:dyDescent="0.3">
      <c r="A936" s="3">
        <v>42939</v>
      </c>
      <c r="B936" s="3" t="str">
        <f t="shared" si="14"/>
        <v>Q3-2017</v>
      </c>
      <c r="C936" t="s">
        <v>15</v>
      </c>
      <c r="D936">
        <v>30</v>
      </c>
      <c r="E936" t="s">
        <v>6</v>
      </c>
      <c r="F936" s="1" t="str">
        <f>TEXT(EnergyDemand__2_14[[#This Row],[Date]],"yyyy")</f>
        <v>2017</v>
      </c>
      <c r="G936">
        <v>8.4</v>
      </c>
      <c r="H936">
        <v>14.1</v>
      </c>
      <c r="I936">
        <v>5.4</v>
      </c>
      <c r="J936">
        <v>0</v>
      </c>
      <c r="K936" t="s">
        <v>22</v>
      </c>
      <c r="L936" t="s">
        <v>21</v>
      </c>
      <c r="M936" s="42">
        <v>118007.66499999999</v>
      </c>
      <c r="N936" s="4">
        <v>107.89233230000001</v>
      </c>
      <c r="O936" s="5">
        <v>12732122.2061</v>
      </c>
      <c r="P936">
        <v>935</v>
      </c>
    </row>
    <row r="937" spans="1:16" hidden="1" x14ac:dyDescent="0.3">
      <c r="A937" s="3">
        <v>42940</v>
      </c>
      <c r="B937" s="3" t="str">
        <f t="shared" si="14"/>
        <v>Q3-2017</v>
      </c>
      <c r="C937" t="s">
        <v>15</v>
      </c>
      <c r="D937">
        <v>31</v>
      </c>
      <c r="E937" t="s">
        <v>7</v>
      </c>
      <c r="F937" s="1" t="str">
        <f>TEXT(EnergyDemand__2_14[[#This Row],[Date]],"yyyy")</f>
        <v>2017</v>
      </c>
      <c r="G937">
        <v>8.1</v>
      </c>
      <c r="H937">
        <v>16.100000000000001</v>
      </c>
      <c r="I937">
        <v>8.3000000000000007</v>
      </c>
      <c r="J937">
        <v>7</v>
      </c>
      <c r="K937" t="s">
        <v>22</v>
      </c>
      <c r="L937" t="s">
        <v>21</v>
      </c>
      <c r="M937" s="42">
        <v>136330.59</v>
      </c>
      <c r="N937" s="4">
        <v>122.6544774</v>
      </c>
      <c r="O937" s="5">
        <v>16721557.270099999</v>
      </c>
      <c r="P937">
        <v>936</v>
      </c>
    </row>
    <row r="938" spans="1:16" hidden="1" x14ac:dyDescent="0.3">
      <c r="A938" s="3">
        <v>42941</v>
      </c>
      <c r="B938" s="3" t="str">
        <f t="shared" si="14"/>
        <v>Q3-2017</v>
      </c>
      <c r="C938" t="s">
        <v>15</v>
      </c>
      <c r="D938">
        <v>31</v>
      </c>
      <c r="E938" t="s">
        <v>8</v>
      </c>
      <c r="F938" s="1" t="str">
        <f>TEXT(EnergyDemand__2_14[[#This Row],[Date]],"yyyy")</f>
        <v>2017</v>
      </c>
      <c r="G938">
        <v>9.8000000000000007</v>
      </c>
      <c r="H938">
        <v>17.2</v>
      </c>
      <c r="I938">
        <v>9</v>
      </c>
      <c r="J938">
        <v>0</v>
      </c>
      <c r="K938" t="s">
        <v>22</v>
      </c>
      <c r="L938" t="s">
        <v>21</v>
      </c>
      <c r="M938" s="42">
        <v>129699.265</v>
      </c>
      <c r="N938" s="4">
        <v>113.0336114</v>
      </c>
      <c r="O938" s="5">
        <v>14660376.3189</v>
      </c>
      <c r="P938">
        <v>937</v>
      </c>
    </row>
    <row r="939" spans="1:16" hidden="1" x14ac:dyDescent="0.3">
      <c r="A939" s="3">
        <v>42942</v>
      </c>
      <c r="B939" s="3" t="str">
        <f t="shared" si="14"/>
        <v>Q3-2017</v>
      </c>
      <c r="C939" t="s">
        <v>15</v>
      </c>
      <c r="D939">
        <v>31</v>
      </c>
      <c r="E939" t="s">
        <v>9</v>
      </c>
      <c r="F939" s="1" t="str">
        <f>TEXT(EnergyDemand__2_14[[#This Row],[Date]],"yyyy")</f>
        <v>2017</v>
      </c>
      <c r="G939">
        <v>10.9</v>
      </c>
      <c r="H939">
        <v>15</v>
      </c>
      <c r="I939">
        <v>8.6999999999999993</v>
      </c>
      <c r="J939">
        <v>2.4</v>
      </c>
      <c r="K939" t="s">
        <v>22</v>
      </c>
      <c r="L939" t="s">
        <v>21</v>
      </c>
      <c r="M939" s="42">
        <v>133198.34</v>
      </c>
      <c r="N939" s="4">
        <v>117.2808433</v>
      </c>
      <c r="O939" s="5">
        <v>15621613.6414</v>
      </c>
      <c r="P939">
        <v>938</v>
      </c>
    </row>
    <row r="940" spans="1:16" hidden="1" x14ac:dyDescent="0.3">
      <c r="A940" s="3">
        <v>42943</v>
      </c>
      <c r="B940" s="3" t="str">
        <f t="shared" si="14"/>
        <v>Q3-2017</v>
      </c>
      <c r="C940" t="s">
        <v>15</v>
      </c>
      <c r="D940">
        <v>31</v>
      </c>
      <c r="E940" t="s">
        <v>3</v>
      </c>
      <c r="F940" s="1" t="str">
        <f>TEXT(EnergyDemand__2_14[[#This Row],[Date]],"yyyy")</f>
        <v>2017</v>
      </c>
      <c r="G940">
        <v>4.4000000000000004</v>
      </c>
      <c r="H940">
        <v>14.2</v>
      </c>
      <c r="I940">
        <v>8.6999999999999993</v>
      </c>
      <c r="J940">
        <v>2</v>
      </c>
      <c r="K940" t="s">
        <v>22</v>
      </c>
      <c r="L940" t="s">
        <v>21</v>
      </c>
      <c r="M940" s="42">
        <v>136003.91500000001</v>
      </c>
      <c r="N940" s="4">
        <v>117.31547380000001</v>
      </c>
      <c r="O940" s="5">
        <v>15955363.7269</v>
      </c>
      <c r="P940">
        <v>939</v>
      </c>
    </row>
    <row r="941" spans="1:16" hidden="1" x14ac:dyDescent="0.3">
      <c r="A941" s="3">
        <v>42944</v>
      </c>
      <c r="B941" s="3" t="str">
        <f t="shared" si="14"/>
        <v>Q3-2017</v>
      </c>
      <c r="C941" t="s">
        <v>15</v>
      </c>
      <c r="D941">
        <v>31</v>
      </c>
      <c r="E941" t="s">
        <v>4</v>
      </c>
      <c r="F941" s="1" t="str">
        <f>TEXT(EnergyDemand__2_14[[#This Row],[Date]],"yyyy")</f>
        <v>2017</v>
      </c>
      <c r="G941">
        <v>6.2</v>
      </c>
      <c r="H941">
        <v>14.3</v>
      </c>
      <c r="I941">
        <v>9.8000000000000007</v>
      </c>
      <c r="J941">
        <v>2.8</v>
      </c>
      <c r="K941" t="s">
        <v>22</v>
      </c>
      <c r="L941" t="s">
        <v>21</v>
      </c>
      <c r="M941" s="42">
        <v>130432.05</v>
      </c>
      <c r="N941" s="4">
        <v>111.3069682</v>
      </c>
      <c r="O941" s="5">
        <v>14517996.0416</v>
      </c>
      <c r="P941">
        <v>940</v>
      </c>
    </row>
    <row r="942" spans="1:16" hidden="1" x14ac:dyDescent="0.3">
      <c r="A942" s="3">
        <v>42945</v>
      </c>
      <c r="B942" s="3" t="str">
        <f t="shared" si="14"/>
        <v>Q3-2017</v>
      </c>
      <c r="C942" t="s">
        <v>15</v>
      </c>
      <c r="D942">
        <v>31</v>
      </c>
      <c r="E942" t="s">
        <v>5</v>
      </c>
      <c r="F942" s="1" t="str">
        <f>TEXT(EnergyDemand__2_14[[#This Row],[Date]],"yyyy")</f>
        <v>2017</v>
      </c>
      <c r="G942">
        <v>9.6999999999999993</v>
      </c>
      <c r="H942">
        <v>17.899999999999999</v>
      </c>
      <c r="I942">
        <v>10.1</v>
      </c>
      <c r="J942">
        <v>0</v>
      </c>
      <c r="K942" t="s">
        <v>22</v>
      </c>
      <c r="L942" t="s">
        <v>21</v>
      </c>
      <c r="M942" s="42">
        <v>111331.235</v>
      </c>
      <c r="N942" s="4">
        <v>93.453100860000006</v>
      </c>
      <c r="O942" s="5">
        <v>10404249.133300001</v>
      </c>
      <c r="P942">
        <v>941</v>
      </c>
    </row>
    <row r="943" spans="1:16" hidden="1" x14ac:dyDescent="0.3">
      <c r="A943" s="3">
        <v>42946</v>
      </c>
      <c r="B943" s="3" t="str">
        <f t="shared" si="14"/>
        <v>Q3-2017</v>
      </c>
      <c r="C943" t="s">
        <v>15</v>
      </c>
      <c r="D943">
        <v>31</v>
      </c>
      <c r="E943" t="s">
        <v>6</v>
      </c>
      <c r="F943" s="1" t="str">
        <f>TEXT(EnergyDemand__2_14[[#This Row],[Date]],"yyyy")</f>
        <v>2017</v>
      </c>
      <c r="G943">
        <v>11.3</v>
      </c>
      <c r="H943">
        <v>18.100000000000001</v>
      </c>
      <c r="I943">
        <v>8.3000000000000007</v>
      </c>
      <c r="J943">
        <v>0</v>
      </c>
      <c r="K943" t="s">
        <v>22</v>
      </c>
      <c r="L943" t="s">
        <v>21</v>
      </c>
      <c r="M943" s="42">
        <v>107580.495</v>
      </c>
      <c r="N943" s="4">
        <v>91.416166270000005</v>
      </c>
      <c r="O943" s="5">
        <v>9834596.4182999991</v>
      </c>
      <c r="P943">
        <v>942</v>
      </c>
    </row>
    <row r="944" spans="1:16" hidden="1" x14ac:dyDescent="0.3">
      <c r="A944" s="3">
        <v>42947</v>
      </c>
      <c r="B944" s="3" t="str">
        <f t="shared" si="14"/>
        <v>Q3-2017</v>
      </c>
      <c r="C944" t="s">
        <v>15</v>
      </c>
      <c r="D944">
        <v>32</v>
      </c>
      <c r="E944" t="s">
        <v>7</v>
      </c>
      <c r="F944" s="1" t="str">
        <f>TEXT(EnergyDemand__2_14[[#This Row],[Date]],"yyyy")</f>
        <v>2017</v>
      </c>
      <c r="G944">
        <v>6.7</v>
      </c>
      <c r="H944">
        <v>14.8</v>
      </c>
      <c r="I944">
        <v>11.5</v>
      </c>
      <c r="J944">
        <v>0</v>
      </c>
      <c r="K944" t="s">
        <v>22</v>
      </c>
      <c r="L944" t="s">
        <v>21</v>
      </c>
      <c r="M944" s="42">
        <v>132276.88</v>
      </c>
      <c r="N944" s="4">
        <v>137.47669010000001</v>
      </c>
      <c r="O944" s="5">
        <v>18184987.639199998</v>
      </c>
      <c r="P944">
        <v>943</v>
      </c>
    </row>
    <row r="945" spans="1:16" hidden="1" x14ac:dyDescent="0.3">
      <c r="A945" s="3">
        <v>42948</v>
      </c>
      <c r="B945" s="3" t="str">
        <f t="shared" si="14"/>
        <v>Q3-2017</v>
      </c>
      <c r="C945" t="s">
        <v>16</v>
      </c>
      <c r="D945">
        <v>32</v>
      </c>
      <c r="E945" t="s">
        <v>8</v>
      </c>
      <c r="F945" s="1" t="str">
        <f>TEXT(EnergyDemand__2_14[[#This Row],[Date]],"yyyy")</f>
        <v>2017</v>
      </c>
      <c r="G945">
        <v>3.5</v>
      </c>
      <c r="H945">
        <v>15.5</v>
      </c>
      <c r="I945">
        <v>11.5</v>
      </c>
      <c r="J945">
        <v>0</v>
      </c>
      <c r="K945" t="s">
        <v>22</v>
      </c>
      <c r="L945" t="s">
        <v>21</v>
      </c>
      <c r="M945" s="42">
        <v>137617.88</v>
      </c>
      <c r="N945" s="4">
        <v>137.9754246</v>
      </c>
      <c r="O945" s="5">
        <v>18987885.4256</v>
      </c>
      <c r="P945">
        <v>944</v>
      </c>
    </row>
    <row r="946" spans="1:16" hidden="1" x14ac:dyDescent="0.3">
      <c r="A946" s="3">
        <v>42949</v>
      </c>
      <c r="B946" s="3" t="str">
        <f t="shared" si="14"/>
        <v>Q3-2017</v>
      </c>
      <c r="C946" t="s">
        <v>16</v>
      </c>
      <c r="D946">
        <v>32</v>
      </c>
      <c r="E946" t="s">
        <v>9</v>
      </c>
      <c r="F946" s="1" t="str">
        <f>TEXT(EnergyDemand__2_14[[#This Row],[Date]],"yyyy")</f>
        <v>2017</v>
      </c>
      <c r="G946">
        <v>3.4</v>
      </c>
      <c r="H946">
        <v>12.9</v>
      </c>
      <c r="I946">
        <v>7.5</v>
      </c>
      <c r="J946">
        <v>0</v>
      </c>
      <c r="K946" t="s">
        <v>22</v>
      </c>
      <c r="L946" t="s">
        <v>21</v>
      </c>
      <c r="M946" s="42">
        <v>140729.185</v>
      </c>
      <c r="N946" s="4">
        <v>113.4923335</v>
      </c>
      <c r="O946" s="5">
        <v>15971683.597200001</v>
      </c>
      <c r="P946">
        <v>945</v>
      </c>
    </row>
    <row r="947" spans="1:16" hidden="1" x14ac:dyDescent="0.3">
      <c r="A947" s="3">
        <v>42950</v>
      </c>
      <c r="B947" s="3" t="str">
        <f t="shared" si="14"/>
        <v>Q3-2017</v>
      </c>
      <c r="C947" t="s">
        <v>16</v>
      </c>
      <c r="D947">
        <v>32</v>
      </c>
      <c r="E947" t="s">
        <v>3</v>
      </c>
      <c r="F947" s="1" t="str">
        <f>TEXT(EnergyDemand__2_14[[#This Row],[Date]],"yyyy")</f>
        <v>2017</v>
      </c>
      <c r="G947">
        <v>3.1</v>
      </c>
      <c r="H947">
        <v>9</v>
      </c>
      <c r="I947">
        <v>4.4000000000000004</v>
      </c>
      <c r="J947">
        <v>0</v>
      </c>
      <c r="K947" t="s">
        <v>22</v>
      </c>
      <c r="L947" t="s">
        <v>21</v>
      </c>
      <c r="M947" s="42">
        <v>151355.43</v>
      </c>
      <c r="N947" s="4">
        <v>169.23382710000001</v>
      </c>
      <c r="O947" s="5">
        <v>25614458.671300001</v>
      </c>
      <c r="P947">
        <v>946</v>
      </c>
    </row>
    <row r="948" spans="1:16" hidden="1" x14ac:dyDescent="0.3">
      <c r="A948" s="3">
        <v>42951</v>
      </c>
      <c r="B948" s="3" t="str">
        <f t="shared" si="14"/>
        <v>Q3-2017</v>
      </c>
      <c r="C948" t="s">
        <v>16</v>
      </c>
      <c r="D948">
        <v>32</v>
      </c>
      <c r="E948" t="s">
        <v>4</v>
      </c>
      <c r="F948" s="1" t="str">
        <f>TEXT(EnergyDemand__2_14[[#This Row],[Date]],"yyyy")</f>
        <v>2017</v>
      </c>
      <c r="G948">
        <v>4.3</v>
      </c>
      <c r="H948">
        <v>12.1</v>
      </c>
      <c r="I948">
        <v>7.2</v>
      </c>
      <c r="J948">
        <v>6.6</v>
      </c>
      <c r="K948" t="s">
        <v>22</v>
      </c>
      <c r="L948" t="s">
        <v>21</v>
      </c>
      <c r="M948" s="42">
        <v>141647.89499999999</v>
      </c>
      <c r="N948" s="4">
        <v>110.3517269</v>
      </c>
      <c r="O948" s="5">
        <v>15631089.824999999</v>
      </c>
      <c r="P948">
        <v>947</v>
      </c>
    </row>
    <row r="949" spans="1:16" hidden="1" x14ac:dyDescent="0.3">
      <c r="A949" s="3">
        <v>42952</v>
      </c>
      <c r="B949" s="3" t="str">
        <f t="shared" si="14"/>
        <v>Q3-2017</v>
      </c>
      <c r="C949" t="s">
        <v>16</v>
      </c>
      <c r="D949">
        <v>32</v>
      </c>
      <c r="E949" t="s">
        <v>5</v>
      </c>
      <c r="F949" s="1" t="str">
        <f>TEXT(EnergyDemand__2_14[[#This Row],[Date]],"yyyy")</f>
        <v>2017</v>
      </c>
      <c r="G949">
        <v>8.8000000000000007</v>
      </c>
      <c r="H949">
        <v>14.2</v>
      </c>
      <c r="I949">
        <v>11.7</v>
      </c>
      <c r="J949">
        <v>0</v>
      </c>
      <c r="K949" t="s">
        <v>22</v>
      </c>
      <c r="L949" t="s">
        <v>21</v>
      </c>
      <c r="M949" s="42">
        <v>116696.455</v>
      </c>
      <c r="N949" s="4">
        <v>82.766673249999997</v>
      </c>
      <c r="O949" s="5">
        <v>9658577.3604000006</v>
      </c>
      <c r="P949">
        <v>948</v>
      </c>
    </row>
    <row r="950" spans="1:16" hidden="1" x14ac:dyDescent="0.3">
      <c r="A950" s="3">
        <v>42953</v>
      </c>
      <c r="B950" s="3" t="str">
        <f t="shared" si="14"/>
        <v>Q3-2017</v>
      </c>
      <c r="C950" t="s">
        <v>16</v>
      </c>
      <c r="D950">
        <v>32</v>
      </c>
      <c r="E950" t="s">
        <v>6</v>
      </c>
      <c r="F950" s="1" t="str">
        <f>TEXT(EnergyDemand__2_14[[#This Row],[Date]],"yyyy")</f>
        <v>2017</v>
      </c>
      <c r="G950">
        <v>9</v>
      </c>
      <c r="H950">
        <v>13</v>
      </c>
      <c r="I950">
        <v>8.1999999999999993</v>
      </c>
      <c r="J950">
        <v>0</v>
      </c>
      <c r="K950" t="s">
        <v>22</v>
      </c>
      <c r="L950" t="s">
        <v>21</v>
      </c>
      <c r="M950" s="42">
        <v>117351.14</v>
      </c>
      <c r="N950" s="4">
        <v>86.202202409999998</v>
      </c>
      <c r="O950" s="5">
        <v>10115926.723300001</v>
      </c>
      <c r="P950">
        <v>949</v>
      </c>
    </row>
    <row r="951" spans="1:16" hidden="1" x14ac:dyDescent="0.3">
      <c r="A951" s="3">
        <v>42954</v>
      </c>
      <c r="B951" s="3" t="str">
        <f t="shared" si="14"/>
        <v>Q3-2017</v>
      </c>
      <c r="C951" t="s">
        <v>16</v>
      </c>
      <c r="D951">
        <v>33</v>
      </c>
      <c r="E951" t="s">
        <v>7</v>
      </c>
      <c r="F951" s="1" t="str">
        <f>TEXT(EnergyDemand__2_14[[#This Row],[Date]],"yyyy")</f>
        <v>2017</v>
      </c>
      <c r="G951">
        <v>7.7</v>
      </c>
      <c r="H951">
        <v>12.3</v>
      </c>
      <c r="I951">
        <v>7.3</v>
      </c>
      <c r="J951">
        <v>4.2</v>
      </c>
      <c r="K951" t="s">
        <v>22</v>
      </c>
      <c r="L951" t="s">
        <v>21</v>
      </c>
      <c r="M951" s="42">
        <v>138963.17499999999</v>
      </c>
      <c r="N951" s="4">
        <v>111.4890145</v>
      </c>
      <c r="O951" s="5">
        <v>15492867.432499999</v>
      </c>
      <c r="P951">
        <v>950</v>
      </c>
    </row>
    <row r="952" spans="1:16" hidden="1" x14ac:dyDescent="0.3">
      <c r="A952" s="3">
        <v>42955</v>
      </c>
      <c r="B952" s="3" t="str">
        <f t="shared" si="14"/>
        <v>Q3-2017</v>
      </c>
      <c r="C952" t="s">
        <v>16</v>
      </c>
      <c r="D952">
        <v>33</v>
      </c>
      <c r="E952" t="s">
        <v>8</v>
      </c>
      <c r="F952" s="1" t="str">
        <f>TEXT(EnergyDemand__2_14[[#This Row],[Date]],"yyyy")</f>
        <v>2017</v>
      </c>
      <c r="G952">
        <v>7.9</v>
      </c>
      <c r="H952">
        <v>15</v>
      </c>
      <c r="I952">
        <v>7.5</v>
      </c>
      <c r="J952">
        <v>2.2000000000000002</v>
      </c>
      <c r="K952" t="s">
        <v>22</v>
      </c>
      <c r="L952" t="s">
        <v>21</v>
      </c>
      <c r="M952" s="42">
        <v>139108.435</v>
      </c>
      <c r="N952" s="4">
        <v>111.5513751</v>
      </c>
      <c r="O952" s="5">
        <v>15517737.212300001</v>
      </c>
      <c r="P952">
        <v>951</v>
      </c>
    </row>
    <row r="953" spans="1:16" hidden="1" x14ac:dyDescent="0.3">
      <c r="A953" s="3">
        <v>42956</v>
      </c>
      <c r="B953" s="3" t="str">
        <f t="shared" si="14"/>
        <v>Q3-2017</v>
      </c>
      <c r="C953" t="s">
        <v>16</v>
      </c>
      <c r="D953">
        <v>33</v>
      </c>
      <c r="E953" t="s">
        <v>9</v>
      </c>
      <c r="F953" s="1" t="str">
        <f>TEXT(EnergyDemand__2_14[[#This Row],[Date]],"yyyy")</f>
        <v>2017</v>
      </c>
      <c r="G953">
        <v>8.9</v>
      </c>
      <c r="H953">
        <v>16.8</v>
      </c>
      <c r="I953">
        <v>11.5</v>
      </c>
      <c r="J953">
        <v>0</v>
      </c>
      <c r="K953" t="s">
        <v>22</v>
      </c>
      <c r="L953" t="s">
        <v>21</v>
      </c>
      <c r="M953" s="42">
        <v>130044.375</v>
      </c>
      <c r="N953" s="4">
        <v>105.283102</v>
      </c>
      <c r="O953" s="5">
        <v>13691475.197699999</v>
      </c>
      <c r="P953">
        <v>952</v>
      </c>
    </row>
    <row r="954" spans="1:16" hidden="1" x14ac:dyDescent="0.3">
      <c r="A954" s="3">
        <v>42957</v>
      </c>
      <c r="B954" s="3" t="str">
        <f t="shared" si="14"/>
        <v>Q3-2017</v>
      </c>
      <c r="C954" t="s">
        <v>16</v>
      </c>
      <c r="D954">
        <v>33</v>
      </c>
      <c r="E954" t="s">
        <v>3</v>
      </c>
      <c r="F954" s="1" t="str">
        <f>TEXT(EnergyDemand__2_14[[#This Row],[Date]],"yyyy")</f>
        <v>2017</v>
      </c>
      <c r="G954">
        <v>11.4</v>
      </c>
      <c r="H954">
        <v>18.8</v>
      </c>
      <c r="I954">
        <v>8.4</v>
      </c>
      <c r="J954">
        <v>0</v>
      </c>
      <c r="K954" t="s">
        <v>22</v>
      </c>
      <c r="L954" t="s">
        <v>21</v>
      </c>
      <c r="M954" s="42">
        <v>122361.925</v>
      </c>
      <c r="N954" s="4">
        <v>86.916548329999998</v>
      </c>
      <c r="O954" s="5">
        <v>10635276.168</v>
      </c>
      <c r="P954">
        <v>953</v>
      </c>
    </row>
    <row r="955" spans="1:16" hidden="1" x14ac:dyDescent="0.3">
      <c r="A955" s="3">
        <v>42958</v>
      </c>
      <c r="B955" s="3" t="str">
        <f t="shared" si="14"/>
        <v>Q3-2017</v>
      </c>
      <c r="C955" t="s">
        <v>16</v>
      </c>
      <c r="D955">
        <v>33</v>
      </c>
      <c r="E955" t="s">
        <v>4</v>
      </c>
      <c r="F955" s="1" t="str">
        <f>TEXT(EnergyDemand__2_14[[#This Row],[Date]],"yyyy")</f>
        <v>2017</v>
      </c>
      <c r="G955">
        <v>10.3</v>
      </c>
      <c r="H955">
        <v>16.399999999999999</v>
      </c>
      <c r="I955">
        <v>9.3000000000000007</v>
      </c>
      <c r="J955">
        <v>0</v>
      </c>
      <c r="K955" t="s">
        <v>22</v>
      </c>
      <c r="L955" t="s">
        <v>21</v>
      </c>
      <c r="M955" s="42">
        <v>122862.345</v>
      </c>
      <c r="N955" s="4">
        <v>78.92563543</v>
      </c>
      <c r="O955" s="5">
        <v>9696988.6494999994</v>
      </c>
      <c r="P955">
        <v>954</v>
      </c>
    </row>
    <row r="956" spans="1:16" hidden="1" x14ac:dyDescent="0.3">
      <c r="A956" s="3">
        <v>42959</v>
      </c>
      <c r="B956" s="3" t="str">
        <f t="shared" si="14"/>
        <v>Q3-2017</v>
      </c>
      <c r="C956" t="s">
        <v>16</v>
      </c>
      <c r="D956">
        <v>33</v>
      </c>
      <c r="E956" t="s">
        <v>5</v>
      </c>
      <c r="F956" s="1" t="str">
        <f>TEXT(EnergyDemand__2_14[[#This Row],[Date]],"yyyy")</f>
        <v>2017</v>
      </c>
      <c r="G956">
        <v>10.3</v>
      </c>
      <c r="H956">
        <v>17.899999999999999</v>
      </c>
      <c r="I956">
        <v>9.9</v>
      </c>
      <c r="J956">
        <v>2.8</v>
      </c>
      <c r="K956" t="s">
        <v>22</v>
      </c>
      <c r="L956" t="s">
        <v>21</v>
      </c>
      <c r="M956" s="42">
        <v>113669.45</v>
      </c>
      <c r="N956" s="4">
        <v>77.123590930000006</v>
      </c>
      <c r="O956" s="5">
        <v>8766596.1630000006</v>
      </c>
      <c r="P956">
        <v>955</v>
      </c>
    </row>
    <row r="957" spans="1:16" hidden="1" x14ac:dyDescent="0.3">
      <c r="A957" s="3">
        <v>42960</v>
      </c>
      <c r="B957" s="3" t="str">
        <f t="shared" si="14"/>
        <v>Q3-2017</v>
      </c>
      <c r="C957" t="s">
        <v>16</v>
      </c>
      <c r="D957">
        <v>33</v>
      </c>
      <c r="E957" t="s">
        <v>6</v>
      </c>
      <c r="F957" s="1" t="str">
        <f>TEXT(EnergyDemand__2_14[[#This Row],[Date]],"yyyy")</f>
        <v>2017</v>
      </c>
      <c r="G957">
        <v>9.4</v>
      </c>
      <c r="H957">
        <v>18.7</v>
      </c>
      <c r="I957">
        <v>11.1</v>
      </c>
      <c r="J957">
        <v>2</v>
      </c>
      <c r="K957" t="s">
        <v>22</v>
      </c>
      <c r="L957" t="s">
        <v>21</v>
      </c>
      <c r="M957" s="42">
        <v>106274.56</v>
      </c>
      <c r="N957" s="4">
        <v>68.294171739999996</v>
      </c>
      <c r="O957" s="5">
        <v>7257933.0521999998</v>
      </c>
      <c r="P957">
        <v>956</v>
      </c>
    </row>
    <row r="958" spans="1:16" hidden="1" x14ac:dyDescent="0.3">
      <c r="A958" s="3">
        <v>42961</v>
      </c>
      <c r="B958" s="3" t="str">
        <f t="shared" si="14"/>
        <v>Q3-2017</v>
      </c>
      <c r="C958" t="s">
        <v>16</v>
      </c>
      <c r="D958">
        <v>34</v>
      </c>
      <c r="E958" t="s">
        <v>7</v>
      </c>
      <c r="F958" s="1" t="str">
        <f>TEXT(EnergyDemand__2_14[[#This Row],[Date]],"yyyy")</f>
        <v>2017</v>
      </c>
      <c r="G958">
        <v>12.3</v>
      </c>
      <c r="H958">
        <v>20.100000000000001</v>
      </c>
      <c r="I958">
        <v>12.6</v>
      </c>
      <c r="J958">
        <v>0</v>
      </c>
      <c r="K958" t="s">
        <v>22</v>
      </c>
      <c r="L958" t="s">
        <v>21</v>
      </c>
      <c r="M958" s="42">
        <v>121533.955</v>
      </c>
      <c r="N958" s="4">
        <v>101.399598</v>
      </c>
      <c r="O958" s="5">
        <v>12323494.180400001</v>
      </c>
      <c r="P958">
        <v>957</v>
      </c>
    </row>
    <row r="959" spans="1:16" hidden="1" x14ac:dyDescent="0.3">
      <c r="A959" s="3">
        <v>42962</v>
      </c>
      <c r="B959" s="3" t="str">
        <f t="shared" si="14"/>
        <v>Q3-2017</v>
      </c>
      <c r="C959" t="s">
        <v>16</v>
      </c>
      <c r="D959">
        <v>34</v>
      </c>
      <c r="E959" t="s">
        <v>8</v>
      </c>
      <c r="F959" s="1" t="str">
        <f>TEXT(EnergyDemand__2_14[[#This Row],[Date]],"yyyy")</f>
        <v>2017</v>
      </c>
      <c r="G959">
        <v>10.4</v>
      </c>
      <c r="H959">
        <v>17.5</v>
      </c>
      <c r="I959">
        <v>3.2</v>
      </c>
      <c r="J959">
        <v>0.2</v>
      </c>
      <c r="K959" t="s">
        <v>22</v>
      </c>
      <c r="L959" t="s">
        <v>21</v>
      </c>
      <c r="M959" s="42">
        <v>127193.3</v>
      </c>
      <c r="N959" s="4">
        <v>99.086174200000002</v>
      </c>
      <c r="O959" s="5">
        <v>12603097.480900001</v>
      </c>
      <c r="P959">
        <v>958</v>
      </c>
    </row>
    <row r="960" spans="1:16" hidden="1" x14ac:dyDescent="0.3">
      <c r="A960" s="3">
        <v>42963</v>
      </c>
      <c r="B960" s="3" t="str">
        <f t="shared" si="14"/>
        <v>Q3-2017</v>
      </c>
      <c r="C960" t="s">
        <v>16</v>
      </c>
      <c r="D960">
        <v>34</v>
      </c>
      <c r="E960" t="s">
        <v>9</v>
      </c>
      <c r="F960" s="1" t="str">
        <f>TEXT(EnergyDemand__2_14[[#This Row],[Date]],"yyyy")</f>
        <v>2017</v>
      </c>
      <c r="G960">
        <v>12.1</v>
      </c>
      <c r="H960">
        <v>18.100000000000001</v>
      </c>
      <c r="I960">
        <v>10.9</v>
      </c>
      <c r="J960">
        <v>0.8</v>
      </c>
      <c r="K960" t="s">
        <v>22</v>
      </c>
      <c r="L960" t="s">
        <v>21</v>
      </c>
      <c r="M960" s="42">
        <v>121445.38</v>
      </c>
      <c r="N960" s="4">
        <v>72.164817319999997</v>
      </c>
      <c r="O960" s="5">
        <v>8764083.6621000003</v>
      </c>
      <c r="P960">
        <v>959</v>
      </c>
    </row>
    <row r="961" spans="1:16" hidden="1" x14ac:dyDescent="0.3">
      <c r="A961" s="3">
        <v>42964</v>
      </c>
      <c r="B961" s="3" t="str">
        <f t="shared" si="14"/>
        <v>Q3-2017</v>
      </c>
      <c r="C961" t="s">
        <v>16</v>
      </c>
      <c r="D961">
        <v>34</v>
      </c>
      <c r="E961" t="s">
        <v>3</v>
      </c>
      <c r="F961" s="1" t="str">
        <f>TEXT(EnergyDemand__2_14[[#This Row],[Date]],"yyyy")</f>
        <v>2017</v>
      </c>
      <c r="G961">
        <v>9.3000000000000007</v>
      </c>
      <c r="H961">
        <v>15.6</v>
      </c>
      <c r="I961">
        <v>9.1</v>
      </c>
      <c r="J961">
        <v>1.8</v>
      </c>
      <c r="K961" t="s">
        <v>22</v>
      </c>
      <c r="L961" t="s">
        <v>21</v>
      </c>
      <c r="M961" s="42">
        <v>129223.80499999999</v>
      </c>
      <c r="N961" s="4">
        <v>73.714560050000003</v>
      </c>
      <c r="O961" s="5">
        <v>9525675.9335999992</v>
      </c>
      <c r="P961">
        <v>960</v>
      </c>
    </row>
    <row r="962" spans="1:16" hidden="1" x14ac:dyDescent="0.3">
      <c r="A962" s="3">
        <v>42965</v>
      </c>
      <c r="B962" s="3" t="str">
        <f t="shared" ref="B962:B1025" si="15">"Q" &amp;INT((MONTH(A962)+2)/3) &amp; "-" &amp; YEAR(A962)</f>
        <v>Q3-2017</v>
      </c>
      <c r="C962" t="s">
        <v>16</v>
      </c>
      <c r="D962">
        <v>34</v>
      </c>
      <c r="E962" t="s">
        <v>4</v>
      </c>
      <c r="F962" s="1" t="str">
        <f>TEXT(EnergyDemand__2_14[[#This Row],[Date]],"yyyy")</f>
        <v>2017</v>
      </c>
      <c r="G962">
        <v>8</v>
      </c>
      <c r="H962">
        <v>12.2</v>
      </c>
      <c r="I962">
        <v>9.4</v>
      </c>
      <c r="J962">
        <v>2.8</v>
      </c>
      <c r="K962" t="s">
        <v>22</v>
      </c>
      <c r="L962" t="s">
        <v>21</v>
      </c>
      <c r="M962" s="42">
        <v>133562.98499999999</v>
      </c>
      <c r="N962" s="4">
        <v>92.107544930000003</v>
      </c>
      <c r="O962" s="5">
        <v>12302158.641899999</v>
      </c>
      <c r="P962">
        <v>961</v>
      </c>
    </row>
    <row r="963" spans="1:16" hidden="1" x14ac:dyDescent="0.3">
      <c r="A963" s="3">
        <v>42966</v>
      </c>
      <c r="B963" s="3" t="str">
        <f t="shared" si="15"/>
        <v>Q3-2017</v>
      </c>
      <c r="C963" t="s">
        <v>16</v>
      </c>
      <c r="D963">
        <v>34</v>
      </c>
      <c r="E963" t="s">
        <v>5</v>
      </c>
      <c r="F963" s="1" t="str">
        <f>TEXT(EnergyDemand__2_14[[#This Row],[Date]],"yyyy")</f>
        <v>2017</v>
      </c>
      <c r="G963">
        <v>5.9</v>
      </c>
      <c r="H963">
        <v>11.8</v>
      </c>
      <c r="I963">
        <v>11.6</v>
      </c>
      <c r="J963">
        <v>7.2</v>
      </c>
      <c r="K963" t="s">
        <v>22</v>
      </c>
      <c r="L963" t="s">
        <v>21</v>
      </c>
      <c r="M963" s="42">
        <v>124852.67</v>
      </c>
      <c r="N963" s="4">
        <v>97.968935160000001</v>
      </c>
      <c r="O963" s="5">
        <v>12231683.1318</v>
      </c>
      <c r="P963">
        <v>962</v>
      </c>
    </row>
    <row r="964" spans="1:16" hidden="1" x14ac:dyDescent="0.3">
      <c r="A964" s="3">
        <v>42967</v>
      </c>
      <c r="B964" s="3" t="str">
        <f t="shared" si="15"/>
        <v>Q3-2017</v>
      </c>
      <c r="C964" t="s">
        <v>16</v>
      </c>
      <c r="D964">
        <v>34</v>
      </c>
      <c r="E964" t="s">
        <v>6</v>
      </c>
      <c r="F964" s="1" t="str">
        <f>TEXT(EnergyDemand__2_14[[#This Row],[Date]],"yyyy")</f>
        <v>2017</v>
      </c>
      <c r="G964">
        <v>5.0999999999999996</v>
      </c>
      <c r="H964">
        <v>13.3</v>
      </c>
      <c r="I964">
        <v>13.9</v>
      </c>
      <c r="J964">
        <v>2</v>
      </c>
      <c r="K964" t="s">
        <v>22</v>
      </c>
      <c r="L964" t="s">
        <v>21</v>
      </c>
      <c r="M964" s="42">
        <v>119798.995</v>
      </c>
      <c r="N964" s="4">
        <v>92.815878290000001</v>
      </c>
      <c r="O964" s="5">
        <v>11119248.939200001</v>
      </c>
      <c r="P964">
        <v>963</v>
      </c>
    </row>
    <row r="965" spans="1:16" hidden="1" x14ac:dyDescent="0.3">
      <c r="A965" s="3">
        <v>42968</v>
      </c>
      <c r="B965" s="3" t="str">
        <f t="shared" si="15"/>
        <v>Q3-2017</v>
      </c>
      <c r="C965" t="s">
        <v>16</v>
      </c>
      <c r="D965">
        <v>35</v>
      </c>
      <c r="E965" t="s">
        <v>7</v>
      </c>
      <c r="F965" s="1" t="str">
        <f>TEXT(EnergyDemand__2_14[[#This Row],[Date]],"yyyy")</f>
        <v>2017</v>
      </c>
      <c r="G965">
        <v>6.8</v>
      </c>
      <c r="H965">
        <v>12.7</v>
      </c>
      <c r="I965">
        <v>7.9</v>
      </c>
      <c r="J965">
        <v>0.6</v>
      </c>
      <c r="K965" t="s">
        <v>22</v>
      </c>
      <c r="L965" t="s">
        <v>21</v>
      </c>
      <c r="M965" s="42">
        <v>140410.29500000001</v>
      </c>
      <c r="N965" s="4">
        <v>108.906684</v>
      </c>
      <c r="O965" s="5">
        <v>15291619.627900001</v>
      </c>
      <c r="P965">
        <v>964</v>
      </c>
    </row>
    <row r="966" spans="1:16" hidden="1" x14ac:dyDescent="0.3">
      <c r="A966" s="3">
        <v>42969</v>
      </c>
      <c r="B966" s="3" t="str">
        <f t="shared" si="15"/>
        <v>Q3-2017</v>
      </c>
      <c r="C966" t="s">
        <v>16</v>
      </c>
      <c r="D966">
        <v>35</v>
      </c>
      <c r="E966" t="s">
        <v>8</v>
      </c>
      <c r="F966" s="1" t="str">
        <f>TEXT(EnergyDemand__2_14[[#This Row],[Date]],"yyyy")</f>
        <v>2017</v>
      </c>
      <c r="G966">
        <v>5.7</v>
      </c>
      <c r="H966">
        <v>16.8</v>
      </c>
      <c r="I966">
        <v>11.1</v>
      </c>
      <c r="J966">
        <v>1.6</v>
      </c>
      <c r="K966" t="s">
        <v>22</v>
      </c>
      <c r="L966" t="s">
        <v>21</v>
      </c>
      <c r="M966" s="42">
        <v>133809.45499999999</v>
      </c>
      <c r="N966" s="4">
        <v>107.9380963</v>
      </c>
      <c r="O966" s="5">
        <v>14443137.839600001</v>
      </c>
      <c r="P966">
        <v>965</v>
      </c>
    </row>
    <row r="967" spans="1:16" hidden="1" x14ac:dyDescent="0.3">
      <c r="A967" s="3">
        <v>42970</v>
      </c>
      <c r="B967" s="3" t="str">
        <f t="shared" si="15"/>
        <v>Q3-2017</v>
      </c>
      <c r="C967" t="s">
        <v>16</v>
      </c>
      <c r="D967">
        <v>35</v>
      </c>
      <c r="E967" t="s">
        <v>9</v>
      </c>
      <c r="F967" s="1" t="str">
        <f>TEXT(EnergyDemand__2_14[[#This Row],[Date]],"yyyy")</f>
        <v>2017</v>
      </c>
      <c r="G967">
        <v>8.3000000000000007</v>
      </c>
      <c r="H967">
        <v>18.100000000000001</v>
      </c>
      <c r="I967">
        <v>9.6999999999999993</v>
      </c>
      <c r="J967">
        <v>0</v>
      </c>
      <c r="K967" t="s">
        <v>22</v>
      </c>
      <c r="L967" t="s">
        <v>21</v>
      </c>
      <c r="M967" s="42">
        <v>133056.82</v>
      </c>
      <c r="N967" s="4">
        <v>106.6475104</v>
      </c>
      <c r="O967" s="5">
        <v>14190178.594699999</v>
      </c>
      <c r="P967">
        <v>966</v>
      </c>
    </row>
    <row r="968" spans="1:16" hidden="1" x14ac:dyDescent="0.3">
      <c r="A968" s="3">
        <v>42971</v>
      </c>
      <c r="B968" s="3" t="str">
        <f t="shared" si="15"/>
        <v>Q3-2017</v>
      </c>
      <c r="C968" t="s">
        <v>16</v>
      </c>
      <c r="D968">
        <v>35</v>
      </c>
      <c r="E968" t="s">
        <v>3</v>
      </c>
      <c r="F968" s="1" t="str">
        <f>TEXT(EnergyDemand__2_14[[#This Row],[Date]],"yyyy")</f>
        <v>2017</v>
      </c>
      <c r="G968">
        <v>5.2</v>
      </c>
      <c r="H968">
        <v>13.3</v>
      </c>
      <c r="I968">
        <v>13</v>
      </c>
      <c r="J968">
        <v>9.1999999999999993</v>
      </c>
      <c r="K968" t="s">
        <v>22</v>
      </c>
      <c r="L968" t="s">
        <v>21</v>
      </c>
      <c r="M968" s="42">
        <v>135619.94</v>
      </c>
      <c r="N968" s="4">
        <v>118.9186938</v>
      </c>
      <c r="O968" s="5">
        <v>16127746.118000001</v>
      </c>
      <c r="P968">
        <v>967</v>
      </c>
    </row>
    <row r="969" spans="1:16" hidden="1" x14ac:dyDescent="0.3">
      <c r="A969" s="3">
        <v>42972</v>
      </c>
      <c r="B969" s="3" t="str">
        <f t="shared" si="15"/>
        <v>Q3-2017</v>
      </c>
      <c r="C969" t="s">
        <v>16</v>
      </c>
      <c r="D969">
        <v>35</v>
      </c>
      <c r="E969" t="s">
        <v>4</v>
      </c>
      <c r="F969" s="1" t="str">
        <f>TEXT(EnergyDemand__2_14[[#This Row],[Date]],"yyyy")</f>
        <v>2017</v>
      </c>
      <c r="G969">
        <v>4.9000000000000004</v>
      </c>
      <c r="H969">
        <v>15</v>
      </c>
      <c r="I969">
        <v>13.3</v>
      </c>
      <c r="J969">
        <v>0.6</v>
      </c>
      <c r="K969" t="s">
        <v>22</v>
      </c>
      <c r="L969" t="s">
        <v>21</v>
      </c>
      <c r="M969" s="42">
        <v>133666.57500000001</v>
      </c>
      <c r="N969" s="4">
        <v>120.1723289</v>
      </c>
      <c r="O969" s="5">
        <v>16063023.6138</v>
      </c>
      <c r="P969">
        <v>968</v>
      </c>
    </row>
    <row r="970" spans="1:16" hidden="1" x14ac:dyDescent="0.3">
      <c r="A970" s="3">
        <v>42973</v>
      </c>
      <c r="B970" s="3" t="str">
        <f t="shared" si="15"/>
        <v>Q3-2017</v>
      </c>
      <c r="C970" t="s">
        <v>16</v>
      </c>
      <c r="D970">
        <v>35</v>
      </c>
      <c r="E970" t="s">
        <v>5</v>
      </c>
      <c r="F970" s="1" t="str">
        <f>TEXT(EnergyDemand__2_14[[#This Row],[Date]],"yyyy")</f>
        <v>2017</v>
      </c>
      <c r="G970">
        <v>9.9</v>
      </c>
      <c r="H970">
        <v>15.3</v>
      </c>
      <c r="I970">
        <v>8.5</v>
      </c>
      <c r="J970">
        <v>0</v>
      </c>
      <c r="K970" t="s">
        <v>22</v>
      </c>
      <c r="L970" t="s">
        <v>21</v>
      </c>
      <c r="M970" s="42">
        <v>117444.1</v>
      </c>
      <c r="N970" s="4">
        <v>93.657541890000005</v>
      </c>
      <c r="O970" s="5">
        <v>10999525.715500001</v>
      </c>
      <c r="P970">
        <v>969</v>
      </c>
    </row>
    <row r="971" spans="1:16" hidden="1" x14ac:dyDescent="0.3">
      <c r="A971" s="3">
        <v>42974</v>
      </c>
      <c r="B971" s="3" t="str">
        <f t="shared" si="15"/>
        <v>Q3-2017</v>
      </c>
      <c r="C971" t="s">
        <v>16</v>
      </c>
      <c r="D971">
        <v>35</v>
      </c>
      <c r="E971" t="s">
        <v>6</v>
      </c>
      <c r="F971" s="1" t="str">
        <f>TEXT(EnergyDemand__2_14[[#This Row],[Date]],"yyyy")</f>
        <v>2017</v>
      </c>
      <c r="G971">
        <v>5.8</v>
      </c>
      <c r="H971">
        <v>10.7</v>
      </c>
      <c r="I971">
        <v>11.8</v>
      </c>
      <c r="J971">
        <v>7.8</v>
      </c>
      <c r="K971" t="s">
        <v>22</v>
      </c>
      <c r="L971" t="s">
        <v>21</v>
      </c>
      <c r="M971" s="42">
        <v>115177.935</v>
      </c>
      <c r="N971" s="4">
        <v>93.117477789999995</v>
      </c>
      <c r="O971" s="5">
        <v>10725078.804300001</v>
      </c>
      <c r="P971">
        <v>970</v>
      </c>
    </row>
    <row r="972" spans="1:16" hidden="1" x14ac:dyDescent="0.3">
      <c r="A972" s="3">
        <v>42975</v>
      </c>
      <c r="B972" s="3" t="str">
        <f t="shared" si="15"/>
        <v>Q3-2017</v>
      </c>
      <c r="C972" t="s">
        <v>16</v>
      </c>
      <c r="D972">
        <v>36</v>
      </c>
      <c r="E972" t="s">
        <v>7</v>
      </c>
      <c r="F972" s="1" t="str">
        <f>TEXT(EnergyDemand__2_14[[#This Row],[Date]],"yyyy")</f>
        <v>2017</v>
      </c>
      <c r="G972">
        <v>5.8</v>
      </c>
      <c r="H972">
        <v>11.8</v>
      </c>
      <c r="I972">
        <v>14.6</v>
      </c>
      <c r="J972">
        <v>0.6</v>
      </c>
      <c r="K972" t="s">
        <v>22</v>
      </c>
      <c r="L972" t="s">
        <v>21</v>
      </c>
      <c r="M972" s="42">
        <v>139414.495</v>
      </c>
      <c r="N972" s="4">
        <v>163.40926049999999</v>
      </c>
      <c r="O972" s="5">
        <v>22781619.530900002</v>
      </c>
      <c r="P972">
        <v>971</v>
      </c>
    </row>
    <row r="973" spans="1:16" hidden="1" x14ac:dyDescent="0.3">
      <c r="A973" s="3">
        <v>42976</v>
      </c>
      <c r="B973" s="3" t="str">
        <f t="shared" si="15"/>
        <v>Q3-2017</v>
      </c>
      <c r="C973" t="s">
        <v>16</v>
      </c>
      <c r="D973">
        <v>36</v>
      </c>
      <c r="E973" t="s">
        <v>8</v>
      </c>
      <c r="F973" s="1" t="str">
        <f>TEXT(EnergyDemand__2_14[[#This Row],[Date]],"yyyy")</f>
        <v>2017</v>
      </c>
      <c r="G973">
        <v>5.4</v>
      </c>
      <c r="H973">
        <v>12.9</v>
      </c>
      <c r="I973">
        <v>9.1</v>
      </c>
      <c r="J973">
        <v>0</v>
      </c>
      <c r="K973" t="s">
        <v>22</v>
      </c>
      <c r="L973" t="s">
        <v>21</v>
      </c>
      <c r="M973" s="42">
        <v>139814.04</v>
      </c>
      <c r="N973" s="4">
        <v>143.84804</v>
      </c>
      <c r="O973" s="5">
        <v>20111975.618500002</v>
      </c>
      <c r="P973">
        <v>972</v>
      </c>
    </row>
    <row r="974" spans="1:16" hidden="1" x14ac:dyDescent="0.3">
      <c r="A974" s="3">
        <v>42977</v>
      </c>
      <c r="B974" s="3" t="str">
        <f t="shared" si="15"/>
        <v>Q3-2017</v>
      </c>
      <c r="C974" t="s">
        <v>16</v>
      </c>
      <c r="D974">
        <v>36</v>
      </c>
      <c r="E974" t="s">
        <v>9</v>
      </c>
      <c r="F974" s="1" t="str">
        <f>TEXT(EnergyDemand__2_14[[#This Row],[Date]],"yyyy")</f>
        <v>2017</v>
      </c>
      <c r="G974">
        <v>7.7</v>
      </c>
      <c r="H974">
        <v>13.8</v>
      </c>
      <c r="I974">
        <v>12.3</v>
      </c>
      <c r="J974">
        <v>0.6</v>
      </c>
      <c r="K974" t="s">
        <v>22</v>
      </c>
      <c r="L974" t="s">
        <v>21</v>
      </c>
      <c r="M974" s="42">
        <v>137513.465</v>
      </c>
      <c r="N974" s="4">
        <v>118.29507649999999</v>
      </c>
      <c r="O974" s="5">
        <v>16267165.862</v>
      </c>
      <c r="P974">
        <v>973</v>
      </c>
    </row>
    <row r="975" spans="1:16" hidden="1" x14ac:dyDescent="0.3">
      <c r="A975" s="3">
        <v>42978</v>
      </c>
      <c r="B975" s="3" t="str">
        <f t="shared" si="15"/>
        <v>Q3-2017</v>
      </c>
      <c r="C975" t="s">
        <v>16</v>
      </c>
      <c r="D975">
        <v>36</v>
      </c>
      <c r="E975" t="s">
        <v>3</v>
      </c>
      <c r="F975" s="1" t="str">
        <f>TEXT(EnergyDemand__2_14[[#This Row],[Date]],"yyyy")</f>
        <v>2017</v>
      </c>
      <c r="G975">
        <v>4</v>
      </c>
      <c r="H975">
        <v>16.7</v>
      </c>
      <c r="I975">
        <v>15.9</v>
      </c>
      <c r="J975">
        <v>0.2</v>
      </c>
      <c r="K975" t="s">
        <v>22</v>
      </c>
      <c r="L975" t="s">
        <v>21</v>
      </c>
      <c r="M975" s="42">
        <v>133982.255</v>
      </c>
      <c r="N975" s="4">
        <v>115.4257008</v>
      </c>
      <c r="O975" s="5">
        <v>15464995.678099999</v>
      </c>
      <c r="P975">
        <v>974</v>
      </c>
    </row>
    <row r="976" spans="1:16" hidden="1" x14ac:dyDescent="0.3">
      <c r="A976" s="3">
        <v>42979</v>
      </c>
      <c r="B976" s="3" t="str">
        <f t="shared" si="15"/>
        <v>Q3-2017</v>
      </c>
      <c r="C976" t="s">
        <v>17</v>
      </c>
      <c r="D976">
        <v>36</v>
      </c>
      <c r="E976" t="s">
        <v>4</v>
      </c>
      <c r="F976" s="1" t="str">
        <f>TEXT(EnergyDemand__2_14[[#This Row],[Date]],"yyyy")</f>
        <v>2017</v>
      </c>
      <c r="G976">
        <v>3.7</v>
      </c>
      <c r="H976">
        <v>17</v>
      </c>
      <c r="I976">
        <v>14.4</v>
      </c>
      <c r="J976">
        <v>0</v>
      </c>
      <c r="K976" t="s">
        <v>22</v>
      </c>
      <c r="L976" t="s">
        <v>21</v>
      </c>
      <c r="M976" s="42">
        <v>128707.425</v>
      </c>
      <c r="N976" s="4">
        <v>102.27816319999999</v>
      </c>
      <c r="O976" s="5">
        <v>13163959.019200001</v>
      </c>
      <c r="P976">
        <v>975</v>
      </c>
    </row>
    <row r="977" spans="1:16" hidden="1" x14ac:dyDescent="0.3">
      <c r="A977" s="3">
        <v>42980</v>
      </c>
      <c r="B977" s="3" t="str">
        <f t="shared" si="15"/>
        <v>Q3-2017</v>
      </c>
      <c r="C977" t="s">
        <v>17</v>
      </c>
      <c r="D977">
        <v>36</v>
      </c>
      <c r="E977" t="s">
        <v>5</v>
      </c>
      <c r="F977" s="1" t="str">
        <f>TEXT(EnergyDemand__2_14[[#This Row],[Date]],"yyyy")</f>
        <v>2017</v>
      </c>
      <c r="G977">
        <v>7.3</v>
      </c>
      <c r="H977">
        <v>18.399999999999999</v>
      </c>
      <c r="I977">
        <v>6.3</v>
      </c>
      <c r="J977">
        <v>0</v>
      </c>
      <c r="K977" t="s">
        <v>22</v>
      </c>
      <c r="L977" t="s">
        <v>21</v>
      </c>
      <c r="M977" s="42">
        <v>114098.11500000001</v>
      </c>
      <c r="N977" s="4">
        <v>89.329916780000005</v>
      </c>
      <c r="O977" s="5">
        <v>10192375.117699999</v>
      </c>
      <c r="P977">
        <v>976</v>
      </c>
    </row>
    <row r="978" spans="1:16" hidden="1" x14ac:dyDescent="0.3">
      <c r="A978" s="3">
        <v>42981</v>
      </c>
      <c r="B978" s="3" t="str">
        <f t="shared" si="15"/>
        <v>Q3-2017</v>
      </c>
      <c r="C978" t="s">
        <v>17</v>
      </c>
      <c r="D978">
        <v>36</v>
      </c>
      <c r="E978" t="s">
        <v>6</v>
      </c>
      <c r="F978" s="1" t="str">
        <f>TEXT(EnergyDemand__2_14[[#This Row],[Date]],"yyyy")</f>
        <v>2017</v>
      </c>
      <c r="G978">
        <v>13.4</v>
      </c>
      <c r="H978">
        <v>17.2</v>
      </c>
      <c r="I978">
        <v>6.3</v>
      </c>
      <c r="J978">
        <v>0</v>
      </c>
      <c r="K978" t="s">
        <v>22</v>
      </c>
      <c r="L978" t="s">
        <v>21</v>
      </c>
      <c r="M978" s="42">
        <v>103964.33</v>
      </c>
      <c r="N978" s="4">
        <v>67.073127529999994</v>
      </c>
      <c r="O978" s="5">
        <v>6973212.7647000002</v>
      </c>
      <c r="P978">
        <v>977</v>
      </c>
    </row>
    <row r="979" spans="1:16" hidden="1" x14ac:dyDescent="0.3">
      <c r="A979" s="3">
        <v>42982</v>
      </c>
      <c r="B979" s="3" t="str">
        <f t="shared" si="15"/>
        <v>Q3-2017</v>
      </c>
      <c r="C979" t="s">
        <v>17</v>
      </c>
      <c r="D979">
        <v>37</v>
      </c>
      <c r="E979" t="s">
        <v>7</v>
      </c>
      <c r="F979" s="1" t="str">
        <f>TEXT(EnergyDemand__2_14[[#This Row],[Date]],"yyyy")</f>
        <v>2017</v>
      </c>
      <c r="G979">
        <v>8.8000000000000007</v>
      </c>
      <c r="H979">
        <v>13.7</v>
      </c>
      <c r="I979">
        <v>13.4</v>
      </c>
      <c r="J979">
        <v>0.4</v>
      </c>
      <c r="K979" t="s">
        <v>22</v>
      </c>
      <c r="L979" t="s">
        <v>21</v>
      </c>
      <c r="M979" s="42">
        <v>128001.05499999999</v>
      </c>
      <c r="N979" s="4">
        <v>93.826620980000001</v>
      </c>
      <c r="O979" s="5">
        <v>12009906.4725</v>
      </c>
      <c r="P979">
        <v>978</v>
      </c>
    </row>
    <row r="980" spans="1:16" hidden="1" x14ac:dyDescent="0.3">
      <c r="A980" s="3">
        <v>42983</v>
      </c>
      <c r="B980" s="3" t="str">
        <f t="shared" si="15"/>
        <v>Q3-2017</v>
      </c>
      <c r="C980" t="s">
        <v>17</v>
      </c>
      <c r="D980">
        <v>37</v>
      </c>
      <c r="E980" t="s">
        <v>8</v>
      </c>
      <c r="F980" s="1" t="str">
        <f>TEXT(EnergyDemand__2_14[[#This Row],[Date]],"yyyy")</f>
        <v>2017</v>
      </c>
      <c r="G980">
        <v>6.5</v>
      </c>
      <c r="H980">
        <v>13.3</v>
      </c>
      <c r="I980">
        <v>11</v>
      </c>
      <c r="J980">
        <v>0.2</v>
      </c>
      <c r="K980" t="s">
        <v>22</v>
      </c>
      <c r="L980" t="s">
        <v>21</v>
      </c>
      <c r="M980" s="42">
        <v>137696.67000000001</v>
      </c>
      <c r="N980" s="4">
        <v>95.602018139999998</v>
      </c>
      <c r="O980" s="5">
        <v>13164079.543199999</v>
      </c>
      <c r="P980">
        <v>979</v>
      </c>
    </row>
    <row r="981" spans="1:16" hidden="1" x14ac:dyDescent="0.3">
      <c r="A981" s="3">
        <v>42984</v>
      </c>
      <c r="B981" s="3" t="str">
        <f t="shared" si="15"/>
        <v>Q3-2017</v>
      </c>
      <c r="C981" t="s">
        <v>17</v>
      </c>
      <c r="D981">
        <v>37</v>
      </c>
      <c r="E981" t="s">
        <v>9</v>
      </c>
      <c r="F981" s="1" t="str">
        <f>TEXT(EnergyDemand__2_14[[#This Row],[Date]],"yyyy")</f>
        <v>2017</v>
      </c>
      <c r="G981">
        <v>6.7</v>
      </c>
      <c r="H981">
        <v>15.1</v>
      </c>
      <c r="I981">
        <v>11</v>
      </c>
      <c r="J981">
        <v>4.8</v>
      </c>
      <c r="K981" t="s">
        <v>22</v>
      </c>
      <c r="L981" t="s">
        <v>21</v>
      </c>
      <c r="M981" s="42">
        <v>134819.94500000001</v>
      </c>
      <c r="N981" s="4">
        <v>101.0173763</v>
      </c>
      <c r="O981" s="5">
        <v>13619157.116800001</v>
      </c>
      <c r="P981">
        <v>980</v>
      </c>
    </row>
    <row r="982" spans="1:16" hidden="1" x14ac:dyDescent="0.3">
      <c r="A982" s="3">
        <v>42985</v>
      </c>
      <c r="B982" s="3" t="str">
        <f t="shared" si="15"/>
        <v>Q3-2017</v>
      </c>
      <c r="C982" t="s">
        <v>17</v>
      </c>
      <c r="D982">
        <v>37</v>
      </c>
      <c r="E982" t="s">
        <v>3</v>
      </c>
      <c r="F982" s="1" t="str">
        <f>TEXT(EnergyDemand__2_14[[#This Row],[Date]],"yyyy")</f>
        <v>2017</v>
      </c>
      <c r="G982">
        <v>7.9</v>
      </c>
      <c r="H982">
        <v>15.2</v>
      </c>
      <c r="I982">
        <v>9.5</v>
      </c>
      <c r="J982">
        <v>0.8</v>
      </c>
      <c r="K982" t="s">
        <v>22</v>
      </c>
      <c r="L982" t="s">
        <v>21</v>
      </c>
      <c r="M982" s="42">
        <v>133405.72</v>
      </c>
      <c r="N982" s="4">
        <v>93.025254910000001</v>
      </c>
      <c r="O982" s="5">
        <v>12410101.1095</v>
      </c>
      <c r="P982">
        <v>981</v>
      </c>
    </row>
    <row r="983" spans="1:16" hidden="1" x14ac:dyDescent="0.3">
      <c r="A983" s="3">
        <v>42986</v>
      </c>
      <c r="B983" s="3" t="str">
        <f t="shared" si="15"/>
        <v>Q3-2017</v>
      </c>
      <c r="C983" t="s">
        <v>17</v>
      </c>
      <c r="D983">
        <v>37</v>
      </c>
      <c r="E983" t="s">
        <v>4</v>
      </c>
      <c r="F983" s="1" t="str">
        <f>TEXT(EnergyDemand__2_14[[#This Row],[Date]],"yyyy")</f>
        <v>2017</v>
      </c>
      <c r="G983">
        <v>8</v>
      </c>
      <c r="H983">
        <v>13.5</v>
      </c>
      <c r="I983">
        <v>13.1</v>
      </c>
      <c r="J983">
        <v>3.2</v>
      </c>
      <c r="K983" t="s">
        <v>22</v>
      </c>
      <c r="L983" t="s">
        <v>21</v>
      </c>
      <c r="M983" s="42">
        <v>132543.1</v>
      </c>
      <c r="N983" s="4">
        <v>102.4160808</v>
      </c>
      <c r="O983" s="5">
        <v>13574544.8391</v>
      </c>
      <c r="P983">
        <v>982</v>
      </c>
    </row>
    <row r="984" spans="1:16" hidden="1" x14ac:dyDescent="0.3">
      <c r="A984" s="3">
        <v>42987</v>
      </c>
      <c r="B984" s="3" t="str">
        <f t="shared" si="15"/>
        <v>Q3-2017</v>
      </c>
      <c r="C984" t="s">
        <v>17</v>
      </c>
      <c r="D984">
        <v>37</v>
      </c>
      <c r="E984" t="s">
        <v>5</v>
      </c>
      <c r="F984" s="1" t="str">
        <f>TEXT(EnergyDemand__2_14[[#This Row],[Date]],"yyyy")</f>
        <v>2017</v>
      </c>
      <c r="G984">
        <v>7.1</v>
      </c>
      <c r="H984">
        <v>14.9</v>
      </c>
      <c r="I984">
        <v>15.9</v>
      </c>
      <c r="J984">
        <v>1.2</v>
      </c>
      <c r="K984" t="s">
        <v>22</v>
      </c>
      <c r="L984" t="s">
        <v>21</v>
      </c>
      <c r="M984" s="42">
        <v>120454.01</v>
      </c>
      <c r="N984" s="4">
        <v>96.910244129999995</v>
      </c>
      <c r="O984" s="5">
        <v>11673227.5155</v>
      </c>
      <c r="P984">
        <v>983</v>
      </c>
    </row>
    <row r="985" spans="1:16" hidden="1" x14ac:dyDescent="0.3">
      <c r="A985" s="3">
        <v>42988</v>
      </c>
      <c r="B985" s="3" t="str">
        <f t="shared" si="15"/>
        <v>Q3-2017</v>
      </c>
      <c r="C985" t="s">
        <v>17</v>
      </c>
      <c r="D985">
        <v>37</v>
      </c>
      <c r="E985" t="s">
        <v>6</v>
      </c>
      <c r="F985" s="1" t="str">
        <f>TEXT(EnergyDemand__2_14[[#This Row],[Date]],"yyyy")</f>
        <v>2017</v>
      </c>
      <c r="G985">
        <v>5.3</v>
      </c>
      <c r="H985">
        <v>16.100000000000001</v>
      </c>
      <c r="I985">
        <v>12.3</v>
      </c>
      <c r="J985">
        <v>0.2</v>
      </c>
      <c r="K985" t="s">
        <v>22</v>
      </c>
      <c r="L985" t="s">
        <v>21</v>
      </c>
      <c r="M985" s="42">
        <v>114584.065</v>
      </c>
      <c r="N985" s="4">
        <v>91.883909369999998</v>
      </c>
      <c r="O985" s="5">
        <v>10528431.843699999</v>
      </c>
      <c r="P985">
        <v>984</v>
      </c>
    </row>
    <row r="986" spans="1:16" hidden="1" x14ac:dyDescent="0.3">
      <c r="A986" s="3">
        <v>42989</v>
      </c>
      <c r="B986" s="3" t="str">
        <f t="shared" si="15"/>
        <v>Q3-2017</v>
      </c>
      <c r="C986" t="s">
        <v>17</v>
      </c>
      <c r="D986">
        <v>38</v>
      </c>
      <c r="E986" t="s">
        <v>7</v>
      </c>
      <c r="F986" s="1" t="str">
        <f>TEXT(EnergyDemand__2_14[[#This Row],[Date]],"yyyy")</f>
        <v>2017</v>
      </c>
      <c r="G986">
        <v>8.1</v>
      </c>
      <c r="H986">
        <v>18.100000000000001</v>
      </c>
      <c r="I986">
        <v>7</v>
      </c>
      <c r="J986">
        <v>0</v>
      </c>
      <c r="K986" t="s">
        <v>22</v>
      </c>
      <c r="L986" t="s">
        <v>21</v>
      </c>
      <c r="M986" s="42">
        <v>127169.03</v>
      </c>
      <c r="N986" s="4">
        <v>86.68557783</v>
      </c>
      <c r="O986" s="5">
        <v>11023720.8476</v>
      </c>
      <c r="P986">
        <v>985</v>
      </c>
    </row>
    <row r="987" spans="1:16" hidden="1" x14ac:dyDescent="0.3">
      <c r="A987" s="3">
        <v>42990</v>
      </c>
      <c r="B987" s="3" t="str">
        <f t="shared" si="15"/>
        <v>Q3-2017</v>
      </c>
      <c r="C987" t="s">
        <v>17</v>
      </c>
      <c r="D987">
        <v>38</v>
      </c>
      <c r="E987" t="s">
        <v>8</v>
      </c>
      <c r="F987" s="1" t="str">
        <f>TEXT(EnergyDemand__2_14[[#This Row],[Date]],"yyyy")</f>
        <v>2017</v>
      </c>
      <c r="G987">
        <v>12.2</v>
      </c>
      <c r="H987">
        <v>19.899999999999999</v>
      </c>
      <c r="I987">
        <v>3.5</v>
      </c>
      <c r="J987">
        <v>0.2</v>
      </c>
      <c r="K987" t="s">
        <v>22</v>
      </c>
      <c r="L987" t="s">
        <v>21</v>
      </c>
      <c r="M987" s="42">
        <v>130906.89</v>
      </c>
      <c r="N987" s="4">
        <v>94.772968660000004</v>
      </c>
      <c r="O987" s="5">
        <v>12406434.5833</v>
      </c>
      <c r="P987">
        <v>986</v>
      </c>
    </row>
    <row r="988" spans="1:16" hidden="1" x14ac:dyDescent="0.3">
      <c r="A988" s="3">
        <v>42991</v>
      </c>
      <c r="B988" s="3" t="str">
        <f t="shared" si="15"/>
        <v>Q3-2017</v>
      </c>
      <c r="C988" t="s">
        <v>17</v>
      </c>
      <c r="D988">
        <v>38</v>
      </c>
      <c r="E988" t="s">
        <v>9</v>
      </c>
      <c r="F988" s="1" t="str">
        <f>TEXT(EnergyDemand__2_14[[#This Row],[Date]],"yyyy")</f>
        <v>2017</v>
      </c>
      <c r="G988">
        <v>13.3</v>
      </c>
      <c r="H988">
        <v>16.399999999999999</v>
      </c>
      <c r="I988">
        <v>8.1999999999999993</v>
      </c>
      <c r="J988">
        <v>2</v>
      </c>
      <c r="K988" t="s">
        <v>22</v>
      </c>
      <c r="L988" t="s">
        <v>21</v>
      </c>
      <c r="M988" s="42">
        <v>127192.315</v>
      </c>
      <c r="N988" s="4">
        <v>88.361935939999995</v>
      </c>
      <c r="O988" s="5">
        <v>11238959.190099999</v>
      </c>
      <c r="P988">
        <v>987</v>
      </c>
    </row>
    <row r="989" spans="1:16" hidden="1" x14ac:dyDescent="0.3">
      <c r="A989" s="3">
        <v>42992</v>
      </c>
      <c r="B989" s="3" t="str">
        <f t="shared" si="15"/>
        <v>Q3-2017</v>
      </c>
      <c r="C989" t="s">
        <v>17</v>
      </c>
      <c r="D989">
        <v>38</v>
      </c>
      <c r="E989" t="s">
        <v>3</v>
      </c>
      <c r="F989" s="1" t="str">
        <f>TEXT(EnergyDemand__2_14[[#This Row],[Date]],"yyyy")</f>
        <v>2017</v>
      </c>
      <c r="G989">
        <v>5.8</v>
      </c>
      <c r="H989">
        <v>15.3</v>
      </c>
      <c r="I989">
        <v>10.8</v>
      </c>
      <c r="J989">
        <v>1.4</v>
      </c>
      <c r="K989" t="s">
        <v>22</v>
      </c>
      <c r="L989" t="s">
        <v>21</v>
      </c>
      <c r="M989" s="42">
        <v>131986.80499999999</v>
      </c>
      <c r="N989" s="4">
        <v>89.57361118</v>
      </c>
      <c r="O989" s="5">
        <v>11822534.752</v>
      </c>
      <c r="P989">
        <v>988</v>
      </c>
    </row>
    <row r="990" spans="1:16" hidden="1" x14ac:dyDescent="0.3">
      <c r="A990" s="3">
        <v>42993</v>
      </c>
      <c r="B990" s="3" t="str">
        <f t="shared" si="15"/>
        <v>Q3-2017</v>
      </c>
      <c r="C990" t="s">
        <v>17</v>
      </c>
      <c r="D990">
        <v>38</v>
      </c>
      <c r="E990" t="s">
        <v>4</v>
      </c>
      <c r="F990" s="1" t="str">
        <f>TEXT(EnergyDemand__2_14[[#This Row],[Date]],"yyyy")</f>
        <v>2017</v>
      </c>
      <c r="G990">
        <v>9.6</v>
      </c>
      <c r="H990">
        <v>16.7</v>
      </c>
      <c r="I990">
        <v>7</v>
      </c>
      <c r="J990">
        <v>0</v>
      </c>
      <c r="K990" t="s">
        <v>22</v>
      </c>
      <c r="L990" t="s">
        <v>21</v>
      </c>
      <c r="M990" s="42">
        <v>128761.605</v>
      </c>
      <c r="N990" s="4">
        <v>89.236201120000004</v>
      </c>
      <c r="O990" s="5">
        <v>11490196.4803</v>
      </c>
      <c r="P990">
        <v>989</v>
      </c>
    </row>
    <row r="991" spans="1:16" hidden="1" x14ac:dyDescent="0.3">
      <c r="A991" s="3">
        <v>42994</v>
      </c>
      <c r="B991" s="3" t="str">
        <f t="shared" si="15"/>
        <v>Q3-2017</v>
      </c>
      <c r="C991" t="s">
        <v>17</v>
      </c>
      <c r="D991">
        <v>38</v>
      </c>
      <c r="E991" t="s">
        <v>5</v>
      </c>
      <c r="F991" s="1" t="str">
        <f>TEXT(EnergyDemand__2_14[[#This Row],[Date]],"yyyy")</f>
        <v>2017</v>
      </c>
      <c r="G991">
        <v>7.4</v>
      </c>
      <c r="H991">
        <v>13.3</v>
      </c>
      <c r="I991">
        <v>16.7</v>
      </c>
      <c r="J991">
        <v>21.4</v>
      </c>
      <c r="K991" t="s">
        <v>22</v>
      </c>
      <c r="L991" t="s">
        <v>21</v>
      </c>
      <c r="M991" s="42">
        <v>111301.56</v>
      </c>
      <c r="N991" s="4">
        <v>89.607587129999999</v>
      </c>
      <c r="O991" s="5">
        <v>9973464.2354000006</v>
      </c>
      <c r="P991">
        <v>990</v>
      </c>
    </row>
    <row r="992" spans="1:16" hidden="1" x14ac:dyDescent="0.3">
      <c r="A992" s="3">
        <v>42995</v>
      </c>
      <c r="B992" s="3" t="str">
        <f t="shared" si="15"/>
        <v>Q3-2017</v>
      </c>
      <c r="C992" t="s">
        <v>17</v>
      </c>
      <c r="D992">
        <v>38</v>
      </c>
      <c r="E992" t="s">
        <v>6</v>
      </c>
      <c r="F992" s="1" t="str">
        <f>TEXT(EnergyDemand__2_14[[#This Row],[Date]],"yyyy")</f>
        <v>2017</v>
      </c>
      <c r="G992">
        <v>4</v>
      </c>
      <c r="H992">
        <v>18.100000000000001</v>
      </c>
      <c r="I992">
        <v>19</v>
      </c>
      <c r="J992">
        <v>0.2</v>
      </c>
      <c r="K992" t="s">
        <v>22</v>
      </c>
      <c r="L992" t="s">
        <v>21</v>
      </c>
      <c r="M992" s="42">
        <v>104766</v>
      </c>
      <c r="N992" s="4">
        <v>75.509598890000007</v>
      </c>
      <c r="O992" s="5">
        <v>7910838.6372999996</v>
      </c>
      <c r="P992">
        <v>991</v>
      </c>
    </row>
    <row r="993" spans="1:16" hidden="1" x14ac:dyDescent="0.3">
      <c r="A993" s="3">
        <v>42996</v>
      </c>
      <c r="B993" s="3" t="str">
        <f t="shared" si="15"/>
        <v>Q3-2017</v>
      </c>
      <c r="C993" t="s">
        <v>17</v>
      </c>
      <c r="D993">
        <v>39</v>
      </c>
      <c r="E993" t="s">
        <v>7</v>
      </c>
      <c r="F993" s="1" t="str">
        <f>TEXT(EnergyDemand__2_14[[#This Row],[Date]],"yyyy")</f>
        <v>2017</v>
      </c>
      <c r="G993">
        <v>10.5</v>
      </c>
      <c r="H993">
        <v>22</v>
      </c>
      <c r="I993">
        <v>15.7</v>
      </c>
      <c r="J993">
        <v>0</v>
      </c>
      <c r="K993" t="s">
        <v>22</v>
      </c>
      <c r="L993" t="s">
        <v>21</v>
      </c>
      <c r="M993" s="42">
        <v>115123.54</v>
      </c>
      <c r="N993" s="4">
        <v>79.783447899999999</v>
      </c>
      <c r="O993" s="5">
        <v>9184952.9557000007</v>
      </c>
      <c r="P993">
        <v>992</v>
      </c>
    </row>
    <row r="994" spans="1:16" hidden="1" x14ac:dyDescent="0.3">
      <c r="A994" s="3">
        <v>42997</v>
      </c>
      <c r="B994" s="3" t="str">
        <f t="shared" si="15"/>
        <v>Q3-2017</v>
      </c>
      <c r="C994" t="s">
        <v>17</v>
      </c>
      <c r="D994">
        <v>39</v>
      </c>
      <c r="E994" t="s">
        <v>8</v>
      </c>
      <c r="F994" s="1" t="str">
        <f>TEXT(EnergyDemand__2_14[[#This Row],[Date]],"yyyy")</f>
        <v>2017</v>
      </c>
      <c r="G994">
        <v>9</v>
      </c>
      <c r="H994">
        <v>13.9</v>
      </c>
      <c r="I994">
        <v>16.600000000000001</v>
      </c>
      <c r="J994">
        <v>0.2</v>
      </c>
      <c r="K994" t="s">
        <v>22</v>
      </c>
      <c r="L994" t="s">
        <v>21</v>
      </c>
      <c r="M994" s="42">
        <v>124033.955</v>
      </c>
      <c r="N994" s="4">
        <v>92.372768620000002</v>
      </c>
      <c r="O994" s="5">
        <v>11457359.826199999</v>
      </c>
      <c r="P994">
        <v>993</v>
      </c>
    </row>
    <row r="995" spans="1:16" hidden="1" x14ac:dyDescent="0.3">
      <c r="A995" s="3">
        <v>42998</v>
      </c>
      <c r="B995" s="3" t="str">
        <f t="shared" si="15"/>
        <v>Q3-2017</v>
      </c>
      <c r="C995" t="s">
        <v>17</v>
      </c>
      <c r="D995">
        <v>39</v>
      </c>
      <c r="E995" t="s">
        <v>9</v>
      </c>
      <c r="F995" s="1" t="str">
        <f>TEXT(EnergyDemand__2_14[[#This Row],[Date]],"yyyy")</f>
        <v>2017</v>
      </c>
      <c r="G995">
        <v>6</v>
      </c>
      <c r="H995">
        <v>19.2</v>
      </c>
      <c r="I995">
        <v>17.3</v>
      </c>
      <c r="J995">
        <v>0</v>
      </c>
      <c r="K995" t="s">
        <v>22</v>
      </c>
      <c r="L995" t="s">
        <v>21</v>
      </c>
      <c r="M995" s="42">
        <v>123461.38</v>
      </c>
      <c r="N995" s="4">
        <v>82.595610879999995</v>
      </c>
      <c r="O995" s="5">
        <v>10197368.101199999</v>
      </c>
      <c r="P995">
        <v>994</v>
      </c>
    </row>
    <row r="996" spans="1:16" hidden="1" x14ac:dyDescent="0.3">
      <c r="A996" s="3">
        <v>42999</v>
      </c>
      <c r="B996" s="3" t="str">
        <f t="shared" si="15"/>
        <v>Q3-2017</v>
      </c>
      <c r="C996" t="s">
        <v>17</v>
      </c>
      <c r="D996">
        <v>39</v>
      </c>
      <c r="E996" t="s">
        <v>3</v>
      </c>
      <c r="F996" s="1" t="str">
        <f>TEXT(EnergyDemand__2_14[[#This Row],[Date]],"yyyy")</f>
        <v>2017</v>
      </c>
      <c r="G996">
        <v>11.6</v>
      </c>
      <c r="H996">
        <v>23.6</v>
      </c>
      <c r="I996">
        <v>13</v>
      </c>
      <c r="J996">
        <v>0</v>
      </c>
      <c r="K996" t="s">
        <v>22</v>
      </c>
      <c r="L996" t="s">
        <v>21</v>
      </c>
      <c r="M996" s="42">
        <v>119309.93</v>
      </c>
      <c r="N996" s="4">
        <v>74.957769020000001</v>
      </c>
      <c r="O996" s="5">
        <v>8943206.1746999994</v>
      </c>
      <c r="P996">
        <v>995</v>
      </c>
    </row>
    <row r="997" spans="1:16" hidden="1" x14ac:dyDescent="0.3">
      <c r="A997" s="3">
        <v>43000</v>
      </c>
      <c r="B997" s="3" t="str">
        <f t="shared" si="15"/>
        <v>Q3-2017</v>
      </c>
      <c r="C997" t="s">
        <v>17</v>
      </c>
      <c r="D997">
        <v>39</v>
      </c>
      <c r="E997" t="s">
        <v>4</v>
      </c>
      <c r="F997" s="1" t="str">
        <f>TEXT(EnergyDemand__2_14[[#This Row],[Date]],"yyyy")</f>
        <v>2017</v>
      </c>
      <c r="G997">
        <v>12.8</v>
      </c>
      <c r="H997">
        <v>25.6</v>
      </c>
      <c r="I997">
        <v>15.6</v>
      </c>
      <c r="J997">
        <v>0</v>
      </c>
      <c r="K997" t="s">
        <v>21</v>
      </c>
      <c r="L997" t="s">
        <v>21</v>
      </c>
      <c r="M997" s="42">
        <v>116611.25</v>
      </c>
      <c r="N997" s="4">
        <v>75.289119159999998</v>
      </c>
      <c r="O997" s="5">
        <v>8779558.2965999991</v>
      </c>
      <c r="P997">
        <v>996</v>
      </c>
    </row>
    <row r="998" spans="1:16" hidden="1" x14ac:dyDescent="0.3">
      <c r="A998" s="3">
        <v>43001</v>
      </c>
      <c r="B998" s="3" t="str">
        <f t="shared" si="15"/>
        <v>Q3-2017</v>
      </c>
      <c r="C998" t="s">
        <v>17</v>
      </c>
      <c r="D998">
        <v>39</v>
      </c>
      <c r="E998" t="s">
        <v>5</v>
      </c>
      <c r="F998" s="1" t="str">
        <f>TEXT(EnergyDemand__2_14[[#This Row],[Date]],"yyyy")</f>
        <v>2017</v>
      </c>
      <c r="G998">
        <v>14.8</v>
      </c>
      <c r="H998">
        <v>30.6</v>
      </c>
      <c r="I998">
        <v>17.3</v>
      </c>
      <c r="J998">
        <v>0</v>
      </c>
      <c r="K998" t="s">
        <v>21</v>
      </c>
      <c r="L998" t="s">
        <v>21</v>
      </c>
      <c r="M998" s="42">
        <v>101012.29</v>
      </c>
      <c r="N998" s="4">
        <v>63.0173962</v>
      </c>
      <c r="O998" s="5">
        <v>6365531.5</v>
      </c>
      <c r="P998">
        <v>997</v>
      </c>
    </row>
    <row r="999" spans="1:16" hidden="1" x14ac:dyDescent="0.3">
      <c r="A999" s="3">
        <v>43002</v>
      </c>
      <c r="B999" s="3" t="str">
        <f t="shared" si="15"/>
        <v>Q3-2017</v>
      </c>
      <c r="C999" t="s">
        <v>17</v>
      </c>
      <c r="D999">
        <v>39</v>
      </c>
      <c r="E999" t="s">
        <v>6</v>
      </c>
      <c r="F999" s="1" t="str">
        <f>TEXT(EnergyDemand__2_14[[#This Row],[Date]],"yyyy")</f>
        <v>2017</v>
      </c>
      <c r="G999">
        <v>12.9</v>
      </c>
      <c r="H999">
        <v>19.899999999999999</v>
      </c>
      <c r="I999">
        <v>12</v>
      </c>
      <c r="J999">
        <v>0.4</v>
      </c>
      <c r="K999" t="s">
        <v>21</v>
      </c>
      <c r="L999" t="s">
        <v>21</v>
      </c>
      <c r="M999" s="42">
        <v>92608.24</v>
      </c>
      <c r="N999" s="4">
        <v>43.197347600000001</v>
      </c>
      <c r="O999" s="5">
        <v>4000430.3339</v>
      </c>
      <c r="P999">
        <v>998</v>
      </c>
    </row>
    <row r="1000" spans="1:16" hidden="1" x14ac:dyDescent="0.3">
      <c r="A1000" s="3">
        <v>43003</v>
      </c>
      <c r="B1000" s="3" t="str">
        <f t="shared" si="15"/>
        <v>Q3-2017</v>
      </c>
      <c r="C1000" t="s">
        <v>17</v>
      </c>
      <c r="D1000">
        <v>40</v>
      </c>
      <c r="E1000" t="s">
        <v>7</v>
      </c>
      <c r="F1000" s="1" t="str">
        <f>TEXT(EnergyDemand__2_14[[#This Row],[Date]],"yyyy")</f>
        <v>2017</v>
      </c>
      <c r="G1000">
        <v>10.3</v>
      </c>
      <c r="H1000">
        <v>14.2</v>
      </c>
      <c r="I1000">
        <v>10.9</v>
      </c>
      <c r="J1000">
        <v>1.6</v>
      </c>
      <c r="K1000" t="s">
        <v>21</v>
      </c>
      <c r="L1000" t="s">
        <v>21</v>
      </c>
      <c r="M1000" s="42">
        <v>119126.485</v>
      </c>
      <c r="N1000" s="4">
        <v>71.241065710000001</v>
      </c>
      <c r="O1000" s="5">
        <v>8486697.7456999999</v>
      </c>
      <c r="P1000">
        <v>999</v>
      </c>
    </row>
    <row r="1001" spans="1:16" hidden="1" x14ac:dyDescent="0.3">
      <c r="A1001" s="3">
        <v>43004</v>
      </c>
      <c r="B1001" s="3" t="str">
        <f t="shared" si="15"/>
        <v>Q3-2017</v>
      </c>
      <c r="C1001" t="s">
        <v>17</v>
      </c>
      <c r="D1001">
        <v>40</v>
      </c>
      <c r="E1001" t="s">
        <v>8</v>
      </c>
      <c r="F1001" s="1" t="str">
        <f>TEXT(EnergyDemand__2_14[[#This Row],[Date]],"yyyy")</f>
        <v>2017</v>
      </c>
      <c r="G1001">
        <v>5</v>
      </c>
      <c r="H1001">
        <v>15.1</v>
      </c>
      <c r="I1001">
        <v>20.399999999999999</v>
      </c>
      <c r="J1001">
        <v>0.4</v>
      </c>
      <c r="K1001" t="s">
        <v>21</v>
      </c>
      <c r="L1001" t="s">
        <v>21</v>
      </c>
      <c r="M1001" s="42">
        <v>124452.94</v>
      </c>
      <c r="N1001" s="4">
        <v>79.800225260000005</v>
      </c>
      <c r="O1001" s="5">
        <v>9931372.6462999992</v>
      </c>
      <c r="P1001">
        <v>1000</v>
      </c>
    </row>
    <row r="1002" spans="1:16" hidden="1" x14ac:dyDescent="0.3">
      <c r="A1002" s="3">
        <v>43005</v>
      </c>
      <c r="B1002" s="3" t="str">
        <f t="shared" si="15"/>
        <v>Q3-2017</v>
      </c>
      <c r="C1002" t="s">
        <v>17</v>
      </c>
      <c r="D1002">
        <v>40</v>
      </c>
      <c r="E1002" t="s">
        <v>9</v>
      </c>
      <c r="F1002" s="1" t="str">
        <f>TEXT(EnergyDemand__2_14[[#This Row],[Date]],"yyyy")</f>
        <v>2017</v>
      </c>
      <c r="G1002">
        <v>9.6</v>
      </c>
      <c r="H1002">
        <v>24.6</v>
      </c>
      <c r="I1002">
        <v>11.7</v>
      </c>
      <c r="J1002">
        <v>0</v>
      </c>
      <c r="K1002" t="s">
        <v>21</v>
      </c>
      <c r="L1002" t="s">
        <v>21</v>
      </c>
      <c r="M1002" s="42">
        <v>119028.07</v>
      </c>
      <c r="N1002" s="4">
        <v>72.545509100000004</v>
      </c>
      <c r="O1002" s="5">
        <v>8634951.9353</v>
      </c>
      <c r="P1002">
        <v>1001</v>
      </c>
    </row>
    <row r="1003" spans="1:16" hidden="1" x14ac:dyDescent="0.3">
      <c r="A1003" s="3">
        <v>43006</v>
      </c>
      <c r="B1003" s="3" t="str">
        <f t="shared" si="15"/>
        <v>Q3-2017</v>
      </c>
      <c r="C1003" t="s">
        <v>17</v>
      </c>
      <c r="D1003">
        <v>40</v>
      </c>
      <c r="E1003" t="s">
        <v>3</v>
      </c>
      <c r="F1003" s="1" t="str">
        <f>TEXT(EnergyDemand__2_14[[#This Row],[Date]],"yyyy")</f>
        <v>2017</v>
      </c>
      <c r="G1003">
        <v>10.4</v>
      </c>
      <c r="H1003">
        <v>18.5</v>
      </c>
      <c r="I1003">
        <v>12.8</v>
      </c>
      <c r="J1003">
        <v>0</v>
      </c>
      <c r="K1003" t="s">
        <v>21</v>
      </c>
      <c r="L1003" t="s">
        <v>21</v>
      </c>
      <c r="M1003" s="42">
        <v>116655.855</v>
      </c>
      <c r="N1003" s="4">
        <v>61.649556580000002</v>
      </c>
      <c r="O1003" s="5">
        <v>7191781.7331999997</v>
      </c>
      <c r="P1003">
        <v>1002</v>
      </c>
    </row>
    <row r="1004" spans="1:16" hidden="1" x14ac:dyDescent="0.3">
      <c r="A1004" s="3">
        <v>43007</v>
      </c>
      <c r="B1004" s="3" t="str">
        <f t="shared" si="15"/>
        <v>Q3-2017</v>
      </c>
      <c r="C1004" t="s">
        <v>17</v>
      </c>
      <c r="D1004">
        <v>40</v>
      </c>
      <c r="E1004" t="s">
        <v>4</v>
      </c>
      <c r="F1004" s="1" t="str">
        <f>TEXT(EnergyDemand__2_14[[#This Row],[Date]],"yyyy")</f>
        <v>2017</v>
      </c>
      <c r="G1004">
        <v>10.6</v>
      </c>
      <c r="H1004">
        <v>18.399999999999999</v>
      </c>
      <c r="I1004">
        <v>14.5</v>
      </c>
      <c r="J1004">
        <v>0</v>
      </c>
      <c r="K1004" t="s">
        <v>21</v>
      </c>
      <c r="L1004" t="s">
        <v>22</v>
      </c>
      <c r="M1004" s="42">
        <v>102847.255</v>
      </c>
      <c r="N1004" s="4">
        <v>42.634675649999998</v>
      </c>
      <c r="O1004" s="5">
        <v>4384859.3584000003</v>
      </c>
      <c r="P1004">
        <v>1003</v>
      </c>
    </row>
    <row r="1005" spans="1:16" hidden="1" x14ac:dyDescent="0.3">
      <c r="A1005" s="3">
        <v>43008</v>
      </c>
      <c r="B1005" s="3" t="str">
        <f t="shared" si="15"/>
        <v>Q3-2017</v>
      </c>
      <c r="C1005" t="s">
        <v>17</v>
      </c>
      <c r="D1005">
        <v>40</v>
      </c>
      <c r="E1005" t="s">
        <v>5</v>
      </c>
      <c r="F1005" s="1" t="str">
        <f>TEXT(EnergyDemand__2_14[[#This Row],[Date]],"yyyy")</f>
        <v>2017</v>
      </c>
      <c r="G1005">
        <v>11</v>
      </c>
      <c r="H1005">
        <v>15.4</v>
      </c>
      <c r="I1005">
        <v>16.100000000000001</v>
      </c>
      <c r="J1005">
        <v>1</v>
      </c>
      <c r="K1005" t="s">
        <v>21</v>
      </c>
      <c r="L1005" t="s">
        <v>21</v>
      </c>
      <c r="M1005" s="42">
        <v>100701.82</v>
      </c>
      <c r="N1005" s="4">
        <v>47.309943529999998</v>
      </c>
      <c r="O1005" s="5">
        <v>4764197.4176000003</v>
      </c>
      <c r="P1005">
        <v>1004</v>
      </c>
    </row>
    <row r="1006" spans="1:16" hidden="1" x14ac:dyDescent="0.3">
      <c r="A1006" s="3">
        <v>43009</v>
      </c>
      <c r="B1006" s="3" t="str">
        <f t="shared" si="15"/>
        <v>Q4-2017</v>
      </c>
      <c r="C1006" t="s">
        <v>18</v>
      </c>
      <c r="D1006">
        <v>40</v>
      </c>
      <c r="E1006" t="s">
        <v>6</v>
      </c>
      <c r="F1006" s="1" t="str">
        <f>TEXT(EnergyDemand__2_14[[#This Row],[Date]],"yyyy")</f>
        <v>2017</v>
      </c>
      <c r="G1006">
        <v>9.6999999999999993</v>
      </c>
      <c r="H1006">
        <v>17.2</v>
      </c>
      <c r="I1006">
        <v>9.1999999999999993</v>
      </c>
      <c r="J1006">
        <v>0</v>
      </c>
      <c r="K1006" t="s">
        <v>21</v>
      </c>
      <c r="L1006" t="s">
        <v>21</v>
      </c>
      <c r="M1006" s="42">
        <v>103556.74</v>
      </c>
      <c r="N1006" s="4">
        <v>58.989627579999997</v>
      </c>
      <c r="O1006" s="5">
        <v>6108773.5259999996</v>
      </c>
      <c r="P1006">
        <v>1005</v>
      </c>
    </row>
    <row r="1007" spans="1:16" hidden="1" x14ac:dyDescent="0.3">
      <c r="A1007" s="3">
        <v>43010</v>
      </c>
      <c r="B1007" s="3" t="str">
        <f t="shared" si="15"/>
        <v>Q4-2017</v>
      </c>
      <c r="C1007" t="s">
        <v>18</v>
      </c>
      <c r="D1007">
        <v>41</v>
      </c>
      <c r="E1007" t="s">
        <v>7</v>
      </c>
      <c r="F1007" s="1" t="str">
        <f>TEXT(EnergyDemand__2_14[[#This Row],[Date]],"yyyy")</f>
        <v>2017</v>
      </c>
      <c r="G1007">
        <v>9.5</v>
      </c>
      <c r="H1007">
        <v>16.399999999999999</v>
      </c>
      <c r="I1007">
        <v>16.399999999999999</v>
      </c>
      <c r="J1007">
        <v>0</v>
      </c>
      <c r="K1007" t="s">
        <v>21</v>
      </c>
      <c r="L1007" t="s">
        <v>21</v>
      </c>
      <c r="M1007" s="42">
        <v>119226.42</v>
      </c>
      <c r="N1007" s="4">
        <v>74.497158290000002</v>
      </c>
      <c r="O1007" s="5">
        <v>8882029.4831000008</v>
      </c>
      <c r="P1007">
        <v>1006</v>
      </c>
    </row>
    <row r="1008" spans="1:16" hidden="1" x14ac:dyDescent="0.3">
      <c r="A1008" s="3">
        <v>43011</v>
      </c>
      <c r="B1008" s="3" t="str">
        <f t="shared" si="15"/>
        <v>Q4-2017</v>
      </c>
      <c r="C1008" t="s">
        <v>18</v>
      </c>
      <c r="D1008">
        <v>41</v>
      </c>
      <c r="E1008" t="s">
        <v>8</v>
      </c>
      <c r="F1008" s="1" t="str">
        <f>TEXT(EnergyDemand__2_14[[#This Row],[Date]],"yyyy")</f>
        <v>2017</v>
      </c>
      <c r="G1008">
        <v>6.8</v>
      </c>
      <c r="H1008">
        <v>22.3</v>
      </c>
      <c r="I1008">
        <v>21.8</v>
      </c>
      <c r="J1008">
        <v>0</v>
      </c>
      <c r="K1008" t="s">
        <v>21</v>
      </c>
      <c r="L1008" t="s">
        <v>21</v>
      </c>
      <c r="M1008" s="42">
        <v>118856.41499999999</v>
      </c>
      <c r="N1008" s="4">
        <v>79.059146049999995</v>
      </c>
      <c r="O1008" s="5">
        <v>9396686.6724999994</v>
      </c>
      <c r="P1008">
        <v>1007</v>
      </c>
    </row>
    <row r="1009" spans="1:16" hidden="1" x14ac:dyDescent="0.3">
      <c r="A1009" s="3">
        <v>43012</v>
      </c>
      <c r="B1009" s="3" t="str">
        <f t="shared" si="15"/>
        <v>Q4-2017</v>
      </c>
      <c r="C1009" t="s">
        <v>18</v>
      </c>
      <c r="D1009">
        <v>41</v>
      </c>
      <c r="E1009" t="s">
        <v>9</v>
      </c>
      <c r="F1009" s="1" t="str">
        <f>TEXT(EnergyDemand__2_14[[#This Row],[Date]],"yyyy")</f>
        <v>2017</v>
      </c>
      <c r="G1009">
        <v>8.5</v>
      </c>
      <c r="H1009">
        <v>20.8</v>
      </c>
      <c r="I1009">
        <v>21.6</v>
      </c>
      <c r="J1009">
        <v>0</v>
      </c>
      <c r="K1009" t="s">
        <v>21</v>
      </c>
      <c r="L1009" t="s">
        <v>21</v>
      </c>
      <c r="M1009" s="42">
        <v>114604.62</v>
      </c>
      <c r="N1009" s="4">
        <v>71.108733229999999</v>
      </c>
      <c r="O1009" s="5">
        <v>8149389.3504999997</v>
      </c>
      <c r="P1009">
        <v>1008</v>
      </c>
    </row>
    <row r="1010" spans="1:16" hidden="1" x14ac:dyDescent="0.3">
      <c r="A1010" s="3">
        <v>43013</v>
      </c>
      <c r="B1010" s="3" t="str">
        <f t="shared" si="15"/>
        <v>Q4-2017</v>
      </c>
      <c r="C1010" t="s">
        <v>18</v>
      </c>
      <c r="D1010">
        <v>41</v>
      </c>
      <c r="E1010" t="s">
        <v>3</v>
      </c>
      <c r="F1010" s="1" t="str">
        <f>TEXT(EnergyDemand__2_14[[#This Row],[Date]],"yyyy")</f>
        <v>2017</v>
      </c>
      <c r="G1010">
        <v>11.7</v>
      </c>
      <c r="H1010">
        <v>19.399999999999999</v>
      </c>
      <c r="I1010">
        <v>10.4</v>
      </c>
      <c r="J1010">
        <v>0</v>
      </c>
      <c r="K1010" t="s">
        <v>21</v>
      </c>
      <c r="L1010" t="s">
        <v>21</v>
      </c>
      <c r="M1010" s="42">
        <v>113134.58</v>
      </c>
      <c r="N1010" s="4">
        <v>65.315736259999994</v>
      </c>
      <c r="O1010" s="5">
        <v>7389468.3892000001</v>
      </c>
      <c r="P1010">
        <v>1009</v>
      </c>
    </row>
    <row r="1011" spans="1:16" hidden="1" x14ac:dyDescent="0.3">
      <c r="A1011" s="3">
        <v>43014</v>
      </c>
      <c r="B1011" s="3" t="str">
        <f t="shared" si="15"/>
        <v>Q4-2017</v>
      </c>
      <c r="C1011" t="s">
        <v>18</v>
      </c>
      <c r="D1011">
        <v>41</v>
      </c>
      <c r="E1011" t="s">
        <v>4</v>
      </c>
      <c r="F1011" s="1" t="str">
        <f>TEXT(EnergyDemand__2_14[[#This Row],[Date]],"yyyy")</f>
        <v>2017</v>
      </c>
      <c r="G1011">
        <v>10.1</v>
      </c>
      <c r="H1011">
        <v>15</v>
      </c>
      <c r="I1011">
        <v>16.8</v>
      </c>
      <c r="J1011">
        <v>2.4</v>
      </c>
      <c r="K1011" t="s">
        <v>21</v>
      </c>
      <c r="L1011" t="s">
        <v>21</v>
      </c>
      <c r="M1011" s="42">
        <v>118359.28</v>
      </c>
      <c r="N1011" s="4">
        <v>53.429039449999998</v>
      </c>
      <c r="O1011" s="5">
        <v>6323822.6403999999</v>
      </c>
      <c r="P1011">
        <v>1010</v>
      </c>
    </row>
    <row r="1012" spans="1:16" hidden="1" x14ac:dyDescent="0.3">
      <c r="A1012" s="3">
        <v>43015</v>
      </c>
      <c r="B1012" s="3" t="str">
        <f t="shared" si="15"/>
        <v>Q4-2017</v>
      </c>
      <c r="C1012" t="s">
        <v>18</v>
      </c>
      <c r="D1012">
        <v>41</v>
      </c>
      <c r="E1012" t="s">
        <v>5</v>
      </c>
      <c r="F1012" s="1" t="str">
        <f>TEXT(EnergyDemand__2_14[[#This Row],[Date]],"yyyy")</f>
        <v>2017</v>
      </c>
      <c r="G1012">
        <v>7.2</v>
      </c>
      <c r="H1012">
        <v>23.7</v>
      </c>
      <c r="I1012">
        <v>17.3</v>
      </c>
      <c r="J1012">
        <v>0.2</v>
      </c>
      <c r="K1012" t="s">
        <v>21</v>
      </c>
      <c r="L1012" t="s">
        <v>21</v>
      </c>
      <c r="M1012" s="42">
        <v>101974.595</v>
      </c>
      <c r="N1012" s="4">
        <v>38.89411226</v>
      </c>
      <c r="O1012" s="5">
        <v>3966211.3456000001</v>
      </c>
      <c r="P1012">
        <v>1011</v>
      </c>
    </row>
    <row r="1013" spans="1:16" hidden="1" x14ac:dyDescent="0.3">
      <c r="A1013" s="3">
        <v>43016</v>
      </c>
      <c r="B1013" s="3" t="str">
        <f t="shared" si="15"/>
        <v>Q4-2017</v>
      </c>
      <c r="C1013" t="s">
        <v>18</v>
      </c>
      <c r="D1013">
        <v>41</v>
      </c>
      <c r="E1013" t="s">
        <v>6</v>
      </c>
      <c r="F1013" s="1" t="str">
        <f>TEXT(EnergyDemand__2_14[[#This Row],[Date]],"yyyy")</f>
        <v>2017</v>
      </c>
      <c r="G1013">
        <v>11.1</v>
      </c>
      <c r="H1013">
        <v>25.3</v>
      </c>
      <c r="I1013">
        <v>19.5</v>
      </c>
      <c r="J1013">
        <v>0</v>
      </c>
      <c r="K1013" t="s">
        <v>21</v>
      </c>
      <c r="L1013" t="s">
        <v>21</v>
      </c>
      <c r="M1013" s="42">
        <v>97053.544999999998</v>
      </c>
      <c r="N1013" s="4">
        <v>56.16035213</v>
      </c>
      <c r="O1013" s="5">
        <v>5450561.2626999998</v>
      </c>
      <c r="P1013">
        <v>1012</v>
      </c>
    </row>
    <row r="1014" spans="1:16" hidden="1" x14ac:dyDescent="0.3">
      <c r="A1014" s="3">
        <v>43017</v>
      </c>
      <c r="B1014" s="3" t="str">
        <f t="shared" si="15"/>
        <v>Q4-2017</v>
      </c>
      <c r="C1014" t="s">
        <v>18</v>
      </c>
      <c r="D1014">
        <v>42</v>
      </c>
      <c r="E1014" t="s">
        <v>7</v>
      </c>
      <c r="F1014" s="1" t="str">
        <f>TEXT(EnergyDemand__2_14[[#This Row],[Date]],"yyyy")</f>
        <v>2017</v>
      </c>
      <c r="G1014">
        <v>14</v>
      </c>
      <c r="H1014">
        <v>18.7</v>
      </c>
      <c r="I1014">
        <v>16.7</v>
      </c>
      <c r="J1014">
        <v>2.4</v>
      </c>
      <c r="K1014" t="s">
        <v>21</v>
      </c>
      <c r="L1014" t="s">
        <v>21</v>
      </c>
      <c r="M1014" s="42">
        <v>111432.36500000001</v>
      </c>
      <c r="N1014" s="4">
        <v>68.87949682</v>
      </c>
      <c r="O1014" s="5">
        <v>7675405.2307000002</v>
      </c>
      <c r="P1014">
        <v>1013</v>
      </c>
    </row>
    <row r="1015" spans="1:16" hidden="1" x14ac:dyDescent="0.3">
      <c r="A1015" s="3">
        <v>43018</v>
      </c>
      <c r="B1015" s="3" t="str">
        <f t="shared" si="15"/>
        <v>Q4-2017</v>
      </c>
      <c r="C1015" t="s">
        <v>18</v>
      </c>
      <c r="D1015">
        <v>42</v>
      </c>
      <c r="E1015" t="s">
        <v>8</v>
      </c>
      <c r="F1015" s="1" t="str">
        <f>TEXT(EnergyDemand__2_14[[#This Row],[Date]],"yyyy")</f>
        <v>2017</v>
      </c>
      <c r="G1015">
        <v>8</v>
      </c>
      <c r="H1015">
        <v>18.8</v>
      </c>
      <c r="I1015">
        <v>23.6</v>
      </c>
      <c r="J1015">
        <v>0.2</v>
      </c>
      <c r="K1015" t="s">
        <v>22</v>
      </c>
      <c r="L1015" t="s">
        <v>21</v>
      </c>
      <c r="M1015" s="42">
        <v>116556.425</v>
      </c>
      <c r="N1015" s="4">
        <v>77.452308540000004</v>
      </c>
      <c r="O1015" s="5">
        <v>9027564.1914000008</v>
      </c>
      <c r="P1015">
        <v>1014</v>
      </c>
    </row>
    <row r="1016" spans="1:16" hidden="1" x14ac:dyDescent="0.3">
      <c r="A1016" s="3">
        <v>43019</v>
      </c>
      <c r="B1016" s="3" t="str">
        <f t="shared" si="15"/>
        <v>Q4-2017</v>
      </c>
      <c r="C1016" t="s">
        <v>18</v>
      </c>
      <c r="D1016">
        <v>42</v>
      </c>
      <c r="E1016" t="s">
        <v>9</v>
      </c>
      <c r="F1016" s="1" t="str">
        <f>TEXT(EnergyDemand__2_14[[#This Row],[Date]],"yyyy")</f>
        <v>2017</v>
      </c>
      <c r="G1016">
        <v>9.8000000000000007</v>
      </c>
      <c r="H1016">
        <v>25.6</v>
      </c>
      <c r="I1016">
        <v>7.5</v>
      </c>
      <c r="J1016">
        <v>0</v>
      </c>
      <c r="K1016" t="s">
        <v>22</v>
      </c>
      <c r="L1016" t="s">
        <v>21</v>
      </c>
      <c r="M1016" s="42">
        <v>114133.54</v>
      </c>
      <c r="N1016" s="4">
        <v>55.553221790000002</v>
      </c>
      <c r="O1016" s="5">
        <v>6340485.8613</v>
      </c>
      <c r="P1016">
        <v>1015</v>
      </c>
    </row>
    <row r="1017" spans="1:16" hidden="1" x14ac:dyDescent="0.3">
      <c r="A1017" s="3">
        <v>43020</v>
      </c>
      <c r="B1017" s="3" t="str">
        <f t="shared" si="15"/>
        <v>Q4-2017</v>
      </c>
      <c r="C1017" t="s">
        <v>18</v>
      </c>
      <c r="D1017">
        <v>42</v>
      </c>
      <c r="E1017" t="s">
        <v>3</v>
      </c>
      <c r="F1017" s="1" t="str">
        <f>TEXT(EnergyDemand__2_14[[#This Row],[Date]],"yyyy")</f>
        <v>2017</v>
      </c>
      <c r="G1017">
        <v>10.5</v>
      </c>
      <c r="H1017">
        <v>19.2</v>
      </c>
      <c r="I1017">
        <v>15.6</v>
      </c>
      <c r="J1017">
        <v>10</v>
      </c>
      <c r="K1017" t="s">
        <v>22</v>
      </c>
      <c r="L1017" t="s">
        <v>21</v>
      </c>
      <c r="M1017" s="42">
        <v>113957.735</v>
      </c>
      <c r="N1017" s="4">
        <v>56.959277329999999</v>
      </c>
      <c r="O1017" s="5">
        <v>6490950.2318000002</v>
      </c>
      <c r="P1017">
        <v>1016</v>
      </c>
    </row>
    <row r="1018" spans="1:16" hidden="1" x14ac:dyDescent="0.3">
      <c r="A1018" s="3">
        <v>43021</v>
      </c>
      <c r="B1018" s="3" t="str">
        <f t="shared" si="15"/>
        <v>Q4-2017</v>
      </c>
      <c r="C1018" t="s">
        <v>18</v>
      </c>
      <c r="D1018">
        <v>42</v>
      </c>
      <c r="E1018" t="s">
        <v>4</v>
      </c>
      <c r="F1018" s="1" t="str">
        <f>TEXT(EnergyDemand__2_14[[#This Row],[Date]],"yyyy")</f>
        <v>2017</v>
      </c>
      <c r="G1018">
        <v>13.1</v>
      </c>
      <c r="H1018">
        <v>16.7</v>
      </c>
      <c r="I1018">
        <v>12.5</v>
      </c>
      <c r="J1018">
        <v>0</v>
      </c>
      <c r="K1018" t="s">
        <v>22</v>
      </c>
      <c r="L1018" t="s">
        <v>21</v>
      </c>
      <c r="M1018" s="42">
        <v>117048.72500000001</v>
      </c>
      <c r="N1018" s="4">
        <v>83.756746089999993</v>
      </c>
      <c r="O1018" s="5">
        <v>9803620.3399999999</v>
      </c>
      <c r="P1018">
        <v>1017</v>
      </c>
    </row>
    <row r="1019" spans="1:16" hidden="1" x14ac:dyDescent="0.3">
      <c r="A1019" s="3">
        <v>43022</v>
      </c>
      <c r="B1019" s="3" t="str">
        <f t="shared" si="15"/>
        <v>Q4-2017</v>
      </c>
      <c r="C1019" t="s">
        <v>18</v>
      </c>
      <c r="D1019">
        <v>42</v>
      </c>
      <c r="E1019" t="s">
        <v>5</v>
      </c>
      <c r="F1019" s="1" t="str">
        <f>TEXT(EnergyDemand__2_14[[#This Row],[Date]],"yyyy")</f>
        <v>2017</v>
      </c>
      <c r="G1019">
        <v>8.1999999999999993</v>
      </c>
      <c r="H1019">
        <v>16.100000000000001</v>
      </c>
      <c r="I1019">
        <v>23.6</v>
      </c>
      <c r="J1019">
        <v>0</v>
      </c>
      <c r="K1019" t="s">
        <v>22</v>
      </c>
      <c r="L1019" t="s">
        <v>21</v>
      </c>
      <c r="M1019" s="42">
        <v>102037.16499999999</v>
      </c>
      <c r="N1019" s="4">
        <v>85.403883269999994</v>
      </c>
      <c r="O1019" s="5">
        <v>8714370.1289000008</v>
      </c>
      <c r="P1019">
        <v>1018</v>
      </c>
    </row>
    <row r="1020" spans="1:16" hidden="1" x14ac:dyDescent="0.3">
      <c r="A1020" s="3">
        <v>43023</v>
      </c>
      <c r="B1020" s="3" t="str">
        <f t="shared" si="15"/>
        <v>Q4-2017</v>
      </c>
      <c r="C1020" t="s">
        <v>18</v>
      </c>
      <c r="D1020">
        <v>42</v>
      </c>
      <c r="E1020" t="s">
        <v>6</v>
      </c>
      <c r="F1020" s="1" t="str">
        <f>TEXT(EnergyDemand__2_14[[#This Row],[Date]],"yyyy")</f>
        <v>2017</v>
      </c>
      <c r="G1020">
        <v>6.8</v>
      </c>
      <c r="H1020">
        <v>17.600000000000001</v>
      </c>
      <c r="I1020">
        <v>24.5</v>
      </c>
      <c r="J1020">
        <v>0</v>
      </c>
      <c r="K1020" t="s">
        <v>22</v>
      </c>
      <c r="L1020" t="s">
        <v>21</v>
      </c>
      <c r="M1020" s="42">
        <v>98108.815000000002</v>
      </c>
      <c r="N1020" s="4">
        <v>71.602890579999993</v>
      </c>
      <c r="O1020" s="5">
        <v>7024874.7454000004</v>
      </c>
      <c r="P1020">
        <v>1019</v>
      </c>
    </row>
    <row r="1021" spans="1:16" hidden="1" x14ac:dyDescent="0.3">
      <c r="A1021" s="3">
        <v>43024</v>
      </c>
      <c r="B1021" s="3" t="str">
        <f t="shared" si="15"/>
        <v>Q4-2017</v>
      </c>
      <c r="C1021" t="s">
        <v>18</v>
      </c>
      <c r="D1021">
        <v>43</v>
      </c>
      <c r="E1021" t="s">
        <v>7</v>
      </c>
      <c r="F1021" s="1" t="str">
        <f>TEXT(EnergyDemand__2_14[[#This Row],[Date]],"yyyy")</f>
        <v>2017</v>
      </c>
      <c r="G1021">
        <v>11.3</v>
      </c>
      <c r="H1021">
        <v>28.6</v>
      </c>
      <c r="I1021">
        <v>23.8</v>
      </c>
      <c r="J1021">
        <v>0</v>
      </c>
      <c r="K1021" t="s">
        <v>22</v>
      </c>
      <c r="L1021" t="s">
        <v>21</v>
      </c>
      <c r="M1021" s="42">
        <v>115907.395</v>
      </c>
      <c r="N1021" s="4">
        <v>84.013226709999998</v>
      </c>
      <c r="O1021" s="5">
        <v>9737754.2534999996</v>
      </c>
      <c r="P1021">
        <v>1020</v>
      </c>
    </row>
    <row r="1022" spans="1:16" hidden="1" x14ac:dyDescent="0.3">
      <c r="A1022" s="3">
        <v>43025</v>
      </c>
      <c r="B1022" s="3" t="str">
        <f t="shared" si="15"/>
        <v>Q4-2017</v>
      </c>
      <c r="C1022" t="s">
        <v>18</v>
      </c>
      <c r="D1022">
        <v>43</v>
      </c>
      <c r="E1022" t="s">
        <v>8</v>
      </c>
      <c r="F1022" s="1" t="str">
        <f>TEXT(EnergyDemand__2_14[[#This Row],[Date]],"yyyy")</f>
        <v>2017</v>
      </c>
      <c r="G1022">
        <v>12.8</v>
      </c>
      <c r="H1022">
        <v>30.2</v>
      </c>
      <c r="I1022">
        <v>24.9</v>
      </c>
      <c r="J1022">
        <v>0</v>
      </c>
      <c r="K1022" t="s">
        <v>22</v>
      </c>
      <c r="L1022" t="s">
        <v>21</v>
      </c>
      <c r="M1022" s="42">
        <v>117470.22</v>
      </c>
      <c r="N1022" s="4">
        <v>76.51584579</v>
      </c>
      <c r="O1022" s="5">
        <v>8988333.2383999992</v>
      </c>
      <c r="P1022">
        <v>1021</v>
      </c>
    </row>
    <row r="1023" spans="1:16" hidden="1" x14ac:dyDescent="0.3">
      <c r="A1023" s="3">
        <v>43026</v>
      </c>
      <c r="B1023" s="3" t="str">
        <f t="shared" si="15"/>
        <v>Q4-2017</v>
      </c>
      <c r="C1023" t="s">
        <v>18</v>
      </c>
      <c r="D1023">
        <v>43</v>
      </c>
      <c r="E1023" t="s">
        <v>9</v>
      </c>
      <c r="F1023" s="1" t="str">
        <f>TEXT(EnergyDemand__2_14[[#This Row],[Date]],"yyyy")</f>
        <v>2017</v>
      </c>
      <c r="G1023">
        <v>14.5</v>
      </c>
      <c r="H1023">
        <v>30.9</v>
      </c>
      <c r="I1023">
        <v>25.1</v>
      </c>
      <c r="J1023">
        <v>0</v>
      </c>
      <c r="K1023" t="s">
        <v>22</v>
      </c>
      <c r="L1023" t="s">
        <v>21</v>
      </c>
      <c r="M1023" s="42">
        <v>121087.1</v>
      </c>
      <c r="N1023" s="4">
        <v>92.334121359999997</v>
      </c>
      <c r="O1023" s="5">
        <v>11180470.986500001</v>
      </c>
      <c r="P1023">
        <v>1022</v>
      </c>
    </row>
    <row r="1024" spans="1:16" hidden="1" x14ac:dyDescent="0.3">
      <c r="A1024" s="3">
        <v>43027</v>
      </c>
      <c r="B1024" s="3" t="str">
        <f t="shared" si="15"/>
        <v>Q4-2017</v>
      </c>
      <c r="C1024" t="s">
        <v>18</v>
      </c>
      <c r="D1024">
        <v>43</v>
      </c>
      <c r="E1024" t="s">
        <v>3</v>
      </c>
      <c r="F1024" s="1" t="str">
        <f>TEXT(EnergyDemand__2_14[[#This Row],[Date]],"yyyy")</f>
        <v>2017</v>
      </c>
      <c r="G1024">
        <v>21.7</v>
      </c>
      <c r="H1024">
        <v>25.6</v>
      </c>
      <c r="I1024">
        <v>9.8000000000000007</v>
      </c>
      <c r="J1024">
        <v>0</v>
      </c>
      <c r="K1024" t="s">
        <v>22</v>
      </c>
      <c r="L1024" t="s">
        <v>21</v>
      </c>
      <c r="M1024" s="42">
        <v>118201.175</v>
      </c>
      <c r="N1024" s="4">
        <v>80.376717099999993</v>
      </c>
      <c r="O1024" s="5">
        <v>9500622.4038999993</v>
      </c>
      <c r="P1024">
        <v>1023</v>
      </c>
    </row>
    <row r="1025" spans="1:16" hidden="1" x14ac:dyDescent="0.3">
      <c r="A1025" s="3">
        <v>43028</v>
      </c>
      <c r="B1025" s="3" t="str">
        <f t="shared" si="15"/>
        <v>Q4-2017</v>
      </c>
      <c r="C1025" t="s">
        <v>18</v>
      </c>
      <c r="D1025">
        <v>43</v>
      </c>
      <c r="E1025" t="s">
        <v>4</v>
      </c>
      <c r="F1025" s="1" t="str">
        <f>TEXT(EnergyDemand__2_14[[#This Row],[Date]],"yyyy")</f>
        <v>2017</v>
      </c>
      <c r="G1025">
        <v>11.3</v>
      </c>
      <c r="H1025">
        <v>16.2</v>
      </c>
      <c r="I1025">
        <v>24</v>
      </c>
      <c r="J1025">
        <v>2.6</v>
      </c>
      <c r="K1025" t="s">
        <v>22</v>
      </c>
      <c r="L1025" t="s">
        <v>21</v>
      </c>
      <c r="M1025" s="42">
        <v>108412.66499999999</v>
      </c>
      <c r="N1025" s="4">
        <v>72.715846839999998</v>
      </c>
      <c r="O1025" s="5">
        <v>7883318.7437000005</v>
      </c>
      <c r="P1025">
        <v>1024</v>
      </c>
    </row>
    <row r="1026" spans="1:16" hidden="1" x14ac:dyDescent="0.3">
      <c r="A1026" s="3">
        <v>43029</v>
      </c>
      <c r="B1026" s="3" t="str">
        <f t="shared" ref="B1026:B1089" si="16">"Q" &amp;INT((MONTH(A1026)+2)/3) &amp; "-" &amp; YEAR(A1026)</f>
        <v>Q4-2017</v>
      </c>
      <c r="C1026" t="s">
        <v>18</v>
      </c>
      <c r="D1026">
        <v>43</v>
      </c>
      <c r="E1026" t="s">
        <v>5</v>
      </c>
      <c r="F1026" s="1" t="str">
        <f>TEXT(EnergyDemand__2_14[[#This Row],[Date]],"yyyy")</f>
        <v>2017</v>
      </c>
      <c r="G1026">
        <v>11</v>
      </c>
      <c r="H1026">
        <v>15.4</v>
      </c>
      <c r="I1026">
        <v>12.8</v>
      </c>
      <c r="J1026">
        <v>0</v>
      </c>
      <c r="K1026" t="s">
        <v>22</v>
      </c>
      <c r="L1026" t="s">
        <v>21</v>
      </c>
      <c r="M1026" s="42">
        <v>102195.97500000001</v>
      </c>
      <c r="N1026" s="4">
        <v>73.108339409999999</v>
      </c>
      <c r="O1026" s="5">
        <v>7471378.0266000004</v>
      </c>
      <c r="P1026">
        <v>1025</v>
      </c>
    </row>
    <row r="1027" spans="1:16" hidden="1" x14ac:dyDescent="0.3">
      <c r="A1027" s="3">
        <v>43030</v>
      </c>
      <c r="B1027" s="3" t="str">
        <f t="shared" si="16"/>
        <v>Q4-2017</v>
      </c>
      <c r="C1027" t="s">
        <v>18</v>
      </c>
      <c r="D1027">
        <v>43</v>
      </c>
      <c r="E1027" t="s">
        <v>6</v>
      </c>
      <c r="F1027" s="1" t="str">
        <f>TEXT(EnergyDemand__2_14[[#This Row],[Date]],"yyyy")</f>
        <v>2017</v>
      </c>
      <c r="G1027">
        <v>11.1</v>
      </c>
      <c r="H1027">
        <v>16</v>
      </c>
      <c r="I1027">
        <v>13</v>
      </c>
      <c r="J1027">
        <v>0</v>
      </c>
      <c r="K1027" t="s">
        <v>22</v>
      </c>
      <c r="L1027" t="s">
        <v>21</v>
      </c>
      <c r="M1027" s="42">
        <v>100571.04</v>
      </c>
      <c r="N1027" s="4">
        <v>76.328222569999994</v>
      </c>
      <c r="O1027" s="5">
        <v>7676408.7252000002</v>
      </c>
      <c r="P1027">
        <v>1026</v>
      </c>
    </row>
    <row r="1028" spans="1:16" hidden="1" x14ac:dyDescent="0.3">
      <c r="A1028" s="3">
        <v>43031</v>
      </c>
      <c r="B1028" s="3" t="str">
        <f t="shared" si="16"/>
        <v>Q4-2017</v>
      </c>
      <c r="C1028" t="s">
        <v>18</v>
      </c>
      <c r="D1028">
        <v>44</v>
      </c>
      <c r="E1028" t="s">
        <v>7</v>
      </c>
      <c r="F1028" s="1" t="str">
        <f>TEXT(EnergyDemand__2_14[[#This Row],[Date]],"yyyy")</f>
        <v>2017</v>
      </c>
      <c r="G1028">
        <v>11.9</v>
      </c>
      <c r="H1028">
        <v>19</v>
      </c>
      <c r="I1028">
        <v>21.8</v>
      </c>
      <c r="J1028">
        <v>0</v>
      </c>
      <c r="K1028" t="s">
        <v>22</v>
      </c>
      <c r="L1028" t="s">
        <v>21</v>
      </c>
      <c r="M1028" s="42">
        <v>115549.435</v>
      </c>
      <c r="N1028" s="4">
        <v>90.675665039999998</v>
      </c>
      <c r="O1028" s="5">
        <v>10477521.863600001</v>
      </c>
      <c r="P1028">
        <v>1027</v>
      </c>
    </row>
    <row r="1029" spans="1:16" hidden="1" x14ac:dyDescent="0.3">
      <c r="A1029" s="3">
        <v>43032</v>
      </c>
      <c r="B1029" s="3" t="str">
        <f t="shared" si="16"/>
        <v>Q4-2017</v>
      </c>
      <c r="C1029" t="s">
        <v>18</v>
      </c>
      <c r="D1029">
        <v>44</v>
      </c>
      <c r="E1029" t="s">
        <v>8</v>
      </c>
      <c r="F1029" s="1" t="str">
        <f>TEXT(EnergyDemand__2_14[[#This Row],[Date]],"yyyy")</f>
        <v>2017</v>
      </c>
      <c r="G1029">
        <v>12.1</v>
      </c>
      <c r="H1029">
        <v>20.5</v>
      </c>
      <c r="I1029">
        <v>18.7</v>
      </c>
      <c r="J1029">
        <v>0.2</v>
      </c>
      <c r="K1029" t="s">
        <v>22</v>
      </c>
      <c r="L1029" t="s">
        <v>21</v>
      </c>
      <c r="M1029" s="42">
        <v>118010.31</v>
      </c>
      <c r="N1029" s="4">
        <v>91.93047541</v>
      </c>
      <c r="O1029" s="5">
        <v>10848743.9016</v>
      </c>
      <c r="P1029">
        <v>1028</v>
      </c>
    </row>
    <row r="1030" spans="1:16" hidden="1" x14ac:dyDescent="0.3">
      <c r="A1030" s="3">
        <v>43033</v>
      </c>
      <c r="B1030" s="3" t="str">
        <f t="shared" si="16"/>
        <v>Q4-2017</v>
      </c>
      <c r="C1030" t="s">
        <v>18</v>
      </c>
      <c r="D1030">
        <v>44</v>
      </c>
      <c r="E1030" t="s">
        <v>9</v>
      </c>
      <c r="F1030" s="1" t="str">
        <f>TEXT(EnergyDemand__2_14[[#This Row],[Date]],"yyyy")</f>
        <v>2017</v>
      </c>
      <c r="G1030">
        <v>13.3</v>
      </c>
      <c r="H1030">
        <v>18.5</v>
      </c>
      <c r="I1030">
        <v>12.5</v>
      </c>
      <c r="J1030">
        <v>11.4</v>
      </c>
      <c r="K1030" t="s">
        <v>22</v>
      </c>
      <c r="L1030" t="s">
        <v>21</v>
      </c>
      <c r="M1030" s="42">
        <v>115813.03</v>
      </c>
      <c r="N1030" s="4">
        <v>98.042415309999996</v>
      </c>
      <c r="O1030" s="5">
        <v>11354589.1856</v>
      </c>
      <c r="P1030">
        <v>1029</v>
      </c>
    </row>
    <row r="1031" spans="1:16" hidden="1" x14ac:dyDescent="0.3">
      <c r="A1031" s="3">
        <v>43034</v>
      </c>
      <c r="B1031" s="3" t="str">
        <f t="shared" si="16"/>
        <v>Q4-2017</v>
      </c>
      <c r="C1031" t="s">
        <v>18</v>
      </c>
      <c r="D1031">
        <v>44</v>
      </c>
      <c r="E1031" t="s">
        <v>3</v>
      </c>
      <c r="F1031" s="1" t="str">
        <f>TEXT(EnergyDemand__2_14[[#This Row],[Date]],"yyyy")</f>
        <v>2017</v>
      </c>
      <c r="G1031">
        <v>12.9</v>
      </c>
      <c r="H1031">
        <v>16.8</v>
      </c>
      <c r="I1031">
        <v>12.2</v>
      </c>
      <c r="J1031">
        <v>0.2</v>
      </c>
      <c r="K1031" t="s">
        <v>22</v>
      </c>
      <c r="L1031" t="s">
        <v>21</v>
      </c>
      <c r="M1031" s="42">
        <v>117333.44500000001</v>
      </c>
      <c r="N1031" s="4">
        <v>89.911230680000003</v>
      </c>
      <c r="O1031" s="5">
        <v>10549594.4399</v>
      </c>
      <c r="P1031">
        <v>1030</v>
      </c>
    </row>
    <row r="1032" spans="1:16" hidden="1" x14ac:dyDescent="0.3">
      <c r="A1032" s="3">
        <v>43035</v>
      </c>
      <c r="B1032" s="3" t="str">
        <f t="shared" si="16"/>
        <v>Q4-2017</v>
      </c>
      <c r="C1032" t="s">
        <v>18</v>
      </c>
      <c r="D1032">
        <v>44</v>
      </c>
      <c r="E1032" t="s">
        <v>4</v>
      </c>
      <c r="F1032" s="1" t="str">
        <f>TEXT(EnergyDemand__2_14[[#This Row],[Date]],"yyyy")</f>
        <v>2017</v>
      </c>
      <c r="G1032">
        <v>10.3</v>
      </c>
      <c r="H1032">
        <v>27.4</v>
      </c>
      <c r="I1032">
        <v>26.1</v>
      </c>
      <c r="J1032">
        <v>0</v>
      </c>
      <c r="K1032" t="s">
        <v>22</v>
      </c>
      <c r="L1032" t="s">
        <v>21</v>
      </c>
      <c r="M1032" s="42">
        <v>112633.265</v>
      </c>
      <c r="N1032" s="4">
        <v>78.660882360000002</v>
      </c>
      <c r="O1032" s="5">
        <v>8859832.0079999994</v>
      </c>
      <c r="P1032">
        <v>1031</v>
      </c>
    </row>
    <row r="1033" spans="1:16" hidden="1" x14ac:dyDescent="0.3">
      <c r="A1033" s="3">
        <v>43036</v>
      </c>
      <c r="B1033" s="3" t="str">
        <f t="shared" si="16"/>
        <v>Q4-2017</v>
      </c>
      <c r="C1033" t="s">
        <v>18</v>
      </c>
      <c r="D1033">
        <v>44</v>
      </c>
      <c r="E1033" t="s">
        <v>5</v>
      </c>
      <c r="F1033" s="1" t="str">
        <f>TEXT(EnergyDemand__2_14[[#This Row],[Date]],"yyyy")</f>
        <v>2017</v>
      </c>
      <c r="G1033">
        <v>15</v>
      </c>
      <c r="H1033">
        <v>21.4</v>
      </c>
      <c r="I1033">
        <v>16.8</v>
      </c>
      <c r="J1033">
        <v>0.4</v>
      </c>
      <c r="K1033" t="s">
        <v>22</v>
      </c>
      <c r="L1033" t="s">
        <v>21</v>
      </c>
      <c r="M1033" s="42">
        <v>100746.42</v>
      </c>
      <c r="N1033" s="4">
        <v>81.094467010000002</v>
      </c>
      <c r="O1033" s="5">
        <v>8169977.2330999998</v>
      </c>
      <c r="P1033">
        <v>1032</v>
      </c>
    </row>
    <row r="1034" spans="1:16" hidden="1" x14ac:dyDescent="0.3">
      <c r="A1034" s="3">
        <v>43037</v>
      </c>
      <c r="B1034" s="3" t="str">
        <f t="shared" si="16"/>
        <v>Q4-2017</v>
      </c>
      <c r="C1034" t="s">
        <v>18</v>
      </c>
      <c r="D1034">
        <v>44</v>
      </c>
      <c r="E1034" t="s">
        <v>6</v>
      </c>
      <c r="F1034" s="1" t="str">
        <f>TEXT(EnergyDemand__2_14[[#This Row],[Date]],"yyyy")</f>
        <v>2017</v>
      </c>
      <c r="G1034">
        <v>11.5</v>
      </c>
      <c r="H1034">
        <v>28.6</v>
      </c>
      <c r="I1034">
        <v>27.1</v>
      </c>
      <c r="J1034">
        <v>0</v>
      </c>
      <c r="K1034" t="s">
        <v>22</v>
      </c>
      <c r="L1034" t="s">
        <v>21</v>
      </c>
      <c r="M1034" s="42">
        <v>92182.955000000002</v>
      </c>
      <c r="N1034" s="4">
        <v>61.462527489999999</v>
      </c>
      <c r="O1034" s="5">
        <v>5665797.4057999998</v>
      </c>
      <c r="P1034">
        <v>1033</v>
      </c>
    </row>
    <row r="1035" spans="1:16" hidden="1" x14ac:dyDescent="0.3">
      <c r="A1035" s="3">
        <v>43038</v>
      </c>
      <c r="B1035" s="3" t="str">
        <f t="shared" si="16"/>
        <v>Q4-2017</v>
      </c>
      <c r="C1035" t="s">
        <v>18</v>
      </c>
      <c r="D1035">
        <v>45</v>
      </c>
      <c r="E1035" t="s">
        <v>7</v>
      </c>
      <c r="F1035" s="1" t="str">
        <f>TEXT(EnergyDemand__2_14[[#This Row],[Date]],"yyyy")</f>
        <v>2017</v>
      </c>
      <c r="G1035">
        <v>8.8000000000000007</v>
      </c>
      <c r="H1035">
        <v>17</v>
      </c>
      <c r="I1035">
        <v>17</v>
      </c>
      <c r="J1035">
        <v>4.4000000000000004</v>
      </c>
      <c r="K1035" t="s">
        <v>22</v>
      </c>
      <c r="L1035" t="s">
        <v>21</v>
      </c>
      <c r="M1035" s="42">
        <v>112227.65</v>
      </c>
      <c r="N1035" s="4">
        <v>77.42179007</v>
      </c>
      <c r="O1035" s="5">
        <v>8688865.5582999997</v>
      </c>
      <c r="P1035">
        <v>1034</v>
      </c>
    </row>
    <row r="1036" spans="1:16" hidden="1" x14ac:dyDescent="0.3">
      <c r="A1036" s="3">
        <v>43039</v>
      </c>
      <c r="B1036" s="3" t="str">
        <f t="shared" si="16"/>
        <v>Q4-2017</v>
      </c>
      <c r="C1036" t="s">
        <v>18</v>
      </c>
      <c r="D1036">
        <v>45</v>
      </c>
      <c r="E1036" t="s">
        <v>8</v>
      </c>
      <c r="F1036" s="1" t="str">
        <f>TEXT(EnergyDemand__2_14[[#This Row],[Date]],"yyyy")</f>
        <v>2017</v>
      </c>
      <c r="G1036">
        <v>8.1</v>
      </c>
      <c r="H1036">
        <v>16.399999999999999</v>
      </c>
      <c r="I1036">
        <v>24.8</v>
      </c>
      <c r="J1036">
        <v>6</v>
      </c>
      <c r="K1036" t="s">
        <v>22</v>
      </c>
      <c r="L1036" t="s">
        <v>21</v>
      </c>
      <c r="M1036" s="42">
        <v>116179.47</v>
      </c>
      <c r="N1036" s="4">
        <v>86.957257670000004</v>
      </c>
      <c r="O1036" s="5">
        <v>10102648.1088</v>
      </c>
      <c r="P1036">
        <v>1035</v>
      </c>
    </row>
    <row r="1037" spans="1:16" hidden="1" x14ac:dyDescent="0.3">
      <c r="A1037" s="3">
        <v>43040</v>
      </c>
      <c r="B1037" s="3" t="str">
        <f t="shared" si="16"/>
        <v>Q4-2017</v>
      </c>
      <c r="C1037" t="s">
        <v>19</v>
      </c>
      <c r="D1037">
        <v>45</v>
      </c>
      <c r="E1037" t="s">
        <v>9</v>
      </c>
      <c r="F1037" s="1" t="str">
        <f>TEXT(EnergyDemand__2_14[[#This Row],[Date]],"yyyy")</f>
        <v>2017</v>
      </c>
      <c r="G1037">
        <v>11.9</v>
      </c>
      <c r="H1037">
        <v>18</v>
      </c>
      <c r="I1037">
        <v>14.2</v>
      </c>
      <c r="J1037">
        <v>0.4</v>
      </c>
      <c r="K1037" t="s">
        <v>22</v>
      </c>
      <c r="L1037" t="s">
        <v>21</v>
      </c>
      <c r="M1037" s="42">
        <v>116632.09</v>
      </c>
      <c r="N1037" s="4">
        <v>87.027542560000001</v>
      </c>
      <c r="O1037" s="5">
        <v>10150204.1763</v>
      </c>
      <c r="P1037">
        <v>1036</v>
      </c>
    </row>
    <row r="1038" spans="1:16" hidden="1" x14ac:dyDescent="0.3">
      <c r="A1038" s="3">
        <v>43041</v>
      </c>
      <c r="B1038" s="3" t="str">
        <f t="shared" si="16"/>
        <v>Q4-2017</v>
      </c>
      <c r="C1038" t="s">
        <v>19</v>
      </c>
      <c r="D1038">
        <v>45</v>
      </c>
      <c r="E1038" t="s">
        <v>3</v>
      </c>
      <c r="F1038" s="1" t="str">
        <f>TEXT(EnergyDemand__2_14[[#This Row],[Date]],"yyyy")</f>
        <v>2017</v>
      </c>
      <c r="G1038">
        <v>11.3</v>
      </c>
      <c r="H1038">
        <v>17.399999999999999</v>
      </c>
      <c r="I1038">
        <v>17</v>
      </c>
      <c r="J1038">
        <v>1.4</v>
      </c>
      <c r="K1038" t="s">
        <v>22</v>
      </c>
      <c r="L1038" t="s">
        <v>21</v>
      </c>
      <c r="M1038" s="42">
        <v>120470.785</v>
      </c>
      <c r="N1038" s="4">
        <v>87.510162679999993</v>
      </c>
      <c r="O1038" s="5">
        <v>10542417.9935</v>
      </c>
      <c r="P1038">
        <v>1037</v>
      </c>
    </row>
    <row r="1039" spans="1:16" hidden="1" x14ac:dyDescent="0.3">
      <c r="A1039" s="3">
        <v>43042</v>
      </c>
      <c r="B1039" s="3" t="str">
        <f t="shared" si="16"/>
        <v>Q4-2017</v>
      </c>
      <c r="C1039" t="s">
        <v>19</v>
      </c>
      <c r="D1039">
        <v>45</v>
      </c>
      <c r="E1039" t="s">
        <v>4</v>
      </c>
      <c r="F1039" s="1" t="str">
        <f>TEXT(EnergyDemand__2_14[[#This Row],[Date]],"yyyy")</f>
        <v>2017</v>
      </c>
      <c r="G1039">
        <v>9.4</v>
      </c>
      <c r="H1039">
        <v>16.600000000000001</v>
      </c>
      <c r="I1039">
        <v>20.5</v>
      </c>
      <c r="J1039">
        <v>1.4</v>
      </c>
      <c r="K1039" t="s">
        <v>22</v>
      </c>
      <c r="L1039" t="s">
        <v>21</v>
      </c>
      <c r="M1039" s="42">
        <v>113451.995</v>
      </c>
      <c r="N1039" s="4">
        <v>76.925848950000002</v>
      </c>
      <c r="O1039" s="5">
        <v>8727391.0304000005</v>
      </c>
      <c r="P1039">
        <v>1038</v>
      </c>
    </row>
    <row r="1040" spans="1:16" hidden="1" x14ac:dyDescent="0.3">
      <c r="A1040" s="3">
        <v>43043</v>
      </c>
      <c r="B1040" s="3" t="str">
        <f t="shared" si="16"/>
        <v>Q4-2017</v>
      </c>
      <c r="C1040" t="s">
        <v>19</v>
      </c>
      <c r="D1040">
        <v>45</v>
      </c>
      <c r="E1040" t="s">
        <v>5</v>
      </c>
      <c r="F1040" s="1" t="str">
        <f>TEXT(EnergyDemand__2_14[[#This Row],[Date]],"yyyy")</f>
        <v>2017</v>
      </c>
      <c r="G1040">
        <v>8.3000000000000007</v>
      </c>
      <c r="H1040">
        <v>15.8</v>
      </c>
      <c r="I1040">
        <v>24.6</v>
      </c>
      <c r="J1040">
        <v>0.4</v>
      </c>
      <c r="K1040" t="s">
        <v>22</v>
      </c>
      <c r="L1040" t="s">
        <v>21</v>
      </c>
      <c r="M1040" s="42">
        <v>101610.815</v>
      </c>
      <c r="N1040" s="4">
        <v>78.734581890000001</v>
      </c>
      <c r="O1040" s="5">
        <v>8000285.0345000001</v>
      </c>
      <c r="P1040">
        <v>1039</v>
      </c>
    </row>
    <row r="1041" spans="1:16" hidden="1" x14ac:dyDescent="0.3">
      <c r="A1041" s="3">
        <v>43044</v>
      </c>
      <c r="B1041" s="3" t="str">
        <f t="shared" si="16"/>
        <v>Q4-2017</v>
      </c>
      <c r="C1041" t="s">
        <v>19</v>
      </c>
      <c r="D1041">
        <v>45</v>
      </c>
      <c r="E1041" t="s">
        <v>6</v>
      </c>
      <c r="F1041" s="1" t="str">
        <f>TEXT(EnergyDemand__2_14[[#This Row],[Date]],"yyyy")</f>
        <v>2017</v>
      </c>
      <c r="G1041">
        <v>6.4</v>
      </c>
      <c r="H1041">
        <v>17.600000000000001</v>
      </c>
      <c r="I1041">
        <v>24.1</v>
      </c>
      <c r="J1041">
        <v>0</v>
      </c>
      <c r="K1041" t="s">
        <v>22</v>
      </c>
      <c r="L1041" t="s">
        <v>21</v>
      </c>
      <c r="M1041" s="42">
        <v>95368.164999999994</v>
      </c>
      <c r="N1041" s="4">
        <v>77.636602679999996</v>
      </c>
      <c r="O1041" s="5">
        <v>7404060.3344000001</v>
      </c>
      <c r="P1041">
        <v>1040</v>
      </c>
    </row>
    <row r="1042" spans="1:16" hidden="1" x14ac:dyDescent="0.3">
      <c r="A1042" s="3">
        <v>43045</v>
      </c>
      <c r="B1042" s="3" t="str">
        <f t="shared" si="16"/>
        <v>Q4-2017</v>
      </c>
      <c r="C1042" t="s">
        <v>19</v>
      </c>
      <c r="D1042">
        <v>46</v>
      </c>
      <c r="E1042" t="s">
        <v>7</v>
      </c>
      <c r="F1042" s="1" t="str">
        <f>TEXT(EnergyDemand__2_14[[#This Row],[Date]],"yyyy")</f>
        <v>2017</v>
      </c>
      <c r="G1042">
        <v>10.9</v>
      </c>
      <c r="H1042">
        <v>16.100000000000001</v>
      </c>
      <c r="I1042">
        <v>18.899999999999999</v>
      </c>
      <c r="J1042">
        <v>0</v>
      </c>
      <c r="K1042" t="s">
        <v>22</v>
      </c>
      <c r="L1042" t="s">
        <v>21</v>
      </c>
      <c r="M1042" s="42">
        <v>104632.79</v>
      </c>
      <c r="N1042" s="4">
        <v>80.934221030000003</v>
      </c>
      <c r="O1042" s="5">
        <v>8468373.3528000005</v>
      </c>
      <c r="P1042">
        <v>1041</v>
      </c>
    </row>
    <row r="1043" spans="1:16" hidden="1" x14ac:dyDescent="0.3">
      <c r="A1043" s="3">
        <v>43046</v>
      </c>
      <c r="B1043" s="3" t="str">
        <f t="shared" si="16"/>
        <v>Q4-2017</v>
      </c>
      <c r="C1043" t="s">
        <v>19</v>
      </c>
      <c r="D1043">
        <v>46</v>
      </c>
      <c r="E1043" t="s">
        <v>8</v>
      </c>
      <c r="F1043" s="1" t="str">
        <f>TEXT(EnergyDemand__2_14[[#This Row],[Date]],"yyyy")</f>
        <v>2017</v>
      </c>
      <c r="G1043">
        <v>10</v>
      </c>
      <c r="H1043">
        <v>15.8</v>
      </c>
      <c r="I1043">
        <v>18.8</v>
      </c>
      <c r="J1043">
        <v>3.4</v>
      </c>
      <c r="K1043" t="s">
        <v>22</v>
      </c>
      <c r="L1043" t="s">
        <v>22</v>
      </c>
      <c r="M1043" s="42">
        <v>100592.295</v>
      </c>
      <c r="N1043" s="4">
        <v>78.317766300000002</v>
      </c>
      <c r="O1043" s="5">
        <v>7878163.8514</v>
      </c>
      <c r="P1043">
        <v>1042</v>
      </c>
    </row>
    <row r="1044" spans="1:16" hidden="1" x14ac:dyDescent="0.3">
      <c r="A1044" s="3">
        <v>43047</v>
      </c>
      <c r="B1044" s="3" t="str">
        <f t="shared" si="16"/>
        <v>Q4-2017</v>
      </c>
      <c r="C1044" t="s">
        <v>19</v>
      </c>
      <c r="D1044">
        <v>46</v>
      </c>
      <c r="E1044" t="s">
        <v>9</v>
      </c>
      <c r="F1044" s="1" t="str">
        <f>TEXT(EnergyDemand__2_14[[#This Row],[Date]],"yyyy")</f>
        <v>2017</v>
      </c>
      <c r="G1044">
        <v>12.1</v>
      </c>
      <c r="H1044">
        <v>16.899999999999999</v>
      </c>
      <c r="I1044">
        <v>25.4</v>
      </c>
      <c r="J1044">
        <v>0</v>
      </c>
      <c r="K1044" t="s">
        <v>22</v>
      </c>
      <c r="L1044" t="s">
        <v>21</v>
      </c>
      <c r="M1044" s="42">
        <v>111738.485</v>
      </c>
      <c r="N1044" s="4">
        <v>90.995755090000003</v>
      </c>
      <c r="O1044" s="5">
        <v>10167727.815199999</v>
      </c>
      <c r="P1044">
        <v>1043</v>
      </c>
    </row>
    <row r="1045" spans="1:16" hidden="1" x14ac:dyDescent="0.3">
      <c r="A1045" s="3">
        <v>43048</v>
      </c>
      <c r="B1045" s="3" t="str">
        <f t="shared" si="16"/>
        <v>Q4-2017</v>
      </c>
      <c r="C1045" t="s">
        <v>19</v>
      </c>
      <c r="D1045">
        <v>46</v>
      </c>
      <c r="E1045" t="s">
        <v>3</v>
      </c>
      <c r="F1045" s="1" t="str">
        <f>TEXT(EnergyDemand__2_14[[#This Row],[Date]],"yyyy")</f>
        <v>2017</v>
      </c>
      <c r="G1045">
        <v>8.6999999999999993</v>
      </c>
      <c r="H1045">
        <v>21.8</v>
      </c>
      <c r="I1045">
        <v>28.8</v>
      </c>
      <c r="J1045">
        <v>0</v>
      </c>
      <c r="K1045" t="s">
        <v>22</v>
      </c>
      <c r="L1045" t="s">
        <v>21</v>
      </c>
      <c r="M1045" s="42">
        <v>113539.935</v>
      </c>
      <c r="N1045" s="4">
        <v>85.582594670000006</v>
      </c>
      <c r="O1045" s="5">
        <v>9717042.2359999996</v>
      </c>
      <c r="P1045">
        <v>1044</v>
      </c>
    </row>
    <row r="1046" spans="1:16" hidden="1" x14ac:dyDescent="0.3">
      <c r="A1046" s="3">
        <v>43049</v>
      </c>
      <c r="B1046" s="3" t="str">
        <f t="shared" si="16"/>
        <v>Q4-2017</v>
      </c>
      <c r="C1046" t="s">
        <v>19</v>
      </c>
      <c r="D1046">
        <v>46</v>
      </c>
      <c r="E1046" t="s">
        <v>4</v>
      </c>
      <c r="F1046" s="1" t="str">
        <f>TEXT(EnergyDemand__2_14[[#This Row],[Date]],"yyyy")</f>
        <v>2017</v>
      </c>
      <c r="G1046">
        <v>12.1</v>
      </c>
      <c r="H1046">
        <v>27.2</v>
      </c>
      <c r="I1046">
        <v>23.7</v>
      </c>
      <c r="J1046">
        <v>0</v>
      </c>
      <c r="K1046" t="s">
        <v>22</v>
      </c>
      <c r="L1046" t="s">
        <v>21</v>
      </c>
      <c r="M1046" s="42">
        <v>115156.44500000001</v>
      </c>
      <c r="N1046" s="4">
        <v>92.615536950000006</v>
      </c>
      <c r="O1046" s="5">
        <v>10665275.9869</v>
      </c>
      <c r="P1046">
        <v>1045</v>
      </c>
    </row>
    <row r="1047" spans="1:16" hidden="1" x14ac:dyDescent="0.3">
      <c r="A1047" s="3">
        <v>43050</v>
      </c>
      <c r="B1047" s="3" t="str">
        <f t="shared" si="16"/>
        <v>Q4-2017</v>
      </c>
      <c r="C1047" t="s">
        <v>19</v>
      </c>
      <c r="D1047">
        <v>46</v>
      </c>
      <c r="E1047" t="s">
        <v>5</v>
      </c>
      <c r="F1047" s="1" t="str">
        <f>TEXT(EnergyDemand__2_14[[#This Row],[Date]],"yyyy")</f>
        <v>2017</v>
      </c>
      <c r="G1047">
        <v>14.8</v>
      </c>
      <c r="H1047">
        <v>24.7</v>
      </c>
      <c r="I1047">
        <v>28.8</v>
      </c>
      <c r="J1047">
        <v>0</v>
      </c>
      <c r="K1047" t="s">
        <v>22</v>
      </c>
      <c r="L1047" t="s">
        <v>21</v>
      </c>
      <c r="M1047" s="42">
        <v>104194.345</v>
      </c>
      <c r="N1047" s="4">
        <v>83.494939239999994</v>
      </c>
      <c r="O1047" s="5">
        <v>8699700.5048999991</v>
      </c>
      <c r="P1047">
        <v>1046</v>
      </c>
    </row>
    <row r="1048" spans="1:16" hidden="1" x14ac:dyDescent="0.3">
      <c r="A1048" s="3">
        <v>43051</v>
      </c>
      <c r="B1048" s="3" t="str">
        <f t="shared" si="16"/>
        <v>Q4-2017</v>
      </c>
      <c r="C1048" t="s">
        <v>19</v>
      </c>
      <c r="D1048">
        <v>46</v>
      </c>
      <c r="E1048" t="s">
        <v>6</v>
      </c>
      <c r="F1048" s="1" t="str">
        <f>TEXT(EnergyDemand__2_14[[#This Row],[Date]],"yyyy")</f>
        <v>2017</v>
      </c>
      <c r="G1048">
        <v>13.2</v>
      </c>
      <c r="H1048">
        <v>23.3</v>
      </c>
      <c r="I1048">
        <v>25</v>
      </c>
      <c r="J1048">
        <v>0</v>
      </c>
      <c r="K1048" t="s">
        <v>22</v>
      </c>
      <c r="L1048" t="s">
        <v>21</v>
      </c>
      <c r="M1048" s="42">
        <v>98774.235000000001</v>
      </c>
      <c r="N1048" s="4">
        <v>73.950064819999994</v>
      </c>
      <c r="O1048" s="5">
        <v>7304361.0807999996</v>
      </c>
      <c r="P1048">
        <v>1047</v>
      </c>
    </row>
    <row r="1049" spans="1:16" hidden="1" x14ac:dyDescent="0.3">
      <c r="A1049" s="3">
        <v>43052</v>
      </c>
      <c r="B1049" s="3" t="str">
        <f t="shared" si="16"/>
        <v>Q4-2017</v>
      </c>
      <c r="C1049" t="s">
        <v>19</v>
      </c>
      <c r="D1049">
        <v>47</v>
      </c>
      <c r="E1049" t="s">
        <v>7</v>
      </c>
      <c r="F1049" s="1" t="str">
        <f>TEXT(EnergyDemand__2_14[[#This Row],[Date]],"yyyy")</f>
        <v>2017</v>
      </c>
      <c r="G1049">
        <v>13.7</v>
      </c>
      <c r="H1049">
        <v>33</v>
      </c>
      <c r="I1049">
        <v>29.5</v>
      </c>
      <c r="J1049">
        <v>0</v>
      </c>
      <c r="K1049" t="s">
        <v>22</v>
      </c>
      <c r="L1049" t="s">
        <v>21</v>
      </c>
      <c r="M1049" s="42">
        <v>125795.84</v>
      </c>
      <c r="N1049" s="4">
        <v>102.5536814</v>
      </c>
      <c r="O1049" s="5">
        <v>12900826.4968</v>
      </c>
      <c r="P1049">
        <v>1048</v>
      </c>
    </row>
    <row r="1050" spans="1:16" hidden="1" x14ac:dyDescent="0.3">
      <c r="A1050" s="3">
        <v>43053</v>
      </c>
      <c r="B1050" s="3" t="str">
        <f t="shared" si="16"/>
        <v>Q4-2017</v>
      </c>
      <c r="C1050" t="s">
        <v>19</v>
      </c>
      <c r="D1050">
        <v>47</v>
      </c>
      <c r="E1050" t="s">
        <v>8</v>
      </c>
      <c r="F1050" s="1" t="str">
        <f>TEXT(EnergyDemand__2_14[[#This Row],[Date]],"yyyy")</f>
        <v>2017</v>
      </c>
      <c r="G1050">
        <v>18.2</v>
      </c>
      <c r="H1050">
        <v>33.9</v>
      </c>
      <c r="I1050">
        <v>29.5</v>
      </c>
      <c r="J1050">
        <v>0</v>
      </c>
      <c r="K1050" t="s">
        <v>22</v>
      </c>
      <c r="L1050" t="s">
        <v>21</v>
      </c>
      <c r="M1050" s="42">
        <v>135420.82</v>
      </c>
      <c r="N1050" s="4">
        <v>94.731684869999995</v>
      </c>
      <c r="O1050" s="5">
        <v>12828642.4451</v>
      </c>
      <c r="P1050">
        <v>1049</v>
      </c>
    </row>
    <row r="1051" spans="1:16" hidden="1" x14ac:dyDescent="0.3">
      <c r="A1051" s="3">
        <v>43054</v>
      </c>
      <c r="B1051" s="3" t="str">
        <f t="shared" si="16"/>
        <v>Q4-2017</v>
      </c>
      <c r="C1051" t="s">
        <v>19</v>
      </c>
      <c r="D1051">
        <v>47</v>
      </c>
      <c r="E1051" t="s">
        <v>9</v>
      </c>
      <c r="F1051" s="1" t="str">
        <f>TEXT(EnergyDemand__2_14[[#This Row],[Date]],"yyyy")</f>
        <v>2017</v>
      </c>
      <c r="G1051">
        <v>21.5</v>
      </c>
      <c r="H1051">
        <v>31.4</v>
      </c>
      <c r="I1051">
        <v>16.899999999999999</v>
      </c>
      <c r="J1051">
        <v>0</v>
      </c>
      <c r="K1051" t="s">
        <v>22</v>
      </c>
      <c r="L1051" t="s">
        <v>21</v>
      </c>
      <c r="M1051" s="42">
        <v>130385.05</v>
      </c>
      <c r="N1051" s="4">
        <v>90.97415977</v>
      </c>
      <c r="O1051" s="5">
        <v>11861670.370300001</v>
      </c>
      <c r="P1051">
        <v>1050</v>
      </c>
    </row>
    <row r="1052" spans="1:16" hidden="1" x14ac:dyDescent="0.3">
      <c r="A1052" s="3">
        <v>43055</v>
      </c>
      <c r="B1052" s="3" t="str">
        <f t="shared" si="16"/>
        <v>Q4-2017</v>
      </c>
      <c r="C1052" t="s">
        <v>19</v>
      </c>
      <c r="D1052">
        <v>47</v>
      </c>
      <c r="E1052" t="s">
        <v>3</v>
      </c>
      <c r="F1052" s="1" t="str">
        <f>TEXT(EnergyDemand__2_14[[#This Row],[Date]],"yyyy")</f>
        <v>2017</v>
      </c>
      <c r="G1052">
        <v>18.100000000000001</v>
      </c>
      <c r="H1052">
        <v>21.3</v>
      </c>
      <c r="I1052">
        <v>4.8</v>
      </c>
      <c r="J1052">
        <v>3.6</v>
      </c>
      <c r="K1052" t="s">
        <v>22</v>
      </c>
      <c r="L1052" t="s">
        <v>21</v>
      </c>
      <c r="M1052" s="42">
        <v>116715.965</v>
      </c>
      <c r="N1052" s="4">
        <v>88.816107369999997</v>
      </c>
      <c r="O1052" s="5">
        <v>10366257.679199999</v>
      </c>
      <c r="P1052">
        <v>1051</v>
      </c>
    </row>
    <row r="1053" spans="1:16" hidden="1" x14ac:dyDescent="0.3">
      <c r="A1053" s="3">
        <v>43056</v>
      </c>
      <c r="B1053" s="3" t="str">
        <f t="shared" si="16"/>
        <v>Q4-2017</v>
      </c>
      <c r="C1053" t="s">
        <v>19</v>
      </c>
      <c r="D1053">
        <v>47</v>
      </c>
      <c r="E1053" t="s">
        <v>4</v>
      </c>
      <c r="F1053" s="1" t="str">
        <f>TEXT(EnergyDemand__2_14[[#This Row],[Date]],"yyyy")</f>
        <v>2017</v>
      </c>
      <c r="G1053">
        <v>16.399999999999999</v>
      </c>
      <c r="H1053">
        <v>26.8</v>
      </c>
      <c r="I1053">
        <v>22.9</v>
      </c>
      <c r="J1053">
        <v>4.2</v>
      </c>
      <c r="K1053" t="s">
        <v>22</v>
      </c>
      <c r="L1053" t="s">
        <v>21</v>
      </c>
      <c r="M1053" s="42">
        <v>117797.62</v>
      </c>
      <c r="N1053" s="4">
        <v>99.446276760000003</v>
      </c>
      <c r="O1053" s="5">
        <v>11714534.7202</v>
      </c>
      <c r="P1053">
        <v>1052</v>
      </c>
    </row>
    <row r="1054" spans="1:16" hidden="1" x14ac:dyDescent="0.3">
      <c r="A1054" s="3">
        <v>43057</v>
      </c>
      <c r="B1054" s="3" t="str">
        <f t="shared" si="16"/>
        <v>Q4-2017</v>
      </c>
      <c r="C1054" t="s">
        <v>19</v>
      </c>
      <c r="D1054">
        <v>47</v>
      </c>
      <c r="E1054" t="s">
        <v>5</v>
      </c>
      <c r="F1054" s="1" t="str">
        <f>TEXT(EnergyDemand__2_14[[#This Row],[Date]],"yyyy")</f>
        <v>2017</v>
      </c>
      <c r="G1054">
        <v>16.100000000000001</v>
      </c>
      <c r="H1054">
        <v>28.1</v>
      </c>
      <c r="I1054">
        <v>20.100000000000001</v>
      </c>
      <c r="J1054">
        <v>0</v>
      </c>
      <c r="K1054" t="s">
        <v>22</v>
      </c>
      <c r="L1054" t="s">
        <v>21</v>
      </c>
      <c r="M1054" s="42">
        <v>106730.21</v>
      </c>
      <c r="N1054" s="4">
        <v>89.770277660000005</v>
      </c>
      <c r="O1054" s="5">
        <v>9581200.5864000004</v>
      </c>
      <c r="P1054">
        <v>1053</v>
      </c>
    </row>
    <row r="1055" spans="1:16" hidden="1" x14ac:dyDescent="0.3">
      <c r="A1055" s="3">
        <v>43058</v>
      </c>
      <c r="B1055" s="3" t="str">
        <f t="shared" si="16"/>
        <v>Q4-2017</v>
      </c>
      <c r="C1055" t="s">
        <v>19</v>
      </c>
      <c r="D1055">
        <v>47</v>
      </c>
      <c r="E1055" t="s">
        <v>6</v>
      </c>
      <c r="F1055" s="1" t="str">
        <f>TEXT(EnergyDemand__2_14[[#This Row],[Date]],"yyyy")</f>
        <v>2017</v>
      </c>
      <c r="G1055">
        <v>15.1</v>
      </c>
      <c r="H1055">
        <v>29.3</v>
      </c>
      <c r="I1055">
        <v>27.5</v>
      </c>
      <c r="J1055">
        <v>24.8</v>
      </c>
      <c r="K1055" t="s">
        <v>22</v>
      </c>
      <c r="L1055" t="s">
        <v>21</v>
      </c>
      <c r="M1055" s="42">
        <v>101256.78</v>
      </c>
      <c r="N1055" s="4">
        <v>81.881314270000004</v>
      </c>
      <c r="O1055" s="5">
        <v>8291038.2251000004</v>
      </c>
      <c r="P1055">
        <v>1054</v>
      </c>
    </row>
    <row r="1056" spans="1:16" hidden="1" x14ac:dyDescent="0.3">
      <c r="A1056" s="3">
        <v>43059</v>
      </c>
      <c r="B1056" s="3" t="str">
        <f t="shared" si="16"/>
        <v>Q4-2017</v>
      </c>
      <c r="C1056" t="s">
        <v>19</v>
      </c>
      <c r="D1056">
        <v>48</v>
      </c>
      <c r="E1056" t="s">
        <v>7</v>
      </c>
      <c r="F1056" s="1" t="str">
        <f>TEXT(EnergyDemand__2_14[[#This Row],[Date]],"yyyy")</f>
        <v>2017</v>
      </c>
      <c r="G1056">
        <v>16.600000000000001</v>
      </c>
      <c r="H1056">
        <v>30.8</v>
      </c>
      <c r="I1056">
        <v>28.6</v>
      </c>
      <c r="J1056">
        <v>0</v>
      </c>
      <c r="K1056" t="s">
        <v>22</v>
      </c>
      <c r="L1056" t="s">
        <v>21</v>
      </c>
      <c r="M1056" s="42">
        <v>128658.27</v>
      </c>
      <c r="N1056" s="4">
        <v>131.30094130000001</v>
      </c>
      <c r="O1056" s="5">
        <v>16892951.956999999</v>
      </c>
      <c r="P1056">
        <v>1055</v>
      </c>
    </row>
    <row r="1057" spans="1:16" hidden="1" x14ac:dyDescent="0.3">
      <c r="A1057" s="3">
        <v>43060</v>
      </c>
      <c r="B1057" s="3" t="str">
        <f t="shared" si="16"/>
        <v>Q4-2017</v>
      </c>
      <c r="C1057" t="s">
        <v>19</v>
      </c>
      <c r="D1057">
        <v>48</v>
      </c>
      <c r="E1057" t="s">
        <v>8</v>
      </c>
      <c r="F1057" s="1" t="str">
        <f>TEXT(EnergyDemand__2_14[[#This Row],[Date]],"yyyy")</f>
        <v>2017</v>
      </c>
      <c r="G1057">
        <v>17.8</v>
      </c>
      <c r="H1057">
        <v>32.9</v>
      </c>
      <c r="I1057">
        <v>29.5</v>
      </c>
      <c r="J1057">
        <v>0</v>
      </c>
      <c r="K1057" t="s">
        <v>22</v>
      </c>
      <c r="L1057" t="s">
        <v>21</v>
      </c>
      <c r="M1057" s="42">
        <v>137151.495</v>
      </c>
      <c r="N1057" s="4">
        <v>152.7547663</v>
      </c>
      <c r="O1057" s="5">
        <v>20950544.566399999</v>
      </c>
      <c r="P1057">
        <v>1056</v>
      </c>
    </row>
    <row r="1058" spans="1:16" hidden="1" x14ac:dyDescent="0.3">
      <c r="A1058" s="3">
        <v>43061</v>
      </c>
      <c r="B1058" s="3" t="str">
        <f t="shared" si="16"/>
        <v>Q4-2017</v>
      </c>
      <c r="C1058" t="s">
        <v>19</v>
      </c>
      <c r="D1058">
        <v>48</v>
      </c>
      <c r="E1058" t="s">
        <v>9</v>
      </c>
      <c r="F1058" s="1" t="str">
        <f>TEXT(EnergyDemand__2_14[[#This Row],[Date]],"yyyy")</f>
        <v>2017</v>
      </c>
      <c r="G1058">
        <v>18.7</v>
      </c>
      <c r="H1058">
        <v>32.6</v>
      </c>
      <c r="I1058">
        <v>30.6</v>
      </c>
      <c r="J1058">
        <v>0</v>
      </c>
      <c r="K1058" t="s">
        <v>22</v>
      </c>
      <c r="L1058" t="s">
        <v>21</v>
      </c>
      <c r="M1058" s="42">
        <v>138882.25</v>
      </c>
      <c r="N1058" s="4">
        <v>116.8798367</v>
      </c>
      <c r="O1058" s="5">
        <v>16232534.7005</v>
      </c>
      <c r="P1058">
        <v>1057</v>
      </c>
    </row>
    <row r="1059" spans="1:16" hidden="1" x14ac:dyDescent="0.3">
      <c r="A1059" s="3">
        <v>43062</v>
      </c>
      <c r="B1059" s="3" t="str">
        <f t="shared" si="16"/>
        <v>Q4-2017</v>
      </c>
      <c r="C1059" t="s">
        <v>19</v>
      </c>
      <c r="D1059">
        <v>48</v>
      </c>
      <c r="E1059" t="s">
        <v>3</v>
      </c>
      <c r="F1059" s="1" t="str">
        <f>TEXT(EnergyDemand__2_14[[#This Row],[Date]],"yyyy")</f>
        <v>2017</v>
      </c>
      <c r="G1059">
        <v>16.2</v>
      </c>
      <c r="H1059">
        <v>31.9</v>
      </c>
      <c r="I1059">
        <v>18.899999999999999</v>
      </c>
      <c r="J1059">
        <v>0</v>
      </c>
      <c r="K1059" t="s">
        <v>22</v>
      </c>
      <c r="L1059" t="s">
        <v>21</v>
      </c>
      <c r="M1059" s="42">
        <v>135162.11499999999</v>
      </c>
      <c r="N1059" s="4">
        <v>105.2716657</v>
      </c>
      <c r="O1059" s="5">
        <v>14228740.9856</v>
      </c>
      <c r="P1059">
        <v>1058</v>
      </c>
    </row>
    <row r="1060" spans="1:16" hidden="1" x14ac:dyDescent="0.3">
      <c r="A1060" s="3">
        <v>43063</v>
      </c>
      <c r="B1060" s="3" t="str">
        <f t="shared" si="16"/>
        <v>Q4-2017</v>
      </c>
      <c r="C1060" t="s">
        <v>19</v>
      </c>
      <c r="D1060">
        <v>48</v>
      </c>
      <c r="E1060" t="s">
        <v>4</v>
      </c>
      <c r="F1060" s="1" t="str">
        <f>TEXT(EnergyDemand__2_14[[#This Row],[Date]],"yyyy")</f>
        <v>2017</v>
      </c>
      <c r="G1060">
        <v>18.600000000000001</v>
      </c>
      <c r="H1060">
        <v>30.7</v>
      </c>
      <c r="I1060">
        <v>13.8</v>
      </c>
      <c r="J1060">
        <v>1</v>
      </c>
      <c r="K1060" t="s">
        <v>22</v>
      </c>
      <c r="L1060" t="s">
        <v>21</v>
      </c>
      <c r="M1060" s="42">
        <v>133951.29</v>
      </c>
      <c r="N1060" s="4">
        <v>116.56179090000001</v>
      </c>
      <c r="O1060" s="5">
        <v>15613602.255799999</v>
      </c>
      <c r="P1060">
        <v>1059</v>
      </c>
    </row>
    <row r="1061" spans="1:16" hidden="1" x14ac:dyDescent="0.3">
      <c r="A1061" s="3">
        <v>43064</v>
      </c>
      <c r="B1061" s="3" t="str">
        <f t="shared" si="16"/>
        <v>Q4-2017</v>
      </c>
      <c r="C1061" t="s">
        <v>19</v>
      </c>
      <c r="D1061">
        <v>48</v>
      </c>
      <c r="E1061" t="s">
        <v>5</v>
      </c>
      <c r="F1061" s="1" t="str">
        <f>TEXT(EnergyDemand__2_14[[#This Row],[Date]],"yyyy")</f>
        <v>2017</v>
      </c>
      <c r="G1061">
        <v>19.3</v>
      </c>
      <c r="H1061">
        <v>32.5</v>
      </c>
      <c r="I1061">
        <v>17</v>
      </c>
      <c r="J1061">
        <v>0.4</v>
      </c>
      <c r="K1061" t="s">
        <v>22</v>
      </c>
      <c r="L1061" t="s">
        <v>21</v>
      </c>
      <c r="M1061" s="42">
        <v>121219.595</v>
      </c>
      <c r="N1061" s="4">
        <v>99.010420740000001</v>
      </c>
      <c r="O1061" s="5">
        <v>12002003.1029</v>
      </c>
      <c r="P1061">
        <v>1060</v>
      </c>
    </row>
    <row r="1062" spans="1:16" hidden="1" x14ac:dyDescent="0.3">
      <c r="A1062" s="3">
        <v>43065</v>
      </c>
      <c r="B1062" s="3" t="str">
        <f t="shared" si="16"/>
        <v>Q4-2017</v>
      </c>
      <c r="C1062" t="s">
        <v>19</v>
      </c>
      <c r="D1062">
        <v>48</v>
      </c>
      <c r="E1062" t="s">
        <v>6</v>
      </c>
      <c r="F1062" s="1" t="str">
        <f>TEXT(EnergyDemand__2_14[[#This Row],[Date]],"yyyy")</f>
        <v>2017</v>
      </c>
      <c r="G1062">
        <v>19.399999999999999</v>
      </c>
      <c r="H1062">
        <v>28.3</v>
      </c>
      <c r="I1062">
        <v>17</v>
      </c>
      <c r="J1062">
        <v>3.4</v>
      </c>
      <c r="K1062" t="s">
        <v>22</v>
      </c>
      <c r="L1062" t="s">
        <v>21</v>
      </c>
      <c r="M1062" s="42">
        <v>108717.875</v>
      </c>
      <c r="N1062" s="4">
        <v>83.114514119999996</v>
      </c>
      <c r="O1062" s="5">
        <v>9036033.3567999993</v>
      </c>
      <c r="P1062">
        <v>1061</v>
      </c>
    </row>
    <row r="1063" spans="1:16" hidden="1" x14ac:dyDescent="0.3">
      <c r="A1063" s="3">
        <v>43066</v>
      </c>
      <c r="B1063" s="3" t="str">
        <f t="shared" si="16"/>
        <v>Q4-2017</v>
      </c>
      <c r="C1063" t="s">
        <v>19</v>
      </c>
      <c r="D1063">
        <v>49</v>
      </c>
      <c r="E1063" t="s">
        <v>7</v>
      </c>
      <c r="F1063" s="1" t="str">
        <f>TEXT(EnergyDemand__2_14[[#This Row],[Date]],"yyyy")</f>
        <v>2017</v>
      </c>
      <c r="G1063">
        <v>16.5</v>
      </c>
      <c r="H1063">
        <v>21.2</v>
      </c>
      <c r="I1063">
        <v>20.5</v>
      </c>
      <c r="J1063" s="48">
        <v>1.4</v>
      </c>
      <c r="K1063" t="s">
        <v>22</v>
      </c>
      <c r="L1063" t="s">
        <v>21</v>
      </c>
      <c r="M1063" s="42">
        <v>115429.005</v>
      </c>
      <c r="N1063" s="4">
        <v>84.608923149999995</v>
      </c>
      <c r="O1063" s="5">
        <v>9766323.8133000005</v>
      </c>
      <c r="P1063">
        <v>1062</v>
      </c>
    </row>
    <row r="1064" spans="1:16" hidden="1" x14ac:dyDescent="0.3">
      <c r="A1064" s="3">
        <v>43067</v>
      </c>
      <c r="B1064" s="3" t="str">
        <f t="shared" si="16"/>
        <v>Q4-2017</v>
      </c>
      <c r="C1064" t="s">
        <v>19</v>
      </c>
      <c r="D1064">
        <v>49</v>
      </c>
      <c r="E1064" t="s">
        <v>8</v>
      </c>
      <c r="F1064" s="1" t="str">
        <f>TEXT(EnergyDemand__2_14[[#This Row],[Date]],"yyyy")</f>
        <v>2017</v>
      </c>
      <c r="G1064">
        <v>13.7</v>
      </c>
      <c r="H1064">
        <v>31</v>
      </c>
      <c r="I1064">
        <v>31.1</v>
      </c>
      <c r="J1064" s="48">
        <v>0.2</v>
      </c>
      <c r="K1064" t="s">
        <v>22</v>
      </c>
      <c r="L1064" t="s">
        <v>21</v>
      </c>
      <c r="M1064" s="42">
        <v>129798.47</v>
      </c>
      <c r="N1064" s="4">
        <v>130.50196869999999</v>
      </c>
      <c r="O1064" s="5">
        <v>16938955.869199999</v>
      </c>
      <c r="P1064">
        <v>1063</v>
      </c>
    </row>
    <row r="1065" spans="1:16" hidden="1" x14ac:dyDescent="0.3">
      <c r="A1065" s="3">
        <v>43068</v>
      </c>
      <c r="B1065" s="3" t="str">
        <f t="shared" si="16"/>
        <v>Q4-2017</v>
      </c>
      <c r="C1065" t="s">
        <v>19</v>
      </c>
      <c r="D1065">
        <v>49</v>
      </c>
      <c r="E1065" t="s">
        <v>9</v>
      </c>
      <c r="F1065" s="1" t="str">
        <f>TEXT(EnergyDemand__2_14[[#This Row],[Date]],"yyyy")</f>
        <v>2017</v>
      </c>
      <c r="G1065">
        <v>18.5</v>
      </c>
      <c r="H1065">
        <v>35.799999999999997</v>
      </c>
      <c r="I1065">
        <v>28.3</v>
      </c>
      <c r="J1065" s="48">
        <v>0</v>
      </c>
      <c r="K1065" t="s">
        <v>22</v>
      </c>
      <c r="L1065" t="s">
        <v>21</v>
      </c>
      <c r="M1065" s="42">
        <v>151730.95000000001</v>
      </c>
      <c r="N1065" s="4">
        <v>166.55264679999999</v>
      </c>
      <c r="O1065" s="5">
        <v>25271191.324000001</v>
      </c>
      <c r="P1065">
        <v>1064</v>
      </c>
    </row>
    <row r="1066" spans="1:16" hidden="1" x14ac:dyDescent="0.3">
      <c r="A1066" s="3">
        <v>43069</v>
      </c>
      <c r="B1066" s="3" t="str">
        <f t="shared" si="16"/>
        <v>Q4-2017</v>
      </c>
      <c r="C1066" t="s">
        <v>19</v>
      </c>
      <c r="D1066">
        <v>49</v>
      </c>
      <c r="E1066" t="s">
        <v>3</v>
      </c>
      <c r="F1066" s="1" t="str">
        <f>TEXT(EnergyDemand__2_14[[#This Row],[Date]],"yyyy")</f>
        <v>2017</v>
      </c>
      <c r="G1066">
        <v>22.5</v>
      </c>
      <c r="H1066">
        <v>34.9</v>
      </c>
      <c r="I1066">
        <v>23.1</v>
      </c>
      <c r="J1066" s="48">
        <v>0</v>
      </c>
      <c r="K1066" t="s">
        <v>22</v>
      </c>
      <c r="L1066" t="s">
        <v>21</v>
      </c>
      <c r="M1066" s="42">
        <v>154632.33499999999</v>
      </c>
      <c r="N1066" s="4">
        <v>131.4914339</v>
      </c>
      <c r="O1066" s="5">
        <v>20332827.456500001</v>
      </c>
      <c r="P1066">
        <v>1065</v>
      </c>
    </row>
    <row r="1067" spans="1:16" hidden="1" x14ac:dyDescent="0.3">
      <c r="A1067" s="3">
        <v>43070</v>
      </c>
      <c r="B1067" s="3" t="str">
        <f t="shared" si="16"/>
        <v>Q4-2017</v>
      </c>
      <c r="C1067" t="s">
        <v>20</v>
      </c>
      <c r="D1067">
        <v>49</v>
      </c>
      <c r="E1067" t="s">
        <v>4</v>
      </c>
      <c r="F1067" s="1" t="str">
        <f>TEXT(EnergyDemand__2_14[[#This Row],[Date]],"yyyy")</f>
        <v>2017</v>
      </c>
      <c r="G1067">
        <v>21.5</v>
      </c>
      <c r="H1067">
        <v>23.5</v>
      </c>
      <c r="I1067">
        <v>1.6</v>
      </c>
      <c r="J1067" s="48">
        <v>1.8</v>
      </c>
      <c r="K1067" t="s">
        <v>22</v>
      </c>
      <c r="L1067" t="s">
        <v>21</v>
      </c>
      <c r="M1067" s="42">
        <v>125141.9</v>
      </c>
      <c r="N1067" s="4">
        <v>87.152295949999996</v>
      </c>
      <c r="O1067" s="5">
        <v>10906403.9045</v>
      </c>
      <c r="P1067">
        <v>1066</v>
      </c>
    </row>
    <row r="1068" spans="1:16" hidden="1" x14ac:dyDescent="0.3">
      <c r="A1068" s="3">
        <v>43071</v>
      </c>
      <c r="B1068" s="3" t="str">
        <f t="shared" si="16"/>
        <v>Q4-2017</v>
      </c>
      <c r="C1068" t="s">
        <v>20</v>
      </c>
      <c r="D1068">
        <v>49</v>
      </c>
      <c r="E1068" t="s">
        <v>5</v>
      </c>
      <c r="F1068" s="1" t="str">
        <f>TEXT(EnergyDemand__2_14[[#This Row],[Date]],"yyyy")</f>
        <v>2017</v>
      </c>
      <c r="G1068">
        <v>14.7</v>
      </c>
      <c r="H1068">
        <v>16.399999999999999</v>
      </c>
      <c r="I1068">
        <v>0.7</v>
      </c>
      <c r="J1068" s="48">
        <v>20.6</v>
      </c>
      <c r="K1068" t="s">
        <v>22</v>
      </c>
      <c r="L1068" t="s">
        <v>21</v>
      </c>
      <c r="M1068" s="42">
        <v>99234.22</v>
      </c>
      <c r="N1068" s="4">
        <v>66.255858649999993</v>
      </c>
      <c r="O1068" s="5">
        <v>6574848.4535999997</v>
      </c>
      <c r="P1068">
        <v>1067</v>
      </c>
    </row>
    <row r="1069" spans="1:16" hidden="1" x14ac:dyDescent="0.3">
      <c r="A1069" s="3">
        <v>43072</v>
      </c>
      <c r="B1069" s="3" t="str">
        <f t="shared" si="16"/>
        <v>Q4-2017</v>
      </c>
      <c r="C1069" t="s">
        <v>20</v>
      </c>
      <c r="D1069">
        <v>49</v>
      </c>
      <c r="E1069" t="s">
        <v>6</v>
      </c>
      <c r="F1069" s="1" t="str">
        <f>TEXT(EnergyDemand__2_14[[#This Row],[Date]],"yyyy")</f>
        <v>2017</v>
      </c>
      <c r="G1069">
        <v>11.5</v>
      </c>
      <c r="H1069">
        <v>17.100000000000001</v>
      </c>
      <c r="I1069">
        <v>14.4</v>
      </c>
      <c r="J1069" s="48">
        <v>43.8</v>
      </c>
      <c r="K1069" t="s">
        <v>22</v>
      </c>
      <c r="L1069" t="s">
        <v>21</v>
      </c>
      <c r="M1069" s="42">
        <v>92487.705000000002</v>
      </c>
      <c r="N1069" s="4">
        <v>67.758066369999995</v>
      </c>
      <c r="O1069" s="5">
        <v>6266788.0537999999</v>
      </c>
      <c r="P1069">
        <v>1068</v>
      </c>
    </row>
    <row r="1070" spans="1:16" hidden="1" x14ac:dyDescent="0.3">
      <c r="A1070" s="3">
        <v>43073</v>
      </c>
      <c r="B1070" s="3" t="str">
        <f t="shared" si="16"/>
        <v>Q4-2017</v>
      </c>
      <c r="C1070" t="s">
        <v>20</v>
      </c>
      <c r="D1070">
        <v>50</v>
      </c>
      <c r="E1070" t="s">
        <v>7</v>
      </c>
      <c r="F1070" s="1" t="str">
        <f>TEXT(EnergyDemand__2_14[[#This Row],[Date]],"yyyy")</f>
        <v>2017</v>
      </c>
      <c r="G1070">
        <v>12.4</v>
      </c>
      <c r="H1070">
        <v>17.5</v>
      </c>
      <c r="I1070">
        <v>7.9</v>
      </c>
      <c r="J1070" s="48">
        <v>5.4</v>
      </c>
      <c r="K1070" t="s">
        <v>22</v>
      </c>
      <c r="L1070" t="s">
        <v>21</v>
      </c>
      <c r="M1070" s="42">
        <v>111625.98</v>
      </c>
      <c r="N1070" s="4">
        <v>84.041757820000001</v>
      </c>
      <c r="O1070" s="5">
        <v>9381243.5776000004</v>
      </c>
      <c r="P1070">
        <v>1069</v>
      </c>
    </row>
    <row r="1071" spans="1:16" hidden="1" x14ac:dyDescent="0.3">
      <c r="A1071" s="3">
        <v>43074</v>
      </c>
      <c r="B1071" s="3" t="str">
        <f t="shared" si="16"/>
        <v>Q4-2017</v>
      </c>
      <c r="C1071" t="s">
        <v>20</v>
      </c>
      <c r="D1071">
        <v>50</v>
      </c>
      <c r="E1071" t="s">
        <v>8</v>
      </c>
      <c r="F1071" s="1" t="str">
        <f>TEXT(EnergyDemand__2_14[[#This Row],[Date]],"yyyy")</f>
        <v>2017</v>
      </c>
      <c r="G1071">
        <v>10.8</v>
      </c>
      <c r="H1071">
        <v>22.8</v>
      </c>
      <c r="I1071">
        <v>22.9</v>
      </c>
      <c r="J1071" s="48">
        <v>1.8</v>
      </c>
      <c r="K1071" t="s">
        <v>22</v>
      </c>
      <c r="L1071" t="s">
        <v>21</v>
      </c>
      <c r="M1071" s="42">
        <v>113063.675</v>
      </c>
      <c r="N1071" s="4">
        <v>82.842057909999994</v>
      </c>
      <c r="O1071" s="5">
        <v>9366427.5119000003</v>
      </c>
      <c r="P1071">
        <v>1070</v>
      </c>
    </row>
    <row r="1072" spans="1:16" hidden="1" x14ac:dyDescent="0.3">
      <c r="A1072" s="3">
        <v>43075</v>
      </c>
      <c r="B1072" s="3" t="str">
        <f t="shared" si="16"/>
        <v>Q4-2017</v>
      </c>
      <c r="C1072" t="s">
        <v>20</v>
      </c>
      <c r="D1072">
        <v>50</v>
      </c>
      <c r="E1072" t="s">
        <v>9</v>
      </c>
      <c r="F1072" s="1" t="str">
        <f>TEXT(EnergyDemand__2_14[[#This Row],[Date]],"yyyy")</f>
        <v>2017</v>
      </c>
      <c r="G1072">
        <v>13.6</v>
      </c>
      <c r="H1072">
        <v>21.3</v>
      </c>
      <c r="I1072">
        <v>23.6</v>
      </c>
      <c r="J1072" s="48">
        <v>0</v>
      </c>
      <c r="K1072" t="s">
        <v>22</v>
      </c>
      <c r="L1072" t="s">
        <v>21</v>
      </c>
      <c r="M1072" s="42">
        <v>115383.13</v>
      </c>
      <c r="N1072" s="4">
        <v>89.564050550000005</v>
      </c>
      <c r="O1072" s="5">
        <v>10334180.4879</v>
      </c>
      <c r="P1072">
        <v>1071</v>
      </c>
    </row>
    <row r="1073" spans="1:16" hidden="1" x14ac:dyDescent="0.3">
      <c r="A1073" s="3">
        <v>43076</v>
      </c>
      <c r="B1073" s="3" t="str">
        <f t="shared" si="16"/>
        <v>Q4-2017</v>
      </c>
      <c r="C1073" t="s">
        <v>20</v>
      </c>
      <c r="D1073">
        <v>50</v>
      </c>
      <c r="E1073" t="s">
        <v>3</v>
      </c>
      <c r="F1073" s="1" t="str">
        <f>TEXT(EnergyDemand__2_14[[#This Row],[Date]],"yyyy")</f>
        <v>2017</v>
      </c>
      <c r="G1073">
        <v>11.6</v>
      </c>
      <c r="H1073">
        <v>21.9</v>
      </c>
      <c r="I1073">
        <v>19.8</v>
      </c>
      <c r="J1073" s="48">
        <v>0</v>
      </c>
      <c r="K1073" t="s">
        <v>22</v>
      </c>
      <c r="L1073" t="s">
        <v>21</v>
      </c>
      <c r="M1073" s="42">
        <v>115736.97</v>
      </c>
      <c r="N1073" s="4">
        <v>102.5919318</v>
      </c>
      <c r="O1073" s="5">
        <v>11873679.333000001</v>
      </c>
      <c r="P1073">
        <v>1072</v>
      </c>
    </row>
    <row r="1074" spans="1:16" hidden="1" x14ac:dyDescent="0.3">
      <c r="A1074" s="3">
        <v>43077</v>
      </c>
      <c r="B1074" s="3" t="str">
        <f t="shared" si="16"/>
        <v>Q4-2017</v>
      </c>
      <c r="C1074" t="s">
        <v>20</v>
      </c>
      <c r="D1074">
        <v>50</v>
      </c>
      <c r="E1074" t="s">
        <v>4</v>
      </c>
      <c r="F1074" s="1" t="str">
        <f>TEXT(EnergyDemand__2_14[[#This Row],[Date]],"yyyy")</f>
        <v>2017</v>
      </c>
      <c r="G1074">
        <v>11.4</v>
      </c>
      <c r="H1074">
        <v>18.7</v>
      </c>
      <c r="I1074">
        <v>28.5</v>
      </c>
      <c r="J1074" s="48">
        <v>25.2</v>
      </c>
      <c r="K1074" t="s">
        <v>22</v>
      </c>
      <c r="L1074" t="s">
        <v>21</v>
      </c>
      <c r="M1074" s="42">
        <v>109568.47</v>
      </c>
      <c r="N1074" s="4">
        <v>87.467721979999993</v>
      </c>
      <c r="O1074" s="5">
        <v>9583704.4716999996</v>
      </c>
      <c r="P1074">
        <v>1073</v>
      </c>
    </row>
    <row r="1075" spans="1:16" hidden="1" x14ac:dyDescent="0.3">
      <c r="A1075" s="3">
        <v>43078</v>
      </c>
      <c r="B1075" s="3" t="str">
        <f t="shared" si="16"/>
        <v>Q4-2017</v>
      </c>
      <c r="C1075" t="s">
        <v>20</v>
      </c>
      <c r="D1075">
        <v>50</v>
      </c>
      <c r="E1075" t="s">
        <v>5</v>
      </c>
      <c r="F1075" s="1" t="str">
        <f>TEXT(EnergyDemand__2_14[[#This Row],[Date]],"yyyy")</f>
        <v>2017</v>
      </c>
      <c r="G1075">
        <v>12.7</v>
      </c>
      <c r="H1075">
        <v>23</v>
      </c>
      <c r="I1075">
        <v>19.2</v>
      </c>
      <c r="J1075" s="48">
        <v>0</v>
      </c>
      <c r="K1075" t="s">
        <v>22</v>
      </c>
      <c r="L1075" t="s">
        <v>21</v>
      </c>
      <c r="M1075" s="42">
        <v>99334.8</v>
      </c>
      <c r="N1075" s="4">
        <v>82.980837530000002</v>
      </c>
      <c r="O1075" s="5">
        <v>8242884.8998999996</v>
      </c>
      <c r="P1075">
        <v>1074</v>
      </c>
    </row>
    <row r="1076" spans="1:16" hidden="1" x14ac:dyDescent="0.3">
      <c r="A1076" s="3">
        <v>43079</v>
      </c>
      <c r="B1076" s="3" t="str">
        <f t="shared" si="16"/>
        <v>Q4-2017</v>
      </c>
      <c r="C1076" t="s">
        <v>20</v>
      </c>
      <c r="D1076">
        <v>50</v>
      </c>
      <c r="E1076" t="s">
        <v>6</v>
      </c>
      <c r="F1076" s="1" t="str">
        <f>TEXT(EnergyDemand__2_14[[#This Row],[Date]],"yyyy")</f>
        <v>2017</v>
      </c>
      <c r="G1076">
        <v>14.5</v>
      </c>
      <c r="H1076">
        <v>22.2</v>
      </c>
      <c r="I1076">
        <v>31.4</v>
      </c>
      <c r="J1076" s="48">
        <v>0</v>
      </c>
      <c r="K1076" t="s">
        <v>22</v>
      </c>
      <c r="L1076" t="s">
        <v>21</v>
      </c>
      <c r="M1076" s="42">
        <v>97715.01</v>
      </c>
      <c r="N1076" s="4">
        <v>81.089163600000006</v>
      </c>
      <c r="O1076" s="5">
        <v>7923628.4320999999</v>
      </c>
      <c r="P1076">
        <v>1075</v>
      </c>
    </row>
    <row r="1077" spans="1:16" hidden="1" x14ac:dyDescent="0.3">
      <c r="A1077" s="3">
        <v>43080</v>
      </c>
      <c r="B1077" s="3" t="str">
        <f t="shared" si="16"/>
        <v>Q4-2017</v>
      </c>
      <c r="C1077" t="s">
        <v>20</v>
      </c>
      <c r="D1077">
        <v>51</v>
      </c>
      <c r="E1077" t="s">
        <v>7</v>
      </c>
      <c r="F1077" s="1" t="str">
        <f>TEXT(EnergyDemand__2_14[[#This Row],[Date]],"yyyy")</f>
        <v>2017</v>
      </c>
      <c r="G1077">
        <v>16.399999999999999</v>
      </c>
      <c r="H1077">
        <v>20.7</v>
      </c>
      <c r="I1077">
        <v>26.3</v>
      </c>
      <c r="J1077" s="48">
        <v>0</v>
      </c>
      <c r="K1077" t="s">
        <v>22</v>
      </c>
      <c r="L1077" t="s">
        <v>21</v>
      </c>
      <c r="M1077" s="42">
        <v>114680.185</v>
      </c>
      <c r="N1077" s="4">
        <v>97.605395759999993</v>
      </c>
      <c r="O1077" s="5">
        <v>11193404.842800001</v>
      </c>
      <c r="P1077">
        <v>1076</v>
      </c>
    </row>
    <row r="1078" spans="1:16" hidden="1" x14ac:dyDescent="0.3">
      <c r="A1078" s="3">
        <v>43081</v>
      </c>
      <c r="B1078" s="3" t="str">
        <f t="shared" si="16"/>
        <v>Q4-2017</v>
      </c>
      <c r="C1078" t="s">
        <v>20</v>
      </c>
      <c r="D1078">
        <v>51</v>
      </c>
      <c r="E1078" t="s">
        <v>8</v>
      </c>
      <c r="F1078" s="1" t="str">
        <f>TEXT(EnergyDemand__2_14[[#This Row],[Date]],"yyyy")</f>
        <v>2017</v>
      </c>
      <c r="G1078">
        <v>15.8</v>
      </c>
      <c r="H1078">
        <v>26.4</v>
      </c>
      <c r="I1078">
        <v>31.3</v>
      </c>
      <c r="J1078" s="48">
        <v>0</v>
      </c>
      <c r="K1078" t="s">
        <v>22</v>
      </c>
      <c r="L1078" t="s">
        <v>21</v>
      </c>
      <c r="M1078" s="42">
        <v>121945.175</v>
      </c>
      <c r="N1078" s="4">
        <v>104.9958379</v>
      </c>
      <c r="O1078" s="5">
        <v>12803735.827</v>
      </c>
      <c r="P1078">
        <v>1077</v>
      </c>
    </row>
    <row r="1079" spans="1:16" hidden="1" x14ac:dyDescent="0.3">
      <c r="A1079" s="3">
        <v>43082</v>
      </c>
      <c r="B1079" s="3" t="str">
        <f t="shared" si="16"/>
        <v>Q4-2017</v>
      </c>
      <c r="C1079" t="s">
        <v>20</v>
      </c>
      <c r="D1079">
        <v>51</v>
      </c>
      <c r="E1079" t="s">
        <v>9</v>
      </c>
      <c r="F1079" s="1" t="str">
        <f>TEXT(EnergyDemand__2_14[[#This Row],[Date]],"yyyy")</f>
        <v>2017</v>
      </c>
      <c r="G1079">
        <v>15.8</v>
      </c>
      <c r="H1079">
        <v>37.6</v>
      </c>
      <c r="I1079">
        <v>32</v>
      </c>
      <c r="J1079" s="48">
        <v>0</v>
      </c>
      <c r="K1079" t="s">
        <v>22</v>
      </c>
      <c r="L1079" t="s">
        <v>21</v>
      </c>
      <c r="M1079" s="42">
        <v>146933.095</v>
      </c>
      <c r="N1079" s="4">
        <v>94.498151980000003</v>
      </c>
      <c r="O1079" s="5">
        <v>13884905.942199999</v>
      </c>
      <c r="P1079">
        <v>1078</v>
      </c>
    </row>
    <row r="1080" spans="1:16" hidden="1" x14ac:dyDescent="0.3">
      <c r="A1080" s="3">
        <v>43083</v>
      </c>
      <c r="B1080" s="3" t="str">
        <f t="shared" si="16"/>
        <v>Q4-2017</v>
      </c>
      <c r="C1080" t="s">
        <v>20</v>
      </c>
      <c r="D1080">
        <v>51</v>
      </c>
      <c r="E1080" t="s">
        <v>3</v>
      </c>
      <c r="F1080" s="1" t="str">
        <f>TEXT(EnergyDemand__2_14[[#This Row],[Date]],"yyyy")</f>
        <v>2017</v>
      </c>
      <c r="G1080">
        <v>20.5</v>
      </c>
      <c r="H1080">
        <v>23.1</v>
      </c>
      <c r="I1080">
        <v>21.7</v>
      </c>
      <c r="J1080" s="48">
        <v>0</v>
      </c>
      <c r="K1080" t="s">
        <v>22</v>
      </c>
      <c r="L1080" t="s">
        <v>21</v>
      </c>
      <c r="M1080" s="42">
        <v>129280.81</v>
      </c>
      <c r="N1080" s="4">
        <v>101.8652498</v>
      </c>
      <c r="O1080" s="5">
        <v>13169222.005000001</v>
      </c>
      <c r="P1080">
        <v>1079</v>
      </c>
    </row>
    <row r="1081" spans="1:16" hidden="1" x14ac:dyDescent="0.3">
      <c r="A1081" s="3">
        <v>43084</v>
      </c>
      <c r="B1081" s="3" t="str">
        <f t="shared" si="16"/>
        <v>Q4-2017</v>
      </c>
      <c r="C1081" t="s">
        <v>20</v>
      </c>
      <c r="D1081">
        <v>51</v>
      </c>
      <c r="E1081" t="s">
        <v>4</v>
      </c>
      <c r="F1081" s="1" t="str">
        <f>TEXT(EnergyDemand__2_14[[#This Row],[Date]],"yyyy")</f>
        <v>2017</v>
      </c>
      <c r="G1081">
        <v>14.1</v>
      </c>
      <c r="H1081">
        <v>26.4</v>
      </c>
      <c r="I1081">
        <v>32.1</v>
      </c>
      <c r="J1081" s="48">
        <v>0</v>
      </c>
      <c r="K1081" t="s">
        <v>22</v>
      </c>
      <c r="L1081" t="s">
        <v>21</v>
      </c>
      <c r="M1081" s="42">
        <v>120821.05499999999</v>
      </c>
      <c r="N1081" s="4">
        <v>105.4358596</v>
      </c>
      <c r="O1081" s="5">
        <v>12738871.7917</v>
      </c>
      <c r="P1081">
        <v>1080</v>
      </c>
    </row>
    <row r="1082" spans="1:16" hidden="1" x14ac:dyDescent="0.3">
      <c r="A1082" s="3">
        <v>43085</v>
      </c>
      <c r="B1082" s="3" t="str">
        <f t="shared" si="16"/>
        <v>Q4-2017</v>
      </c>
      <c r="C1082" t="s">
        <v>20</v>
      </c>
      <c r="D1082">
        <v>51</v>
      </c>
      <c r="E1082" t="s">
        <v>5</v>
      </c>
      <c r="F1082" s="1" t="str">
        <f>TEXT(EnergyDemand__2_14[[#This Row],[Date]],"yyyy")</f>
        <v>2017</v>
      </c>
      <c r="G1082">
        <v>13.8</v>
      </c>
      <c r="H1082">
        <v>24.6</v>
      </c>
      <c r="I1082">
        <v>31</v>
      </c>
      <c r="J1082" s="48">
        <v>0</v>
      </c>
      <c r="K1082" t="s">
        <v>22</v>
      </c>
      <c r="L1082" t="s">
        <v>21</v>
      </c>
      <c r="M1082" s="42">
        <v>110154.36</v>
      </c>
      <c r="N1082" s="4">
        <v>99.475416330000002</v>
      </c>
      <c r="O1082" s="5">
        <v>10957650.821599999</v>
      </c>
      <c r="P1082">
        <v>1081</v>
      </c>
    </row>
    <row r="1083" spans="1:16" hidden="1" x14ac:dyDescent="0.3">
      <c r="A1083" s="3">
        <v>43086</v>
      </c>
      <c r="B1083" s="3" t="str">
        <f t="shared" si="16"/>
        <v>Q4-2017</v>
      </c>
      <c r="C1083" t="s">
        <v>20</v>
      </c>
      <c r="D1083">
        <v>51</v>
      </c>
      <c r="E1083" t="s">
        <v>6</v>
      </c>
      <c r="F1083" s="1" t="str">
        <f>TEXT(EnergyDemand__2_14[[#This Row],[Date]],"yyyy")</f>
        <v>2017</v>
      </c>
      <c r="G1083">
        <v>15.7</v>
      </c>
      <c r="H1083">
        <v>24.5</v>
      </c>
      <c r="I1083">
        <v>30.5</v>
      </c>
      <c r="J1083" s="48">
        <v>0</v>
      </c>
      <c r="K1083" t="s">
        <v>22</v>
      </c>
      <c r="L1083" t="s">
        <v>21</v>
      </c>
      <c r="M1083" s="42">
        <v>107212.84</v>
      </c>
      <c r="N1083" s="4">
        <v>82.049323279999996</v>
      </c>
      <c r="O1083" s="5">
        <v>8796740.9689000007</v>
      </c>
      <c r="P1083">
        <v>1082</v>
      </c>
    </row>
    <row r="1084" spans="1:16" hidden="1" x14ac:dyDescent="0.3">
      <c r="A1084" s="3">
        <v>43087</v>
      </c>
      <c r="B1084" s="3" t="str">
        <f t="shared" si="16"/>
        <v>Q4-2017</v>
      </c>
      <c r="C1084" t="s">
        <v>20</v>
      </c>
      <c r="D1084">
        <v>52</v>
      </c>
      <c r="E1084" t="s">
        <v>7</v>
      </c>
      <c r="F1084" s="1" t="str">
        <f>TEXT(EnergyDemand__2_14[[#This Row],[Date]],"yyyy")</f>
        <v>2017</v>
      </c>
      <c r="G1084">
        <v>17.100000000000001</v>
      </c>
      <c r="H1084">
        <v>33</v>
      </c>
      <c r="I1084">
        <v>22.1</v>
      </c>
      <c r="J1084" s="48">
        <v>0</v>
      </c>
      <c r="K1084" t="s">
        <v>22</v>
      </c>
      <c r="L1084" t="s">
        <v>21</v>
      </c>
      <c r="M1084" s="42">
        <v>138949.67499999999</v>
      </c>
      <c r="N1084" s="4">
        <v>117.26538429999999</v>
      </c>
      <c r="O1084" s="5">
        <v>16293987.0372</v>
      </c>
      <c r="P1084">
        <v>1083</v>
      </c>
    </row>
    <row r="1085" spans="1:16" hidden="1" x14ac:dyDescent="0.3">
      <c r="A1085" s="3">
        <v>43088</v>
      </c>
      <c r="B1085" s="3" t="str">
        <f t="shared" si="16"/>
        <v>Q4-2017</v>
      </c>
      <c r="C1085" t="s">
        <v>20</v>
      </c>
      <c r="D1085">
        <v>52</v>
      </c>
      <c r="E1085" t="s">
        <v>8</v>
      </c>
      <c r="F1085" s="1" t="str">
        <f>TEXT(EnergyDemand__2_14[[#This Row],[Date]],"yyyy")</f>
        <v>2017</v>
      </c>
      <c r="G1085">
        <v>19.7</v>
      </c>
      <c r="H1085">
        <v>37.4</v>
      </c>
      <c r="I1085">
        <v>12.1</v>
      </c>
      <c r="J1085" s="48">
        <v>0</v>
      </c>
      <c r="K1085" t="s">
        <v>22</v>
      </c>
      <c r="L1085" t="s">
        <v>21</v>
      </c>
      <c r="M1085" s="42">
        <v>142870.39499999999</v>
      </c>
      <c r="N1085" s="4">
        <v>106.4977263</v>
      </c>
      <c r="O1085" s="5">
        <v>15215372.223099999</v>
      </c>
      <c r="P1085">
        <v>1084</v>
      </c>
    </row>
    <row r="1086" spans="1:16" hidden="1" x14ac:dyDescent="0.3">
      <c r="A1086" s="3">
        <v>43089</v>
      </c>
      <c r="B1086" s="3" t="str">
        <f t="shared" si="16"/>
        <v>Q4-2017</v>
      </c>
      <c r="C1086" t="s">
        <v>20</v>
      </c>
      <c r="D1086">
        <v>52</v>
      </c>
      <c r="E1086" t="s">
        <v>9</v>
      </c>
      <c r="F1086" s="1" t="str">
        <f>TEXT(EnergyDemand__2_14[[#This Row],[Date]],"yyyy")</f>
        <v>2017</v>
      </c>
      <c r="G1086">
        <v>15.8</v>
      </c>
      <c r="H1086">
        <v>24.5</v>
      </c>
      <c r="I1086">
        <v>19</v>
      </c>
      <c r="J1086" s="48">
        <v>20.6</v>
      </c>
      <c r="K1086" t="s">
        <v>22</v>
      </c>
      <c r="L1086" t="s">
        <v>21</v>
      </c>
      <c r="M1086" s="42">
        <v>114916.99</v>
      </c>
      <c r="N1086" s="4">
        <v>78.737600779999994</v>
      </c>
      <c r="O1086" s="5">
        <v>9048288.0814999994</v>
      </c>
      <c r="P1086">
        <v>1085</v>
      </c>
    </row>
    <row r="1087" spans="1:16" hidden="1" x14ac:dyDescent="0.3">
      <c r="A1087" s="3">
        <v>43090</v>
      </c>
      <c r="B1087" s="3" t="str">
        <f t="shared" si="16"/>
        <v>Q4-2017</v>
      </c>
      <c r="C1087" t="s">
        <v>20</v>
      </c>
      <c r="D1087">
        <v>52</v>
      </c>
      <c r="E1087" t="s">
        <v>3</v>
      </c>
      <c r="F1087" s="1" t="str">
        <f>TEXT(EnergyDemand__2_14[[#This Row],[Date]],"yyyy")</f>
        <v>2017</v>
      </c>
      <c r="G1087">
        <v>12.3</v>
      </c>
      <c r="H1087">
        <v>23.7</v>
      </c>
      <c r="I1087">
        <v>31.9</v>
      </c>
      <c r="J1087" s="48">
        <v>0</v>
      </c>
      <c r="K1087" t="s">
        <v>22</v>
      </c>
      <c r="L1087" t="s">
        <v>21</v>
      </c>
      <c r="M1087" s="42">
        <v>114462.53</v>
      </c>
      <c r="N1087" s="4">
        <v>85.775431650000002</v>
      </c>
      <c r="O1087" s="5">
        <v>9818072.9185000006</v>
      </c>
      <c r="P1087">
        <v>1086</v>
      </c>
    </row>
    <row r="1088" spans="1:16" hidden="1" x14ac:dyDescent="0.3">
      <c r="A1088" s="3">
        <v>43091</v>
      </c>
      <c r="B1088" s="3" t="str">
        <f t="shared" si="16"/>
        <v>Q4-2017</v>
      </c>
      <c r="C1088" t="s">
        <v>20</v>
      </c>
      <c r="D1088">
        <v>52</v>
      </c>
      <c r="E1088" t="s">
        <v>4</v>
      </c>
      <c r="F1088" s="1" t="str">
        <f>TEXT(EnergyDemand__2_14[[#This Row],[Date]],"yyyy")</f>
        <v>2017</v>
      </c>
      <c r="G1088">
        <v>13.6</v>
      </c>
      <c r="H1088">
        <v>27.7</v>
      </c>
      <c r="I1088">
        <v>26.6</v>
      </c>
      <c r="J1088" s="48">
        <v>0</v>
      </c>
      <c r="K1088" t="s">
        <v>21</v>
      </c>
      <c r="L1088" t="s">
        <v>21</v>
      </c>
      <c r="M1088" s="42">
        <v>116428.79</v>
      </c>
      <c r="N1088" s="4">
        <v>81.598862999999994</v>
      </c>
      <c r="O1088" s="5">
        <v>9500456.8845000006</v>
      </c>
      <c r="P1088">
        <v>1087</v>
      </c>
    </row>
    <row r="1089" spans="1:16" hidden="1" x14ac:dyDescent="0.3">
      <c r="A1089" s="3">
        <v>43092</v>
      </c>
      <c r="B1089" s="3" t="str">
        <f t="shared" si="16"/>
        <v>Q4-2017</v>
      </c>
      <c r="C1089" t="s">
        <v>20</v>
      </c>
      <c r="D1089">
        <v>52</v>
      </c>
      <c r="E1089" t="s">
        <v>5</v>
      </c>
      <c r="F1089" s="1" t="str">
        <f>TEXT(EnergyDemand__2_14[[#This Row],[Date]],"yyyy")</f>
        <v>2017</v>
      </c>
      <c r="G1089">
        <v>14.7</v>
      </c>
      <c r="H1089">
        <v>30.2</v>
      </c>
      <c r="I1089">
        <v>21.2</v>
      </c>
      <c r="J1089" s="48">
        <v>0</v>
      </c>
      <c r="K1089" t="s">
        <v>21</v>
      </c>
      <c r="L1089" t="s">
        <v>21</v>
      </c>
      <c r="M1089" s="42">
        <v>109364.01</v>
      </c>
      <c r="N1089" s="4">
        <v>79.898848340000001</v>
      </c>
      <c r="O1089" s="5">
        <v>8738058.4487999994</v>
      </c>
      <c r="P1089">
        <v>1088</v>
      </c>
    </row>
    <row r="1090" spans="1:16" hidden="1" x14ac:dyDescent="0.3">
      <c r="A1090" s="3">
        <v>43093</v>
      </c>
      <c r="B1090" s="3" t="str">
        <f t="shared" ref="B1090:B1153" si="17">"Q" &amp;INT((MONTH(A1090)+2)/3) &amp; "-" &amp; YEAR(A1090)</f>
        <v>Q4-2017</v>
      </c>
      <c r="C1090" t="s">
        <v>20</v>
      </c>
      <c r="D1090">
        <v>52</v>
      </c>
      <c r="E1090" t="s">
        <v>6</v>
      </c>
      <c r="F1090" s="1" t="str">
        <f>TEXT(EnergyDemand__2_14[[#This Row],[Date]],"yyyy")</f>
        <v>2017</v>
      </c>
      <c r="G1090">
        <v>15.8</v>
      </c>
      <c r="H1090">
        <v>19.399999999999999</v>
      </c>
      <c r="I1090">
        <v>25.7</v>
      </c>
      <c r="J1090" s="48">
        <v>0.4</v>
      </c>
      <c r="K1090" t="s">
        <v>21</v>
      </c>
      <c r="L1090" t="s">
        <v>21</v>
      </c>
      <c r="M1090" s="42">
        <v>92856.23</v>
      </c>
      <c r="N1090" s="4">
        <v>58.939113859999999</v>
      </c>
      <c r="O1090" s="5">
        <v>5472863.9126000004</v>
      </c>
      <c r="P1090">
        <v>1089</v>
      </c>
    </row>
    <row r="1091" spans="1:16" hidden="1" x14ac:dyDescent="0.3">
      <c r="A1091" s="3">
        <v>43094</v>
      </c>
      <c r="B1091" s="3" t="str">
        <f t="shared" si="17"/>
        <v>Q4-2017</v>
      </c>
      <c r="C1091" t="s">
        <v>20</v>
      </c>
      <c r="D1091">
        <v>53</v>
      </c>
      <c r="E1091" t="s">
        <v>7</v>
      </c>
      <c r="F1091" s="1" t="str">
        <f>TEXT(EnergyDemand__2_14[[#This Row],[Date]],"yyyy")</f>
        <v>2017</v>
      </c>
      <c r="G1091">
        <v>15.1</v>
      </c>
      <c r="H1091">
        <v>21.4</v>
      </c>
      <c r="I1091">
        <v>29</v>
      </c>
      <c r="J1091" s="48">
        <v>0</v>
      </c>
      <c r="K1091" t="s">
        <v>21</v>
      </c>
      <c r="L1091" t="s">
        <v>22</v>
      </c>
      <c r="M1091" s="42">
        <v>85094.375</v>
      </c>
      <c r="N1091" s="4">
        <v>44.900300629999997</v>
      </c>
      <c r="O1091" s="5">
        <v>3820763.0194000001</v>
      </c>
      <c r="P1091">
        <v>1090</v>
      </c>
    </row>
    <row r="1092" spans="1:16" hidden="1" x14ac:dyDescent="0.3">
      <c r="A1092" s="3">
        <v>43095</v>
      </c>
      <c r="B1092" s="3" t="str">
        <f t="shared" si="17"/>
        <v>Q4-2017</v>
      </c>
      <c r="C1092" t="s">
        <v>20</v>
      </c>
      <c r="D1092">
        <v>53</v>
      </c>
      <c r="E1092" t="s">
        <v>8</v>
      </c>
      <c r="F1092" s="1" t="str">
        <f>TEXT(EnergyDemand__2_14[[#This Row],[Date]],"yyyy")</f>
        <v>2017</v>
      </c>
      <c r="G1092">
        <v>12.5</v>
      </c>
      <c r="H1092">
        <v>30.5</v>
      </c>
      <c r="I1092">
        <v>31.9</v>
      </c>
      <c r="J1092" s="48">
        <v>0</v>
      </c>
      <c r="K1092" t="s">
        <v>21</v>
      </c>
      <c r="L1092" t="s">
        <v>22</v>
      </c>
      <c r="M1092" s="42">
        <v>98638.854999999996</v>
      </c>
      <c r="N1092" s="4">
        <v>72.845242119999995</v>
      </c>
      <c r="O1092" s="5">
        <v>7185371.2748999996</v>
      </c>
      <c r="P1092">
        <v>1091</v>
      </c>
    </row>
    <row r="1093" spans="1:16" hidden="1" x14ac:dyDescent="0.3">
      <c r="A1093" s="3">
        <v>43096</v>
      </c>
      <c r="B1093" s="3" t="str">
        <f t="shared" si="17"/>
        <v>Q4-2017</v>
      </c>
      <c r="C1093" t="s">
        <v>20</v>
      </c>
      <c r="D1093">
        <v>53</v>
      </c>
      <c r="E1093" t="s">
        <v>9</v>
      </c>
      <c r="F1093" s="1" t="str">
        <f>TEXT(EnergyDemand__2_14[[#This Row],[Date]],"yyyy")</f>
        <v>2017</v>
      </c>
      <c r="G1093">
        <v>17.3</v>
      </c>
      <c r="H1093">
        <v>34.5</v>
      </c>
      <c r="I1093">
        <v>30.6</v>
      </c>
      <c r="J1093" s="48">
        <v>0</v>
      </c>
      <c r="K1093" t="s">
        <v>21</v>
      </c>
      <c r="L1093" t="s">
        <v>21</v>
      </c>
      <c r="M1093" s="42">
        <v>128753.755</v>
      </c>
      <c r="N1093" s="4">
        <v>113.6548037</v>
      </c>
      <c r="O1093" s="5">
        <v>14633482.7502</v>
      </c>
      <c r="P1093">
        <v>1092</v>
      </c>
    </row>
    <row r="1094" spans="1:16" hidden="1" x14ac:dyDescent="0.3">
      <c r="A1094" s="3">
        <v>43097</v>
      </c>
      <c r="B1094" s="3" t="str">
        <f t="shared" si="17"/>
        <v>Q4-2017</v>
      </c>
      <c r="C1094" t="s">
        <v>20</v>
      </c>
      <c r="D1094">
        <v>53</v>
      </c>
      <c r="E1094" t="s">
        <v>3</v>
      </c>
      <c r="F1094" s="1" t="str">
        <f>TEXT(EnergyDemand__2_14[[#This Row],[Date]],"yyyy")</f>
        <v>2017</v>
      </c>
      <c r="G1094">
        <v>24</v>
      </c>
      <c r="H1094">
        <v>32.799999999999997</v>
      </c>
      <c r="I1094">
        <v>13.5</v>
      </c>
      <c r="J1094" s="48">
        <v>0</v>
      </c>
      <c r="K1094" t="s">
        <v>21</v>
      </c>
      <c r="L1094" t="s">
        <v>21</v>
      </c>
      <c r="M1094" s="42">
        <v>130699.155</v>
      </c>
      <c r="N1094" s="4">
        <v>109.4926892</v>
      </c>
      <c r="O1094" s="5">
        <v>14310601.9571</v>
      </c>
      <c r="P1094">
        <v>1093</v>
      </c>
    </row>
    <row r="1095" spans="1:16" hidden="1" x14ac:dyDescent="0.3">
      <c r="A1095" s="3">
        <v>43098</v>
      </c>
      <c r="B1095" s="3" t="str">
        <f t="shared" si="17"/>
        <v>Q4-2017</v>
      </c>
      <c r="C1095" t="s">
        <v>20</v>
      </c>
      <c r="D1095">
        <v>53</v>
      </c>
      <c r="E1095" t="s">
        <v>4</v>
      </c>
      <c r="F1095" s="1" t="str">
        <f>TEXT(EnergyDemand__2_14[[#This Row],[Date]],"yyyy")</f>
        <v>2017</v>
      </c>
      <c r="G1095">
        <v>18.600000000000001</v>
      </c>
      <c r="H1095">
        <v>24.4</v>
      </c>
      <c r="I1095">
        <v>9.3000000000000007</v>
      </c>
      <c r="J1095" s="48">
        <v>0.2</v>
      </c>
      <c r="K1095" t="s">
        <v>21</v>
      </c>
      <c r="L1095" t="s">
        <v>21</v>
      </c>
      <c r="M1095" s="42">
        <v>115572.045</v>
      </c>
      <c r="N1095" s="4">
        <v>93.834088929999993</v>
      </c>
      <c r="O1095" s="5">
        <v>10844597.5484</v>
      </c>
      <c r="P1095">
        <v>1094</v>
      </c>
    </row>
    <row r="1096" spans="1:16" hidden="1" x14ac:dyDescent="0.3">
      <c r="A1096" s="3">
        <v>43099</v>
      </c>
      <c r="B1096" s="3" t="str">
        <f t="shared" si="17"/>
        <v>Q4-2017</v>
      </c>
      <c r="C1096" t="s">
        <v>20</v>
      </c>
      <c r="D1096">
        <v>53</v>
      </c>
      <c r="E1096" t="s">
        <v>5</v>
      </c>
      <c r="F1096" s="1" t="str">
        <f>TEXT(EnergyDemand__2_14[[#This Row],[Date]],"yyyy")</f>
        <v>2017</v>
      </c>
      <c r="G1096">
        <v>15.6</v>
      </c>
      <c r="H1096">
        <v>21.3</v>
      </c>
      <c r="I1096">
        <v>13.6</v>
      </c>
      <c r="J1096" s="48">
        <v>8.4</v>
      </c>
      <c r="K1096" t="s">
        <v>21</v>
      </c>
      <c r="L1096" t="s">
        <v>21</v>
      </c>
      <c r="M1096" s="42">
        <v>96358.975000000006</v>
      </c>
      <c r="N1096" s="4">
        <v>59.475169020000003</v>
      </c>
      <c r="O1096" s="5">
        <v>5730966.3246999998</v>
      </c>
      <c r="P1096">
        <v>1095</v>
      </c>
    </row>
    <row r="1097" spans="1:16" hidden="1" x14ac:dyDescent="0.3">
      <c r="A1097" s="3">
        <v>43100</v>
      </c>
      <c r="B1097" s="3" t="str">
        <f t="shared" si="17"/>
        <v>Q4-2017</v>
      </c>
      <c r="C1097" t="s">
        <v>20</v>
      </c>
      <c r="D1097">
        <v>53</v>
      </c>
      <c r="E1097" t="s">
        <v>6</v>
      </c>
      <c r="F1097" s="1" t="str">
        <f>TEXT(EnergyDemand__2_14[[#This Row],[Date]],"yyyy")</f>
        <v>2017</v>
      </c>
      <c r="G1097">
        <v>12</v>
      </c>
      <c r="H1097">
        <v>25.7</v>
      </c>
      <c r="I1097">
        <v>31.7</v>
      </c>
      <c r="J1097" s="48">
        <v>0.2</v>
      </c>
      <c r="K1097" t="s">
        <v>21</v>
      </c>
      <c r="L1097" t="s">
        <v>21</v>
      </c>
      <c r="M1097" s="42">
        <v>95700.479999999996</v>
      </c>
      <c r="N1097" s="4">
        <v>61.49347092</v>
      </c>
      <c r="O1097" s="5">
        <v>5884954.6838999996</v>
      </c>
      <c r="P1097">
        <v>1096</v>
      </c>
    </row>
    <row r="1098" spans="1:16" hidden="1" x14ac:dyDescent="0.3">
      <c r="A1098" s="3">
        <v>43101</v>
      </c>
      <c r="B1098" s="3" t="str">
        <f t="shared" si="17"/>
        <v>Q1-2018</v>
      </c>
      <c r="C1098" t="s">
        <v>2</v>
      </c>
      <c r="D1098">
        <v>1</v>
      </c>
      <c r="E1098" t="s">
        <v>7</v>
      </c>
      <c r="F1098" s="1" t="str">
        <f>TEXT(EnergyDemand__2_14[[#This Row],[Date]],"yyyy")</f>
        <v>2018</v>
      </c>
      <c r="G1098">
        <v>16.600000000000001</v>
      </c>
      <c r="H1098">
        <v>25.3</v>
      </c>
      <c r="I1098">
        <v>31.4</v>
      </c>
      <c r="J1098" s="48">
        <v>0</v>
      </c>
      <c r="K1098" t="s">
        <v>21</v>
      </c>
      <c r="L1098" t="s">
        <v>22</v>
      </c>
      <c r="M1098" s="42">
        <v>95959.684999999998</v>
      </c>
      <c r="N1098" s="4">
        <v>71.817747299999994</v>
      </c>
      <c r="O1098" s="5">
        <v>6891608.4083000002</v>
      </c>
      <c r="P1098">
        <v>1097</v>
      </c>
    </row>
    <row r="1099" spans="1:16" hidden="1" x14ac:dyDescent="0.3">
      <c r="A1099" s="3">
        <v>43102</v>
      </c>
      <c r="B1099" s="3" t="str">
        <f t="shared" si="17"/>
        <v>Q1-2018</v>
      </c>
      <c r="C1099" t="s">
        <v>2</v>
      </c>
      <c r="D1099">
        <v>1</v>
      </c>
      <c r="E1099" t="s">
        <v>8</v>
      </c>
      <c r="F1099" s="1" t="str">
        <f>TEXT(EnergyDemand__2_14[[#This Row],[Date]],"yyyy")</f>
        <v>2018</v>
      </c>
      <c r="G1099">
        <v>16.399999999999999</v>
      </c>
      <c r="H1099">
        <v>21.8</v>
      </c>
      <c r="I1099">
        <v>29.7</v>
      </c>
      <c r="J1099" s="48">
        <v>0</v>
      </c>
      <c r="K1099" t="s">
        <v>21</v>
      </c>
      <c r="L1099" t="s">
        <v>21</v>
      </c>
      <c r="M1099" s="42">
        <v>105277.85</v>
      </c>
      <c r="N1099" s="4">
        <v>69.387729629999995</v>
      </c>
      <c r="O1099" s="5">
        <v>7304990.9918</v>
      </c>
      <c r="P1099">
        <v>1098</v>
      </c>
    </row>
    <row r="1100" spans="1:16" hidden="1" x14ac:dyDescent="0.3">
      <c r="A1100" s="3">
        <v>43103</v>
      </c>
      <c r="B1100" s="3" t="str">
        <f t="shared" si="17"/>
        <v>Q1-2018</v>
      </c>
      <c r="C1100" t="s">
        <v>2</v>
      </c>
      <c r="D1100">
        <v>1</v>
      </c>
      <c r="E1100" t="s">
        <v>9</v>
      </c>
      <c r="F1100" s="1" t="str">
        <f>TEXT(EnergyDemand__2_14[[#This Row],[Date]],"yyyy")</f>
        <v>2018</v>
      </c>
      <c r="G1100">
        <v>14.6</v>
      </c>
      <c r="H1100">
        <v>21</v>
      </c>
      <c r="I1100">
        <v>27.2</v>
      </c>
      <c r="J1100" s="48">
        <v>0</v>
      </c>
      <c r="K1100" t="s">
        <v>21</v>
      </c>
      <c r="L1100" t="s">
        <v>21</v>
      </c>
      <c r="M1100" s="42">
        <v>106373.825</v>
      </c>
      <c r="N1100" s="4">
        <v>67.238116770000005</v>
      </c>
      <c r="O1100" s="5">
        <v>7152375.6666000001</v>
      </c>
      <c r="P1100">
        <v>1099</v>
      </c>
    </row>
    <row r="1101" spans="1:16" hidden="1" x14ac:dyDescent="0.3">
      <c r="A1101" s="3">
        <v>43104</v>
      </c>
      <c r="B1101" s="3" t="str">
        <f t="shared" si="17"/>
        <v>Q1-2018</v>
      </c>
      <c r="C1101" t="s">
        <v>2</v>
      </c>
      <c r="D1101">
        <v>1</v>
      </c>
      <c r="E1101" t="s">
        <v>3</v>
      </c>
      <c r="F1101" s="1" t="str">
        <f>TEXT(EnergyDemand__2_14[[#This Row],[Date]],"yyyy")</f>
        <v>2018</v>
      </c>
      <c r="G1101">
        <v>14.1</v>
      </c>
      <c r="H1101">
        <v>23.6</v>
      </c>
      <c r="I1101">
        <v>31.8</v>
      </c>
      <c r="J1101" s="48">
        <v>0.2</v>
      </c>
      <c r="K1101" t="s">
        <v>21</v>
      </c>
      <c r="L1101" t="s">
        <v>21</v>
      </c>
      <c r="M1101" s="42">
        <v>113337.685</v>
      </c>
      <c r="N1101" s="4">
        <v>78.738187400000001</v>
      </c>
      <c r="O1101" s="5">
        <v>8924003.8809999991</v>
      </c>
      <c r="P1101">
        <v>1100</v>
      </c>
    </row>
    <row r="1102" spans="1:16" hidden="1" x14ac:dyDescent="0.3">
      <c r="A1102" s="3">
        <v>43105</v>
      </c>
      <c r="B1102" s="3" t="str">
        <f t="shared" si="17"/>
        <v>Q1-2018</v>
      </c>
      <c r="C1102" t="s">
        <v>2</v>
      </c>
      <c r="D1102">
        <v>1</v>
      </c>
      <c r="E1102" t="s">
        <v>4</v>
      </c>
      <c r="F1102" s="1" t="str">
        <f>TEXT(EnergyDemand__2_14[[#This Row],[Date]],"yyyy")</f>
        <v>2018</v>
      </c>
      <c r="G1102">
        <v>14.7</v>
      </c>
      <c r="H1102">
        <v>30.7</v>
      </c>
      <c r="I1102">
        <v>31.7</v>
      </c>
      <c r="J1102" s="48">
        <v>0</v>
      </c>
      <c r="K1102" t="s">
        <v>21</v>
      </c>
      <c r="L1102" t="s">
        <v>21</v>
      </c>
      <c r="M1102" s="42">
        <v>123247.735</v>
      </c>
      <c r="N1102" s="4">
        <v>90.82817034</v>
      </c>
      <c r="O1102" s="5">
        <v>11194366.2686</v>
      </c>
      <c r="P1102">
        <v>1101</v>
      </c>
    </row>
    <row r="1103" spans="1:16" hidden="1" x14ac:dyDescent="0.3">
      <c r="A1103" s="3">
        <v>43106</v>
      </c>
      <c r="B1103" s="3" t="str">
        <f t="shared" si="17"/>
        <v>Q1-2018</v>
      </c>
      <c r="C1103" t="s">
        <v>2</v>
      </c>
      <c r="D1103">
        <v>1</v>
      </c>
      <c r="E1103" t="s">
        <v>5</v>
      </c>
      <c r="F1103" s="1" t="str">
        <f>TEXT(EnergyDemand__2_14[[#This Row],[Date]],"yyyy")</f>
        <v>2018</v>
      </c>
      <c r="G1103">
        <v>18.8</v>
      </c>
      <c r="H1103">
        <v>41.7</v>
      </c>
      <c r="I1103">
        <v>31.5</v>
      </c>
      <c r="J1103" s="48">
        <v>0</v>
      </c>
      <c r="K1103" t="s">
        <v>21</v>
      </c>
      <c r="L1103" t="s">
        <v>21</v>
      </c>
      <c r="M1103" s="42">
        <v>133705.845</v>
      </c>
      <c r="N1103" s="4">
        <v>75.591386209999996</v>
      </c>
      <c r="O1103" s="5">
        <v>10107010.1679</v>
      </c>
      <c r="P1103">
        <v>1102</v>
      </c>
    </row>
    <row r="1104" spans="1:16" hidden="1" x14ac:dyDescent="0.3">
      <c r="A1104" s="3">
        <v>43107</v>
      </c>
      <c r="B1104" s="3" t="str">
        <f t="shared" si="17"/>
        <v>Q1-2018</v>
      </c>
      <c r="C1104" t="s">
        <v>2</v>
      </c>
      <c r="D1104">
        <v>1</v>
      </c>
      <c r="E1104" t="s">
        <v>6</v>
      </c>
      <c r="F1104" s="1" t="str">
        <f>TEXT(EnergyDemand__2_14[[#This Row],[Date]],"yyyy")</f>
        <v>2018</v>
      </c>
      <c r="G1104">
        <v>18.7</v>
      </c>
      <c r="H1104">
        <v>21.8</v>
      </c>
      <c r="I1104">
        <v>11</v>
      </c>
      <c r="J1104" s="48">
        <v>0</v>
      </c>
      <c r="K1104" t="s">
        <v>21</v>
      </c>
      <c r="L1104" t="s">
        <v>21</v>
      </c>
      <c r="M1104" s="42">
        <v>107142.815</v>
      </c>
      <c r="N1104" s="4">
        <v>80.976046170000004</v>
      </c>
      <c r="O1104" s="5">
        <v>8676001.5341999996</v>
      </c>
      <c r="P1104">
        <v>1103</v>
      </c>
    </row>
    <row r="1105" spans="1:16" hidden="1" x14ac:dyDescent="0.3">
      <c r="A1105" s="3">
        <v>43108</v>
      </c>
      <c r="B1105" s="3" t="str">
        <f t="shared" si="17"/>
        <v>Q1-2018</v>
      </c>
      <c r="C1105" t="s">
        <v>2</v>
      </c>
      <c r="D1105">
        <v>2</v>
      </c>
      <c r="E1105" t="s">
        <v>7</v>
      </c>
      <c r="F1105" s="1" t="str">
        <f>TEXT(EnergyDemand__2_14[[#This Row],[Date]],"yyyy")</f>
        <v>2018</v>
      </c>
      <c r="G1105">
        <v>17.3</v>
      </c>
      <c r="H1105">
        <v>21.9</v>
      </c>
      <c r="I1105">
        <v>17.5</v>
      </c>
      <c r="J1105" s="48">
        <v>0</v>
      </c>
      <c r="K1105" t="s">
        <v>21</v>
      </c>
      <c r="L1105" t="s">
        <v>21</v>
      </c>
      <c r="M1105" s="42">
        <v>118832.07</v>
      </c>
      <c r="N1105" s="4">
        <v>87.931578639999998</v>
      </c>
      <c r="O1105" s="5">
        <v>10449091.508199999</v>
      </c>
      <c r="P1105">
        <v>1104</v>
      </c>
    </row>
    <row r="1106" spans="1:16" hidden="1" x14ac:dyDescent="0.3">
      <c r="A1106" s="3">
        <v>43109</v>
      </c>
      <c r="B1106" s="3" t="str">
        <f t="shared" si="17"/>
        <v>Q1-2018</v>
      </c>
      <c r="C1106" t="s">
        <v>2</v>
      </c>
      <c r="D1106">
        <v>2</v>
      </c>
      <c r="E1106" t="s">
        <v>8</v>
      </c>
      <c r="F1106" s="1" t="str">
        <f>TEXT(EnergyDemand__2_14[[#This Row],[Date]],"yyyy")</f>
        <v>2018</v>
      </c>
      <c r="G1106">
        <v>15.7</v>
      </c>
      <c r="H1106">
        <v>22.5</v>
      </c>
      <c r="I1106">
        <v>30</v>
      </c>
      <c r="J1106" s="48">
        <v>0</v>
      </c>
      <c r="K1106" t="s">
        <v>21</v>
      </c>
      <c r="L1106" t="s">
        <v>21</v>
      </c>
      <c r="M1106" s="42">
        <v>111361.05</v>
      </c>
      <c r="N1106" s="4">
        <v>76.717394519999999</v>
      </c>
      <c r="O1106" s="5">
        <v>8543329.6070000008</v>
      </c>
      <c r="P1106">
        <v>1105</v>
      </c>
    </row>
    <row r="1107" spans="1:16" hidden="1" x14ac:dyDescent="0.3">
      <c r="A1107" s="3">
        <v>43110</v>
      </c>
      <c r="B1107" s="3" t="str">
        <f t="shared" si="17"/>
        <v>Q1-2018</v>
      </c>
      <c r="C1107" t="s">
        <v>2</v>
      </c>
      <c r="D1107">
        <v>2</v>
      </c>
      <c r="E1107" t="s">
        <v>9</v>
      </c>
      <c r="F1107" s="1" t="str">
        <f>TEXT(EnergyDemand__2_14[[#This Row],[Date]],"yyyy")</f>
        <v>2018</v>
      </c>
      <c r="G1107">
        <v>13.6</v>
      </c>
      <c r="H1107">
        <v>25.6</v>
      </c>
      <c r="I1107">
        <v>23.5</v>
      </c>
      <c r="J1107" s="48">
        <v>0</v>
      </c>
      <c r="K1107" t="s">
        <v>21</v>
      </c>
      <c r="L1107" t="s">
        <v>21</v>
      </c>
      <c r="M1107" s="42">
        <v>116530.04</v>
      </c>
      <c r="N1107" s="4">
        <v>80.212274440000002</v>
      </c>
      <c r="O1107" s="5">
        <v>9347139.5490000006</v>
      </c>
      <c r="P1107">
        <v>1106</v>
      </c>
    </row>
    <row r="1108" spans="1:16" hidden="1" x14ac:dyDescent="0.3">
      <c r="A1108" s="3">
        <v>43111</v>
      </c>
      <c r="B1108" s="3" t="str">
        <f t="shared" si="17"/>
        <v>Q1-2018</v>
      </c>
      <c r="C1108" t="s">
        <v>2</v>
      </c>
      <c r="D1108">
        <v>2</v>
      </c>
      <c r="E1108" t="s">
        <v>3</v>
      </c>
      <c r="F1108" s="1" t="str">
        <f>TEXT(EnergyDemand__2_14[[#This Row],[Date]],"yyyy")</f>
        <v>2018</v>
      </c>
      <c r="G1108">
        <v>15.5</v>
      </c>
      <c r="H1108">
        <v>34.5</v>
      </c>
      <c r="I1108">
        <v>28.6</v>
      </c>
      <c r="J1108" s="48">
        <v>0</v>
      </c>
      <c r="K1108" t="s">
        <v>21</v>
      </c>
      <c r="L1108" t="s">
        <v>21</v>
      </c>
      <c r="M1108" s="42">
        <v>139607.905</v>
      </c>
      <c r="N1108" s="4">
        <v>87.802658050000005</v>
      </c>
      <c r="O1108" s="5">
        <v>12257945.1438</v>
      </c>
      <c r="P1108">
        <v>1107</v>
      </c>
    </row>
    <row r="1109" spans="1:16" hidden="1" x14ac:dyDescent="0.3">
      <c r="A1109" s="3">
        <v>43112</v>
      </c>
      <c r="B1109" s="3" t="str">
        <f t="shared" si="17"/>
        <v>Q1-2018</v>
      </c>
      <c r="C1109" t="s">
        <v>2</v>
      </c>
      <c r="D1109">
        <v>2</v>
      </c>
      <c r="E1109" t="s">
        <v>4</v>
      </c>
      <c r="F1109" s="1" t="str">
        <f>TEXT(EnergyDemand__2_14[[#This Row],[Date]],"yyyy")</f>
        <v>2018</v>
      </c>
      <c r="G1109">
        <v>20.399999999999999</v>
      </c>
      <c r="H1109">
        <v>30</v>
      </c>
      <c r="I1109">
        <v>1.7</v>
      </c>
      <c r="J1109" s="48">
        <v>1</v>
      </c>
      <c r="K1109" t="s">
        <v>21</v>
      </c>
      <c r="L1109" t="s">
        <v>21</v>
      </c>
      <c r="M1109" s="42">
        <v>132022.87</v>
      </c>
      <c r="N1109" s="4">
        <v>94.000719250000003</v>
      </c>
      <c r="O1109" s="5">
        <v>12410244.737400001</v>
      </c>
      <c r="P1109">
        <v>1108</v>
      </c>
    </row>
    <row r="1110" spans="1:16" hidden="1" x14ac:dyDescent="0.3">
      <c r="A1110" s="3">
        <v>43113</v>
      </c>
      <c r="B1110" s="3" t="str">
        <f t="shared" si="17"/>
        <v>Q1-2018</v>
      </c>
      <c r="C1110" t="s">
        <v>2</v>
      </c>
      <c r="D1110">
        <v>2</v>
      </c>
      <c r="E1110" t="s">
        <v>5</v>
      </c>
      <c r="F1110" s="1" t="str">
        <f>TEXT(EnergyDemand__2_14[[#This Row],[Date]],"yyyy")</f>
        <v>2018</v>
      </c>
      <c r="G1110">
        <v>16</v>
      </c>
      <c r="H1110">
        <v>20.9</v>
      </c>
      <c r="I1110">
        <v>10.7</v>
      </c>
      <c r="J1110" s="48">
        <v>7</v>
      </c>
      <c r="K1110" t="s">
        <v>21</v>
      </c>
      <c r="L1110" t="s">
        <v>21</v>
      </c>
      <c r="M1110" s="42">
        <v>98977.05</v>
      </c>
      <c r="N1110" s="4">
        <v>73.276545920000004</v>
      </c>
      <c r="O1110" s="5">
        <v>7252696.3493999997</v>
      </c>
      <c r="P1110">
        <v>1109</v>
      </c>
    </row>
    <row r="1111" spans="1:16" hidden="1" x14ac:dyDescent="0.3">
      <c r="A1111" s="3">
        <v>43114</v>
      </c>
      <c r="B1111" s="3" t="str">
        <f t="shared" si="17"/>
        <v>Q1-2018</v>
      </c>
      <c r="C1111" t="s">
        <v>2</v>
      </c>
      <c r="D1111">
        <v>2</v>
      </c>
      <c r="E1111" t="s">
        <v>6</v>
      </c>
      <c r="F1111" s="1" t="str">
        <f>TEXT(EnergyDemand__2_14[[#This Row],[Date]],"yyyy")</f>
        <v>2018</v>
      </c>
      <c r="G1111">
        <v>12.7</v>
      </c>
      <c r="H1111">
        <v>19.5</v>
      </c>
      <c r="I1111">
        <v>27.5</v>
      </c>
      <c r="J1111" s="48">
        <v>15</v>
      </c>
      <c r="K1111" t="s">
        <v>21</v>
      </c>
      <c r="L1111" t="s">
        <v>21</v>
      </c>
      <c r="M1111" s="42">
        <v>92021.68</v>
      </c>
      <c r="N1111" s="4">
        <v>66.65958191</v>
      </c>
      <c r="O1111" s="5">
        <v>6134126.7154999999</v>
      </c>
      <c r="P1111">
        <v>1110</v>
      </c>
    </row>
    <row r="1112" spans="1:16" hidden="1" x14ac:dyDescent="0.3">
      <c r="A1112" s="3">
        <v>43115</v>
      </c>
      <c r="B1112" s="3" t="str">
        <f t="shared" si="17"/>
        <v>Q1-2018</v>
      </c>
      <c r="C1112" t="s">
        <v>2</v>
      </c>
      <c r="D1112">
        <v>3</v>
      </c>
      <c r="E1112" t="s">
        <v>7</v>
      </c>
      <c r="F1112" s="1" t="str">
        <f>TEXT(EnergyDemand__2_14[[#This Row],[Date]],"yyyy")</f>
        <v>2018</v>
      </c>
      <c r="G1112">
        <v>14.6</v>
      </c>
      <c r="H1112">
        <v>20.9</v>
      </c>
      <c r="I1112">
        <v>21.1</v>
      </c>
      <c r="J1112" s="48">
        <v>0</v>
      </c>
      <c r="K1112" t="s">
        <v>21</v>
      </c>
      <c r="L1112" t="s">
        <v>21</v>
      </c>
      <c r="M1112" s="42">
        <v>109389.095</v>
      </c>
      <c r="N1112" s="4">
        <v>86.378514550000006</v>
      </c>
      <c r="O1112" s="5">
        <v>9448867.5340999998</v>
      </c>
      <c r="P1112">
        <v>1111</v>
      </c>
    </row>
    <row r="1113" spans="1:16" hidden="1" x14ac:dyDescent="0.3">
      <c r="A1113" s="3">
        <v>43116</v>
      </c>
      <c r="B1113" s="3" t="str">
        <f t="shared" si="17"/>
        <v>Q1-2018</v>
      </c>
      <c r="C1113" t="s">
        <v>2</v>
      </c>
      <c r="D1113">
        <v>3</v>
      </c>
      <c r="E1113" t="s">
        <v>8</v>
      </c>
      <c r="F1113" s="1" t="str">
        <f>TEXT(EnergyDemand__2_14[[#This Row],[Date]],"yyyy")</f>
        <v>2018</v>
      </c>
      <c r="G1113">
        <v>12.9</v>
      </c>
      <c r="H1113">
        <v>26.9</v>
      </c>
      <c r="I1113">
        <v>31.1</v>
      </c>
      <c r="J1113" s="48">
        <v>0</v>
      </c>
      <c r="K1113" t="s">
        <v>21</v>
      </c>
      <c r="L1113" t="s">
        <v>21</v>
      </c>
      <c r="M1113" s="42">
        <v>116074.03</v>
      </c>
      <c r="N1113" s="4">
        <v>92.836877680000001</v>
      </c>
      <c r="O1113" s="5">
        <v>10775950.524900001</v>
      </c>
      <c r="P1113">
        <v>1112</v>
      </c>
    </row>
    <row r="1114" spans="1:16" hidden="1" x14ac:dyDescent="0.3">
      <c r="A1114" s="3">
        <v>43117</v>
      </c>
      <c r="B1114" s="3" t="str">
        <f t="shared" si="17"/>
        <v>Q1-2018</v>
      </c>
      <c r="C1114" t="s">
        <v>2</v>
      </c>
      <c r="D1114">
        <v>3</v>
      </c>
      <c r="E1114" t="s">
        <v>9</v>
      </c>
      <c r="F1114" s="1" t="str">
        <f>TEXT(EnergyDemand__2_14[[#This Row],[Date]],"yyyy")</f>
        <v>2018</v>
      </c>
      <c r="G1114">
        <v>12.4</v>
      </c>
      <c r="H1114">
        <v>30.3</v>
      </c>
      <c r="I1114">
        <v>30.9</v>
      </c>
      <c r="J1114" s="48">
        <v>0</v>
      </c>
      <c r="K1114" t="s">
        <v>21</v>
      </c>
      <c r="L1114" t="s">
        <v>21</v>
      </c>
      <c r="M1114" s="42">
        <v>129286.36500000001</v>
      </c>
      <c r="N1114" s="4">
        <v>100.2774263</v>
      </c>
      <c r="O1114" s="5">
        <v>12964503.937899999</v>
      </c>
      <c r="P1114">
        <v>1113</v>
      </c>
    </row>
    <row r="1115" spans="1:16" hidden="1" x14ac:dyDescent="0.3">
      <c r="A1115" s="3">
        <v>43118</v>
      </c>
      <c r="B1115" s="3" t="str">
        <f t="shared" si="17"/>
        <v>Q1-2018</v>
      </c>
      <c r="C1115" t="s">
        <v>2</v>
      </c>
      <c r="D1115">
        <v>3</v>
      </c>
      <c r="E1115" t="s">
        <v>3</v>
      </c>
      <c r="F1115" s="1" t="str">
        <f>TEXT(EnergyDemand__2_14[[#This Row],[Date]],"yyyy")</f>
        <v>2018</v>
      </c>
      <c r="G1115">
        <v>16.600000000000001</v>
      </c>
      <c r="H1115">
        <v>40</v>
      </c>
      <c r="I1115">
        <v>30.8</v>
      </c>
      <c r="J1115" s="48">
        <v>0</v>
      </c>
      <c r="K1115" t="s">
        <v>21</v>
      </c>
      <c r="L1115" t="s">
        <v>21</v>
      </c>
      <c r="M1115" s="42">
        <v>154648.065</v>
      </c>
      <c r="N1115" s="4">
        <v>1210.1379199999999</v>
      </c>
      <c r="O1115" s="5">
        <v>187145487.71110001</v>
      </c>
      <c r="P1115">
        <v>1114</v>
      </c>
    </row>
    <row r="1116" spans="1:16" hidden="1" x14ac:dyDescent="0.3">
      <c r="A1116" s="3">
        <v>43119</v>
      </c>
      <c r="B1116" s="3" t="str">
        <f t="shared" si="17"/>
        <v>Q1-2018</v>
      </c>
      <c r="C1116" t="s">
        <v>2</v>
      </c>
      <c r="D1116">
        <v>3</v>
      </c>
      <c r="E1116" t="s">
        <v>4</v>
      </c>
      <c r="F1116" s="1" t="str">
        <f>TEXT(EnergyDemand__2_14[[#This Row],[Date]],"yyyy")</f>
        <v>2018</v>
      </c>
      <c r="G1116">
        <v>22.5</v>
      </c>
      <c r="H1116">
        <v>40.299999999999997</v>
      </c>
      <c r="I1116">
        <v>30.6</v>
      </c>
      <c r="J1116" s="48">
        <v>0</v>
      </c>
      <c r="K1116" t="s">
        <v>21</v>
      </c>
      <c r="L1116" t="s">
        <v>21</v>
      </c>
      <c r="M1116" s="42">
        <v>165070.595</v>
      </c>
      <c r="N1116" s="4">
        <v>647.57416339999997</v>
      </c>
      <c r="O1116" s="5">
        <v>106895452.45909999</v>
      </c>
      <c r="P1116">
        <v>1115</v>
      </c>
    </row>
    <row r="1117" spans="1:16" hidden="1" x14ac:dyDescent="0.3">
      <c r="A1117" s="3">
        <v>43120</v>
      </c>
      <c r="B1117" s="3" t="str">
        <f t="shared" si="17"/>
        <v>Q1-2018</v>
      </c>
      <c r="C1117" t="s">
        <v>2</v>
      </c>
      <c r="D1117">
        <v>3</v>
      </c>
      <c r="E1117" t="s">
        <v>5</v>
      </c>
      <c r="F1117" s="1" t="str">
        <f>TEXT(EnergyDemand__2_14[[#This Row],[Date]],"yyyy")</f>
        <v>2018</v>
      </c>
      <c r="G1117">
        <v>20.3</v>
      </c>
      <c r="H1117">
        <v>24.6</v>
      </c>
      <c r="I1117">
        <v>20.2</v>
      </c>
      <c r="J1117" s="48">
        <v>0</v>
      </c>
      <c r="K1117" t="s">
        <v>21</v>
      </c>
      <c r="L1117" t="s">
        <v>21</v>
      </c>
      <c r="M1117" s="42">
        <v>124825.02499999999</v>
      </c>
      <c r="N1117" s="4">
        <v>94.104814860000005</v>
      </c>
      <c r="O1117" s="5">
        <v>11746635.8675</v>
      </c>
      <c r="P1117">
        <v>1116</v>
      </c>
    </row>
    <row r="1118" spans="1:16" hidden="1" x14ac:dyDescent="0.3">
      <c r="A1118" s="3">
        <v>43121</v>
      </c>
      <c r="B1118" s="3" t="str">
        <f t="shared" si="17"/>
        <v>Q1-2018</v>
      </c>
      <c r="C1118" t="s">
        <v>2</v>
      </c>
      <c r="D1118">
        <v>3</v>
      </c>
      <c r="E1118" t="s">
        <v>6</v>
      </c>
      <c r="F1118" s="1" t="str">
        <f>TEXT(EnergyDemand__2_14[[#This Row],[Date]],"yyyy")</f>
        <v>2018</v>
      </c>
      <c r="G1118">
        <v>21</v>
      </c>
      <c r="H1118">
        <v>28.2</v>
      </c>
      <c r="I1118">
        <v>14.9</v>
      </c>
      <c r="J1118" s="48">
        <v>0</v>
      </c>
      <c r="K1118" t="s">
        <v>21</v>
      </c>
      <c r="L1118" t="s">
        <v>21</v>
      </c>
      <c r="M1118" s="42">
        <v>127305.2</v>
      </c>
      <c r="N1118" s="4">
        <v>121.7119723</v>
      </c>
      <c r="O1118" s="5">
        <v>15494566.976</v>
      </c>
      <c r="P1118">
        <v>1117</v>
      </c>
    </row>
    <row r="1119" spans="1:16" hidden="1" x14ac:dyDescent="0.3">
      <c r="A1119" s="3">
        <v>43122</v>
      </c>
      <c r="B1119" s="3" t="str">
        <f t="shared" si="17"/>
        <v>Q1-2018</v>
      </c>
      <c r="C1119" t="s">
        <v>2</v>
      </c>
      <c r="D1119">
        <v>4</v>
      </c>
      <c r="E1119" t="s">
        <v>7</v>
      </c>
      <c r="F1119" s="1" t="str">
        <f>TEXT(EnergyDemand__2_14[[#This Row],[Date]],"yyyy")</f>
        <v>2018</v>
      </c>
      <c r="G1119">
        <v>20.5</v>
      </c>
      <c r="H1119">
        <v>23.9</v>
      </c>
      <c r="I1119">
        <v>27.3</v>
      </c>
      <c r="J1119" s="48">
        <v>0</v>
      </c>
      <c r="K1119" t="s">
        <v>21</v>
      </c>
      <c r="L1119" t="s">
        <v>21</v>
      </c>
      <c r="M1119" s="42">
        <v>137955.42499999999</v>
      </c>
      <c r="N1119" s="4">
        <v>115.1294838</v>
      </c>
      <c r="O1119" s="5">
        <v>15882736.867699999</v>
      </c>
      <c r="P1119">
        <v>1118</v>
      </c>
    </row>
    <row r="1120" spans="1:16" hidden="1" x14ac:dyDescent="0.3">
      <c r="A1120" s="3">
        <v>43123</v>
      </c>
      <c r="B1120" s="3" t="str">
        <f t="shared" si="17"/>
        <v>Q1-2018</v>
      </c>
      <c r="C1120" t="s">
        <v>2</v>
      </c>
      <c r="D1120">
        <v>4</v>
      </c>
      <c r="E1120" t="s">
        <v>8</v>
      </c>
      <c r="F1120" s="1" t="str">
        <f>TEXT(EnergyDemand__2_14[[#This Row],[Date]],"yyyy")</f>
        <v>2018</v>
      </c>
      <c r="G1120">
        <v>18</v>
      </c>
      <c r="H1120">
        <v>23.6</v>
      </c>
      <c r="I1120">
        <v>28.3</v>
      </c>
      <c r="J1120" s="48">
        <v>0</v>
      </c>
      <c r="K1120" t="s">
        <v>21</v>
      </c>
      <c r="L1120" t="s">
        <v>21</v>
      </c>
      <c r="M1120" s="42">
        <v>128314.47</v>
      </c>
      <c r="N1120" s="4">
        <v>102.3741093</v>
      </c>
      <c r="O1120" s="5">
        <v>13136079.5766</v>
      </c>
      <c r="P1120">
        <v>1119</v>
      </c>
    </row>
    <row r="1121" spans="1:16" hidden="1" x14ac:dyDescent="0.3">
      <c r="A1121" s="3">
        <v>43124</v>
      </c>
      <c r="B1121" s="3" t="str">
        <f t="shared" si="17"/>
        <v>Q1-2018</v>
      </c>
      <c r="C1121" t="s">
        <v>2</v>
      </c>
      <c r="D1121">
        <v>4</v>
      </c>
      <c r="E1121" t="s">
        <v>9</v>
      </c>
      <c r="F1121" s="1" t="str">
        <f>TEXT(EnergyDemand__2_14[[#This Row],[Date]],"yyyy")</f>
        <v>2018</v>
      </c>
      <c r="G1121">
        <v>14.8</v>
      </c>
      <c r="H1121">
        <v>23.3</v>
      </c>
      <c r="I1121">
        <v>27.5</v>
      </c>
      <c r="J1121" s="48">
        <v>0</v>
      </c>
      <c r="K1121" t="s">
        <v>21</v>
      </c>
      <c r="L1121" t="s">
        <v>21</v>
      </c>
      <c r="M1121" s="42">
        <v>128899.765</v>
      </c>
      <c r="N1121" s="4">
        <v>103.427874</v>
      </c>
      <c r="O1121" s="5">
        <v>13331828.653000001</v>
      </c>
      <c r="P1121">
        <v>1120</v>
      </c>
    </row>
    <row r="1122" spans="1:16" hidden="1" x14ac:dyDescent="0.3">
      <c r="A1122" s="3">
        <v>43125</v>
      </c>
      <c r="B1122" s="3" t="str">
        <f t="shared" si="17"/>
        <v>Q1-2018</v>
      </c>
      <c r="C1122" t="s">
        <v>2</v>
      </c>
      <c r="D1122">
        <v>4</v>
      </c>
      <c r="E1122" t="s">
        <v>3</v>
      </c>
      <c r="F1122" s="1" t="str">
        <f>TEXT(EnergyDemand__2_14[[#This Row],[Date]],"yyyy")</f>
        <v>2018</v>
      </c>
      <c r="G1122">
        <v>17.100000000000001</v>
      </c>
      <c r="H1122">
        <v>26.6</v>
      </c>
      <c r="I1122">
        <v>28.1</v>
      </c>
      <c r="J1122" s="48">
        <v>0</v>
      </c>
      <c r="K1122" t="s">
        <v>21</v>
      </c>
      <c r="L1122" t="s">
        <v>21</v>
      </c>
      <c r="M1122" s="42">
        <v>139245.21</v>
      </c>
      <c r="N1122" s="4">
        <v>155.5028059</v>
      </c>
      <c r="O1122" s="5">
        <v>21653020.8631</v>
      </c>
      <c r="P1122">
        <v>1121</v>
      </c>
    </row>
    <row r="1123" spans="1:16" hidden="1" x14ac:dyDescent="0.3">
      <c r="A1123" s="3">
        <v>43126</v>
      </c>
      <c r="B1123" s="3" t="str">
        <f t="shared" si="17"/>
        <v>Q1-2018</v>
      </c>
      <c r="C1123" t="s">
        <v>2</v>
      </c>
      <c r="D1123">
        <v>4</v>
      </c>
      <c r="E1123" t="s">
        <v>4</v>
      </c>
      <c r="F1123" s="1" t="str">
        <f>TEXT(EnergyDemand__2_14[[#This Row],[Date]],"yyyy")</f>
        <v>2018</v>
      </c>
      <c r="G1123">
        <v>19.399999999999999</v>
      </c>
      <c r="H1123">
        <v>28.4</v>
      </c>
      <c r="I1123">
        <v>19.899999999999999</v>
      </c>
      <c r="J1123" s="48">
        <v>0</v>
      </c>
      <c r="K1123" t="s">
        <v>21</v>
      </c>
      <c r="L1123" t="s">
        <v>22</v>
      </c>
      <c r="M1123" s="42">
        <v>128599.46</v>
      </c>
      <c r="N1123" s="4">
        <v>91.434892809999994</v>
      </c>
      <c r="O1123" s="5">
        <v>11758477.840500001</v>
      </c>
      <c r="P1123">
        <v>1122</v>
      </c>
    </row>
    <row r="1124" spans="1:16" hidden="1" x14ac:dyDescent="0.3">
      <c r="A1124" s="3">
        <v>43127</v>
      </c>
      <c r="B1124" s="3" t="str">
        <f t="shared" si="17"/>
        <v>Q1-2018</v>
      </c>
      <c r="C1124" t="s">
        <v>2</v>
      </c>
      <c r="D1124">
        <v>4</v>
      </c>
      <c r="E1124" t="s">
        <v>5</v>
      </c>
      <c r="F1124" s="1" t="str">
        <f>TEXT(EnergyDemand__2_14[[#This Row],[Date]],"yyyy")</f>
        <v>2018</v>
      </c>
      <c r="G1124">
        <v>21.2</v>
      </c>
      <c r="H1124">
        <v>33.200000000000003</v>
      </c>
      <c r="I1124">
        <v>27.5</v>
      </c>
      <c r="J1124" s="48">
        <v>3.4</v>
      </c>
      <c r="K1124" t="s">
        <v>21</v>
      </c>
      <c r="L1124" t="s">
        <v>21</v>
      </c>
      <c r="M1124" s="42">
        <v>139114.58499999999</v>
      </c>
      <c r="N1124" s="4">
        <v>104.878878</v>
      </c>
      <c r="O1124" s="5">
        <v>14590181.588199999</v>
      </c>
      <c r="P1124">
        <v>1123</v>
      </c>
    </row>
    <row r="1125" spans="1:16" hidden="1" x14ac:dyDescent="0.3">
      <c r="A1125" s="3">
        <v>43128</v>
      </c>
      <c r="B1125" s="3" t="str">
        <f t="shared" si="17"/>
        <v>Q1-2018</v>
      </c>
      <c r="C1125" t="s">
        <v>2</v>
      </c>
      <c r="D1125">
        <v>4</v>
      </c>
      <c r="E1125" t="s">
        <v>6</v>
      </c>
      <c r="F1125" s="1" t="str">
        <f>TEXT(EnergyDemand__2_14[[#This Row],[Date]],"yyyy")</f>
        <v>2018</v>
      </c>
      <c r="G1125">
        <v>22.7</v>
      </c>
      <c r="H1125">
        <v>38.1</v>
      </c>
      <c r="I1125">
        <v>28.5</v>
      </c>
      <c r="J1125" s="48">
        <v>0</v>
      </c>
      <c r="K1125" t="s">
        <v>21</v>
      </c>
      <c r="L1125" t="s">
        <v>21</v>
      </c>
      <c r="M1125" s="42">
        <v>159436.69</v>
      </c>
      <c r="N1125" s="4">
        <v>290.41964400000001</v>
      </c>
      <c r="O1125" s="5">
        <v>46303546.750299998</v>
      </c>
      <c r="P1125">
        <v>1124</v>
      </c>
    </row>
    <row r="1126" spans="1:16" hidden="1" x14ac:dyDescent="0.3">
      <c r="A1126" s="3">
        <v>43129</v>
      </c>
      <c r="B1126" s="3" t="str">
        <f t="shared" si="17"/>
        <v>Q1-2018</v>
      </c>
      <c r="C1126" t="s">
        <v>2</v>
      </c>
      <c r="D1126">
        <v>5</v>
      </c>
      <c r="E1126" t="s">
        <v>7</v>
      </c>
      <c r="F1126" s="1" t="str">
        <f>TEXT(EnergyDemand__2_14[[#This Row],[Date]],"yyyy")</f>
        <v>2018</v>
      </c>
      <c r="G1126">
        <v>27.8</v>
      </c>
      <c r="H1126">
        <v>33.5</v>
      </c>
      <c r="I1126">
        <v>7.3</v>
      </c>
      <c r="J1126" s="48">
        <v>0</v>
      </c>
      <c r="K1126" t="s">
        <v>21</v>
      </c>
      <c r="L1126" t="s">
        <v>21</v>
      </c>
      <c r="M1126" s="42">
        <v>160437.565</v>
      </c>
      <c r="N1126" s="4">
        <v>107.6574249</v>
      </c>
      <c r="O1126" s="5">
        <v>17272295.105099998</v>
      </c>
      <c r="P1126">
        <v>1125</v>
      </c>
    </row>
    <row r="1127" spans="1:16" hidden="1" x14ac:dyDescent="0.3">
      <c r="A1127" s="3">
        <v>43130</v>
      </c>
      <c r="B1127" s="3" t="str">
        <f t="shared" si="17"/>
        <v>Q1-2018</v>
      </c>
      <c r="C1127" t="s">
        <v>2</v>
      </c>
      <c r="D1127">
        <v>5</v>
      </c>
      <c r="E1127" t="s">
        <v>8</v>
      </c>
      <c r="F1127" s="1" t="str">
        <f>TEXT(EnergyDemand__2_14[[#This Row],[Date]],"yyyy")</f>
        <v>2018</v>
      </c>
      <c r="G1127">
        <v>15.6</v>
      </c>
      <c r="H1127">
        <v>21</v>
      </c>
      <c r="I1127">
        <v>14.1</v>
      </c>
      <c r="J1127" s="48">
        <v>38.799999999999997</v>
      </c>
      <c r="K1127" t="s">
        <v>21</v>
      </c>
      <c r="L1127" t="s">
        <v>21</v>
      </c>
      <c r="M1127" s="42">
        <v>115239.57</v>
      </c>
      <c r="N1127" s="4">
        <v>78.574438810000004</v>
      </c>
      <c r="O1127" s="5">
        <v>9054884.5415000003</v>
      </c>
      <c r="P1127">
        <v>1126</v>
      </c>
    </row>
    <row r="1128" spans="1:16" hidden="1" x14ac:dyDescent="0.3">
      <c r="A1128" s="3">
        <v>43131</v>
      </c>
      <c r="B1128" s="3" t="str">
        <f t="shared" si="17"/>
        <v>Q1-2018</v>
      </c>
      <c r="C1128" t="s">
        <v>2</v>
      </c>
      <c r="D1128">
        <v>5</v>
      </c>
      <c r="E1128" t="s">
        <v>9</v>
      </c>
      <c r="F1128" s="1" t="str">
        <f>TEXT(EnergyDemand__2_14[[#This Row],[Date]],"yyyy")</f>
        <v>2018</v>
      </c>
      <c r="G1128">
        <v>14.6</v>
      </c>
      <c r="H1128">
        <v>19.100000000000001</v>
      </c>
      <c r="I1128">
        <v>19.600000000000001</v>
      </c>
      <c r="J1128" s="48">
        <v>0</v>
      </c>
      <c r="K1128" t="s">
        <v>22</v>
      </c>
      <c r="L1128" t="s">
        <v>21</v>
      </c>
      <c r="M1128" s="42">
        <v>108524.18</v>
      </c>
      <c r="N1128" s="4">
        <v>65.217558049999994</v>
      </c>
      <c r="O1128" s="5">
        <v>7077682.0089999996</v>
      </c>
      <c r="P1128">
        <v>1127</v>
      </c>
    </row>
    <row r="1129" spans="1:16" hidden="1" x14ac:dyDescent="0.3">
      <c r="A1129" s="3">
        <v>43132</v>
      </c>
      <c r="B1129" s="3" t="str">
        <f t="shared" si="17"/>
        <v>Q1-2018</v>
      </c>
      <c r="C1129" t="s">
        <v>10</v>
      </c>
      <c r="D1129">
        <v>5</v>
      </c>
      <c r="E1129" t="s">
        <v>3</v>
      </c>
      <c r="F1129" s="1" t="str">
        <f>TEXT(EnergyDemand__2_14[[#This Row],[Date]],"yyyy")</f>
        <v>2018</v>
      </c>
      <c r="G1129">
        <v>12.1</v>
      </c>
      <c r="H1129">
        <v>22.5</v>
      </c>
      <c r="I1129">
        <v>28.9</v>
      </c>
      <c r="J1129" s="48">
        <v>0.2</v>
      </c>
      <c r="K1129" t="s">
        <v>22</v>
      </c>
      <c r="L1129" t="s">
        <v>21</v>
      </c>
      <c r="M1129" s="42">
        <v>109949.21</v>
      </c>
      <c r="N1129" s="4">
        <v>72.412229809999999</v>
      </c>
      <c r="O1129" s="5">
        <v>7961667.4619000005</v>
      </c>
      <c r="P1129">
        <v>1128</v>
      </c>
    </row>
    <row r="1130" spans="1:16" hidden="1" x14ac:dyDescent="0.3">
      <c r="A1130" s="3">
        <v>43133</v>
      </c>
      <c r="B1130" s="3" t="str">
        <f t="shared" si="17"/>
        <v>Q1-2018</v>
      </c>
      <c r="C1130" t="s">
        <v>10</v>
      </c>
      <c r="D1130">
        <v>5</v>
      </c>
      <c r="E1130" t="s">
        <v>4</v>
      </c>
      <c r="F1130" s="1" t="str">
        <f>TEXT(EnergyDemand__2_14[[#This Row],[Date]],"yyyy")</f>
        <v>2018</v>
      </c>
      <c r="G1130">
        <v>13.4</v>
      </c>
      <c r="H1130">
        <v>22.1</v>
      </c>
      <c r="I1130">
        <v>28.4</v>
      </c>
      <c r="J1130" s="48">
        <v>0</v>
      </c>
      <c r="K1130" t="s">
        <v>22</v>
      </c>
      <c r="L1130" t="s">
        <v>21</v>
      </c>
      <c r="M1130" s="42">
        <v>112946.34</v>
      </c>
      <c r="N1130" s="4">
        <v>80.454353729999994</v>
      </c>
      <c r="O1130" s="5">
        <v>9087024.7908999994</v>
      </c>
      <c r="P1130">
        <v>1129</v>
      </c>
    </row>
    <row r="1131" spans="1:16" hidden="1" x14ac:dyDescent="0.3">
      <c r="A1131" s="3">
        <v>43134</v>
      </c>
      <c r="B1131" s="3" t="str">
        <f t="shared" si="17"/>
        <v>Q1-2018</v>
      </c>
      <c r="C1131" t="s">
        <v>10</v>
      </c>
      <c r="D1131">
        <v>5</v>
      </c>
      <c r="E1131" t="s">
        <v>5</v>
      </c>
      <c r="F1131" s="1" t="str">
        <f>TEXT(EnergyDemand__2_14[[#This Row],[Date]],"yyyy")</f>
        <v>2018</v>
      </c>
      <c r="G1131">
        <v>15.8</v>
      </c>
      <c r="H1131">
        <v>28.1</v>
      </c>
      <c r="I1131">
        <v>26.7</v>
      </c>
      <c r="J1131" s="48">
        <v>0</v>
      </c>
      <c r="K1131" t="s">
        <v>22</v>
      </c>
      <c r="L1131" t="s">
        <v>21</v>
      </c>
      <c r="M1131" s="42">
        <v>104947.325</v>
      </c>
      <c r="N1131" s="4">
        <v>86.517007910000004</v>
      </c>
      <c r="O1131" s="5">
        <v>9079728.5471999999</v>
      </c>
      <c r="P1131">
        <v>1130</v>
      </c>
    </row>
    <row r="1132" spans="1:16" hidden="1" x14ac:dyDescent="0.3">
      <c r="A1132" s="3">
        <v>43135</v>
      </c>
      <c r="B1132" s="3" t="str">
        <f t="shared" si="17"/>
        <v>Q1-2018</v>
      </c>
      <c r="C1132" t="s">
        <v>10</v>
      </c>
      <c r="D1132">
        <v>5</v>
      </c>
      <c r="E1132" t="s">
        <v>6</v>
      </c>
      <c r="F1132" s="1" t="str">
        <f>TEXT(EnergyDemand__2_14[[#This Row],[Date]],"yyyy")</f>
        <v>2018</v>
      </c>
      <c r="G1132">
        <v>14.7</v>
      </c>
      <c r="H1132">
        <v>25.7</v>
      </c>
      <c r="I1132">
        <v>28.5</v>
      </c>
      <c r="J1132" s="48">
        <v>0</v>
      </c>
      <c r="K1132" t="s">
        <v>22</v>
      </c>
      <c r="L1132" t="s">
        <v>21</v>
      </c>
      <c r="M1132" s="42">
        <v>106065.935</v>
      </c>
      <c r="N1132" s="4">
        <v>98.921846560000006</v>
      </c>
      <c r="O1132" s="5">
        <v>10492238.147299999</v>
      </c>
      <c r="P1132">
        <v>1131</v>
      </c>
    </row>
    <row r="1133" spans="1:16" hidden="1" x14ac:dyDescent="0.3">
      <c r="A1133" s="3">
        <v>43136</v>
      </c>
      <c r="B1133" s="3" t="str">
        <f t="shared" si="17"/>
        <v>Q1-2018</v>
      </c>
      <c r="C1133" t="s">
        <v>10</v>
      </c>
      <c r="D1133">
        <v>6</v>
      </c>
      <c r="E1133" t="s">
        <v>7</v>
      </c>
      <c r="F1133" s="1" t="str">
        <f>TEXT(EnergyDemand__2_14[[#This Row],[Date]],"yyyy")</f>
        <v>2018</v>
      </c>
      <c r="G1133">
        <v>17</v>
      </c>
      <c r="H1133">
        <v>25.7</v>
      </c>
      <c r="I1133">
        <v>24</v>
      </c>
      <c r="J1133" s="48">
        <v>0</v>
      </c>
      <c r="K1133" t="s">
        <v>22</v>
      </c>
      <c r="L1133" t="s">
        <v>21</v>
      </c>
      <c r="M1133" s="42">
        <v>126465.96</v>
      </c>
      <c r="N1133" s="4">
        <v>103.83019280000001</v>
      </c>
      <c r="O1133" s="5">
        <v>13130985.009400001</v>
      </c>
      <c r="P1133">
        <v>1132</v>
      </c>
    </row>
    <row r="1134" spans="1:16" hidden="1" x14ac:dyDescent="0.3">
      <c r="A1134" s="3">
        <v>43137</v>
      </c>
      <c r="B1134" s="3" t="str">
        <f t="shared" si="17"/>
        <v>Q1-2018</v>
      </c>
      <c r="C1134" t="s">
        <v>10</v>
      </c>
      <c r="D1134">
        <v>6</v>
      </c>
      <c r="E1134" t="s">
        <v>8</v>
      </c>
      <c r="F1134" s="1" t="str">
        <f>TEXT(EnergyDemand__2_14[[#This Row],[Date]],"yyyy")</f>
        <v>2018</v>
      </c>
      <c r="G1134">
        <v>17.7</v>
      </c>
      <c r="H1134">
        <v>29.9</v>
      </c>
      <c r="I1134">
        <v>27.6</v>
      </c>
      <c r="J1134" s="48">
        <v>0</v>
      </c>
      <c r="K1134" t="s">
        <v>22</v>
      </c>
      <c r="L1134" t="s">
        <v>21</v>
      </c>
      <c r="M1134" s="42">
        <v>137539.72500000001</v>
      </c>
      <c r="N1134" s="4">
        <v>104.2296312</v>
      </c>
      <c r="O1134" s="5">
        <v>14335714.812100001</v>
      </c>
      <c r="P1134">
        <v>1133</v>
      </c>
    </row>
    <row r="1135" spans="1:16" hidden="1" x14ac:dyDescent="0.3">
      <c r="A1135" s="3">
        <v>43138</v>
      </c>
      <c r="B1135" s="3" t="str">
        <f t="shared" si="17"/>
        <v>Q1-2018</v>
      </c>
      <c r="C1135" t="s">
        <v>10</v>
      </c>
      <c r="D1135">
        <v>6</v>
      </c>
      <c r="E1135" t="s">
        <v>9</v>
      </c>
      <c r="F1135" s="1" t="str">
        <f>TEXT(EnergyDemand__2_14[[#This Row],[Date]],"yyyy")</f>
        <v>2018</v>
      </c>
      <c r="G1135">
        <v>18.7</v>
      </c>
      <c r="H1135">
        <v>37.4</v>
      </c>
      <c r="I1135">
        <v>27.1</v>
      </c>
      <c r="J1135" s="48">
        <v>0</v>
      </c>
      <c r="K1135" t="s">
        <v>22</v>
      </c>
      <c r="L1135" t="s">
        <v>21</v>
      </c>
      <c r="M1135" s="42">
        <v>159307.315</v>
      </c>
      <c r="N1135" s="4">
        <v>624.26093430000003</v>
      </c>
      <c r="O1135" s="5">
        <v>99449333.302699998</v>
      </c>
      <c r="P1135">
        <v>1134</v>
      </c>
    </row>
    <row r="1136" spans="1:16" hidden="1" x14ac:dyDescent="0.3">
      <c r="A1136" s="3">
        <v>43139</v>
      </c>
      <c r="B1136" s="3" t="str">
        <f t="shared" si="17"/>
        <v>Q1-2018</v>
      </c>
      <c r="C1136" t="s">
        <v>10</v>
      </c>
      <c r="D1136">
        <v>6</v>
      </c>
      <c r="E1136" t="s">
        <v>3</v>
      </c>
      <c r="F1136" s="1" t="str">
        <f>TEXT(EnergyDemand__2_14[[#This Row],[Date]],"yyyy")</f>
        <v>2018</v>
      </c>
      <c r="G1136">
        <v>20.6</v>
      </c>
      <c r="H1136">
        <v>27.5</v>
      </c>
      <c r="I1136">
        <v>15.8</v>
      </c>
      <c r="J1136" s="48">
        <v>0</v>
      </c>
      <c r="K1136" t="s">
        <v>22</v>
      </c>
      <c r="L1136" t="s">
        <v>21</v>
      </c>
      <c r="M1136" s="42">
        <v>149473.01</v>
      </c>
      <c r="N1136" s="4">
        <v>106.6526349</v>
      </c>
      <c r="O1136" s="5">
        <v>15941690.3629</v>
      </c>
      <c r="P1136">
        <v>1135</v>
      </c>
    </row>
    <row r="1137" spans="1:16" hidden="1" x14ac:dyDescent="0.3">
      <c r="A1137" s="3">
        <v>43140</v>
      </c>
      <c r="B1137" s="3" t="str">
        <f t="shared" si="17"/>
        <v>Q1-2018</v>
      </c>
      <c r="C1137" t="s">
        <v>10</v>
      </c>
      <c r="D1137">
        <v>6</v>
      </c>
      <c r="E1137" t="s">
        <v>4</v>
      </c>
      <c r="F1137" s="1" t="str">
        <f>TEXT(EnergyDemand__2_14[[#This Row],[Date]],"yyyy")</f>
        <v>2018</v>
      </c>
      <c r="G1137">
        <v>20.399999999999999</v>
      </c>
      <c r="H1137">
        <v>24.9</v>
      </c>
      <c r="I1137">
        <v>17.2</v>
      </c>
      <c r="J1137" s="48">
        <v>0</v>
      </c>
      <c r="K1137" t="s">
        <v>22</v>
      </c>
      <c r="L1137" t="s">
        <v>21</v>
      </c>
      <c r="M1137" s="42">
        <v>137101.87</v>
      </c>
      <c r="N1137" s="4">
        <v>113.7060807</v>
      </c>
      <c r="O1137" s="5">
        <v>15589316.294299999</v>
      </c>
      <c r="P1137">
        <v>1136</v>
      </c>
    </row>
    <row r="1138" spans="1:16" hidden="1" x14ac:dyDescent="0.3">
      <c r="A1138" s="3">
        <v>43141</v>
      </c>
      <c r="B1138" s="3" t="str">
        <f t="shared" si="17"/>
        <v>Q1-2018</v>
      </c>
      <c r="C1138" t="s">
        <v>10</v>
      </c>
      <c r="D1138">
        <v>6</v>
      </c>
      <c r="E1138" t="s">
        <v>5</v>
      </c>
      <c r="F1138" s="1" t="str">
        <f>TEXT(EnergyDemand__2_14[[#This Row],[Date]],"yyyy")</f>
        <v>2018</v>
      </c>
      <c r="G1138">
        <v>18.7</v>
      </c>
      <c r="H1138">
        <v>30.3</v>
      </c>
      <c r="I1138">
        <v>6.6</v>
      </c>
      <c r="J1138" s="48">
        <v>0</v>
      </c>
      <c r="K1138" t="s">
        <v>22</v>
      </c>
      <c r="L1138" t="s">
        <v>21</v>
      </c>
      <c r="M1138" s="42">
        <v>118113.8</v>
      </c>
      <c r="N1138" s="4">
        <v>83.521526919999999</v>
      </c>
      <c r="O1138" s="5">
        <v>9865044.9263000004</v>
      </c>
      <c r="P1138">
        <v>1137</v>
      </c>
    </row>
    <row r="1139" spans="1:16" hidden="1" x14ac:dyDescent="0.3">
      <c r="A1139" s="3">
        <v>43142</v>
      </c>
      <c r="B1139" s="3" t="str">
        <f t="shared" si="17"/>
        <v>Q1-2018</v>
      </c>
      <c r="C1139" t="s">
        <v>10</v>
      </c>
      <c r="D1139">
        <v>6</v>
      </c>
      <c r="E1139" t="s">
        <v>6</v>
      </c>
      <c r="F1139" s="1" t="str">
        <f>TEXT(EnergyDemand__2_14[[#This Row],[Date]],"yyyy")</f>
        <v>2018</v>
      </c>
      <c r="G1139">
        <v>15.5</v>
      </c>
      <c r="H1139">
        <v>21.2</v>
      </c>
      <c r="I1139">
        <v>18.5</v>
      </c>
      <c r="J1139" s="48">
        <v>0</v>
      </c>
      <c r="K1139" t="s">
        <v>22</v>
      </c>
      <c r="L1139" t="s">
        <v>21</v>
      </c>
      <c r="M1139" s="42">
        <v>100440.29</v>
      </c>
      <c r="N1139" s="4">
        <v>66.272357439999993</v>
      </c>
      <c r="O1139" s="5">
        <v>6656414.8003000002</v>
      </c>
      <c r="P1139">
        <v>1138</v>
      </c>
    </row>
    <row r="1140" spans="1:16" hidden="1" x14ac:dyDescent="0.3">
      <c r="A1140" s="3">
        <v>43143</v>
      </c>
      <c r="B1140" s="3" t="str">
        <f t="shared" si="17"/>
        <v>Q1-2018</v>
      </c>
      <c r="C1140" t="s">
        <v>10</v>
      </c>
      <c r="D1140">
        <v>7</v>
      </c>
      <c r="E1140" t="s">
        <v>7</v>
      </c>
      <c r="F1140" s="1" t="str">
        <f>TEXT(EnergyDemand__2_14[[#This Row],[Date]],"yyyy")</f>
        <v>2018</v>
      </c>
      <c r="G1140">
        <v>16.3</v>
      </c>
      <c r="H1140">
        <v>23.6</v>
      </c>
      <c r="I1140">
        <v>22.2</v>
      </c>
      <c r="J1140" s="48">
        <v>0</v>
      </c>
      <c r="K1140" t="s">
        <v>22</v>
      </c>
      <c r="L1140" t="s">
        <v>21</v>
      </c>
      <c r="M1140" s="42">
        <v>116209.13</v>
      </c>
      <c r="N1140" s="4">
        <v>93.173935740000005</v>
      </c>
      <c r="O1140" s="5">
        <v>10827662.011</v>
      </c>
      <c r="P1140">
        <v>1139</v>
      </c>
    </row>
    <row r="1141" spans="1:16" hidden="1" x14ac:dyDescent="0.3">
      <c r="A1141" s="3">
        <v>43144</v>
      </c>
      <c r="B1141" s="3" t="str">
        <f t="shared" si="17"/>
        <v>Q1-2018</v>
      </c>
      <c r="C1141" t="s">
        <v>10</v>
      </c>
      <c r="D1141">
        <v>7</v>
      </c>
      <c r="E1141" t="s">
        <v>8</v>
      </c>
      <c r="F1141" s="1" t="str">
        <f>TEXT(EnergyDemand__2_14[[#This Row],[Date]],"yyyy")</f>
        <v>2018</v>
      </c>
      <c r="G1141">
        <v>13.6</v>
      </c>
      <c r="H1141">
        <v>29</v>
      </c>
      <c r="I1141">
        <v>26</v>
      </c>
      <c r="J1141" s="48">
        <v>0</v>
      </c>
      <c r="K1141" t="s">
        <v>22</v>
      </c>
      <c r="L1141" t="s">
        <v>21</v>
      </c>
      <c r="M1141" s="42">
        <v>124882.715</v>
      </c>
      <c r="N1141" s="4">
        <v>99.609433350000003</v>
      </c>
      <c r="O1141" s="5">
        <v>12439496.476399999</v>
      </c>
      <c r="P1141">
        <v>1140</v>
      </c>
    </row>
    <row r="1142" spans="1:16" hidden="1" x14ac:dyDescent="0.3">
      <c r="A1142" s="3">
        <v>43145</v>
      </c>
      <c r="B1142" s="3" t="str">
        <f t="shared" si="17"/>
        <v>Q1-2018</v>
      </c>
      <c r="C1142" t="s">
        <v>10</v>
      </c>
      <c r="D1142">
        <v>7</v>
      </c>
      <c r="E1142" t="s">
        <v>9</v>
      </c>
      <c r="F1142" s="1" t="str">
        <f>TEXT(EnergyDemand__2_14[[#This Row],[Date]],"yyyy")</f>
        <v>2018</v>
      </c>
      <c r="G1142">
        <v>17.5</v>
      </c>
      <c r="H1142">
        <v>23.3</v>
      </c>
      <c r="I1142">
        <v>22.8</v>
      </c>
      <c r="J1142" s="48">
        <v>0</v>
      </c>
      <c r="K1142" t="s">
        <v>22</v>
      </c>
      <c r="L1142" t="s">
        <v>21</v>
      </c>
      <c r="M1142" s="42">
        <v>115269.5</v>
      </c>
      <c r="N1142" s="4">
        <v>72.046428359999993</v>
      </c>
      <c r="O1142" s="5">
        <v>8304755.7737999996</v>
      </c>
      <c r="P1142">
        <v>1141</v>
      </c>
    </row>
    <row r="1143" spans="1:16" hidden="1" x14ac:dyDescent="0.3">
      <c r="A1143" s="3">
        <v>43146</v>
      </c>
      <c r="B1143" s="3" t="str">
        <f t="shared" si="17"/>
        <v>Q1-2018</v>
      </c>
      <c r="C1143" t="s">
        <v>10</v>
      </c>
      <c r="D1143">
        <v>7</v>
      </c>
      <c r="E1143" t="s">
        <v>3</v>
      </c>
      <c r="F1143" s="1" t="str">
        <f>TEXT(EnergyDemand__2_14[[#This Row],[Date]],"yyyy")</f>
        <v>2018</v>
      </c>
      <c r="G1143">
        <v>13.5</v>
      </c>
      <c r="H1143">
        <v>24.2</v>
      </c>
      <c r="I1143">
        <v>18.399999999999999</v>
      </c>
      <c r="J1143" s="48">
        <v>0</v>
      </c>
      <c r="K1143" t="s">
        <v>22</v>
      </c>
      <c r="L1143" t="s">
        <v>21</v>
      </c>
      <c r="M1143" s="42">
        <v>117260.245</v>
      </c>
      <c r="N1143" s="4">
        <v>83.187740950000006</v>
      </c>
      <c r="O1143" s="5">
        <v>9754614.8848000001</v>
      </c>
      <c r="P1143">
        <v>1142</v>
      </c>
    </row>
    <row r="1144" spans="1:16" hidden="1" x14ac:dyDescent="0.3">
      <c r="A1144" s="3">
        <v>43147</v>
      </c>
      <c r="B1144" s="3" t="str">
        <f t="shared" si="17"/>
        <v>Q1-2018</v>
      </c>
      <c r="C1144" t="s">
        <v>10</v>
      </c>
      <c r="D1144">
        <v>7</v>
      </c>
      <c r="E1144" t="s">
        <v>4</v>
      </c>
      <c r="F1144" s="1" t="str">
        <f>TEXT(EnergyDemand__2_14[[#This Row],[Date]],"yyyy")</f>
        <v>2018</v>
      </c>
      <c r="G1144">
        <v>15.7</v>
      </c>
      <c r="H1144">
        <v>22.2</v>
      </c>
      <c r="I1144">
        <v>24.8</v>
      </c>
      <c r="J1144" s="48">
        <v>0</v>
      </c>
      <c r="K1144" t="s">
        <v>22</v>
      </c>
      <c r="L1144" t="s">
        <v>21</v>
      </c>
      <c r="M1144" s="42">
        <v>114736.355</v>
      </c>
      <c r="N1144" s="4">
        <v>86.835346319999999</v>
      </c>
      <c r="O1144" s="5">
        <v>9963171.1218999997</v>
      </c>
      <c r="P1144">
        <v>1143</v>
      </c>
    </row>
    <row r="1145" spans="1:16" hidden="1" x14ac:dyDescent="0.3">
      <c r="A1145" s="3">
        <v>43148</v>
      </c>
      <c r="B1145" s="3" t="str">
        <f t="shared" si="17"/>
        <v>Q1-2018</v>
      </c>
      <c r="C1145" t="s">
        <v>10</v>
      </c>
      <c r="D1145">
        <v>7</v>
      </c>
      <c r="E1145" t="s">
        <v>5</v>
      </c>
      <c r="F1145" s="1" t="str">
        <f>TEXT(EnergyDemand__2_14[[#This Row],[Date]],"yyyy")</f>
        <v>2018</v>
      </c>
      <c r="G1145">
        <v>12.4</v>
      </c>
      <c r="H1145">
        <v>25.3</v>
      </c>
      <c r="I1145">
        <v>24.1</v>
      </c>
      <c r="J1145" s="48">
        <v>0</v>
      </c>
      <c r="K1145" t="s">
        <v>22</v>
      </c>
      <c r="L1145" t="s">
        <v>21</v>
      </c>
      <c r="M1145" s="42">
        <v>105799.935</v>
      </c>
      <c r="N1145" s="4">
        <v>82.758307090000002</v>
      </c>
      <c r="O1145" s="5">
        <v>8755823.5108000003</v>
      </c>
      <c r="P1145">
        <v>1144</v>
      </c>
    </row>
    <row r="1146" spans="1:16" hidden="1" x14ac:dyDescent="0.3">
      <c r="A1146" s="3">
        <v>43149</v>
      </c>
      <c r="B1146" s="3" t="str">
        <f t="shared" si="17"/>
        <v>Q1-2018</v>
      </c>
      <c r="C1146" t="s">
        <v>10</v>
      </c>
      <c r="D1146">
        <v>7</v>
      </c>
      <c r="E1146" t="s">
        <v>6</v>
      </c>
      <c r="F1146" s="1" t="str">
        <f>TEXT(EnergyDemand__2_14[[#This Row],[Date]],"yyyy")</f>
        <v>2018</v>
      </c>
      <c r="G1146">
        <v>13.6</v>
      </c>
      <c r="H1146">
        <v>24</v>
      </c>
      <c r="I1146">
        <v>20.5</v>
      </c>
      <c r="J1146" s="48">
        <v>0</v>
      </c>
      <c r="K1146" t="s">
        <v>22</v>
      </c>
      <c r="L1146" t="s">
        <v>21</v>
      </c>
      <c r="M1146" s="42">
        <v>105085.515</v>
      </c>
      <c r="N1146" s="4">
        <v>77.337616229999995</v>
      </c>
      <c r="O1146" s="5">
        <v>8127063.2303999998</v>
      </c>
      <c r="P1146">
        <v>1145</v>
      </c>
    </row>
    <row r="1147" spans="1:16" hidden="1" x14ac:dyDescent="0.3">
      <c r="A1147" s="3">
        <v>43150</v>
      </c>
      <c r="B1147" s="3" t="str">
        <f t="shared" si="17"/>
        <v>Q1-2018</v>
      </c>
      <c r="C1147" t="s">
        <v>10</v>
      </c>
      <c r="D1147">
        <v>8</v>
      </c>
      <c r="E1147" t="s">
        <v>7</v>
      </c>
      <c r="F1147" s="1" t="str">
        <f>TEXT(EnergyDemand__2_14[[#This Row],[Date]],"yyyy")</f>
        <v>2018</v>
      </c>
      <c r="G1147">
        <v>17.600000000000001</v>
      </c>
      <c r="H1147">
        <v>25.4</v>
      </c>
      <c r="I1147">
        <v>20.9</v>
      </c>
      <c r="J1147" s="48">
        <v>0.8</v>
      </c>
      <c r="K1147" t="s">
        <v>22</v>
      </c>
      <c r="L1147" t="s">
        <v>21</v>
      </c>
      <c r="M1147" s="42">
        <v>113116.425</v>
      </c>
      <c r="N1147" s="4">
        <v>74.677828180000006</v>
      </c>
      <c r="O1147" s="5">
        <v>8447288.9505000003</v>
      </c>
      <c r="P1147">
        <v>1146</v>
      </c>
    </row>
    <row r="1148" spans="1:16" hidden="1" x14ac:dyDescent="0.3">
      <c r="A1148" s="3">
        <v>43151</v>
      </c>
      <c r="B1148" s="3" t="str">
        <f t="shared" si="17"/>
        <v>Q1-2018</v>
      </c>
      <c r="C1148" t="s">
        <v>10</v>
      </c>
      <c r="D1148">
        <v>8</v>
      </c>
      <c r="E1148" t="s">
        <v>8</v>
      </c>
      <c r="F1148" s="1" t="str">
        <f>TEXT(EnergyDemand__2_14[[#This Row],[Date]],"yyyy")</f>
        <v>2018</v>
      </c>
      <c r="G1148">
        <v>14.1</v>
      </c>
      <c r="H1148">
        <v>29.5</v>
      </c>
      <c r="I1148">
        <v>25.5</v>
      </c>
      <c r="J1148" s="48">
        <v>0</v>
      </c>
      <c r="K1148" t="s">
        <v>22</v>
      </c>
      <c r="L1148" t="s">
        <v>21</v>
      </c>
      <c r="M1148" s="42">
        <v>120035.38499999999</v>
      </c>
      <c r="N1148" s="4">
        <v>78.800517830000004</v>
      </c>
      <c r="O1148" s="5">
        <v>9458850.4958999995</v>
      </c>
      <c r="P1148">
        <v>1147</v>
      </c>
    </row>
    <row r="1149" spans="1:16" hidden="1" x14ac:dyDescent="0.3">
      <c r="A1149" s="3">
        <v>43152</v>
      </c>
      <c r="B1149" s="3" t="str">
        <f t="shared" si="17"/>
        <v>Q1-2018</v>
      </c>
      <c r="C1149" t="s">
        <v>10</v>
      </c>
      <c r="D1149">
        <v>8</v>
      </c>
      <c r="E1149" t="s">
        <v>9</v>
      </c>
      <c r="F1149" s="1" t="str">
        <f>TEXT(EnergyDemand__2_14[[#This Row],[Date]],"yyyy")</f>
        <v>2018</v>
      </c>
      <c r="G1149">
        <v>16</v>
      </c>
      <c r="H1149">
        <v>29.3</v>
      </c>
      <c r="I1149">
        <v>16</v>
      </c>
      <c r="J1149" s="48">
        <v>0</v>
      </c>
      <c r="K1149" t="s">
        <v>22</v>
      </c>
      <c r="L1149" t="s">
        <v>21</v>
      </c>
      <c r="M1149" s="42">
        <v>124481.41499999999</v>
      </c>
      <c r="N1149" s="4">
        <v>84.555739439999996</v>
      </c>
      <c r="O1149" s="5">
        <v>10525618.0919</v>
      </c>
      <c r="P1149">
        <v>1148</v>
      </c>
    </row>
    <row r="1150" spans="1:16" hidden="1" x14ac:dyDescent="0.3">
      <c r="A1150" s="3">
        <v>43153</v>
      </c>
      <c r="B1150" s="3" t="str">
        <f t="shared" si="17"/>
        <v>Q1-2018</v>
      </c>
      <c r="C1150" t="s">
        <v>10</v>
      </c>
      <c r="D1150">
        <v>8</v>
      </c>
      <c r="E1150" t="s">
        <v>3</v>
      </c>
      <c r="F1150" s="1" t="str">
        <f>TEXT(EnergyDemand__2_14[[#This Row],[Date]],"yyyy")</f>
        <v>2018</v>
      </c>
      <c r="G1150">
        <v>20.3</v>
      </c>
      <c r="H1150">
        <v>31</v>
      </c>
      <c r="I1150">
        <v>16.8</v>
      </c>
      <c r="J1150" s="48">
        <v>0</v>
      </c>
      <c r="K1150" t="s">
        <v>22</v>
      </c>
      <c r="L1150" t="s">
        <v>21</v>
      </c>
      <c r="M1150" s="42">
        <v>133607.065</v>
      </c>
      <c r="N1150" s="4">
        <v>88.847838789999997</v>
      </c>
      <c r="O1150" s="5">
        <v>11870698.9723</v>
      </c>
      <c r="P1150">
        <v>1149</v>
      </c>
    </row>
    <row r="1151" spans="1:16" hidden="1" x14ac:dyDescent="0.3">
      <c r="A1151" s="3">
        <v>43154</v>
      </c>
      <c r="B1151" s="3" t="str">
        <f t="shared" si="17"/>
        <v>Q1-2018</v>
      </c>
      <c r="C1151" t="s">
        <v>10</v>
      </c>
      <c r="D1151">
        <v>8</v>
      </c>
      <c r="E1151" t="s">
        <v>4</v>
      </c>
      <c r="F1151" s="1" t="str">
        <f>TEXT(EnergyDemand__2_14[[#This Row],[Date]],"yyyy")</f>
        <v>2018</v>
      </c>
      <c r="G1151">
        <v>21.2</v>
      </c>
      <c r="H1151">
        <v>33.5</v>
      </c>
      <c r="I1151">
        <v>13.4</v>
      </c>
      <c r="J1151" s="48">
        <v>0.2</v>
      </c>
      <c r="K1151" t="s">
        <v>22</v>
      </c>
      <c r="L1151" t="s">
        <v>21</v>
      </c>
      <c r="M1151" s="42">
        <v>136328.345</v>
      </c>
      <c r="N1151" s="4">
        <v>85.713196379999999</v>
      </c>
      <c r="O1151" s="5">
        <v>11685138.2071</v>
      </c>
      <c r="P1151">
        <v>1150</v>
      </c>
    </row>
    <row r="1152" spans="1:16" hidden="1" x14ac:dyDescent="0.3">
      <c r="A1152" s="3">
        <v>43155</v>
      </c>
      <c r="B1152" s="3" t="str">
        <f t="shared" si="17"/>
        <v>Q1-2018</v>
      </c>
      <c r="C1152" t="s">
        <v>10</v>
      </c>
      <c r="D1152">
        <v>8</v>
      </c>
      <c r="E1152" t="s">
        <v>5</v>
      </c>
      <c r="F1152" s="1" t="str">
        <f>TEXT(EnergyDemand__2_14[[#This Row],[Date]],"yyyy")</f>
        <v>2018</v>
      </c>
      <c r="G1152">
        <v>22.7</v>
      </c>
      <c r="H1152">
        <v>31.6</v>
      </c>
      <c r="I1152">
        <v>4.8</v>
      </c>
      <c r="J1152" s="48">
        <v>0.4</v>
      </c>
      <c r="K1152" t="s">
        <v>22</v>
      </c>
      <c r="L1152" t="s">
        <v>21</v>
      </c>
      <c r="M1152" s="42">
        <v>119226.435</v>
      </c>
      <c r="N1152" s="4">
        <v>75.07065351</v>
      </c>
      <c r="O1152" s="5">
        <v>8950406.3911000006</v>
      </c>
      <c r="P1152">
        <v>1151</v>
      </c>
    </row>
    <row r="1153" spans="1:16" hidden="1" x14ac:dyDescent="0.3">
      <c r="A1153" s="3">
        <v>43156</v>
      </c>
      <c r="B1153" s="3" t="str">
        <f t="shared" si="17"/>
        <v>Q1-2018</v>
      </c>
      <c r="C1153" t="s">
        <v>10</v>
      </c>
      <c r="D1153">
        <v>8</v>
      </c>
      <c r="E1153" t="s">
        <v>6</v>
      </c>
      <c r="F1153" s="1" t="str">
        <f>TEXT(EnergyDemand__2_14[[#This Row],[Date]],"yyyy")</f>
        <v>2018</v>
      </c>
      <c r="G1153">
        <v>16.2</v>
      </c>
      <c r="H1153">
        <v>19.8</v>
      </c>
      <c r="I1153">
        <v>10</v>
      </c>
      <c r="J1153" s="48">
        <v>0</v>
      </c>
      <c r="K1153" t="s">
        <v>22</v>
      </c>
      <c r="L1153" t="s">
        <v>21</v>
      </c>
      <c r="M1153" s="42">
        <v>96305.07</v>
      </c>
      <c r="N1153" s="4">
        <v>55.999394809999998</v>
      </c>
      <c r="O1153" s="5">
        <v>5393025.6370999999</v>
      </c>
      <c r="P1153">
        <v>1152</v>
      </c>
    </row>
    <row r="1154" spans="1:16" hidden="1" x14ac:dyDescent="0.3">
      <c r="A1154" s="3">
        <v>43157</v>
      </c>
      <c r="B1154" s="3" t="str">
        <f t="shared" ref="B1154:B1217" si="18">"Q" &amp;INT((MONTH(A1154)+2)/3) &amp; "-" &amp; YEAR(A1154)</f>
        <v>Q1-2018</v>
      </c>
      <c r="C1154" t="s">
        <v>10</v>
      </c>
      <c r="D1154">
        <v>9</v>
      </c>
      <c r="E1154" t="s">
        <v>7</v>
      </c>
      <c r="F1154" s="1" t="str">
        <f>TEXT(EnergyDemand__2_14[[#This Row],[Date]],"yyyy")</f>
        <v>2018</v>
      </c>
      <c r="G1154">
        <v>14.3</v>
      </c>
      <c r="H1154">
        <v>26.5</v>
      </c>
      <c r="I1154">
        <v>24.3</v>
      </c>
      <c r="J1154" s="48">
        <v>0</v>
      </c>
      <c r="K1154" t="s">
        <v>22</v>
      </c>
      <c r="L1154" t="s">
        <v>21</v>
      </c>
      <c r="M1154" s="42">
        <v>117952.36500000001</v>
      </c>
      <c r="N1154" s="4">
        <v>76.805514340000002</v>
      </c>
      <c r="O1154" s="5">
        <v>9059392.0614</v>
      </c>
      <c r="P1154">
        <v>1153</v>
      </c>
    </row>
    <row r="1155" spans="1:16" hidden="1" x14ac:dyDescent="0.3">
      <c r="A1155" s="3">
        <v>43158</v>
      </c>
      <c r="B1155" s="3" t="str">
        <f t="shared" si="18"/>
        <v>Q1-2018</v>
      </c>
      <c r="C1155" t="s">
        <v>10</v>
      </c>
      <c r="D1155">
        <v>9</v>
      </c>
      <c r="E1155" t="s">
        <v>8</v>
      </c>
      <c r="F1155" s="1" t="str">
        <f>TEXT(EnergyDemand__2_14[[#This Row],[Date]],"yyyy")</f>
        <v>2018</v>
      </c>
      <c r="G1155">
        <v>14.9</v>
      </c>
      <c r="H1155">
        <v>31.3</v>
      </c>
      <c r="I1155">
        <v>24</v>
      </c>
      <c r="J1155" s="48">
        <v>0</v>
      </c>
      <c r="K1155" t="s">
        <v>22</v>
      </c>
      <c r="L1155" t="s">
        <v>21</v>
      </c>
      <c r="M1155" s="42">
        <v>127894.285</v>
      </c>
      <c r="N1155" s="4">
        <v>73.635400590000003</v>
      </c>
      <c r="O1155" s="5">
        <v>9417546.9090999998</v>
      </c>
      <c r="P1155">
        <v>1154</v>
      </c>
    </row>
    <row r="1156" spans="1:16" hidden="1" x14ac:dyDescent="0.3">
      <c r="A1156" s="3">
        <v>43159</v>
      </c>
      <c r="B1156" s="3" t="str">
        <f t="shared" si="18"/>
        <v>Q1-2018</v>
      </c>
      <c r="C1156" t="s">
        <v>10</v>
      </c>
      <c r="D1156">
        <v>9</v>
      </c>
      <c r="E1156" t="s">
        <v>9</v>
      </c>
      <c r="F1156" s="1" t="str">
        <f>TEXT(EnergyDemand__2_14[[#This Row],[Date]],"yyyy")</f>
        <v>2018</v>
      </c>
      <c r="G1156">
        <v>20</v>
      </c>
      <c r="H1156">
        <v>30.9</v>
      </c>
      <c r="I1156">
        <v>19.600000000000001</v>
      </c>
      <c r="J1156" s="48">
        <v>0</v>
      </c>
      <c r="K1156" t="s">
        <v>22</v>
      </c>
      <c r="L1156" t="s">
        <v>21</v>
      </c>
      <c r="M1156" s="42">
        <v>123400.17</v>
      </c>
      <c r="N1156" s="4">
        <v>69.092841730000004</v>
      </c>
      <c r="O1156" s="5">
        <v>8526068.4153000005</v>
      </c>
      <c r="P1156">
        <v>1155</v>
      </c>
    </row>
    <row r="1157" spans="1:16" hidden="1" x14ac:dyDescent="0.3">
      <c r="A1157" s="3">
        <v>43160</v>
      </c>
      <c r="B1157" s="3" t="str">
        <f t="shared" si="18"/>
        <v>Q1-2018</v>
      </c>
      <c r="C1157" t="s">
        <v>11</v>
      </c>
      <c r="D1157">
        <v>9</v>
      </c>
      <c r="E1157" t="s">
        <v>3</v>
      </c>
      <c r="F1157" s="1" t="str">
        <f>TEXT(EnergyDemand__2_14[[#This Row],[Date]],"yyyy")</f>
        <v>2018</v>
      </c>
      <c r="G1157">
        <v>16.2</v>
      </c>
      <c r="H1157">
        <v>20.5</v>
      </c>
      <c r="I1157">
        <v>17.7</v>
      </c>
      <c r="J1157" s="48">
        <v>0.8</v>
      </c>
      <c r="K1157" t="s">
        <v>22</v>
      </c>
      <c r="L1157" t="s">
        <v>21</v>
      </c>
      <c r="M1157" s="42">
        <v>117346.26</v>
      </c>
      <c r="N1157" s="4">
        <v>78.60161635</v>
      </c>
      <c r="O1157" s="5">
        <v>9223605.7085999995</v>
      </c>
      <c r="P1157">
        <v>1156</v>
      </c>
    </row>
    <row r="1158" spans="1:16" hidden="1" x14ac:dyDescent="0.3">
      <c r="A1158" s="3">
        <v>43161</v>
      </c>
      <c r="B1158" s="3" t="str">
        <f t="shared" si="18"/>
        <v>Q1-2018</v>
      </c>
      <c r="C1158" t="s">
        <v>11</v>
      </c>
      <c r="D1158">
        <v>9</v>
      </c>
      <c r="E1158" t="s">
        <v>4</v>
      </c>
      <c r="F1158" s="1" t="str">
        <f>TEXT(EnergyDemand__2_14[[#This Row],[Date]],"yyyy")</f>
        <v>2018</v>
      </c>
      <c r="G1158">
        <v>14.5</v>
      </c>
      <c r="H1158">
        <v>22.8</v>
      </c>
      <c r="I1158">
        <v>19.600000000000001</v>
      </c>
      <c r="J1158" s="48">
        <v>0.4</v>
      </c>
      <c r="K1158" t="s">
        <v>22</v>
      </c>
      <c r="L1158" t="s">
        <v>21</v>
      </c>
      <c r="M1158" s="42">
        <v>119960.33</v>
      </c>
      <c r="N1158" s="4">
        <v>91.866531140000006</v>
      </c>
      <c r="O1158" s="5">
        <v>11020339.3915</v>
      </c>
      <c r="P1158">
        <v>1157</v>
      </c>
    </row>
    <row r="1159" spans="1:16" hidden="1" x14ac:dyDescent="0.3">
      <c r="A1159" s="3">
        <v>43162</v>
      </c>
      <c r="B1159" s="3" t="str">
        <f t="shared" si="18"/>
        <v>Q1-2018</v>
      </c>
      <c r="C1159" t="s">
        <v>11</v>
      </c>
      <c r="D1159">
        <v>9</v>
      </c>
      <c r="E1159" t="s">
        <v>5</v>
      </c>
      <c r="F1159" s="1" t="str">
        <f>TEXT(EnergyDemand__2_14[[#This Row],[Date]],"yyyy")</f>
        <v>2018</v>
      </c>
      <c r="G1159">
        <v>13.9</v>
      </c>
      <c r="H1159">
        <v>32.700000000000003</v>
      </c>
      <c r="I1159">
        <v>21.8</v>
      </c>
      <c r="J1159" s="48">
        <v>0</v>
      </c>
      <c r="K1159" t="s">
        <v>22</v>
      </c>
      <c r="L1159" t="s">
        <v>21</v>
      </c>
      <c r="M1159" s="42">
        <v>111096.30499999999</v>
      </c>
      <c r="N1159" s="4">
        <v>80.624052259999999</v>
      </c>
      <c r="O1159" s="5">
        <v>8957034.3002000004</v>
      </c>
      <c r="P1159">
        <v>1158</v>
      </c>
    </row>
    <row r="1160" spans="1:16" hidden="1" x14ac:dyDescent="0.3">
      <c r="A1160" s="3">
        <v>43163</v>
      </c>
      <c r="B1160" s="3" t="str">
        <f t="shared" si="18"/>
        <v>Q1-2018</v>
      </c>
      <c r="C1160" t="s">
        <v>11</v>
      </c>
      <c r="D1160">
        <v>9</v>
      </c>
      <c r="E1160" t="s">
        <v>6</v>
      </c>
      <c r="F1160" s="1" t="str">
        <f>TEXT(EnergyDemand__2_14[[#This Row],[Date]],"yyyy")</f>
        <v>2018</v>
      </c>
      <c r="G1160">
        <v>15.8</v>
      </c>
      <c r="H1160">
        <v>21</v>
      </c>
      <c r="I1160">
        <v>22.2</v>
      </c>
      <c r="J1160" s="48">
        <v>0</v>
      </c>
      <c r="K1160" t="s">
        <v>22</v>
      </c>
      <c r="L1160" t="s">
        <v>21</v>
      </c>
      <c r="M1160" s="42">
        <v>101334.2</v>
      </c>
      <c r="N1160" s="4">
        <v>72.599066879999995</v>
      </c>
      <c r="O1160" s="5">
        <v>7356768.3629999999</v>
      </c>
      <c r="P1160">
        <v>1159</v>
      </c>
    </row>
    <row r="1161" spans="1:16" hidden="1" x14ac:dyDescent="0.3">
      <c r="A1161" s="3">
        <v>43164</v>
      </c>
      <c r="B1161" s="3" t="str">
        <f t="shared" si="18"/>
        <v>Q1-2018</v>
      </c>
      <c r="C1161" t="s">
        <v>11</v>
      </c>
      <c r="D1161">
        <v>10</v>
      </c>
      <c r="E1161" t="s">
        <v>7</v>
      </c>
      <c r="F1161" s="1" t="str">
        <f>TEXT(EnergyDemand__2_14[[#This Row],[Date]],"yyyy")</f>
        <v>2018</v>
      </c>
      <c r="G1161">
        <v>14.9</v>
      </c>
      <c r="H1161">
        <v>21.1</v>
      </c>
      <c r="I1161">
        <v>16.600000000000001</v>
      </c>
      <c r="J1161" s="48">
        <v>0</v>
      </c>
      <c r="K1161" t="s">
        <v>22</v>
      </c>
      <c r="L1161" t="s">
        <v>21</v>
      </c>
      <c r="M1161" s="42">
        <v>112527.285</v>
      </c>
      <c r="N1161" s="4">
        <v>70.615557719999998</v>
      </c>
      <c r="O1161" s="5">
        <v>7946176.9890000001</v>
      </c>
      <c r="P1161">
        <v>1160</v>
      </c>
    </row>
    <row r="1162" spans="1:16" hidden="1" x14ac:dyDescent="0.3">
      <c r="A1162" s="3">
        <v>43165</v>
      </c>
      <c r="B1162" s="3" t="str">
        <f t="shared" si="18"/>
        <v>Q1-2018</v>
      </c>
      <c r="C1162" t="s">
        <v>11</v>
      </c>
      <c r="D1162">
        <v>10</v>
      </c>
      <c r="E1162" t="s">
        <v>8</v>
      </c>
      <c r="F1162" s="1" t="str">
        <f>TEXT(EnergyDemand__2_14[[#This Row],[Date]],"yyyy")</f>
        <v>2018</v>
      </c>
      <c r="G1162">
        <v>12.5</v>
      </c>
      <c r="H1162">
        <v>27.6</v>
      </c>
      <c r="I1162">
        <v>22.6</v>
      </c>
      <c r="J1162" s="48">
        <v>0</v>
      </c>
      <c r="K1162" t="s">
        <v>22</v>
      </c>
      <c r="L1162" t="s">
        <v>21</v>
      </c>
      <c r="M1162" s="42">
        <v>113850.81</v>
      </c>
      <c r="N1162" s="4">
        <v>61.354685359999998</v>
      </c>
      <c r="O1162" s="5">
        <v>6985280.6255000001</v>
      </c>
      <c r="P1162">
        <v>1161</v>
      </c>
    </row>
    <row r="1163" spans="1:16" hidden="1" x14ac:dyDescent="0.3">
      <c r="A1163" s="3">
        <v>43166</v>
      </c>
      <c r="B1163" s="3" t="str">
        <f t="shared" si="18"/>
        <v>Q1-2018</v>
      </c>
      <c r="C1163" t="s">
        <v>11</v>
      </c>
      <c r="D1163">
        <v>10</v>
      </c>
      <c r="E1163" t="s">
        <v>9</v>
      </c>
      <c r="F1163" s="1" t="str">
        <f>TEXT(EnergyDemand__2_14[[#This Row],[Date]],"yyyy")</f>
        <v>2018</v>
      </c>
      <c r="G1163">
        <v>14.4</v>
      </c>
      <c r="H1163">
        <v>28.5</v>
      </c>
      <c r="I1163">
        <v>22.4</v>
      </c>
      <c r="J1163" s="48">
        <v>0</v>
      </c>
      <c r="K1163" t="s">
        <v>22</v>
      </c>
      <c r="L1163" t="s">
        <v>21</v>
      </c>
      <c r="M1163" s="42">
        <v>122717.5</v>
      </c>
      <c r="N1163" s="4">
        <v>73.26754588</v>
      </c>
      <c r="O1163" s="5">
        <v>8991210.0614999998</v>
      </c>
      <c r="P1163">
        <v>1162</v>
      </c>
    </row>
    <row r="1164" spans="1:16" hidden="1" x14ac:dyDescent="0.3">
      <c r="A1164" s="3">
        <v>43167</v>
      </c>
      <c r="B1164" s="3" t="str">
        <f t="shared" si="18"/>
        <v>Q1-2018</v>
      </c>
      <c r="C1164" t="s">
        <v>11</v>
      </c>
      <c r="D1164">
        <v>10</v>
      </c>
      <c r="E1164" t="s">
        <v>3</v>
      </c>
      <c r="F1164" s="1" t="str">
        <f>TEXT(EnergyDemand__2_14[[#This Row],[Date]],"yyyy")</f>
        <v>2018</v>
      </c>
      <c r="G1164">
        <v>14.9</v>
      </c>
      <c r="H1164">
        <v>30.5</v>
      </c>
      <c r="I1164">
        <v>22.1</v>
      </c>
      <c r="J1164" s="48">
        <v>0</v>
      </c>
      <c r="K1164" t="s">
        <v>22</v>
      </c>
      <c r="L1164" t="s">
        <v>21</v>
      </c>
      <c r="M1164" s="42">
        <v>128732.59</v>
      </c>
      <c r="N1164" s="4">
        <v>94.574270459999994</v>
      </c>
      <c r="O1164" s="5">
        <v>12174790.7837</v>
      </c>
      <c r="P1164">
        <v>1163</v>
      </c>
    </row>
    <row r="1165" spans="1:16" hidden="1" x14ac:dyDescent="0.3">
      <c r="A1165" s="3">
        <v>43168</v>
      </c>
      <c r="B1165" s="3" t="str">
        <f t="shared" si="18"/>
        <v>Q1-2018</v>
      </c>
      <c r="C1165" t="s">
        <v>11</v>
      </c>
      <c r="D1165">
        <v>10</v>
      </c>
      <c r="E1165" t="s">
        <v>4</v>
      </c>
      <c r="F1165" s="1" t="str">
        <f>TEXT(EnergyDemand__2_14[[#This Row],[Date]],"yyyy")</f>
        <v>2018</v>
      </c>
      <c r="G1165">
        <v>14.6</v>
      </c>
      <c r="H1165">
        <v>28.8</v>
      </c>
      <c r="I1165">
        <v>21.9</v>
      </c>
      <c r="J1165" s="48">
        <v>0</v>
      </c>
      <c r="K1165" t="s">
        <v>22</v>
      </c>
      <c r="L1165" t="s">
        <v>21</v>
      </c>
      <c r="M1165" s="42">
        <v>127805.485</v>
      </c>
      <c r="N1165" s="4">
        <v>99.170499149999998</v>
      </c>
      <c r="O1165" s="5">
        <v>12674533.741599999</v>
      </c>
      <c r="P1165">
        <v>1164</v>
      </c>
    </row>
    <row r="1166" spans="1:16" hidden="1" x14ac:dyDescent="0.3">
      <c r="A1166" s="3">
        <v>43169</v>
      </c>
      <c r="B1166" s="3" t="str">
        <f t="shared" si="18"/>
        <v>Q1-2018</v>
      </c>
      <c r="C1166" t="s">
        <v>11</v>
      </c>
      <c r="D1166">
        <v>10</v>
      </c>
      <c r="E1166" t="s">
        <v>5</v>
      </c>
      <c r="F1166" s="1" t="str">
        <f>TEXT(EnergyDemand__2_14[[#This Row],[Date]],"yyyy")</f>
        <v>2018</v>
      </c>
      <c r="G1166">
        <v>14.3</v>
      </c>
      <c r="H1166">
        <v>35.1</v>
      </c>
      <c r="I1166">
        <v>21.6</v>
      </c>
      <c r="J1166" s="48">
        <v>0</v>
      </c>
      <c r="K1166" t="s">
        <v>22</v>
      </c>
      <c r="L1166" t="s">
        <v>21</v>
      </c>
      <c r="M1166" s="42">
        <v>120398.88499999999</v>
      </c>
      <c r="N1166" s="4">
        <v>91.988443200000006</v>
      </c>
      <c r="O1166" s="5">
        <v>11075305.994200001</v>
      </c>
      <c r="P1166">
        <v>1165</v>
      </c>
    </row>
    <row r="1167" spans="1:16" hidden="1" x14ac:dyDescent="0.3">
      <c r="A1167" s="3">
        <v>43170</v>
      </c>
      <c r="B1167" s="3" t="str">
        <f t="shared" si="18"/>
        <v>Q1-2018</v>
      </c>
      <c r="C1167" t="s">
        <v>11</v>
      </c>
      <c r="D1167">
        <v>10</v>
      </c>
      <c r="E1167" t="s">
        <v>6</v>
      </c>
      <c r="F1167" s="1" t="str">
        <f>TEXT(EnergyDemand__2_14[[#This Row],[Date]],"yyyy")</f>
        <v>2018</v>
      </c>
      <c r="G1167">
        <v>17</v>
      </c>
      <c r="H1167">
        <v>22.8</v>
      </c>
      <c r="I1167">
        <v>14.3</v>
      </c>
      <c r="J1167" s="48">
        <v>0</v>
      </c>
      <c r="K1167" t="s">
        <v>22</v>
      </c>
      <c r="L1167" t="s">
        <v>21</v>
      </c>
      <c r="M1167" s="42">
        <v>104486.18</v>
      </c>
      <c r="N1167" s="4">
        <v>74.152652579999994</v>
      </c>
      <c r="O1167" s="5">
        <v>7747927.4050000003</v>
      </c>
      <c r="P1167">
        <v>1166</v>
      </c>
    </row>
    <row r="1168" spans="1:16" hidden="1" x14ac:dyDescent="0.3">
      <c r="A1168" s="3">
        <v>43171</v>
      </c>
      <c r="B1168" s="3" t="str">
        <f t="shared" si="18"/>
        <v>Q1-2018</v>
      </c>
      <c r="C1168" t="s">
        <v>11</v>
      </c>
      <c r="D1168">
        <v>11</v>
      </c>
      <c r="E1168" t="s">
        <v>7</v>
      </c>
      <c r="F1168" s="1" t="str">
        <f>TEXT(EnergyDemand__2_14[[#This Row],[Date]],"yyyy")</f>
        <v>2018</v>
      </c>
      <c r="G1168">
        <v>16.7</v>
      </c>
      <c r="H1168">
        <v>20.9</v>
      </c>
      <c r="I1168">
        <v>10.199999999999999</v>
      </c>
      <c r="J1168" s="48">
        <v>0</v>
      </c>
      <c r="K1168" t="s">
        <v>22</v>
      </c>
      <c r="L1168" t="s">
        <v>22</v>
      </c>
      <c r="M1168" s="42">
        <v>97542.31</v>
      </c>
      <c r="N1168" s="4">
        <v>63.452204719999997</v>
      </c>
      <c r="O1168" s="5">
        <v>6189274.6229999997</v>
      </c>
      <c r="P1168">
        <v>1167</v>
      </c>
    </row>
    <row r="1169" spans="1:16" hidden="1" x14ac:dyDescent="0.3">
      <c r="A1169" s="3">
        <v>43172</v>
      </c>
      <c r="B1169" s="3" t="str">
        <f t="shared" si="18"/>
        <v>Q1-2018</v>
      </c>
      <c r="C1169" t="s">
        <v>11</v>
      </c>
      <c r="D1169">
        <v>11</v>
      </c>
      <c r="E1169" t="s">
        <v>8</v>
      </c>
      <c r="F1169" s="1" t="str">
        <f>TEXT(EnergyDemand__2_14[[#This Row],[Date]],"yyyy")</f>
        <v>2018</v>
      </c>
      <c r="G1169">
        <v>14.6</v>
      </c>
      <c r="H1169">
        <v>20.5</v>
      </c>
      <c r="I1169">
        <v>18.8</v>
      </c>
      <c r="J1169" s="48">
        <v>2.2000000000000002</v>
      </c>
      <c r="K1169" t="s">
        <v>22</v>
      </c>
      <c r="L1169" t="s">
        <v>21</v>
      </c>
      <c r="M1169" s="42">
        <v>112663.625</v>
      </c>
      <c r="N1169" s="4">
        <v>77.094966779999993</v>
      </c>
      <c r="O1169" s="5">
        <v>8685798.4266999997</v>
      </c>
      <c r="P1169">
        <v>1168</v>
      </c>
    </row>
    <row r="1170" spans="1:16" hidden="1" x14ac:dyDescent="0.3">
      <c r="A1170" s="3">
        <v>43173</v>
      </c>
      <c r="B1170" s="3" t="str">
        <f t="shared" si="18"/>
        <v>Q1-2018</v>
      </c>
      <c r="C1170" t="s">
        <v>11</v>
      </c>
      <c r="D1170">
        <v>11</v>
      </c>
      <c r="E1170" t="s">
        <v>9</v>
      </c>
      <c r="F1170" s="1" t="str">
        <f>TEXT(EnergyDemand__2_14[[#This Row],[Date]],"yyyy")</f>
        <v>2018</v>
      </c>
      <c r="G1170">
        <v>12.8</v>
      </c>
      <c r="H1170">
        <v>21.3</v>
      </c>
      <c r="I1170">
        <v>17.7</v>
      </c>
      <c r="J1170" s="48">
        <v>0</v>
      </c>
      <c r="K1170" t="s">
        <v>22</v>
      </c>
      <c r="L1170" t="s">
        <v>21</v>
      </c>
      <c r="M1170" s="42">
        <v>114195.35</v>
      </c>
      <c r="N1170" s="4">
        <v>97.281748919999998</v>
      </c>
      <c r="O1170" s="5">
        <v>11109123.3665</v>
      </c>
      <c r="P1170">
        <v>1169</v>
      </c>
    </row>
    <row r="1171" spans="1:16" hidden="1" x14ac:dyDescent="0.3">
      <c r="A1171" s="3">
        <v>43174</v>
      </c>
      <c r="B1171" s="3" t="str">
        <f t="shared" si="18"/>
        <v>Q1-2018</v>
      </c>
      <c r="C1171" t="s">
        <v>11</v>
      </c>
      <c r="D1171">
        <v>11</v>
      </c>
      <c r="E1171" t="s">
        <v>3</v>
      </c>
      <c r="F1171" s="1" t="str">
        <f>TEXT(EnergyDemand__2_14[[#This Row],[Date]],"yyyy")</f>
        <v>2018</v>
      </c>
      <c r="G1171">
        <v>15.3</v>
      </c>
      <c r="H1171">
        <v>20.8</v>
      </c>
      <c r="I1171">
        <v>13.9</v>
      </c>
      <c r="J1171" s="48">
        <v>0</v>
      </c>
      <c r="K1171" t="s">
        <v>22</v>
      </c>
      <c r="L1171" t="s">
        <v>21</v>
      </c>
      <c r="M1171" s="42">
        <v>116045.27</v>
      </c>
      <c r="N1171" s="4">
        <v>101.6909409</v>
      </c>
      <c r="O1171" s="5">
        <v>11800752.693299999</v>
      </c>
      <c r="P1171">
        <v>1170</v>
      </c>
    </row>
    <row r="1172" spans="1:16" hidden="1" x14ac:dyDescent="0.3">
      <c r="A1172" s="3">
        <v>43175</v>
      </c>
      <c r="B1172" s="3" t="str">
        <f t="shared" si="18"/>
        <v>Q1-2018</v>
      </c>
      <c r="C1172" t="s">
        <v>11</v>
      </c>
      <c r="D1172">
        <v>11</v>
      </c>
      <c r="E1172" t="s">
        <v>4</v>
      </c>
      <c r="F1172" s="1" t="str">
        <f>TEXT(EnergyDemand__2_14[[#This Row],[Date]],"yyyy")</f>
        <v>2018</v>
      </c>
      <c r="G1172">
        <v>12.5</v>
      </c>
      <c r="H1172">
        <v>24.4</v>
      </c>
      <c r="I1172">
        <v>15</v>
      </c>
      <c r="J1172" s="48">
        <v>0</v>
      </c>
      <c r="K1172" t="s">
        <v>22</v>
      </c>
      <c r="L1172" t="s">
        <v>21</v>
      </c>
      <c r="M1172" s="42">
        <v>116284.345</v>
      </c>
      <c r="N1172" s="4">
        <v>92.594232239999997</v>
      </c>
      <c r="O1172" s="5">
        <v>10767259.6468</v>
      </c>
      <c r="P1172">
        <v>1171</v>
      </c>
    </row>
    <row r="1173" spans="1:16" hidden="1" x14ac:dyDescent="0.3">
      <c r="A1173" s="3">
        <v>43176</v>
      </c>
      <c r="B1173" s="3" t="str">
        <f t="shared" si="18"/>
        <v>Q1-2018</v>
      </c>
      <c r="C1173" t="s">
        <v>11</v>
      </c>
      <c r="D1173">
        <v>11</v>
      </c>
      <c r="E1173" t="s">
        <v>5</v>
      </c>
      <c r="F1173" s="1" t="str">
        <f>TEXT(EnergyDemand__2_14[[#This Row],[Date]],"yyyy")</f>
        <v>2018</v>
      </c>
      <c r="G1173">
        <v>15.4</v>
      </c>
      <c r="H1173">
        <v>32</v>
      </c>
      <c r="I1173">
        <v>15.1</v>
      </c>
      <c r="J1173" s="48">
        <v>0</v>
      </c>
      <c r="K1173" t="s">
        <v>22</v>
      </c>
      <c r="L1173" t="s">
        <v>21</v>
      </c>
      <c r="M1173" s="42">
        <v>110715.12</v>
      </c>
      <c r="N1173" s="4">
        <v>75.229994289999993</v>
      </c>
      <c r="O1173" s="5">
        <v>8329097.8454</v>
      </c>
      <c r="P1173">
        <v>1172</v>
      </c>
    </row>
    <row r="1174" spans="1:16" hidden="1" x14ac:dyDescent="0.3">
      <c r="A1174" s="3">
        <v>43177</v>
      </c>
      <c r="B1174" s="3" t="str">
        <f t="shared" si="18"/>
        <v>Q1-2018</v>
      </c>
      <c r="C1174" t="s">
        <v>11</v>
      </c>
      <c r="D1174">
        <v>11</v>
      </c>
      <c r="E1174" t="s">
        <v>6</v>
      </c>
      <c r="F1174" s="1" t="str">
        <f>TEXT(EnergyDemand__2_14[[#This Row],[Date]],"yyyy")</f>
        <v>2018</v>
      </c>
      <c r="G1174">
        <v>22.6</v>
      </c>
      <c r="H1174">
        <v>23.1</v>
      </c>
      <c r="I1174">
        <v>13.4</v>
      </c>
      <c r="J1174" s="48">
        <v>0</v>
      </c>
      <c r="K1174" t="s">
        <v>22</v>
      </c>
      <c r="L1174" t="s">
        <v>21</v>
      </c>
      <c r="M1174" s="42">
        <v>97262.705000000002</v>
      </c>
      <c r="N1174" s="4">
        <v>62.872760649999996</v>
      </c>
      <c r="O1174" s="5">
        <v>6115174.7715999996</v>
      </c>
      <c r="P1174">
        <v>1173</v>
      </c>
    </row>
    <row r="1175" spans="1:16" hidden="1" x14ac:dyDescent="0.3">
      <c r="A1175" s="3">
        <v>43178</v>
      </c>
      <c r="B1175" s="3" t="str">
        <f t="shared" si="18"/>
        <v>Q1-2018</v>
      </c>
      <c r="C1175" t="s">
        <v>11</v>
      </c>
      <c r="D1175">
        <v>12</v>
      </c>
      <c r="E1175" t="s">
        <v>7</v>
      </c>
      <c r="F1175" s="1" t="str">
        <f>TEXT(EnergyDemand__2_14[[#This Row],[Date]],"yyyy")</f>
        <v>2018</v>
      </c>
      <c r="G1175">
        <v>13.2</v>
      </c>
      <c r="H1175">
        <v>28</v>
      </c>
      <c r="I1175">
        <v>17.8</v>
      </c>
      <c r="J1175" s="48">
        <v>0</v>
      </c>
      <c r="K1175" t="s">
        <v>22</v>
      </c>
      <c r="L1175" t="s">
        <v>21</v>
      </c>
      <c r="M1175" s="42">
        <v>111617.94500000001</v>
      </c>
      <c r="N1175" s="4">
        <v>77.170165359999999</v>
      </c>
      <c r="O1175" s="5">
        <v>8613575.2728000004</v>
      </c>
      <c r="P1175">
        <v>1174</v>
      </c>
    </row>
    <row r="1176" spans="1:16" hidden="1" x14ac:dyDescent="0.3">
      <c r="A1176" s="3">
        <v>43179</v>
      </c>
      <c r="B1176" s="3" t="str">
        <f t="shared" si="18"/>
        <v>Q1-2018</v>
      </c>
      <c r="C1176" t="s">
        <v>11</v>
      </c>
      <c r="D1176">
        <v>12</v>
      </c>
      <c r="E1176" t="s">
        <v>8</v>
      </c>
      <c r="F1176" s="1" t="str">
        <f>TEXT(EnergyDemand__2_14[[#This Row],[Date]],"yyyy")</f>
        <v>2018</v>
      </c>
      <c r="G1176">
        <v>15.4</v>
      </c>
      <c r="H1176">
        <v>19.2</v>
      </c>
      <c r="I1176">
        <v>9.5</v>
      </c>
      <c r="J1176" s="48">
        <v>0.2</v>
      </c>
      <c r="K1176" t="s">
        <v>22</v>
      </c>
      <c r="L1176" t="s">
        <v>21</v>
      </c>
      <c r="M1176" s="42">
        <v>110794.26</v>
      </c>
      <c r="N1176" s="4">
        <v>72.75516331</v>
      </c>
      <c r="O1176" s="5">
        <v>8060854.4801000003</v>
      </c>
      <c r="P1176">
        <v>1175</v>
      </c>
    </row>
    <row r="1177" spans="1:16" hidden="1" x14ac:dyDescent="0.3">
      <c r="A1177" s="3">
        <v>43180</v>
      </c>
      <c r="B1177" s="3" t="str">
        <f t="shared" si="18"/>
        <v>Q1-2018</v>
      </c>
      <c r="C1177" t="s">
        <v>11</v>
      </c>
      <c r="D1177">
        <v>12</v>
      </c>
      <c r="E1177" t="s">
        <v>9</v>
      </c>
      <c r="F1177" s="1" t="str">
        <f>TEXT(EnergyDemand__2_14[[#This Row],[Date]],"yyyy")</f>
        <v>2018</v>
      </c>
      <c r="G1177">
        <v>11.2</v>
      </c>
      <c r="H1177">
        <v>25.1</v>
      </c>
      <c r="I1177">
        <v>18.3</v>
      </c>
      <c r="J1177" s="48">
        <v>0</v>
      </c>
      <c r="K1177" t="s">
        <v>22</v>
      </c>
      <c r="L1177" t="s">
        <v>21</v>
      </c>
      <c r="M1177" s="42">
        <v>111254.315</v>
      </c>
      <c r="N1177" s="4">
        <v>71.198345349999997</v>
      </c>
      <c r="O1177" s="5">
        <v>7921123.1409999998</v>
      </c>
      <c r="P1177">
        <v>1176</v>
      </c>
    </row>
    <row r="1178" spans="1:16" hidden="1" x14ac:dyDescent="0.3">
      <c r="A1178" s="3">
        <v>43181</v>
      </c>
      <c r="B1178" s="3" t="str">
        <f t="shared" si="18"/>
        <v>Q1-2018</v>
      </c>
      <c r="C1178" t="s">
        <v>11</v>
      </c>
      <c r="D1178">
        <v>12</v>
      </c>
      <c r="E1178" t="s">
        <v>3</v>
      </c>
      <c r="F1178" s="1" t="str">
        <f>TEXT(EnergyDemand__2_14[[#This Row],[Date]],"yyyy")</f>
        <v>2018</v>
      </c>
      <c r="G1178">
        <v>12.3</v>
      </c>
      <c r="H1178">
        <v>28.1</v>
      </c>
      <c r="I1178">
        <v>19</v>
      </c>
      <c r="J1178" s="48">
        <v>0</v>
      </c>
      <c r="K1178" t="s">
        <v>22</v>
      </c>
      <c r="L1178" t="s">
        <v>21</v>
      </c>
      <c r="M1178" s="42">
        <v>115020.505</v>
      </c>
      <c r="N1178" s="4">
        <v>77.280427599999996</v>
      </c>
      <c r="O1178" s="5">
        <v>8888833.8092</v>
      </c>
      <c r="P1178">
        <v>1177</v>
      </c>
    </row>
    <row r="1179" spans="1:16" hidden="1" x14ac:dyDescent="0.3">
      <c r="A1179" s="3">
        <v>43182</v>
      </c>
      <c r="B1179" s="3" t="str">
        <f t="shared" si="18"/>
        <v>Q1-2018</v>
      </c>
      <c r="C1179" t="s">
        <v>11</v>
      </c>
      <c r="D1179">
        <v>12</v>
      </c>
      <c r="E1179" t="s">
        <v>4</v>
      </c>
      <c r="F1179" s="1" t="str">
        <f>TEXT(EnergyDemand__2_14[[#This Row],[Date]],"yyyy")</f>
        <v>2018</v>
      </c>
      <c r="G1179">
        <v>15.2</v>
      </c>
      <c r="H1179">
        <v>29.4</v>
      </c>
      <c r="I1179">
        <v>18.8</v>
      </c>
      <c r="J1179" s="48">
        <v>0</v>
      </c>
      <c r="K1179" t="s">
        <v>22</v>
      </c>
      <c r="L1179" t="s">
        <v>21</v>
      </c>
      <c r="M1179" s="42">
        <v>119298.325</v>
      </c>
      <c r="N1179" s="4">
        <v>78.640442410000006</v>
      </c>
      <c r="O1179" s="5">
        <v>9381673.0568000004</v>
      </c>
      <c r="P1179">
        <v>1178</v>
      </c>
    </row>
    <row r="1180" spans="1:16" hidden="1" x14ac:dyDescent="0.3">
      <c r="A1180" s="3">
        <v>43183</v>
      </c>
      <c r="B1180" s="3" t="str">
        <f t="shared" si="18"/>
        <v>Q1-2018</v>
      </c>
      <c r="C1180" t="s">
        <v>11</v>
      </c>
      <c r="D1180">
        <v>12</v>
      </c>
      <c r="E1180" t="s">
        <v>5</v>
      </c>
      <c r="F1180" s="1" t="str">
        <f>TEXT(EnergyDemand__2_14[[#This Row],[Date]],"yyyy")</f>
        <v>2018</v>
      </c>
      <c r="G1180">
        <v>20.2</v>
      </c>
      <c r="H1180">
        <v>24.2</v>
      </c>
      <c r="I1180">
        <v>5.4</v>
      </c>
      <c r="J1180" s="48">
        <v>0</v>
      </c>
      <c r="K1180" t="s">
        <v>22</v>
      </c>
      <c r="L1180" t="s">
        <v>21</v>
      </c>
      <c r="M1180" s="42">
        <v>112312.69500000001</v>
      </c>
      <c r="N1180" s="4">
        <v>71.966619069999993</v>
      </c>
      <c r="O1180" s="5">
        <v>8082764.9378000004</v>
      </c>
      <c r="P1180">
        <v>1179</v>
      </c>
    </row>
    <row r="1181" spans="1:16" hidden="1" x14ac:dyDescent="0.3">
      <c r="A1181" s="3">
        <v>43184</v>
      </c>
      <c r="B1181" s="3" t="str">
        <f t="shared" si="18"/>
        <v>Q1-2018</v>
      </c>
      <c r="C1181" t="s">
        <v>11</v>
      </c>
      <c r="D1181">
        <v>12</v>
      </c>
      <c r="E1181" t="s">
        <v>6</v>
      </c>
      <c r="F1181" s="1" t="str">
        <f>TEXT(EnergyDemand__2_14[[#This Row],[Date]],"yyyy")</f>
        <v>2018</v>
      </c>
      <c r="G1181">
        <v>17.8</v>
      </c>
      <c r="H1181">
        <v>25.4</v>
      </c>
      <c r="I1181">
        <v>11.6</v>
      </c>
      <c r="J1181" s="48">
        <v>13</v>
      </c>
      <c r="K1181" t="s">
        <v>22</v>
      </c>
      <c r="L1181" t="s">
        <v>21</v>
      </c>
      <c r="M1181" s="42">
        <v>98918.514999999999</v>
      </c>
      <c r="N1181" s="4">
        <v>40.2567047</v>
      </c>
      <c r="O1181" s="5">
        <v>3982133.4476999999</v>
      </c>
      <c r="P1181">
        <v>1180</v>
      </c>
    </row>
    <row r="1182" spans="1:16" hidden="1" x14ac:dyDescent="0.3">
      <c r="A1182" s="3">
        <v>43185</v>
      </c>
      <c r="B1182" s="3" t="str">
        <f t="shared" si="18"/>
        <v>Q1-2018</v>
      </c>
      <c r="C1182" t="s">
        <v>11</v>
      </c>
      <c r="D1182">
        <v>13</v>
      </c>
      <c r="E1182" t="s">
        <v>7</v>
      </c>
      <c r="F1182" s="1" t="str">
        <f>TEXT(EnergyDemand__2_14[[#This Row],[Date]],"yyyy")</f>
        <v>2018</v>
      </c>
      <c r="G1182">
        <v>10.7</v>
      </c>
      <c r="H1182">
        <v>18.5</v>
      </c>
      <c r="I1182">
        <v>11.9</v>
      </c>
      <c r="J1182" s="48">
        <v>5.2</v>
      </c>
      <c r="K1182" t="s">
        <v>22</v>
      </c>
      <c r="L1182" t="s">
        <v>21</v>
      </c>
      <c r="M1182" s="42">
        <v>112488.215</v>
      </c>
      <c r="N1182" s="4">
        <v>70.830680319999999</v>
      </c>
      <c r="O1182" s="5">
        <v>7967616.7964000003</v>
      </c>
      <c r="P1182">
        <v>1181</v>
      </c>
    </row>
    <row r="1183" spans="1:16" hidden="1" x14ac:dyDescent="0.3">
      <c r="A1183" s="3">
        <v>43186</v>
      </c>
      <c r="B1183" s="3" t="str">
        <f t="shared" si="18"/>
        <v>Q1-2018</v>
      </c>
      <c r="C1183" t="s">
        <v>11</v>
      </c>
      <c r="D1183">
        <v>13</v>
      </c>
      <c r="E1183" t="s">
        <v>8</v>
      </c>
      <c r="F1183" s="1" t="str">
        <f>TEXT(EnergyDemand__2_14[[#This Row],[Date]],"yyyy")</f>
        <v>2018</v>
      </c>
      <c r="G1183">
        <v>9.6</v>
      </c>
      <c r="H1183">
        <v>22.6</v>
      </c>
      <c r="I1183">
        <v>14</v>
      </c>
      <c r="J1183" s="48">
        <v>1.2</v>
      </c>
      <c r="K1183" t="s">
        <v>22</v>
      </c>
      <c r="L1183" t="s">
        <v>21</v>
      </c>
      <c r="M1183" s="42">
        <v>116809.36500000001</v>
      </c>
      <c r="N1183" s="4">
        <v>64.569195899999997</v>
      </c>
      <c r="O1183" s="5">
        <v>7542286.7715999996</v>
      </c>
      <c r="P1183">
        <v>1182</v>
      </c>
    </row>
    <row r="1184" spans="1:16" hidden="1" x14ac:dyDescent="0.3">
      <c r="A1184" s="3">
        <v>43187</v>
      </c>
      <c r="B1184" s="3" t="str">
        <f t="shared" si="18"/>
        <v>Q1-2018</v>
      </c>
      <c r="C1184" t="s">
        <v>11</v>
      </c>
      <c r="D1184">
        <v>13</v>
      </c>
      <c r="E1184" t="s">
        <v>9</v>
      </c>
      <c r="F1184" s="1" t="str">
        <f>TEXT(EnergyDemand__2_14[[#This Row],[Date]],"yyyy")</f>
        <v>2018</v>
      </c>
      <c r="G1184">
        <v>11.3</v>
      </c>
      <c r="H1184">
        <v>30.3</v>
      </c>
      <c r="I1184">
        <v>17.8</v>
      </c>
      <c r="J1184" s="48">
        <v>0</v>
      </c>
      <c r="K1184" t="s">
        <v>22</v>
      </c>
      <c r="L1184" t="s">
        <v>21</v>
      </c>
      <c r="M1184" s="42">
        <v>117744.005</v>
      </c>
      <c r="N1184" s="4">
        <v>72.111955769999994</v>
      </c>
      <c r="O1184" s="5">
        <v>8490750.4806999993</v>
      </c>
      <c r="P1184">
        <v>1183</v>
      </c>
    </row>
    <row r="1185" spans="1:16" hidden="1" x14ac:dyDescent="0.3">
      <c r="A1185" s="3">
        <v>43188</v>
      </c>
      <c r="B1185" s="3" t="str">
        <f t="shared" si="18"/>
        <v>Q1-2018</v>
      </c>
      <c r="C1185" t="s">
        <v>11</v>
      </c>
      <c r="D1185">
        <v>13</v>
      </c>
      <c r="E1185" t="s">
        <v>3</v>
      </c>
      <c r="F1185" s="1" t="str">
        <f>TEXT(EnergyDemand__2_14[[#This Row],[Date]],"yyyy")</f>
        <v>2018</v>
      </c>
      <c r="G1185">
        <v>16.5</v>
      </c>
      <c r="H1185">
        <v>21.8</v>
      </c>
      <c r="I1185">
        <v>14.2</v>
      </c>
      <c r="J1185" s="48">
        <v>0</v>
      </c>
      <c r="K1185" t="s">
        <v>21</v>
      </c>
      <c r="L1185" t="s">
        <v>21</v>
      </c>
      <c r="M1185" s="42">
        <v>116457.26</v>
      </c>
      <c r="N1185" s="4">
        <v>79.365081939999996</v>
      </c>
      <c r="O1185" s="5">
        <v>9242639.9824000001</v>
      </c>
      <c r="P1185">
        <v>1184</v>
      </c>
    </row>
    <row r="1186" spans="1:16" hidden="1" x14ac:dyDescent="0.3">
      <c r="A1186" s="3">
        <v>43189</v>
      </c>
      <c r="B1186" s="3" t="str">
        <f t="shared" si="18"/>
        <v>Q1-2018</v>
      </c>
      <c r="C1186" t="s">
        <v>11</v>
      </c>
      <c r="D1186">
        <v>13</v>
      </c>
      <c r="E1186" t="s">
        <v>4</v>
      </c>
      <c r="F1186" s="1" t="str">
        <f>TEXT(EnergyDemand__2_14[[#This Row],[Date]],"yyyy")</f>
        <v>2018</v>
      </c>
      <c r="G1186">
        <v>12.2</v>
      </c>
      <c r="H1186">
        <v>23.3</v>
      </c>
      <c r="I1186">
        <v>14.3</v>
      </c>
      <c r="J1186" s="48">
        <v>0</v>
      </c>
      <c r="K1186" t="s">
        <v>21</v>
      </c>
      <c r="L1186" t="s">
        <v>22</v>
      </c>
      <c r="M1186" s="42">
        <v>97070.345000000001</v>
      </c>
      <c r="N1186" s="4">
        <v>69.452869660000005</v>
      </c>
      <c r="O1186" s="5">
        <v>6741814.0191000002</v>
      </c>
      <c r="P1186">
        <v>1185</v>
      </c>
    </row>
    <row r="1187" spans="1:16" hidden="1" x14ac:dyDescent="0.3">
      <c r="A1187" s="3">
        <v>43190</v>
      </c>
      <c r="B1187" s="3" t="str">
        <f t="shared" si="18"/>
        <v>Q1-2018</v>
      </c>
      <c r="C1187" t="s">
        <v>11</v>
      </c>
      <c r="D1187">
        <v>13</v>
      </c>
      <c r="E1187" t="s">
        <v>5</v>
      </c>
      <c r="F1187" s="1" t="str">
        <f>TEXT(EnergyDemand__2_14[[#This Row],[Date]],"yyyy")</f>
        <v>2018</v>
      </c>
      <c r="G1187">
        <v>13.2</v>
      </c>
      <c r="H1187">
        <v>22.4</v>
      </c>
      <c r="I1187">
        <v>16.7</v>
      </c>
      <c r="J1187" s="48">
        <v>0</v>
      </c>
      <c r="K1187" t="s">
        <v>21</v>
      </c>
      <c r="L1187" t="s">
        <v>22</v>
      </c>
      <c r="M1187" s="42">
        <v>99687.64</v>
      </c>
      <c r="N1187" s="4">
        <v>81.406771699999993</v>
      </c>
      <c r="O1187" s="5">
        <v>8115248.9507999998</v>
      </c>
      <c r="P1187">
        <v>1186</v>
      </c>
    </row>
    <row r="1188" spans="1:16" hidden="1" x14ac:dyDescent="0.3">
      <c r="A1188" s="3">
        <v>43191</v>
      </c>
      <c r="B1188" s="3" t="str">
        <f t="shared" si="18"/>
        <v>Q2-2018</v>
      </c>
      <c r="C1188" t="s">
        <v>12</v>
      </c>
      <c r="D1188">
        <v>13</v>
      </c>
      <c r="E1188" t="s">
        <v>6</v>
      </c>
      <c r="F1188" s="1" t="str">
        <f>TEXT(EnergyDemand__2_14[[#This Row],[Date]],"yyyy")</f>
        <v>2018</v>
      </c>
      <c r="G1188">
        <v>13</v>
      </c>
      <c r="H1188">
        <v>27.7</v>
      </c>
      <c r="I1188">
        <v>11</v>
      </c>
      <c r="J1188" s="48">
        <v>0</v>
      </c>
      <c r="K1188" t="s">
        <v>21</v>
      </c>
      <c r="L1188" t="s">
        <v>22</v>
      </c>
      <c r="M1188" s="42">
        <v>98817.03</v>
      </c>
      <c r="N1188" s="4">
        <v>73.967841899999996</v>
      </c>
      <c r="O1188" s="5">
        <v>7309282.4521000003</v>
      </c>
      <c r="P1188">
        <v>1187</v>
      </c>
    </row>
    <row r="1189" spans="1:16" hidden="1" x14ac:dyDescent="0.3">
      <c r="A1189" s="3">
        <v>43192</v>
      </c>
      <c r="B1189" s="3" t="str">
        <f t="shared" si="18"/>
        <v>Q2-2018</v>
      </c>
      <c r="C1189" t="s">
        <v>12</v>
      </c>
      <c r="D1189">
        <v>14</v>
      </c>
      <c r="E1189" t="s">
        <v>7</v>
      </c>
      <c r="F1189" s="1" t="str">
        <f>TEXT(EnergyDemand__2_14[[#This Row],[Date]],"yyyy")</f>
        <v>2018</v>
      </c>
      <c r="G1189">
        <v>14.9</v>
      </c>
      <c r="H1189">
        <v>20.9</v>
      </c>
      <c r="I1189">
        <v>14.4</v>
      </c>
      <c r="J1189" s="48">
        <v>0</v>
      </c>
      <c r="K1189" t="s">
        <v>21</v>
      </c>
      <c r="L1189" t="s">
        <v>22</v>
      </c>
      <c r="M1189" s="42">
        <v>98258.25</v>
      </c>
      <c r="N1189" s="4">
        <v>62.410101240000003</v>
      </c>
      <c r="O1189" s="5">
        <v>6132307.3301999997</v>
      </c>
      <c r="P1189">
        <v>1188</v>
      </c>
    </row>
    <row r="1190" spans="1:16" hidden="1" x14ac:dyDescent="0.3">
      <c r="A1190" s="3">
        <v>43193</v>
      </c>
      <c r="B1190" s="3" t="str">
        <f t="shared" si="18"/>
        <v>Q2-2018</v>
      </c>
      <c r="C1190" t="s">
        <v>12</v>
      </c>
      <c r="D1190">
        <v>14</v>
      </c>
      <c r="E1190" t="s">
        <v>8</v>
      </c>
      <c r="F1190" s="1" t="str">
        <f>TEXT(EnergyDemand__2_14[[#This Row],[Date]],"yyyy")</f>
        <v>2018</v>
      </c>
      <c r="G1190">
        <v>13.4</v>
      </c>
      <c r="H1190">
        <v>19.8</v>
      </c>
      <c r="I1190">
        <v>13.9</v>
      </c>
      <c r="J1190" s="48">
        <v>0</v>
      </c>
      <c r="K1190" t="s">
        <v>21</v>
      </c>
      <c r="L1190" t="s">
        <v>21</v>
      </c>
      <c r="M1190" s="42">
        <v>113381.53</v>
      </c>
      <c r="N1190" s="4">
        <v>80.110737060000005</v>
      </c>
      <c r="O1190" s="5">
        <v>9083077.9373000003</v>
      </c>
      <c r="P1190">
        <v>1189</v>
      </c>
    </row>
    <row r="1191" spans="1:16" hidden="1" x14ac:dyDescent="0.3">
      <c r="A1191" s="3">
        <v>43194</v>
      </c>
      <c r="B1191" s="3" t="str">
        <f t="shared" si="18"/>
        <v>Q2-2018</v>
      </c>
      <c r="C1191" t="s">
        <v>12</v>
      </c>
      <c r="D1191">
        <v>14</v>
      </c>
      <c r="E1191" t="s">
        <v>9</v>
      </c>
      <c r="F1191" s="1" t="str">
        <f>TEXT(EnergyDemand__2_14[[#This Row],[Date]],"yyyy")</f>
        <v>2018</v>
      </c>
      <c r="G1191">
        <v>13.3</v>
      </c>
      <c r="H1191">
        <v>20.6</v>
      </c>
      <c r="I1191">
        <v>16.600000000000001</v>
      </c>
      <c r="J1191" s="48">
        <v>0</v>
      </c>
      <c r="K1191" t="s">
        <v>21</v>
      </c>
      <c r="L1191" t="s">
        <v>21</v>
      </c>
      <c r="M1191" s="42">
        <v>115974.61</v>
      </c>
      <c r="N1191" s="4">
        <v>90.073740799999996</v>
      </c>
      <c r="O1191" s="5">
        <v>10446266.9605</v>
      </c>
      <c r="P1191">
        <v>1190</v>
      </c>
    </row>
    <row r="1192" spans="1:16" hidden="1" x14ac:dyDescent="0.3">
      <c r="A1192" s="3">
        <v>43195</v>
      </c>
      <c r="B1192" s="3" t="str">
        <f t="shared" si="18"/>
        <v>Q2-2018</v>
      </c>
      <c r="C1192" t="s">
        <v>12</v>
      </c>
      <c r="D1192">
        <v>14</v>
      </c>
      <c r="E1192" t="s">
        <v>3</v>
      </c>
      <c r="F1192" s="1" t="str">
        <f>TEXT(EnergyDemand__2_14[[#This Row],[Date]],"yyyy")</f>
        <v>2018</v>
      </c>
      <c r="G1192">
        <v>13.3</v>
      </c>
      <c r="H1192">
        <v>18.7</v>
      </c>
      <c r="I1192">
        <v>9</v>
      </c>
      <c r="J1192" s="48">
        <v>0</v>
      </c>
      <c r="K1192" t="s">
        <v>21</v>
      </c>
      <c r="L1192" t="s">
        <v>21</v>
      </c>
      <c r="M1192" s="42">
        <v>117551.69500000001</v>
      </c>
      <c r="N1192" s="4">
        <v>86.891929590000004</v>
      </c>
      <c r="O1192" s="5">
        <v>10214293.6051</v>
      </c>
      <c r="P1192">
        <v>1191</v>
      </c>
    </row>
    <row r="1193" spans="1:16" hidden="1" x14ac:dyDescent="0.3">
      <c r="A1193" s="3">
        <v>43196</v>
      </c>
      <c r="B1193" s="3" t="str">
        <f t="shared" si="18"/>
        <v>Q2-2018</v>
      </c>
      <c r="C1193" t="s">
        <v>12</v>
      </c>
      <c r="D1193">
        <v>14</v>
      </c>
      <c r="E1193" t="s">
        <v>4</v>
      </c>
      <c r="F1193" s="1" t="str">
        <f>TEXT(EnergyDemand__2_14[[#This Row],[Date]],"yyyy")</f>
        <v>2018</v>
      </c>
      <c r="G1193">
        <v>13.8</v>
      </c>
      <c r="H1193">
        <v>21.2</v>
      </c>
      <c r="I1193">
        <v>14.8</v>
      </c>
      <c r="J1193" s="48">
        <v>0</v>
      </c>
      <c r="K1193" t="s">
        <v>21</v>
      </c>
      <c r="L1193" t="s">
        <v>21</v>
      </c>
      <c r="M1193" s="42">
        <v>115979.07</v>
      </c>
      <c r="N1193" s="4">
        <v>85.687904610000004</v>
      </c>
      <c r="O1193" s="5">
        <v>9938003.4868999999</v>
      </c>
      <c r="P1193">
        <v>1192</v>
      </c>
    </row>
    <row r="1194" spans="1:16" hidden="1" x14ac:dyDescent="0.3">
      <c r="A1194" s="3">
        <v>43197</v>
      </c>
      <c r="B1194" s="3" t="str">
        <f t="shared" si="18"/>
        <v>Q2-2018</v>
      </c>
      <c r="C1194" t="s">
        <v>12</v>
      </c>
      <c r="D1194">
        <v>14</v>
      </c>
      <c r="E1194" t="s">
        <v>5</v>
      </c>
      <c r="F1194" s="1" t="str">
        <f>TEXT(EnergyDemand__2_14[[#This Row],[Date]],"yyyy")</f>
        <v>2018</v>
      </c>
      <c r="G1194">
        <v>9.8000000000000007</v>
      </c>
      <c r="H1194">
        <v>21.6</v>
      </c>
      <c r="I1194">
        <v>16</v>
      </c>
      <c r="J1194" s="48">
        <v>0</v>
      </c>
      <c r="K1194" t="s">
        <v>21</v>
      </c>
      <c r="L1194" t="s">
        <v>21</v>
      </c>
      <c r="M1194" s="42">
        <v>105938.47500000001</v>
      </c>
      <c r="N1194" s="4">
        <v>84.8974312</v>
      </c>
      <c r="O1194" s="5">
        <v>8993904.3926999997</v>
      </c>
      <c r="P1194">
        <v>1193</v>
      </c>
    </row>
    <row r="1195" spans="1:16" hidden="1" x14ac:dyDescent="0.3">
      <c r="A1195" s="3">
        <v>43198</v>
      </c>
      <c r="B1195" s="3" t="str">
        <f t="shared" si="18"/>
        <v>Q2-2018</v>
      </c>
      <c r="C1195" t="s">
        <v>12</v>
      </c>
      <c r="D1195">
        <v>14</v>
      </c>
      <c r="E1195" t="s">
        <v>6</v>
      </c>
      <c r="F1195" s="1" t="str">
        <f>TEXT(EnergyDemand__2_14[[#This Row],[Date]],"yyyy")</f>
        <v>2018</v>
      </c>
      <c r="G1195">
        <v>11.8</v>
      </c>
      <c r="H1195">
        <v>29.9</v>
      </c>
      <c r="I1195">
        <v>14.7</v>
      </c>
      <c r="J1195" s="48">
        <v>0</v>
      </c>
      <c r="K1195" t="s">
        <v>21</v>
      </c>
      <c r="L1195" t="s">
        <v>21</v>
      </c>
      <c r="M1195" s="42">
        <v>100571.16499999999</v>
      </c>
      <c r="N1195" s="4">
        <v>58.238721519999999</v>
      </c>
      <c r="O1195" s="5">
        <v>5857136.0713999998</v>
      </c>
      <c r="P1195">
        <v>1194</v>
      </c>
    </row>
    <row r="1196" spans="1:16" hidden="1" x14ac:dyDescent="0.3">
      <c r="A1196" s="3">
        <v>43199</v>
      </c>
      <c r="B1196" s="3" t="str">
        <f t="shared" si="18"/>
        <v>Q2-2018</v>
      </c>
      <c r="C1196" t="s">
        <v>12</v>
      </c>
      <c r="D1196">
        <v>15</v>
      </c>
      <c r="E1196" t="s">
        <v>7</v>
      </c>
      <c r="F1196" s="1" t="str">
        <f>TEXT(EnergyDemand__2_14[[#This Row],[Date]],"yyyy")</f>
        <v>2018</v>
      </c>
      <c r="G1196">
        <v>15.9</v>
      </c>
      <c r="H1196">
        <v>25.7</v>
      </c>
      <c r="I1196">
        <v>13.6</v>
      </c>
      <c r="J1196" s="48">
        <v>0</v>
      </c>
      <c r="K1196" t="s">
        <v>21</v>
      </c>
      <c r="L1196" t="s">
        <v>21</v>
      </c>
      <c r="M1196" s="42">
        <v>118702.925</v>
      </c>
      <c r="N1196" s="4">
        <v>91.693644509999999</v>
      </c>
      <c r="O1196" s="5">
        <v>10884303.8072</v>
      </c>
      <c r="P1196">
        <v>1195</v>
      </c>
    </row>
    <row r="1197" spans="1:16" hidden="1" x14ac:dyDescent="0.3">
      <c r="A1197" s="3">
        <v>43200</v>
      </c>
      <c r="B1197" s="3" t="str">
        <f t="shared" si="18"/>
        <v>Q2-2018</v>
      </c>
      <c r="C1197" t="s">
        <v>12</v>
      </c>
      <c r="D1197">
        <v>15</v>
      </c>
      <c r="E1197" t="s">
        <v>8</v>
      </c>
      <c r="F1197" s="1" t="str">
        <f>TEXT(EnergyDemand__2_14[[#This Row],[Date]],"yyyy")</f>
        <v>2018</v>
      </c>
      <c r="G1197">
        <v>14.8</v>
      </c>
      <c r="H1197">
        <v>28.8</v>
      </c>
      <c r="I1197">
        <v>5.9</v>
      </c>
      <c r="J1197" s="48">
        <v>0</v>
      </c>
      <c r="K1197" t="s">
        <v>21</v>
      </c>
      <c r="L1197" t="s">
        <v>21</v>
      </c>
      <c r="M1197" s="42">
        <v>122423.01</v>
      </c>
      <c r="N1197" s="4">
        <v>76.333648019999998</v>
      </c>
      <c r="O1197" s="5">
        <v>9344994.9549000002</v>
      </c>
      <c r="P1197">
        <v>1196</v>
      </c>
    </row>
    <row r="1198" spans="1:16" hidden="1" x14ac:dyDescent="0.3">
      <c r="A1198" s="3">
        <v>43201</v>
      </c>
      <c r="B1198" s="3" t="str">
        <f t="shared" si="18"/>
        <v>Q2-2018</v>
      </c>
      <c r="C1198" t="s">
        <v>12</v>
      </c>
      <c r="D1198">
        <v>15</v>
      </c>
      <c r="E1198" t="s">
        <v>9</v>
      </c>
      <c r="F1198" s="1" t="str">
        <f>TEXT(EnergyDemand__2_14[[#This Row],[Date]],"yyyy")</f>
        <v>2018</v>
      </c>
      <c r="G1198">
        <v>18.100000000000001</v>
      </c>
      <c r="H1198">
        <v>27.3</v>
      </c>
      <c r="I1198">
        <v>10.9</v>
      </c>
      <c r="J1198" s="48">
        <v>0</v>
      </c>
      <c r="K1198" t="s">
        <v>21</v>
      </c>
      <c r="L1198" t="s">
        <v>21</v>
      </c>
      <c r="M1198" s="42">
        <v>121944.995</v>
      </c>
      <c r="N1198" s="4">
        <v>75.040945059999999</v>
      </c>
      <c r="O1198" s="5">
        <v>9150867.6700999998</v>
      </c>
      <c r="P1198">
        <v>1197</v>
      </c>
    </row>
    <row r="1199" spans="1:16" hidden="1" x14ac:dyDescent="0.3">
      <c r="A1199" s="3">
        <v>43202</v>
      </c>
      <c r="B1199" s="3" t="str">
        <f t="shared" si="18"/>
        <v>Q2-2018</v>
      </c>
      <c r="C1199" t="s">
        <v>12</v>
      </c>
      <c r="D1199">
        <v>15</v>
      </c>
      <c r="E1199" t="s">
        <v>3</v>
      </c>
      <c r="F1199" s="1" t="str">
        <f>TEXT(EnergyDemand__2_14[[#This Row],[Date]],"yyyy")</f>
        <v>2018</v>
      </c>
      <c r="G1199">
        <v>15.9</v>
      </c>
      <c r="H1199">
        <v>26.5</v>
      </c>
      <c r="I1199">
        <v>7.4</v>
      </c>
      <c r="J1199" s="48">
        <v>0</v>
      </c>
      <c r="K1199" t="s">
        <v>21</v>
      </c>
      <c r="L1199" t="s">
        <v>21</v>
      </c>
      <c r="M1199" s="42">
        <v>119876.63</v>
      </c>
      <c r="N1199" s="4">
        <v>77.714523709999995</v>
      </c>
      <c r="O1199" s="5">
        <v>9316155.2043999992</v>
      </c>
      <c r="P1199">
        <v>1198</v>
      </c>
    </row>
    <row r="1200" spans="1:16" hidden="1" x14ac:dyDescent="0.3">
      <c r="A1200" s="3">
        <v>43203</v>
      </c>
      <c r="B1200" s="3" t="str">
        <f t="shared" si="18"/>
        <v>Q2-2018</v>
      </c>
      <c r="C1200" t="s">
        <v>12</v>
      </c>
      <c r="D1200">
        <v>15</v>
      </c>
      <c r="E1200" t="s">
        <v>4</v>
      </c>
      <c r="F1200" s="1" t="str">
        <f>TEXT(EnergyDemand__2_14[[#This Row],[Date]],"yyyy")</f>
        <v>2018</v>
      </c>
      <c r="G1200">
        <v>11.9</v>
      </c>
      <c r="H1200">
        <v>25.9</v>
      </c>
      <c r="I1200">
        <v>14.4</v>
      </c>
      <c r="J1200" s="48">
        <v>0</v>
      </c>
      <c r="K1200" t="s">
        <v>21</v>
      </c>
      <c r="L1200" t="s">
        <v>21</v>
      </c>
      <c r="M1200" s="42">
        <v>113609.76</v>
      </c>
      <c r="N1200" s="4">
        <v>69.763201089999995</v>
      </c>
      <c r="O1200" s="5">
        <v>7925780.5327000003</v>
      </c>
      <c r="P1200">
        <v>1199</v>
      </c>
    </row>
    <row r="1201" spans="1:16" hidden="1" x14ac:dyDescent="0.3">
      <c r="A1201" s="3">
        <v>43204</v>
      </c>
      <c r="B1201" s="3" t="str">
        <f t="shared" si="18"/>
        <v>Q2-2018</v>
      </c>
      <c r="C1201" t="s">
        <v>12</v>
      </c>
      <c r="D1201">
        <v>15</v>
      </c>
      <c r="E1201" t="s">
        <v>5</v>
      </c>
      <c r="F1201" s="1" t="str">
        <f>TEXT(EnergyDemand__2_14[[#This Row],[Date]],"yyyy")</f>
        <v>2018</v>
      </c>
      <c r="G1201">
        <v>13.5</v>
      </c>
      <c r="H1201">
        <v>16.100000000000001</v>
      </c>
      <c r="I1201">
        <v>3.1</v>
      </c>
      <c r="J1201" s="48">
        <v>0</v>
      </c>
      <c r="K1201" t="s">
        <v>21</v>
      </c>
      <c r="L1201" t="s">
        <v>21</v>
      </c>
      <c r="M1201" s="42">
        <v>105135.30499999999</v>
      </c>
      <c r="N1201" s="4">
        <v>37.741398410000002</v>
      </c>
      <c r="O1201" s="5">
        <v>3967953.4330000002</v>
      </c>
      <c r="P1201">
        <v>1200</v>
      </c>
    </row>
    <row r="1202" spans="1:16" hidden="1" x14ac:dyDescent="0.3">
      <c r="A1202" s="3">
        <v>43205</v>
      </c>
      <c r="B1202" s="3" t="str">
        <f t="shared" si="18"/>
        <v>Q2-2018</v>
      </c>
      <c r="C1202" t="s">
        <v>12</v>
      </c>
      <c r="D1202">
        <v>15</v>
      </c>
      <c r="E1202" t="s">
        <v>6</v>
      </c>
      <c r="F1202" s="1" t="str">
        <f>TEXT(EnergyDemand__2_14[[#This Row],[Date]],"yyyy")</f>
        <v>2018</v>
      </c>
      <c r="G1202">
        <v>9.6999999999999993</v>
      </c>
      <c r="H1202">
        <v>19.100000000000001</v>
      </c>
      <c r="I1202">
        <v>4.9000000000000004</v>
      </c>
      <c r="J1202" s="48">
        <v>12.2</v>
      </c>
      <c r="K1202" t="s">
        <v>21</v>
      </c>
      <c r="L1202" t="s">
        <v>21</v>
      </c>
      <c r="M1202" s="42">
        <v>104123.39</v>
      </c>
      <c r="N1202" s="4">
        <v>31.682325389999999</v>
      </c>
      <c r="O1202" s="5">
        <v>3298871.1227000002</v>
      </c>
      <c r="P1202">
        <v>1201</v>
      </c>
    </row>
    <row r="1203" spans="1:16" hidden="1" x14ac:dyDescent="0.3">
      <c r="A1203" s="3">
        <v>43206</v>
      </c>
      <c r="B1203" s="3" t="str">
        <f t="shared" si="18"/>
        <v>Q2-2018</v>
      </c>
      <c r="C1203" t="s">
        <v>12</v>
      </c>
      <c r="D1203">
        <v>16</v>
      </c>
      <c r="E1203" t="s">
        <v>7</v>
      </c>
      <c r="F1203" s="1" t="str">
        <f>TEXT(EnergyDemand__2_14[[#This Row],[Date]],"yyyy")</f>
        <v>2018</v>
      </c>
      <c r="G1203">
        <v>13.1</v>
      </c>
      <c r="H1203">
        <v>21</v>
      </c>
      <c r="I1203">
        <v>7.1</v>
      </c>
      <c r="J1203" s="48">
        <v>3</v>
      </c>
      <c r="K1203" t="s">
        <v>21</v>
      </c>
      <c r="L1203" t="s">
        <v>21</v>
      </c>
      <c r="M1203" s="42">
        <v>115694.64</v>
      </c>
      <c r="N1203" s="4">
        <v>69.360932570000003</v>
      </c>
      <c r="O1203" s="5">
        <v>8024688.1238000002</v>
      </c>
      <c r="P1203">
        <v>1202</v>
      </c>
    </row>
    <row r="1204" spans="1:16" hidden="1" x14ac:dyDescent="0.3">
      <c r="A1204" s="3">
        <v>43207</v>
      </c>
      <c r="B1204" s="3" t="str">
        <f t="shared" si="18"/>
        <v>Q2-2018</v>
      </c>
      <c r="C1204" t="s">
        <v>12</v>
      </c>
      <c r="D1204">
        <v>16</v>
      </c>
      <c r="E1204" t="s">
        <v>8</v>
      </c>
      <c r="F1204" s="1" t="str">
        <f>TEXT(EnergyDemand__2_14[[#This Row],[Date]],"yyyy")</f>
        <v>2018</v>
      </c>
      <c r="G1204">
        <v>13.2</v>
      </c>
      <c r="H1204">
        <v>16.600000000000001</v>
      </c>
      <c r="I1204">
        <v>8.9</v>
      </c>
      <c r="J1204" s="48">
        <v>0.6</v>
      </c>
      <c r="K1204" t="s">
        <v>22</v>
      </c>
      <c r="L1204" t="s">
        <v>21</v>
      </c>
      <c r="M1204" s="42">
        <v>121092.855</v>
      </c>
      <c r="N1204" s="4">
        <v>86.534392859999997</v>
      </c>
      <c r="O1204" s="5">
        <v>10478696.687100001</v>
      </c>
      <c r="P1204">
        <v>1203</v>
      </c>
    </row>
    <row r="1205" spans="1:16" hidden="1" x14ac:dyDescent="0.3">
      <c r="A1205" s="3">
        <v>43208</v>
      </c>
      <c r="B1205" s="3" t="str">
        <f t="shared" si="18"/>
        <v>Q2-2018</v>
      </c>
      <c r="C1205" t="s">
        <v>12</v>
      </c>
      <c r="D1205">
        <v>16</v>
      </c>
      <c r="E1205" t="s">
        <v>9</v>
      </c>
      <c r="F1205" s="1" t="str">
        <f>TEXT(EnergyDemand__2_14[[#This Row],[Date]],"yyyy")</f>
        <v>2018</v>
      </c>
      <c r="G1205">
        <v>6.2</v>
      </c>
      <c r="H1205">
        <v>19.399999999999999</v>
      </c>
      <c r="I1205">
        <v>14.2</v>
      </c>
      <c r="J1205" s="48">
        <v>0</v>
      </c>
      <c r="K1205" t="s">
        <v>22</v>
      </c>
      <c r="L1205" t="s">
        <v>21</v>
      </c>
      <c r="M1205" s="42">
        <v>120784.875</v>
      </c>
      <c r="N1205" s="4">
        <v>82.879097999999999</v>
      </c>
      <c r="O1205" s="5">
        <v>10010541.492000001</v>
      </c>
      <c r="P1205">
        <v>1204</v>
      </c>
    </row>
    <row r="1206" spans="1:16" hidden="1" x14ac:dyDescent="0.3">
      <c r="A1206" s="3">
        <v>43209</v>
      </c>
      <c r="B1206" s="3" t="str">
        <f t="shared" si="18"/>
        <v>Q2-2018</v>
      </c>
      <c r="C1206" t="s">
        <v>12</v>
      </c>
      <c r="D1206">
        <v>16</v>
      </c>
      <c r="E1206" t="s">
        <v>3</v>
      </c>
      <c r="F1206" s="1" t="str">
        <f>TEXT(EnergyDemand__2_14[[#This Row],[Date]],"yyyy")</f>
        <v>2018</v>
      </c>
      <c r="G1206">
        <v>11</v>
      </c>
      <c r="H1206">
        <v>22.3</v>
      </c>
      <c r="I1206">
        <v>13</v>
      </c>
      <c r="J1206" s="48">
        <v>0</v>
      </c>
      <c r="K1206" t="s">
        <v>22</v>
      </c>
      <c r="L1206" t="s">
        <v>21</v>
      </c>
      <c r="M1206" s="42">
        <v>120448.935</v>
      </c>
      <c r="N1206" s="4">
        <v>93.533142819999995</v>
      </c>
      <c r="O1206" s="5">
        <v>11265967.4399</v>
      </c>
      <c r="P1206">
        <v>1205</v>
      </c>
    </row>
    <row r="1207" spans="1:16" hidden="1" x14ac:dyDescent="0.3">
      <c r="A1207" s="3">
        <v>43210</v>
      </c>
      <c r="B1207" s="3" t="str">
        <f t="shared" si="18"/>
        <v>Q2-2018</v>
      </c>
      <c r="C1207" t="s">
        <v>12</v>
      </c>
      <c r="D1207">
        <v>16</v>
      </c>
      <c r="E1207" t="s">
        <v>4</v>
      </c>
      <c r="F1207" s="1" t="str">
        <f>TEXT(EnergyDemand__2_14[[#This Row],[Date]],"yyyy")</f>
        <v>2018</v>
      </c>
      <c r="G1207">
        <v>8.9</v>
      </c>
      <c r="H1207">
        <v>20.2</v>
      </c>
      <c r="I1207">
        <v>13.7</v>
      </c>
      <c r="J1207" s="48">
        <v>0</v>
      </c>
      <c r="K1207" t="s">
        <v>22</v>
      </c>
      <c r="L1207" t="s">
        <v>21</v>
      </c>
      <c r="M1207" s="42">
        <v>118324.09</v>
      </c>
      <c r="N1207" s="4">
        <v>95.73201718</v>
      </c>
      <c r="O1207" s="5">
        <v>11327403.8167</v>
      </c>
      <c r="P1207">
        <v>1206</v>
      </c>
    </row>
    <row r="1208" spans="1:16" hidden="1" x14ac:dyDescent="0.3">
      <c r="A1208" s="3">
        <v>43211</v>
      </c>
      <c r="B1208" s="3" t="str">
        <f t="shared" si="18"/>
        <v>Q2-2018</v>
      </c>
      <c r="C1208" t="s">
        <v>12</v>
      </c>
      <c r="D1208">
        <v>16</v>
      </c>
      <c r="E1208" t="s">
        <v>5</v>
      </c>
      <c r="F1208" s="1" t="str">
        <f>TEXT(EnergyDemand__2_14[[#This Row],[Date]],"yyyy")</f>
        <v>2018</v>
      </c>
      <c r="G1208">
        <v>11.9</v>
      </c>
      <c r="H1208">
        <v>22.8</v>
      </c>
      <c r="I1208">
        <v>11.3</v>
      </c>
      <c r="J1208" s="48">
        <v>0</v>
      </c>
      <c r="K1208" t="s">
        <v>22</v>
      </c>
      <c r="L1208" t="s">
        <v>21</v>
      </c>
      <c r="M1208" s="42">
        <v>107479.26</v>
      </c>
      <c r="N1208" s="4">
        <v>74.439689259999994</v>
      </c>
      <c r="O1208" s="5">
        <v>8000722.7163000004</v>
      </c>
      <c r="P1208">
        <v>1207</v>
      </c>
    </row>
    <row r="1209" spans="1:16" hidden="1" x14ac:dyDescent="0.3">
      <c r="A1209" s="3">
        <v>43212</v>
      </c>
      <c r="B1209" s="3" t="str">
        <f t="shared" si="18"/>
        <v>Q2-2018</v>
      </c>
      <c r="C1209" t="s">
        <v>12</v>
      </c>
      <c r="D1209">
        <v>16</v>
      </c>
      <c r="E1209" t="s">
        <v>6</v>
      </c>
      <c r="F1209" s="1" t="str">
        <f>TEXT(EnergyDemand__2_14[[#This Row],[Date]],"yyyy")</f>
        <v>2018</v>
      </c>
      <c r="G1209">
        <v>11.2</v>
      </c>
      <c r="H1209">
        <v>20.399999999999999</v>
      </c>
      <c r="I1209">
        <v>12.6</v>
      </c>
      <c r="J1209" s="48">
        <v>0</v>
      </c>
      <c r="K1209" t="s">
        <v>22</v>
      </c>
      <c r="L1209" t="s">
        <v>21</v>
      </c>
      <c r="M1209" s="42">
        <v>103662.05</v>
      </c>
      <c r="N1209" s="4">
        <v>76.318245149999996</v>
      </c>
      <c r="O1209" s="5">
        <v>7911305.7446999997</v>
      </c>
      <c r="P1209">
        <v>1208</v>
      </c>
    </row>
    <row r="1210" spans="1:16" hidden="1" x14ac:dyDescent="0.3">
      <c r="A1210" s="3">
        <v>43213</v>
      </c>
      <c r="B1210" s="3" t="str">
        <f t="shared" si="18"/>
        <v>Q2-2018</v>
      </c>
      <c r="C1210" t="s">
        <v>12</v>
      </c>
      <c r="D1210">
        <v>17</v>
      </c>
      <c r="E1210" t="s">
        <v>7</v>
      </c>
      <c r="F1210" s="1" t="str">
        <f>TEXT(EnergyDemand__2_14[[#This Row],[Date]],"yyyy")</f>
        <v>2018</v>
      </c>
      <c r="G1210">
        <v>11.9</v>
      </c>
      <c r="H1210">
        <v>26.9</v>
      </c>
      <c r="I1210">
        <v>13</v>
      </c>
      <c r="J1210" s="48">
        <v>0</v>
      </c>
      <c r="K1210" t="s">
        <v>22</v>
      </c>
      <c r="L1210" t="s">
        <v>21</v>
      </c>
      <c r="M1210" s="42">
        <v>117799.97</v>
      </c>
      <c r="N1210" s="4">
        <v>72.740947320000004</v>
      </c>
      <c r="O1210" s="5">
        <v>8568881.4121000003</v>
      </c>
      <c r="P1210">
        <v>1209</v>
      </c>
    </row>
    <row r="1211" spans="1:16" hidden="1" x14ac:dyDescent="0.3">
      <c r="A1211" s="3">
        <v>43214</v>
      </c>
      <c r="B1211" s="3" t="str">
        <f t="shared" si="18"/>
        <v>Q2-2018</v>
      </c>
      <c r="C1211" t="s">
        <v>12</v>
      </c>
      <c r="D1211">
        <v>17</v>
      </c>
      <c r="E1211" t="s">
        <v>8</v>
      </c>
      <c r="F1211" s="1" t="str">
        <f>TEXT(EnergyDemand__2_14[[#This Row],[Date]],"yyyy")</f>
        <v>2018</v>
      </c>
      <c r="G1211">
        <v>13.7</v>
      </c>
      <c r="H1211">
        <v>24.6</v>
      </c>
      <c r="I1211">
        <v>5.2</v>
      </c>
      <c r="J1211" s="48">
        <v>0</v>
      </c>
      <c r="K1211" t="s">
        <v>22</v>
      </c>
      <c r="L1211" t="s">
        <v>21</v>
      </c>
      <c r="M1211" s="42">
        <v>117642.645</v>
      </c>
      <c r="N1211" s="4">
        <v>88.090941540000003</v>
      </c>
      <c r="O1211" s="5">
        <v>10363251.363299999</v>
      </c>
      <c r="P1211">
        <v>1210</v>
      </c>
    </row>
    <row r="1212" spans="1:16" hidden="1" x14ac:dyDescent="0.3">
      <c r="A1212" s="3">
        <v>43215</v>
      </c>
      <c r="B1212" s="3" t="str">
        <f t="shared" si="18"/>
        <v>Q2-2018</v>
      </c>
      <c r="C1212" t="s">
        <v>12</v>
      </c>
      <c r="D1212">
        <v>17</v>
      </c>
      <c r="E1212" t="s">
        <v>9</v>
      </c>
      <c r="F1212" s="1" t="str">
        <f>TEXT(EnergyDemand__2_14[[#This Row],[Date]],"yyyy")</f>
        <v>2018</v>
      </c>
      <c r="G1212">
        <v>15.7</v>
      </c>
      <c r="H1212">
        <v>20.100000000000001</v>
      </c>
      <c r="I1212">
        <v>7.7</v>
      </c>
      <c r="J1212" s="48">
        <v>0.6</v>
      </c>
      <c r="K1212" t="s">
        <v>22</v>
      </c>
      <c r="L1212" t="s">
        <v>22</v>
      </c>
      <c r="M1212" s="42">
        <v>106654.955</v>
      </c>
      <c r="N1212" s="4">
        <v>77.461866439999994</v>
      </c>
      <c r="O1212" s="5">
        <v>8261691.8794</v>
      </c>
      <c r="P1212">
        <v>1211</v>
      </c>
    </row>
    <row r="1213" spans="1:16" hidden="1" x14ac:dyDescent="0.3">
      <c r="A1213" s="3">
        <v>43216</v>
      </c>
      <c r="B1213" s="3" t="str">
        <f t="shared" si="18"/>
        <v>Q2-2018</v>
      </c>
      <c r="C1213" t="s">
        <v>12</v>
      </c>
      <c r="D1213">
        <v>17</v>
      </c>
      <c r="E1213" t="s">
        <v>3</v>
      </c>
      <c r="F1213" s="1" t="str">
        <f>TEXT(EnergyDemand__2_14[[#This Row],[Date]],"yyyy")</f>
        <v>2018</v>
      </c>
      <c r="G1213">
        <v>11.9</v>
      </c>
      <c r="H1213">
        <v>17.5</v>
      </c>
      <c r="I1213">
        <v>7.9</v>
      </c>
      <c r="J1213" s="48">
        <v>0</v>
      </c>
      <c r="K1213" t="s">
        <v>22</v>
      </c>
      <c r="L1213" t="s">
        <v>21</v>
      </c>
      <c r="M1213" s="42">
        <v>117617.51</v>
      </c>
      <c r="N1213" s="4">
        <v>82.433491849999996</v>
      </c>
      <c r="O1213" s="5">
        <v>9695622.0519999992</v>
      </c>
      <c r="P1213">
        <v>1212</v>
      </c>
    </row>
    <row r="1214" spans="1:16" hidden="1" x14ac:dyDescent="0.3">
      <c r="A1214" s="3">
        <v>43217</v>
      </c>
      <c r="B1214" s="3" t="str">
        <f t="shared" si="18"/>
        <v>Q2-2018</v>
      </c>
      <c r="C1214" t="s">
        <v>12</v>
      </c>
      <c r="D1214">
        <v>17</v>
      </c>
      <c r="E1214" t="s">
        <v>4</v>
      </c>
      <c r="F1214" s="1" t="str">
        <f>TEXT(EnergyDemand__2_14[[#This Row],[Date]],"yyyy")</f>
        <v>2018</v>
      </c>
      <c r="G1214">
        <v>11.6</v>
      </c>
      <c r="H1214">
        <v>17.8</v>
      </c>
      <c r="I1214">
        <v>8.8000000000000007</v>
      </c>
      <c r="J1214" s="48">
        <v>0</v>
      </c>
      <c r="K1214" t="s">
        <v>22</v>
      </c>
      <c r="L1214" t="s">
        <v>21</v>
      </c>
      <c r="M1214" s="42">
        <v>119079.465</v>
      </c>
      <c r="N1214" s="4">
        <v>78.214854180000003</v>
      </c>
      <c r="O1214" s="5">
        <v>9313782.9908000007</v>
      </c>
      <c r="P1214">
        <v>1213</v>
      </c>
    </row>
    <row r="1215" spans="1:16" hidden="1" x14ac:dyDescent="0.3">
      <c r="A1215" s="3">
        <v>43218</v>
      </c>
      <c r="B1215" s="3" t="str">
        <f t="shared" si="18"/>
        <v>Q2-2018</v>
      </c>
      <c r="C1215" t="s">
        <v>12</v>
      </c>
      <c r="D1215">
        <v>17</v>
      </c>
      <c r="E1215" t="s">
        <v>5</v>
      </c>
      <c r="F1215" s="1" t="str">
        <f>TEXT(EnergyDemand__2_14[[#This Row],[Date]],"yyyy")</f>
        <v>2018</v>
      </c>
      <c r="G1215">
        <v>7.7</v>
      </c>
      <c r="H1215">
        <v>18.3</v>
      </c>
      <c r="I1215">
        <v>11.7</v>
      </c>
      <c r="J1215" s="48">
        <v>0</v>
      </c>
      <c r="K1215" t="s">
        <v>22</v>
      </c>
      <c r="L1215" t="s">
        <v>21</v>
      </c>
      <c r="M1215" s="42">
        <v>108613.38</v>
      </c>
      <c r="N1215" s="4">
        <v>70.000391410000006</v>
      </c>
      <c r="O1215" s="5">
        <v>7602979.1124</v>
      </c>
      <c r="P1215">
        <v>1214</v>
      </c>
    </row>
    <row r="1216" spans="1:16" hidden="1" x14ac:dyDescent="0.3">
      <c r="A1216" s="3">
        <v>43219</v>
      </c>
      <c r="B1216" s="3" t="str">
        <f t="shared" si="18"/>
        <v>Q2-2018</v>
      </c>
      <c r="C1216" t="s">
        <v>12</v>
      </c>
      <c r="D1216">
        <v>17</v>
      </c>
      <c r="E1216" t="s">
        <v>6</v>
      </c>
      <c r="F1216" s="1" t="str">
        <f>TEXT(EnergyDemand__2_14[[#This Row],[Date]],"yyyy")</f>
        <v>2018</v>
      </c>
      <c r="G1216">
        <v>10.5</v>
      </c>
      <c r="H1216">
        <v>18</v>
      </c>
      <c r="I1216">
        <v>9.6</v>
      </c>
      <c r="J1216" s="48">
        <v>0</v>
      </c>
      <c r="K1216" t="s">
        <v>22</v>
      </c>
      <c r="L1216" t="s">
        <v>21</v>
      </c>
      <c r="M1216" s="42">
        <v>105277.715</v>
      </c>
      <c r="N1216" s="4">
        <v>64.158974720000003</v>
      </c>
      <c r="O1216" s="5">
        <v>6754510.2553000003</v>
      </c>
      <c r="P1216">
        <v>1215</v>
      </c>
    </row>
    <row r="1217" spans="1:16" hidden="1" x14ac:dyDescent="0.3">
      <c r="A1217" s="3">
        <v>43220</v>
      </c>
      <c r="B1217" s="3" t="str">
        <f t="shared" si="18"/>
        <v>Q2-2018</v>
      </c>
      <c r="C1217" t="s">
        <v>12</v>
      </c>
      <c r="D1217">
        <v>18</v>
      </c>
      <c r="E1217" t="s">
        <v>7</v>
      </c>
      <c r="F1217" s="1" t="str">
        <f>TEXT(EnergyDemand__2_14[[#This Row],[Date]],"yyyy")</f>
        <v>2018</v>
      </c>
      <c r="G1217">
        <v>8.8000000000000007</v>
      </c>
      <c r="H1217">
        <v>19.600000000000001</v>
      </c>
      <c r="I1217">
        <v>12.3</v>
      </c>
      <c r="J1217" s="48">
        <v>0</v>
      </c>
      <c r="K1217" t="s">
        <v>22</v>
      </c>
      <c r="L1217" t="s">
        <v>21</v>
      </c>
      <c r="M1217" s="42">
        <v>121551.685</v>
      </c>
      <c r="N1217" s="4">
        <v>77.969150560000003</v>
      </c>
      <c r="O1217" s="5">
        <v>9477281.6285999995</v>
      </c>
      <c r="P1217">
        <v>1216</v>
      </c>
    </row>
    <row r="1218" spans="1:16" hidden="1" x14ac:dyDescent="0.3">
      <c r="A1218" s="3">
        <v>43221</v>
      </c>
      <c r="B1218" s="3" t="str">
        <f t="shared" ref="B1218:B1281" si="19">"Q" &amp;INT((MONTH(A1218)+2)/3) &amp; "-" &amp; YEAR(A1218)</f>
        <v>Q2-2018</v>
      </c>
      <c r="C1218" t="s">
        <v>13</v>
      </c>
      <c r="D1218">
        <v>18</v>
      </c>
      <c r="E1218" t="s">
        <v>8</v>
      </c>
      <c r="F1218" s="1" t="str">
        <f>TEXT(EnergyDemand__2_14[[#This Row],[Date]],"yyyy")</f>
        <v>2018</v>
      </c>
      <c r="G1218">
        <v>7.2</v>
      </c>
      <c r="H1218">
        <v>23.4</v>
      </c>
      <c r="I1218">
        <v>12.3</v>
      </c>
      <c r="J1218" s="48">
        <v>0</v>
      </c>
      <c r="K1218" t="s">
        <v>22</v>
      </c>
      <c r="L1218" t="s">
        <v>21</v>
      </c>
      <c r="M1218" s="42">
        <v>122642.235</v>
      </c>
      <c r="N1218" s="4">
        <v>73.974820219999998</v>
      </c>
      <c r="O1218" s="5">
        <v>9072437.2854999993</v>
      </c>
      <c r="P1218">
        <v>1217</v>
      </c>
    </row>
    <row r="1219" spans="1:16" hidden="1" x14ac:dyDescent="0.3">
      <c r="A1219" s="3">
        <v>43222</v>
      </c>
      <c r="B1219" s="3" t="str">
        <f t="shared" si="19"/>
        <v>Q2-2018</v>
      </c>
      <c r="C1219" t="s">
        <v>13</v>
      </c>
      <c r="D1219">
        <v>18</v>
      </c>
      <c r="E1219" t="s">
        <v>9</v>
      </c>
      <c r="F1219" s="1" t="str">
        <f>TEXT(EnergyDemand__2_14[[#This Row],[Date]],"yyyy")</f>
        <v>2018</v>
      </c>
      <c r="G1219">
        <v>10.199999999999999</v>
      </c>
      <c r="H1219">
        <v>23.2</v>
      </c>
      <c r="I1219">
        <v>7.2</v>
      </c>
      <c r="J1219" s="48">
        <v>0</v>
      </c>
      <c r="K1219" t="s">
        <v>22</v>
      </c>
      <c r="L1219" t="s">
        <v>21</v>
      </c>
      <c r="M1219" s="42">
        <v>118716.595</v>
      </c>
      <c r="N1219" s="4">
        <v>67.274902339999997</v>
      </c>
      <c r="O1219" s="5">
        <v>7986647.3348000003</v>
      </c>
      <c r="P1219">
        <v>1218</v>
      </c>
    </row>
    <row r="1220" spans="1:16" hidden="1" x14ac:dyDescent="0.3">
      <c r="A1220" s="3">
        <v>43223</v>
      </c>
      <c r="B1220" s="3" t="str">
        <f t="shared" si="19"/>
        <v>Q2-2018</v>
      </c>
      <c r="C1220" t="s">
        <v>13</v>
      </c>
      <c r="D1220">
        <v>18</v>
      </c>
      <c r="E1220" t="s">
        <v>3</v>
      </c>
      <c r="F1220" s="1" t="str">
        <f>TEXT(EnergyDemand__2_14[[#This Row],[Date]],"yyyy")</f>
        <v>2018</v>
      </c>
      <c r="G1220">
        <v>14.5</v>
      </c>
      <c r="H1220">
        <v>24.4</v>
      </c>
      <c r="I1220">
        <v>4.4000000000000004</v>
      </c>
      <c r="J1220" s="48">
        <v>0</v>
      </c>
      <c r="K1220" t="s">
        <v>22</v>
      </c>
      <c r="L1220" t="s">
        <v>21</v>
      </c>
      <c r="M1220" s="42">
        <v>117357.83500000001</v>
      </c>
      <c r="N1220" s="4">
        <v>52.768311670000003</v>
      </c>
      <c r="O1220" s="5">
        <v>6192774.8141999999</v>
      </c>
      <c r="P1220">
        <v>1219</v>
      </c>
    </row>
    <row r="1221" spans="1:16" hidden="1" x14ac:dyDescent="0.3">
      <c r="A1221" s="3">
        <v>43224</v>
      </c>
      <c r="B1221" s="3" t="str">
        <f t="shared" si="19"/>
        <v>Q2-2018</v>
      </c>
      <c r="C1221" t="s">
        <v>13</v>
      </c>
      <c r="D1221">
        <v>18</v>
      </c>
      <c r="E1221" t="s">
        <v>4</v>
      </c>
      <c r="F1221" s="1" t="str">
        <f>TEXT(EnergyDemand__2_14[[#This Row],[Date]],"yyyy")</f>
        <v>2018</v>
      </c>
      <c r="G1221">
        <v>11.5</v>
      </c>
      <c r="H1221">
        <v>17.2</v>
      </c>
      <c r="I1221">
        <v>7.8</v>
      </c>
      <c r="J1221" s="48">
        <v>6.2</v>
      </c>
      <c r="K1221" t="s">
        <v>22</v>
      </c>
      <c r="L1221" t="s">
        <v>21</v>
      </c>
      <c r="M1221" s="42">
        <v>116870.46</v>
      </c>
      <c r="N1221" s="4">
        <v>54.639355999999999</v>
      </c>
      <c r="O1221" s="5">
        <v>6385726.6698000003</v>
      </c>
      <c r="P1221">
        <v>1220</v>
      </c>
    </row>
    <row r="1222" spans="1:16" hidden="1" x14ac:dyDescent="0.3">
      <c r="A1222" s="3">
        <v>43225</v>
      </c>
      <c r="B1222" s="3" t="str">
        <f t="shared" si="19"/>
        <v>Q2-2018</v>
      </c>
      <c r="C1222" t="s">
        <v>13</v>
      </c>
      <c r="D1222">
        <v>18</v>
      </c>
      <c r="E1222" t="s">
        <v>5</v>
      </c>
      <c r="F1222" s="1" t="str">
        <f>TEXT(EnergyDemand__2_14[[#This Row],[Date]],"yyyy")</f>
        <v>2018</v>
      </c>
      <c r="G1222">
        <v>12.1</v>
      </c>
      <c r="H1222">
        <v>21.6</v>
      </c>
      <c r="I1222">
        <v>6.5</v>
      </c>
      <c r="J1222" s="48">
        <v>2.6</v>
      </c>
      <c r="K1222" t="s">
        <v>22</v>
      </c>
      <c r="L1222" t="s">
        <v>21</v>
      </c>
      <c r="M1222" s="42">
        <v>106892.995</v>
      </c>
      <c r="N1222" s="4">
        <v>58.574885250000001</v>
      </c>
      <c r="O1222" s="5">
        <v>6261244.9161999999</v>
      </c>
      <c r="P1222">
        <v>1221</v>
      </c>
    </row>
    <row r="1223" spans="1:16" hidden="1" x14ac:dyDescent="0.3">
      <c r="A1223" s="3">
        <v>43226</v>
      </c>
      <c r="B1223" s="3" t="str">
        <f t="shared" si="19"/>
        <v>Q2-2018</v>
      </c>
      <c r="C1223" t="s">
        <v>13</v>
      </c>
      <c r="D1223">
        <v>18</v>
      </c>
      <c r="E1223" t="s">
        <v>6</v>
      </c>
      <c r="F1223" s="1" t="str">
        <f>TEXT(EnergyDemand__2_14[[#This Row],[Date]],"yyyy")</f>
        <v>2018</v>
      </c>
      <c r="G1223">
        <v>9.9</v>
      </c>
      <c r="H1223">
        <v>21.7</v>
      </c>
      <c r="I1223">
        <v>11</v>
      </c>
      <c r="J1223" s="48">
        <v>0</v>
      </c>
      <c r="K1223" t="s">
        <v>22</v>
      </c>
      <c r="L1223" t="s">
        <v>21</v>
      </c>
      <c r="M1223" s="42">
        <v>105840.39</v>
      </c>
      <c r="N1223" s="4">
        <v>61.89517764</v>
      </c>
      <c r="O1223" s="5">
        <v>6551009.7405000003</v>
      </c>
      <c r="P1223">
        <v>1222</v>
      </c>
    </row>
    <row r="1224" spans="1:16" hidden="1" x14ac:dyDescent="0.3">
      <c r="A1224" s="3">
        <v>43227</v>
      </c>
      <c r="B1224" s="3" t="str">
        <f t="shared" si="19"/>
        <v>Q2-2018</v>
      </c>
      <c r="C1224" t="s">
        <v>13</v>
      </c>
      <c r="D1224">
        <v>19</v>
      </c>
      <c r="E1224" t="s">
        <v>7</v>
      </c>
      <c r="F1224" s="1" t="str">
        <f>TEXT(EnergyDemand__2_14[[#This Row],[Date]],"yyyy")</f>
        <v>2018</v>
      </c>
      <c r="G1224">
        <v>12</v>
      </c>
      <c r="H1224">
        <v>19.5</v>
      </c>
      <c r="I1224">
        <v>6.2</v>
      </c>
      <c r="J1224" s="48">
        <v>0</v>
      </c>
      <c r="K1224" t="s">
        <v>22</v>
      </c>
      <c r="L1224" t="s">
        <v>21</v>
      </c>
      <c r="M1224" s="42">
        <v>118254.55499999999</v>
      </c>
      <c r="N1224" s="4">
        <v>49.41762224</v>
      </c>
      <c r="O1224" s="5">
        <v>5843858.9271</v>
      </c>
      <c r="P1224">
        <v>1223</v>
      </c>
    </row>
    <row r="1225" spans="1:16" hidden="1" x14ac:dyDescent="0.3">
      <c r="A1225" s="3">
        <v>43228</v>
      </c>
      <c r="B1225" s="3" t="str">
        <f t="shared" si="19"/>
        <v>Q2-2018</v>
      </c>
      <c r="C1225" t="s">
        <v>13</v>
      </c>
      <c r="D1225">
        <v>19</v>
      </c>
      <c r="E1225" t="s">
        <v>8</v>
      </c>
      <c r="F1225" s="1" t="str">
        <f>TEXT(EnergyDemand__2_14[[#This Row],[Date]],"yyyy")</f>
        <v>2018</v>
      </c>
      <c r="G1225">
        <v>13.4</v>
      </c>
      <c r="H1225">
        <v>17.899999999999999</v>
      </c>
      <c r="I1225">
        <v>10.6</v>
      </c>
      <c r="J1225" s="48">
        <v>0.2</v>
      </c>
      <c r="K1225" t="s">
        <v>22</v>
      </c>
      <c r="L1225" t="s">
        <v>21</v>
      </c>
      <c r="M1225" s="42">
        <v>122876.86500000001</v>
      </c>
      <c r="N1225" s="4">
        <v>101.2917412</v>
      </c>
      <c r="O1225" s="5">
        <v>12446411.608999999</v>
      </c>
      <c r="P1225">
        <v>1224</v>
      </c>
    </row>
    <row r="1226" spans="1:16" hidden="1" x14ac:dyDescent="0.3">
      <c r="A1226" s="3">
        <v>43229</v>
      </c>
      <c r="B1226" s="3" t="str">
        <f t="shared" si="19"/>
        <v>Q2-2018</v>
      </c>
      <c r="C1226" t="s">
        <v>13</v>
      </c>
      <c r="D1226">
        <v>19</v>
      </c>
      <c r="E1226" t="s">
        <v>9</v>
      </c>
      <c r="F1226" s="1" t="str">
        <f>TEXT(EnergyDemand__2_14[[#This Row],[Date]],"yyyy")</f>
        <v>2018</v>
      </c>
      <c r="G1226">
        <v>8</v>
      </c>
      <c r="H1226">
        <v>18.399999999999999</v>
      </c>
      <c r="I1226">
        <v>7.5</v>
      </c>
      <c r="J1226" s="48">
        <v>0</v>
      </c>
      <c r="K1226" t="s">
        <v>22</v>
      </c>
      <c r="L1226" t="s">
        <v>21</v>
      </c>
      <c r="M1226" s="42">
        <v>122721.46</v>
      </c>
      <c r="N1226" s="4">
        <v>127.59078030000001</v>
      </c>
      <c r="O1226" s="5">
        <v>15658126.841</v>
      </c>
      <c r="P1226">
        <v>1225</v>
      </c>
    </row>
    <row r="1227" spans="1:16" hidden="1" x14ac:dyDescent="0.3">
      <c r="A1227" s="3">
        <v>43230</v>
      </c>
      <c r="B1227" s="3" t="str">
        <f t="shared" si="19"/>
        <v>Q2-2018</v>
      </c>
      <c r="C1227" t="s">
        <v>13</v>
      </c>
      <c r="D1227">
        <v>19</v>
      </c>
      <c r="E1227" t="s">
        <v>3</v>
      </c>
      <c r="F1227" s="1" t="str">
        <f>TEXT(EnergyDemand__2_14[[#This Row],[Date]],"yyyy")</f>
        <v>2018</v>
      </c>
      <c r="G1227">
        <v>9</v>
      </c>
      <c r="H1227">
        <v>12.8</v>
      </c>
      <c r="I1227">
        <v>8.5</v>
      </c>
      <c r="J1227" s="48">
        <v>8</v>
      </c>
      <c r="K1227" t="s">
        <v>22</v>
      </c>
      <c r="L1227" t="s">
        <v>21</v>
      </c>
      <c r="M1227" s="42">
        <v>128518.505</v>
      </c>
      <c r="N1227" s="4">
        <v>62.881023409999997</v>
      </c>
      <c r="O1227" s="5">
        <v>8081375.1215000004</v>
      </c>
      <c r="P1227">
        <v>1226</v>
      </c>
    </row>
    <row r="1228" spans="1:16" hidden="1" x14ac:dyDescent="0.3">
      <c r="A1228" s="3">
        <v>43231</v>
      </c>
      <c r="B1228" s="3" t="str">
        <f t="shared" si="19"/>
        <v>Q2-2018</v>
      </c>
      <c r="C1228" t="s">
        <v>13</v>
      </c>
      <c r="D1228">
        <v>19</v>
      </c>
      <c r="E1228" t="s">
        <v>4</v>
      </c>
      <c r="F1228" s="1" t="str">
        <f>TEXT(EnergyDemand__2_14[[#This Row],[Date]],"yyyy")</f>
        <v>2018</v>
      </c>
      <c r="G1228">
        <v>7.4</v>
      </c>
      <c r="H1228">
        <v>15.1</v>
      </c>
      <c r="I1228">
        <v>3.7</v>
      </c>
      <c r="J1228" s="48">
        <v>18.600000000000001</v>
      </c>
      <c r="K1228" t="s">
        <v>22</v>
      </c>
      <c r="L1228" t="s">
        <v>21</v>
      </c>
      <c r="M1228" s="42">
        <v>133467.37</v>
      </c>
      <c r="N1228" s="4">
        <v>63.673069720000001</v>
      </c>
      <c r="O1228" s="5">
        <v>8498277.1554000005</v>
      </c>
      <c r="P1228">
        <v>1227</v>
      </c>
    </row>
    <row r="1229" spans="1:16" hidden="1" x14ac:dyDescent="0.3">
      <c r="A1229" s="3">
        <v>43232</v>
      </c>
      <c r="B1229" s="3" t="str">
        <f t="shared" si="19"/>
        <v>Q2-2018</v>
      </c>
      <c r="C1229" t="s">
        <v>13</v>
      </c>
      <c r="D1229">
        <v>19</v>
      </c>
      <c r="E1229" t="s">
        <v>5</v>
      </c>
      <c r="F1229" s="1" t="str">
        <f>TEXT(EnergyDemand__2_14[[#This Row],[Date]],"yyyy")</f>
        <v>2018</v>
      </c>
      <c r="G1229">
        <v>11</v>
      </c>
      <c r="H1229">
        <v>16.899999999999999</v>
      </c>
      <c r="I1229">
        <v>9</v>
      </c>
      <c r="J1229" s="48">
        <v>8.4</v>
      </c>
      <c r="K1229" t="s">
        <v>22</v>
      </c>
      <c r="L1229" t="s">
        <v>21</v>
      </c>
      <c r="M1229" s="42">
        <v>111273.755</v>
      </c>
      <c r="N1229" s="4">
        <v>62.662214910000003</v>
      </c>
      <c r="O1229" s="5">
        <v>6972659.9496999998</v>
      </c>
      <c r="P1229">
        <v>1228</v>
      </c>
    </row>
    <row r="1230" spans="1:16" hidden="1" x14ac:dyDescent="0.3">
      <c r="A1230" s="3">
        <v>43233</v>
      </c>
      <c r="B1230" s="3" t="str">
        <f t="shared" si="19"/>
        <v>Q2-2018</v>
      </c>
      <c r="C1230" t="s">
        <v>13</v>
      </c>
      <c r="D1230">
        <v>19</v>
      </c>
      <c r="E1230" t="s">
        <v>6</v>
      </c>
      <c r="F1230" s="1" t="str">
        <f>TEXT(EnergyDemand__2_14[[#This Row],[Date]],"yyyy")</f>
        <v>2018</v>
      </c>
      <c r="G1230">
        <v>13</v>
      </c>
      <c r="H1230">
        <v>16.2</v>
      </c>
      <c r="I1230">
        <v>10.8</v>
      </c>
      <c r="J1230" s="48">
        <v>4</v>
      </c>
      <c r="K1230" t="s">
        <v>22</v>
      </c>
      <c r="L1230" t="s">
        <v>21</v>
      </c>
      <c r="M1230" s="42">
        <v>108729.71</v>
      </c>
      <c r="N1230" s="4">
        <v>65.510003979999993</v>
      </c>
      <c r="O1230" s="5">
        <v>7122883.7347999997</v>
      </c>
      <c r="P1230">
        <v>1229</v>
      </c>
    </row>
    <row r="1231" spans="1:16" hidden="1" x14ac:dyDescent="0.3">
      <c r="A1231" s="3">
        <v>43234</v>
      </c>
      <c r="B1231" s="3" t="str">
        <f t="shared" si="19"/>
        <v>Q2-2018</v>
      </c>
      <c r="C1231" t="s">
        <v>13</v>
      </c>
      <c r="D1231">
        <v>20</v>
      </c>
      <c r="E1231" t="s">
        <v>7</v>
      </c>
      <c r="F1231" s="1" t="str">
        <f>TEXT(EnergyDemand__2_14[[#This Row],[Date]],"yyyy")</f>
        <v>2018</v>
      </c>
      <c r="G1231">
        <v>6.8</v>
      </c>
      <c r="H1231">
        <v>15.9</v>
      </c>
      <c r="I1231">
        <v>8.1999999999999993</v>
      </c>
      <c r="J1231" s="48">
        <v>0</v>
      </c>
      <c r="K1231" t="s">
        <v>22</v>
      </c>
      <c r="L1231" t="s">
        <v>21</v>
      </c>
      <c r="M1231" s="42">
        <v>129885.955</v>
      </c>
      <c r="N1231" s="4">
        <v>111.6666324</v>
      </c>
      <c r="O1231" s="5">
        <v>14503927.1909</v>
      </c>
      <c r="P1231">
        <v>1230</v>
      </c>
    </row>
    <row r="1232" spans="1:16" hidden="1" x14ac:dyDescent="0.3">
      <c r="A1232" s="3">
        <v>43235</v>
      </c>
      <c r="B1232" s="3" t="str">
        <f t="shared" si="19"/>
        <v>Q2-2018</v>
      </c>
      <c r="C1232" t="s">
        <v>13</v>
      </c>
      <c r="D1232">
        <v>20</v>
      </c>
      <c r="E1232" t="s">
        <v>8</v>
      </c>
      <c r="F1232" s="1" t="str">
        <f>TEXT(EnergyDemand__2_14[[#This Row],[Date]],"yyyy")</f>
        <v>2018</v>
      </c>
      <c r="G1232">
        <v>8.9</v>
      </c>
      <c r="H1232">
        <v>14.6</v>
      </c>
      <c r="I1232">
        <v>4.5999999999999996</v>
      </c>
      <c r="J1232" s="48">
        <v>0</v>
      </c>
      <c r="K1232" t="s">
        <v>22</v>
      </c>
      <c r="L1232" t="s">
        <v>21</v>
      </c>
      <c r="M1232" s="42">
        <v>131900.51999999999</v>
      </c>
      <c r="N1232" s="4">
        <v>97.880329009999997</v>
      </c>
      <c r="O1232" s="5">
        <v>12910466.294199999</v>
      </c>
      <c r="P1232">
        <v>1231</v>
      </c>
    </row>
    <row r="1233" spans="1:16" hidden="1" x14ac:dyDescent="0.3">
      <c r="A1233" s="3">
        <v>43236</v>
      </c>
      <c r="B1233" s="3" t="str">
        <f t="shared" si="19"/>
        <v>Q2-2018</v>
      </c>
      <c r="C1233" t="s">
        <v>13</v>
      </c>
      <c r="D1233">
        <v>20</v>
      </c>
      <c r="E1233" t="s">
        <v>9</v>
      </c>
      <c r="F1233" s="1" t="str">
        <f>TEXT(EnergyDemand__2_14[[#This Row],[Date]],"yyyy")</f>
        <v>2018</v>
      </c>
      <c r="G1233">
        <v>9.4</v>
      </c>
      <c r="H1233">
        <v>14.3</v>
      </c>
      <c r="I1233">
        <v>7.6</v>
      </c>
      <c r="J1233" s="48">
        <v>2</v>
      </c>
      <c r="K1233" t="s">
        <v>22</v>
      </c>
      <c r="L1233" t="s">
        <v>21</v>
      </c>
      <c r="M1233" s="42">
        <v>133399.23000000001</v>
      </c>
      <c r="N1233" s="4">
        <v>124.0856314</v>
      </c>
      <c r="O1233" s="5">
        <v>16552927.682800001</v>
      </c>
      <c r="P1233">
        <v>1232</v>
      </c>
    </row>
    <row r="1234" spans="1:16" hidden="1" x14ac:dyDescent="0.3">
      <c r="A1234" s="3">
        <v>43237</v>
      </c>
      <c r="B1234" s="3" t="str">
        <f t="shared" si="19"/>
        <v>Q2-2018</v>
      </c>
      <c r="C1234" t="s">
        <v>13</v>
      </c>
      <c r="D1234">
        <v>20</v>
      </c>
      <c r="E1234" t="s">
        <v>3</v>
      </c>
      <c r="F1234" s="1" t="str">
        <f>TEXT(EnergyDemand__2_14[[#This Row],[Date]],"yyyy")</f>
        <v>2018</v>
      </c>
      <c r="G1234">
        <v>11.7</v>
      </c>
      <c r="H1234">
        <v>15</v>
      </c>
      <c r="I1234">
        <v>6.9</v>
      </c>
      <c r="J1234" s="48">
        <v>0</v>
      </c>
      <c r="K1234" t="s">
        <v>22</v>
      </c>
      <c r="L1234" t="s">
        <v>21</v>
      </c>
      <c r="M1234" s="42">
        <v>131757.155</v>
      </c>
      <c r="N1234" s="4">
        <v>108.95155010000001</v>
      </c>
      <c r="O1234" s="5">
        <v>14355146.274</v>
      </c>
      <c r="P1234">
        <v>1233</v>
      </c>
    </row>
    <row r="1235" spans="1:16" hidden="1" x14ac:dyDescent="0.3">
      <c r="A1235" s="3">
        <v>43238</v>
      </c>
      <c r="B1235" s="3" t="str">
        <f t="shared" si="19"/>
        <v>Q2-2018</v>
      </c>
      <c r="C1235" t="s">
        <v>13</v>
      </c>
      <c r="D1235">
        <v>20</v>
      </c>
      <c r="E1235" t="s">
        <v>4</v>
      </c>
      <c r="F1235" s="1" t="str">
        <f>TEXT(EnergyDemand__2_14[[#This Row],[Date]],"yyyy")</f>
        <v>2018</v>
      </c>
      <c r="G1235">
        <v>12.3</v>
      </c>
      <c r="H1235">
        <v>17.7</v>
      </c>
      <c r="I1235">
        <v>8</v>
      </c>
      <c r="J1235" s="48">
        <v>0.2</v>
      </c>
      <c r="K1235" t="s">
        <v>22</v>
      </c>
      <c r="L1235" t="s">
        <v>21</v>
      </c>
      <c r="M1235" s="42">
        <v>127353.575</v>
      </c>
      <c r="N1235" s="4">
        <v>96.161656390000005</v>
      </c>
      <c r="O1235" s="5">
        <v>12246530.7192</v>
      </c>
      <c r="P1235">
        <v>1234</v>
      </c>
    </row>
    <row r="1236" spans="1:16" hidden="1" x14ac:dyDescent="0.3">
      <c r="A1236" s="3">
        <v>43239</v>
      </c>
      <c r="B1236" s="3" t="str">
        <f t="shared" si="19"/>
        <v>Q2-2018</v>
      </c>
      <c r="C1236" t="s">
        <v>13</v>
      </c>
      <c r="D1236">
        <v>20</v>
      </c>
      <c r="E1236" t="s">
        <v>5</v>
      </c>
      <c r="F1236" s="1" t="str">
        <f>TEXT(EnergyDemand__2_14[[#This Row],[Date]],"yyyy")</f>
        <v>2018</v>
      </c>
      <c r="G1236">
        <v>10.6</v>
      </c>
      <c r="H1236">
        <v>15.5</v>
      </c>
      <c r="I1236">
        <v>6.5</v>
      </c>
      <c r="J1236" s="48">
        <v>2.6</v>
      </c>
      <c r="K1236" t="s">
        <v>22</v>
      </c>
      <c r="L1236" t="s">
        <v>21</v>
      </c>
      <c r="M1236" s="42">
        <v>119262.145</v>
      </c>
      <c r="N1236" s="4">
        <v>93.623434770000003</v>
      </c>
      <c r="O1236" s="5">
        <v>11165731.652899999</v>
      </c>
      <c r="P1236">
        <v>1235</v>
      </c>
    </row>
    <row r="1237" spans="1:16" hidden="1" x14ac:dyDescent="0.3">
      <c r="A1237" s="3">
        <v>43240</v>
      </c>
      <c r="B1237" s="3" t="str">
        <f t="shared" si="19"/>
        <v>Q2-2018</v>
      </c>
      <c r="C1237" t="s">
        <v>13</v>
      </c>
      <c r="D1237">
        <v>20</v>
      </c>
      <c r="E1237" t="s">
        <v>6</v>
      </c>
      <c r="F1237" s="1" t="str">
        <f>TEXT(EnergyDemand__2_14[[#This Row],[Date]],"yyyy")</f>
        <v>2018</v>
      </c>
      <c r="G1237">
        <v>11.8</v>
      </c>
      <c r="H1237">
        <v>16.2</v>
      </c>
      <c r="I1237">
        <v>1.7</v>
      </c>
      <c r="J1237" s="48">
        <v>0</v>
      </c>
      <c r="K1237" t="s">
        <v>22</v>
      </c>
      <c r="L1237" t="s">
        <v>21</v>
      </c>
      <c r="M1237" s="42">
        <v>112349.26</v>
      </c>
      <c r="N1237" s="4">
        <v>78.280735460000002</v>
      </c>
      <c r="O1237" s="5">
        <v>8794782.7011999991</v>
      </c>
      <c r="P1237">
        <v>1236</v>
      </c>
    </row>
    <row r="1238" spans="1:16" hidden="1" x14ac:dyDescent="0.3">
      <c r="A1238" s="3">
        <v>43241</v>
      </c>
      <c r="B1238" s="3" t="str">
        <f t="shared" si="19"/>
        <v>Q2-2018</v>
      </c>
      <c r="C1238" t="s">
        <v>13</v>
      </c>
      <c r="D1238">
        <v>21</v>
      </c>
      <c r="E1238" t="s">
        <v>7</v>
      </c>
      <c r="F1238" s="1" t="str">
        <f>TEXT(EnergyDemand__2_14[[#This Row],[Date]],"yyyy")</f>
        <v>2018</v>
      </c>
      <c r="G1238">
        <v>12.6</v>
      </c>
      <c r="H1238">
        <v>16.7</v>
      </c>
      <c r="I1238">
        <v>5</v>
      </c>
      <c r="J1238" s="48">
        <v>2.4</v>
      </c>
      <c r="K1238" t="s">
        <v>22</v>
      </c>
      <c r="L1238" t="s">
        <v>21</v>
      </c>
      <c r="M1238" s="42">
        <v>124046.80499999999</v>
      </c>
      <c r="N1238" s="4">
        <v>82.722971250000001</v>
      </c>
      <c r="O1238" s="5">
        <v>10261520.2837</v>
      </c>
      <c r="P1238">
        <v>1237</v>
      </c>
    </row>
    <row r="1239" spans="1:16" hidden="1" x14ac:dyDescent="0.3">
      <c r="A1239" s="3">
        <v>43242</v>
      </c>
      <c r="B1239" s="3" t="str">
        <f t="shared" si="19"/>
        <v>Q2-2018</v>
      </c>
      <c r="C1239" t="s">
        <v>13</v>
      </c>
      <c r="D1239">
        <v>21</v>
      </c>
      <c r="E1239" t="s">
        <v>8</v>
      </c>
      <c r="F1239" s="1" t="str">
        <f>TEXT(EnergyDemand__2_14[[#This Row],[Date]],"yyyy")</f>
        <v>2018</v>
      </c>
      <c r="G1239">
        <v>13</v>
      </c>
      <c r="H1239">
        <v>17</v>
      </c>
      <c r="I1239">
        <v>3.6</v>
      </c>
      <c r="J1239" s="48">
        <v>0</v>
      </c>
      <c r="K1239" t="s">
        <v>22</v>
      </c>
      <c r="L1239" t="s">
        <v>21</v>
      </c>
      <c r="M1239" s="42">
        <v>126922.995</v>
      </c>
      <c r="N1239" s="4">
        <v>91.621182129999994</v>
      </c>
      <c r="O1239" s="5">
        <v>11628834.841399999</v>
      </c>
      <c r="P1239">
        <v>1238</v>
      </c>
    </row>
    <row r="1240" spans="1:16" hidden="1" x14ac:dyDescent="0.3">
      <c r="A1240" s="3">
        <v>43243</v>
      </c>
      <c r="B1240" s="3" t="str">
        <f t="shared" si="19"/>
        <v>Q2-2018</v>
      </c>
      <c r="C1240" t="s">
        <v>13</v>
      </c>
      <c r="D1240">
        <v>21</v>
      </c>
      <c r="E1240" t="s">
        <v>9</v>
      </c>
      <c r="F1240" s="1" t="str">
        <f>TEXT(EnergyDemand__2_14[[#This Row],[Date]],"yyyy")</f>
        <v>2018</v>
      </c>
      <c r="G1240">
        <v>11.8</v>
      </c>
      <c r="H1240">
        <v>15.3</v>
      </c>
      <c r="I1240">
        <v>6.5</v>
      </c>
      <c r="J1240" s="48">
        <v>4.5999999999999996</v>
      </c>
      <c r="K1240" t="s">
        <v>22</v>
      </c>
      <c r="L1240" t="s">
        <v>21</v>
      </c>
      <c r="M1240" s="42">
        <v>129352.83</v>
      </c>
      <c r="N1240" s="4">
        <v>118.6907459</v>
      </c>
      <c r="O1240" s="5">
        <v>15352983.877</v>
      </c>
      <c r="P1240">
        <v>1239</v>
      </c>
    </row>
    <row r="1241" spans="1:16" hidden="1" x14ac:dyDescent="0.3">
      <c r="A1241" s="3">
        <v>43244</v>
      </c>
      <c r="B1241" s="3" t="str">
        <f t="shared" si="19"/>
        <v>Q2-2018</v>
      </c>
      <c r="C1241" t="s">
        <v>13</v>
      </c>
      <c r="D1241">
        <v>21</v>
      </c>
      <c r="E1241" t="s">
        <v>3</v>
      </c>
      <c r="F1241" s="1" t="str">
        <f>TEXT(EnergyDemand__2_14[[#This Row],[Date]],"yyyy")</f>
        <v>2018</v>
      </c>
      <c r="G1241">
        <v>12.9</v>
      </c>
      <c r="H1241">
        <v>16.100000000000001</v>
      </c>
      <c r="I1241">
        <v>5.0999999999999996</v>
      </c>
      <c r="J1241" s="48">
        <v>0</v>
      </c>
      <c r="K1241" t="s">
        <v>22</v>
      </c>
      <c r="L1241" t="s">
        <v>21</v>
      </c>
      <c r="M1241" s="42">
        <v>129553.94</v>
      </c>
      <c r="N1241" s="4">
        <v>99.488060959999999</v>
      </c>
      <c r="O1241" s="5">
        <v>12889070.280300001</v>
      </c>
      <c r="P1241">
        <v>1240</v>
      </c>
    </row>
    <row r="1242" spans="1:16" hidden="1" x14ac:dyDescent="0.3">
      <c r="A1242" s="3">
        <v>43245</v>
      </c>
      <c r="B1242" s="3" t="str">
        <f t="shared" si="19"/>
        <v>Q2-2018</v>
      </c>
      <c r="C1242" t="s">
        <v>13</v>
      </c>
      <c r="D1242">
        <v>21</v>
      </c>
      <c r="E1242" t="s">
        <v>4</v>
      </c>
      <c r="F1242" s="1" t="str">
        <f>TEXT(EnergyDemand__2_14[[#This Row],[Date]],"yyyy")</f>
        <v>2018</v>
      </c>
      <c r="G1242">
        <v>9.4</v>
      </c>
      <c r="H1242">
        <v>14.9</v>
      </c>
      <c r="I1242">
        <v>9.5</v>
      </c>
      <c r="J1242" s="48">
        <v>0</v>
      </c>
      <c r="K1242" t="s">
        <v>22</v>
      </c>
      <c r="L1242" t="s">
        <v>21</v>
      </c>
      <c r="M1242" s="42">
        <v>127957.57</v>
      </c>
      <c r="N1242" s="4">
        <v>92.989529200000007</v>
      </c>
      <c r="O1242" s="5">
        <v>11898714.1919</v>
      </c>
      <c r="P1242">
        <v>1241</v>
      </c>
    </row>
    <row r="1243" spans="1:16" hidden="1" x14ac:dyDescent="0.3">
      <c r="A1243" s="3">
        <v>43246</v>
      </c>
      <c r="B1243" s="3" t="str">
        <f t="shared" si="19"/>
        <v>Q2-2018</v>
      </c>
      <c r="C1243" t="s">
        <v>13</v>
      </c>
      <c r="D1243">
        <v>21</v>
      </c>
      <c r="E1243" t="s">
        <v>5</v>
      </c>
      <c r="F1243" s="1" t="str">
        <f>TEXT(EnergyDemand__2_14[[#This Row],[Date]],"yyyy")</f>
        <v>2018</v>
      </c>
      <c r="G1243">
        <v>5.2</v>
      </c>
      <c r="H1243">
        <v>20.5</v>
      </c>
      <c r="I1243">
        <v>9.9</v>
      </c>
      <c r="J1243" s="48">
        <v>0</v>
      </c>
      <c r="K1243" t="s">
        <v>22</v>
      </c>
      <c r="L1243" t="s">
        <v>21</v>
      </c>
      <c r="M1243" s="42">
        <v>115384.08500000001</v>
      </c>
      <c r="N1243" s="4">
        <v>74.746741069999999</v>
      </c>
      <c r="O1243" s="5">
        <v>8624584.3250999991</v>
      </c>
      <c r="P1243">
        <v>1242</v>
      </c>
    </row>
    <row r="1244" spans="1:16" hidden="1" x14ac:dyDescent="0.3">
      <c r="A1244" s="3">
        <v>43247</v>
      </c>
      <c r="B1244" s="3" t="str">
        <f t="shared" si="19"/>
        <v>Q2-2018</v>
      </c>
      <c r="C1244" t="s">
        <v>13</v>
      </c>
      <c r="D1244">
        <v>21</v>
      </c>
      <c r="E1244" t="s">
        <v>6</v>
      </c>
      <c r="F1244" s="1" t="str">
        <f>TEXT(EnergyDemand__2_14[[#This Row],[Date]],"yyyy")</f>
        <v>2018</v>
      </c>
      <c r="G1244">
        <v>7.3</v>
      </c>
      <c r="H1244">
        <v>20.7</v>
      </c>
      <c r="I1244">
        <v>8</v>
      </c>
      <c r="J1244" s="48">
        <v>0</v>
      </c>
      <c r="K1244" t="s">
        <v>22</v>
      </c>
      <c r="L1244" t="s">
        <v>21</v>
      </c>
      <c r="M1244" s="42">
        <v>106044.51</v>
      </c>
      <c r="N1244" s="4">
        <v>54.187031419999997</v>
      </c>
      <c r="O1244" s="5">
        <v>5746237.1952999998</v>
      </c>
      <c r="P1244">
        <v>1243</v>
      </c>
    </row>
    <row r="1245" spans="1:16" hidden="1" x14ac:dyDescent="0.3">
      <c r="A1245" s="3">
        <v>43248</v>
      </c>
      <c r="B1245" s="3" t="str">
        <f t="shared" si="19"/>
        <v>Q2-2018</v>
      </c>
      <c r="C1245" t="s">
        <v>13</v>
      </c>
      <c r="D1245">
        <v>22</v>
      </c>
      <c r="E1245" t="s">
        <v>7</v>
      </c>
      <c r="F1245" s="1" t="str">
        <f>TEXT(EnergyDemand__2_14[[#This Row],[Date]],"yyyy")</f>
        <v>2018</v>
      </c>
      <c r="G1245">
        <v>12.9</v>
      </c>
      <c r="H1245">
        <v>20.5</v>
      </c>
      <c r="I1245">
        <v>6</v>
      </c>
      <c r="J1245" s="48">
        <v>0</v>
      </c>
      <c r="K1245" t="s">
        <v>22</v>
      </c>
      <c r="L1245" t="s">
        <v>21</v>
      </c>
      <c r="M1245" s="42">
        <v>119360.265</v>
      </c>
      <c r="N1245" s="4">
        <v>70.171557399999998</v>
      </c>
      <c r="O1245" s="5">
        <v>8375695.6867000004</v>
      </c>
      <c r="P1245">
        <v>1244</v>
      </c>
    </row>
    <row r="1246" spans="1:16" hidden="1" x14ac:dyDescent="0.3">
      <c r="A1246" s="3">
        <v>43249</v>
      </c>
      <c r="B1246" s="3" t="str">
        <f t="shared" si="19"/>
        <v>Q2-2018</v>
      </c>
      <c r="C1246" t="s">
        <v>13</v>
      </c>
      <c r="D1246">
        <v>22</v>
      </c>
      <c r="E1246" t="s">
        <v>8</v>
      </c>
      <c r="F1246" s="1" t="str">
        <f>TEXT(EnergyDemand__2_14[[#This Row],[Date]],"yyyy")</f>
        <v>2018</v>
      </c>
      <c r="G1246">
        <v>13.7</v>
      </c>
      <c r="H1246">
        <v>17.899999999999999</v>
      </c>
      <c r="I1246">
        <v>8.1</v>
      </c>
      <c r="J1246" s="48">
        <v>0.8</v>
      </c>
      <c r="K1246" t="s">
        <v>22</v>
      </c>
      <c r="L1246" t="s">
        <v>21</v>
      </c>
      <c r="M1246" s="42">
        <v>123142.76</v>
      </c>
      <c r="N1246" s="4">
        <v>81.978399519999996</v>
      </c>
      <c r="O1246" s="5">
        <v>10095046.3773</v>
      </c>
      <c r="P1246">
        <v>1245</v>
      </c>
    </row>
    <row r="1247" spans="1:16" hidden="1" x14ac:dyDescent="0.3">
      <c r="A1247" s="3">
        <v>43250</v>
      </c>
      <c r="B1247" s="3" t="str">
        <f t="shared" si="19"/>
        <v>Q2-2018</v>
      </c>
      <c r="C1247" t="s">
        <v>13</v>
      </c>
      <c r="D1247">
        <v>22</v>
      </c>
      <c r="E1247" t="s">
        <v>9</v>
      </c>
      <c r="F1247" s="1" t="str">
        <f>TEXT(EnergyDemand__2_14[[#This Row],[Date]],"yyyy")</f>
        <v>2018</v>
      </c>
      <c r="G1247">
        <v>7.7</v>
      </c>
      <c r="H1247">
        <v>15.1</v>
      </c>
      <c r="I1247">
        <v>7.9</v>
      </c>
      <c r="J1247" s="48">
        <v>0</v>
      </c>
      <c r="K1247" t="s">
        <v>22</v>
      </c>
      <c r="L1247" t="s">
        <v>21</v>
      </c>
      <c r="M1247" s="42">
        <v>127830.62</v>
      </c>
      <c r="N1247" s="4">
        <v>82.535944020000002</v>
      </c>
      <c r="O1247" s="5">
        <v>10550620.896400001</v>
      </c>
      <c r="P1247">
        <v>1246</v>
      </c>
    </row>
    <row r="1248" spans="1:16" hidden="1" x14ac:dyDescent="0.3">
      <c r="A1248" s="3">
        <v>43251</v>
      </c>
      <c r="B1248" s="3" t="str">
        <f t="shared" si="19"/>
        <v>Q2-2018</v>
      </c>
      <c r="C1248" t="s">
        <v>13</v>
      </c>
      <c r="D1248">
        <v>22</v>
      </c>
      <c r="E1248" t="s">
        <v>3</v>
      </c>
      <c r="F1248" s="1" t="str">
        <f>TEXT(EnergyDemand__2_14[[#This Row],[Date]],"yyyy")</f>
        <v>2018</v>
      </c>
      <c r="G1248">
        <v>9.6</v>
      </c>
      <c r="H1248">
        <v>14.8</v>
      </c>
      <c r="I1248">
        <v>7.6</v>
      </c>
      <c r="J1248" s="48">
        <v>5</v>
      </c>
      <c r="K1248" t="s">
        <v>22</v>
      </c>
      <c r="L1248" t="s">
        <v>21</v>
      </c>
      <c r="M1248" s="42">
        <v>131159.94500000001</v>
      </c>
      <c r="N1248" s="4">
        <v>90.357837750000002</v>
      </c>
      <c r="O1248" s="5">
        <v>11851329.0296</v>
      </c>
      <c r="P1248">
        <v>1247</v>
      </c>
    </row>
    <row r="1249" spans="1:16" hidden="1" x14ac:dyDescent="0.3">
      <c r="A1249" s="3">
        <v>43252</v>
      </c>
      <c r="B1249" s="3" t="str">
        <f t="shared" si="19"/>
        <v>Q2-2018</v>
      </c>
      <c r="C1249" t="s">
        <v>14</v>
      </c>
      <c r="D1249">
        <v>22</v>
      </c>
      <c r="E1249" t="s">
        <v>4</v>
      </c>
      <c r="F1249" s="1" t="str">
        <f>TEXT(EnergyDemand__2_14[[#This Row],[Date]],"yyyy")</f>
        <v>2018</v>
      </c>
      <c r="G1249">
        <v>4.0999999999999996</v>
      </c>
      <c r="H1249">
        <v>13.3</v>
      </c>
      <c r="I1249">
        <v>9.6</v>
      </c>
      <c r="J1249" s="48">
        <v>0</v>
      </c>
      <c r="K1249" t="s">
        <v>22</v>
      </c>
      <c r="L1249" t="s">
        <v>21</v>
      </c>
      <c r="M1249" s="42">
        <v>135864.065</v>
      </c>
      <c r="N1249" s="4">
        <v>101.4128802</v>
      </c>
      <c r="O1249" s="5">
        <v>13778366.147299999</v>
      </c>
      <c r="P1249">
        <v>1248</v>
      </c>
    </row>
    <row r="1250" spans="1:16" hidden="1" x14ac:dyDescent="0.3">
      <c r="A1250" s="3">
        <v>43253</v>
      </c>
      <c r="B1250" s="3" t="str">
        <f t="shared" si="19"/>
        <v>Q2-2018</v>
      </c>
      <c r="C1250" t="s">
        <v>14</v>
      </c>
      <c r="D1250">
        <v>22</v>
      </c>
      <c r="E1250" t="s">
        <v>5</v>
      </c>
      <c r="F1250" s="1" t="str">
        <f>TEXT(EnergyDemand__2_14[[#This Row],[Date]],"yyyy")</f>
        <v>2018</v>
      </c>
      <c r="G1250">
        <v>3.5</v>
      </c>
      <c r="H1250">
        <v>13.6</v>
      </c>
      <c r="I1250">
        <v>9.6</v>
      </c>
      <c r="J1250" s="48">
        <v>0.2</v>
      </c>
      <c r="K1250" t="s">
        <v>22</v>
      </c>
      <c r="L1250" t="s">
        <v>21</v>
      </c>
      <c r="M1250" s="42">
        <v>123226.075</v>
      </c>
      <c r="N1250" s="4">
        <v>99.853479250000007</v>
      </c>
      <c r="O1250" s="5">
        <v>12304552.323100001</v>
      </c>
      <c r="P1250">
        <v>1249</v>
      </c>
    </row>
    <row r="1251" spans="1:16" hidden="1" x14ac:dyDescent="0.3">
      <c r="A1251" s="3">
        <v>43254</v>
      </c>
      <c r="B1251" s="3" t="str">
        <f t="shared" si="19"/>
        <v>Q2-2018</v>
      </c>
      <c r="C1251" t="s">
        <v>14</v>
      </c>
      <c r="D1251">
        <v>22</v>
      </c>
      <c r="E1251" t="s">
        <v>6</v>
      </c>
      <c r="F1251" s="1" t="str">
        <f>TEXT(EnergyDemand__2_14[[#This Row],[Date]],"yyyy")</f>
        <v>2018</v>
      </c>
      <c r="G1251">
        <v>4.3</v>
      </c>
      <c r="H1251">
        <v>13.8</v>
      </c>
      <c r="I1251">
        <v>8.5</v>
      </c>
      <c r="J1251" s="48">
        <v>0</v>
      </c>
      <c r="K1251" t="s">
        <v>22</v>
      </c>
      <c r="L1251" t="s">
        <v>21</v>
      </c>
      <c r="M1251" s="42">
        <v>121177.58500000001</v>
      </c>
      <c r="N1251" s="4">
        <v>91.043729630000001</v>
      </c>
      <c r="O1251" s="5">
        <v>11032459.286</v>
      </c>
      <c r="P1251">
        <v>1250</v>
      </c>
    </row>
    <row r="1252" spans="1:16" hidden="1" x14ac:dyDescent="0.3">
      <c r="A1252" s="3">
        <v>43255</v>
      </c>
      <c r="B1252" s="3" t="str">
        <f t="shared" si="19"/>
        <v>Q2-2018</v>
      </c>
      <c r="C1252" t="s">
        <v>14</v>
      </c>
      <c r="D1252">
        <v>23</v>
      </c>
      <c r="E1252" t="s">
        <v>7</v>
      </c>
      <c r="F1252" s="1" t="str">
        <f>TEXT(EnergyDemand__2_14[[#This Row],[Date]],"yyyy")</f>
        <v>2018</v>
      </c>
      <c r="G1252">
        <v>4.5</v>
      </c>
      <c r="H1252">
        <v>14.4</v>
      </c>
      <c r="I1252">
        <v>9.3000000000000007</v>
      </c>
      <c r="J1252" s="48">
        <v>0</v>
      </c>
      <c r="K1252" t="s">
        <v>22</v>
      </c>
      <c r="L1252" t="s">
        <v>21</v>
      </c>
      <c r="M1252" s="42">
        <v>135385.41</v>
      </c>
      <c r="N1252" s="4">
        <v>120.25203740000001</v>
      </c>
      <c r="O1252" s="5">
        <v>16280371.386700001</v>
      </c>
      <c r="P1252">
        <v>1251</v>
      </c>
    </row>
    <row r="1253" spans="1:16" hidden="1" x14ac:dyDescent="0.3">
      <c r="A1253" s="3">
        <v>43256</v>
      </c>
      <c r="B1253" s="3" t="str">
        <f t="shared" si="19"/>
        <v>Q2-2018</v>
      </c>
      <c r="C1253" t="s">
        <v>14</v>
      </c>
      <c r="D1253">
        <v>23</v>
      </c>
      <c r="E1253" t="s">
        <v>8</v>
      </c>
      <c r="F1253" s="1" t="str">
        <f>TEXT(EnergyDemand__2_14[[#This Row],[Date]],"yyyy")</f>
        <v>2018</v>
      </c>
      <c r="G1253">
        <v>7.5</v>
      </c>
      <c r="H1253">
        <v>15</v>
      </c>
      <c r="I1253">
        <v>8.8000000000000007</v>
      </c>
      <c r="J1253" s="48">
        <v>1.6</v>
      </c>
      <c r="K1253" t="s">
        <v>22</v>
      </c>
      <c r="L1253" t="s">
        <v>21</v>
      </c>
      <c r="M1253" s="42">
        <v>132975.13</v>
      </c>
      <c r="N1253" s="4">
        <v>105.8039052</v>
      </c>
      <c r="O1253" s="5">
        <v>14069288.0485</v>
      </c>
      <c r="P1253">
        <v>1252</v>
      </c>
    </row>
    <row r="1254" spans="1:16" hidden="1" x14ac:dyDescent="0.3">
      <c r="A1254" s="3">
        <v>43257</v>
      </c>
      <c r="B1254" s="3" t="str">
        <f t="shared" si="19"/>
        <v>Q2-2018</v>
      </c>
      <c r="C1254" t="s">
        <v>14</v>
      </c>
      <c r="D1254">
        <v>23</v>
      </c>
      <c r="E1254" t="s">
        <v>9</v>
      </c>
      <c r="F1254" s="1" t="str">
        <f>TEXT(EnergyDemand__2_14[[#This Row],[Date]],"yyyy")</f>
        <v>2018</v>
      </c>
      <c r="G1254">
        <v>5.6</v>
      </c>
      <c r="H1254">
        <v>19.100000000000001</v>
      </c>
      <c r="I1254">
        <v>9.4</v>
      </c>
      <c r="J1254" s="48">
        <v>0.4</v>
      </c>
      <c r="K1254" t="s">
        <v>22</v>
      </c>
      <c r="L1254" t="s">
        <v>21</v>
      </c>
      <c r="M1254" s="42">
        <v>132038.42499999999</v>
      </c>
      <c r="N1254" s="4">
        <v>106.2306746</v>
      </c>
      <c r="O1254" s="5">
        <v>14026530.960899999</v>
      </c>
      <c r="P1254">
        <v>1253</v>
      </c>
    </row>
    <row r="1255" spans="1:16" hidden="1" x14ac:dyDescent="0.3">
      <c r="A1255" s="3">
        <v>43258</v>
      </c>
      <c r="B1255" s="3" t="str">
        <f t="shared" si="19"/>
        <v>Q2-2018</v>
      </c>
      <c r="C1255" t="s">
        <v>14</v>
      </c>
      <c r="D1255">
        <v>23</v>
      </c>
      <c r="E1255" t="s">
        <v>3</v>
      </c>
      <c r="F1255" s="1" t="str">
        <f>TEXT(EnergyDemand__2_14[[#This Row],[Date]],"yyyy")</f>
        <v>2018</v>
      </c>
      <c r="G1255">
        <v>7.7</v>
      </c>
      <c r="H1255">
        <v>17.8</v>
      </c>
      <c r="I1255">
        <v>5.7</v>
      </c>
      <c r="J1255" s="48">
        <v>0.2</v>
      </c>
      <c r="K1255" t="s">
        <v>22</v>
      </c>
      <c r="L1255" t="s">
        <v>21</v>
      </c>
      <c r="M1255" s="42">
        <v>128577.63</v>
      </c>
      <c r="N1255" s="4">
        <v>87.710791130000004</v>
      </c>
      <c r="O1255" s="5">
        <v>11277645.6489</v>
      </c>
      <c r="P1255">
        <v>1254</v>
      </c>
    </row>
    <row r="1256" spans="1:16" hidden="1" x14ac:dyDescent="0.3">
      <c r="A1256" s="3">
        <v>43259</v>
      </c>
      <c r="B1256" s="3" t="str">
        <f t="shared" si="19"/>
        <v>Q2-2018</v>
      </c>
      <c r="C1256" t="s">
        <v>14</v>
      </c>
      <c r="D1256">
        <v>23</v>
      </c>
      <c r="E1256" t="s">
        <v>4</v>
      </c>
      <c r="F1256" s="1" t="str">
        <f>TEXT(EnergyDemand__2_14[[#This Row],[Date]],"yyyy")</f>
        <v>2018</v>
      </c>
      <c r="G1256">
        <v>12.4</v>
      </c>
      <c r="H1256">
        <v>13.6</v>
      </c>
      <c r="I1256">
        <v>3.3</v>
      </c>
      <c r="J1256" s="48">
        <v>0.6</v>
      </c>
      <c r="K1256" t="s">
        <v>22</v>
      </c>
      <c r="L1256" t="s">
        <v>21</v>
      </c>
      <c r="M1256" s="42">
        <v>129910.015</v>
      </c>
      <c r="N1256" s="4">
        <v>130.0827333</v>
      </c>
      <c r="O1256" s="5">
        <v>16899049.834199999</v>
      </c>
      <c r="P1256">
        <v>1255</v>
      </c>
    </row>
    <row r="1257" spans="1:16" hidden="1" x14ac:dyDescent="0.3">
      <c r="A1257" s="3">
        <v>43260</v>
      </c>
      <c r="B1257" s="3" t="str">
        <f t="shared" si="19"/>
        <v>Q2-2018</v>
      </c>
      <c r="C1257" t="s">
        <v>14</v>
      </c>
      <c r="D1257">
        <v>23</v>
      </c>
      <c r="E1257" t="s">
        <v>5</v>
      </c>
      <c r="F1257" s="1" t="str">
        <f>TEXT(EnergyDemand__2_14[[#This Row],[Date]],"yyyy")</f>
        <v>2018</v>
      </c>
      <c r="G1257">
        <v>11.3</v>
      </c>
      <c r="H1257">
        <v>15.6</v>
      </c>
      <c r="I1257">
        <v>8</v>
      </c>
      <c r="J1257" s="48">
        <v>3</v>
      </c>
      <c r="K1257" t="s">
        <v>22</v>
      </c>
      <c r="L1257" t="s">
        <v>21</v>
      </c>
      <c r="M1257" s="42">
        <v>120232.19500000001</v>
      </c>
      <c r="N1257" s="4">
        <v>110.6732404</v>
      </c>
      <c r="O1257" s="5">
        <v>13306486.621099999</v>
      </c>
      <c r="P1257">
        <v>1256</v>
      </c>
    </row>
    <row r="1258" spans="1:16" hidden="1" x14ac:dyDescent="0.3">
      <c r="A1258" s="3">
        <v>43261</v>
      </c>
      <c r="B1258" s="3" t="str">
        <f t="shared" si="19"/>
        <v>Q2-2018</v>
      </c>
      <c r="C1258" t="s">
        <v>14</v>
      </c>
      <c r="D1258">
        <v>23</v>
      </c>
      <c r="E1258" t="s">
        <v>6</v>
      </c>
      <c r="F1258" s="1" t="str">
        <f>TEXT(EnergyDemand__2_14[[#This Row],[Date]],"yyyy")</f>
        <v>2018</v>
      </c>
      <c r="G1258">
        <v>4.0999999999999996</v>
      </c>
      <c r="H1258">
        <v>15.3</v>
      </c>
      <c r="I1258">
        <v>9.3000000000000007</v>
      </c>
      <c r="J1258" s="48">
        <v>0</v>
      </c>
      <c r="K1258" t="s">
        <v>22</v>
      </c>
      <c r="L1258" t="s">
        <v>21</v>
      </c>
      <c r="M1258" s="42">
        <v>117037.86500000001</v>
      </c>
      <c r="N1258" s="4">
        <v>75.51946753</v>
      </c>
      <c r="O1258" s="5">
        <v>8838637.2456</v>
      </c>
      <c r="P1258">
        <v>1257</v>
      </c>
    </row>
    <row r="1259" spans="1:16" hidden="1" x14ac:dyDescent="0.3">
      <c r="A1259" s="3">
        <v>43262</v>
      </c>
      <c r="B1259" s="3" t="str">
        <f t="shared" si="19"/>
        <v>Q2-2018</v>
      </c>
      <c r="C1259" t="s">
        <v>14</v>
      </c>
      <c r="D1259">
        <v>24</v>
      </c>
      <c r="E1259" t="s">
        <v>7</v>
      </c>
      <c r="F1259" s="1" t="str">
        <f>TEXT(EnergyDemand__2_14[[#This Row],[Date]],"yyyy")</f>
        <v>2018</v>
      </c>
      <c r="G1259">
        <v>5.3</v>
      </c>
      <c r="H1259">
        <v>17.600000000000001</v>
      </c>
      <c r="I1259">
        <v>8.9</v>
      </c>
      <c r="J1259" s="48">
        <v>0.2</v>
      </c>
      <c r="K1259" t="s">
        <v>22</v>
      </c>
      <c r="L1259" t="s">
        <v>22</v>
      </c>
      <c r="M1259" s="42">
        <v>113420.985</v>
      </c>
      <c r="N1259" s="4">
        <v>56.39994652</v>
      </c>
      <c r="O1259" s="5">
        <v>6396937.4881999996</v>
      </c>
      <c r="P1259">
        <v>1258</v>
      </c>
    </row>
    <row r="1260" spans="1:16" hidden="1" x14ac:dyDescent="0.3">
      <c r="A1260" s="3">
        <v>43263</v>
      </c>
      <c r="B1260" s="3" t="str">
        <f t="shared" si="19"/>
        <v>Q2-2018</v>
      </c>
      <c r="C1260" t="s">
        <v>14</v>
      </c>
      <c r="D1260">
        <v>24</v>
      </c>
      <c r="E1260" t="s">
        <v>8</v>
      </c>
      <c r="F1260" s="1" t="str">
        <f>TEXT(EnergyDemand__2_14[[#This Row],[Date]],"yyyy")</f>
        <v>2018</v>
      </c>
      <c r="G1260">
        <v>7.9</v>
      </c>
      <c r="H1260">
        <v>16.600000000000001</v>
      </c>
      <c r="I1260">
        <v>6.7</v>
      </c>
      <c r="J1260" s="48">
        <v>0.4</v>
      </c>
      <c r="K1260" t="s">
        <v>22</v>
      </c>
      <c r="L1260" t="s">
        <v>21</v>
      </c>
      <c r="M1260" s="42">
        <v>127261.295</v>
      </c>
      <c r="N1260" s="4">
        <v>78.294416310000003</v>
      </c>
      <c r="O1260" s="5">
        <v>9963848.8109000009</v>
      </c>
      <c r="P1260">
        <v>1259</v>
      </c>
    </row>
    <row r="1261" spans="1:16" hidden="1" x14ac:dyDescent="0.3">
      <c r="A1261" s="3">
        <v>43264</v>
      </c>
      <c r="B1261" s="3" t="str">
        <f t="shared" si="19"/>
        <v>Q2-2018</v>
      </c>
      <c r="C1261" t="s">
        <v>14</v>
      </c>
      <c r="D1261">
        <v>24</v>
      </c>
      <c r="E1261" t="s">
        <v>9</v>
      </c>
      <c r="F1261" s="1" t="str">
        <f>TEXT(EnergyDemand__2_14[[#This Row],[Date]],"yyyy")</f>
        <v>2018</v>
      </c>
      <c r="G1261">
        <v>9.5</v>
      </c>
      <c r="H1261">
        <v>14.1</v>
      </c>
      <c r="I1261">
        <v>7.1</v>
      </c>
      <c r="J1261" s="48">
        <v>0</v>
      </c>
      <c r="K1261" t="s">
        <v>22</v>
      </c>
      <c r="L1261" t="s">
        <v>21</v>
      </c>
      <c r="M1261" s="42">
        <v>131574.60500000001</v>
      </c>
      <c r="N1261" s="4">
        <v>84.579532720000003</v>
      </c>
      <c r="O1261" s="5">
        <v>11128518.6087</v>
      </c>
      <c r="P1261">
        <v>1260</v>
      </c>
    </row>
    <row r="1262" spans="1:16" hidden="1" x14ac:dyDescent="0.3">
      <c r="A1262" s="3">
        <v>43265</v>
      </c>
      <c r="B1262" s="3" t="str">
        <f t="shared" si="19"/>
        <v>Q2-2018</v>
      </c>
      <c r="C1262" t="s">
        <v>14</v>
      </c>
      <c r="D1262">
        <v>24</v>
      </c>
      <c r="E1262" t="s">
        <v>3</v>
      </c>
      <c r="F1262" s="1" t="str">
        <f>TEXT(EnergyDemand__2_14[[#This Row],[Date]],"yyyy")</f>
        <v>2018</v>
      </c>
      <c r="G1262">
        <v>8.6</v>
      </c>
      <c r="H1262">
        <v>14.5</v>
      </c>
      <c r="I1262">
        <v>7.8</v>
      </c>
      <c r="J1262" s="48">
        <v>5.6</v>
      </c>
      <c r="K1262" t="s">
        <v>22</v>
      </c>
      <c r="L1262" t="s">
        <v>21</v>
      </c>
      <c r="M1262" s="42">
        <v>130544.485</v>
      </c>
      <c r="N1262" s="4">
        <v>72.49179642</v>
      </c>
      <c r="O1262" s="5">
        <v>9463404.2303999998</v>
      </c>
      <c r="P1262">
        <v>1261</v>
      </c>
    </row>
    <row r="1263" spans="1:16" hidden="1" x14ac:dyDescent="0.3">
      <c r="A1263" s="3">
        <v>43266</v>
      </c>
      <c r="B1263" s="3" t="str">
        <f t="shared" si="19"/>
        <v>Q2-2018</v>
      </c>
      <c r="C1263" t="s">
        <v>14</v>
      </c>
      <c r="D1263">
        <v>24</v>
      </c>
      <c r="E1263" t="s">
        <v>4</v>
      </c>
      <c r="F1263" s="1" t="str">
        <f>TEXT(EnergyDemand__2_14[[#This Row],[Date]],"yyyy")</f>
        <v>2018</v>
      </c>
      <c r="G1263">
        <v>9.6</v>
      </c>
      <c r="H1263">
        <v>14</v>
      </c>
      <c r="I1263">
        <v>4.4000000000000004</v>
      </c>
      <c r="J1263" s="48">
        <v>4.5999999999999996</v>
      </c>
      <c r="K1263" t="s">
        <v>22</v>
      </c>
      <c r="L1263" t="s">
        <v>21</v>
      </c>
      <c r="M1263" s="42">
        <v>133009.01</v>
      </c>
      <c r="N1263" s="4">
        <v>74.905585810000005</v>
      </c>
      <c r="O1263" s="5">
        <v>9963117.8121000007</v>
      </c>
      <c r="P1263">
        <v>1262</v>
      </c>
    </row>
    <row r="1264" spans="1:16" hidden="1" x14ac:dyDescent="0.3">
      <c r="A1264" s="3">
        <v>43267</v>
      </c>
      <c r="B1264" s="3" t="str">
        <f t="shared" si="19"/>
        <v>Q2-2018</v>
      </c>
      <c r="C1264" t="s">
        <v>14</v>
      </c>
      <c r="D1264">
        <v>24</v>
      </c>
      <c r="E1264" t="s">
        <v>5</v>
      </c>
      <c r="F1264" s="1" t="str">
        <f>TEXT(EnergyDemand__2_14[[#This Row],[Date]],"yyyy")</f>
        <v>2018</v>
      </c>
      <c r="G1264">
        <v>6.9</v>
      </c>
      <c r="H1264">
        <v>13.1</v>
      </c>
      <c r="I1264">
        <v>7.1</v>
      </c>
      <c r="J1264" s="48">
        <v>2.2000000000000002</v>
      </c>
      <c r="K1264" t="s">
        <v>22</v>
      </c>
      <c r="L1264" t="s">
        <v>21</v>
      </c>
      <c r="M1264" s="42">
        <v>124351.235</v>
      </c>
      <c r="N1264" s="4">
        <v>81.800766879999998</v>
      </c>
      <c r="O1264" s="5">
        <v>10172026.385500001</v>
      </c>
      <c r="P1264">
        <v>1263</v>
      </c>
    </row>
    <row r="1265" spans="1:16" hidden="1" x14ac:dyDescent="0.3">
      <c r="A1265" s="3">
        <v>43268</v>
      </c>
      <c r="B1265" s="3" t="str">
        <f t="shared" si="19"/>
        <v>Q2-2018</v>
      </c>
      <c r="C1265" t="s">
        <v>14</v>
      </c>
      <c r="D1265">
        <v>24</v>
      </c>
      <c r="E1265" t="s">
        <v>6</v>
      </c>
      <c r="F1265" s="1" t="str">
        <f>TEXT(EnergyDemand__2_14[[#This Row],[Date]],"yyyy")</f>
        <v>2018</v>
      </c>
      <c r="G1265">
        <v>8</v>
      </c>
      <c r="H1265">
        <v>13.1</v>
      </c>
      <c r="I1265">
        <v>5.0999999999999996</v>
      </c>
      <c r="J1265" s="48">
        <v>15.6</v>
      </c>
      <c r="K1265" t="s">
        <v>22</v>
      </c>
      <c r="L1265" t="s">
        <v>21</v>
      </c>
      <c r="M1265" s="42">
        <v>120785.595</v>
      </c>
      <c r="N1265" s="4">
        <v>62.272671549999998</v>
      </c>
      <c r="O1265" s="5">
        <v>7521641.6853999998</v>
      </c>
      <c r="P1265">
        <v>1264</v>
      </c>
    </row>
    <row r="1266" spans="1:16" hidden="1" x14ac:dyDescent="0.3">
      <c r="A1266" s="3">
        <v>43269</v>
      </c>
      <c r="B1266" s="3" t="str">
        <f t="shared" si="19"/>
        <v>Q2-2018</v>
      </c>
      <c r="C1266" t="s">
        <v>14</v>
      </c>
      <c r="D1266">
        <v>25</v>
      </c>
      <c r="E1266" t="s">
        <v>7</v>
      </c>
      <c r="F1266" s="1" t="str">
        <f>TEXT(EnergyDemand__2_14[[#This Row],[Date]],"yyyy")</f>
        <v>2018</v>
      </c>
      <c r="G1266">
        <v>9.5</v>
      </c>
      <c r="H1266">
        <v>12</v>
      </c>
      <c r="I1266">
        <v>5.9</v>
      </c>
      <c r="J1266" s="48">
        <v>7.2</v>
      </c>
      <c r="K1266" t="s">
        <v>22</v>
      </c>
      <c r="L1266" t="s">
        <v>21</v>
      </c>
      <c r="M1266" s="42">
        <v>138518.73499999999</v>
      </c>
      <c r="N1266" s="4">
        <v>112.5014975</v>
      </c>
      <c r="O1266" s="5">
        <v>15583565.1193</v>
      </c>
      <c r="P1266">
        <v>1265</v>
      </c>
    </row>
    <row r="1267" spans="1:16" hidden="1" x14ac:dyDescent="0.3">
      <c r="A1267" s="3">
        <v>43270</v>
      </c>
      <c r="B1267" s="3" t="str">
        <f t="shared" si="19"/>
        <v>Q2-2018</v>
      </c>
      <c r="C1267" t="s">
        <v>14</v>
      </c>
      <c r="D1267">
        <v>25</v>
      </c>
      <c r="E1267" t="s">
        <v>8</v>
      </c>
      <c r="F1267" s="1" t="str">
        <f>TEXT(EnergyDemand__2_14[[#This Row],[Date]],"yyyy")</f>
        <v>2018</v>
      </c>
      <c r="G1267">
        <v>3</v>
      </c>
      <c r="H1267">
        <v>14.5</v>
      </c>
      <c r="I1267">
        <v>9</v>
      </c>
      <c r="J1267" s="48">
        <v>0.4</v>
      </c>
      <c r="K1267" t="s">
        <v>22</v>
      </c>
      <c r="L1267" t="s">
        <v>21</v>
      </c>
      <c r="M1267" s="42">
        <v>143830.12</v>
      </c>
      <c r="N1267" s="4">
        <v>110.05619040000001</v>
      </c>
      <c r="O1267" s="5">
        <v>15829395.072000001</v>
      </c>
      <c r="P1267">
        <v>1266</v>
      </c>
    </row>
    <row r="1268" spans="1:16" hidden="1" x14ac:dyDescent="0.3">
      <c r="A1268" s="3">
        <v>43271</v>
      </c>
      <c r="B1268" s="3" t="str">
        <f t="shared" si="19"/>
        <v>Q2-2018</v>
      </c>
      <c r="C1268" t="s">
        <v>14</v>
      </c>
      <c r="D1268">
        <v>25</v>
      </c>
      <c r="E1268" t="s">
        <v>9</v>
      </c>
      <c r="F1268" s="1" t="str">
        <f>TEXT(EnergyDemand__2_14[[#This Row],[Date]],"yyyy")</f>
        <v>2018</v>
      </c>
      <c r="G1268">
        <v>4.3</v>
      </c>
      <c r="H1268">
        <v>15.3</v>
      </c>
      <c r="I1268">
        <v>8</v>
      </c>
      <c r="J1268" s="48">
        <v>0.2</v>
      </c>
      <c r="K1268" t="s">
        <v>22</v>
      </c>
      <c r="L1268" t="s">
        <v>21</v>
      </c>
      <c r="M1268" s="42">
        <v>141305.88</v>
      </c>
      <c r="N1268" s="4">
        <v>91.289341919999998</v>
      </c>
      <c r="O1268" s="5">
        <v>12899720.794600001</v>
      </c>
      <c r="P1268">
        <v>1267</v>
      </c>
    </row>
    <row r="1269" spans="1:16" hidden="1" x14ac:dyDescent="0.3">
      <c r="A1269" s="3">
        <v>43272</v>
      </c>
      <c r="B1269" s="3" t="str">
        <f t="shared" si="19"/>
        <v>Q2-2018</v>
      </c>
      <c r="C1269" t="s">
        <v>14</v>
      </c>
      <c r="D1269">
        <v>25</v>
      </c>
      <c r="E1269" t="s">
        <v>3</v>
      </c>
      <c r="F1269" s="1" t="str">
        <f>TEXT(EnergyDemand__2_14[[#This Row],[Date]],"yyyy")</f>
        <v>2018</v>
      </c>
      <c r="G1269">
        <v>4</v>
      </c>
      <c r="H1269">
        <v>15.1</v>
      </c>
      <c r="I1269">
        <v>9.1</v>
      </c>
      <c r="J1269" s="48">
        <v>0</v>
      </c>
      <c r="K1269" t="s">
        <v>22</v>
      </c>
      <c r="L1269" t="s">
        <v>21</v>
      </c>
      <c r="M1269" s="42">
        <v>143542.01999999999</v>
      </c>
      <c r="N1269" s="4">
        <v>141.55697810000001</v>
      </c>
      <c r="O1269" s="5">
        <v>20319374.581599999</v>
      </c>
      <c r="P1269">
        <v>1268</v>
      </c>
    </row>
    <row r="1270" spans="1:16" hidden="1" x14ac:dyDescent="0.3">
      <c r="A1270" s="3">
        <v>43273</v>
      </c>
      <c r="B1270" s="3" t="str">
        <f t="shared" si="19"/>
        <v>Q2-2018</v>
      </c>
      <c r="C1270" t="s">
        <v>14</v>
      </c>
      <c r="D1270">
        <v>25</v>
      </c>
      <c r="E1270" t="s">
        <v>4</v>
      </c>
      <c r="F1270" s="1" t="str">
        <f>TEXT(EnergyDemand__2_14[[#This Row],[Date]],"yyyy")</f>
        <v>2018</v>
      </c>
      <c r="G1270">
        <v>4.3</v>
      </c>
      <c r="H1270">
        <v>15</v>
      </c>
      <c r="I1270">
        <v>8.5</v>
      </c>
      <c r="J1270" s="48">
        <v>0</v>
      </c>
      <c r="K1270" t="s">
        <v>22</v>
      </c>
      <c r="L1270" t="s">
        <v>21</v>
      </c>
      <c r="M1270" s="42">
        <v>140296.4</v>
      </c>
      <c r="N1270" s="4">
        <v>131.5621328</v>
      </c>
      <c r="O1270" s="5">
        <v>18457693.608199999</v>
      </c>
      <c r="P1270">
        <v>1269</v>
      </c>
    </row>
    <row r="1271" spans="1:16" hidden="1" x14ac:dyDescent="0.3">
      <c r="A1271" s="3">
        <v>43274</v>
      </c>
      <c r="B1271" s="3" t="str">
        <f t="shared" si="19"/>
        <v>Q2-2018</v>
      </c>
      <c r="C1271" t="s">
        <v>14</v>
      </c>
      <c r="D1271">
        <v>25</v>
      </c>
      <c r="E1271" t="s">
        <v>5</v>
      </c>
      <c r="F1271" s="1" t="str">
        <f>TEXT(EnergyDemand__2_14[[#This Row],[Date]],"yyyy")</f>
        <v>2018</v>
      </c>
      <c r="G1271">
        <v>6</v>
      </c>
      <c r="H1271">
        <v>12.8</v>
      </c>
      <c r="I1271">
        <v>3.9</v>
      </c>
      <c r="J1271" s="48">
        <v>0</v>
      </c>
      <c r="K1271" t="s">
        <v>22</v>
      </c>
      <c r="L1271" t="s">
        <v>21</v>
      </c>
      <c r="M1271" s="42">
        <v>132165.42499999999</v>
      </c>
      <c r="N1271" s="4">
        <v>98.836365509999993</v>
      </c>
      <c r="O1271" s="5">
        <v>13062750.2531</v>
      </c>
      <c r="P1271">
        <v>1270</v>
      </c>
    </row>
    <row r="1272" spans="1:16" hidden="1" x14ac:dyDescent="0.3">
      <c r="A1272" s="3">
        <v>43275</v>
      </c>
      <c r="B1272" s="3" t="str">
        <f t="shared" si="19"/>
        <v>Q2-2018</v>
      </c>
      <c r="C1272" t="s">
        <v>14</v>
      </c>
      <c r="D1272">
        <v>25</v>
      </c>
      <c r="E1272" t="s">
        <v>6</v>
      </c>
      <c r="F1272" s="1" t="str">
        <f>TEXT(EnergyDemand__2_14[[#This Row],[Date]],"yyyy")</f>
        <v>2018</v>
      </c>
      <c r="G1272">
        <v>9</v>
      </c>
      <c r="H1272">
        <v>13.1</v>
      </c>
      <c r="I1272">
        <v>5.7</v>
      </c>
      <c r="J1272" s="48">
        <v>0</v>
      </c>
      <c r="K1272" t="s">
        <v>22</v>
      </c>
      <c r="L1272" t="s">
        <v>21</v>
      </c>
      <c r="M1272" s="42">
        <v>125850.58</v>
      </c>
      <c r="N1272" s="4">
        <v>95.155970719999999</v>
      </c>
      <c r="O1272" s="5">
        <v>11975434.105599999</v>
      </c>
      <c r="P1272">
        <v>1271</v>
      </c>
    </row>
    <row r="1273" spans="1:16" hidden="1" x14ac:dyDescent="0.3">
      <c r="A1273" s="3">
        <v>43276</v>
      </c>
      <c r="B1273" s="3" t="str">
        <f t="shared" si="19"/>
        <v>Q2-2018</v>
      </c>
      <c r="C1273" t="s">
        <v>14</v>
      </c>
      <c r="D1273">
        <v>26</v>
      </c>
      <c r="E1273" t="s">
        <v>7</v>
      </c>
      <c r="F1273" s="1" t="str">
        <f>TEXT(EnergyDemand__2_14[[#This Row],[Date]],"yyyy")</f>
        <v>2018</v>
      </c>
      <c r="G1273">
        <v>8.4</v>
      </c>
      <c r="H1273">
        <v>12.6</v>
      </c>
      <c r="I1273">
        <v>7.8</v>
      </c>
      <c r="J1273" s="48">
        <v>0</v>
      </c>
      <c r="K1273" t="s">
        <v>22</v>
      </c>
      <c r="L1273" t="s">
        <v>21</v>
      </c>
      <c r="M1273" s="42">
        <v>141972.715</v>
      </c>
      <c r="N1273" s="4">
        <v>120.2781698</v>
      </c>
      <c r="O1273" s="5">
        <v>17076218.321699999</v>
      </c>
      <c r="P1273">
        <v>1272</v>
      </c>
    </row>
    <row r="1274" spans="1:16" hidden="1" x14ac:dyDescent="0.3">
      <c r="A1274" s="3">
        <v>43277</v>
      </c>
      <c r="B1274" s="3" t="str">
        <f t="shared" si="19"/>
        <v>Q2-2018</v>
      </c>
      <c r="C1274" t="s">
        <v>14</v>
      </c>
      <c r="D1274">
        <v>26</v>
      </c>
      <c r="E1274" t="s">
        <v>8</v>
      </c>
      <c r="F1274" s="1" t="str">
        <f>TEXT(EnergyDemand__2_14[[#This Row],[Date]],"yyyy")</f>
        <v>2018</v>
      </c>
      <c r="G1274">
        <v>8.4</v>
      </c>
      <c r="H1274">
        <v>14.1</v>
      </c>
      <c r="I1274">
        <v>6.6</v>
      </c>
      <c r="J1274" s="48">
        <v>0</v>
      </c>
      <c r="K1274" t="s">
        <v>22</v>
      </c>
      <c r="L1274" t="s">
        <v>21</v>
      </c>
      <c r="M1274" s="42">
        <v>142842.4</v>
      </c>
      <c r="N1274" s="4">
        <v>102.3492036</v>
      </c>
      <c r="O1274" s="5">
        <v>14619805.8803</v>
      </c>
      <c r="P1274">
        <v>1273</v>
      </c>
    </row>
    <row r="1275" spans="1:16" hidden="1" x14ac:dyDescent="0.3">
      <c r="A1275" s="3">
        <v>43278</v>
      </c>
      <c r="B1275" s="3" t="str">
        <f t="shared" si="19"/>
        <v>Q2-2018</v>
      </c>
      <c r="C1275" t="s">
        <v>14</v>
      </c>
      <c r="D1275">
        <v>26</v>
      </c>
      <c r="E1275" t="s">
        <v>9</v>
      </c>
      <c r="F1275" s="1" t="str">
        <f>TEXT(EnergyDemand__2_14[[#This Row],[Date]],"yyyy")</f>
        <v>2018</v>
      </c>
      <c r="G1275">
        <v>4.8</v>
      </c>
      <c r="H1275">
        <v>11.2</v>
      </c>
      <c r="I1275">
        <v>6</v>
      </c>
      <c r="J1275" s="48">
        <v>0.2</v>
      </c>
      <c r="K1275" t="s">
        <v>22</v>
      </c>
      <c r="L1275" t="s">
        <v>21</v>
      </c>
      <c r="M1275" s="42">
        <v>148100.13</v>
      </c>
      <c r="N1275" s="4">
        <v>102.4178146</v>
      </c>
      <c r="O1275" s="5">
        <v>15168091.6566</v>
      </c>
      <c r="P1275">
        <v>1274</v>
      </c>
    </row>
    <row r="1276" spans="1:16" hidden="1" x14ac:dyDescent="0.3">
      <c r="A1276" s="3">
        <v>43279</v>
      </c>
      <c r="B1276" s="3" t="str">
        <f t="shared" si="19"/>
        <v>Q2-2018</v>
      </c>
      <c r="C1276" t="s">
        <v>14</v>
      </c>
      <c r="D1276">
        <v>26</v>
      </c>
      <c r="E1276" t="s">
        <v>3</v>
      </c>
      <c r="F1276" s="1" t="str">
        <f>TEXT(EnergyDemand__2_14[[#This Row],[Date]],"yyyy")</f>
        <v>2018</v>
      </c>
      <c r="G1276">
        <v>5.3</v>
      </c>
      <c r="H1276">
        <v>10.6</v>
      </c>
      <c r="I1276">
        <v>5.2</v>
      </c>
      <c r="J1276" s="48">
        <v>0</v>
      </c>
      <c r="K1276" t="s">
        <v>22</v>
      </c>
      <c r="L1276" t="s">
        <v>21</v>
      </c>
      <c r="M1276" s="42">
        <v>150445.47</v>
      </c>
      <c r="N1276" s="4">
        <v>112.8005434</v>
      </c>
      <c r="O1276" s="5">
        <v>16970330.768100001</v>
      </c>
      <c r="P1276">
        <v>1275</v>
      </c>
    </row>
    <row r="1277" spans="1:16" hidden="1" x14ac:dyDescent="0.3">
      <c r="A1277" s="3">
        <v>43280</v>
      </c>
      <c r="B1277" s="3" t="str">
        <f t="shared" si="19"/>
        <v>Q2-2018</v>
      </c>
      <c r="C1277" t="s">
        <v>14</v>
      </c>
      <c r="D1277">
        <v>26</v>
      </c>
      <c r="E1277" t="s">
        <v>4</v>
      </c>
      <c r="F1277" s="1" t="str">
        <f>TEXT(EnergyDemand__2_14[[#This Row],[Date]],"yyyy")</f>
        <v>2018</v>
      </c>
      <c r="G1277">
        <v>6.1</v>
      </c>
      <c r="H1277">
        <v>12.5</v>
      </c>
      <c r="I1277">
        <v>6.1</v>
      </c>
      <c r="J1277" s="48">
        <v>0.2</v>
      </c>
      <c r="K1277" t="s">
        <v>21</v>
      </c>
      <c r="L1277" t="s">
        <v>21</v>
      </c>
      <c r="M1277" s="42">
        <v>139188.48000000001</v>
      </c>
      <c r="N1277" s="4">
        <v>78.806642740000001</v>
      </c>
      <c r="O1277" s="5">
        <v>10968976.8169</v>
      </c>
      <c r="P1277">
        <v>1276</v>
      </c>
    </row>
    <row r="1278" spans="1:16" hidden="1" x14ac:dyDescent="0.3">
      <c r="A1278" s="3">
        <v>43281</v>
      </c>
      <c r="B1278" s="3" t="str">
        <f t="shared" si="19"/>
        <v>Q2-2018</v>
      </c>
      <c r="C1278" t="s">
        <v>14</v>
      </c>
      <c r="D1278">
        <v>26</v>
      </c>
      <c r="E1278" t="s">
        <v>5</v>
      </c>
      <c r="F1278" s="1" t="str">
        <f>TEXT(EnergyDemand__2_14[[#This Row],[Date]],"yyyy")</f>
        <v>2018</v>
      </c>
      <c r="G1278">
        <v>9.4</v>
      </c>
      <c r="H1278">
        <v>14.2</v>
      </c>
      <c r="I1278">
        <v>4.9000000000000004</v>
      </c>
      <c r="J1278" s="48">
        <v>0.4</v>
      </c>
      <c r="K1278" t="s">
        <v>21</v>
      </c>
      <c r="L1278" t="s">
        <v>21</v>
      </c>
      <c r="M1278" s="42">
        <v>125394.425</v>
      </c>
      <c r="N1278" s="4">
        <v>72.963672560000006</v>
      </c>
      <c r="O1278" s="5">
        <v>9149237.7664999999</v>
      </c>
      <c r="P1278">
        <v>1277</v>
      </c>
    </row>
    <row r="1279" spans="1:16" hidden="1" x14ac:dyDescent="0.3">
      <c r="A1279" s="3">
        <v>43282</v>
      </c>
      <c r="B1279" s="3" t="str">
        <f t="shared" si="19"/>
        <v>Q3-2018</v>
      </c>
      <c r="C1279" t="s">
        <v>15</v>
      </c>
      <c r="D1279">
        <v>26</v>
      </c>
      <c r="E1279" t="s">
        <v>6</v>
      </c>
      <c r="F1279" s="1" t="str">
        <f>TEXT(EnergyDemand__2_14[[#This Row],[Date]],"yyyy")</f>
        <v>2018</v>
      </c>
      <c r="G1279">
        <v>3.5</v>
      </c>
      <c r="H1279">
        <v>14.7</v>
      </c>
      <c r="I1279">
        <v>8.8000000000000007</v>
      </c>
      <c r="J1279" s="48">
        <v>0.4</v>
      </c>
      <c r="K1279" t="s">
        <v>21</v>
      </c>
      <c r="L1279" t="s">
        <v>21</v>
      </c>
      <c r="M1279" s="42">
        <v>124313.07</v>
      </c>
      <c r="N1279" s="4">
        <v>83.374992370000001</v>
      </c>
      <c r="O1279" s="5">
        <v>10364601.262700001</v>
      </c>
      <c r="P1279">
        <v>1278</v>
      </c>
    </row>
    <row r="1280" spans="1:16" hidden="1" x14ac:dyDescent="0.3">
      <c r="A1280" s="3">
        <v>43283</v>
      </c>
      <c r="B1280" s="3" t="str">
        <f t="shared" si="19"/>
        <v>Q3-2018</v>
      </c>
      <c r="C1280" t="s">
        <v>15</v>
      </c>
      <c r="D1280">
        <v>27</v>
      </c>
      <c r="E1280" t="s">
        <v>7</v>
      </c>
      <c r="F1280" s="1" t="str">
        <f>TEXT(EnergyDemand__2_14[[#This Row],[Date]],"yyyy")</f>
        <v>2018</v>
      </c>
      <c r="G1280">
        <v>2.4</v>
      </c>
      <c r="H1280">
        <v>14.6</v>
      </c>
      <c r="I1280">
        <v>9.4</v>
      </c>
      <c r="J1280" s="48">
        <v>0</v>
      </c>
      <c r="K1280" t="s">
        <v>21</v>
      </c>
      <c r="L1280" t="s">
        <v>21</v>
      </c>
      <c r="M1280" s="42">
        <v>140713.255</v>
      </c>
      <c r="N1280" s="4">
        <v>87.324295090000007</v>
      </c>
      <c r="O1280" s="5">
        <v>12287685.8027</v>
      </c>
      <c r="P1280">
        <v>1279</v>
      </c>
    </row>
    <row r="1281" spans="1:16" hidden="1" x14ac:dyDescent="0.3">
      <c r="A1281" s="3">
        <v>43284</v>
      </c>
      <c r="B1281" s="3" t="str">
        <f t="shared" si="19"/>
        <v>Q3-2018</v>
      </c>
      <c r="C1281" t="s">
        <v>15</v>
      </c>
      <c r="D1281">
        <v>27</v>
      </c>
      <c r="E1281" t="s">
        <v>8</v>
      </c>
      <c r="F1281" s="1" t="str">
        <f>TEXT(EnergyDemand__2_14[[#This Row],[Date]],"yyyy")</f>
        <v>2018</v>
      </c>
      <c r="G1281">
        <v>4.0999999999999996</v>
      </c>
      <c r="H1281">
        <v>14.3</v>
      </c>
      <c r="I1281">
        <v>6.7</v>
      </c>
      <c r="J1281" s="48">
        <v>0</v>
      </c>
      <c r="K1281" t="s">
        <v>21</v>
      </c>
      <c r="L1281" t="s">
        <v>21</v>
      </c>
      <c r="M1281" s="42">
        <v>135759.27499999999</v>
      </c>
      <c r="N1281" s="4">
        <v>64.592088889999999</v>
      </c>
      <c r="O1281" s="5">
        <v>8768975.1583999991</v>
      </c>
      <c r="P1281">
        <v>1280</v>
      </c>
    </row>
    <row r="1282" spans="1:16" hidden="1" x14ac:dyDescent="0.3">
      <c r="A1282" s="3">
        <v>43285</v>
      </c>
      <c r="B1282" s="3" t="str">
        <f t="shared" ref="B1282:B1345" si="20">"Q" &amp;INT((MONTH(A1282)+2)/3) &amp; "-" &amp; YEAR(A1282)</f>
        <v>Q3-2018</v>
      </c>
      <c r="C1282" t="s">
        <v>15</v>
      </c>
      <c r="D1282">
        <v>27</v>
      </c>
      <c r="E1282" t="s">
        <v>9</v>
      </c>
      <c r="F1282" s="1" t="str">
        <f>TEXT(EnergyDemand__2_14[[#This Row],[Date]],"yyyy")</f>
        <v>2018</v>
      </c>
      <c r="G1282">
        <v>10.4</v>
      </c>
      <c r="H1282">
        <v>17.100000000000001</v>
      </c>
      <c r="I1282">
        <v>6</v>
      </c>
      <c r="J1282" s="48">
        <v>0</v>
      </c>
      <c r="K1282" t="s">
        <v>21</v>
      </c>
      <c r="L1282" t="s">
        <v>21</v>
      </c>
      <c r="M1282" s="42">
        <v>128580.97500000001</v>
      </c>
      <c r="N1282" s="4">
        <v>57.008099029999997</v>
      </c>
      <c r="O1282" s="5">
        <v>7330156.9561999999</v>
      </c>
      <c r="P1282">
        <v>1281</v>
      </c>
    </row>
    <row r="1283" spans="1:16" hidden="1" x14ac:dyDescent="0.3">
      <c r="A1283" s="3">
        <v>43286</v>
      </c>
      <c r="B1283" s="3" t="str">
        <f t="shared" si="20"/>
        <v>Q3-2018</v>
      </c>
      <c r="C1283" t="s">
        <v>15</v>
      </c>
      <c r="D1283">
        <v>27</v>
      </c>
      <c r="E1283" t="s">
        <v>3</v>
      </c>
      <c r="F1283" s="1" t="str">
        <f>TEXT(EnergyDemand__2_14[[#This Row],[Date]],"yyyy")</f>
        <v>2018</v>
      </c>
      <c r="G1283">
        <v>12.7</v>
      </c>
      <c r="H1283">
        <v>18.7</v>
      </c>
      <c r="I1283">
        <v>2.8</v>
      </c>
      <c r="J1283" s="48">
        <v>0.4</v>
      </c>
      <c r="K1283" t="s">
        <v>21</v>
      </c>
      <c r="L1283" t="s">
        <v>21</v>
      </c>
      <c r="M1283" s="42">
        <v>125861.6</v>
      </c>
      <c r="N1283" s="4">
        <v>52.743567519999999</v>
      </c>
      <c r="O1283" s="5">
        <v>6638389.7977999998</v>
      </c>
      <c r="P1283">
        <v>1282</v>
      </c>
    </row>
    <row r="1284" spans="1:16" hidden="1" x14ac:dyDescent="0.3">
      <c r="A1284" s="3">
        <v>43287</v>
      </c>
      <c r="B1284" s="3" t="str">
        <f t="shared" si="20"/>
        <v>Q3-2018</v>
      </c>
      <c r="C1284" t="s">
        <v>15</v>
      </c>
      <c r="D1284">
        <v>27</v>
      </c>
      <c r="E1284" t="s">
        <v>4</v>
      </c>
      <c r="F1284" s="1" t="str">
        <f>TEXT(EnergyDemand__2_14[[#This Row],[Date]],"yyyy")</f>
        <v>2018</v>
      </c>
      <c r="G1284">
        <v>12.5</v>
      </c>
      <c r="H1284">
        <v>15.2</v>
      </c>
      <c r="I1284">
        <v>8.3000000000000007</v>
      </c>
      <c r="J1284" s="48">
        <v>0</v>
      </c>
      <c r="K1284" t="s">
        <v>21</v>
      </c>
      <c r="L1284" t="s">
        <v>21</v>
      </c>
      <c r="M1284" s="42">
        <v>124242.52</v>
      </c>
      <c r="N1284" s="4">
        <v>52.97184575</v>
      </c>
      <c r="O1284" s="5">
        <v>6581355.6050000004</v>
      </c>
      <c r="P1284">
        <v>1283</v>
      </c>
    </row>
    <row r="1285" spans="1:16" hidden="1" x14ac:dyDescent="0.3">
      <c r="A1285" s="3">
        <v>43288</v>
      </c>
      <c r="B1285" s="3" t="str">
        <f t="shared" si="20"/>
        <v>Q3-2018</v>
      </c>
      <c r="C1285" t="s">
        <v>15</v>
      </c>
      <c r="D1285">
        <v>27</v>
      </c>
      <c r="E1285" t="s">
        <v>5</v>
      </c>
      <c r="F1285" s="1" t="str">
        <f>TEXT(EnergyDemand__2_14[[#This Row],[Date]],"yyyy")</f>
        <v>2018</v>
      </c>
      <c r="G1285">
        <v>9.6</v>
      </c>
      <c r="H1285">
        <v>12.9</v>
      </c>
      <c r="I1285">
        <v>6.5</v>
      </c>
      <c r="J1285" s="48">
        <v>1.2</v>
      </c>
      <c r="K1285" t="s">
        <v>21</v>
      </c>
      <c r="L1285" t="s">
        <v>21</v>
      </c>
      <c r="M1285" s="42">
        <v>119717.435</v>
      </c>
      <c r="N1285" s="4">
        <v>45.21171494</v>
      </c>
      <c r="O1285" s="5">
        <v>5412630.5445999997</v>
      </c>
      <c r="P1285">
        <v>1284</v>
      </c>
    </row>
    <row r="1286" spans="1:16" hidden="1" x14ac:dyDescent="0.3">
      <c r="A1286" s="3">
        <v>43289</v>
      </c>
      <c r="B1286" s="3" t="str">
        <f t="shared" si="20"/>
        <v>Q3-2018</v>
      </c>
      <c r="C1286" t="s">
        <v>15</v>
      </c>
      <c r="D1286">
        <v>27</v>
      </c>
      <c r="E1286" t="s">
        <v>6</v>
      </c>
      <c r="F1286" s="1" t="str">
        <f>TEXT(EnergyDemand__2_14[[#This Row],[Date]],"yyyy")</f>
        <v>2018</v>
      </c>
      <c r="G1286">
        <v>9.3000000000000007</v>
      </c>
      <c r="H1286">
        <v>13.9</v>
      </c>
      <c r="I1286">
        <v>6.2</v>
      </c>
      <c r="J1286" s="48">
        <v>0.8</v>
      </c>
      <c r="K1286" t="s">
        <v>21</v>
      </c>
      <c r="L1286" t="s">
        <v>21</v>
      </c>
      <c r="M1286" s="42">
        <v>114562.215</v>
      </c>
      <c r="N1286" s="4">
        <v>47.891623060000001</v>
      </c>
      <c r="O1286" s="5">
        <v>5486570.4177000001</v>
      </c>
      <c r="P1286">
        <v>1285</v>
      </c>
    </row>
    <row r="1287" spans="1:16" hidden="1" x14ac:dyDescent="0.3">
      <c r="A1287" s="3">
        <v>43290</v>
      </c>
      <c r="B1287" s="3" t="str">
        <f t="shared" si="20"/>
        <v>Q3-2018</v>
      </c>
      <c r="C1287" t="s">
        <v>15</v>
      </c>
      <c r="D1287">
        <v>28</v>
      </c>
      <c r="E1287" t="s">
        <v>7</v>
      </c>
      <c r="F1287" s="1" t="str">
        <f>TEXT(EnergyDemand__2_14[[#This Row],[Date]],"yyyy")</f>
        <v>2018</v>
      </c>
      <c r="G1287">
        <v>10.1</v>
      </c>
      <c r="H1287">
        <v>13.8</v>
      </c>
      <c r="I1287">
        <v>8.1</v>
      </c>
      <c r="J1287" s="48">
        <v>1.2</v>
      </c>
      <c r="K1287" t="s">
        <v>21</v>
      </c>
      <c r="L1287" t="s">
        <v>21</v>
      </c>
      <c r="M1287" s="42">
        <v>133874.47500000001</v>
      </c>
      <c r="N1287" s="4">
        <v>80.825556750000004</v>
      </c>
      <c r="O1287" s="5">
        <v>10820478.976500001</v>
      </c>
      <c r="P1287">
        <v>1286</v>
      </c>
    </row>
    <row r="1288" spans="1:16" hidden="1" x14ac:dyDescent="0.3">
      <c r="A1288" s="3">
        <v>43291</v>
      </c>
      <c r="B1288" s="3" t="str">
        <f t="shared" si="20"/>
        <v>Q3-2018</v>
      </c>
      <c r="C1288" t="s">
        <v>15</v>
      </c>
      <c r="D1288">
        <v>28</v>
      </c>
      <c r="E1288" t="s">
        <v>8</v>
      </c>
      <c r="F1288" s="1" t="str">
        <f>TEXT(EnergyDemand__2_14[[#This Row],[Date]],"yyyy")</f>
        <v>2018</v>
      </c>
      <c r="G1288">
        <v>9.3000000000000007</v>
      </c>
      <c r="H1288">
        <v>11.5</v>
      </c>
      <c r="I1288">
        <v>5.4</v>
      </c>
      <c r="J1288" s="48">
        <v>0</v>
      </c>
      <c r="K1288" t="s">
        <v>21</v>
      </c>
      <c r="L1288" t="s">
        <v>21</v>
      </c>
      <c r="M1288" s="42">
        <v>140342.995</v>
      </c>
      <c r="N1288" s="4">
        <v>94.623885849999994</v>
      </c>
      <c r="O1288" s="5">
        <v>13279799.538699999</v>
      </c>
      <c r="P1288">
        <v>1287</v>
      </c>
    </row>
    <row r="1289" spans="1:16" hidden="1" x14ac:dyDescent="0.3">
      <c r="A1289" s="3">
        <v>43292</v>
      </c>
      <c r="B1289" s="3" t="str">
        <f t="shared" si="20"/>
        <v>Q3-2018</v>
      </c>
      <c r="C1289" t="s">
        <v>15</v>
      </c>
      <c r="D1289">
        <v>28</v>
      </c>
      <c r="E1289" t="s">
        <v>9</v>
      </c>
      <c r="F1289" s="1" t="str">
        <f>TEXT(EnergyDemand__2_14[[#This Row],[Date]],"yyyy")</f>
        <v>2018</v>
      </c>
      <c r="G1289">
        <v>6.6</v>
      </c>
      <c r="H1289">
        <v>11.6</v>
      </c>
      <c r="I1289">
        <v>6</v>
      </c>
      <c r="J1289" s="48">
        <v>0</v>
      </c>
      <c r="K1289" t="s">
        <v>21</v>
      </c>
      <c r="L1289" t="s">
        <v>21</v>
      </c>
      <c r="M1289" s="42">
        <v>143461.125</v>
      </c>
      <c r="N1289" s="4">
        <v>81.952519140000007</v>
      </c>
      <c r="O1289" s="5">
        <v>11757000.592399999</v>
      </c>
      <c r="P1289">
        <v>1288</v>
      </c>
    </row>
    <row r="1290" spans="1:16" hidden="1" x14ac:dyDescent="0.3">
      <c r="A1290" s="3">
        <v>43293</v>
      </c>
      <c r="B1290" s="3" t="str">
        <f t="shared" si="20"/>
        <v>Q3-2018</v>
      </c>
      <c r="C1290" t="s">
        <v>15</v>
      </c>
      <c r="D1290">
        <v>28</v>
      </c>
      <c r="E1290" t="s">
        <v>3</v>
      </c>
      <c r="F1290" s="1" t="str">
        <f>TEXT(EnergyDemand__2_14[[#This Row],[Date]],"yyyy")</f>
        <v>2018</v>
      </c>
      <c r="G1290">
        <v>4.3</v>
      </c>
      <c r="H1290">
        <v>11.3</v>
      </c>
      <c r="I1290">
        <v>7.5</v>
      </c>
      <c r="J1290" s="48">
        <v>0</v>
      </c>
      <c r="K1290" t="s">
        <v>21</v>
      </c>
      <c r="L1290" t="s">
        <v>21</v>
      </c>
      <c r="M1290" s="42">
        <v>145767.1</v>
      </c>
      <c r="N1290" s="4">
        <v>111.82051679999999</v>
      </c>
      <c r="O1290" s="5">
        <v>16299752.454399999</v>
      </c>
      <c r="P1290">
        <v>1289</v>
      </c>
    </row>
    <row r="1291" spans="1:16" hidden="1" x14ac:dyDescent="0.3">
      <c r="A1291" s="3">
        <v>43294</v>
      </c>
      <c r="B1291" s="3" t="str">
        <f t="shared" si="20"/>
        <v>Q3-2018</v>
      </c>
      <c r="C1291" t="s">
        <v>15</v>
      </c>
      <c r="D1291">
        <v>28</v>
      </c>
      <c r="E1291" t="s">
        <v>4</v>
      </c>
      <c r="F1291" s="1" t="str">
        <f>TEXT(EnergyDemand__2_14[[#This Row],[Date]],"yyyy")</f>
        <v>2018</v>
      </c>
      <c r="G1291">
        <v>5.8</v>
      </c>
      <c r="H1291">
        <v>13.9</v>
      </c>
      <c r="I1291">
        <v>9.3000000000000007</v>
      </c>
      <c r="J1291" s="48">
        <v>0.2</v>
      </c>
      <c r="K1291" t="s">
        <v>21</v>
      </c>
      <c r="L1291" t="s">
        <v>21</v>
      </c>
      <c r="M1291" s="42">
        <v>140542.95000000001</v>
      </c>
      <c r="N1291" s="4">
        <v>104.6546578</v>
      </c>
      <c r="O1291" s="5">
        <v>14708474.338500001</v>
      </c>
      <c r="P1291">
        <v>1290</v>
      </c>
    </row>
    <row r="1292" spans="1:16" hidden="1" x14ac:dyDescent="0.3">
      <c r="A1292" s="3">
        <v>43295</v>
      </c>
      <c r="B1292" s="3" t="str">
        <f t="shared" si="20"/>
        <v>Q3-2018</v>
      </c>
      <c r="C1292" t="s">
        <v>15</v>
      </c>
      <c r="D1292">
        <v>28</v>
      </c>
      <c r="E1292" t="s">
        <v>5</v>
      </c>
      <c r="F1292" s="1" t="str">
        <f>TEXT(EnergyDemand__2_14[[#This Row],[Date]],"yyyy")</f>
        <v>2018</v>
      </c>
      <c r="G1292">
        <v>4.4000000000000004</v>
      </c>
      <c r="H1292">
        <v>15.5</v>
      </c>
      <c r="I1292">
        <v>10</v>
      </c>
      <c r="J1292" s="48">
        <v>0</v>
      </c>
      <c r="K1292" t="s">
        <v>21</v>
      </c>
      <c r="L1292" t="s">
        <v>21</v>
      </c>
      <c r="M1292" s="42">
        <v>124491.53</v>
      </c>
      <c r="N1292" s="4">
        <v>85.800950819999997</v>
      </c>
      <c r="O1292" s="5">
        <v>10681491.642999999</v>
      </c>
      <c r="P1292">
        <v>1291</v>
      </c>
    </row>
    <row r="1293" spans="1:16" hidden="1" x14ac:dyDescent="0.3">
      <c r="A1293" s="3">
        <v>43296</v>
      </c>
      <c r="B1293" s="3" t="str">
        <f t="shared" si="20"/>
        <v>Q3-2018</v>
      </c>
      <c r="C1293" t="s">
        <v>15</v>
      </c>
      <c r="D1293">
        <v>28</v>
      </c>
      <c r="E1293" t="s">
        <v>6</v>
      </c>
      <c r="F1293" s="1" t="str">
        <f>TEXT(EnergyDemand__2_14[[#This Row],[Date]],"yyyy")</f>
        <v>2018</v>
      </c>
      <c r="G1293">
        <v>6</v>
      </c>
      <c r="H1293">
        <v>13.8</v>
      </c>
      <c r="I1293">
        <v>9.8000000000000007</v>
      </c>
      <c r="J1293" s="48">
        <v>0</v>
      </c>
      <c r="K1293" t="s">
        <v>21</v>
      </c>
      <c r="L1293" t="s">
        <v>21</v>
      </c>
      <c r="M1293" s="42">
        <v>119464.315</v>
      </c>
      <c r="N1293" s="4">
        <v>67.790909940000006</v>
      </c>
      <c r="O1293" s="5">
        <v>8098594.6191999996</v>
      </c>
      <c r="P1293">
        <v>1292</v>
      </c>
    </row>
    <row r="1294" spans="1:16" hidden="1" x14ac:dyDescent="0.3">
      <c r="A1294" s="3">
        <v>43297</v>
      </c>
      <c r="B1294" s="3" t="str">
        <f t="shared" si="20"/>
        <v>Q3-2018</v>
      </c>
      <c r="C1294" t="s">
        <v>15</v>
      </c>
      <c r="D1294">
        <v>29</v>
      </c>
      <c r="E1294" t="s">
        <v>7</v>
      </c>
      <c r="F1294" s="1" t="str">
        <f>TEXT(EnergyDemand__2_14[[#This Row],[Date]],"yyyy")</f>
        <v>2018</v>
      </c>
      <c r="G1294">
        <v>7.9</v>
      </c>
      <c r="H1294">
        <v>12.6</v>
      </c>
      <c r="I1294">
        <v>4.5</v>
      </c>
      <c r="J1294" s="48">
        <v>0</v>
      </c>
      <c r="K1294" t="s">
        <v>21</v>
      </c>
      <c r="L1294" t="s">
        <v>21</v>
      </c>
      <c r="M1294" s="42">
        <v>137446.75</v>
      </c>
      <c r="N1294" s="4">
        <v>87.634657079999997</v>
      </c>
      <c r="O1294" s="5">
        <v>12045098.802999999</v>
      </c>
      <c r="P1294">
        <v>1293</v>
      </c>
    </row>
    <row r="1295" spans="1:16" hidden="1" x14ac:dyDescent="0.3">
      <c r="A1295" s="3">
        <v>43298</v>
      </c>
      <c r="B1295" s="3" t="str">
        <f t="shared" si="20"/>
        <v>Q3-2018</v>
      </c>
      <c r="C1295" t="s">
        <v>15</v>
      </c>
      <c r="D1295">
        <v>29</v>
      </c>
      <c r="E1295" t="s">
        <v>8</v>
      </c>
      <c r="F1295" s="1" t="str">
        <f>TEXT(EnergyDemand__2_14[[#This Row],[Date]],"yyyy")</f>
        <v>2018</v>
      </c>
      <c r="G1295">
        <v>9.1</v>
      </c>
      <c r="H1295">
        <v>17.5</v>
      </c>
      <c r="I1295">
        <v>9.1999999999999993</v>
      </c>
      <c r="J1295" s="48">
        <v>0</v>
      </c>
      <c r="K1295" t="s">
        <v>22</v>
      </c>
      <c r="L1295" t="s">
        <v>21</v>
      </c>
      <c r="M1295" s="42">
        <v>131367.09</v>
      </c>
      <c r="N1295" s="4">
        <v>71.116373879999998</v>
      </c>
      <c r="O1295" s="5">
        <v>9342351.0879999995</v>
      </c>
      <c r="P1295">
        <v>1294</v>
      </c>
    </row>
    <row r="1296" spans="1:16" hidden="1" x14ac:dyDescent="0.3">
      <c r="A1296" s="3">
        <v>43299</v>
      </c>
      <c r="B1296" s="3" t="str">
        <f t="shared" si="20"/>
        <v>Q3-2018</v>
      </c>
      <c r="C1296" t="s">
        <v>15</v>
      </c>
      <c r="D1296">
        <v>29</v>
      </c>
      <c r="E1296" t="s">
        <v>9</v>
      </c>
      <c r="F1296" s="1" t="str">
        <f>TEXT(EnergyDemand__2_14[[#This Row],[Date]],"yyyy")</f>
        <v>2018</v>
      </c>
      <c r="G1296">
        <v>6.2</v>
      </c>
      <c r="H1296">
        <v>15.2</v>
      </c>
      <c r="I1296">
        <v>10.3</v>
      </c>
      <c r="J1296" s="48">
        <v>1.2</v>
      </c>
      <c r="K1296" t="s">
        <v>22</v>
      </c>
      <c r="L1296" t="s">
        <v>21</v>
      </c>
      <c r="M1296" s="42">
        <v>132856.72</v>
      </c>
      <c r="N1296" s="4">
        <v>72.337153369999996</v>
      </c>
      <c r="O1296" s="5">
        <v>9610476.9309</v>
      </c>
      <c r="P1296">
        <v>1295</v>
      </c>
    </row>
    <row r="1297" spans="1:16" hidden="1" x14ac:dyDescent="0.3">
      <c r="A1297" s="3">
        <v>43300</v>
      </c>
      <c r="B1297" s="3" t="str">
        <f t="shared" si="20"/>
        <v>Q3-2018</v>
      </c>
      <c r="C1297" t="s">
        <v>15</v>
      </c>
      <c r="D1297">
        <v>29</v>
      </c>
      <c r="E1297" t="s">
        <v>3</v>
      </c>
      <c r="F1297" s="1" t="str">
        <f>TEXT(EnergyDemand__2_14[[#This Row],[Date]],"yyyy")</f>
        <v>2018</v>
      </c>
      <c r="G1297">
        <v>8.6999999999999993</v>
      </c>
      <c r="H1297">
        <v>17.600000000000001</v>
      </c>
      <c r="I1297">
        <v>8.5</v>
      </c>
      <c r="J1297" s="48">
        <v>0</v>
      </c>
      <c r="K1297" t="s">
        <v>22</v>
      </c>
      <c r="L1297" t="s">
        <v>21</v>
      </c>
      <c r="M1297" s="42">
        <v>133778.44500000001</v>
      </c>
      <c r="N1297" s="4">
        <v>83.930959619999996</v>
      </c>
      <c r="O1297" s="5">
        <v>11228153.2653</v>
      </c>
      <c r="P1297">
        <v>1296</v>
      </c>
    </row>
    <row r="1298" spans="1:16" hidden="1" x14ac:dyDescent="0.3">
      <c r="A1298" s="3">
        <v>43301</v>
      </c>
      <c r="B1298" s="3" t="str">
        <f t="shared" si="20"/>
        <v>Q3-2018</v>
      </c>
      <c r="C1298" t="s">
        <v>15</v>
      </c>
      <c r="D1298">
        <v>29</v>
      </c>
      <c r="E1298" t="s">
        <v>4</v>
      </c>
      <c r="F1298" s="1" t="str">
        <f>TEXT(EnergyDemand__2_14[[#This Row],[Date]],"yyyy")</f>
        <v>2018</v>
      </c>
      <c r="G1298">
        <v>7.2</v>
      </c>
      <c r="H1298">
        <v>12.1</v>
      </c>
      <c r="I1298">
        <v>7.2</v>
      </c>
      <c r="J1298" s="48">
        <v>4.4000000000000004</v>
      </c>
      <c r="K1298" t="s">
        <v>22</v>
      </c>
      <c r="L1298" t="s">
        <v>21</v>
      </c>
      <c r="M1298" s="42">
        <v>135728.405</v>
      </c>
      <c r="N1298" s="4">
        <v>88.908711729999993</v>
      </c>
      <c r="O1298" s="5">
        <v>12067437.6337</v>
      </c>
      <c r="P1298">
        <v>1297</v>
      </c>
    </row>
    <row r="1299" spans="1:16" hidden="1" x14ac:dyDescent="0.3">
      <c r="A1299" s="3">
        <v>43302</v>
      </c>
      <c r="B1299" s="3" t="str">
        <f t="shared" si="20"/>
        <v>Q3-2018</v>
      </c>
      <c r="C1299" t="s">
        <v>15</v>
      </c>
      <c r="D1299">
        <v>29</v>
      </c>
      <c r="E1299" t="s">
        <v>5</v>
      </c>
      <c r="F1299" s="1" t="str">
        <f>TEXT(EnergyDemand__2_14[[#This Row],[Date]],"yyyy")</f>
        <v>2018</v>
      </c>
      <c r="G1299">
        <v>6.7</v>
      </c>
      <c r="H1299">
        <v>14</v>
      </c>
      <c r="I1299">
        <v>7.2</v>
      </c>
      <c r="J1299" s="48">
        <v>0.2</v>
      </c>
      <c r="K1299" t="s">
        <v>22</v>
      </c>
      <c r="L1299" t="s">
        <v>21</v>
      </c>
      <c r="M1299" s="42">
        <v>125928.62</v>
      </c>
      <c r="N1299" s="4">
        <v>91.699455979999996</v>
      </c>
      <c r="O1299" s="5">
        <v>11547585.9463</v>
      </c>
      <c r="P1299">
        <v>1298</v>
      </c>
    </row>
    <row r="1300" spans="1:16" hidden="1" x14ac:dyDescent="0.3">
      <c r="A1300" s="3">
        <v>43303</v>
      </c>
      <c r="B1300" s="3" t="str">
        <f t="shared" si="20"/>
        <v>Q3-2018</v>
      </c>
      <c r="C1300" t="s">
        <v>15</v>
      </c>
      <c r="D1300">
        <v>29</v>
      </c>
      <c r="E1300" t="s">
        <v>6</v>
      </c>
      <c r="F1300" s="1" t="str">
        <f>TEXT(EnergyDemand__2_14[[#This Row],[Date]],"yyyy")</f>
        <v>2018</v>
      </c>
      <c r="G1300">
        <v>8</v>
      </c>
      <c r="H1300">
        <v>14.8</v>
      </c>
      <c r="I1300">
        <v>10.5</v>
      </c>
      <c r="J1300" s="48">
        <v>0</v>
      </c>
      <c r="K1300" t="s">
        <v>22</v>
      </c>
      <c r="L1300" t="s">
        <v>21</v>
      </c>
      <c r="M1300" s="42">
        <v>114186.8</v>
      </c>
      <c r="N1300" s="4">
        <v>73.13566324</v>
      </c>
      <c r="O1300" s="5">
        <v>8351127.3513000002</v>
      </c>
      <c r="P1300">
        <v>1299</v>
      </c>
    </row>
    <row r="1301" spans="1:16" hidden="1" x14ac:dyDescent="0.3">
      <c r="A1301" s="3">
        <v>43304</v>
      </c>
      <c r="B1301" s="3" t="str">
        <f t="shared" si="20"/>
        <v>Q3-2018</v>
      </c>
      <c r="C1301" t="s">
        <v>15</v>
      </c>
      <c r="D1301">
        <v>30</v>
      </c>
      <c r="E1301" t="s">
        <v>7</v>
      </c>
      <c r="F1301" s="1" t="str">
        <f>TEXT(EnergyDemand__2_14[[#This Row],[Date]],"yyyy")</f>
        <v>2018</v>
      </c>
      <c r="G1301">
        <v>8.4</v>
      </c>
      <c r="H1301">
        <v>15.4</v>
      </c>
      <c r="I1301">
        <v>6.9</v>
      </c>
      <c r="J1301" s="48">
        <v>0.2</v>
      </c>
      <c r="K1301" t="s">
        <v>22</v>
      </c>
      <c r="L1301" t="s">
        <v>21</v>
      </c>
      <c r="M1301" s="42">
        <v>134664.655</v>
      </c>
      <c r="N1301" s="4">
        <v>80.355436100000006</v>
      </c>
      <c r="O1301" s="5">
        <v>10821037.0798</v>
      </c>
      <c r="P1301">
        <v>1300</v>
      </c>
    </row>
    <row r="1302" spans="1:16" hidden="1" x14ac:dyDescent="0.3">
      <c r="A1302" s="3">
        <v>43305</v>
      </c>
      <c r="B1302" s="3" t="str">
        <f t="shared" si="20"/>
        <v>Q3-2018</v>
      </c>
      <c r="C1302" t="s">
        <v>15</v>
      </c>
      <c r="D1302">
        <v>30</v>
      </c>
      <c r="E1302" t="s">
        <v>8</v>
      </c>
      <c r="F1302" s="1" t="str">
        <f>TEXT(EnergyDemand__2_14[[#This Row],[Date]],"yyyy")</f>
        <v>2018</v>
      </c>
      <c r="G1302">
        <v>8.6</v>
      </c>
      <c r="H1302">
        <v>15.6</v>
      </c>
      <c r="I1302">
        <v>7.1</v>
      </c>
      <c r="J1302" s="48">
        <v>0.6</v>
      </c>
      <c r="K1302" t="s">
        <v>22</v>
      </c>
      <c r="L1302" t="s">
        <v>21</v>
      </c>
      <c r="M1302" s="42">
        <v>132967.19</v>
      </c>
      <c r="N1302" s="4">
        <v>71.115294320000004</v>
      </c>
      <c r="O1302" s="5">
        <v>9456000.8518000003</v>
      </c>
      <c r="P1302">
        <v>1301</v>
      </c>
    </row>
    <row r="1303" spans="1:16" hidden="1" x14ac:dyDescent="0.3">
      <c r="A1303" s="3">
        <v>43306</v>
      </c>
      <c r="B1303" s="3" t="str">
        <f t="shared" si="20"/>
        <v>Q3-2018</v>
      </c>
      <c r="C1303" t="s">
        <v>15</v>
      </c>
      <c r="D1303">
        <v>30</v>
      </c>
      <c r="E1303" t="s">
        <v>9</v>
      </c>
      <c r="F1303" s="1" t="str">
        <f>TEXT(EnergyDemand__2_14[[#This Row],[Date]],"yyyy")</f>
        <v>2018</v>
      </c>
      <c r="G1303">
        <v>8.3000000000000007</v>
      </c>
      <c r="H1303">
        <v>15.7</v>
      </c>
      <c r="I1303">
        <v>9.3000000000000007</v>
      </c>
      <c r="J1303" s="48">
        <v>6.2</v>
      </c>
      <c r="K1303" t="s">
        <v>22</v>
      </c>
      <c r="L1303" t="s">
        <v>21</v>
      </c>
      <c r="M1303" s="42">
        <v>135308.29500000001</v>
      </c>
      <c r="N1303" s="4">
        <v>76.472503250000003</v>
      </c>
      <c r="O1303" s="5">
        <v>10347364.029100001</v>
      </c>
      <c r="P1303">
        <v>1302</v>
      </c>
    </row>
    <row r="1304" spans="1:16" hidden="1" x14ac:dyDescent="0.3">
      <c r="A1304" s="3">
        <v>43307</v>
      </c>
      <c r="B1304" s="3" t="str">
        <f t="shared" si="20"/>
        <v>Q3-2018</v>
      </c>
      <c r="C1304" t="s">
        <v>15</v>
      </c>
      <c r="D1304">
        <v>30</v>
      </c>
      <c r="E1304" t="s">
        <v>3</v>
      </c>
      <c r="F1304" s="1" t="str">
        <f>TEXT(EnergyDemand__2_14[[#This Row],[Date]],"yyyy")</f>
        <v>2018</v>
      </c>
      <c r="G1304">
        <v>7.7</v>
      </c>
      <c r="H1304">
        <v>15.1</v>
      </c>
      <c r="I1304">
        <v>8.9</v>
      </c>
      <c r="J1304" s="48">
        <v>0</v>
      </c>
      <c r="K1304" t="s">
        <v>22</v>
      </c>
      <c r="L1304" t="s">
        <v>21</v>
      </c>
      <c r="M1304" s="42">
        <v>137634.125</v>
      </c>
      <c r="N1304" s="4">
        <v>86.406594089999999</v>
      </c>
      <c r="O1304" s="5">
        <v>11892495.971799999</v>
      </c>
      <c r="P1304">
        <v>1303</v>
      </c>
    </row>
    <row r="1305" spans="1:16" hidden="1" x14ac:dyDescent="0.3">
      <c r="A1305" s="3">
        <v>43308</v>
      </c>
      <c r="B1305" s="3" t="str">
        <f t="shared" si="20"/>
        <v>Q3-2018</v>
      </c>
      <c r="C1305" t="s">
        <v>15</v>
      </c>
      <c r="D1305">
        <v>30</v>
      </c>
      <c r="E1305" t="s">
        <v>4</v>
      </c>
      <c r="F1305" s="1" t="str">
        <f>TEXT(EnergyDemand__2_14[[#This Row],[Date]],"yyyy")</f>
        <v>2018</v>
      </c>
      <c r="G1305">
        <v>9.1999999999999993</v>
      </c>
      <c r="H1305">
        <v>19.5</v>
      </c>
      <c r="I1305">
        <v>10.3</v>
      </c>
      <c r="J1305" s="48">
        <v>0</v>
      </c>
      <c r="K1305" t="s">
        <v>22</v>
      </c>
      <c r="L1305" t="s">
        <v>21</v>
      </c>
      <c r="M1305" s="42">
        <v>130119.5</v>
      </c>
      <c r="N1305" s="4">
        <v>71.869816619999995</v>
      </c>
      <c r="O1305" s="5">
        <v>9351664.6037000008</v>
      </c>
      <c r="P1305">
        <v>1304</v>
      </c>
    </row>
    <row r="1306" spans="1:16" hidden="1" x14ac:dyDescent="0.3">
      <c r="A1306" s="3">
        <v>43309</v>
      </c>
      <c r="B1306" s="3" t="str">
        <f t="shared" si="20"/>
        <v>Q3-2018</v>
      </c>
      <c r="C1306" t="s">
        <v>15</v>
      </c>
      <c r="D1306">
        <v>30</v>
      </c>
      <c r="E1306" t="s">
        <v>5</v>
      </c>
      <c r="F1306" s="1" t="str">
        <f>TEXT(EnergyDemand__2_14[[#This Row],[Date]],"yyyy")</f>
        <v>2018</v>
      </c>
      <c r="G1306">
        <v>8.4</v>
      </c>
      <c r="H1306">
        <v>18.600000000000001</v>
      </c>
      <c r="I1306">
        <v>9.3000000000000007</v>
      </c>
      <c r="J1306" s="48">
        <v>0</v>
      </c>
      <c r="K1306" t="s">
        <v>22</v>
      </c>
      <c r="L1306" t="s">
        <v>21</v>
      </c>
      <c r="M1306" s="42">
        <v>116942.94</v>
      </c>
      <c r="N1306" s="4">
        <v>57.98204775</v>
      </c>
      <c r="O1306" s="5">
        <v>6780591.1310999999</v>
      </c>
      <c r="P1306">
        <v>1305</v>
      </c>
    </row>
    <row r="1307" spans="1:16" hidden="1" x14ac:dyDescent="0.3">
      <c r="A1307" s="3">
        <v>43310</v>
      </c>
      <c r="B1307" s="3" t="str">
        <f t="shared" si="20"/>
        <v>Q3-2018</v>
      </c>
      <c r="C1307" t="s">
        <v>15</v>
      </c>
      <c r="D1307">
        <v>30</v>
      </c>
      <c r="E1307" t="s">
        <v>6</v>
      </c>
      <c r="F1307" s="1" t="str">
        <f>TEXT(EnergyDemand__2_14[[#This Row],[Date]],"yyyy")</f>
        <v>2018</v>
      </c>
      <c r="G1307">
        <v>10.8</v>
      </c>
      <c r="H1307">
        <v>14.6</v>
      </c>
      <c r="I1307">
        <v>10</v>
      </c>
      <c r="J1307" s="48">
        <v>2</v>
      </c>
      <c r="K1307" t="s">
        <v>22</v>
      </c>
      <c r="L1307" t="s">
        <v>21</v>
      </c>
      <c r="M1307" s="42">
        <v>111555</v>
      </c>
      <c r="N1307" s="4">
        <v>29.414282669999999</v>
      </c>
      <c r="O1307" s="5">
        <v>3281310.3032999998</v>
      </c>
      <c r="P1307">
        <v>1306</v>
      </c>
    </row>
    <row r="1308" spans="1:16" hidden="1" x14ac:dyDescent="0.3">
      <c r="A1308" s="3">
        <v>43311</v>
      </c>
      <c r="B1308" s="3" t="str">
        <f t="shared" si="20"/>
        <v>Q3-2018</v>
      </c>
      <c r="C1308" t="s">
        <v>15</v>
      </c>
      <c r="D1308">
        <v>31</v>
      </c>
      <c r="E1308" t="s">
        <v>7</v>
      </c>
      <c r="F1308" s="1" t="str">
        <f>TEXT(EnergyDemand__2_14[[#This Row],[Date]],"yyyy")</f>
        <v>2018</v>
      </c>
      <c r="G1308">
        <v>8.1999999999999993</v>
      </c>
      <c r="H1308">
        <v>12.6</v>
      </c>
      <c r="I1308">
        <v>7.3</v>
      </c>
      <c r="J1308" s="48">
        <v>0.4</v>
      </c>
      <c r="K1308" t="s">
        <v>22</v>
      </c>
      <c r="L1308" t="s">
        <v>21</v>
      </c>
      <c r="M1308" s="42">
        <v>135422.13500000001</v>
      </c>
      <c r="N1308" s="4">
        <v>60.040308160000002</v>
      </c>
      <c r="O1308" s="5">
        <v>8130786.7171</v>
      </c>
      <c r="P1308">
        <v>1307</v>
      </c>
    </row>
    <row r="1309" spans="1:16" hidden="1" x14ac:dyDescent="0.3">
      <c r="A1309" s="3">
        <v>43312</v>
      </c>
      <c r="B1309" s="3" t="str">
        <f t="shared" si="20"/>
        <v>Q3-2018</v>
      </c>
      <c r="C1309" t="s">
        <v>15</v>
      </c>
      <c r="D1309">
        <v>31</v>
      </c>
      <c r="E1309" t="s">
        <v>8</v>
      </c>
      <c r="F1309" s="1" t="str">
        <f>TEXT(EnergyDemand__2_14[[#This Row],[Date]],"yyyy")</f>
        <v>2018</v>
      </c>
      <c r="G1309">
        <v>8.3000000000000007</v>
      </c>
      <c r="H1309">
        <v>16.2</v>
      </c>
      <c r="I1309">
        <v>10.199999999999999</v>
      </c>
      <c r="J1309" s="48">
        <v>0</v>
      </c>
      <c r="K1309" t="s">
        <v>22</v>
      </c>
      <c r="L1309" t="s">
        <v>21</v>
      </c>
      <c r="M1309" s="42">
        <v>129519.995</v>
      </c>
      <c r="N1309" s="4">
        <v>60.905552239999999</v>
      </c>
      <c r="O1309" s="5">
        <v>7888486.8216000004</v>
      </c>
      <c r="P1309">
        <v>1308</v>
      </c>
    </row>
    <row r="1310" spans="1:16" hidden="1" x14ac:dyDescent="0.3">
      <c r="A1310" s="3">
        <v>43313</v>
      </c>
      <c r="B1310" s="3" t="str">
        <f t="shared" si="20"/>
        <v>Q3-2018</v>
      </c>
      <c r="C1310" t="s">
        <v>16</v>
      </c>
      <c r="D1310">
        <v>31</v>
      </c>
      <c r="E1310" t="s">
        <v>9</v>
      </c>
      <c r="F1310" s="1" t="str">
        <f>TEXT(EnergyDemand__2_14[[#This Row],[Date]],"yyyy")</f>
        <v>2018</v>
      </c>
      <c r="G1310">
        <v>9.9</v>
      </c>
      <c r="H1310">
        <v>14.8</v>
      </c>
      <c r="I1310">
        <v>11.4</v>
      </c>
      <c r="J1310" s="48">
        <v>1.6</v>
      </c>
      <c r="K1310" t="s">
        <v>22</v>
      </c>
      <c r="L1310" t="s">
        <v>21</v>
      </c>
      <c r="M1310" s="42">
        <v>134004.96</v>
      </c>
      <c r="N1310" s="4">
        <v>78.761641850000004</v>
      </c>
      <c r="O1310" s="5">
        <v>10554450.6656</v>
      </c>
      <c r="P1310">
        <v>1309</v>
      </c>
    </row>
    <row r="1311" spans="1:16" hidden="1" x14ac:dyDescent="0.3">
      <c r="A1311" s="3">
        <v>43314</v>
      </c>
      <c r="B1311" s="3" t="str">
        <f t="shared" si="20"/>
        <v>Q3-2018</v>
      </c>
      <c r="C1311" t="s">
        <v>16</v>
      </c>
      <c r="D1311">
        <v>31</v>
      </c>
      <c r="E1311" t="s">
        <v>3</v>
      </c>
      <c r="F1311" s="1" t="str">
        <f>TEXT(EnergyDemand__2_14[[#This Row],[Date]],"yyyy")</f>
        <v>2018</v>
      </c>
      <c r="G1311">
        <v>4.9000000000000004</v>
      </c>
      <c r="H1311">
        <v>16.100000000000001</v>
      </c>
      <c r="I1311">
        <v>11.7</v>
      </c>
      <c r="J1311" s="48">
        <v>0</v>
      </c>
      <c r="K1311" t="s">
        <v>22</v>
      </c>
      <c r="L1311" t="s">
        <v>21</v>
      </c>
      <c r="M1311" s="42">
        <v>129025</v>
      </c>
      <c r="N1311" s="4">
        <v>68.077372269999998</v>
      </c>
      <c r="O1311" s="5">
        <v>8783682.9571000002</v>
      </c>
      <c r="P1311">
        <v>1310</v>
      </c>
    </row>
    <row r="1312" spans="1:16" hidden="1" x14ac:dyDescent="0.3">
      <c r="A1312" s="3">
        <v>43315</v>
      </c>
      <c r="B1312" s="3" t="str">
        <f t="shared" si="20"/>
        <v>Q3-2018</v>
      </c>
      <c r="C1312" t="s">
        <v>16</v>
      </c>
      <c r="D1312">
        <v>31</v>
      </c>
      <c r="E1312" t="s">
        <v>4</v>
      </c>
      <c r="F1312" s="1" t="str">
        <f>TEXT(EnergyDemand__2_14[[#This Row],[Date]],"yyyy")</f>
        <v>2018</v>
      </c>
      <c r="G1312">
        <v>7.8</v>
      </c>
      <c r="H1312">
        <v>18.399999999999999</v>
      </c>
      <c r="I1312">
        <v>6.3</v>
      </c>
      <c r="J1312" s="48">
        <v>0</v>
      </c>
      <c r="K1312" t="s">
        <v>22</v>
      </c>
      <c r="L1312" t="s">
        <v>21</v>
      </c>
      <c r="M1312" s="42">
        <v>129740.315</v>
      </c>
      <c r="N1312" s="4">
        <v>79.407081439999999</v>
      </c>
      <c r="O1312" s="5">
        <v>10302299.759299999</v>
      </c>
      <c r="P1312">
        <v>1311</v>
      </c>
    </row>
    <row r="1313" spans="1:16" hidden="1" x14ac:dyDescent="0.3">
      <c r="A1313" s="3">
        <v>43316</v>
      </c>
      <c r="B1313" s="3" t="str">
        <f t="shared" si="20"/>
        <v>Q3-2018</v>
      </c>
      <c r="C1313" t="s">
        <v>16</v>
      </c>
      <c r="D1313">
        <v>31</v>
      </c>
      <c r="E1313" t="s">
        <v>5</v>
      </c>
      <c r="F1313" s="1" t="str">
        <f>TEXT(EnergyDemand__2_14[[#This Row],[Date]],"yyyy")</f>
        <v>2018</v>
      </c>
      <c r="G1313">
        <v>8</v>
      </c>
      <c r="H1313">
        <v>15.3</v>
      </c>
      <c r="I1313">
        <v>8.6999999999999993</v>
      </c>
      <c r="J1313" s="48">
        <v>1.6</v>
      </c>
      <c r="K1313" t="s">
        <v>22</v>
      </c>
      <c r="L1313" t="s">
        <v>21</v>
      </c>
      <c r="M1313" s="42">
        <v>116238.175</v>
      </c>
      <c r="N1313" s="4">
        <v>44.889044869999999</v>
      </c>
      <c r="O1313" s="5">
        <v>5217820.6531999996</v>
      </c>
      <c r="P1313">
        <v>1312</v>
      </c>
    </row>
    <row r="1314" spans="1:16" hidden="1" x14ac:dyDescent="0.3">
      <c r="A1314" s="3">
        <v>43317</v>
      </c>
      <c r="B1314" s="3" t="str">
        <f t="shared" si="20"/>
        <v>Q3-2018</v>
      </c>
      <c r="C1314" t="s">
        <v>16</v>
      </c>
      <c r="D1314">
        <v>31</v>
      </c>
      <c r="E1314" t="s">
        <v>6</v>
      </c>
      <c r="F1314" s="1" t="str">
        <f>TEXT(EnergyDemand__2_14[[#This Row],[Date]],"yyyy")</f>
        <v>2018</v>
      </c>
      <c r="G1314">
        <v>10.6</v>
      </c>
      <c r="H1314">
        <v>17.600000000000001</v>
      </c>
      <c r="I1314">
        <v>11.2</v>
      </c>
      <c r="J1314" s="48">
        <v>0</v>
      </c>
      <c r="K1314" t="s">
        <v>22</v>
      </c>
      <c r="L1314" t="s">
        <v>21</v>
      </c>
      <c r="M1314" s="42">
        <v>104912.38</v>
      </c>
      <c r="N1314" s="4">
        <v>37.44398417</v>
      </c>
      <c r="O1314" s="5">
        <v>3928337.4959999998</v>
      </c>
      <c r="P1314">
        <v>1313</v>
      </c>
    </row>
    <row r="1315" spans="1:16" hidden="1" x14ac:dyDescent="0.3">
      <c r="A1315" s="3">
        <v>43318</v>
      </c>
      <c r="B1315" s="3" t="str">
        <f t="shared" si="20"/>
        <v>Q3-2018</v>
      </c>
      <c r="C1315" t="s">
        <v>16</v>
      </c>
      <c r="D1315">
        <v>32</v>
      </c>
      <c r="E1315" t="s">
        <v>7</v>
      </c>
      <c r="F1315" s="1" t="str">
        <f>TEXT(EnergyDemand__2_14[[#This Row],[Date]],"yyyy")</f>
        <v>2018</v>
      </c>
      <c r="G1315">
        <v>9.4</v>
      </c>
      <c r="H1315">
        <v>13.8</v>
      </c>
      <c r="I1315">
        <v>8.5</v>
      </c>
      <c r="J1315" s="48">
        <v>0</v>
      </c>
      <c r="K1315" t="s">
        <v>22</v>
      </c>
      <c r="L1315" t="s">
        <v>21</v>
      </c>
      <c r="M1315" s="42">
        <v>127198.78</v>
      </c>
      <c r="N1315" s="4">
        <v>83.712090750000002</v>
      </c>
      <c r="O1315" s="5">
        <v>10648075.8146</v>
      </c>
      <c r="P1315">
        <v>1314</v>
      </c>
    </row>
    <row r="1316" spans="1:16" hidden="1" x14ac:dyDescent="0.3">
      <c r="A1316" s="3">
        <v>43319</v>
      </c>
      <c r="B1316" s="3" t="str">
        <f t="shared" si="20"/>
        <v>Q3-2018</v>
      </c>
      <c r="C1316" t="s">
        <v>16</v>
      </c>
      <c r="D1316">
        <v>32</v>
      </c>
      <c r="E1316" t="s">
        <v>8</v>
      </c>
      <c r="F1316" s="1" t="str">
        <f>TEXT(EnergyDemand__2_14[[#This Row],[Date]],"yyyy")</f>
        <v>2018</v>
      </c>
      <c r="G1316">
        <v>7.3</v>
      </c>
      <c r="H1316">
        <v>14.8</v>
      </c>
      <c r="I1316">
        <v>9.6</v>
      </c>
      <c r="J1316" s="48">
        <v>0</v>
      </c>
      <c r="K1316" t="s">
        <v>22</v>
      </c>
      <c r="L1316" t="s">
        <v>21</v>
      </c>
      <c r="M1316" s="42">
        <v>131851.01500000001</v>
      </c>
      <c r="N1316" s="4">
        <v>75.541241439999993</v>
      </c>
      <c r="O1316" s="5">
        <v>9960189.3582000006</v>
      </c>
      <c r="P1316">
        <v>1315</v>
      </c>
    </row>
    <row r="1317" spans="1:16" hidden="1" x14ac:dyDescent="0.3">
      <c r="A1317" s="3">
        <v>43320</v>
      </c>
      <c r="B1317" s="3" t="str">
        <f t="shared" si="20"/>
        <v>Q3-2018</v>
      </c>
      <c r="C1317" t="s">
        <v>16</v>
      </c>
      <c r="D1317">
        <v>32</v>
      </c>
      <c r="E1317" t="s">
        <v>9</v>
      </c>
      <c r="F1317" s="1" t="str">
        <f>TEXT(EnergyDemand__2_14[[#This Row],[Date]],"yyyy")</f>
        <v>2018</v>
      </c>
      <c r="G1317">
        <v>9.6</v>
      </c>
      <c r="H1317">
        <v>16</v>
      </c>
      <c r="I1317">
        <v>7.2</v>
      </c>
      <c r="J1317" s="48">
        <v>1</v>
      </c>
      <c r="K1317" t="s">
        <v>22</v>
      </c>
      <c r="L1317" t="s">
        <v>21</v>
      </c>
      <c r="M1317" s="42">
        <v>131939.5</v>
      </c>
      <c r="N1317" s="4">
        <v>89.686836400000004</v>
      </c>
      <c r="O1317" s="5">
        <v>11833236.351199999</v>
      </c>
      <c r="P1317">
        <v>1316</v>
      </c>
    </row>
    <row r="1318" spans="1:16" hidden="1" x14ac:dyDescent="0.3">
      <c r="A1318" s="3">
        <v>43321</v>
      </c>
      <c r="B1318" s="3" t="str">
        <f t="shared" si="20"/>
        <v>Q3-2018</v>
      </c>
      <c r="C1318" t="s">
        <v>16</v>
      </c>
      <c r="D1318">
        <v>32</v>
      </c>
      <c r="E1318" t="s">
        <v>3</v>
      </c>
      <c r="F1318" s="1" t="str">
        <f>TEXT(EnergyDemand__2_14[[#This Row],[Date]],"yyyy")</f>
        <v>2018</v>
      </c>
      <c r="G1318">
        <v>5.6</v>
      </c>
      <c r="H1318">
        <v>15.4</v>
      </c>
      <c r="I1318">
        <v>8.6</v>
      </c>
      <c r="J1318" s="48">
        <v>2.2000000000000002</v>
      </c>
      <c r="K1318" t="s">
        <v>22</v>
      </c>
      <c r="L1318" t="s">
        <v>21</v>
      </c>
      <c r="M1318" s="42">
        <v>135670.99</v>
      </c>
      <c r="N1318" s="4">
        <v>82.760846979999997</v>
      </c>
      <c r="O1318" s="5">
        <v>11228246.043</v>
      </c>
      <c r="P1318">
        <v>1317</v>
      </c>
    </row>
    <row r="1319" spans="1:16" hidden="1" x14ac:dyDescent="0.3">
      <c r="A1319" s="3">
        <v>43322</v>
      </c>
      <c r="B1319" s="3" t="str">
        <f t="shared" si="20"/>
        <v>Q3-2018</v>
      </c>
      <c r="C1319" t="s">
        <v>16</v>
      </c>
      <c r="D1319">
        <v>32</v>
      </c>
      <c r="E1319" t="s">
        <v>4</v>
      </c>
      <c r="F1319" s="1" t="str">
        <f>TEXT(EnergyDemand__2_14[[#This Row],[Date]],"yyyy")</f>
        <v>2018</v>
      </c>
      <c r="G1319">
        <v>9.4</v>
      </c>
      <c r="H1319">
        <v>20</v>
      </c>
      <c r="I1319">
        <v>11.8</v>
      </c>
      <c r="J1319" s="48">
        <v>0</v>
      </c>
      <c r="K1319" t="s">
        <v>22</v>
      </c>
      <c r="L1319" t="s">
        <v>21</v>
      </c>
      <c r="M1319" s="42">
        <v>121875.355</v>
      </c>
      <c r="N1319" s="4">
        <v>58.050358019999997</v>
      </c>
      <c r="O1319" s="5">
        <v>7074907.9916000003</v>
      </c>
      <c r="P1319">
        <v>1318</v>
      </c>
    </row>
    <row r="1320" spans="1:16" hidden="1" x14ac:dyDescent="0.3">
      <c r="A1320" s="3">
        <v>43323</v>
      </c>
      <c r="B1320" s="3" t="str">
        <f t="shared" si="20"/>
        <v>Q3-2018</v>
      </c>
      <c r="C1320" t="s">
        <v>16</v>
      </c>
      <c r="D1320">
        <v>32</v>
      </c>
      <c r="E1320" t="s">
        <v>5</v>
      </c>
      <c r="F1320" s="1" t="str">
        <f>TEXT(EnergyDemand__2_14[[#This Row],[Date]],"yyyy")</f>
        <v>2018</v>
      </c>
      <c r="G1320">
        <v>8.1</v>
      </c>
      <c r="H1320">
        <v>14.7</v>
      </c>
      <c r="I1320">
        <v>7.4</v>
      </c>
      <c r="J1320" s="48">
        <v>10.4</v>
      </c>
      <c r="K1320" t="s">
        <v>22</v>
      </c>
      <c r="L1320" t="s">
        <v>21</v>
      </c>
      <c r="M1320" s="42">
        <v>119988.735</v>
      </c>
      <c r="N1320" s="4">
        <v>64.602342530000001</v>
      </c>
      <c r="O1320" s="5">
        <v>7751553.3581999997</v>
      </c>
      <c r="P1320">
        <v>1319</v>
      </c>
    </row>
    <row r="1321" spans="1:16" hidden="1" x14ac:dyDescent="0.3">
      <c r="A1321" s="3">
        <v>43324</v>
      </c>
      <c r="B1321" s="3" t="str">
        <f t="shared" si="20"/>
        <v>Q3-2018</v>
      </c>
      <c r="C1321" t="s">
        <v>16</v>
      </c>
      <c r="D1321">
        <v>32</v>
      </c>
      <c r="E1321" t="s">
        <v>6</v>
      </c>
      <c r="F1321" s="1" t="str">
        <f>TEXT(EnergyDemand__2_14[[#This Row],[Date]],"yyyy")</f>
        <v>2018</v>
      </c>
      <c r="G1321">
        <v>5.4</v>
      </c>
      <c r="H1321">
        <v>14.8</v>
      </c>
      <c r="I1321">
        <v>10.4</v>
      </c>
      <c r="J1321" s="48">
        <v>4.5999999999999996</v>
      </c>
      <c r="K1321" t="s">
        <v>22</v>
      </c>
      <c r="L1321" t="s">
        <v>21</v>
      </c>
      <c r="M1321" s="42">
        <v>115231.85</v>
      </c>
      <c r="N1321" s="4">
        <v>48.788940629999999</v>
      </c>
      <c r="O1321" s="5">
        <v>5622039.8882999998</v>
      </c>
      <c r="P1321">
        <v>1320</v>
      </c>
    </row>
    <row r="1322" spans="1:16" hidden="1" x14ac:dyDescent="0.3">
      <c r="A1322" s="3">
        <v>43325</v>
      </c>
      <c r="B1322" s="3" t="str">
        <f t="shared" si="20"/>
        <v>Q3-2018</v>
      </c>
      <c r="C1322" t="s">
        <v>16</v>
      </c>
      <c r="D1322">
        <v>33</v>
      </c>
      <c r="E1322" t="s">
        <v>7</v>
      </c>
      <c r="F1322" s="1" t="str">
        <f>TEXT(EnergyDemand__2_14[[#This Row],[Date]],"yyyy")</f>
        <v>2018</v>
      </c>
      <c r="G1322">
        <v>7.9</v>
      </c>
      <c r="H1322">
        <v>14.9</v>
      </c>
      <c r="I1322">
        <v>8.6</v>
      </c>
      <c r="J1322" s="48">
        <v>0</v>
      </c>
      <c r="K1322" t="s">
        <v>22</v>
      </c>
      <c r="L1322" t="s">
        <v>21</v>
      </c>
      <c r="M1322" s="42">
        <v>127541.57</v>
      </c>
      <c r="N1322" s="4">
        <v>79.759066959999998</v>
      </c>
      <c r="O1322" s="5">
        <v>10172596.6218</v>
      </c>
      <c r="P1322">
        <v>1321</v>
      </c>
    </row>
    <row r="1323" spans="1:16" hidden="1" x14ac:dyDescent="0.3">
      <c r="A1323" s="3">
        <v>43326</v>
      </c>
      <c r="B1323" s="3" t="str">
        <f t="shared" si="20"/>
        <v>Q3-2018</v>
      </c>
      <c r="C1323" t="s">
        <v>16</v>
      </c>
      <c r="D1323">
        <v>33</v>
      </c>
      <c r="E1323" t="s">
        <v>8</v>
      </c>
      <c r="F1323" s="1" t="str">
        <f>TEXT(EnergyDemand__2_14[[#This Row],[Date]],"yyyy")</f>
        <v>2018</v>
      </c>
      <c r="G1323">
        <v>9.4</v>
      </c>
      <c r="H1323">
        <v>16.7</v>
      </c>
      <c r="I1323">
        <v>13.2</v>
      </c>
      <c r="J1323" s="48">
        <v>0.2</v>
      </c>
      <c r="K1323" t="s">
        <v>22</v>
      </c>
      <c r="L1323" t="s">
        <v>21</v>
      </c>
      <c r="M1323" s="42">
        <v>121073.45</v>
      </c>
      <c r="N1323" s="4">
        <v>69.127751180000004</v>
      </c>
      <c r="O1323" s="5">
        <v>8369535.3261000002</v>
      </c>
      <c r="P1323">
        <v>1322</v>
      </c>
    </row>
    <row r="1324" spans="1:16" hidden="1" x14ac:dyDescent="0.3">
      <c r="A1324" s="3">
        <v>43327</v>
      </c>
      <c r="B1324" s="3" t="str">
        <f t="shared" si="20"/>
        <v>Q3-2018</v>
      </c>
      <c r="C1324" t="s">
        <v>16</v>
      </c>
      <c r="D1324">
        <v>33</v>
      </c>
      <c r="E1324" t="s">
        <v>9</v>
      </c>
      <c r="F1324" s="1" t="str">
        <f>TEXT(EnergyDemand__2_14[[#This Row],[Date]],"yyyy")</f>
        <v>2018</v>
      </c>
      <c r="G1324">
        <v>11.5</v>
      </c>
      <c r="H1324">
        <v>18.399999999999999</v>
      </c>
      <c r="I1324">
        <v>10.1</v>
      </c>
      <c r="J1324" s="48">
        <v>0</v>
      </c>
      <c r="K1324" t="s">
        <v>22</v>
      </c>
      <c r="L1324" t="s">
        <v>21</v>
      </c>
      <c r="M1324" s="42">
        <v>122602.11500000001</v>
      </c>
      <c r="N1324" s="4">
        <v>67.796604759999994</v>
      </c>
      <c r="O1324" s="5">
        <v>8312007.1333999997</v>
      </c>
      <c r="P1324">
        <v>1323</v>
      </c>
    </row>
    <row r="1325" spans="1:16" hidden="1" x14ac:dyDescent="0.3">
      <c r="A1325" s="3">
        <v>43328</v>
      </c>
      <c r="B1325" s="3" t="str">
        <f t="shared" si="20"/>
        <v>Q3-2018</v>
      </c>
      <c r="C1325" t="s">
        <v>16</v>
      </c>
      <c r="D1325">
        <v>33</v>
      </c>
      <c r="E1325" t="s">
        <v>3</v>
      </c>
      <c r="F1325" s="1" t="str">
        <f>TEXT(EnergyDemand__2_14[[#This Row],[Date]],"yyyy")</f>
        <v>2018</v>
      </c>
      <c r="G1325">
        <v>8.6999999999999993</v>
      </c>
      <c r="H1325">
        <v>14.7</v>
      </c>
      <c r="I1325">
        <v>9.1999999999999993</v>
      </c>
      <c r="J1325" s="48">
        <v>0.2</v>
      </c>
      <c r="K1325" t="s">
        <v>22</v>
      </c>
      <c r="L1325" t="s">
        <v>21</v>
      </c>
      <c r="M1325" s="42">
        <v>131137.065</v>
      </c>
      <c r="N1325" s="4">
        <v>95.267104889999999</v>
      </c>
      <c r="O1325" s="5">
        <v>12493048.5263</v>
      </c>
      <c r="P1325">
        <v>1324</v>
      </c>
    </row>
    <row r="1326" spans="1:16" hidden="1" x14ac:dyDescent="0.3">
      <c r="A1326" s="3">
        <v>43329</v>
      </c>
      <c r="B1326" s="3" t="str">
        <f t="shared" si="20"/>
        <v>Q3-2018</v>
      </c>
      <c r="C1326" t="s">
        <v>16</v>
      </c>
      <c r="D1326">
        <v>33</v>
      </c>
      <c r="E1326" t="s">
        <v>4</v>
      </c>
      <c r="F1326" s="1" t="str">
        <f>TEXT(EnergyDemand__2_14[[#This Row],[Date]],"yyyy")</f>
        <v>2018</v>
      </c>
      <c r="G1326">
        <v>7.7</v>
      </c>
      <c r="H1326">
        <v>15.9</v>
      </c>
      <c r="I1326">
        <v>12.2</v>
      </c>
      <c r="J1326" s="48">
        <v>0</v>
      </c>
      <c r="K1326" t="s">
        <v>22</v>
      </c>
      <c r="L1326" t="s">
        <v>21</v>
      </c>
      <c r="M1326" s="42">
        <v>125189.54</v>
      </c>
      <c r="N1326" s="4">
        <v>77.617767220000005</v>
      </c>
      <c r="O1326" s="5">
        <v>9716932.5741000008</v>
      </c>
      <c r="P1326">
        <v>1325</v>
      </c>
    </row>
    <row r="1327" spans="1:16" hidden="1" x14ac:dyDescent="0.3">
      <c r="A1327" s="3">
        <v>43330</v>
      </c>
      <c r="B1327" s="3" t="str">
        <f t="shared" si="20"/>
        <v>Q3-2018</v>
      </c>
      <c r="C1327" t="s">
        <v>16</v>
      </c>
      <c r="D1327">
        <v>33</v>
      </c>
      <c r="E1327" t="s">
        <v>5</v>
      </c>
      <c r="F1327" s="1" t="str">
        <f>TEXT(EnergyDemand__2_14[[#This Row],[Date]],"yyyy")</f>
        <v>2018</v>
      </c>
      <c r="G1327">
        <v>8.9</v>
      </c>
      <c r="H1327">
        <v>13.8</v>
      </c>
      <c r="I1327">
        <v>10.4</v>
      </c>
      <c r="J1327" s="48">
        <v>2.2000000000000002</v>
      </c>
      <c r="K1327" t="s">
        <v>22</v>
      </c>
      <c r="L1327" t="s">
        <v>21</v>
      </c>
      <c r="M1327" s="42">
        <v>116571.26</v>
      </c>
      <c r="N1327" s="4">
        <v>38.301147139999998</v>
      </c>
      <c r="O1327" s="5">
        <v>4464812.9815999996</v>
      </c>
      <c r="P1327">
        <v>1326</v>
      </c>
    </row>
    <row r="1328" spans="1:16" hidden="1" x14ac:dyDescent="0.3">
      <c r="A1328" s="3">
        <v>43331</v>
      </c>
      <c r="B1328" s="3" t="str">
        <f t="shared" si="20"/>
        <v>Q3-2018</v>
      </c>
      <c r="C1328" t="s">
        <v>16</v>
      </c>
      <c r="D1328">
        <v>33</v>
      </c>
      <c r="E1328" t="s">
        <v>6</v>
      </c>
      <c r="F1328" s="1" t="str">
        <f>TEXT(EnergyDemand__2_14[[#This Row],[Date]],"yyyy")</f>
        <v>2018</v>
      </c>
      <c r="G1328">
        <v>6.7</v>
      </c>
      <c r="H1328">
        <v>11.9</v>
      </c>
      <c r="I1328">
        <v>9.3000000000000007</v>
      </c>
      <c r="J1328" s="48">
        <v>9.1999999999999993</v>
      </c>
      <c r="K1328" t="s">
        <v>22</v>
      </c>
      <c r="L1328" t="s">
        <v>21</v>
      </c>
      <c r="M1328" s="42">
        <v>119707.93</v>
      </c>
      <c r="N1328" s="4">
        <v>50.446948470000002</v>
      </c>
      <c r="O1328" s="5">
        <v>6038899.7762000002</v>
      </c>
      <c r="P1328">
        <v>1327</v>
      </c>
    </row>
    <row r="1329" spans="1:16" hidden="1" x14ac:dyDescent="0.3">
      <c r="A1329" s="3">
        <v>43332</v>
      </c>
      <c r="B1329" s="3" t="str">
        <f t="shared" si="20"/>
        <v>Q3-2018</v>
      </c>
      <c r="C1329" t="s">
        <v>16</v>
      </c>
      <c r="D1329">
        <v>34</v>
      </c>
      <c r="E1329" t="s">
        <v>7</v>
      </c>
      <c r="F1329" s="1" t="str">
        <f>TEXT(EnergyDemand__2_14[[#This Row],[Date]],"yyyy")</f>
        <v>2018</v>
      </c>
      <c r="G1329">
        <v>5.5</v>
      </c>
      <c r="H1329">
        <v>12.4</v>
      </c>
      <c r="I1329">
        <v>6.5</v>
      </c>
      <c r="J1329" s="48">
        <v>2</v>
      </c>
      <c r="K1329" t="s">
        <v>22</v>
      </c>
      <c r="L1329" t="s">
        <v>21</v>
      </c>
      <c r="M1329" s="42">
        <v>138918.38500000001</v>
      </c>
      <c r="N1329" s="4">
        <v>102.3388107</v>
      </c>
      <c r="O1329" s="5">
        <v>14216742.305299999</v>
      </c>
      <c r="P1329">
        <v>1328</v>
      </c>
    </row>
    <row r="1330" spans="1:16" hidden="1" x14ac:dyDescent="0.3">
      <c r="A1330" s="3">
        <v>43333</v>
      </c>
      <c r="B1330" s="3" t="str">
        <f t="shared" si="20"/>
        <v>Q3-2018</v>
      </c>
      <c r="C1330" t="s">
        <v>16</v>
      </c>
      <c r="D1330">
        <v>34</v>
      </c>
      <c r="E1330" t="s">
        <v>8</v>
      </c>
      <c r="F1330" s="1" t="str">
        <f>TEXT(EnergyDemand__2_14[[#This Row],[Date]],"yyyy")</f>
        <v>2018</v>
      </c>
      <c r="G1330">
        <v>8.6</v>
      </c>
      <c r="H1330">
        <v>12.4</v>
      </c>
      <c r="I1330">
        <v>7.7</v>
      </c>
      <c r="J1330" s="48">
        <v>1.2</v>
      </c>
      <c r="K1330" t="s">
        <v>22</v>
      </c>
      <c r="L1330" t="s">
        <v>21</v>
      </c>
      <c r="M1330" s="42">
        <v>138424.25</v>
      </c>
      <c r="N1330" s="4">
        <v>119.2284324</v>
      </c>
      <c r="O1330" s="5">
        <v>16504106.3336</v>
      </c>
      <c r="P1330">
        <v>1329</v>
      </c>
    </row>
    <row r="1331" spans="1:16" hidden="1" x14ac:dyDescent="0.3">
      <c r="A1331" s="3">
        <v>43334</v>
      </c>
      <c r="B1331" s="3" t="str">
        <f t="shared" si="20"/>
        <v>Q3-2018</v>
      </c>
      <c r="C1331" t="s">
        <v>16</v>
      </c>
      <c r="D1331">
        <v>34</v>
      </c>
      <c r="E1331" t="s">
        <v>9</v>
      </c>
      <c r="F1331" s="1" t="str">
        <f>TEXT(EnergyDemand__2_14[[#This Row],[Date]],"yyyy")</f>
        <v>2018</v>
      </c>
      <c r="G1331">
        <v>8.6999999999999993</v>
      </c>
      <c r="H1331">
        <v>14</v>
      </c>
      <c r="I1331">
        <v>8.5</v>
      </c>
      <c r="J1331" s="48">
        <v>1</v>
      </c>
      <c r="K1331" t="s">
        <v>22</v>
      </c>
      <c r="L1331" t="s">
        <v>21</v>
      </c>
      <c r="M1331" s="42">
        <v>136240.845</v>
      </c>
      <c r="N1331" s="4">
        <v>104.8161592</v>
      </c>
      <c r="O1331" s="5">
        <v>14280242.099099999</v>
      </c>
      <c r="P1331">
        <v>1330</v>
      </c>
    </row>
    <row r="1332" spans="1:16" hidden="1" x14ac:dyDescent="0.3">
      <c r="A1332" s="3">
        <v>43335</v>
      </c>
      <c r="B1332" s="3" t="str">
        <f t="shared" si="20"/>
        <v>Q3-2018</v>
      </c>
      <c r="C1332" t="s">
        <v>16</v>
      </c>
      <c r="D1332">
        <v>34</v>
      </c>
      <c r="E1332" t="s">
        <v>3</v>
      </c>
      <c r="F1332" s="1" t="str">
        <f>TEXT(EnergyDemand__2_14[[#This Row],[Date]],"yyyy")</f>
        <v>2018</v>
      </c>
      <c r="G1332">
        <v>5.6</v>
      </c>
      <c r="H1332">
        <v>16</v>
      </c>
      <c r="I1332">
        <v>11.1</v>
      </c>
      <c r="J1332" s="48">
        <v>0</v>
      </c>
      <c r="K1332" t="s">
        <v>22</v>
      </c>
      <c r="L1332" t="s">
        <v>21</v>
      </c>
      <c r="M1332" s="42">
        <v>131956.72500000001</v>
      </c>
      <c r="N1332" s="4">
        <v>89.579370560000001</v>
      </c>
      <c r="O1332" s="5">
        <v>11820600.366699999</v>
      </c>
      <c r="P1332">
        <v>1331</v>
      </c>
    </row>
    <row r="1333" spans="1:16" hidden="1" x14ac:dyDescent="0.3">
      <c r="A1333" s="3">
        <v>43336</v>
      </c>
      <c r="B1333" s="3" t="str">
        <f t="shared" si="20"/>
        <v>Q3-2018</v>
      </c>
      <c r="C1333" t="s">
        <v>16</v>
      </c>
      <c r="D1333">
        <v>34</v>
      </c>
      <c r="E1333" t="s">
        <v>4</v>
      </c>
      <c r="F1333" s="1" t="str">
        <f>TEXT(EnergyDemand__2_14[[#This Row],[Date]],"yyyy")</f>
        <v>2018</v>
      </c>
      <c r="G1333">
        <v>4.8</v>
      </c>
      <c r="H1333">
        <v>15.4</v>
      </c>
      <c r="I1333">
        <v>14.7</v>
      </c>
      <c r="J1333" s="48">
        <v>0</v>
      </c>
      <c r="K1333" t="s">
        <v>22</v>
      </c>
      <c r="L1333" t="s">
        <v>21</v>
      </c>
      <c r="M1333" s="42">
        <v>130210.94</v>
      </c>
      <c r="N1333" s="4">
        <v>97.467844349999993</v>
      </c>
      <c r="O1333" s="5">
        <v>12691379.6326</v>
      </c>
      <c r="P1333">
        <v>1332</v>
      </c>
    </row>
    <row r="1334" spans="1:16" hidden="1" x14ac:dyDescent="0.3">
      <c r="A1334" s="3">
        <v>43337</v>
      </c>
      <c r="B1334" s="3" t="str">
        <f t="shared" si="20"/>
        <v>Q3-2018</v>
      </c>
      <c r="C1334" t="s">
        <v>16</v>
      </c>
      <c r="D1334">
        <v>34</v>
      </c>
      <c r="E1334" t="s">
        <v>5</v>
      </c>
      <c r="F1334" s="1" t="str">
        <f>TEXT(EnergyDemand__2_14[[#This Row],[Date]],"yyyy")</f>
        <v>2018</v>
      </c>
      <c r="G1334">
        <v>3.9</v>
      </c>
      <c r="H1334">
        <v>15.2</v>
      </c>
      <c r="I1334">
        <v>14.9</v>
      </c>
      <c r="J1334" s="48">
        <v>0</v>
      </c>
      <c r="K1334" t="s">
        <v>22</v>
      </c>
      <c r="L1334" t="s">
        <v>21</v>
      </c>
      <c r="M1334" s="42">
        <v>116471.77499999999</v>
      </c>
      <c r="N1334" s="4">
        <v>118.4878363</v>
      </c>
      <c r="O1334" s="5">
        <v>13800488.6098</v>
      </c>
      <c r="P1334">
        <v>1333</v>
      </c>
    </row>
    <row r="1335" spans="1:16" hidden="1" x14ac:dyDescent="0.3">
      <c r="A1335" s="3">
        <v>43338</v>
      </c>
      <c r="B1335" s="3" t="str">
        <f t="shared" si="20"/>
        <v>Q3-2018</v>
      </c>
      <c r="C1335" t="s">
        <v>16</v>
      </c>
      <c r="D1335">
        <v>34</v>
      </c>
      <c r="E1335" t="s">
        <v>6</v>
      </c>
      <c r="F1335" s="1" t="str">
        <f>TEXT(EnergyDemand__2_14[[#This Row],[Date]],"yyyy")</f>
        <v>2018</v>
      </c>
      <c r="G1335">
        <v>4.9000000000000004</v>
      </c>
      <c r="H1335">
        <v>14.7</v>
      </c>
      <c r="I1335">
        <v>12.3</v>
      </c>
      <c r="J1335" s="48">
        <v>0</v>
      </c>
      <c r="K1335" t="s">
        <v>22</v>
      </c>
      <c r="L1335" t="s">
        <v>21</v>
      </c>
      <c r="M1335" s="42">
        <v>111436.265</v>
      </c>
      <c r="N1335" s="4">
        <v>105.4622088</v>
      </c>
      <c r="O1335" s="5">
        <v>11752314.647299999</v>
      </c>
      <c r="P1335">
        <v>1334</v>
      </c>
    </row>
    <row r="1336" spans="1:16" hidden="1" x14ac:dyDescent="0.3">
      <c r="A1336" s="3">
        <v>43339</v>
      </c>
      <c r="B1336" s="3" t="str">
        <f t="shared" si="20"/>
        <v>Q3-2018</v>
      </c>
      <c r="C1336" t="s">
        <v>16</v>
      </c>
      <c r="D1336">
        <v>35</v>
      </c>
      <c r="E1336" t="s">
        <v>7</v>
      </c>
      <c r="F1336" s="1" t="str">
        <f>TEXT(EnergyDemand__2_14[[#This Row],[Date]],"yyyy")</f>
        <v>2018</v>
      </c>
      <c r="G1336">
        <v>6.8</v>
      </c>
      <c r="H1336">
        <v>12.9</v>
      </c>
      <c r="I1336">
        <v>12.4</v>
      </c>
      <c r="J1336" s="48">
        <v>3.6</v>
      </c>
      <c r="K1336" t="s">
        <v>22</v>
      </c>
      <c r="L1336" t="s">
        <v>21</v>
      </c>
      <c r="M1336" s="42">
        <v>131280.85</v>
      </c>
      <c r="N1336" s="4">
        <v>105.01180309999999</v>
      </c>
      <c r="O1336" s="5">
        <v>13786038.771</v>
      </c>
      <c r="P1336">
        <v>1335</v>
      </c>
    </row>
    <row r="1337" spans="1:16" hidden="1" x14ac:dyDescent="0.3">
      <c r="A1337" s="3">
        <v>43340</v>
      </c>
      <c r="B1337" s="3" t="str">
        <f t="shared" si="20"/>
        <v>Q3-2018</v>
      </c>
      <c r="C1337" t="s">
        <v>16</v>
      </c>
      <c r="D1337">
        <v>35</v>
      </c>
      <c r="E1337" t="s">
        <v>8</v>
      </c>
      <c r="F1337" s="1" t="str">
        <f>TEXT(EnergyDemand__2_14[[#This Row],[Date]],"yyyy")</f>
        <v>2018</v>
      </c>
      <c r="G1337">
        <v>1.9</v>
      </c>
      <c r="H1337">
        <v>11.2</v>
      </c>
      <c r="I1337">
        <v>11.7</v>
      </c>
      <c r="J1337" s="48">
        <v>0.2</v>
      </c>
      <c r="K1337" t="s">
        <v>22</v>
      </c>
      <c r="L1337" t="s">
        <v>21</v>
      </c>
      <c r="M1337" s="42">
        <v>139563.095</v>
      </c>
      <c r="N1337" s="4">
        <v>119.82307369999999</v>
      </c>
      <c r="O1337" s="5">
        <v>16722879.017999999</v>
      </c>
      <c r="P1337">
        <v>1336</v>
      </c>
    </row>
    <row r="1338" spans="1:16" hidden="1" x14ac:dyDescent="0.3">
      <c r="A1338" s="3">
        <v>43341</v>
      </c>
      <c r="B1338" s="3" t="str">
        <f t="shared" si="20"/>
        <v>Q3-2018</v>
      </c>
      <c r="C1338" t="s">
        <v>16</v>
      </c>
      <c r="D1338">
        <v>35</v>
      </c>
      <c r="E1338" t="s">
        <v>9</v>
      </c>
      <c r="F1338" s="1" t="str">
        <f>TEXT(EnergyDemand__2_14[[#This Row],[Date]],"yyyy")</f>
        <v>2018</v>
      </c>
      <c r="G1338">
        <v>0.8</v>
      </c>
      <c r="H1338">
        <v>12.5</v>
      </c>
      <c r="I1338">
        <v>15.5</v>
      </c>
      <c r="J1338" s="48">
        <v>0</v>
      </c>
      <c r="K1338" t="s">
        <v>22</v>
      </c>
      <c r="L1338" t="s">
        <v>21</v>
      </c>
      <c r="M1338" s="42">
        <v>136032.16</v>
      </c>
      <c r="N1338" s="4">
        <v>118.3790102</v>
      </c>
      <c r="O1338" s="5">
        <v>16103352.4562</v>
      </c>
      <c r="P1338">
        <v>1337</v>
      </c>
    </row>
    <row r="1339" spans="1:16" hidden="1" x14ac:dyDescent="0.3">
      <c r="A1339" s="3">
        <v>43342</v>
      </c>
      <c r="B1339" s="3" t="str">
        <f t="shared" si="20"/>
        <v>Q3-2018</v>
      </c>
      <c r="C1339" t="s">
        <v>16</v>
      </c>
      <c r="D1339">
        <v>35</v>
      </c>
      <c r="E1339" t="s">
        <v>3</v>
      </c>
      <c r="F1339" s="1" t="str">
        <f>TEXT(EnergyDemand__2_14[[#This Row],[Date]],"yyyy")</f>
        <v>2018</v>
      </c>
      <c r="G1339">
        <v>4.8</v>
      </c>
      <c r="H1339">
        <v>16.7</v>
      </c>
      <c r="I1339">
        <v>5.0999999999999996</v>
      </c>
      <c r="J1339" s="48">
        <v>0</v>
      </c>
      <c r="K1339" t="s">
        <v>22</v>
      </c>
      <c r="L1339" t="s">
        <v>21</v>
      </c>
      <c r="M1339" s="42">
        <v>139752.54500000001</v>
      </c>
      <c r="N1339" s="4">
        <v>97.166418829999998</v>
      </c>
      <c r="O1339" s="5">
        <v>13579254.32</v>
      </c>
      <c r="P1339">
        <v>1338</v>
      </c>
    </row>
    <row r="1340" spans="1:16" hidden="1" x14ac:dyDescent="0.3">
      <c r="A1340" s="3">
        <v>43343</v>
      </c>
      <c r="B1340" s="3" t="str">
        <f t="shared" si="20"/>
        <v>Q3-2018</v>
      </c>
      <c r="C1340" t="s">
        <v>16</v>
      </c>
      <c r="D1340">
        <v>35</v>
      </c>
      <c r="E1340" t="s">
        <v>4</v>
      </c>
      <c r="F1340" s="1" t="str">
        <f>TEXT(EnergyDemand__2_14[[#This Row],[Date]],"yyyy")</f>
        <v>2018</v>
      </c>
      <c r="G1340">
        <v>8.9</v>
      </c>
      <c r="H1340">
        <v>16</v>
      </c>
      <c r="I1340">
        <v>6.8</v>
      </c>
      <c r="J1340" s="48">
        <v>1.6</v>
      </c>
      <c r="K1340" t="s">
        <v>22</v>
      </c>
      <c r="L1340" t="s">
        <v>21</v>
      </c>
      <c r="M1340" s="42">
        <v>130466.91499999999</v>
      </c>
      <c r="N1340" s="4">
        <v>122.4259917</v>
      </c>
      <c r="O1340" s="5">
        <v>15972541.4529</v>
      </c>
      <c r="P1340">
        <v>1339</v>
      </c>
    </row>
    <row r="1341" spans="1:16" hidden="1" x14ac:dyDescent="0.3">
      <c r="A1341" s="3">
        <v>43344</v>
      </c>
      <c r="B1341" s="3" t="str">
        <f t="shared" si="20"/>
        <v>Q3-2018</v>
      </c>
      <c r="C1341" t="s">
        <v>17</v>
      </c>
      <c r="D1341">
        <v>35</v>
      </c>
      <c r="E1341" t="s">
        <v>5</v>
      </c>
      <c r="F1341" s="1" t="str">
        <f>TEXT(EnergyDemand__2_14[[#This Row],[Date]],"yyyy")</f>
        <v>2018</v>
      </c>
      <c r="G1341">
        <v>10.5</v>
      </c>
      <c r="H1341">
        <v>13.4</v>
      </c>
      <c r="I1341">
        <v>7.4</v>
      </c>
      <c r="J1341" s="48">
        <v>2.2000000000000002</v>
      </c>
      <c r="K1341" t="s">
        <v>22</v>
      </c>
      <c r="L1341" t="s">
        <v>21</v>
      </c>
      <c r="M1341" s="42">
        <v>116344.565</v>
      </c>
      <c r="N1341" s="4">
        <v>104.0260614</v>
      </c>
      <c r="O1341" s="5">
        <v>12102866.862199999</v>
      </c>
      <c r="P1341">
        <v>1340</v>
      </c>
    </row>
    <row r="1342" spans="1:16" hidden="1" x14ac:dyDescent="0.3">
      <c r="A1342" s="3">
        <v>43345</v>
      </c>
      <c r="B1342" s="3" t="str">
        <f t="shared" si="20"/>
        <v>Q3-2018</v>
      </c>
      <c r="C1342" t="s">
        <v>17</v>
      </c>
      <c r="D1342">
        <v>35</v>
      </c>
      <c r="E1342" t="s">
        <v>6</v>
      </c>
      <c r="F1342" s="1" t="str">
        <f>TEXT(EnergyDemand__2_14[[#This Row],[Date]],"yyyy")</f>
        <v>2018</v>
      </c>
      <c r="G1342">
        <v>5</v>
      </c>
      <c r="H1342">
        <v>12.3</v>
      </c>
      <c r="I1342">
        <v>11.2</v>
      </c>
      <c r="J1342" s="48">
        <v>3</v>
      </c>
      <c r="K1342" t="s">
        <v>22</v>
      </c>
      <c r="L1342" t="s">
        <v>21</v>
      </c>
      <c r="M1342" s="42">
        <v>118402.905</v>
      </c>
      <c r="N1342" s="4">
        <v>137.1315117</v>
      </c>
      <c r="O1342" s="5">
        <v>16236769.352299999</v>
      </c>
      <c r="P1342">
        <v>1341</v>
      </c>
    </row>
    <row r="1343" spans="1:16" hidden="1" x14ac:dyDescent="0.3">
      <c r="A1343" s="3">
        <v>43346</v>
      </c>
      <c r="B1343" s="3" t="str">
        <f t="shared" si="20"/>
        <v>Q3-2018</v>
      </c>
      <c r="C1343" t="s">
        <v>17</v>
      </c>
      <c r="D1343">
        <v>36</v>
      </c>
      <c r="E1343" t="s">
        <v>7</v>
      </c>
      <c r="F1343" s="1" t="str">
        <f>TEXT(EnergyDemand__2_14[[#This Row],[Date]],"yyyy")</f>
        <v>2018</v>
      </c>
      <c r="G1343">
        <v>5</v>
      </c>
      <c r="H1343">
        <v>13.1</v>
      </c>
      <c r="I1343">
        <v>14.7</v>
      </c>
      <c r="J1343" s="48">
        <v>0</v>
      </c>
      <c r="K1343" t="s">
        <v>22</v>
      </c>
      <c r="L1343" t="s">
        <v>21</v>
      </c>
      <c r="M1343" s="42">
        <v>131448.995</v>
      </c>
      <c r="N1343" s="4">
        <v>139.51638489999999</v>
      </c>
      <c r="O1343" s="5">
        <v>18339288.581099998</v>
      </c>
      <c r="P1343">
        <v>1342</v>
      </c>
    </row>
    <row r="1344" spans="1:16" hidden="1" x14ac:dyDescent="0.3">
      <c r="A1344" s="3">
        <v>43347</v>
      </c>
      <c r="B1344" s="3" t="str">
        <f t="shared" si="20"/>
        <v>Q3-2018</v>
      </c>
      <c r="C1344" t="s">
        <v>17</v>
      </c>
      <c r="D1344">
        <v>36</v>
      </c>
      <c r="E1344" t="s">
        <v>8</v>
      </c>
      <c r="F1344" s="1" t="str">
        <f>TEXT(EnergyDemand__2_14[[#This Row],[Date]],"yyyy")</f>
        <v>2018</v>
      </c>
      <c r="G1344">
        <v>3.4</v>
      </c>
      <c r="H1344">
        <v>19.5</v>
      </c>
      <c r="I1344">
        <v>14.7</v>
      </c>
      <c r="J1344" s="48">
        <v>0</v>
      </c>
      <c r="K1344" t="s">
        <v>22</v>
      </c>
      <c r="L1344" t="s">
        <v>21</v>
      </c>
      <c r="M1344" s="42">
        <v>128192.08500000001</v>
      </c>
      <c r="N1344" s="4">
        <v>119.57434360000001</v>
      </c>
      <c r="O1344" s="5">
        <v>15328484.4186</v>
      </c>
      <c r="P1344">
        <v>1343</v>
      </c>
    </row>
    <row r="1345" spans="1:16" hidden="1" x14ac:dyDescent="0.3">
      <c r="A1345" s="3">
        <v>43348</v>
      </c>
      <c r="B1345" s="3" t="str">
        <f t="shared" si="20"/>
        <v>Q3-2018</v>
      </c>
      <c r="C1345" t="s">
        <v>17</v>
      </c>
      <c r="D1345">
        <v>36</v>
      </c>
      <c r="E1345" t="s">
        <v>9</v>
      </c>
      <c r="F1345" s="1" t="str">
        <f>TEXT(EnergyDemand__2_14[[#This Row],[Date]],"yyyy")</f>
        <v>2018</v>
      </c>
      <c r="G1345">
        <v>8.1</v>
      </c>
      <c r="H1345">
        <v>20.2</v>
      </c>
      <c r="I1345">
        <v>14.5</v>
      </c>
      <c r="J1345" s="48">
        <v>0</v>
      </c>
      <c r="K1345" t="s">
        <v>22</v>
      </c>
      <c r="L1345" t="s">
        <v>21</v>
      </c>
      <c r="M1345" s="42">
        <v>118307.155</v>
      </c>
      <c r="N1345" s="4">
        <v>111.54075349999999</v>
      </c>
      <c r="O1345" s="5">
        <v>13196069.213099999</v>
      </c>
      <c r="P1345">
        <v>1344</v>
      </c>
    </row>
    <row r="1346" spans="1:16" hidden="1" x14ac:dyDescent="0.3">
      <c r="A1346" s="3">
        <v>43349</v>
      </c>
      <c r="B1346" s="3" t="str">
        <f t="shared" ref="B1346:B1409" si="21">"Q" &amp;INT((MONTH(A1346)+2)/3) &amp; "-" &amp; YEAR(A1346)</f>
        <v>Q3-2018</v>
      </c>
      <c r="C1346" t="s">
        <v>17</v>
      </c>
      <c r="D1346">
        <v>36</v>
      </c>
      <c r="E1346" t="s">
        <v>3</v>
      </c>
      <c r="F1346" s="1" t="str">
        <f>TEXT(EnergyDemand__2_14[[#This Row],[Date]],"yyyy")</f>
        <v>2018</v>
      </c>
      <c r="G1346">
        <v>13.8</v>
      </c>
      <c r="H1346">
        <v>20.6</v>
      </c>
      <c r="I1346">
        <v>9.5</v>
      </c>
      <c r="J1346" s="48">
        <v>0</v>
      </c>
      <c r="K1346" t="s">
        <v>22</v>
      </c>
      <c r="L1346" t="s">
        <v>21</v>
      </c>
      <c r="M1346" s="42">
        <v>116467.37</v>
      </c>
      <c r="N1346" s="4">
        <v>138.90753839999999</v>
      </c>
      <c r="O1346" s="5">
        <v>16178195.670600001</v>
      </c>
      <c r="P1346">
        <v>1345</v>
      </c>
    </row>
    <row r="1347" spans="1:16" hidden="1" x14ac:dyDescent="0.3">
      <c r="A1347" s="3">
        <v>43350</v>
      </c>
      <c r="B1347" s="3" t="str">
        <f t="shared" si="21"/>
        <v>Q3-2018</v>
      </c>
      <c r="C1347" t="s">
        <v>17</v>
      </c>
      <c r="D1347">
        <v>36</v>
      </c>
      <c r="E1347" t="s">
        <v>4</v>
      </c>
      <c r="F1347" s="1" t="str">
        <f>TEXT(EnergyDemand__2_14[[#This Row],[Date]],"yyyy")</f>
        <v>2018</v>
      </c>
      <c r="G1347">
        <v>8.6999999999999993</v>
      </c>
      <c r="H1347">
        <v>15.1</v>
      </c>
      <c r="I1347">
        <v>14.7</v>
      </c>
      <c r="J1347" s="48">
        <v>3.4</v>
      </c>
      <c r="K1347" t="s">
        <v>22</v>
      </c>
      <c r="L1347" t="s">
        <v>21</v>
      </c>
      <c r="M1347" s="42">
        <v>123583.52</v>
      </c>
      <c r="N1347" s="4">
        <v>161.5068282</v>
      </c>
      <c r="O1347" s="5">
        <v>19959582.333000001</v>
      </c>
      <c r="P1347">
        <v>1346</v>
      </c>
    </row>
    <row r="1348" spans="1:16" hidden="1" x14ac:dyDescent="0.3">
      <c r="A1348" s="3">
        <v>43351</v>
      </c>
      <c r="B1348" s="3" t="str">
        <f t="shared" si="21"/>
        <v>Q3-2018</v>
      </c>
      <c r="C1348" t="s">
        <v>17</v>
      </c>
      <c r="D1348">
        <v>36</v>
      </c>
      <c r="E1348" t="s">
        <v>5</v>
      </c>
      <c r="F1348" s="1" t="str">
        <f>TEXT(EnergyDemand__2_14[[#This Row],[Date]],"yyyy")</f>
        <v>2018</v>
      </c>
      <c r="G1348">
        <v>4.2</v>
      </c>
      <c r="H1348">
        <v>17.5</v>
      </c>
      <c r="I1348">
        <v>16.2</v>
      </c>
      <c r="J1348" s="48">
        <v>0.2</v>
      </c>
      <c r="K1348" t="s">
        <v>22</v>
      </c>
      <c r="L1348" t="s">
        <v>21</v>
      </c>
      <c r="M1348" s="42">
        <v>109948.61500000001</v>
      </c>
      <c r="N1348" s="4">
        <v>109.29377119999999</v>
      </c>
      <c r="O1348" s="5">
        <v>12016698.771600001</v>
      </c>
      <c r="P1348">
        <v>1347</v>
      </c>
    </row>
    <row r="1349" spans="1:16" hidden="1" x14ac:dyDescent="0.3">
      <c r="A1349" s="3">
        <v>43352</v>
      </c>
      <c r="B1349" s="3" t="str">
        <f t="shared" si="21"/>
        <v>Q3-2018</v>
      </c>
      <c r="C1349" t="s">
        <v>17</v>
      </c>
      <c r="D1349">
        <v>36</v>
      </c>
      <c r="E1349" t="s">
        <v>6</v>
      </c>
      <c r="F1349" s="1" t="str">
        <f>TEXT(EnergyDemand__2_14[[#This Row],[Date]],"yyyy")</f>
        <v>2018</v>
      </c>
      <c r="G1349">
        <v>8.6</v>
      </c>
      <c r="H1349">
        <v>18.100000000000001</v>
      </c>
      <c r="I1349">
        <v>7.3</v>
      </c>
      <c r="J1349" s="48">
        <v>0</v>
      </c>
      <c r="K1349" t="s">
        <v>22</v>
      </c>
      <c r="L1349" t="s">
        <v>21</v>
      </c>
      <c r="M1349" s="42">
        <v>107838.95</v>
      </c>
      <c r="N1349" s="4">
        <v>67.615591249999994</v>
      </c>
      <c r="O1349" s="5">
        <v>7291594.3640000001</v>
      </c>
      <c r="P1349">
        <v>1348</v>
      </c>
    </row>
    <row r="1350" spans="1:16" hidden="1" x14ac:dyDescent="0.3">
      <c r="A1350" s="3">
        <v>43353</v>
      </c>
      <c r="B1350" s="3" t="str">
        <f t="shared" si="21"/>
        <v>Q3-2018</v>
      </c>
      <c r="C1350" t="s">
        <v>17</v>
      </c>
      <c r="D1350">
        <v>37</v>
      </c>
      <c r="E1350" t="s">
        <v>7</v>
      </c>
      <c r="F1350" s="1" t="str">
        <f>TEXT(EnergyDemand__2_14[[#This Row],[Date]],"yyyy")</f>
        <v>2018</v>
      </c>
      <c r="G1350">
        <v>13.4</v>
      </c>
      <c r="H1350">
        <v>18</v>
      </c>
      <c r="I1350">
        <v>10.199999999999999</v>
      </c>
      <c r="J1350" s="48">
        <v>0</v>
      </c>
      <c r="K1350" t="s">
        <v>22</v>
      </c>
      <c r="L1350" t="s">
        <v>21</v>
      </c>
      <c r="M1350" s="42">
        <v>123132.625</v>
      </c>
      <c r="N1350" s="4">
        <v>92.615982560000006</v>
      </c>
      <c r="O1350" s="5">
        <v>11404049.0496</v>
      </c>
      <c r="P1350">
        <v>1349</v>
      </c>
    </row>
    <row r="1351" spans="1:16" hidden="1" x14ac:dyDescent="0.3">
      <c r="A1351" s="3">
        <v>43354</v>
      </c>
      <c r="B1351" s="3" t="str">
        <f t="shared" si="21"/>
        <v>Q3-2018</v>
      </c>
      <c r="C1351" t="s">
        <v>17</v>
      </c>
      <c r="D1351">
        <v>37</v>
      </c>
      <c r="E1351" t="s">
        <v>8</v>
      </c>
      <c r="F1351" s="1" t="str">
        <f>TEXT(EnergyDemand__2_14[[#This Row],[Date]],"yyyy")</f>
        <v>2018</v>
      </c>
      <c r="G1351">
        <v>9.1</v>
      </c>
      <c r="H1351">
        <v>24.2</v>
      </c>
      <c r="I1351">
        <v>17.7</v>
      </c>
      <c r="J1351" s="48">
        <v>0</v>
      </c>
      <c r="K1351" t="s">
        <v>22</v>
      </c>
      <c r="L1351" t="s">
        <v>21</v>
      </c>
      <c r="M1351" s="42">
        <v>111096.53</v>
      </c>
      <c r="N1351" s="4">
        <v>67.333252150000007</v>
      </c>
      <c r="O1351" s="5">
        <v>7480490.6675000004</v>
      </c>
      <c r="P1351">
        <v>1350</v>
      </c>
    </row>
    <row r="1352" spans="1:16" hidden="1" x14ac:dyDescent="0.3">
      <c r="A1352" s="3">
        <v>43355</v>
      </c>
      <c r="B1352" s="3" t="str">
        <f t="shared" si="21"/>
        <v>Q3-2018</v>
      </c>
      <c r="C1352" t="s">
        <v>17</v>
      </c>
      <c r="D1352">
        <v>37</v>
      </c>
      <c r="E1352" t="s">
        <v>9</v>
      </c>
      <c r="F1352" s="1" t="str">
        <f>TEXT(EnergyDemand__2_14[[#This Row],[Date]],"yyyy")</f>
        <v>2018</v>
      </c>
      <c r="G1352">
        <v>11.7</v>
      </c>
      <c r="H1352">
        <v>18.5</v>
      </c>
      <c r="I1352">
        <v>15.8</v>
      </c>
      <c r="J1352" s="48">
        <v>0</v>
      </c>
      <c r="K1352" t="s">
        <v>22</v>
      </c>
      <c r="L1352" t="s">
        <v>21</v>
      </c>
      <c r="M1352" s="42">
        <v>112935.03999999999</v>
      </c>
      <c r="N1352" s="4">
        <v>83.694892069999995</v>
      </c>
      <c r="O1352" s="5">
        <v>9452085.9836999997</v>
      </c>
      <c r="P1352">
        <v>1351</v>
      </c>
    </row>
    <row r="1353" spans="1:16" hidden="1" x14ac:dyDescent="0.3">
      <c r="A1353" s="3">
        <v>43356</v>
      </c>
      <c r="B1353" s="3" t="str">
        <f t="shared" si="21"/>
        <v>Q3-2018</v>
      </c>
      <c r="C1353" t="s">
        <v>17</v>
      </c>
      <c r="D1353">
        <v>37</v>
      </c>
      <c r="E1353" t="s">
        <v>3</v>
      </c>
      <c r="F1353" s="1" t="str">
        <f>TEXT(EnergyDemand__2_14[[#This Row],[Date]],"yyyy")</f>
        <v>2018</v>
      </c>
      <c r="G1353">
        <v>7.1</v>
      </c>
      <c r="H1353">
        <v>19.7</v>
      </c>
      <c r="I1353">
        <v>18.2</v>
      </c>
      <c r="J1353" s="48">
        <v>0</v>
      </c>
      <c r="K1353" t="s">
        <v>22</v>
      </c>
      <c r="L1353" t="s">
        <v>21</v>
      </c>
      <c r="M1353" s="42">
        <v>117880.565</v>
      </c>
      <c r="N1353" s="4">
        <v>84.978278599999996</v>
      </c>
      <c r="O1353" s="5">
        <v>10017287.494100001</v>
      </c>
      <c r="P1353">
        <v>1352</v>
      </c>
    </row>
    <row r="1354" spans="1:16" hidden="1" x14ac:dyDescent="0.3">
      <c r="A1354" s="3">
        <v>43357</v>
      </c>
      <c r="B1354" s="3" t="str">
        <f t="shared" si="21"/>
        <v>Q3-2018</v>
      </c>
      <c r="C1354" t="s">
        <v>17</v>
      </c>
      <c r="D1354">
        <v>37</v>
      </c>
      <c r="E1354" t="s">
        <v>4</v>
      </c>
      <c r="F1354" s="1" t="str">
        <f>TEXT(EnergyDemand__2_14[[#This Row],[Date]],"yyyy")</f>
        <v>2018</v>
      </c>
      <c r="G1354">
        <v>10.9</v>
      </c>
      <c r="H1354">
        <v>22.7</v>
      </c>
      <c r="I1354">
        <v>18.2</v>
      </c>
      <c r="J1354" s="48">
        <v>0</v>
      </c>
      <c r="K1354" t="s">
        <v>22</v>
      </c>
      <c r="L1354" t="s">
        <v>21</v>
      </c>
      <c r="M1354" s="42">
        <v>111213.15</v>
      </c>
      <c r="N1354" s="4">
        <v>35.224262940000003</v>
      </c>
      <c r="O1354" s="5">
        <v>3917401.2379999999</v>
      </c>
      <c r="P1354">
        <v>1353</v>
      </c>
    </row>
    <row r="1355" spans="1:16" hidden="1" x14ac:dyDescent="0.3">
      <c r="A1355" s="3">
        <v>43358</v>
      </c>
      <c r="B1355" s="3" t="str">
        <f t="shared" si="21"/>
        <v>Q3-2018</v>
      </c>
      <c r="C1355" t="s">
        <v>17</v>
      </c>
      <c r="D1355">
        <v>37</v>
      </c>
      <c r="E1355" t="s">
        <v>5</v>
      </c>
      <c r="F1355" s="1" t="str">
        <f>TEXT(EnergyDemand__2_14[[#This Row],[Date]],"yyyy")</f>
        <v>2018</v>
      </c>
      <c r="G1355">
        <v>10.199999999999999</v>
      </c>
      <c r="H1355">
        <v>13.7</v>
      </c>
      <c r="I1355">
        <v>6.3</v>
      </c>
      <c r="J1355" s="48">
        <v>0.2</v>
      </c>
      <c r="K1355" t="s">
        <v>22</v>
      </c>
      <c r="L1355" t="s">
        <v>21</v>
      </c>
      <c r="M1355" s="42">
        <v>108632.355</v>
      </c>
      <c r="N1355" s="4">
        <v>14.67358758</v>
      </c>
      <c r="O1355" s="5">
        <v>1594026.3751000001</v>
      </c>
      <c r="P1355">
        <v>1354</v>
      </c>
    </row>
    <row r="1356" spans="1:16" hidden="1" x14ac:dyDescent="0.3">
      <c r="A1356" s="3">
        <v>43359</v>
      </c>
      <c r="B1356" s="3" t="str">
        <f t="shared" si="21"/>
        <v>Q3-2018</v>
      </c>
      <c r="C1356" t="s">
        <v>17</v>
      </c>
      <c r="D1356">
        <v>37</v>
      </c>
      <c r="E1356" t="s">
        <v>6</v>
      </c>
      <c r="F1356" s="1" t="str">
        <f>TEXT(EnergyDemand__2_14[[#This Row],[Date]],"yyyy")</f>
        <v>2018</v>
      </c>
      <c r="G1356">
        <v>5.5</v>
      </c>
      <c r="H1356">
        <v>14</v>
      </c>
      <c r="I1356">
        <v>15.3</v>
      </c>
      <c r="J1356" s="48">
        <v>2</v>
      </c>
      <c r="K1356" t="s">
        <v>22</v>
      </c>
      <c r="L1356" t="s">
        <v>21</v>
      </c>
      <c r="M1356" s="42">
        <v>113030.005</v>
      </c>
      <c r="N1356" s="4">
        <v>81.637617719999994</v>
      </c>
      <c r="O1356" s="5">
        <v>9227500.3390999995</v>
      </c>
      <c r="P1356">
        <v>1355</v>
      </c>
    </row>
    <row r="1357" spans="1:16" hidden="1" x14ac:dyDescent="0.3">
      <c r="A1357" s="3">
        <v>43360</v>
      </c>
      <c r="B1357" s="3" t="str">
        <f t="shared" si="21"/>
        <v>Q3-2018</v>
      </c>
      <c r="C1357" t="s">
        <v>17</v>
      </c>
      <c r="D1357">
        <v>38</v>
      </c>
      <c r="E1357" t="s">
        <v>7</v>
      </c>
      <c r="F1357" s="1" t="str">
        <f>TEXT(EnergyDemand__2_14[[#This Row],[Date]],"yyyy")</f>
        <v>2018</v>
      </c>
      <c r="G1357">
        <v>6.7</v>
      </c>
      <c r="H1357">
        <v>18.100000000000001</v>
      </c>
      <c r="I1357">
        <v>18.7</v>
      </c>
      <c r="J1357" s="48">
        <v>0</v>
      </c>
      <c r="K1357" t="s">
        <v>22</v>
      </c>
      <c r="L1357" t="s">
        <v>21</v>
      </c>
      <c r="M1357" s="42">
        <v>118208.24</v>
      </c>
      <c r="N1357" s="4">
        <v>70.685303939999997</v>
      </c>
      <c r="O1357" s="5">
        <v>8355585.3726000004</v>
      </c>
      <c r="P1357">
        <v>1356</v>
      </c>
    </row>
    <row r="1358" spans="1:16" hidden="1" x14ac:dyDescent="0.3">
      <c r="A1358" s="3">
        <v>43361</v>
      </c>
      <c r="B1358" s="3" t="str">
        <f t="shared" si="21"/>
        <v>Q3-2018</v>
      </c>
      <c r="C1358" t="s">
        <v>17</v>
      </c>
      <c r="D1358">
        <v>38</v>
      </c>
      <c r="E1358" t="s">
        <v>8</v>
      </c>
      <c r="F1358" s="1" t="str">
        <f>TEXT(EnergyDemand__2_14[[#This Row],[Date]],"yyyy")</f>
        <v>2018</v>
      </c>
      <c r="G1358">
        <v>11</v>
      </c>
      <c r="H1358">
        <v>20.3</v>
      </c>
      <c r="I1358">
        <v>8</v>
      </c>
      <c r="J1358" s="48">
        <v>0</v>
      </c>
      <c r="K1358" t="s">
        <v>22</v>
      </c>
      <c r="L1358" t="s">
        <v>21</v>
      </c>
      <c r="M1358" s="42">
        <v>119622.285</v>
      </c>
      <c r="N1358" s="4">
        <v>85.452468640000006</v>
      </c>
      <c r="O1358" s="5">
        <v>10222019.557600001</v>
      </c>
      <c r="P1358">
        <v>1357</v>
      </c>
    </row>
    <row r="1359" spans="1:16" hidden="1" x14ac:dyDescent="0.3">
      <c r="A1359" s="3">
        <v>43362</v>
      </c>
      <c r="B1359" s="3" t="str">
        <f t="shared" si="21"/>
        <v>Q3-2018</v>
      </c>
      <c r="C1359" t="s">
        <v>17</v>
      </c>
      <c r="D1359">
        <v>38</v>
      </c>
      <c r="E1359" t="s">
        <v>9</v>
      </c>
      <c r="F1359" s="1" t="str">
        <f>TEXT(EnergyDemand__2_14[[#This Row],[Date]],"yyyy")</f>
        <v>2018</v>
      </c>
      <c r="G1359">
        <v>8.5</v>
      </c>
      <c r="H1359">
        <v>14.7</v>
      </c>
      <c r="I1359">
        <v>16.100000000000001</v>
      </c>
      <c r="J1359" s="48">
        <v>3</v>
      </c>
      <c r="K1359" t="s">
        <v>22</v>
      </c>
      <c r="L1359" t="s">
        <v>21</v>
      </c>
      <c r="M1359" s="42">
        <v>123787.77</v>
      </c>
      <c r="N1359" s="4">
        <v>101.0040489</v>
      </c>
      <c r="O1359" s="5">
        <v>12503065.974300001</v>
      </c>
      <c r="P1359">
        <v>1358</v>
      </c>
    </row>
    <row r="1360" spans="1:16" hidden="1" x14ac:dyDescent="0.3">
      <c r="A1360" s="3">
        <v>43363</v>
      </c>
      <c r="B1360" s="3" t="str">
        <f t="shared" si="21"/>
        <v>Q3-2018</v>
      </c>
      <c r="C1360" t="s">
        <v>17</v>
      </c>
      <c r="D1360">
        <v>38</v>
      </c>
      <c r="E1360" t="s">
        <v>3</v>
      </c>
      <c r="F1360" s="1" t="str">
        <f>TEXT(EnergyDemand__2_14[[#This Row],[Date]],"yyyy")</f>
        <v>2018</v>
      </c>
      <c r="G1360">
        <v>3.8</v>
      </c>
      <c r="H1360">
        <v>17.399999999999999</v>
      </c>
      <c r="I1360">
        <v>18.5</v>
      </c>
      <c r="J1360" s="48">
        <v>0.8</v>
      </c>
      <c r="K1360" t="s">
        <v>22</v>
      </c>
      <c r="L1360" t="s">
        <v>21</v>
      </c>
      <c r="M1360" s="42">
        <v>125335.57</v>
      </c>
      <c r="N1360" s="4">
        <v>115.429534</v>
      </c>
      <c r="O1360" s="5">
        <v>14467426.4387</v>
      </c>
      <c r="P1360">
        <v>1359</v>
      </c>
    </row>
    <row r="1361" spans="1:16" hidden="1" x14ac:dyDescent="0.3">
      <c r="A1361" s="3">
        <v>43364</v>
      </c>
      <c r="B1361" s="3" t="str">
        <f t="shared" si="21"/>
        <v>Q3-2018</v>
      </c>
      <c r="C1361" t="s">
        <v>17</v>
      </c>
      <c r="D1361">
        <v>38</v>
      </c>
      <c r="E1361" t="s">
        <v>4</v>
      </c>
      <c r="F1361" s="1" t="str">
        <f>TEXT(EnergyDemand__2_14[[#This Row],[Date]],"yyyy")</f>
        <v>2018</v>
      </c>
      <c r="G1361">
        <v>8.3000000000000007</v>
      </c>
      <c r="H1361">
        <v>18.899999999999999</v>
      </c>
      <c r="I1361">
        <v>16.600000000000001</v>
      </c>
      <c r="J1361" s="48">
        <v>0</v>
      </c>
      <c r="K1361" t="s">
        <v>21</v>
      </c>
      <c r="L1361" t="s">
        <v>21</v>
      </c>
      <c r="M1361" s="42">
        <v>120372.48</v>
      </c>
      <c r="N1361" s="4">
        <v>110.8134668</v>
      </c>
      <c r="O1361" s="5">
        <v>13338891.816099999</v>
      </c>
      <c r="P1361">
        <v>1360</v>
      </c>
    </row>
    <row r="1362" spans="1:16" hidden="1" x14ac:dyDescent="0.3">
      <c r="A1362" s="3">
        <v>43365</v>
      </c>
      <c r="B1362" s="3" t="str">
        <f t="shared" si="21"/>
        <v>Q3-2018</v>
      </c>
      <c r="C1362" t="s">
        <v>17</v>
      </c>
      <c r="D1362">
        <v>38</v>
      </c>
      <c r="E1362" t="s">
        <v>5</v>
      </c>
      <c r="F1362" s="1" t="str">
        <f>TEXT(EnergyDemand__2_14[[#This Row],[Date]],"yyyy")</f>
        <v>2018</v>
      </c>
      <c r="G1362">
        <v>6.8</v>
      </c>
      <c r="H1362">
        <v>17.3</v>
      </c>
      <c r="I1362">
        <v>19.7</v>
      </c>
      <c r="J1362" s="48">
        <v>0</v>
      </c>
      <c r="K1362" t="s">
        <v>21</v>
      </c>
      <c r="L1362" t="s">
        <v>21</v>
      </c>
      <c r="M1362" s="42">
        <v>107731.72</v>
      </c>
      <c r="N1362" s="4">
        <v>83.493593180000005</v>
      </c>
      <c r="O1362" s="5">
        <v>8994908.4023000002</v>
      </c>
      <c r="P1362">
        <v>1361</v>
      </c>
    </row>
    <row r="1363" spans="1:16" hidden="1" x14ac:dyDescent="0.3">
      <c r="A1363" s="3">
        <v>43366</v>
      </c>
      <c r="B1363" s="3" t="str">
        <f t="shared" si="21"/>
        <v>Q3-2018</v>
      </c>
      <c r="C1363" t="s">
        <v>17</v>
      </c>
      <c r="D1363">
        <v>38</v>
      </c>
      <c r="E1363" t="s">
        <v>6</v>
      </c>
      <c r="F1363" s="1" t="str">
        <f>TEXT(EnergyDemand__2_14[[#This Row],[Date]],"yyyy")</f>
        <v>2018</v>
      </c>
      <c r="G1363">
        <v>10.4</v>
      </c>
      <c r="H1363">
        <v>13.7</v>
      </c>
      <c r="I1363">
        <v>11.6</v>
      </c>
      <c r="J1363" s="48">
        <v>0.2</v>
      </c>
      <c r="K1363" t="s">
        <v>21</v>
      </c>
      <c r="L1363" t="s">
        <v>21</v>
      </c>
      <c r="M1363" s="42">
        <v>107332.1</v>
      </c>
      <c r="N1363" s="4">
        <v>79.780017569999998</v>
      </c>
      <c r="O1363" s="5">
        <v>8562956.8237999994</v>
      </c>
      <c r="P1363">
        <v>1362</v>
      </c>
    </row>
    <row r="1364" spans="1:16" hidden="1" x14ac:dyDescent="0.3">
      <c r="A1364" s="3">
        <v>43367</v>
      </c>
      <c r="B1364" s="3" t="str">
        <f t="shared" si="21"/>
        <v>Q3-2018</v>
      </c>
      <c r="C1364" t="s">
        <v>17</v>
      </c>
      <c r="D1364">
        <v>39</v>
      </c>
      <c r="E1364" t="s">
        <v>7</v>
      </c>
      <c r="F1364" s="1" t="str">
        <f>TEXT(EnergyDemand__2_14[[#This Row],[Date]],"yyyy")</f>
        <v>2018</v>
      </c>
      <c r="G1364">
        <v>4.5999999999999996</v>
      </c>
      <c r="H1364">
        <v>14.9</v>
      </c>
      <c r="I1364">
        <v>17.2</v>
      </c>
      <c r="J1364" s="48">
        <v>0</v>
      </c>
      <c r="K1364" t="s">
        <v>21</v>
      </c>
      <c r="L1364" t="s">
        <v>21</v>
      </c>
      <c r="M1364" s="42">
        <v>119535.715</v>
      </c>
      <c r="N1364" s="4">
        <v>93.755130829999999</v>
      </c>
      <c r="O1364" s="5">
        <v>11207086.5987</v>
      </c>
      <c r="P1364">
        <v>1363</v>
      </c>
    </row>
    <row r="1365" spans="1:16" hidden="1" x14ac:dyDescent="0.3">
      <c r="A1365" s="3">
        <v>43368</v>
      </c>
      <c r="B1365" s="3" t="str">
        <f t="shared" si="21"/>
        <v>Q3-2018</v>
      </c>
      <c r="C1365" t="s">
        <v>17</v>
      </c>
      <c r="D1365">
        <v>39</v>
      </c>
      <c r="E1365" t="s">
        <v>8</v>
      </c>
      <c r="F1365" s="1" t="str">
        <f>TEXT(EnergyDemand__2_14[[#This Row],[Date]],"yyyy")</f>
        <v>2018</v>
      </c>
      <c r="G1365">
        <v>8.6</v>
      </c>
      <c r="H1365">
        <v>13.6</v>
      </c>
      <c r="I1365">
        <v>12.2</v>
      </c>
      <c r="J1365" s="48">
        <v>0</v>
      </c>
      <c r="K1365" t="s">
        <v>21</v>
      </c>
      <c r="L1365" t="s">
        <v>21</v>
      </c>
      <c r="M1365" s="42">
        <v>124797.08500000001</v>
      </c>
      <c r="N1365" s="4">
        <v>118.656356</v>
      </c>
      <c r="O1365" s="5">
        <v>14807967.3455</v>
      </c>
      <c r="P1365">
        <v>1364</v>
      </c>
    </row>
    <row r="1366" spans="1:16" hidden="1" x14ac:dyDescent="0.3">
      <c r="A1366" s="3">
        <v>43369</v>
      </c>
      <c r="B1366" s="3" t="str">
        <f t="shared" si="21"/>
        <v>Q3-2018</v>
      </c>
      <c r="C1366" t="s">
        <v>17</v>
      </c>
      <c r="D1366">
        <v>39</v>
      </c>
      <c r="E1366" t="s">
        <v>9</v>
      </c>
      <c r="F1366" s="1" t="str">
        <f>TEXT(EnergyDemand__2_14[[#This Row],[Date]],"yyyy")</f>
        <v>2018</v>
      </c>
      <c r="G1366">
        <v>6.4</v>
      </c>
      <c r="H1366">
        <v>17.600000000000001</v>
      </c>
      <c r="I1366">
        <v>20.8</v>
      </c>
      <c r="J1366" s="48">
        <v>0</v>
      </c>
      <c r="K1366" t="s">
        <v>21</v>
      </c>
      <c r="L1366" t="s">
        <v>21</v>
      </c>
      <c r="M1366" s="42">
        <v>119238.345</v>
      </c>
      <c r="N1366" s="4">
        <v>120.8612104</v>
      </c>
      <c r="O1366" s="5">
        <v>14411290.7028</v>
      </c>
      <c r="P1366">
        <v>1365</v>
      </c>
    </row>
    <row r="1367" spans="1:16" hidden="1" x14ac:dyDescent="0.3">
      <c r="A1367" s="3">
        <v>43370</v>
      </c>
      <c r="B1367" s="3" t="str">
        <f t="shared" si="21"/>
        <v>Q3-2018</v>
      </c>
      <c r="C1367" t="s">
        <v>17</v>
      </c>
      <c r="D1367">
        <v>39</v>
      </c>
      <c r="E1367" t="s">
        <v>3</v>
      </c>
      <c r="F1367" s="1" t="str">
        <f>TEXT(EnergyDemand__2_14[[#This Row],[Date]],"yyyy")</f>
        <v>2018</v>
      </c>
      <c r="G1367">
        <v>9.1999999999999993</v>
      </c>
      <c r="H1367">
        <v>24.2</v>
      </c>
      <c r="I1367">
        <v>20.8</v>
      </c>
      <c r="J1367" s="48">
        <v>0</v>
      </c>
      <c r="K1367" t="s">
        <v>21</v>
      </c>
      <c r="L1367" t="s">
        <v>21</v>
      </c>
      <c r="M1367" s="42">
        <v>110878.67</v>
      </c>
      <c r="N1367" s="4">
        <v>99.286997249999999</v>
      </c>
      <c r="O1367" s="5">
        <v>11008810.203400001</v>
      </c>
      <c r="P1367">
        <v>1366</v>
      </c>
    </row>
    <row r="1368" spans="1:16" hidden="1" x14ac:dyDescent="0.3">
      <c r="A1368" s="3">
        <v>43371</v>
      </c>
      <c r="B1368" s="3" t="str">
        <f t="shared" si="21"/>
        <v>Q3-2018</v>
      </c>
      <c r="C1368" t="s">
        <v>17</v>
      </c>
      <c r="D1368">
        <v>39</v>
      </c>
      <c r="E1368" t="s">
        <v>4</v>
      </c>
      <c r="F1368" s="1" t="str">
        <f>TEXT(EnergyDemand__2_14[[#This Row],[Date]],"yyyy")</f>
        <v>2018</v>
      </c>
      <c r="G1368">
        <v>10.7</v>
      </c>
      <c r="H1368">
        <v>15.2</v>
      </c>
      <c r="I1368">
        <v>10.199999999999999</v>
      </c>
      <c r="J1368" s="48">
        <v>0</v>
      </c>
      <c r="K1368" t="s">
        <v>21</v>
      </c>
      <c r="L1368" t="s">
        <v>22</v>
      </c>
      <c r="M1368" s="42">
        <v>108622.42</v>
      </c>
      <c r="N1368" s="4">
        <v>90.212995460000002</v>
      </c>
      <c r="O1368" s="5">
        <v>9799153.8823000006</v>
      </c>
      <c r="P1368">
        <v>1367</v>
      </c>
    </row>
    <row r="1369" spans="1:16" hidden="1" x14ac:dyDescent="0.3">
      <c r="A1369" s="3">
        <v>43372</v>
      </c>
      <c r="B1369" s="3" t="str">
        <f t="shared" si="21"/>
        <v>Q3-2018</v>
      </c>
      <c r="C1369" t="s">
        <v>17</v>
      </c>
      <c r="D1369">
        <v>39</v>
      </c>
      <c r="E1369" t="s">
        <v>5</v>
      </c>
      <c r="F1369" s="1" t="str">
        <f>TEXT(EnergyDemand__2_14[[#This Row],[Date]],"yyyy")</f>
        <v>2018</v>
      </c>
      <c r="G1369">
        <v>5.5</v>
      </c>
      <c r="H1369">
        <v>14</v>
      </c>
      <c r="I1369">
        <v>17</v>
      </c>
      <c r="J1369" s="48">
        <v>1.2</v>
      </c>
      <c r="K1369" t="s">
        <v>21</v>
      </c>
      <c r="L1369" t="s">
        <v>21</v>
      </c>
      <c r="M1369" s="42">
        <v>109315.065</v>
      </c>
      <c r="N1369" s="4">
        <v>86.164086429999998</v>
      </c>
      <c r="O1369" s="5">
        <v>9419032.7087999992</v>
      </c>
      <c r="P1369">
        <v>1368</v>
      </c>
    </row>
    <row r="1370" spans="1:16" hidden="1" x14ac:dyDescent="0.3">
      <c r="A1370" s="3">
        <v>43373</v>
      </c>
      <c r="B1370" s="3" t="str">
        <f t="shared" si="21"/>
        <v>Q3-2018</v>
      </c>
      <c r="C1370" t="s">
        <v>17</v>
      </c>
      <c r="D1370">
        <v>39</v>
      </c>
      <c r="E1370" t="s">
        <v>6</v>
      </c>
      <c r="F1370" s="1" t="str">
        <f>TEXT(EnergyDemand__2_14[[#This Row],[Date]],"yyyy")</f>
        <v>2018</v>
      </c>
      <c r="G1370">
        <v>6.8</v>
      </c>
      <c r="H1370">
        <v>16.5</v>
      </c>
      <c r="I1370">
        <v>19.8</v>
      </c>
      <c r="J1370" s="48">
        <v>0.2</v>
      </c>
      <c r="K1370" t="s">
        <v>21</v>
      </c>
      <c r="L1370" t="s">
        <v>21</v>
      </c>
      <c r="M1370" s="42">
        <v>106236.23</v>
      </c>
      <c r="N1370" s="4">
        <v>86.884516410000003</v>
      </c>
      <c r="O1370" s="5">
        <v>9230283.4688000008</v>
      </c>
      <c r="P1370">
        <v>1369</v>
      </c>
    </row>
    <row r="1371" spans="1:16" hidden="1" x14ac:dyDescent="0.3">
      <c r="A1371" s="3">
        <v>43374</v>
      </c>
      <c r="B1371" s="3" t="str">
        <f t="shared" si="21"/>
        <v>Q4-2018</v>
      </c>
      <c r="C1371" t="s">
        <v>18</v>
      </c>
      <c r="D1371">
        <v>40</v>
      </c>
      <c r="E1371" t="s">
        <v>7</v>
      </c>
      <c r="F1371" s="1" t="str">
        <f>TEXT(EnergyDemand__2_14[[#This Row],[Date]],"yyyy")</f>
        <v>2018</v>
      </c>
      <c r="G1371">
        <v>4.7</v>
      </c>
      <c r="H1371">
        <v>23.3</v>
      </c>
      <c r="I1371">
        <v>21.4</v>
      </c>
      <c r="J1371" s="48">
        <v>0</v>
      </c>
      <c r="K1371" t="s">
        <v>21</v>
      </c>
      <c r="L1371" t="s">
        <v>21</v>
      </c>
      <c r="M1371" s="42">
        <v>114466.64</v>
      </c>
      <c r="N1371" s="4">
        <v>111.1212712</v>
      </c>
      <c r="O1371" s="5">
        <v>12719678.546800001</v>
      </c>
      <c r="P1371">
        <v>1370</v>
      </c>
    </row>
    <row r="1372" spans="1:16" hidden="1" x14ac:dyDescent="0.3">
      <c r="A1372" s="3">
        <v>43375</v>
      </c>
      <c r="B1372" s="3" t="str">
        <f t="shared" si="21"/>
        <v>Q4-2018</v>
      </c>
      <c r="C1372" t="s">
        <v>18</v>
      </c>
      <c r="D1372">
        <v>40</v>
      </c>
      <c r="E1372" t="s">
        <v>8</v>
      </c>
      <c r="F1372" s="1" t="str">
        <f>TEXT(EnergyDemand__2_14[[#This Row],[Date]],"yyyy")</f>
        <v>2018</v>
      </c>
      <c r="G1372">
        <v>11.4</v>
      </c>
      <c r="H1372">
        <v>25.8</v>
      </c>
      <c r="I1372">
        <v>13.4</v>
      </c>
      <c r="J1372" s="48">
        <v>0</v>
      </c>
      <c r="K1372" t="s">
        <v>21</v>
      </c>
      <c r="L1372" t="s">
        <v>21</v>
      </c>
      <c r="M1372" s="42">
        <v>114458.205</v>
      </c>
      <c r="N1372" s="4">
        <v>104.9424003</v>
      </c>
      <c r="O1372" s="5">
        <v>12011518.7667</v>
      </c>
      <c r="P1372">
        <v>1371</v>
      </c>
    </row>
    <row r="1373" spans="1:16" hidden="1" x14ac:dyDescent="0.3">
      <c r="A1373" s="3">
        <v>43376</v>
      </c>
      <c r="B1373" s="3" t="str">
        <f t="shared" si="21"/>
        <v>Q4-2018</v>
      </c>
      <c r="C1373" t="s">
        <v>18</v>
      </c>
      <c r="D1373">
        <v>40</v>
      </c>
      <c r="E1373" t="s">
        <v>9</v>
      </c>
      <c r="F1373" s="1" t="str">
        <f>TEXT(EnergyDemand__2_14[[#This Row],[Date]],"yyyy")</f>
        <v>2018</v>
      </c>
      <c r="G1373">
        <v>14.7</v>
      </c>
      <c r="H1373">
        <v>18.100000000000001</v>
      </c>
      <c r="I1373">
        <v>10.9</v>
      </c>
      <c r="J1373" s="48">
        <v>0</v>
      </c>
      <c r="K1373" t="s">
        <v>21</v>
      </c>
      <c r="L1373" t="s">
        <v>21</v>
      </c>
      <c r="M1373" s="42">
        <v>115490.83500000001</v>
      </c>
      <c r="N1373" s="4">
        <v>122.0868375</v>
      </c>
      <c r="O1373" s="5">
        <v>14099910.805400001</v>
      </c>
      <c r="P1373">
        <v>1372</v>
      </c>
    </row>
    <row r="1374" spans="1:16" hidden="1" x14ac:dyDescent="0.3">
      <c r="A1374" s="3">
        <v>43377</v>
      </c>
      <c r="B1374" s="3" t="str">
        <f t="shared" si="21"/>
        <v>Q4-2018</v>
      </c>
      <c r="C1374" t="s">
        <v>18</v>
      </c>
      <c r="D1374">
        <v>40</v>
      </c>
      <c r="E1374" t="s">
        <v>3</v>
      </c>
      <c r="F1374" s="1" t="str">
        <f>TEXT(EnergyDemand__2_14[[#This Row],[Date]],"yyyy")</f>
        <v>2018</v>
      </c>
      <c r="G1374">
        <v>10.9</v>
      </c>
      <c r="H1374">
        <v>14.6</v>
      </c>
      <c r="I1374">
        <v>12.5</v>
      </c>
      <c r="J1374" s="48">
        <v>0</v>
      </c>
      <c r="K1374" t="s">
        <v>21</v>
      </c>
      <c r="L1374" t="s">
        <v>21</v>
      </c>
      <c r="M1374" s="42">
        <v>115294.12</v>
      </c>
      <c r="N1374" s="4">
        <v>97.499455749999996</v>
      </c>
      <c r="O1374" s="5">
        <v>11241113.951199999</v>
      </c>
      <c r="P1374">
        <v>1373</v>
      </c>
    </row>
    <row r="1375" spans="1:16" hidden="1" x14ac:dyDescent="0.3">
      <c r="A1375" s="3">
        <v>43378</v>
      </c>
      <c r="B1375" s="3" t="str">
        <f t="shared" si="21"/>
        <v>Q4-2018</v>
      </c>
      <c r="C1375" t="s">
        <v>18</v>
      </c>
      <c r="D1375">
        <v>40</v>
      </c>
      <c r="E1375" t="s">
        <v>4</v>
      </c>
      <c r="F1375" s="1" t="str">
        <f>TEXT(EnergyDemand__2_14[[#This Row],[Date]],"yyyy")</f>
        <v>2018</v>
      </c>
      <c r="G1375">
        <v>9.1</v>
      </c>
      <c r="H1375">
        <v>20.5</v>
      </c>
      <c r="I1375">
        <v>22.5</v>
      </c>
      <c r="J1375" s="48">
        <v>0</v>
      </c>
      <c r="K1375" t="s">
        <v>21</v>
      </c>
      <c r="L1375" t="s">
        <v>21</v>
      </c>
      <c r="M1375" s="42">
        <v>112576.545</v>
      </c>
      <c r="N1375" s="4">
        <v>105.2909812</v>
      </c>
      <c r="O1375" s="5">
        <v>11853294.883199999</v>
      </c>
      <c r="P1375">
        <v>1374</v>
      </c>
    </row>
    <row r="1376" spans="1:16" hidden="1" x14ac:dyDescent="0.3">
      <c r="A1376" s="3">
        <v>43379</v>
      </c>
      <c r="B1376" s="3" t="str">
        <f t="shared" si="21"/>
        <v>Q4-2018</v>
      </c>
      <c r="C1376" t="s">
        <v>18</v>
      </c>
      <c r="D1376">
        <v>40</v>
      </c>
      <c r="E1376" t="s">
        <v>5</v>
      </c>
      <c r="F1376" s="1" t="str">
        <f>TEXT(EnergyDemand__2_14[[#This Row],[Date]],"yyyy")</f>
        <v>2018</v>
      </c>
      <c r="G1376">
        <v>8.3000000000000007</v>
      </c>
      <c r="H1376">
        <v>23.8</v>
      </c>
      <c r="I1376">
        <v>22.7</v>
      </c>
      <c r="J1376" s="48">
        <v>0</v>
      </c>
      <c r="K1376" t="s">
        <v>21</v>
      </c>
      <c r="L1376" t="s">
        <v>21</v>
      </c>
      <c r="M1376" s="42">
        <v>102988.145</v>
      </c>
      <c r="N1376" s="4">
        <v>100.10292629999999</v>
      </c>
      <c r="O1376" s="5">
        <v>10309414.6887</v>
      </c>
      <c r="P1376">
        <v>1375</v>
      </c>
    </row>
    <row r="1377" spans="1:16" hidden="1" x14ac:dyDescent="0.3">
      <c r="A1377" s="3">
        <v>43380</v>
      </c>
      <c r="B1377" s="3" t="str">
        <f t="shared" si="21"/>
        <v>Q4-2018</v>
      </c>
      <c r="C1377" t="s">
        <v>18</v>
      </c>
      <c r="D1377">
        <v>40</v>
      </c>
      <c r="E1377" t="s">
        <v>6</v>
      </c>
      <c r="F1377" s="1" t="str">
        <f>TEXT(EnergyDemand__2_14[[#This Row],[Date]],"yyyy")</f>
        <v>2018</v>
      </c>
      <c r="G1377">
        <v>10.3</v>
      </c>
      <c r="H1377">
        <v>24.7</v>
      </c>
      <c r="I1377">
        <v>21.2</v>
      </c>
      <c r="J1377" s="48">
        <v>0</v>
      </c>
      <c r="K1377" t="s">
        <v>21</v>
      </c>
      <c r="L1377" t="s">
        <v>21</v>
      </c>
      <c r="M1377" s="42">
        <v>100476.705</v>
      </c>
      <c r="N1377" s="4">
        <v>87.871654219999996</v>
      </c>
      <c r="O1377" s="5">
        <v>8829054.2788999993</v>
      </c>
      <c r="P1377">
        <v>1376</v>
      </c>
    </row>
    <row r="1378" spans="1:16" hidden="1" x14ac:dyDescent="0.3">
      <c r="A1378" s="3">
        <v>43381</v>
      </c>
      <c r="B1378" s="3" t="str">
        <f t="shared" si="21"/>
        <v>Q4-2018</v>
      </c>
      <c r="C1378" t="s">
        <v>18</v>
      </c>
      <c r="D1378">
        <v>41</v>
      </c>
      <c r="E1378" t="s">
        <v>7</v>
      </c>
      <c r="F1378" s="1" t="str">
        <f>TEXT(EnergyDemand__2_14[[#This Row],[Date]],"yyyy")</f>
        <v>2018</v>
      </c>
      <c r="G1378">
        <v>13.5</v>
      </c>
      <c r="H1378">
        <v>28.2</v>
      </c>
      <c r="I1378">
        <v>22.7</v>
      </c>
      <c r="J1378" s="48">
        <v>0</v>
      </c>
      <c r="K1378" t="s">
        <v>21</v>
      </c>
      <c r="L1378" t="s">
        <v>21</v>
      </c>
      <c r="M1378" s="42">
        <v>113945.5</v>
      </c>
      <c r="N1378" s="4">
        <v>87.101261609999995</v>
      </c>
      <c r="O1378" s="5">
        <v>9924796.8048</v>
      </c>
      <c r="P1378">
        <v>1377</v>
      </c>
    </row>
    <row r="1379" spans="1:16" hidden="1" x14ac:dyDescent="0.3">
      <c r="A1379" s="3">
        <v>43382</v>
      </c>
      <c r="B1379" s="3" t="str">
        <f t="shared" si="21"/>
        <v>Q4-2018</v>
      </c>
      <c r="C1379" t="s">
        <v>18</v>
      </c>
      <c r="D1379">
        <v>41</v>
      </c>
      <c r="E1379" t="s">
        <v>8</v>
      </c>
      <c r="F1379" s="1" t="str">
        <f>TEXT(EnergyDemand__2_14[[#This Row],[Date]],"yyyy")</f>
        <v>2018</v>
      </c>
      <c r="G1379">
        <v>16.100000000000001</v>
      </c>
      <c r="H1379">
        <v>17.899999999999999</v>
      </c>
      <c r="I1379">
        <v>7.2</v>
      </c>
      <c r="J1379" s="48">
        <v>0</v>
      </c>
      <c r="K1379" t="s">
        <v>22</v>
      </c>
      <c r="L1379" t="s">
        <v>21</v>
      </c>
      <c r="M1379" s="42">
        <v>116449.31</v>
      </c>
      <c r="N1379" s="4">
        <v>99.00074936</v>
      </c>
      <c r="O1379" s="5">
        <v>11528568.952500001</v>
      </c>
      <c r="P1379">
        <v>1378</v>
      </c>
    </row>
    <row r="1380" spans="1:16" hidden="1" x14ac:dyDescent="0.3">
      <c r="A1380" s="3">
        <v>43383</v>
      </c>
      <c r="B1380" s="3" t="str">
        <f t="shared" si="21"/>
        <v>Q4-2018</v>
      </c>
      <c r="C1380" t="s">
        <v>18</v>
      </c>
      <c r="D1380">
        <v>41</v>
      </c>
      <c r="E1380" t="s">
        <v>9</v>
      </c>
      <c r="F1380" s="1" t="str">
        <f>TEXT(EnergyDemand__2_14[[#This Row],[Date]],"yyyy")</f>
        <v>2018</v>
      </c>
      <c r="G1380">
        <v>10.1</v>
      </c>
      <c r="H1380">
        <v>16.5</v>
      </c>
      <c r="I1380">
        <v>20</v>
      </c>
      <c r="J1380" s="48">
        <v>0</v>
      </c>
      <c r="K1380" t="s">
        <v>22</v>
      </c>
      <c r="L1380" t="s">
        <v>21</v>
      </c>
      <c r="M1380" s="42">
        <v>109551.08</v>
      </c>
      <c r="N1380" s="4">
        <v>73.539697610000005</v>
      </c>
      <c r="O1380" s="5">
        <v>8056353.2960000001</v>
      </c>
      <c r="P1380">
        <v>1379</v>
      </c>
    </row>
    <row r="1381" spans="1:16" hidden="1" x14ac:dyDescent="0.3">
      <c r="A1381" s="3">
        <v>43384</v>
      </c>
      <c r="B1381" s="3" t="str">
        <f t="shared" si="21"/>
        <v>Q4-2018</v>
      </c>
      <c r="C1381" t="s">
        <v>18</v>
      </c>
      <c r="D1381">
        <v>41</v>
      </c>
      <c r="E1381" t="s">
        <v>3</v>
      </c>
      <c r="F1381" s="1" t="str">
        <f>TEXT(EnergyDemand__2_14[[#This Row],[Date]],"yyyy")</f>
        <v>2018</v>
      </c>
      <c r="G1381">
        <v>6.4</v>
      </c>
      <c r="H1381">
        <v>20.7</v>
      </c>
      <c r="I1381">
        <v>23.7</v>
      </c>
      <c r="J1381">
        <v>0</v>
      </c>
      <c r="K1381" t="s">
        <v>22</v>
      </c>
      <c r="L1381" t="s">
        <v>21</v>
      </c>
      <c r="M1381" s="42">
        <v>110432.33</v>
      </c>
      <c r="N1381" s="4">
        <v>85.630408540000005</v>
      </c>
      <c r="O1381" s="5">
        <v>9456365.5339000002</v>
      </c>
      <c r="P1381">
        <v>1380</v>
      </c>
    </row>
    <row r="1382" spans="1:16" hidden="1" x14ac:dyDescent="0.3">
      <c r="A1382" s="3">
        <v>43385</v>
      </c>
      <c r="B1382" s="3" t="str">
        <f t="shared" si="21"/>
        <v>Q4-2018</v>
      </c>
      <c r="C1382" t="s">
        <v>18</v>
      </c>
      <c r="D1382">
        <v>41</v>
      </c>
      <c r="E1382" t="s">
        <v>4</v>
      </c>
      <c r="F1382" s="1" t="str">
        <f>TEXT(EnergyDemand__2_14[[#This Row],[Date]],"yyyy")</f>
        <v>2018</v>
      </c>
      <c r="G1382">
        <v>8.6999999999999993</v>
      </c>
      <c r="H1382">
        <v>22.7</v>
      </c>
      <c r="I1382">
        <v>23.9</v>
      </c>
      <c r="J1382">
        <v>0</v>
      </c>
      <c r="K1382" t="s">
        <v>22</v>
      </c>
      <c r="L1382" t="s">
        <v>21</v>
      </c>
      <c r="M1382" s="42">
        <v>110457.33500000001</v>
      </c>
      <c r="N1382" s="4">
        <v>88.472364569999996</v>
      </c>
      <c r="O1382" s="5">
        <v>9772421.6116000004</v>
      </c>
      <c r="P1382">
        <v>1381</v>
      </c>
    </row>
    <row r="1383" spans="1:16" hidden="1" x14ac:dyDescent="0.3">
      <c r="A1383" s="3">
        <v>43386</v>
      </c>
      <c r="B1383" s="3" t="str">
        <f t="shared" si="21"/>
        <v>Q4-2018</v>
      </c>
      <c r="C1383" t="s">
        <v>18</v>
      </c>
      <c r="D1383">
        <v>41</v>
      </c>
      <c r="E1383" t="s">
        <v>5</v>
      </c>
      <c r="F1383" s="1" t="str">
        <f>TEXT(EnergyDemand__2_14[[#This Row],[Date]],"yyyy")</f>
        <v>2018</v>
      </c>
      <c r="G1383">
        <v>10.5</v>
      </c>
      <c r="H1383">
        <v>24.9</v>
      </c>
      <c r="I1383">
        <v>23.2</v>
      </c>
      <c r="J1383">
        <v>0</v>
      </c>
      <c r="K1383" t="s">
        <v>22</v>
      </c>
      <c r="L1383" t="s">
        <v>21</v>
      </c>
      <c r="M1383" s="42">
        <v>96584.744999999995</v>
      </c>
      <c r="N1383" s="4">
        <v>74.616600149999996</v>
      </c>
      <c r="O1383" s="5">
        <v>7206825.2982999999</v>
      </c>
      <c r="P1383">
        <v>1382</v>
      </c>
    </row>
    <row r="1384" spans="1:16" hidden="1" x14ac:dyDescent="0.3">
      <c r="A1384" s="3">
        <v>43387</v>
      </c>
      <c r="B1384" s="3" t="str">
        <f t="shared" si="21"/>
        <v>Q4-2018</v>
      </c>
      <c r="C1384" t="s">
        <v>18</v>
      </c>
      <c r="D1384">
        <v>41</v>
      </c>
      <c r="E1384" t="s">
        <v>6</v>
      </c>
      <c r="F1384" s="1" t="str">
        <f>TEXT(EnergyDemand__2_14[[#This Row],[Date]],"yyyy")</f>
        <v>2018</v>
      </c>
      <c r="G1384">
        <v>12.4</v>
      </c>
      <c r="H1384">
        <v>27.3</v>
      </c>
      <c r="I1384">
        <v>22.1</v>
      </c>
      <c r="J1384">
        <v>0</v>
      </c>
      <c r="K1384" t="s">
        <v>22</v>
      </c>
      <c r="L1384" t="s">
        <v>21</v>
      </c>
      <c r="M1384" s="42">
        <v>90918.615000000005</v>
      </c>
      <c r="N1384" s="4">
        <v>56.864164340000002</v>
      </c>
      <c r="O1384" s="5">
        <v>5170011.0648999996</v>
      </c>
      <c r="P1384">
        <v>1383</v>
      </c>
    </row>
    <row r="1385" spans="1:16" hidden="1" x14ac:dyDescent="0.3">
      <c r="A1385" s="3">
        <v>43388</v>
      </c>
      <c r="B1385" s="3" t="str">
        <f t="shared" si="21"/>
        <v>Q4-2018</v>
      </c>
      <c r="C1385" t="s">
        <v>18</v>
      </c>
      <c r="D1385">
        <v>42</v>
      </c>
      <c r="E1385" t="s">
        <v>7</v>
      </c>
      <c r="F1385" s="1" t="str">
        <f>TEXT(EnergyDemand__2_14[[#This Row],[Date]],"yyyy")</f>
        <v>2018</v>
      </c>
      <c r="G1385">
        <v>19.5</v>
      </c>
      <c r="H1385">
        <v>27.5</v>
      </c>
      <c r="I1385">
        <v>19.399999999999999</v>
      </c>
      <c r="J1385">
        <v>0</v>
      </c>
      <c r="K1385" t="s">
        <v>22</v>
      </c>
      <c r="L1385" t="s">
        <v>21</v>
      </c>
      <c r="M1385" s="42">
        <v>108070.27499999999</v>
      </c>
      <c r="N1385" s="4">
        <v>79.182454410000005</v>
      </c>
      <c r="O1385" s="5">
        <v>8557269.6232999992</v>
      </c>
      <c r="P1385">
        <v>1384</v>
      </c>
    </row>
    <row r="1386" spans="1:16" hidden="1" x14ac:dyDescent="0.3">
      <c r="A1386" s="3">
        <v>43389</v>
      </c>
      <c r="B1386" s="3" t="str">
        <f t="shared" si="21"/>
        <v>Q4-2018</v>
      </c>
      <c r="C1386" t="s">
        <v>18</v>
      </c>
      <c r="D1386">
        <v>42</v>
      </c>
      <c r="E1386" t="s">
        <v>8</v>
      </c>
      <c r="F1386" s="1" t="str">
        <f>TEXT(EnergyDemand__2_14[[#This Row],[Date]],"yyyy")</f>
        <v>2018</v>
      </c>
      <c r="G1386">
        <v>20</v>
      </c>
      <c r="H1386">
        <v>23.1</v>
      </c>
      <c r="I1386">
        <v>6.1</v>
      </c>
      <c r="J1386">
        <v>0.2</v>
      </c>
      <c r="K1386" t="s">
        <v>22</v>
      </c>
      <c r="L1386" t="s">
        <v>21</v>
      </c>
      <c r="M1386" s="42">
        <v>113889.41</v>
      </c>
      <c r="N1386" s="4">
        <v>89.02524597</v>
      </c>
      <c r="O1386" s="5">
        <v>10139032.738600001</v>
      </c>
      <c r="P1386">
        <v>1385</v>
      </c>
    </row>
    <row r="1387" spans="1:16" hidden="1" x14ac:dyDescent="0.3">
      <c r="A1387" s="3">
        <v>43390</v>
      </c>
      <c r="B1387" s="3" t="str">
        <f t="shared" si="21"/>
        <v>Q4-2018</v>
      </c>
      <c r="C1387" t="s">
        <v>18</v>
      </c>
      <c r="D1387">
        <v>42</v>
      </c>
      <c r="E1387" t="s">
        <v>9</v>
      </c>
      <c r="F1387" s="1" t="str">
        <f>TEXT(EnergyDemand__2_14[[#This Row],[Date]],"yyyy")</f>
        <v>2018</v>
      </c>
      <c r="G1387">
        <v>16.100000000000001</v>
      </c>
      <c r="H1387">
        <v>22.6</v>
      </c>
      <c r="I1387">
        <v>15.1</v>
      </c>
      <c r="J1387">
        <v>5.2</v>
      </c>
      <c r="K1387" t="s">
        <v>22</v>
      </c>
      <c r="L1387" t="s">
        <v>21</v>
      </c>
      <c r="M1387" s="42">
        <v>112592.26</v>
      </c>
      <c r="N1387" s="4">
        <v>122.20067</v>
      </c>
      <c r="O1387" s="5">
        <v>13758849.6088</v>
      </c>
      <c r="P1387">
        <v>1386</v>
      </c>
    </row>
    <row r="1388" spans="1:16" hidden="1" x14ac:dyDescent="0.3">
      <c r="A1388" s="3">
        <v>43391</v>
      </c>
      <c r="B1388" s="3" t="str">
        <f t="shared" si="21"/>
        <v>Q4-2018</v>
      </c>
      <c r="C1388" t="s">
        <v>18</v>
      </c>
      <c r="D1388">
        <v>42</v>
      </c>
      <c r="E1388" t="s">
        <v>3</v>
      </c>
      <c r="F1388" s="1" t="str">
        <f>TEXT(EnergyDemand__2_14[[#This Row],[Date]],"yyyy")</f>
        <v>2018</v>
      </c>
      <c r="G1388">
        <v>14.7</v>
      </c>
      <c r="H1388">
        <v>20.7</v>
      </c>
      <c r="I1388">
        <v>10.5</v>
      </c>
      <c r="J1388">
        <v>2</v>
      </c>
      <c r="K1388" t="s">
        <v>22</v>
      </c>
      <c r="L1388" t="s">
        <v>21</v>
      </c>
      <c r="M1388" s="42">
        <v>112806.58500000001</v>
      </c>
      <c r="N1388" s="4">
        <v>165.77970980000001</v>
      </c>
      <c r="O1388" s="5">
        <v>18701042.924800001</v>
      </c>
      <c r="P1388">
        <v>1387</v>
      </c>
    </row>
    <row r="1389" spans="1:16" hidden="1" x14ac:dyDescent="0.3">
      <c r="A1389" s="3">
        <v>43392</v>
      </c>
      <c r="B1389" s="3" t="str">
        <f t="shared" si="21"/>
        <v>Q4-2018</v>
      </c>
      <c r="C1389" t="s">
        <v>18</v>
      </c>
      <c r="D1389">
        <v>42</v>
      </c>
      <c r="E1389" t="s">
        <v>4</v>
      </c>
      <c r="F1389" s="1" t="str">
        <f>TEXT(EnergyDemand__2_14[[#This Row],[Date]],"yyyy")</f>
        <v>2018</v>
      </c>
      <c r="G1389">
        <v>12.8</v>
      </c>
      <c r="H1389">
        <v>27.4</v>
      </c>
      <c r="I1389">
        <v>23</v>
      </c>
      <c r="J1389">
        <v>0</v>
      </c>
      <c r="K1389" t="s">
        <v>22</v>
      </c>
      <c r="L1389" t="s">
        <v>21</v>
      </c>
      <c r="M1389" s="42">
        <v>107940.16</v>
      </c>
      <c r="N1389" s="4">
        <v>101.6603803</v>
      </c>
      <c r="O1389" s="5">
        <v>10973237.7152</v>
      </c>
      <c r="P1389">
        <v>1388</v>
      </c>
    </row>
    <row r="1390" spans="1:16" hidden="1" x14ac:dyDescent="0.3">
      <c r="A1390" s="3">
        <v>43393</v>
      </c>
      <c r="B1390" s="3" t="str">
        <f t="shared" si="21"/>
        <v>Q4-2018</v>
      </c>
      <c r="C1390" t="s">
        <v>18</v>
      </c>
      <c r="D1390">
        <v>42</v>
      </c>
      <c r="E1390" t="s">
        <v>5</v>
      </c>
      <c r="F1390" s="1" t="str">
        <f>TEXT(EnergyDemand__2_14[[#This Row],[Date]],"yyyy")</f>
        <v>2018</v>
      </c>
      <c r="G1390">
        <v>11.7</v>
      </c>
      <c r="H1390">
        <v>16.100000000000001</v>
      </c>
      <c r="I1390">
        <v>9.8000000000000007</v>
      </c>
      <c r="J1390">
        <v>5</v>
      </c>
      <c r="K1390" t="s">
        <v>22</v>
      </c>
      <c r="L1390" t="s">
        <v>21</v>
      </c>
      <c r="M1390" s="42">
        <v>99368.854999999996</v>
      </c>
      <c r="N1390" s="4">
        <v>96.292242040000005</v>
      </c>
      <c r="O1390" s="5">
        <v>9568449.8368999995</v>
      </c>
      <c r="P1390">
        <v>1389</v>
      </c>
    </row>
    <row r="1391" spans="1:16" hidden="1" x14ac:dyDescent="0.3">
      <c r="A1391" s="3">
        <v>43394</v>
      </c>
      <c r="B1391" s="3" t="str">
        <f t="shared" si="21"/>
        <v>Q4-2018</v>
      </c>
      <c r="C1391" t="s">
        <v>18</v>
      </c>
      <c r="D1391">
        <v>42</v>
      </c>
      <c r="E1391" t="s">
        <v>6</v>
      </c>
      <c r="F1391" s="1" t="str">
        <f>TEXT(EnergyDemand__2_14[[#This Row],[Date]],"yyyy")</f>
        <v>2018</v>
      </c>
      <c r="G1391">
        <v>7.6</v>
      </c>
      <c r="H1391">
        <v>19.2</v>
      </c>
      <c r="I1391">
        <v>22.7</v>
      </c>
      <c r="J1391">
        <v>5.6</v>
      </c>
      <c r="K1391" t="s">
        <v>22</v>
      </c>
      <c r="L1391" t="s">
        <v>21</v>
      </c>
      <c r="M1391" s="42">
        <v>98427.53</v>
      </c>
      <c r="N1391" s="4">
        <v>81.920924420000006</v>
      </c>
      <c r="O1391" s="5">
        <v>8063274.2460000003</v>
      </c>
      <c r="P1391">
        <v>1390</v>
      </c>
    </row>
    <row r="1392" spans="1:16" hidden="1" x14ac:dyDescent="0.3">
      <c r="A1392" s="3">
        <v>43395</v>
      </c>
      <c r="B1392" s="3" t="str">
        <f t="shared" si="21"/>
        <v>Q4-2018</v>
      </c>
      <c r="C1392" t="s">
        <v>18</v>
      </c>
      <c r="D1392">
        <v>43</v>
      </c>
      <c r="E1392" t="s">
        <v>7</v>
      </c>
      <c r="F1392" s="1" t="str">
        <f>TEXT(EnergyDemand__2_14[[#This Row],[Date]],"yyyy")</f>
        <v>2018</v>
      </c>
      <c r="G1392">
        <v>8.9</v>
      </c>
      <c r="H1392">
        <v>27</v>
      </c>
      <c r="I1392">
        <v>25.7</v>
      </c>
      <c r="J1392">
        <v>0</v>
      </c>
      <c r="K1392" t="s">
        <v>22</v>
      </c>
      <c r="L1392" t="s">
        <v>21</v>
      </c>
      <c r="M1392" s="42">
        <v>105893.61500000001</v>
      </c>
      <c r="N1392" s="4">
        <v>84.175390419999999</v>
      </c>
      <c r="O1392" s="5">
        <v>8913636.3856000006</v>
      </c>
      <c r="P1392">
        <v>1391</v>
      </c>
    </row>
    <row r="1393" spans="1:16" hidden="1" x14ac:dyDescent="0.3">
      <c r="A1393" s="3">
        <v>43396</v>
      </c>
      <c r="B1393" s="3" t="str">
        <f t="shared" si="21"/>
        <v>Q4-2018</v>
      </c>
      <c r="C1393" t="s">
        <v>18</v>
      </c>
      <c r="D1393">
        <v>43</v>
      </c>
      <c r="E1393" t="s">
        <v>8</v>
      </c>
      <c r="F1393" s="1" t="str">
        <f>TEXT(EnergyDemand__2_14[[#This Row],[Date]],"yyyy")</f>
        <v>2018</v>
      </c>
      <c r="G1393">
        <v>13</v>
      </c>
      <c r="H1393">
        <v>18.8</v>
      </c>
      <c r="I1393">
        <v>16.7</v>
      </c>
      <c r="J1393">
        <v>0</v>
      </c>
      <c r="K1393" t="s">
        <v>22</v>
      </c>
      <c r="L1393" t="s">
        <v>21</v>
      </c>
      <c r="M1393" s="42">
        <v>109241.565</v>
      </c>
      <c r="N1393" s="4">
        <v>90.935335870000003</v>
      </c>
      <c r="O1393" s="5">
        <v>9933918.4042000007</v>
      </c>
      <c r="P1393">
        <v>1392</v>
      </c>
    </row>
    <row r="1394" spans="1:16" hidden="1" x14ac:dyDescent="0.3">
      <c r="A1394" s="3">
        <v>43397</v>
      </c>
      <c r="B1394" s="3" t="str">
        <f t="shared" si="21"/>
        <v>Q4-2018</v>
      </c>
      <c r="C1394" t="s">
        <v>18</v>
      </c>
      <c r="D1394">
        <v>43</v>
      </c>
      <c r="E1394" t="s">
        <v>9</v>
      </c>
      <c r="F1394" s="1" t="str">
        <f>TEXT(EnergyDemand__2_14[[#This Row],[Date]],"yyyy")</f>
        <v>2018</v>
      </c>
      <c r="G1394">
        <v>9.1999999999999993</v>
      </c>
      <c r="H1394">
        <v>15.5</v>
      </c>
      <c r="I1394">
        <v>19.7</v>
      </c>
      <c r="J1394">
        <v>0</v>
      </c>
      <c r="K1394" t="s">
        <v>22</v>
      </c>
      <c r="L1394" t="s">
        <v>21</v>
      </c>
      <c r="M1394" s="42">
        <v>111423.36500000001</v>
      </c>
      <c r="N1394" s="4">
        <v>93.344752569999997</v>
      </c>
      <c r="O1394" s="5">
        <v>10400786.4364</v>
      </c>
      <c r="P1394">
        <v>1393</v>
      </c>
    </row>
    <row r="1395" spans="1:16" hidden="1" x14ac:dyDescent="0.3">
      <c r="A1395" s="3">
        <v>43398</v>
      </c>
      <c r="B1395" s="3" t="str">
        <f t="shared" si="21"/>
        <v>Q4-2018</v>
      </c>
      <c r="C1395" t="s">
        <v>18</v>
      </c>
      <c r="D1395">
        <v>43</v>
      </c>
      <c r="E1395" t="s">
        <v>3</v>
      </c>
      <c r="F1395" s="1" t="str">
        <f>TEXT(EnergyDemand__2_14[[#This Row],[Date]],"yyyy")</f>
        <v>2018</v>
      </c>
      <c r="G1395">
        <v>6.4</v>
      </c>
      <c r="H1395">
        <v>19.5</v>
      </c>
      <c r="I1395">
        <v>25</v>
      </c>
      <c r="J1395">
        <v>0</v>
      </c>
      <c r="K1395" t="s">
        <v>22</v>
      </c>
      <c r="L1395" t="s">
        <v>21</v>
      </c>
      <c r="M1395" s="42">
        <v>112414.39</v>
      </c>
      <c r="N1395" s="4">
        <v>115.427252</v>
      </c>
      <c r="O1395" s="5">
        <v>12975684.123</v>
      </c>
      <c r="P1395">
        <v>1394</v>
      </c>
    </row>
    <row r="1396" spans="1:16" hidden="1" x14ac:dyDescent="0.3">
      <c r="A1396" s="3">
        <v>43399</v>
      </c>
      <c r="B1396" s="3" t="str">
        <f t="shared" si="21"/>
        <v>Q4-2018</v>
      </c>
      <c r="C1396" t="s">
        <v>18</v>
      </c>
      <c r="D1396">
        <v>43</v>
      </c>
      <c r="E1396" t="s">
        <v>4</v>
      </c>
      <c r="F1396" s="1" t="str">
        <f>TEXT(EnergyDemand__2_14[[#This Row],[Date]],"yyyy")</f>
        <v>2018</v>
      </c>
      <c r="G1396">
        <v>9.6</v>
      </c>
      <c r="H1396">
        <v>18.3</v>
      </c>
      <c r="I1396">
        <v>23.7</v>
      </c>
      <c r="J1396">
        <v>0</v>
      </c>
      <c r="K1396" t="s">
        <v>22</v>
      </c>
      <c r="L1396" t="s">
        <v>21</v>
      </c>
      <c r="M1396" s="42">
        <v>111145.12</v>
      </c>
      <c r="N1396" s="4">
        <v>111.2042443</v>
      </c>
      <c r="O1396" s="5">
        <v>12359809.077199999</v>
      </c>
      <c r="P1396">
        <v>1395</v>
      </c>
    </row>
    <row r="1397" spans="1:16" hidden="1" x14ac:dyDescent="0.3">
      <c r="A1397" s="3">
        <v>43400</v>
      </c>
      <c r="B1397" s="3" t="str">
        <f t="shared" si="21"/>
        <v>Q4-2018</v>
      </c>
      <c r="C1397" t="s">
        <v>18</v>
      </c>
      <c r="D1397">
        <v>43</v>
      </c>
      <c r="E1397" t="s">
        <v>5</v>
      </c>
      <c r="F1397" s="1" t="str">
        <f>TEXT(EnergyDemand__2_14[[#This Row],[Date]],"yyyy")</f>
        <v>2018</v>
      </c>
      <c r="G1397">
        <v>11.3</v>
      </c>
      <c r="H1397">
        <v>19.600000000000001</v>
      </c>
      <c r="I1397">
        <v>20.5</v>
      </c>
      <c r="J1397">
        <v>0</v>
      </c>
      <c r="K1397" t="s">
        <v>22</v>
      </c>
      <c r="L1397" t="s">
        <v>21</v>
      </c>
      <c r="M1397" s="42">
        <v>97973.985000000001</v>
      </c>
      <c r="N1397" s="4">
        <v>98.832267079999994</v>
      </c>
      <c r="O1397" s="5">
        <v>9682991.0524000004</v>
      </c>
      <c r="P1397">
        <v>1396</v>
      </c>
    </row>
    <row r="1398" spans="1:16" hidden="1" x14ac:dyDescent="0.3">
      <c r="A1398" s="3">
        <v>43401</v>
      </c>
      <c r="B1398" s="3" t="str">
        <f t="shared" si="21"/>
        <v>Q4-2018</v>
      </c>
      <c r="C1398" t="s">
        <v>18</v>
      </c>
      <c r="D1398">
        <v>43</v>
      </c>
      <c r="E1398" t="s">
        <v>6</v>
      </c>
      <c r="F1398" s="1" t="str">
        <f>TEXT(EnergyDemand__2_14[[#This Row],[Date]],"yyyy")</f>
        <v>2018</v>
      </c>
      <c r="G1398">
        <v>9.3000000000000007</v>
      </c>
      <c r="H1398">
        <v>15.9</v>
      </c>
      <c r="I1398">
        <v>22.8</v>
      </c>
      <c r="J1398">
        <v>0</v>
      </c>
      <c r="K1398" t="s">
        <v>22</v>
      </c>
      <c r="L1398" t="s">
        <v>21</v>
      </c>
      <c r="M1398" s="42">
        <v>95624.014999999999</v>
      </c>
      <c r="N1398" s="4">
        <v>110.2151781</v>
      </c>
      <c r="O1398" s="5">
        <v>10539217.843900001</v>
      </c>
      <c r="P1398">
        <v>1397</v>
      </c>
    </row>
    <row r="1399" spans="1:16" hidden="1" x14ac:dyDescent="0.3">
      <c r="A1399" s="3">
        <v>43402</v>
      </c>
      <c r="B1399" s="3" t="str">
        <f t="shared" si="21"/>
        <v>Q4-2018</v>
      </c>
      <c r="C1399" t="s">
        <v>18</v>
      </c>
      <c r="D1399">
        <v>44</v>
      </c>
      <c r="E1399" t="s">
        <v>7</v>
      </c>
      <c r="F1399" s="1" t="str">
        <f>TEXT(EnergyDemand__2_14[[#This Row],[Date]],"yyyy")</f>
        <v>2018</v>
      </c>
      <c r="G1399">
        <v>9.1</v>
      </c>
      <c r="H1399">
        <v>17</v>
      </c>
      <c r="I1399">
        <v>25.6</v>
      </c>
      <c r="J1399">
        <v>0</v>
      </c>
      <c r="K1399" t="s">
        <v>22</v>
      </c>
      <c r="L1399" t="s">
        <v>21</v>
      </c>
      <c r="M1399" s="42">
        <v>110196.61500000001</v>
      </c>
      <c r="N1399" s="4">
        <v>142.33806010000001</v>
      </c>
      <c r="O1399" s="5">
        <v>15685172.4087</v>
      </c>
      <c r="P1399">
        <v>1398</v>
      </c>
    </row>
    <row r="1400" spans="1:16" hidden="1" x14ac:dyDescent="0.3">
      <c r="A1400" s="3">
        <v>43403</v>
      </c>
      <c r="B1400" s="3" t="str">
        <f t="shared" si="21"/>
        <v>Q4-2018</v>
      </c>
      <c r="C1400" t="s">
        <v>18</v>
      </c>
      <c r="D1400">
        <v>44</v>
      </c>
      <c r="E1400" t="s">
        <v>8</v>
      </c>
      <c r="F1400" s="1" t="str">
        <f>TEXT(EnergyDemand__2_14[[#This Row],[Date]],"yyyy")</f>
        <v>2018</v>
      </c>
      <c r="G1400">
        <v>8.3000000000000007</v>
      </c>
      <c r="H1400">
        <v>25.2</v>
      </c>
      <c r="I1400">
        <v>25.8</v>
      </c>
      <c r="J1400">
        <v>0</v>
      </c>
      <c r="K1400" t="s">
        <v>22</v>
      </c>
      <c r="L1400" t="s">
        <v>21</v>
      </c>
      <c r="M1400" s="42">
        <v>113459.02499999999</v>
      </c>
      <c r="N1400" s="4">
        <v>149.08062029999999</v>
      </c>
      <c r="O1400" s="5">
        <v>16914541.825599998</v>
      </c>
      <c r="P1400">
        <v>1399</v>
      </c>
    </row>
    <row r="1401" spans="1:16" hidden="1" x14ac:dyDescent="0.3">
      <c r="A1401" s="3">
        <v>43404</v>
      </c>
      <c r="B1401" s="3" t="str">
        <f t="shared" si="21"/>
        <v>Q4-2018</v>
      </c>
      <c r="C1401" t="s">
        <v>18</v>
      </c>
      <c r="D1401">
        <v>44</v>
      </c>
      <c r="E1401" t="s">
        <v>9</v>
      </c>
      <c r="F1401" s="1" t="str">
        <f>TEXT(EnergyDemand__2_14[[#This Row],[Date]],"yyyy")</f>
        <v>2018</v>
      </c>
      <c r="G1401">
        <v>13</v>
      </c>
      <c r="H1401">
        <v>19.5</v>
      </c>
      <c r="I1401">
        <v>16.7</v>
      </c>
      <c r="J1401">
        <v>0</v>
      </c>
      <c r="K1401" t="s">
        <v>22</v>
      </c>
      <c r="L1401" t="s">
        <v>21</v>
      </c>
      <c r="M1401" s="42">
        <v>114402.745</v>
      </c>
      <c r="N1401" s="4">
        <v>121.6154276</v>
      </c>
      <c r="O1401" s="5">
        <v>13913138.751800001</v>
      </c>
      <c r="P1401">
        <v>1400</v>
      </c>
    </row>
    <row r="1402" spans="1:16" hidden="1" x14ac:dyDescent="0.3">
      <c r="A1402" s="3">
        <v>43405</v>
      </c>
      <c r="B1402" s="3" t="str">
        <f t="shared" si="21"/>
        <v>Q4-2018</v>
      </c>
      <c r="C1402" t="s">
        <v>19</v>
      </c>
      <c r="D1402">
        <v>44</v>
      </c>
      <c r="E1402" t="s">
        <v>3</v>
      </c>
      <c r="F1402" s="1" t="str">
        <f>TEXT(EnergyDemand__2_14[[#This Row],[Date]],"yyyy")</f>
        <v>2018</v>
      </c>
      <c r="G1402">
        <v>12.8</v>
      </c>
      <c r="H1402">
        <v>34.299999999999997</v>
      </c>
      <c r="I1402">
        <v>14.2</v>
      </c>
      <c r="J1402">
        <v>0</v>
      </c>
      <c r="K1402" t="s">
        <v>22</v>
      </c>
      <c r="L1402" t="s">
        <v>21</v>
      </c>
      <c r="M1402" s="42">
        <v>119350.66499999999</v>
      </c>
      <c r="N1402" s="4">
        <v>101.7889277</v>
      </c>
      <c r="O1402" s="5">
        <v>12148576.2106</v>
      </c>
      <c r="P1402">
        <v>1401</v>
      </c>
    </row>
    <row r="1403" spans="1:16" hidden="1" x14ac:dyDescent="0.3">
      <c r="A1403" s="3">
        <v>43406</v>
      </c>
      <c r="B1403" s="3" t="str">
        <f t="shared" si="21"/>
        <v>Q4-2018</v>
      </c>
      <c r="C1403" t="s">
        <v>19</v>
      </c>
      <c r="D1403">
        <v>44</v>
      </c>
      <c r="E1403" t="s">
        <v>4</v>
      </c>
      <c r="F1403" s="1" t="str">
        <f>TEXT(EnergyDemand__2_14[[#This Row],[Date]],"yyyy")</f>
        <v>2018</v>
      </c>
      <c r="G1403">
        <v>16.3</v>
      </c>
      <c r="H1403">
        <v>31.6</v>
      </c>
      <c r="I1403">
        <v>13.4</v>
      </c>
      <c r="J1403">
        <v>0</v>
      </c>
      <c r="K1403" t="s">
        <v>22</v>
      </c>
      <c r="L1403" t="s">
        <v>21</v>
      </c>
      <c r="M1403" s="42">
        <v>116793.855</v>
      </c>
      <c r="N1403" s="4">
        <v>79.019020170000005</v>
      </c>
      <c r="O1403" s="5">
        <v>9228935.9839999992</v>
      </c>
      <c r="P1403">
        <v>1402</v>
      </c>
    </row>
    <row r="1404" spans="1:16" hidden="1" x14ac:dyDescent="0.3">
      <c r="A1404" s="3">
        <v>43407</v>
      </c>
      <c r="B1404" s="3" t="str">
        <f t="shared" si="21"/>
        <v>Q4-2018</v>
      </c>
      <c r="C1404" t="s">
        <v>19</v>
      </c>
      <c r="D1404">
        <v>44</v>
      </c>
      <c r="E1404" t="s">
        <v>5</v>
      </c>
      <c r="F1404" s="1" t="str">
        <f>TEXT(EnergyDemand__2_14[[#This Row],[Date]],"yyyy")</f>
        <v>2018</v>
      </c>
      <c r="G1404">
        <v>12.6</v>
      </c>
      <c r="H1404">
        <v>20.9</v>
      </c>
      <c r="I1404">
        <v>19.899999999999999</v>
      </c>
      <c r="J1404">
        <v>0.2</v>
      </c>
      <c r="K1404" t="s">
        <v>22</v>
      </c>
      <c r="L1404" t="s">
        <v>21</v>
      </c>
      <c r="M1404" s="42">
        <v>93859.285000000003</v>
      </c>
      <c r="N1404" s="4">
        <v>74.729665089999997</v>
      </c>
      <c r="O1404" s="5">
        <v>7014072.9336000001</v>
      </c>
      <c r="P1404">
        <v>1403</v>
      </c>
    </row>
    <row r="1405" spans="1:16" hidden="1" x14ac:dyDescent="0.3">
      <c r="A1405" s="3">
        <v>43408</v>
      </c>
      <c r="B1405" s="3" t="str">
        <f t="shared" si="21"/>
        <v>Q4-2018</v>
      </c>
      <c r="C1405" t="s">
        <v>19</v>
      </c>
      <c r="D1405">
        <v>44</v>
      </c>
      <c r="E1405" t="s">
        <v>6</v>
      </c>
      <c r="F1405" s="1" t="str">
        <f>TEXT(EnergyDemand__2_14[[#This Row],[Date]],"yyyy")</f>
        <v>2018</v>
      </c>
      <c r="G1405">
        <v>9.1999999999999993</v>
      </c>
      <c r="H1405">
        <v>20.9</v>
      </c>
      <c r="I1405">
        <v>19.7</v>
      </c>
      <c r="J1405">
        <v>0</v>
      </c>
      <c r="K1405" t="s">
        <v>22</v>
      </c>
      <c r="L1405" t="s">
        <v>21</v>
      </c>
      <c r="M1405" s="42">
        <v>96432.625</v>
      </c>
      <c r="N1405" s="4">
        <v>90.901472760000004</v>
      </c>
      <c r="O1405" s="5">
        <v>8765867.6346000005</v>
      </c>
      <c r="P1405">
        <v>1404</v>
      </c>
    </row>
    <row r="1406" spans="1:16" hidden="1" x14ac:dyDescent="0.3">
      <c r="A1406" s="3">
        <v>43409</v>
      </c>
      <c r="B1406" s="3" t="str">
        <f t="shared" si="21"/>
        <v>Q4-2018</v>
      </c>
      <c r="C1406" t="s">
        <v>19</v>
      </c>
      <c r="D1406">
        <v>45</v>
      </c>
      <c r="E1406" t="s">
        <v>7</v>
      </c>
      <c r="F1406" s="1" t="str">
        <f>TEXT(EnergyDemand__2_14[[#This Row],[Date]],"yyyy")</f>
        <v>2018</v>
      </c>
      <c r="G1406">
        <v>14.5</v>
      </c>
      <c r="H1406">
        <v>28.6</v>
      </c>
      <c r="I1406">
        <v>15.8</v>
      </c>
      <c r="J1406">
        <v>2.8</v>
      </c>
      <c r="K1406" t="s">
        <v>22</v>
      </c>
      <c r="L1406" t="s">
        <v>21</v>
      </c>
      <c r="M1406" s="42">
        <v>107014.075</v>
      </c>
      <c r="N1406" s="4">
        <v>104.6322227</v>
      </c>
      <c r="O1406" s="5">
        <v>11197120.5274</v>
      </c>
      <c r="P1406">
        <v>1405</v>
      </c>
    </row>
    <row r="1407" spans="1:16" hidden="1" x14ac:dyDescent="0.3">
      <c r="A1407" s="3">
        <v>43410</v>
      </c>
      <c r="B1407" s="3" t="str">
        <f t="shared" si="21"/>
        <v>Q4-2018</v>
      </c>
      <c r="C1407" t="s">
        <v>19</v>
      </c>
      <c r="D1407">
        <v>45</v>
      </c>
      <c r="E1407" t="s">
        <v>8</v>
      </c>
      <c r="F1407" s="1" t="str">
        <f>TEXT(EnergyDemand__2_14[[#This Row],[Date]],"yyyy")</f>
        <v>2018</v>
      </c>
      <c r="G1407">
        <v>16.3</v>
      </c>
      <c r="H1407">
        <v>21.4</v>
      </c>
      <c r="I1407">
        <v>7.8</v>
      </c>
      <c r="J1407">
        <v>4.4000000000000004</v>
      </c>
      <c r="K1407" t="s">
        <v>22</v>
      </c>
      <c r="L1407" t="s">
        <v>22</v>
      </c>
      <c r="M1407" s="42">
        <v>100696.565</v>
      </c>
      <c r="N1407" s="4">
        <v>115.778035</v>
      </c>
      <c r="O1407" s="5">
        <v>11658450.426899999</v>
      </c>
      <c r="P1407">
        <v>1406</v>
      </c>
    </row>
    <row r="1408" spans="1:16" hidden="1" x14ac:dyDescent="0.3">
      <c r="A1408" s="3">
        <v>43411</v>
      </c>
      <c r="B1408" s="3" t="str">
        <f t="shared" si="21"/>
        <v>Q4-2018</v>
      </c>
      <c r="C1408" t="s">
        <v>19</v>
      </c>
      <c r="D1408">
        <v>45</v>
      </c>
      <c r="E1408" t="s">
        <v>9</v>
      </c>
      <c r="F1408" s="1" t="str">
        <f>TEXT(EnergyDemand__2_14[[#This Row],[Date]],"yyyy")</f>
        <v>2018</v>
      </c>
      <c r="G1408">
        <v>11.1</v>
      </c>
      <c r="H1408">
        <v>17.2</v>
      </c>
      <c r="I1408">
        <v>18.2</v>
      </c>
      <c r="J1408">
        <v>35.799999999999997</v>
      </c>
      <c r="K1408" t="s">
        <v>22</v>
      </c>
      <c r="L1408" t="s">
        <v>21</v>
      </c>
      <c r="M1408" s="42">
        <v>106387.19500000001</v>
      </c>
      <c r="N1408" s="4">
        <v>95.569564769999999</v>
      </c>
      <c r="O1408" s="5">
        <v>10167377.9233</v>
      </c>
      <c r="P1408">
        <v>1407</v>
      </c>
    </row>
    <row r="1409" spans="1:16" hidden="1" x14ac:dyDescent="0.3">
      <c r="A1409" s="3">
        <v>43412</v>
      </c>
      <c r="B1409" s="3" t="str">
        <f t="shared" si="21"/>
        <v>Q4-2018</v>
      </c>
      <c r="C1409" t="s">
        <v>19</v>
      </c>
      <c r="D1409">
        <v>45</v>
      </c>
      <c r="E1409" t="s">
        <v>3</v>
      </c>
      <c r="F1409" s="1" t="str">
        <f>TEXT(EnergyDemand__2_14[[#This Row],[Date]],"yyyy")</f>
        <v>2018</v>
      </c>
      <c r="G1409">
        <v>7.7</v>
      </c>
      <c r="H1409">
        <v>17</v>
      </c>
      <c r="I1409">
        <v>22.7</v>
      </c>
      <c r="J1409">
        <v>3</v>
      </c>
      <c r="K1409" t="s">
        <v>22</v>
      </c>
      <c r="L1409" t="s">
        <v>21</v>
      </c>
      <c r="M1409" s="42">
        <v>109430.37</v>
      </c>
      <c r="N1409" s="4">
        <v>91.884517419999995</v>
      </c>
      <c r="O1409" s="5">
        <v>10054956.738500001</v>
      </c>
      <c r="P1409">
        <v>1408</v>
      </c>
    </row>
    <row r="1410" spans="1:16" hidden="1" x14ac:dyDescent="0.3">
      <c r="A1410" s="3">
        <v>43413</v>
      </c>
      <c r="B1410" s="3" t="str">
        <f t="shared" ref="B1410:B1473" si="22">"Q" &amp;INT((MONTH(A1410)+2)/3) &amp; "-" &amp; YEAR(A1410)</f>
        <v>Q4-2018</v>
      </c>
      <c r="C1410" t="s">
        <v>19</v>
      </c>
      <c r="D1410">
        <v>45</v>
      </c>
      <c r="E1410" t="s">
        <v>4</v>
      </c>
      <c r="F1410" s="1" t="str">
        <f>TEXT(EnergyDemand__2_14[[#This Row],[Date]],"yyyy")</f>
        <v>2018</v>
      </c>
      <c r="G1410">
        <v>8</v>
      </c>
      <c r="H1410">
        <v>20</v>
      </c>
      <c r="I1410">
        <v>14.8</v>
      </c>
      <c r="J1410">
        <v>0</v>
      </c>
      <c r="K1410" t="s">
        <v>22</v>
      </c>
      <c r="L1410" t="s">
        <v>21</v>
      </c>
      <c r="M1410" s="42">
        <v>112506.95</v>
      </c>
      <c r="N1410" s="4">
        <v>101.7347422</v>
      </c>
      <c r="O1410" s="5">
        <v>11445865.554</v>
      </c>
      <c r="P1410">
        <v>1409</v>
      </c>
    </row>
    <row r="1411" spans="1:16" hidden="1" x14ac:dyDescent="0.3">
      <c r="A1411" s="3">
        <v>43414</v>
      </c>
      <c r="B1411" s="3" t="str">
        <f t="shared" si="22"/>
        <v>Q4-2018</v>
      </c>
      <c r="C1411" t="s">
        <v>19</v>
      </c>
      <c r="D1411">
        <v>45</v>
      </c>
      <c r="E1411" t="s">
        <v>5</v>
      </c>
      <c r="F1411" s="1" t="str">
        <f>TEXT(EnergyDemand__2_14[[#This Row],[Date]],"yyyy")</f>
        <v>2018</v>
      </c>
      <c r="G1411">
        <v>9</v>
      </c>
      <c r="H1411">
        <v>20.3</v>
      </c>
      <c r="I1411">
        <v>27.3</v>
      </c>
      <c r="J1411">
        <v>0</v>
      </c>
      <c r="K1411" t="s">
        <v>22</v>
      </c>
      <c r="L1411" t="s">
        <v>21</v>
      </c>
      <c r="M1411" s="42">
        <v>100203.55</v>
      </c>
      <c r="N1411" s="4">
        <v>86.725271390000003</v>
      </c>
      <c r="O1411" s="5">
        <v>8690180.068</v>
      </c>
      <c r="P1411">
        <v>1410</v>
      </c>
    </row>
    <row r="1412" spans="1:16" hidden="1" x14ac:dyDescent="0.3">
      <c r="A1412" s="3">
        <v>43415</v>
      </c>
      <c r="B1412" s="3" t="str">
        <f t="shared" si="22"/>
        <v>Q4-2018</v>
      </c>
      <c r="C1412" t="s">
        <v>19</v>
      </c>
      <c r="D1412">
        <v>45</v>
      </c>
      <c r="E1412" t="s">
        <v>6</v>
      </c>
      <c r="F1412" s="1" t="str">
        <f>TEXT(EnergyDemand__2_14[[#This Row],[Date]],"yyyy")</f>
        <v>2018</v>
      </c>
      <c r="G1412">
        <v>9.3000000000000007</v>
      </c>
      <c r="H1412">
        <v>19.600000000000001</v>
      </c>
      <c r="I1412">
        <v>29.1</v>
      </c>
      <c r="J1412">
        <v>0.2</v>
      </c>
      <c r="K1412" t="s">
        <v>22</v>
      </c>
      <c r="L1412" t="s">
        <v>21</v>
      </c>
      <c r="M1412" s="42">
        <v>94602.89</v>
      </c>
      <c r="N1412" s="4">
        <v>76.672204399999998</v>
      </c>
      <c r="O1412" s="5">
        <v>7253412.1189000001</v>
      </c>
      <c r="P1412">
        <v>1411</v>
      </c>
    </row>
    <row r="1413" spans="1:16" hidden="1" x14ac:dyDescent="0.3">
      <c r="A1413" s="3">
        <v>43416</v>
      </c>
      <c r="B1413" s="3" t="str">
        <f t="shared" si="22"/>
        <v>Q4-2018</v>
      </c>
      <c r="C1413" t="s">
        <v>19</v>
      </c>
      <c r="D1413">
        <v>46</v>
      </c>
      <c r="E1413" t="s">
        <v>7</v>
      </c>
      <c r="F1413" s="1" t="str">
        <f>TEXT(EnergyDemand__2_14[[#This Row],[Date]],"yyyy")</f>
        <v>2018</v>
      </c>
      <c r="G1413">
        <v>10.9</v>
      </c>
      <c r="H1413">
        <v>30.2</v>
      </c>
      <c r="I1413">
        <v>17.5</v>
      </c>
      <c r="J1413">
        <v>0</v>
      </c>
      <c r="K1413" t="s">
        <v>22</v>
      </c>
      <c r="L1413" t="s">
        <v>21</v>
      </c>
      <c r="M1413" s="42">
        <v>114159.595</v>
      </c>
      <c r="N1413" s="4">
        <v>105.4518321</v>
      </c>
      <c r="O1413" s="5">
        <v>12038338.444499999</v>
      </c>
      <c r="P1413">
        <v>1412</v>
      </c>
    </row>
    <row r="1414" spans="1:16" hidden="1" x14ac:dyDescent="0.3">
      <c r="A1414" s="3">
        <v>43417</v>
      </c>
      <c r="B1414" s="3" t="str">
        <f t="shared" si="22"/>
        <v>Q4-2018</v>
      </c>
      <c r="C1414" t="s">
        <v>19</v>
      </c>
      <c r="D1414">
        <v>46</v>
      </c>
      <c r="E1414" t="s">
        <v>8</v>
      </c>
      <c r="F1414" s="1" t="str">
        <f>TEXT(EnergyDemand__2_14[[#This Row],[Date]],"yyyy")</f>
        <v>2018</v>
      </c>
      <c r="G1414">
        <v>16.899999999999999</v>
      </c>
      <c r="H1414">
        <v>30.5</v>
      </c>
      <c r="I1414">
        <v>18.399999999999999</v>
      </c>
      <c r="J1414">
        <v>0</v>
      </c>
      <c r="K1414" t="s">
        <v>22</v>
      </c>
      <c r="L1414" t="s">
        <v>21</v>
      </c>
      <c r="M1414" s="42">
        <v>120185.265</v>
      </c>
      <c r="N1414" s="4">
        <v>111.5733647</v>
      </c>
      <c r="O1414" s="5">
        <v>13409474.4034</v>
      </c>
      <c r="P1414">
        <v>1413</v>
      </c>
    </row>
    <row r="1415" spans="1:16" hidden="1" x14ac:dyDescent="0.3">
      <c r="A1415" s="3">
        <v>43418</v>
      </c>
      <c r="B1415" s="3" t="str">
        <f t="shared" si="22"/>
        <v>Q4-2018</v>
      </c>
      <c r="C1415" t="s">
        <v>19</v>
      </c>
      <c r="D1415">
        <v>46</v>
      </c>
      <c r="E1415" t="s">
        <v>9</v>
      </c>
      <c r="F1415" s="1" t="str">
        <f>TEXT(EnergyDemand__2_14[[#This Row],[Date]],"yyyy")</f>
        <v>2018</v>
      </c>
      <c r="G1415">
        <v>14.8</v>
      </c>
      <c r="H1415">
        <v>17.3</v>
      </c>
      <c r="I1415">
        <v>7.2</v>
      </c>
      <c r="J1415">
        <v>6.2</v>
      </c>
      <c r="K1415" t="s">
        <v>22</v>
      </c>
      <c r="L1415" t="s">
        <v>21</v>
      </c>
      <c r="M1415" s="42">
        <v>116487.58</v>
      </c>
      <c r="N1415" s="4">
        <v>119.62472270000001</v>
      </c>
      <c r="O1415" s="5">
        <v>13934794.455499999</v>
      </c>
      <c r="P1415">
        <v>1414</v>
      </c>
    </row>
    <row r="1416" spans="1:16" hidden="1" x14ac:dyDescent="0.3">
      <c r="A1416" s="3">
        <v>43419</v>
      </c>
      <c r="B1416" s="3" t="str">
        <f t="shared" si="22"/>
        <v>Q4-2018</v>
      </c>
      <c r="C1416" t="s">
        <v>19</v>
      </c>
      <c r="D1416">
        <v>46</v>
      </c>
      <c r="E1416" t="s">
        <v>3</v>
      </c>
      <c r="F1416" s="1" t="str">
        <f>TEXT(EnergyDemand__2_14[[#This Row],[Date]],"yyyy")</f>
        <v>2018</v>
      </c>
      <c r="G1416">
        <v>13.7</v>
      </c>
      <c r="H1416">
        <v>18.100000000000001</v>
      </c>
      <c r="I1416">
        <v>23.8</v>
      </c>
      <c r="J1416">
        <v>0.2</v>
      </c>
      <c r="K1416" t="s">
        <v>22</v>
      </c>
      <c r="L1416" t="s">
        <v>21</v>
      </c>
      <c r="M1416" s="42">
        <v>108628.34</v>
      </c>
      <c r="N1416" s="4">
        <v>96.501965749999997</v>
      </c>
      <c r="O1416" s="5">
        <v>10482848.3462</v>
      </c>
      <c r="P1416">
        <v>1415</v>
      </c>
    </row>
    <row r="1417" spans="1:16" hidden="1" x14ac:dyDescent="0.3">
      <c r="A1417" s="3">
        <v>43420</v>
      </c>
      <c r="B1417" s="3" t="str">
        <f t="shared" si="22"/>
        <v>Q4-2018</v>
      </c>
      <c r="C1417" t="s">
        <v>19</v>
      </c>
      <c r="D1417">
        <v>46</v>
      </c>
      <c r="E1417" t="s">
        <v>4</v>
      </c>
      <c r="F1417" s="1" t="str">
        <f>TEXT(EnergyDemand__2_14[[#This Row],[Date]],"yyyy")</f>
        <v>2018</v>
      </c>
      <c r="G1417">
        <v>8.3000000000000007</v>
      </c>
      <c r="H1417">
        <v>19</v>
      </c>
      <c r="I1417">
        <v>29.8</v>
      </c>
      <c r="J1417">
        <v>0</v>
      </c>
      <c r="K1417" t="s">
        <v>22</v>
      </c>
      <c r="L1417" t="s">
        <v>21</v>
      </c>
      <c r="M1417" s="42">
        <v>107405.925</v>
      </c>
      <c r="N1417" s="4">
        <v>97.767081950000005</v>
      </c>
      <c r="O1417" s="5">
        <v>10500763.871400001</v>
      </c>
      <c r="P1417">
        <v>1416</v>
      </c>
    </row>
    <row r="1418" spans="1:16" hidden="1" x14ac:dyDescent="0.3">
      <c r="A1418" s="3">
        <v>43421</v>
      </c>
      <c r="B1418" s="3" t="str">
        <f t="shared" si="22"/>
        <v>Q4-2018</v>
      </c>
      <c r="C1418" t="s">
        <v>19</v>
      </c>
      <c r="D1418">
        <v>46</v>
      </c>
      <c r="E1418" t="s">
        <v>5</v>
      </c>
      <c r="F1418" s="1" t="str">
        <f>TEXT(EnergyDemand__2_14[[#This Row],[Date]],"yyyy")</f>
        <v>2018</v>
      </c>
      <c r="G1418">
        <v>9.6</v>
      </c>
      <c r="H1418">
        <v>18.100000000000001</v>
      </c>
      <c r="I1418">
        <v>29.9</v>
      </c>
      <c r="J1418">
        <v>0</v>
      </c>
      <c r="K1418" t="s">
        <v>22</v>
      </c>
      <c r="L1418" t="s">
        <v>21</v>
      </c>
      <c r="M1418" s="42">
        <v>90498.92</v>
      </c>
      <c r="N1418" s="4">
        <v>83.267081379999993</v>
      </c>
      <c r="O1418" s="5">
        <v>7535580.9364</v>
      </c>
      <c r="P1418">
        <v>1417</v>
      </c>
    </row>
    <row r="1419" spans="1:16" hidden="1" x14ac:dyDescent="0.3">
      <c r="A1419" s="3">
        <v>43422</v>
      </c>
      <c r="B1419" s="3" t="str">
        <f t="shared" si="22"/>
        <v>Q4-2018</v>
      </c>
      <c r="C1419" t="s">
        <v>19</v>
      </c>
      <c r="D1419">
        <v>46</v>
      </c>
      <c r="E1419" t="s">
        <v>6</v>
      </c>
      <c r="F1419" s="1" t="str">
        <f>TEXT(EnergyDemand__2_14[[#This Row],[Date]],"yyyy")</f>
        <v>2018</v>
      </c>
      <c r="G1419">
        <v>9.8000000000000007</v>
      </c>
      <c r="H1419">
        <v>26.6</v>
      </c>
      <c r="I1419">
        <v>30.1</v>
      </c>
      <c r="J1419">
        <v>0</v>
      </c>
      <c r="K1419" t="s">
        <v>22</v>
      </c>
      <c r="L1419" t="s">
        <v>21</v>
      </c>
      <c r="M1419" s="42">
        <v>92043.13</v>
      </c>
      <c r="N1419" s="4">
        <v>89.24819359</v>
      </c>
      <c r="O1419" s="5">
        <v>8214683.0849000001</v>
      </c>
      <c r="P1419">
        <v>1418</v>
      </c>
    </row>
    <row r="1420" spans="1:16" hidden="1" x14ac:dyDescent="0.3">
      <c r="A1420" s="3">
        <v>43423</v>
      </c>
      <c r="B1420" s="3" t="str">
        <f t="shared" si="22"/>
        <v>Q4-2018</v>
      </c>
      <c r="C1420" t="s">
        <v>19</v>
      </c>
      <c r="D1420">
        <v>47</v>
      </c>
      <c r="E1420" t="s">
        <v>7</v>
      </c>
      <c r="F1420" s="1" t="str">
        <f>TEXT(EnergyDemand__2_14[[#This Row],[Date]],"yyyy")</f>
        <v>2018</v>
      </c>
      <c r="G1420">
        <v>15.4</v>
      </c>
      <c r="H1420">
        <v>30.9</v>
      </c>
      <c r="I1420">
        <v>27.5</v>
      </c>
      <c r="J1420">
        <v>0</v>
      </c>
      <c r="K1420" t="s">
        <v>22</v>
      </c>
      <c r="L1420" t="s">
        <v>21</v>
      </c>
      <c r="M1420" s="42">
        <v>113978.535</v>
      </c>
      <c r="N1420" s="4">
        <v>104.47126299999999</v>
      </c>
      <c r="O1420" s="5">
        <v>11907481.5063</v>
      </c>
      <c r="P1420">
        <v>1419</v>
      </c>
    </row>
    <row r="1421" spans="1:16" hidden="1" x14ac:dyDescent="0.3">
      <c r="A1421" s="3">
        <v>43424</v>
      </c>
      <c r="B1421" s="3" t="str">
        <f t="shared" si="22"/>
        <v>Q4-2018</v>
      </c>
      <c r="C1421" t="s">
        <v>19</v>
      </c>
      <c r="D1421">
        <v>47</v>
      </c>
      <c r="E1421" t="s">
        <v>8</v>
      </c>
      <c r="F1421" s="1" t="str">
        <f>TEXT(EnergyDemand__2_14[[#This Row],[Date]],"yyyy")</f>
        <v>2018</v>
      </c>
      <c r="G1421">
        <v>22.5</v>
      </c>
      <c r="H1421">
        <v>27.6</v>
      </c>
      <c r="I1421">
        <v>5.5</v>
      </c>
      <c r="J1421">
        <v>0</v>
      </c>
      <c r="K1421" t="s">
        <v>22</v>
      </c>
      <c r="L1421" t="s">
        <v>21</v>
      </c>
      <c r="M1421" s="42">
        <v>118330.625</v>
      </c>
      <c r="N1421" s="4">
        <v>110.715976</v>
      </c>
      <c r="O1421" s="5">
        <v>13101090.637599999</v>
      </c>
      <c r="P1421">
        <v>1420</v>
      </c>
    </row>
    <row r="1422" spans="1:16" hidden="1" x14ac:dyDescent="0.3">
      <c r="A1422" s="3">
        <v>43425</v>
      </c>
      <c r="B1422" s="3" t="str">
        <f t="shared" si="22"/>
        <v>Q4-2018</v>
      </c>
      <c r="C1422" t="s">
        <v>19</v>
      </c>
      <c r="D1422">
        <v>47</v>
      </c>
      <c r="E1422" t="s">
        <v>9</v>
      </c>
      <c r="F1422" s="1" t="str">
        <f>TEXT(EnergyDemand__2_14[[#This Row],[Date]],"yyyy")</f>
        <v>2018</v>
      </c>
      <c r="G1422">
        <v>12.3</v>
      </c>
      <c r="H1422">
        <v>23.2</v>
      </c>
      <c r="I1422">
        <v>24.2</v>
      </c>
      <c r="J1422">
        <v>24.2</v>
      </c>
      <c r="K1422" t="s">
        <v>22</v>
      </c>
      <c r="L1422" t="s">
        <v>21</v>
      </c>
      <c r="M1422" s="42">
        <v>106618.19500000001</v>
      </c>
      <c r="N1422" s="4">
        <v>100.42825310000001</v>
      </c>
      <c r="O1422" s="5">
        <v>10707479.0725</v>
      </c>
      <c r="P1422">
        <v>1421</v>
      </c>
    </row>
    <row r="1423" spans="1:16" hidden="1" x14ac:dyDescent="0.3">
      <c r="A1423" s="3">
        <v>43426</v>
      </c>
      <c r="B1423" s="3" t="str">
        <f t="shared" si="22"/>
        <v>Q4-2018</v>
      </c>
      <c r="C1423" t="s">
        <v>19</v>
      </c>
      <c r="D1423">
        <v>47</v>
      </c>
      <c r="E1423" t="s">
        <v>3</v>
      </c>
      <c r="F1423" s="1" t="str">
        <f>TEXT(EnergyDemand__2_14[[#This Row],[Date]],"yyyy")</f>
        <v>2018</v>
      </c>
      <c r="G1423">
        <v>9.6999999999999993</v>
      </c>
      <c r="H1423">
        <v>16.399999999999999</v>
      </c>
      <c r="I1423">
        <v>20.3</v>
      </c>
      <c r="J1423">
        <v>6.2</v>
      </c>
      <c r="K1423" t="s">
        <v>22</v>
      </c>
      <c r="L1423" t="s">
        <v>21</v>
      </c>
      <c r="M1423" s="42">
        <v>107278.83</v>
      </c>
      <c r="N1423" s="4">
        <v>77.208902539999997</v>
      </c>
      <c r="O1423" s="5">
        <v>8282880.7301000003</v>
      </c>
      <c r="P1423">
        <v>1422</v>
      </c>
    </row>
    <row r="1424" spans="1:16" hidden="1" x14ac:dyDescent="0.3">
      <c r="A1424" s="3">
        <v>43427</v>
      </c>
      <c r="B1424" s="3" t="str">
        <f t="shared" si="22"/>
        <v>Q4-2018</v>
      </c>
      <c r="C1424" t="s">
        <v>19</v>
      </c>
      <c r="D1424">
        <v>47</v>
      </c>
      <c r="E1424" t="s">
        <v>4</v>
      </c>
      <c r="F1424" s="1" t="str">
        <f>TEXT(EnergyDemand__2_14[[#This Row],[Date]],"yyyy")</f>
        <v>2018</v>
      </c>
      <c r="G1424">
        <v>11</v>
      </c>
      <c r="H1424">
        <v>14.5</v>
      </c>
      <c r="I1424">
        <v>3.5</v>
      </c>
      <c r="J1424">
        <v>6</v>
      </c>
      <c r="K1424" t="s">
        <v>22</v>
      </c>
      <c r="L1424" t="s">
        <v>21</v>
      </c>
      <c r="M1424" s="42">
        <v>113582.6</v>
      </c>
      <c r="N1424" s="4">
        <v>93.528906469999995</v>
      </c>
      <c r="O1424" s="5">
        <v>10623256.372</v>
      </c>
      <c r="P1424">
        <v>1423</v>
      </c>
    </row>
    <row r="1425" spans="1:16" hidden="1" x14ac:dyDescent="0.3">
      <c r="A1425" s="3">
        <v>43428</v>
      </c>
      <c r="B1425" s="3" t="str">
        <f t="shared" si="22"/>
        <v>Q4-2018</v>
      </c>
      <c r="C1425" t="s">
        <v>19</v>
      </c>
      <c r="D1425">
        <v>47</v>
      </c>
      <c r="E1425" t="s">
        <v>5</v>
      </c>
      <c r="F1425" s="1" t="str">
        <f>TEXT(EnergyDemand__2_14[[#This Row],[Date]],"yyyy")</f>
        <v>2018</v>
      </c>
      <c r="G1425">
        <v>11.1</v>
      </c>
      <c r="H1425">
        <v>16.899999999999999</v>
      </c>
      <c r="I1425">
        <v>15.8</v>
      </c>
      <c r="J1425">
        <v>7</v>
      </c>
      <c r="K1425" t="s">
        <v>22</v>
      </c>
      <c r="L1425" t="s">
        <v>21</v>
      </c>
      <c r="M1425" s="42">
        <v>101352.12</v>
      </c>
      <c r="N1425" s="4">
        <v>110.5056773</v>
      </c>
      <c r="O1425" s="5">
        <v>11199984.6664</v>
      </c>
      <c r="P1425">
        <v>1424</v>
      </c>
    </row>
    <row r="1426" spans="1:16" hidden="1" x14ac:dyDescent="0.3">
      <c r="A1426" s="3">
        <v>43429</v>
      </c>
      <c r="B1426" s="3" t="str">
        <f t="shared" si="22"/>
        <v>Q4-2018</v>
      </c>
      <c r="C1426" t="s">
        <v>19</v>
      </c>
      <c r="D1426">
        <v>47</v>
      </c>
      <c r="E1426" t="s">
        <v>6</v>
      </c>
      <c r="F1426" s="1" t="str">
        <f>TEXT(EnergyDemand__2_14[[#This Row],[Date]],"yyyy")</f>
        <v>2018</v>
      </c>
      <c r="G1426">
        <v>12.7</v>
      </c>
      <c r="H1426">
        <v>18.8</v>
      </c>
      <c r="I1426">
        <v>20.5</v>
      </c>
      <c r="J1426">
        <v>0.8</v>
      </c>
      <c r="K1426" t="s">
        <v>22</v>
      </c>
      <c r="L1426" t="s">
        <v>21</v>
      </c>
      <c r="M1426" s="42">
        <v>96240.41</v>
      </c>
      <c r="N1426" s="4">
        <v>116.4628124</v>
      </c>
      <c r="O1426" s="5">
        <v>11208428.815099999</v>
      </c>
      <c r="P1426">
        <v>1425</v>
      </c>
    </row>
    <row r="1427" spans="1:16" hidden="1" x14ac:dyDescent="0.3">
      <c r="A1427" s="3">
        <v>43430</v>
      </c>
      <c r="B1427" s="3" t="str">
        <f t="shared" si="22"/>
        <v>Q4-2018</v>
      </c>
      <c r="C1427" t="s">
        <v>19</v>
      </c>
      <c r="D1427">
        <v>48</v>
      </c>
      <c r="E1427" t="s">
        <v>7</v>
      </c>
      <c r="F1427" s="1" t="str">
        <f>TEXT(EnergyDemand__2_14[[#This Row],[Date]],"yyyy")</f>
        <v>2018</v>
      </c>
      <c r="G1427">
        <v>11.9</v>
      </c>
      <c r="H1427">
        <v>18.600000000000001</v>
      </c>
      <c r="I1427">
        <v>25.5</v>
      </c>
      <c r="J1427">
        <v>0</v>
      </c>
      <c r="K1427" t="s">
        <v>22</v>
      </c>
      <c r="L1427" t="s">
        <v>21</v>
      </c>
      <c r="M1427" s="42">
        <v>110547.605</v>
      </c>
      <c r="N1427" s="4">
        <v>112.20926300000001</v>
      </c>
      <c r="O1427" s="5">
        <v>12404465.283500001</v>
      </c>
      <c r="P1427">
        <v>1426</v>
      </c>
    </row>
    <row r="1428" spans="1:16" hidden="1" x14ac:dyDescent="0.3">
      <c r="A1428" s="3">
        <v>43431</v>
      </c>
      <c r="B1428" s="3" t="str">
        <f t="shared" si="22"/>
        <v>Q4-2018</v>
      </c>
      <c r="C1428" t="s">
        <v>19</v>
      </c>
      <c r="D1428">
        <v>48</v>
      </c>
      <c r="E1428" t="s">
        <v>8</v>
      </c>
      <c r="F1428" s="1" t="str">
        <f>TEXT(EnergyDemand__2_14[[#This Row],[Date]],"yyyy")</f>
        <v>2018</v>
      </c>
      <c r="G1428">
        <v>14.4</v>
      </c>
      <c r="H1428">
        <v>20</v>
      </c>
      <c r="I1428">
        <v>23.3</v>
      </c>
      <c r="J1428">
        <v>0.2</v>
      </c>
      <c r="K1428" t="s">
        <v>22</v>
      </c>
      <c r="L1428" t="s">
        <v>21</v>
      </c>
      <c r="M1428" s="42">
        <v>109706.42</v>
      </c>
      <c r="N1428" s="4">
        <v>109.76169760000001</v>
      </c>
      <c r="O1428" s="5">
        <v>12041562.8968</v>
      </c>
      <c r="P1428">
        <v>1427</v>
      </c>
    </row>
    <row r="1429" spans="1:16" hidden="1" x14ac:dyDescent="0.3">
      <c r="A1429" s="3">
        <v>43432</v>
      </c>
      <c r="B1429" s="3" t="str">
        <f t="shared" si="22"/>
        <v>Q4-2018</v>
      </c>
      <c r="C1429" t="s">
        <v>19</v>
      </c>
      <c r="D1429">
        <v>48</v>
      </c>
      <c r="E1429" t="s">
        <v>9</v>
      </c>
      <c r="F1429" s="1" t="str">
        <f>TEXT(EnergyDemand__2_14[[#This Row],[Date]],"yyyy")</f>
        <v>2018</v>
      </c>
      <c r="G1429">
        <v>14.4</v>
      </c>
      <c r="H1429">
        <v>20.8</v>
      </c>
      <c r="I1429">
        <v>18</v>
      </c>
      <c r="J1429">
        <v>0</v>
      </c>
      <c r="K1429" t="s">
        <v>22</v>
      </c>
      <c r="L1429" t="s">
        <v>21</v>
      </c>
      <c r="M1429" s="42">
        <v>106684.825</v>
      </c>
      <c r="N1429" s="4">
        <v>98.178259999999995</v>
      </c>
      <c r="O1429" s="5">
        <v>10474130.4869</v>
      </c>
      <c r="P1429">
        <v>1428</v>
      </c>
    </row>
    <row r="1430" spans="1:16" hidden="1" x14ac:dyDescent="0.3">
      <c r="A1430" s="3">
        <v>43433</v>
      </c>
      <c r="B1430" s="3" t="str">
        <f t="shared" si="22"/>
        <v>Q4-2018</v>
      </c>
      <c r="C1430" t="s">
        <v>19</v>
      </c>
      <c r="D1430">
        <v>48</v>
      </c>
      <c r="E1430" t="s">
        <v>3</v>
      </c>
      <c r="F1430" s="1" t="str">
        <f>TEXT(EnergyDemand__2_14[[#This Row],[Date]],"yyyy")</f>
        <v>2018</v>
      </c>
      <c r="G1430">
        <v>13.9</v>
      </c>
      <c r="H1430">
        <v>18.7</v>
      </c>
      <c r="I1430">
        <v>21.1</v>
      </c>
      <c r="J1430">
        <v>0.6</v>
      </c>
      <c r="K1430" t="s">
        <v>22</v>
      </c>
      <c r="L1430" t="s">
        <v>21</v>
      </c>
      <c r="M1430" s="42">
        <v>112586.74</v>
      </c>
      <c r="N1430" s="4">
        <v>116.3293321</v>
      </c>
      <c r="O1430" s="5">
        <v>13097140.2675</v>
      </c>
      <c r="P1430">
        <v>1429</v>
      </c>
    </row>
    <row r="1431" spans="1:16" hidden="1" x14ac:dyDescent="0.3">
      <c r="A1431" s="3">
        <v>43434</v>
      </c>
      <c r="B1431" s="3" t="str">
        <f t="shared" si="22"/>
        <v>Q4-2018</v>
      </c>
      <c r="C1431" t="s">
        <v>19</v>
      </c>
      <c r="D1431">
        <v>48</v>
      </c>
      <c r="E1431" t="s">
        <v>4</v>
      </c>
      <c r="F1431" s="1" t="str">
        <f>TEXT(EnergyDemand__2_14[[#This Row],[Date]],"yyyy")</f>
        <v>2018</v>
      </c>
      <c r="G1431">
        <v>14.7</v>
      </c>
      <c r="H1431">
        <v>20.8</v>
      </c>
      <c r="I1431">
        <v>28</v>
      </c>
      <c r="J1431">
        <v>0</v>
      </c>
      <c r="K1431" t="s">
        <v>22</v>
      </c>
      <c r="L1431" t="s">
        <v>21</v>
      </c>
      <c r="M1431" s="42">
        <v>110031.82</v>
      </c>
      <c r="N1431" s="4">
        <v>106.2941526</v>
      </c>
      <c r="O1431" s="5">
        <v>11695739.0659</v>
      </c>
      <c r="P1431">
        <v>1430</v>
      </c>
    </row>
    <row r="1432" spans="1:16" hidden="1" x14ac:dyDescent="0.3">
      <c r="A1432" s="3">
        <v>43435</v>
      </c>
      <c r="B1432" s="3" t="str">
        <f t="shared" si="22"/>
        <v>Q4-2018</v>
      </c>
      <c r="C1432" t="s">
        <v>20</v>
      </c>
      <c r="D1432">
        <v>48</v>
      </c>
      <c r="E1432" t="s">
        <v>5</v>
      </c>
      <c r="F1432" s="1" t="str">
        <f>TEXT(EnergyDemand__2_14[[#This Row],[Date]],"yyyy")</f>
        <v>2018</v>
      </c>
      <c r="G1432">
        <v>10.3</v>
      </c>
      <c r="H1432">
        <v>31.7</v>
      </c>
      <c r="I1432">
        <v>30.8</v>
      </c>
      <c r="J1432">
        <v>0</v>
      </c>
      <c r="K1432" t="s">
        <v>22</v>
      </c>
      <c r="L1432" t="s">
        <v>21</v>
      </c>
      <c r="M1432" s="42">
        <v>100725.24</v>
      </c>
      <c r="N1432" s="4">
        <v>71.104740500000005</v>
      </c>
      <c r="O1432" s="5">
        <v>7162042.0520000001</v>
      </c>
      <c r="P1432">
        <v>1431</v>
      </c>
    </row>
    <row r="1433" spans="1:16" hidden="1" x14ac:dyDescent="0.3">
      <c r="A1433" s="3">
        <v>43436</v>
      </c>
      <c r="B1433" s="3" t="str">
        <f t="shared" si="22"/>
        <v>Q4-2018</v>
      </c>
      <c r="C1433" t="s">
        <v>20</v>
      </c>
      <c r="D1433">
        <v>48</v>
      </c>
      <c r="E1433" t="s">
        <v>6</v>
      </c>
      <c r="F1433" s="1" t="str">
        <f>TEXT(EnergyDemand__2_14[[#This Row],[Date]],"yyyy")</f>
        <v>2018</v>
      </c>
      <c r="G1433">
        <v>12.2</v>
      </c>
      <c r="H1433">
        <v>19.5</v>
      </c>
      <c r="I1433">
        <v>18.899999999999999</v>
      </c>
      <c r="J1433">
        <v>10.4</v>
      </c>
      <c r="K1433" t="s">
        <v>22</v>
      </c>
      <c r="L1433" t="s">
        <v>21</v>
      </c>
      <c r="M1433" s="42">
        <v>88903.065000000002</v>
      </c>
      <c r="N1433" s="4">
        <v>24.455382029999999</v>
      </c>
      <c r="O1433" s="5">
        <v>2174158.4182000002</v>
      </c>
      <c r="P1433">
        <v>1432</v>
      </c>
    </row>
    <row r="1434" spans="1:16" hidden="1" x14ac:dyDescent="0.3">
      <c r="A1434" s="3">
        <v>43437</v>
      </c>
      <c r="B1434" s="3" t="str">
        <f t="shared" si="22"/>
        <v>Q4-2018</v>
      </c>
      <c r="C1434" t="s">
        <v>20</v>
      </c>
      <c r="D1434">
        <v>49</v>
      </c>
      <c r="E1434" t="s">
        <v>7</v>
      </c>
      <c r="F1434" s="1" t="str">
        <f>TEXT(EnergyDemand__2_14[[#This Row],[Date]],"yyyy")</f>
        <v>2018</v>
      </c>
      <c r="G1434">
        <v>13.3</v>
      </c>
      <c r="H1434">
        <v>23.6</v>
      </c>
      <c r="I1434">
        <v>13.4</v>
      </c>
      <c r="J1434">
        <v>0</v>
      </c>
      <c r="K1434" t="s">
        <v>22</v>
      </c>
      <c r="L1434" t="s">
        <v>21</v>
      </c>
      <c r="M1434" s="42">
        <v>107666.30499999999</v>
      </c>
      <c r="N1434" s="4">
        <v>71.126198709999997</v>
      </c>
      <c r="O1434" s="5">
        <v>7657895.0038000001</v>
      </c>
      <c r="P1434">
        <v>1433</v>
      </c>
    </row>
    <row r="1435" spans="1:16" hidden="1" x14ac:dyDescent="0.3">
      <c r="A1435" s="3">
        <v>43438</v>
      </c>
      <c r="B1435" s="3" t="str">
        <f t="shared" si="22"/>
        <v>Q4-2018</v>
      </c>
      <c r="C1435" t="s">
        <v>20</v>
      </c>
      <c r="D1435">
        <v>49</v>
      </c>
      <c r="E1435" t="s">
        <v>8</v>
      </c>
      <c r="F1435" s="1" t="str">
        <f>TEXT(EnergyDemand__2_14[[#This Row],[Date]],"yyyy")</f>
        <v>2018</v>
      </c>
      <c r="G1435">
        <v>13.4</v>
      </c>
      <c r="H1435">
        <v>20.5</v>
      </c>
      <c r="I1435">
        <v>28.2</v>
      </c>
      <c r="J1435">
        <v>0</v>
      </c>
      <c r="K1435" t="s">
        <v>22</v>
      </c>
      <c r="L1435" t="s">
        <v>21</v>
      </c>
      <c r="M1435" s="42">
        <v>111718.075</v>
      </c>
      <c r="N1435" s="4">
        <v>92.945548959999996</v>
      </c>
      <c r="O1435" s="5">
        <v>10383697.809599999</v>
      </c>
      <c r="P1435">
        <v>1434</v>
      </c>
    </row>
    <row r="1436" spans="1:16" hidden="1" x14ac:dyDescent="0.3">
      <c r="A1436" s="3">
        <v>43439</v>
      </c>
      <c r="B1436" s="3" t="str">
        <f t="shared" si="22"/>
        <v>Q4-2018</v>
      </c>
      <c r="C1436" t="s">
        <v>20</v>
      </c>
      <c r="D1436">
        <v>49</v>
      </c>
      <c r="E1436" t="s">
        <v>9</v>
      </c>
      <c r="F1436" s="1" t="str">
        <f>TEXT(EnergyDemand__2_14[[#This Row],[Date]],"yyyy")</f>
        <v>2018</v>
      </c>
      <c r="G1436">
        <v>13.4</v>
      </c>
      <c r="H1436">
        <v>25.2</v>
      </c>
      <c r="I1436">
        <v>31.1</v>
      </c>
      <c r="J1436">
        <v>0</v>
      </c>
      <c r="K1436" t="s">
        <v>22</v>
      </c>
      <c r="L1436" t="s">
        <v>21</v>
      </c>
      <c r="M1436" s="42">
        <v>114225.12</v>
      </c>
      <c r="N1436" s="4">
        <v>86.814999110000002</v>
      </c>
      <c r="O1436" s="5">
        <v>9916453.6910999995</v>
      </c>
      <c r="P1436">
        <v>1435</v>
      </c>
    </row>
    <row r="1437" spans="1:16" hidden="1" x14ac:dyDescent="0.3">
      <c r="A1437" s="3">
        <v>43440</v>
      </c>
      <c r="B1437" s="3" t="str">
        <f t="shared" si="22"/>
        <v>Q4-2018</v>
      </c>
      <c r="C1437" t="s">
        <v>20</v>
      </c>
      <c r="D1437">
        <v>49</v>
      </c>
      <c r="E1437" t="s">
        <v>3</v>
      </c>
      <c r="F1437" s="1" t="str">
        <f>TEXT(EnergyDemand__2_14[[#This Row],[Date]],"yyyy")</f>
        <v>2018</v>
      </c>
      <c r="G1437">
        <v>14.5</v>
      </c>
      <c r="H1437">
        <v>35.5</v>
      </c>
      <c r="I1437">
        <v>31.3</v>
      </c>
      <c r="J1437">
        <v>0</v>
      </c>
      <c r="K1437" t="s">
        <v>22</v>
      </c>
      <c r="L1437" t="s">
        <v>21</v>
      </c>
      <c r="M1437" s="42">
        <v>135452.26</v>
      </c>
      <c r="N1437" s="4">
        <v>125.30810839999999</v>
      </c>
      <c r="O1437" s="5">
        <v>16973266.4791</v>
      </c>
      <c r="P1437">
        <v>1436</v>
      </c>
    </row>
    <row r="1438" spans="1:16" hidden="1" x14ac:dyDescent="0.3">
      <c r="A1438" s="3">
        <v>43441</v>
      </c>
      <c r="B1438" s="3" t="str">
        <f t="shared" si="22"/>
        <v>Q4-2018</v>
      </c>
      <c r="C1438" t="s">
        <v>20</v>
      </c>
      <c r="D1438">
        <v>49</v>
      </c>
      <c r="E1438" t="s">
        <v>4</v>
      </c>
      <c r="F1438" s="1" t="str">
        <f>TEXT(EnergyDemand__2_14[[#This Row],[Date]],"yyyy")</f>
        <v>2018</v>
      </c>
      <c r="G1438">
        <v>25.1</v>
      </c>
      <c r="H1438">
        <v>38</v>
      </c>
      <c r="I1438">
        <v>27.1</v>
      </c>
      <c r="J1438">
        <v>0</v>
      </c>
      <c r="K1438" t="s">
        <v>22</v>
      </c>
      <c r="L1438" t="s">
        <v>21</v>
      </c>
      <c r="M1438" s="42">
        <v>156648.405</v>
      </c>
      <c r="N1438" s="4">
        <v>177.86181680000001</v>
      </c>
      <c r="O1438" s="5">
        <v>27861769.912099998</v>
      </c>
      <c r="P1438">
        <v>1437</v>
      </c>
    </row>
    <row r="1439" spans="1:16" hidden="1" x14ac:dyDescent="0.3">
      <c r="A1439" s="3">
        <v>43442</v>
      </c>
      <c r="B1439" s="3" t="str">
        <f t="shared" si="22"/>
        <v>Q4-2018</v>
      </c>
      <c r="C1439" t="s">
        <v>20</v>
      </c>
      <c r="D1439">
        <v>49</v>
      </c>
      <c r="E1439" t="s">
        <v>5</v>
      </c>
      <c r="F1439" s="1" t="str">
        <f>TEXT(EnergyDemand__2_14[[#This Row],[Date]],"yyyy")</f>
        <v>2018</v>
      </c>
      <c r="G1439">
        <v>22.7</v>
      </c>
      <c r="H1439">
        <v>30.3</v>
      </c>
      <c r="I1439">
        <v>11</v>
      </c>
      <c r="J1439">
        <v>0</v>
      </c>
      <c r="K1439" t="s">
        <v>22</v>
      </c>
      <c r="L1439" t="s">
        <v>21</v>
      </c>
      <c r="M1439" s="42">
        <v>121237.47</v>
      </c>
      <c r="N1439" s="4">
        <v>113.36703300000001</v>
      </c>
      <c r="O1439" s="5">
        <v>13744332.2623</v>
      </c>
      <c r="P1439">
        <v>1438</v>
      </c>
    </row>
    <row r="1440" spans="1:16" hidden="1" x14ac:dyDescent="0.3">
      <c r="A1440" s="3">
        <v>43443</v>
      </c>
      <c r="B1440" s="3" t="str">
        <f t="shared" si="22"/>
        <v>Q4-2018</v>
      </c>
      <c r="C1440" t="s">
        <v>20</v>
      </c>
      <c r="D1440">
        <v>49</v>
      </c>
      <c r="E1440" t="s">
        <v>6</v>
      </c>
      <c r="F1440" s="1" t="str">
        <f>TEXT(EnergyDemand__2_14[[#This Row],[Date]],"yyyy")</f>
        <v>2018</v>
      </c>
      <c r="G1440">
        <v>16</v>
      </c>
      <c r="H1440">
        <v>20.100000000000001</v>
      </c>
      <c r="I1440">
        <v>11.8</v>
      </c>
      <c r="J1440">
        <v>1.2</v>
      </c>
      <c r="K1440" t="s">
        <v>22</v>
      </c>
      <c r="L1440" t="s">
        <v>21</v>
      </c>
      <c r="M1440" s="42">
        <v>102161.11500000001</v>
      </c>
      <c r="N1440" s="4">
        <v>80.188787649999995</v>
      </c>
      <c r="O1440" s="5">
        <v>8192175.9567999998</v>
      </c>
      <c r="P1440">
        <v>1439</v>
      </c>
    </row>
    <row r="1441" spans="1:16" hidden="1" x14ac:dyDescent="0.3">
      <c r="A1441" s="3">
        <v>43444</v>
      </c>
      <c r="B1441" s="3" t="str">
        <f t="shared" si="22"/>
        <v>Q4-2018</v>
      </c>
      <c r="C1441" t="s">
        <v>20</v>
      </c>
      <c r="D1441">
        <v>50</v>
      </c>
      <c r="E1441" t="s">
        <v>7</v>
      </c>
      <c r="F1441" s="1" t="str">
        <f>TEXT(EnergyDemand__2_14[[#This Row],[Date]],"yyyy")</f>
        <v>2018</v>
      </c>
      <c r="G1441">
        <v>15.8</v>
      </c>
      <c r="H1441">
        <v>20.6</v>
      </c>
      <c r="I1441">
        <v>28.5</v>
      </c>
      <c r="J1441">
        <v>0</v>
      </c>
      <c r="K1441" t="s">
        <v>22</v>
      </c>
      <c r="L1441" t="s">
        <v>21</v>
      </c>
      <c r="M1441" s="42">
        <v>110803.765</v>
      </c>
      <c r="N1441" s="4">
        <v>95.225723139999999</v>
      </c>
      <c r="O1441" s="5">
        <v>10551368.648800001</v>
      </c>
      <c r="P1441">
        <v>1440</v>
      </c>
    </row>
    <row r="1442" spans="1:16" hidden="1" x14ac:dyDescent="0.3">
      <c r="A1442" s="3">
        <v>43445</v>
      </c>
      <c r="B1442" s="3" t="str">
        <f t="shared" si="22"/>
        <v>Q4-2018</v>
      </c>
      <c r="C1442" t="s">
        <v>20</v>
      </c>
      <c r="D1442">
        <v>50</v>
      </c>
      <c r="E1442" t="s">
        <v>8</v>
      </c>
      <c r="F1442" s="1" t="str">
        <f>TEXT(EnergyDemand__2_14[[#This Row],[Date]],"yyyy")</f>
        <v>2018</v>
      </c>
      <c r="G1442">
        <v>13</v>
      </c>
      <c r="H1442">
        <v>23.6</v>
      </c>
      <c r="I1442">
        <v>31.6</v>
      </c>
      <c r="J1442">
        <v>0</v>
      </c>
      <c r="K1442" t="s">
        <v>22</v>
      </c>
      <c r="L1442" t="s">
        <v>21</v>
      </c>
      <c r="M1442" s="42">
        <v>114413.785</v>
      </c>
      <c r="N1442" s="4">
        <v>118.6444142</v>
      </c>
      <c r="O1442" s="5">
        <v>13574556.4977</v>
      </c>
      <c r="P1442">
        <v>1441</v>
      </c>
    </row>
    <row r="1443" spans="1:16" hidden="1" x14ac:dyDescent="0.3">
      <c r="A1443" s="3">
        <v>43446</v>
      </c>
      <c r="B1443" s="3" t="str">
        <f t="shared" si="22"/>
        <v>Q4-2018</v>
      </c>
      <c r="C1443" t="s">
        <v>20</v>
      </c>
      <c r="D1443">
        <v>50</v>
      </c>
      <c r="E1443" t="s">
        <v>9</v>
      </c>
      <c r="F1443" s="1" t="str">
        <f>TEXT(EnergyDemand__2_14[[#This Row],[Date]],"yyyy")</f>
        <v>2018</v>
      </c>
      <c r="G1443">
        <v>16</v>
      </c>
      <c r="H1443">
        <v>33.6</v>
      </c>
      <c r="I1443">
        <v>29.4</v>
      </c>
      <c r="J1443">
        <v>0</v>
      </c>
      <c r="K1443" t="s">
        <v>22</v>
      </c>
      <c r="L1443" t="s">
        <v>21</v>
      </c>
      <c r="M1443" s="42">
        <v>129715.465</v>
      </c>
      <c r="N1443" s="4">
        <v>199.184327</v>
      </c>
      <c r="O1443" s="5">
        <v>25837287.5975</v>
      </c>
      <c r="P1443">
        <v>1442</v>
      </c>
    </row>
    <row r="1444" spans="1:16" hidden="1" x14ac:dyDescent="0.3">
      <c r="A1444" s="3">
        <v>43447</v>
      </c>
      <c r="B1444" s="3" t="str">
        <f t="shared" si="22"/>
        <v>Q4-2018</v>
      </c>
      <c r="C1444" t="s">
        <v>20</v>
      </c>
      <c r="D1444">
        <v>50</v>
      </c>
      <c r="E1444" t="s">
        <v>3</v>
      </c>
      <c r="F1444" s="1" t="str">
        <f>TEXT(EnergyDemand__2_14[[#This Row],[Date]],"yyyy")</f>
        <v>2018</v>
      </c>
      <c r="G1444">
        <v>16.899999999999999</v>
      </c>
      <c r="H1444">
        <v>21.1</v>
      </c>
      <c r="I1444">
        <v>6</v>
      </c>
      <c r="J1444">
        <v>16.2</v>
      </c>
      <c r="K1444" t="s">
        <v>22</v>
      </c>
      <c r="L1444" t="s">
        <v>21</v>
      </c>
      <c r="M1444" s="42">
        <v>114986.33</v>
      </c>
      <c r="N1444" s="4">
        <v>101.8597212</v>
      </c>
      <c r="O1444" s="5">
        <v>11712475.5156</v>
      </c>
      <c r="P1444">
        <v>1443</v>
      </c>
    </row>
    <row r="1445" spans="1:16" hidden="1" x14ac:dyDescent="0.3">
      <c r="A1445" s="3">
        <v>43448</v>
      </c>
      <c r="B1445" s="3" t="str">
        <f t="shared" si="22"/>
        <v>Q4-2018</v>
      </c>
      <c r="C1445" t="s">
        <v>20</v>
      </c>
      <c r="D1445">
        <v>50</v>
      </c>
      <c r="E1445" t="s">
        <v>4</v>
      </c>
      <c r="F1445" s="1" t="str">
        <f>TEXT(EnergyDemand__2_14[[#This Row],[Date]],"yyyy")</f>
        <v>2018</v>
      </c>
      <c r="G1445">
        <v>16.399999999999999</v>
      </c>
      <c r="H1445">
        <v>22.7</v>
      </c>
      <c r="I1445">
        <v>13.7</v>
      </c>
      <c r="J1445">
        <v>16.600000000000001</v>
      </c>
      <c r="K1445" t="s">
        <v>22</v>
      </c>
      <c r="L1445" t="s">
        <v>21</v>
      </c>
      <c r="M1445" s="42">
        <v>110025.465</v>
      </c>
      <c r="N1445" s="4">
        <v>92.958029269999997</v>
      </c>
      <c r="O1445" s="5">
        <v>10227750.3959</v>
      </c>
      <c r="P1445">
        <v>1444</v>
      </c>
    </row>
    <row r="1446" spans="1:16" hidden="1" x14ac:dyDescent="0.3">
      <c r="A1446" s="3">
        <v>43449</v>
      </c>
      <c r="B1446" s="3" t="str">
        <f t="shared" si="22"/>
        <v>Q4-2018</v>
      </c>
      <c r="C1446" t="s">
        <v>20</v>
      </c>
      <c r="D1446">
        <v>50</v>
      </c>
      <c r="E1446" t="s">
        <v>5</v>
      </c>
      <c r="F1446" s="1" t="str">
        <f>TEXT(EnergyDemand__2_14[[#This Row],[Date]],"yyyy")</f>
        <v>2018</v>
      </c>
      <c r="G1446">
        <v>17.2</v>
      </c>
      <c r="H1446">
        <v>24.8</v>
      </c>
      <c r="I1446">
        <v>17.5</v>
      </c>
      <c r="J1446">
        <v>41.2</v>
      </c>
      <c r="K1446" t="s">
        <v>22</v>
      </c>
      <c r="L1446" t="s">
        <v>21</v>
      </c>
      <c r="M1446" s="42">
        <v>102577.145</v>
      </c>
      <c r="N1446" s="4">
        <v>101.632949</v>
      </c>
      <c r="O1446" s="5">
        <v>10425217.746400001</v>
      </c>
      <c r="P1446">
        <v>1445</v>
      </c>
    </row>
    <row r="1447" spans="1:16" hidden="1" x14ac:dyDescent="0.3">
      <c r="A1447" s="3">
        <v>43450</v>
      </c>
      <c r="B1447" s="3" t="str">
        <f t="shared" si="22"/>
        <v>Q4-2018</v>
      </c>
      <c r="C1447" t="s">
        <v>20</v>
      </c>
      <c r="D1447">
        <v>50</v>
      </c>
      <c r="E1447" t="s">
        <v>6</v>
      </c>
      <c r="F1447" s="1" t="str">
        <f>TEXT(EnergyDemand__2_14[[#This Row],[Date]],"yyyy")</f>
        <v>2018</v>
      </c>
      <c r="G1447">
        <v>15.8</v>
      </c>
      <c r="H1447">
        <v>23.5</v>
      </c>
      <c r="I1447">
        <v>16.3</v>
      </c>
      <c r="J1447">
        <v>3.8</v>
      </c>
      <c r="K1447" t="s">
        <v>22</v>
      </c>
      <c r="L1447" t="s">
        <v>21</v>
      </c>
      <c r="M1447" s="42">
        <v>99110.774999999994</v>
      </c>
      <c r="N1447" s="4">
        <v>101.4492327</v>
      </c>
      <c r="O1447" s="5">
        <v>10054712.076099999</v>
      </c>
      <c r="P1447">
        <v>1446</v>
      </c>
    </row>
    <row r="1448" spans="1:16" hidden="1" x14ac:dyDescent="0.3">
      <c r="A1448" s="3">
        <v>43451</v>
      </c>
      <c r="B1448" s="3" t="str">
        <f t="shared" si="22"/>
        <v>Q4-2018</v>
      </c>
      <c r="C1448" t="s">
        <v>20</v>
      </c>
      <c r="D1448">
        <v>51</v>
      </c>
      <c r="E1448" t="s">
        <v>7</v>
      </c>
      <c r="F1448" s="1" t="str">
        <f>TEXT(EnergyDemand__2_14[[#This Row],[Date]],"yyyy")</f>
        <v>2018</v>
      </c>
      <c r="G1448">
        <v>15.6</v>
      </c>
      <c r="H1448">
        <v>21.8</v>
      </c>
      <c r="I1448">
        <v>23.2</v>
      </c>
      <c r="J1448">
        <v>2</v>
      </c>
      <c r="K1448" t="s">
        <v>22</v>
      </c>
      <c r="L1448" t="s">
        <v>21</v>
      </c>
      <c r="M1448" s="42">
        <v>112804.4</v>
      </c>
      <c r="N1448" s="4">
        <v>101.40388849999999</v>
      </c>
      <c r="O1448" s="5">
        <v>11438804.799900001</v>
      </c>
      <c r="P1448">
        <v>1447</v>
      </c>
    </row>
    <row r="1449" spans="1:16" hidden="1" x14ac:dyDescent="0.3">
      <c r="A1449" s="3">
        <v>43452</v>
      </c>
      <c r="B1449" s="3" t="str">
        <f t="shared" si="22"/>
        <v>Q4-2018</v>
      </c>
      <c r="C1449" t="s">
        <v>20</v>
      </c>
      <c r="D1449">
        <v>51</v>
      </c>
      <c r="E1449" t="s">
        <v>8</v>
      </c>
      <c r="F1449" s="1" t="str">
        <f>TEXT(EnergyDemand__2_14[[#This Row],[Date]],"yyyy")</f>
        <v>2018</v>
      </c>
      <c r="G1449">
        <v>16.7</v>
      </c>
      <c r="H1449">
        <v>20.8</v>
      </c>
      <c r="I1449">
        <v>21.1</v>
      </c>
      <c r="J1449">
        <v>0</v>
      </c>
      <c r="K1449" t="s">
        <v>22</v>
      </c>
      <c r="L1449" t="s">
        <v>21</v>
      </c>
      <c r="M1449" s="42">
        <v>113485.105</v>
      </c>
      <c r="N1449" s="4">
        <v>104.7225562</v>
      </c>
      <c r="O1449" s="5">
        <v>11884450.2862</v>
      </c>
      <c r="P1449">
        <v>1448</v>
      </c>
    </row>
    <row r="1450" spans="1:16" hidden="1" x14ac:dyDescent="0.3">
      <c r="A1450" s="3">
        <v>43453</v>
      </c>
      <c r="B1450" s="3" t="str">
        <f t="shared" si="22"/>
        <v>Q4-2018</v>
      </c>
      <c r="C1450" t="s">
        <v>20</v>
      </c>
      <c r="D1450">
        <v>51</v>
      </c>
      <c r="E1450" t="s">
        <v>9</v>
      </c>
      <c r="F1450" s="1" t="str">
        <f>TEXT(EnergyDemand__2_14[[#This Row],[Date]],"yyyy")</f>
        <v>2018</v>
      </c>
      <c r="G1450">
        <v>16.8</v>
      </c>
      <c r="H1450">
        <v>26.9</v>
      </c>
      <c r="I1450">
        <v>16.600000000000001</v>
      </c>
      <c r="J1450">
        <v>0</v>
      </c>
      <c r="K1450" t="s">
        <v>22</v>
      </c>
      <c r="L1450" t="s">
        <v>21</v>
      </c>
      <c r="M1450" s="42">
        <v>119907.245</v>
      </c>
      <c r="N1450" s="4">
        <v>117.70772239999999</v>
      </c>
      <c r="O1450" s="5">
        <v>14114008.7082</v>
      </c>
      <c r="P1450">
        <v>1449</v>
      </c>
    </row>
    <row r="1451" spans="1:16" hidden="1" x14ac:dyDescent="0.3">
      <c r="A1451" s="3">
        <v>43454</v>
      </c>
      <c r="B1451" s="3" t="str">
        <f t="shared" si="22"/>
        <v>Q4-2018</v>
      </c>
      <c r="C1451" t="s">
        <v>20</v>
      </c>
      <c r="D1451">
        <v>51</v>
      </c>
      <c r="E1451" t="s">
        <v>3</v>
      </c>
      <c r="F1451" s="1" t="str">
        <f>TEXT(EnergyDemand__2_14[[#This Row],[Date]],"yyyy")</f>
        <v>2018</v>
      </c>
      <c r="G1451">
        <v>16.899999999999999</v>
      </c>
      <c r="H1451">
        <v>21.2</v>
      </c>
      <c r="I1451">
        <v>14.8</v>
      </c>
      <c r="J1451">
        <v>0</v>
      </c>
      <c r="K1451" t="s">
        <v>22</v>
      </c>
      <c r="L1451" t="s">
        <v>21</v>
      </c>
      <c r="M1451" s="42">
        <v>111880.52499999999</v>
      </c>
      <c r="N1451" s="4">
        <v>75.555462689999999</v>
      </c>
      <c r="O1451" s="5">
        <v>8453184.8323999997</v>
      </c>
      <c r="P1451">
        <v>1450</v>
      </c>
    </row>
    <row r="1452" spans="1:16" hidden="1" x14ac:dyDescent="0.3">
      <c r="A1452" s="3">
        <v>43455</v>
      </c>
      <c r="B1452" s="3" t="str">
        <f t="shared" si="22"/>
        <v>Q4-2018</v>
      </c>
      <c r="C1452" t="s">
        <v>20</v>
      </c>
      <c r="D1452">
        <v>51</v>
      </c>
      <c r="E1452" t="s">
        <v>4</v>
      </c>
      <c r="F1452" s="1" t="str">
        <f>TEXT(EnergyDemand__2_14[[#This Row],[Date]],"yyyy")</f>
        <v>2018</v>
      </c>
      <c r="G1452">
        <v>15.4</v>
      </c>
      <c r="H1452">
        <v>20.9</v>
      </c>
      <c r="I1452">
        <v>9.6</v>
      </c>
      <c r="J1452">
        <v>1</v>
      </c>
      <c r="K1452" t="s">
        <v>21</v>
      </c>
      <c r="L1452" t="s">
        <v>21</v>
      </c>
      <c r="M1452" s="42">
        <v>102075.925</v>
      </c>
      <c r="N1452" s="4">
        <v>65.932437969999995</v>
      </c>
      <c r="O1452" s="5">
        <v>6730114.5932999998</v>
      </c>
      <c r="P1452">
        <v>1451</v>
      </c>
    </row>
    <row r="1453" spans="1:16" hidden="1" x14ac:dyDescent="0.3">
      <c r="A1453" s="3">
        <v>43456</v>
      </c>
      <c r="B1453" s="3" t="str">
        <f t="shared" si="22"/>
        <v>Q4-2018</v>
      </c>
      <c r="C1453" t="s">
        <v>20</v>
      </c>
      <c r="D1453">
        <v>51</v>
      </c>
      <c r="E1453" t="s">
        <v>5</v>
      </c>
      <c r="F1453" s="1" t="str">
        <f>TEXT(EnergyDemand__2_14[[#This Row],[Date]],"yyyy")</f>
        <v>2018</v>
      </c>
      <c r="G1453">
        <v>14.1</v>
      </c>
      <c r="H1453">
        <v>19.100000000000001</v>
      </c>
      <c r="I1453">
        <v>27.8</v>
      </c>
      <c r="J1453">
        <v>9.8000000000000007</v>
      </c>
      <c r="K1453" t="s">
        <v>21</v>
      </c>
      <c r="L1453" t="s">
        <v>21</v>
      </c>
      <c r="M1453" s="42">
        <v>92725.74</v>
      </c>
      <c r="N1453" s="4">
        <v>69.250457960000006</v>
      </c>
      <c r="O1453" s="5">
        <v>6421299.9596999995</v>
      </c>
      <c r="P1453">
        <v>1452</v>
      </c>
    </row>
    <row r="1454" spans="1:16" hidden="1" x14ac:dyDescent="0.3">
      <c r="A1454" s="3">
        <v>43457</v>
      </c>
      <c r="B1454" s="3" t="str">
        <f t="shared" si="22"/>
        <v>Q4-2018</v>
      </c>
      <c r="C1454" t="s">
        <v>20</v>
      </c>
      <c r="D1454">
        <v>51</v>
      </c>
      <c r="E1454" t="s">
        <v>6</v>
      </c>
      <c r="F1454" s="1" t="str">
        <f>TEXT(EnergyDemand__2_14[[#This Row],[Date]],"yyyy")</f>
        <v>2018</v>
      </c>
      <c r="G1454">
        <v>11.5</v>
      </c>
      <c r="H1454">
        <v>26.9</v>
      </c>
      <c r="I1454">
        <v>32.299999999999997</v>
      </c>
      <c r="J1454">
        <v>0</v>
      </c>
      <c r="K1454" t="s">
        <v>21</v>
      </c>
      <c r="L1454" t="s">
        <v>21</v>
      </c>
      <c r="M1454" s="42">
        <v>94938.395000000004</v>
      </c>
      <c r="N1454" s="4">
        <v>65.612248190000003</v>
      </c>
      <c r="O1454" s="5">
        <v>6229121.5355000002</v>
      </c>
      <c r="P1454">
        <v>1453</v>
      </c>
    </row>
    <row r="1455" spans="1:16" hidden="1" x14ac:dyDescent="0.3">
      <c r="A1455" s="3">
        <v>43458</v>
      </c>
      <c r="B1455" s="3" t="str">
        <f t="shared" si="22"/>
        <v>Q4-2018</v>
      </c>
      <c r="C1455" t="s">
        <v>20</v>
      </c>
      <c r="D1455">
        <v>52</v>
      </c>
      <c r="E1455" t="s">
        <v>7</v>
      </c>
      <c r="F1455" s="1" t="str">
        <f>TEXT(EnergyDemand__2_14[[#This Row],[Date]],"yyyy")</f>
        <v>2018</v>
      </c>
      <c r="G1455">
        <v>14.3</v>
      </c>
      <c r="H1455">
        <v>34.200000000000003</v>
      </c>
      <c r="I1455">
        <v>32.299999999999997</v>
      </c>
      <c r="J1455">
        <v>0</v>
      </c>
      <c r="K1455" t="s">
        <v>21</v>
      </c>
      <c r="L1455" t="s">
        <v>21</v>
      </c>
      <c r="M1455" s="42">
        <v>112358.815</v>
      </c>
      <c r="N1455" s="4">
        <v>96.817179359999997</v>
      </c>
      <c r="O1455" s="5">
        <v>10878263.544500001</v>
      </c>
      <c r="P1455">
        <v>1454</v>
      </c>
    </row>
    <row r="1456" spans="1:16" hidden="1" x14ac:dyDescent="0.3">
      <c r="A1456" s="3">
        <v>43459</v>
      </c>
      <c r="B1456" s="3" t="str">
        <f t="shared" si="22"/>
        <v>Q4-2018</v>
      </c>
      <c r="C1456" t="s">
        <v>20</v>
      </c>
      <c r="D1456">
        <v>52</v>
      </c>
      <c r="E1456" t="s">
        <v>8</v>
      </c>
      <c r="F1456" s="1" t="str">
        <f>TEXT(EnergyDemand__2_14[[#This Row],[Date]],"yyyy")</f>
        <v>2018</v>
      </c>
      <c r="G1456">
        <v>15.8</v>
      </c>
      <c r="H1456">
        <v>23.9</v>
      </c>
      <c r="I1456">
        <v>32.200000000000003</v>
      </c>
      <c r="J1456">
        <v>0</v>
      </c>
      <c r="K1456" t="s">
        <v>21</v>
      </c>
      <c r="L1456" t="s">
        <v>22</v>
      </c>
      <c r="M1456" s="42">
        <v>98191.654999999999</v>
      </c>
      <c r="N1456" s="4">
        <v>55.238545299999998</v>
      </c>
      <c r="O1456" s="5">
        <v>5423964.1827999996</v>
      </c>
      <c r="P1456">
        <v>1455</v>
      </c>
    </row>
    <row r="1457" spans="1:16" hidden="1" x14ac:dyDescent="0.3">
      <c r="A1457" s="3">
        <v>43460</v>
      </c>
      <c r="B1457" s="3" t="str">
        <f t="shared" si="22"/>
        <v>Q4-2018</v>
      </c>
      <c r="C1457" t="s">
        <v>20</v>
      </c>
      <c r="D1457">
        <v>52</v>
      </c>
      <c r="E1457" t="s">
        <v>9</v>
      </c>
      <c r="F1457" s="1" t="str">
        <f>TEXT(EnergyDemand__2_14[[#This Row],[Date]],"yyyy")</f>
        <v>2018</v>
      </c>
      <c r="G1457">
        <v>13.3</v>
      </c>
      <c r="H1457">
        <v>23.8</v>
      </c>
      <c r="I1457">
        <v>32.299999999999997</v>
      </c>
      <c r="J1457">
        <v>0</v>
      </c>
      <c r="K1457" t="s">
        <v>21</v>
      </c>
      <c r="L1457" t="s">
        <v>22</v>
      </c>
      <c r="M1457" s="42">
        <v>100017.19500000001</v>
      </c>
      <c r="N1457" s="4">
        <v>77.578354779999998</v>
      </c>
      <c r="O1457" s="5">
        <v>7759169.4378000004</v>
      </c>
      <c r="P1457">
        <v>1456</v>
      </c>
    </row>
    <row r="1458" spans="1:16" hidden="1" x14ac:dyDescent="0.3">
      <c r="A1458" s="3">
        <v>43461</v>
      </c>
      <c r="B1458" s="3" t="str">
        <f t="shared" si="22"/>
        <v>Q4-2018</v>
      </c>
      <c r="C1458" t="s">
        <v>20</v>
      </c>
      <c r="D1458">
        <v>52</v>
      </c>
      <c r="E1458" t="s">
        <v>3</v>
      </c>
      <c r="F1458" s="1" t="str">
        <f>TEXT(EnergyDemand__2_14[[#This Row],[Date]],"yyyy")</f>
        <v>2018</v>
      </c>
      <c r="G1458">
        <v>16.2</v>
      </c>
      <c r="H1458">
        <v>37.4</v>
      </c>
      <c r="I1458">
        <v>29.3</v>
      </c>
      <c r="J1458">
        <v>0</v>
      </c>
      <c r="K1458" t="s">
        <v>21</v>
      </c>
      <c r="L1458" t="s">
        <v>21</v>
      </c>
      <c r="M1458" s="42">
        <v>129749.14</v>
      </c>
      <c r="N1458" s="4">
        <v>102.3108963</v>
      </c>
      <c r="O1458" s="5">
        <v>13274750.807600001</v>
      </c>
      <c r="P1458">
        <v>1457</v>
      </c>
    </row>
    <row r="1459" spans="1:16" hidden="1" x14ac:dyDescent="0.3">
      <c r="A1459" s="3">
        <v>43462</v>
      </c>
      <c r="B1459" s="3" t="str">
        <f t="shared" si="22"/>
        <v>Q4-2018</v>
      </c>
      <c r="C1459" t="s">
        <v>20</v>
      </c>
      <c r="D1459">
        <v>52</v>
      </c>
      <c r="E1459" t="s">
        <v>4</v>
      </c>
      <c r="F1459" s="1" t="str">
        <f>TEXT(EnergyDemand__2_14[[#This Row],[Date]],"yyyy")</f>
        <v>2018</v>
      </c>
      <c r="G1459">
        <v>21.9</v>
      </c>
      <c r="H1459">
        <v>36.4</v>
      </c>
      <c r="I1459">
        <v>19.100000000000001</v>
      </c>
      <c r="J1459">
        <v>0</v>
      </c>
      <c r="K1459" t="s">
        <v>21</v>
      </c>
      <c r="L1459" t="s">
        <v>21</v>
      </c>
      <c r="M1459" s="42">
        <v>133831.375</v>
      </c>
      <c r="N1459" s="4">
        <v>121.46071910000001</v>
      </c>
      <c r="O1459" s="5">
        <v>16255255.045600001</v>
      </c>
      <c r="P1459">
        <v>1458</v>
      </c>
    </row>
    <row r="1460" spans="1:16" hidden="1" x14ac:dyDescent="0.3">
      <c r="A1460" s="3">
        <v>43463</v>
      </c>
      <c r="B1460" s="3" t="str">
        <f t="shared" si="22"/>
        <v>Q4-2018</v>
      </c>
      <c r="C1460" t="s">
        <v>20</v>
      </c>
      <c r="D1460">
        <v>52</v>
      </c>
      <c r="E1460" t="s">
        <v>5</v>
      </c>
      <c r="F1460" s="1" t="str">
        <f>TEXT(EnergyDemand__2_14[[#This Row],[Date]],"yyyy")</f>
        <v>2018</v>
      </c>
      <c r="G1460">
        <v>21</v>
      </c>
      <c r="H1460">
        <v>23.9</v>
      </c>
      <c r="I1460">
        <v>5.7</v>
      </c>
      <c r="J1460">
        <v>1.2</v>
      </c>
      <c r="K1460" t="s">
        <v>21</v>
      </c>
      <c r="L1460" t="s">
        <v>21</v>
      </c>
      <c r="M1460" s="42">
        <v>108290.11</v>
      </c>
      <c r="N1460" s="4">
        <v>91.7235266</v>
      </c>
      <c r="O1460" s="5">
        <v>9932750.7851</v>
      </c>
      <c r="P1460">
        <v>1459</v>
      </c>
    </row>
    <row r="1461" spans="1:16" hidden="1" x14ac:dyDescent="0.3">
      <c r="A1461" s="3">
        <v>43464</v>
      </c>
      <c r="B1461" s="3" t="str">
        <f t="shared" si="22"/>
        <v>Q4-2018</v>
      </c>
      <c r="C1461" t="s">
        <v>20</v>
      </c>
      <c r="D1461">
        <v>52</v>
      </c>
      <c r="E1461" t="s">
        <v>6</v>
      </c>
      <c r="F1461" s="1" t="str">
        <f>TEXT(EnergyDemand__2_14[[#This Row],[Date]],"yyyy")</f>
        <v>2018</v>
      </c>
      <c r="G1461">
        <v>18.2</v>
      </c>
      <c r="H1461">
        <v>22.7</v>
      </c>
      <c r="I1461">
        <v>9.9</v>
      </c>
      <c r="J1461">
        <v>0.6</v>
      </c>
      <c r="K1461" t="s">
        <v>21</v>
      </c>
      <c r="L1461" t="s">
        <v>21</v>
      </c>
      <c r="M1461" s="42">
        <v>99613.865000000005</v>
      </c>
      <c r="N1461" s="4">
        <v>84.166495269999999</v>
      </c>
      <c r="O1461" s="5">
        <v>8384149.8973000003</v>
      </c>
      <c r="P1461">
        <v>1460</v>
      </c>
    </row>
    <row r="1462" spans="1:16" hidden="1" x14ac:dyDescent="0.3">
      <c r="A1462" s="3">
        <v>43465</v>
      </c>
      <c r="B1462" s="3" t="str">
        <f t="shared" si="22"/>
        <v>Q4-2018</v>
      </c>
      <c r="C1462" t="s">
        <v>20</v>
      </c>
      <c r="D1462">
        <v>53</v>
      </c>
      <c r="E1462" t="s">
        <v>7</v>
      </c>
      <c r="F1462" s="1" t="str">
        <f>TEXT(EnergyDemand__2_14[[#This Row],[Date]],"yyyy")</f>
        <v>2018</v>
      </c>
      <c r="G1462">
        <v>17.3</v>
      </c>
      <c r="H1462">
        <v>23.5</v>
      </c>
      <c r="I1462">
        <v>31.3</v>
      </c>
      <c r="J1462">
        <v>0.8</v>
      </c>
      <c r="K1462" t="s">
        <v>21</v>
      </c>
      <c r="L1462" t="s">
        <v>21</v>
      </c>
      <c r="M1462" s="42">
        <v>103381.91499999999</v>
      </c>
      <c r="N1462" s="4">
        <v>84.897997059999994</v>
      </c>
      <c r="O1462" s="5">
        <v>8776917.5156999994</v>
      </c>
      <c r="P1462">
        <v>1461</v>
      </c>
    </row>
    <row r="1463" spans="1:16" hidden="1" x14ac:dyDescent="0.3">
      <c r="A1463" s="3">
        <v>43466</v>
      </c>
      <c r="B1463" s="3" t="str">
        <f t="shared" si="22"/>
        <v>Q1-2019</v>
      </c>
      <c r="C1463" t="s">
        <v>2</v>
      </c>
      <c r="D1463">
        <v>1</v>
      </c>
      <c r="E1463" t="s">
        <v>8</v>
      </c>
      <c r="F1463" s="1" t="str">
        <f>TEXT(EnergyDemand__2_14[[#This Row],[Date]],"yyyy")</f>
        <v>2019</v>
      </c>
      <c r="G1463">
        <v>15.5</v>
      </c>
      <c r="H1463">
        <v>26.2</v>
      </c>
      <c r="I1463">
        <v>31.7</v>
      </c>
      <c r="J1463">
        <v>0</v>
      </c>
      <c r="K1463" t="s">
        <v>21</v>
      </c>
      <c r="L1463" t="s">
        <v>22</v>
      </c>
      <c r="M1463" s="42">
        <v>98933.06</v>
      </c>
      <c r="N1463" s="4">
        <v>78.560978969999994</v>
      </c>
      <c r="O1463" s="5">
        <v>7772278.0460999999</v>
      </c>
      <c r="P1463">
        <v>1462</v>
      </c>
    </row>
    <row r="1464" spans="1:16" hidden="1" x14ac:dyDescent="0.3">
      <c r="A1464" s="3">
        <v>43467</v>
      </c>
      <c r="B1464" s="3" t="str">
        <f t="shared" si="22"/>
        <v>Q1-2019</v>
      </c>
      <c r="C1464" t="s">
        <v>2</v>
      </c>
      <c r="D1464">
        <v>1</v>
      </c>
      <c r="E1464" t="s">
        <v>9</v>
      </c>
      <c r="F1464" s="1" t="str">
        <f>TEXT(EnergyDemand__2_14[[#This Row],[Date]],"yyyy")</f>
        <v>2019</v>
      </c>
      <c r="G1464">
        <v>18.399999999999999</v>
      </c>
      <c r="H1464">
        <v>22.2</v>
      </c>
      <c r="I1464">
        <v>26.3</v>
      </c>
      <c r="J1464">
        <v>0</v>
      </c>
      <c r="K1464" t="s">
        <v>21</v>
      </c>
      <c r="L1464" t="s">
        <v>21</v>
      </c>
      <c r="M1464" s="42">
        <v>106470.675</v>
      </c>
      <c r="N1464" s="4">
        <v>92.202011200000001</v>
      </c>
      <c r="O1464" s="5">
        <v>9816810.3687999994</v>
      </c>
      <c r="P1464">
        <v>1463</v>
      </c>
    </row>
    <row r="1465" spans="1:16" hidden="1" x14ac:dyDescent="0.3">
      <c r="A1465" s="3">
        <v>43468</v>
      </c>
      <c r="B1465" s="3" t="str">
        <f t="shared" si="22"/>
        <v>Q1-2019</v>
      </c>
      <c r="C1465" t="s">
        <v>2</v>
      </c>
      <c r="D1465">
        <v>1</v>
      </c>
      <c r="E1465" t="s">
        <v>3</v>
      </c>
      <c r="F1465" s="1" t="str">
        <f>TEXT(EnergyDemand__2_14[[#This Row],[Date]],"yyyy")</f>
        <v>2019</v>
      </c>
      <c r="G1465">
        <v>15.9</v>
      </c>
      <c r="H1465">
        <v>29.5</v>
      </c>
      <c r="I1465">
        <v>27.6</v>
      </c>
      <c r="J1465">
        <v>0</v>
      </c>
      <c r="K1465" t="s">
        <v>21</v>
      </c>
      <c r="L1465" t="s">
        <v>21</v>
      </c>
      <c r="M1465" s="42">
        <v>118789.605</v>
      </c>
      <c r="N1465" s="4">
        <v>127.38030259999999</v>
      </c>
      <c r="O1465" s="5">
        <v>15131455.830600001</v>
      </c>
      <c r="P1465">
        <v>1464</v>
      </c>
    </row>
    <row r="1466" spans="1:16" hidden="1" x14ac:dyDescent="0.3">
      <c r="A1466" s="3">
        <v>43469</v>
      </c>
      <c r="B1466" s="3" t="str">
        <f t="shared" si="22"/>
        <v>Q1-2019</v>
      </c>
      <c r="C1466" t="s">
        <v>2</v>
      </c>
      <c r="D1466">
        <v>1</v>
      </c>
      <c r="E1466" t="s">
        <v>4</v>
      </c>
      <c r="F1466" s="1" t="str">
        <f>TEXT(EnergyDemand__2_14[[#This Row],[Date]],"yyyy")</f>
        <v>2019</v>
      </c>
      <c r="G1466">
        <v>18</v>
      </c>
      <c r="H1466">
        <v>42.6</v>
      </c>
      <c r="I1466">
        <v>27.4</v>
      </c>
      <c r="J1466">
        <v>0</v>
      </c>
      <c r="K1466" t="s">
        <v>21</v>
      </c>
      <c r="L1466" t="s">
        <v>21</v>
      </c>
      <c r="M1466" s="42">
        <v>133288.46</v>
      </c>
      <c r="N1466" s="4">
        <v>121.0209967</v>
      </c>
      <c r="O1466" s="5">
        <v>16130702.277799999</v>
      </c>
      <c r="P1466">
        <v>1465</v>
      </c>
    </row>
    <row r="1467" spans="1:16" hidden="1" x14ac:dyDescent="0.3">
      <c r="A1467" s="3">
        <v>43470</v>
      </c>
      <c r="B1467" s="3" t="str">
        <f t="shared" si="22"/>
        <v>Q1-2019</v>
      </c>
      <c r="C1467" t="s">
        <v>2</v>
      </c>
      <c r="D1467">
        <v>1</v>
      </c>
      <c r="E1467" t="s">
        <v>5</v>
      </c>
      <c r="F1467" s="1" t="str">
        <f>TEXT(EnergyDemand__2_14[[#This Row],[Date]],"yyyy")</f>
        <v>2019</v>
      </c>
      <c r="G1467">
        <v>17.399999999999999</v>
      </c>
      <c r="H1467">
        <v>21.2</v>
      </c>
      <c r="I1467">
        <v>12.9</v>
      </c>
      <c r="J1467">
        <v>0.4</v>
      </c>
      <c r="K1467" t="s">
        <v>21</v>
      </c>
      <c r="L1467" t="s">
        <v>21</v>
      </c>
      <c r="M1467" s="42">
        <v>97262.79</v>
      </c>
      <c r="N1467" s="4">
        <v>83.493520489999995</v>
      </c>
      <c r="O1467" s="5">
        <v>8120812.7498000003</v>
      </c>
      <c r="P1467">
        <v>1466</v>
      </c>
    </row>
    <row r="1468" spans="1:16" hidden="1" x14ac:dyDescent="0.3">
      <c r="A1468" s="3">
        <v>43471</v>
      </c>
      <c r="B1468" s="3" t="str">
        <f t="shared" si="22"/>
        <v>Q1-2019</v>
      </c>
      <c r="C1468" t="s">
        <v>2</v>
      </c>
      <c r="D1468">
        <v>1</v>
      </c>
      <c r="E1468" t="s">
        <v>6</v>
      </c>
      <c r="F1468" s="1" t="str">
        <f>TEXT(EnergyDemand__2_14[[#This Row],[Date]],"yyyy")</f>
        <v>2019</v>
      </c>
      <c r="G1468">
        <v>14.6</v>
      </c>
      <c r="H1468">
        <v>22.1</v>
      </c>
      <c r="I1468">
        <v>30.9</v>
      </c>
      <c r="J1468">
        <v>1.4</v>
      </c>
      <c r="K1468" t="s">
        <v>21</v>
      </c>
      <c r="L1468" t="s">
        <v>21</v>
      </c>
      <c r="M1468" s="42">
        <v>93606.214999999997</v>
      </c>
      <c r="N1468" s="4">
        <v>65.766406979999999</v>
      </c>
      <c r="O1468" s="5">
        <v>6156144.4314999999</v>
      </c>
      <c r="P1468">
        <v>1467</v>
      </c>
    </row>
    <row r="1469" spans="1:16" hidden="1" x14ac:dyDescent="0.3">
      <c r="A1469" s="3">
        <v>43472</v>
      </c>
      <c r="B1469" s="3" t="str">
        <f t="shared" si="22"/>
        <v>Q1-2019</v>
      </c>
      <c r="C1469" t="s">
        <v>2</v>
      </c>
      <c r="D1469">
        <v>2</v>
      </c>
      <c r="E1469" t="s">
        <v>7</v>
      </c>
      <c r="F1469" s="1" t="str">
        <f>TEXT(EnergyDemand__2_14[[#This Row],[Date]],"yyyy")</f>
        <v>2019</v>
      </c>
      <c r="G1469">
        <v>17.100000000000001</v>
      </c>
      <c r="H1469">
        <v>23.1</v>
      </c>
      <c r="I1469">
        <v>30.2</v>
      </c>
      <c r="J1469">
        <v>0</v>
      </c>
      <c r="K1469" t="s">
        <v>21</v>
      </c>
      <c r="L1469" t="s">
        <v>21</v>
      </c>
      <c r="M1469" s="42">
        <v>109874.9</v>
      </c>
      <c r="N1469" s="4">
        <v>85.07795745</v>
      </c>
      <c r="O1469" s="5">
        <v>9347932.0669999998</v>
      </c>
      <c r="P1469">
        <v>1468</v>
      </c>
    </row>
    <row r="1470" spans="1:16" hidden="1" x14ac:dyDescent="0.3">
      <c r="A1470" s="3">
        <v>43473</v>
      </c>
      <c r="B1470" s="3" t="str">
        <f t="shared" si="22"/>
        <v>Q1-2019</v>
      </c>
      <c r="C1470" t="s">
        <v>2</v>
      </c>
      <c r="D1470">
        <v>2</v>
      </c>
      <c r="E1470" t="s">
        <v>8</v>
      </c>
      <c r="F1470" s="1" t="str">
        <f>TEXT(EnergyDemand__2_14[[#This Row],[Date]],"yyyy")</f>
        <v>2019</v>
      </c>
      <c r="G1470">
        <v>16.7</v>
      </c>
      <c r="H1470">
        <v>24.1</v>
      </c>
      <c r="I1470">
        <v>28.9</v>
      </c>
      <c r="J1470">
        <v>0</v>
      </c>
      <c r="K1470" t="s">
        <v>21</v>
      </c>
      <c r="L1470" t="s">
        <v>21</v>
      </c>
      <c r="M1470" s="42">
        <v>113446.1</v>
      </c>
      <c r="N1470" s="4">
        <v>104.9077815</v>
      </c>
      <c r="O1470" s="5">
        <v>11901378.6708</v>
      </c>
      <c r="P1470">
        <v>1469</v>
      </c>
    </row>
    <row r="1471" spans="1:16" hidden="1" x14ac:dyDescent="0.3">
      <c r="A1471" s="3">
        <v>43474</v>
      </c>
      <c r="B1471" s="3" t="str">
        <f t="shared" si="22"/>
        <v>Q1-2019</v>
      </c>
      <c r="C1471" t="s">
        <v>2</v>
      </c>
      <c r="D1471">
        <v>2</v>
      </c>
      <c r="E1471" t="s">
        <v>9</v>
      </c>
      <c r="F1471" s="1" t="str">
        <f>TEXT(EnergyDemand__2_14[[#This Row],[Date]],"yyyy")</f>
        <v>2019</v>
      </c>
      <c r="G1471">
        <v>16.100000000000001</v>
      </c>
      <c r="H1471">
        <v>20.5</v>
      </c>
      <c r="I1471">
        <v>28.4</v>
      </c>
      <c r="J1471">
        <v>0.6</v>
      </c>
      <c r="K1471" t="s">
        <v>21</v>
      </c>
      <c r="L1471" t="s">
        <v>21</v>
      </c>
      <c r="M1471" s="42">
        <v>105483.435</v>
      </c>
      <c r="N1471" s="4">
        <v>91.851546720000002</v>
      </c>
      <c r="O1471" s="5">
        <v>9688816.6580999997</v>
      </c>
      <c r="P1471">
        <v>1470</v>
      </c>
    </row>
    <row r="1472" spans="1:16" hidden="1" x14ac:dyDescent="0.3">
      <c r="A1472" s="3">
        <v>43475</v>
      </c>
      <c r="B1472" s="3" t="str">
        <f t="shared" si="22"/>
        <v>Q1-2019</v>
      </c>
      <c r="C1472" t="s">
        <v>2</v>
      </c>
      <c r="D1472">
        <v>2</v>
      </c>
      <c r="E1472" t="s">
        <v>3</v>
      </c>
      <c r="F1472" s="1" t="str">
        <f>TEXT(EnergyDemand__2_14[[#This Row],[Date]],"yyyy")</f>
        <v>2019</v>
      </c>
      <c r="G1472">
        <v>13.5</v>
      </c>
      <c r="H1472">
        <v>21.4</v>
      </c>
      <c r="I1472">
        <v>25.8</v>
      </c>
      <c r="J1472">
        <v>0</v>
      </c>
      <c r="K1472" t="s">
        <v>21</v>
      </c>
      <c r="L1472" t="s">
        <v>21</v>
      </c>
      <c r="M1472" s="42">
        <v>108078.69500000001</v>
      </c>
      <c r="N1472" s="4">
        <v>96.413742569999997</v>
      </c>
      <c r="O1472" s="5">
        <v>10420271.477</v>
      </c>
      <c r="P1472">
        <v>1471</v>
      </c>
    </row>
    <row r="1473" spans="1:16" hidden="1" x14ac:dyDescent="0.3">
      <c r="A1473" s="3">
        <v>43476</v>
      </c>
      <c r="B1473" s="3" t="str">
        <f t="shared" si="22"/>
        <v>Q1-2019</v>
      </c>
      <c r="C1473" t="s">
        <v>2</v>
      </c>
      <c r="D1473">
        <v>2</v>
      </c>
      <c r="E1473" t="s">
        <v>4</v>
      </c>
      <c r="F1473" s="1" t="str">
        <f>TEXT(EnergyDemand__2_14[[#This Row],[Date]],"yyyy")</f>
        <v>2019</v>
      </c>
      <c r="G1473">
        <v>12.9</v>
      </c>
      <c r="H1473">
        <v>30.4</v>
      </c>
      <c r="I1473">
        <v>31.5</v>
      </c>
      <c r="J1473">
        <v>0</v>
      </c>
      <c r="K1473" t="s">
        <v>21</v>
      </c>
      <c r="L1473" t="s">
        <v>21</v>
      </c>
      <c r="M1473" s="42">
        <v>119728.63499999999</v>
      </c>
      <c r="N1473" s="4">
        <v>116.3056708</v>
      </c>
      <c r="O1473" s="5">
        <v>13925119.207599999</v>
      </c>
      <c r="P1473">
        <v>1472</v>
      </c>
    </row>
    <row r="1474" spans="1:16" hidden="1" x14ac:dyDescent="0.3">
      <c r="A1474" s="3">
        <v>43477</v>
      </c>
      <c r="B1474" s="3" t="str">
        <f t="shared" ref="B1474:B1537" si="23">"Q" &amp;INT((MONTH(A1474)+2)/3) &amp; "-" &amp; YEAR(A1474)</f>
        <v>Q1-2019</v>
      </c>
      <c r="C1474" t="s">
        <v>2</v>
      </c>
      <c r="D1474">
        <v>2</v>
      </c>
      <c r="E1474" t="s">
        <v>5</v>
      </c>
      <c r="F1474" s="1" t="str">
        <f>TEXT(EnergyDemand__2_14[[#This Row],[Date]],"yyyy")</f>
        <v>2019</v>
      </c>
      <c r="G1474">
        <v>17.7</v>
      </c>
      <c r="H1474">
        <v>24.7</v>
      </c>
      <c r="I1474">
        <v>28.6</v>
      </c>
      <c r="J1474">
        <v>0</v>
      </c>
      <c r="K1474" t="s">
        <v>21</v>
      </c>
      <c r="L1474" t="s">
        <v>21</v>
      </c>
      <c r="M1474" s="42">
        <v>108628.96</v>
      </c>
      <c r="N1474" s="4">
        <v>88.996642809999997</v>
      </c>
      <c r="O1474" s="5">
        <v>9667612.7519000005</v>
      </c>
      <c r="P1474">
        <v>1473</v>
      </c>
    </row>
    <row r="1475" spans="1:16" hidden="1" x14ac:dyDescent="0.3">
      <c r="A1475" s="3">
        <v>43478</v>
      </c>
      <c r="B1475" s="3" t="str">
        <f t="shared" si="23"/>
        <v>Q1-2019</v>
      </c>
      <c r="C1475" t="s">
        <v>2</v>
      </c>
      <c r="D1475">
        <v>2</v>
      </c>
      <c r="E1475" t="s">
        <v>6</v>
      </c>
      <c r="F1475" s="1" t="str">
        <f>TEXT(EnergyDemand__2_14[[#This Row],[Date]],"yyyy")</f>
        <v>2019</v>
      </c>
      <c r="G1475">
        <v>14.4</v>
      </c>
      <c r="H1475">
        <v>30.5</v>
      </c>
      <c r="I1475">
        <v>31.3</v>
      </c>
      <c r="J1475">
        <v>0</v>
      </c>
      <c r="K1475" t="s">
        <v>21</v>
      </c>
      <c r="L1475" t="s">
        <v>21</v>
      </c>
      <c r="M1475" s="42">
        <v>101853.24</v>
      </c>
      <c r="N1475" s="4">
        <v>75.273023879999997</v>
      </c>
      <c r="O1475" s="5">
        <v>7666801.3668</v>
      </c>
      <c r="P1475">
        <v>1474</v>
      </c>
    </row>
    <row r="1476" spans="1:16" hidden="1" x14ac:dyDescent="0.3">
      <c r="A1476" s="3">
        <v>43479</v>
      </c>
      <c r="B1476" s="3" t="str">
        <f t="shared" si="23"/>
        <v>Q1-2019</v>
      </c>
      <c r="C1476" t="s">
        <v>2</v>
      </c>
      <c r="D1476">
        <v>3</v>
      </c>
      <c r="E1476" t="s">
        <v>7</v>
      </c>
      <c r="F1476" s="1" t="str">
        <f>TEXT(EnergyDemand__2_14[[#This Row],[Date]],"yyyy")</f>
        <v>2019</v>
      </c>
      <c r="G1476">
        <v>18.7</v>
      </c>
      <c r="H1476">
        <v>32.299999999999997</v>
      </c>
      <c r="I1476">
        <v>31.1</v>
      </c>
      <c r="J1476">
        <v>0</v>
      </c>
      <c r="K1476" t="s">
        <v>21</v>
      </c>
      <c r="L1476" t="s">
        <v>21</v>
      </c>
      <c r="M1476" s="42">
        <v>147070.535</v>
      </c>
      <c r="N1476" s="4">
        <v>188.19764950000001</v>
      </c>
      <c r="O1476" s="5">
        <v>27678328.997699998</v>
      </c>
      <c r="P1476">
        <v>1475</v>
      </c>
    </row>
    <row r="1477" spans="1:16" hidden="1" x14ac:dyDescent="0.3">
      <c r="A1477" s="3">
        <v>43480</v>
      </c>
      <c r="B1477" s="3" t="str">
        <f t="shared" si="23"/>
        <v>Q1-2019</v>
      </c>
      <c r="C1477" t="s">
        <v>2</v>
      </c>
      <c r="D1477">
        <v>3</v>
      </c>
      <c r="E1477" t="s">
        <v>8</v>
      </c>
      <c r="F1477" s="1" t="str">
        <f>TEXT(EnergyDemand__2_14[[#This Row],[Date]],"yyyy")</f>
        <v>2019</v>
      </c>
      <c r="G1477">
        <v>19.399999999999999</v>
      </c>
      <c r="H1477">
        <v>30.4</v>
      </c>
      <c r="I1477">
        <v>22.3</v>
      </c>
      <c r="J1477">
        <v>0</v>
      </c>
      <c r="K1477" t="s">
        <v>21</v>
      </c>
      <c r="L1477" t="s">
        <v>21</v>
      </c>
      <c r="M1477" s="42">
        <v>152496.245</v>
      </c>
      <c r="N1477" s="4">
        <v>222.43841900000001</v>
      </c>
      <c r="O1477" s="5">
        <v>33921023.641199999</v>
      </c>
      <c r="P1477">
        <v>1476</v>
      </c>
    </row>
    <row r="1478" spans="1:16" hidden="1" x14ac:dyDescent="0.3">
      <c r="A1478" s="3">
        <v>43481</v>
      </c>
      <c r="B1478" s="3" t="str">
        <f t="shared" si="23"/>
        <v>Q1-2019</v>
      </c>
      <c r="C1478" t="s">
        <v>2</v>
      </c>
      <c r="D1478">
        <v>3</v>
      </c>
      <c r="E1478" t="s">
        <v>9</v>
      </c>
      <c r="F1478" s="1" t="str">
        <f>TEXT(EnergyDemand__2_14[[#This Row],[Date]],"yyyy")</f>
        <v>2019</v>
      </c>
      <c r="G1478">
        <v>19.8</v>
      </c>
      <c r="H1478">
        <v>26.7</v>
      </c>
      <c r="I1478">
        <v>17.5</v>
      </c>
      <c r="J1478">
        <v>0</v>
      </c>
      <c r="K1478" t="s">
        <v>21</v>
      </c>
      <c r="L1478" t="s">
        <v>21</v>
      </c>
      <c r="M1478" s="42">
        <v>136971.755</v>
      </c>
      <c r="N1478" s="4">
        <v>178.07967540000001</v>
      </c>
      <c r="O1478" s="5">
        <v>24391885.669399999</v>
      </c>
      <c r="P1478">
        <v>1477</v>
      </c>
    </row>
    <row r="1479" spans="1:16" hidden="1" x14ac:dyDescent="0.3">
      <c r="A1479" s="3">
        <v>43482</v>
      </c>
      <c r="B1479" s="3" t="str">
        <f t="shared" si="23"/>
        <v>Q1-2019</v>
      </c>
      <c r="C1479" t="s">
        <v>2</v>
      </c>
      <c r="D1479">
        <v>3</v>
      </c>
      <c r="E1479" t="s">
        <v>3</v>
      </c>
      <c r="F1479" s="1" t="str">
        <f>TEXT(EnergyDemand__2_14[[#This Row],[Date]],"yyyy")</f>
        <v>2019</v>
      </c>
      <c r="G1479">
        <v>20.7</v>
      </c>
      <c r="H1479">
        <v>32.5</v>
      </c>
      <c r="I1479">
        <v>6</v>
      </c>
      <c r="J1479">
        <v>0</v>
      </c>
      <c r="K1479" t="s">
        <v>21</v>
      </c>
      <c r="L1479" t="s">
        <v>21</v>
      </c>
      <c r="M1479" s="42">
        <v>145211.49</v>
      </c>
      <c r="N1479" s="4">
        <v>175.35289299999999</v>
      </c>
      <c r="O1479" s="5">
        <v>25463254.868299998</v>
      </c>
      <c r="P1479">
        <v>1478</v>
      </c>
    </row>
    <row r="1480" spans="1:16" hidden="1" x14ac:dyDescent="0.3">
      <c r="A1480" s="3">
        <v>43483</v>
      </c>
      <c r="B1480" s="3" t="str">
        <f t="shared" si="23"/>
        <v>Q1-2019</v>
      </c>
      <c r="C1480" t="s">
        <v>2</v>
      </c>
      <c r="D1480">
        <v>3</v>
      </c>
      <c r="E1480" t="s">
        <v>4</v>
      </c>
      <c r="F1480" s="1" t="str">
        <f>TEXT(EnergyDemand__2_14[[#This Row],[Date]],"yyyy")</f>
        <v>2019</v>
      </c>
      <c r="G1480">
        <v>22.3</v>
      </c>
      <c r="H1480">
        <v>28.7</v>
      </c>
      <c r="I1480">
        <v>2.6</v>
      </c>
      <c r="J1480">
        <v>0.2</v>
      </c>
      <c r="K1480" t="s">
        <v>21</v>
      </c>
      <c r="L1480" t="s">
        <v>21</v>
      </c>
      <c r="M1480" s="42">
        <v>134898.21</v>
      </c>
      <c r="N1480" s="4">
        <v>137.8500262</v>
      </c>
      <c r="O1480" s="5">
        <v>18595721.7828</v>
      </c>
      <c r="P1480">
        <v>1479</v>
      </c>
    </row>
    <row r="1481" spans="1:16" hidden="1" x14ac:dyDescent="0.3">
      <c r="A1481" s="3">
        <v>43484</v>
      </c>
      <c r="B1481" s="3" t="str">
        <f t="shared" si="23"/>
        <v>Q1-2019</v>
      </c>
      <c r="C1481" t="s">
        <v>2</v>
      </c>
      <c r="D1481">
        <v>3</v>
      </c>
      <c r="E1481" t="s">
        <v>5</v>
      </c>
      <c r="F1481" s="1" t="str">
        <f>TEXT(EnergyDemand__2_14[[#This Row],[Date]],"yyyy")</f>
        <v>2019</v>
      </c>
      <c r="G1481">
        <v>16.5</v>
      </c>
      <c r="H1481">
        <v>23.5</v>
      </c>
      <c r="I1481">
        <v>30.2</v>
      </c>
      <c r="J1481">
        <v>2</v>
      </c>
      <c r="K1481" t="s">
        <v>21</v>
      </c>
      <c r="L1481" t="s">
        <v>21</v>
      </c>
      <c r="M1481" s="42">
        <v>101692.45</v>
      </c>
      <c r="N1481" s="4">
        <v>80.786252489999995</v>
      </c>
      <c r="O1481" s="5">
        <v>8215351.9419999998</v>
      </c>
      <c r="P1481">
        <v>1480</v>
      </c>
    </row>
    <row r="1482" spans="1:16" hidden="1" x14ac:dyDescent="0.3">
      <c r="A1482" s="3">
        <v>43485</v>
      </c>
      <c r="B1482" s="3" t="str">
        <f t="shared" si="23"/>
        <v>Q1-2019</v>
      </c>
      <c r="C1482" t="s">
        <v>2</v>
      </c>
      <c r="D1482">
        <v>3</v>
      </c>
      <c r="E1482" t="s">
        <v>6</v>
      </c>
      <c r="F1482" s="1" t="str">
        <f>TEXT(EnergyDemand__2_14[[#This Row],[Date]],"yyyy")</f>
        <v>2019</v>
      </c>
      <c r="G1482">
        <v>15.2</v>
      </c>
      <c r="H1482">
        <v>22.9</v>
      </c>
      <c r="I1482">
        <v>29.2</v>
      </c>
      <c r="J1482">
        <v>0</v>
      </c>
      <c r="K1482" t="s">
        <v>21</v>
      </c>
      <c r="L1482" t="s">
        <v>21</v>
      </c>
      <c r="M1482" s="42">
        <v>102283.13</v>
      </c>
      <c r="N1482" s="4">
        <v>86.607900729999997</v>
      </c>
      <c r="O1482" s="5">
        <v>8858527.1693999991</v>
      </c>
      <c r="P1482">
        <v>1481</v>
      </c>
    </row>
    <row r="1483" spans="1:16" hidden="1" x14ac:dyDescent="0.3">
      <c r="A1483" s="3">
        <v>43486</v>
      </c>
      <c r="B1483" s="3" t="str">
        <f t="shared" si="23"/>
        <v>Q1-2019</v>
      </c>
      <c r="C1483" t="s">
        <v>2</v>
      </c>
      <c r="D1483">
        <v>4</v>
      </c>
      <c r="E1483" t="s">
        <v>7</v>
      </c>
      <c r="F1483" s="1" t="str">
        <f>TEXT(EnergyDemand__2_14[[#This Row],[Date]],"yyyy")</f>
        <v>2019</v>
      </c>
      <c r="G1483">
        <v>18.399999999999999</v>
      </c>
      <c r="H1483">
        <v>25.1</v>
      </c>
      <c r="I1483">
        <v>28.2</v>
      </c>
      <c r="J1483">
        <v>0</v>
      </c>
      <c r="K1483" t="s">
        <v>21</v>
      </c>
      <c r="L1483" t="s">
        <v>21</v>
      </c>
      <c r="M1483" s="42">
        <v>130517.97</v>
      </c>
      <c r="N1483" s="4">
        <v>176.68995000000001</v>
      </c>
      <c r="O1483" s="5">
        <v>23061213.593400002</v>
      </c>
      <c r="P1483">
        <v>1482</v>
      </c>
    </row>
    <row r="1484" spans="1:16" hidden="1" x14ac:dyDescent="0.3">
      <c r="A1484" s="3">
        <v>43487</v>
      </c>
      <c r="B1484" s="3" t="str">
        <f t="shared" si="23"/>
        <v>Q1-2019</v>
      </c>
      <c r="C1484" t="s">
        <v>2</v>
      </c>
      <c r="D1484">
        <v>4</v>
      </c>
      <c r="E1484" t="s">
        <v>8</v>
      </c>
      <c r="F1484" s="1" t="str">
        <f>TEXT(EnergyDemand__2_14[[#This Row],[Date]],"yyyy")</f>
        <v>2019</v>
      </c>
      <c r="G1484">
        <v>19</v>
      </c>
      <c r="H1484">
        <v>26.8</v>
      </c>
      <c r="I1484">
        <v>29.3</v>
      </c>
      <c r="J1484">
        <v>0</v>
      </c>
      <c r="K1484" t="s">
        <v>21</v>
      </c>
      <c r="L1484" t="s">
        <v>21</v>
      </c>
      <c r="M1484" s="42">
        <v>141444.78</v>
      </c>
      <c r="N1484" s="4">
        <v>278.77774349999999</v>
      </c>
      <c r="O1484" s="5">
        <v>39431656.598300003</v>
      </c>
      <c r="P1484">
        <v>1483</v>
      </c>
    </row>
    <row r="1485" spans="1:16" hidden="1" x14ac:dyDescent="0.3">
      <c r="A1485" s="3">
        <v>43488</v>
      </c>
      <c r="B1485" s="3" t="str">
        <f t="shared" si="23"/>
        <v>Q1-2019</v>
      </c>
      <c r="C1485" t="s">
        <v>2</v>
      </c>
      <c r="D1485">
        <v>4</v>
      </c>
      <c r="E1485" t="s">
        <v>9</v>
      </c>
      <c r="F1485" s="1" t="str">
        <f>TEXT(EnergyDemand__2_14[[#This Row],[Date]],"yyyy")</f>
        <v>2019</v>
      </c>
      <c r="G1485">
        <v>18.7</v>
      </c>
      <c r="H1485">
        <v>23.9</v>
      </c>
      <c r="I1485">
        <v>27.4</v>
      </c>
      <c r="J1485">
        <v>0</v>
      </c>
      <c r="K1485" t="s">
        <v>21</v>
      </c>
      <c r="L1485" t="s">
        <v>21</v>
      </c>
      <c r="M1485" s="42">
        <v>125501.15</v>
      </c>
      <c r="N1485" s="4">
        <v>154.47314489999999</v>
      </c>
      <c r="O1485" s="5">
        <v>19386557.329100002</v>
      </c>
      <c r="P1485">
        <v>1484</v>
      </c>
    </row>
    <row r="1486" spans="1:16" hidden="1" x14ac:dyDescent="0.3">
      <c r="A1486" s="3">
        <v>43489</v>
      </c>
      <c r="B1486" s="3" t="str">
        <f t="shared" si="23"/>
        <v>Q1-2019</v>
      </c>
      <c r="C1486" t="s">
        <v>2</v>
      </c>
      <c r="D1486">
        <v>4</v>
      </c>
      <c r="E1486" t="s">
        <v>3</v>
      </c>
      <c r="F1486" s="1" t="str">
        <f>TEXT(EnergyDemand__2_14[[#This Row],[Date]],"yyyy")</f>
        <v>2019</v>
      </c>
      <c r="G1486">
        <v>17.3</v>
      </c>
      <c r="H1486">
        <v>40.799999999999997</v>
      </c>
      <c r="I1486">
        <v>30</v>
      </c>
      <c r="J1486">
        <v>0</v>
      </c>
      <c r="K1486" t="s">
        <v>21</v>
      </c>
      <c r="L1486" t="s">
        <v>21</v>
      </c>
      <c r="M1486" s="42">
        <v>155891.345</v>
      </c>
      <c r="N1486" s="4">
        <v>4549.6451049999996</v>
      </c>
      <c r="O1486" s="5">
        <v>709250294.6911</v>
      </c>
      <c r="P1486">
        <v>1485</v>
      </c>
    </row>
    <row r="1487" spans="1:16" hidden="1" x14ac:dyDescent="0.3">
      <c r="A1487" s="3">
        <v>43490</v>
      </c>
      <c r="B1487" s="3" t="str">
        <f t="shared" si="23"/>
        <v>Q1-2019</v>
      </c>
      <c r="C1487" t="s">
        <v>2</v>
      </c>
      <c r="D1487">
        <v>4</v>
      </c>
      <c r="E1487" t="s">
        <v>4</v>
      </c>
      <c r="F1487" s="1" t="str">
        <f>TEXT(EnergyDemand__2_14[[#This Row],[Date]],"yyyy")</f>
        <v>2019</v>
      </c>
      <c r="G1487">
        <v>21.1</v>
      </c>
      <c r="H1487">
        <v>42.8</v>
      </c>
      <c r="I1487">
        <v>25.3</v>
      </c>
      <c r="J1487">
        <v>0</v>
      </c>
      <c r="K1487" t="s">
        <v>21</v>
      </c>
      <c r="L1487" t="s">
        <v>21</v>
      </c>
      <c r="M1487" s="42">
        <v>168894.845</v>
      </c>
      <c r="N1487" s="4">
        <v>906.43723230000001</v>
      </c>
      <c r="O1487" s="5">
        <v>153092575.8515</v>
      </c>
      <c r="P1487">
        <v>1486</v>
      </c>
    </row>
    <row r="1488" spans="1:16" hidden="1" x14ac:dyDescent="0.3">
      <c r="A1488" s="3">
        <v>43491</v>
      </c>
      <c r="B1488" s="3" t="str">
        <f t="shared" si="23"/>
        <v>Q1-2019</v>
      </c>
      <c r="C1488" t="s">
        <v>2</v>
      </c>
      <c r="D1488">
        <v>4</v>
      </c>
      <c r="E1488" t="s">
        <v>5</v>
      </c>
      <c r="F1488" s="1" t="str">
        <f>TEXT(EnergyDemand__2_14[[#This Row],[Date]],"yyyy")</f>
        <v>2019</v>
      </c>
      <c r="G1488">
        <v>19.899999999999999</v>
      </c>
      <c r="H1488">
        <v>26.1</v>
      </c>
      <c r="I1488">
        <v>27.7</v>
      </c>
      <c r="J1488">
        <v>0</v>
      </c>
      <c r="K1488" t="s">
        <v>21</v>
      </c>
      <c r="L1488" t="s">
        <v>22</v>
      </c>
      <c r="M1488" s="42">
        <v>114818.66499999999</v>
      </c>
      <c r="N1488" s="4">
        <v>163.73362520000001</v>
      </c>
      <c r="O1488" s="5">
        <v>18799676.261100002</v>
      </c>
      <c r="P1488">
        <v>1487</v>
      </c>
    </row>
    <row r="1489" spans="1:16" hidden="1" x14ac:dyDescent="0.3">
      <c r="A1489" s="3">
        <v>43492</v>
      </c>
      <c r="B1489" s="3" t="str">
        <f t="shared" si="23"/>
        <v>Q1-2019</v>
      </c>
      <c r="C1489" t="s">
        <v>2</v>
      </c>
      <c r="D1489">
        <v>4</v>
      </c>
      <c r="E1489" t="s">
        <v>6</v>
      </c>
      <c r="F1489" s="1" t="str">
        <f>TEXT(EnergyDemand__2_14[[#This Row],[Date]],"yyyy")</f>
        <v>2019</v>
      </c>
      <c r="G1489">
        <v>18.399999999999999</v>
      </c>
      <c r="H1489">
        <v>27.8</v>
      </c>
      <c r="I1489">
        <v>21.1</v>
      </c>
      <c r="J1489">
        <v>0</v>
      </c>
      <c r="K1489" t="s">
        <v>21</v>
      </c>
      <c r="L1489" t="s">
        <v>21</v>
      </c>
      <c r="M1489" s="42">
        <v>99801.574999999997</v>
      </c>
      <c r="N1489" s="4">
        <v>86.396224309999994</v>
      </c>
      <c r="O1489" s="5">
        <v>8622479.2601999994</v>
      </c>
      <c r="P1489">
        <v>1488</v>
      </c>
    </row>
    <row r="1490" spans="1:16" hidden="1" x14ac:dyDescent="0.3">
      <c r="A1490" s="3">
        <v>43493</v>
      </c>
      <c r="B1490" s="3" t="str">
        <f t="shared" si="23"/>
        <v>Q1-2019</v>
      </c>
      <c r="C1490" t="s">
        <v>2</v>
      </c>
      <c r="D1490">
        <v>5</v>
      </c>
      <c r="E1490" t="s">
        <v>7</v>
      </c>
      <c r="F1490" s="1" t="str">
        <f>TEXT(EnergyDemand__2_14[[#This Row],[Date]],"yyyy")</f>
        <v>2019</v>
      </c>
      <c r="G1490">
        <v>15.5</v>
      </c>
      <c r="H1490">
        <v>34.5</v>
      </c>
      <c r="I1490">
        <v>29.4</v>
      </c>
      <c r="J1490">
        <v>0</v>
      </c>
      <c r="K1490" t="s">
        <v>21</v>
      </c>
      <c r="L1490" t="s">
        <v>22</v>
      </c>
      <c r="M1490" s="42">
        <v>112374.63</v>
      </c>
      <c r="N1490" s="4">
        <v>150.94848010000001</v>
      </c>
      <c r="O1490" s="5">
        <v>16962779.600299999</v>
      </c>
      <c r="P1490">
        <v>1489</v>
      </c>
    </row>
    <row r="1491" spans="1:16" hidden="1" x14ac:dyDescent="0.3">
      <c r="A1491" s="3">
        <v>43494</v>
      </c>
      <c r="B1491" s="3" t="str">
        <f t="shared" si="23"/>
        <v>Q1-2019</v>
      </c>
      <c r="C1491" t="s">
        <v>2</v>
      </c>
      <c r="D1491">
        <v>5</v>
      </c>
      <c r="E1491" t="s">
        <v>8</v>
      </c>
      <c r="F1491" s="1" t="str">
        <f>TEXT(EnergyDemand__2_14[[#This Row],[Date]],"yyyy")</f>
        <v>2019</v>
      </c>
      <c r="G1491">
        <v>17.5</v>
      </c>
      <c r="H1491">
        <v>36.799999999999997</v>
      </c>
      <c r="I1491">
        <v>27.7</v>
      </c>
      <c r="J1491">
        <v>0</v>
      </c>
      <c r="K1491" t="s">
        <v>21</v>
      </c>
      <c r="L1491" t="s">
        <v>21</v>
      </c>
      <c r="M1491" s="42">
        <v>138455.45499999999</v>
      </c>
      <c r="N1491" s="4">
        <v>183.4002093</v>
      </c>
      <c r="O1491" s="5">
        <v>25392759.425700001</v>
      </c>
      <c r="P1491">
        <v>1490</v>
      </c>
    </row>
    <row r="1492" spans="1:16" hidden="1" x14ac:dyDescent="0.3">
      <c r="A1492" s="3">
        <v>43495</v>
      </c>
      <c r="B1492" s="3" t="str">
        <f t="shared" si="23"/>
        <v>Q1-2019</v>
      </c>
      <c r="C1492" t="s">
        <v>2</v>
      </c>
      <c r="D1492">
        <v>5</v>
      </c>
      <c r="E1492" t="s">
        <v>9</v>
      </c>
      <c r="F1492" s="1" t="str">
        <f>TEXT(EnergyDemand__2_14[[#This Row],[Date]],"yyyy")</f>
        <v>2019</v>
      </c>
      <c r="G1492">
        <v>18</v>
      </c>
      <c r="H1492">
        <v>38.1</v>
      </c>
      <c r="I1492">
        <v>19.899999999999999</v>
      </c>
      <c r="J1492">
        <v>0</v>
      </c>
      <c r="K1492" t="s">
        <v>21</v>
      </c>
      <c r="L1492" t="s">
        <v>21</v>
      </c>
      <c r="M1492" s="42">
        <v>142113.375</v>
      </c>
      <c r="N1492" s="4">
        <v>188.74241950000001</v>
      </c>
      <c r="O1492" s="5">
        <v>26822822.240800001</v>
      </c>
      <c r="P1492">
        <v>1491</v>
      </c>
    </row>
    <row r="1493" spans="1:16" hidden="1" x14ac:dyDescent="0.3">
      <c r="A1493" s="3">
        <v>43496</v>
      </c>
      <c r="B1493" s="3" t="str">
        <f t="shared" si="23"/>
        <v>Q1-2019</v>
      </c>
      <c r="C1493" t="s">
        <v>2</v>
      </c>
      <c r="D1493">
        <v>5</v>
      </c>
      <c r="E1493" t="s">
        <v>3</v>
      </c>
      <c r="F1493" s="1" t="str">
        <f>TEXT(EnergyDemand__2_14[[#This Row],[Date]],"yyyy")</f>
        <v>2019</v>
      </c>
      <c r="G1493">
        <v>17.2</v>
      </c>
      <c r="H1493">
        <v>21.5</v>
      </c>
      <c r="I1493">
        <v>27.8</v>
      </c>
      <c r="J1493">
        <v>6.6</v>
      </c>
      <c r="K1493" t="s">
        <v>22</v>
      </c>
      <c r="L1493" t="s">
        <v>21</v>
      </c>
      <c r="M1493" s="42">
        <v>110277.21</v>
      </c>
      <c r="N1493" s="4">
        <v>107.5212334</v>
      </c>
      <c r="O1493" s="5">
        <v>11857141.6351</v>
      </c>
      <c r="P1493">
        <v>1492</v>
      </c>
    </row>
    <row r="1494" spans="1:16" hidden="1" x14ac:dyDescent="0.3">
      <c r="A1494" s="3">
        <v>43497</v>
      </c>
      <c r="B1494" s="3" t="str">
        <f t="shared" si="23"/>
        <v>Q1-2019</v>
      </c>
      <c r="C1494" t="s">
        <v>10</v>
      </c>
      <c r="D1494">
        <v>5</v>
      </c>
      <c r="E1494" t="s">
        <v>4</v>
      </c>
      <c r="F1494" s="1" t="str">
        <f>TEXT(EnergyDemand__2_14[[#This Row],[Date]],"yyyy")</f>
        <v>2019</v>
      </c>
      <c r="G1494">
        <v>12.6</v>
      </c>
      <c r="H1494">
        <v>24.2</v>
      </c>
      <c r="I1494">
        <v>28.8</v>
      </c>
      <c r="J1494">
        <v>0</v>
      </c>
      <c r="K1494" t="s">
        <v>22</v>
      </c>
      <c r="L1494" t="s">
        <v>21</v>
      </c>
      <c r="M1494" s="42">
        <v>104422.79</v>
      </c>
      <c r="N1494" s="4">
        <v>117.68273910000001</v>
      </c>
      <c r="O1494" s="5">
        <v>12288759.9517</v>
      </c>
      <c r="P1494">
        <v>1493</v>
      </c>
    </row>
    <row r="1495" spans="1:16" hidden="1" x14ac:dyDescent="0.3">
      <c r="A1495" s="3">
        <v>43498</v>
      </c>
      <c r="B1495" s="3" t="str">
        <f t="shared" si="23"/>
        <v>Q1-2019</v>
      </c>
      <c r="C1495" t="s">
        <v>10</v>
      </c>
      <c r="D1495">
        <v>5</v>
      </c>
      <c r="E1495" t="s">
        <v>5</v>
      </c>
      <c r="F1495" s="1" t="str">
        <f>TEXT(EnergyDemand__2_14[[#This Row],[Date]],"yyyy")</f>
        <v>2019</v>
      </c>
      <c r="G1495">
        <v>15</v>
      </c>
      <c r="H1495">
        <v>34.4</v>
      </c>
      <c r="I1495">
        <v>27.5</v>
      </c>
      <c r="J1495">
        <v>0</v>
      </c>
      <c r="K1495" t="s">
        <v>22</v>
      </c>
      <c r="L1495" t="s">
        <v>21</v>
      </c>
      <c r="M1495" s="42">
        <v>124749.065</v>
      </c>
      <c r="N1495" s="4">
        <v>240.9545239</v>
      </c>
      <c r="O1495" s="5">
        <v>30058851.563999999</v>
      </c>
      <c r="P1495">
        <v>1494</v>
      </c>
    </row>
    <row r="1496" spans="1:16" hidden="1" x14ac:dyDescent="0.3">
      <c r="A1496" s="3">
        <v>43499</v>
      </c>
      <c r="B1496" s="3" t="str">
        <f t="shared" si="23"/>
        <v>Q1-2019</v>
      </c>
      <c r="C1496" t="s">
        <v>10</v>
      </c>
      <c r="D1496">
        <v>5</v>
      </c>
      <c r="E1496" t="s">
        <v>6</v>
      </c>
      <c r="F1496" s="1" t="str">
        <f>TEXT(EnergyDemand__2_14[[#This Row],[Date]],"yyyy")</f>
        <v>2019</v>
      </c>
      <c r="G1496">
        <v>19.100000000000001</v>
      </c>
      <c r="H1496">
        <v>38.200000000000003</v>
      </c>
      <c r="I1496">
        <v>26.1</v>
      </c>
      <c r="J1496">
        <v>0</v>
      </c>
      <c r="K1496" t="s">
        <v>22</v>
      </c>
      <c r="L1496" t="s">
        <v>21</v>
      </c>
      <c r="M1496" s="42">
        <v>133287.58499999999</v>
      </c>
      <c r="N1496" s="4">
        <v>186.91763220000001</v>
      </c>
      <c r="O1496" s="5">
        <v>24913799.789900001</v>
      </c>
      <c r="P1496">
        <v>1495</v>
      </c>
    </row>
    <row r="1497" spans="1:16" hidden="1" x14ac:dyDescent="0.3">
      <c r="A1497" s="3">
        <v>43500</v>
      </c>
      <c r="B1497" s="3" t="str">
        <f t="shared" si="23"/>
        <v>Q1-2019</v>
      </c>
      <c r="C1497" t="s">
        <v>10</v>
      </c>
      <c r="D1497">
        <v>6</v>
      </c>
      <c r="E1497" t="s">
        <v>7</v>
      </c>
      <c r="F1497" s="1" t="str">
        <f>TEXT(EnergyDemand__2_14[[#This Row],[Date]],"yyyy")</f>
        <v>2019</v>
      </c>
      <c r="G1497">
        <v>20</v>
      </c>
      <c r="H1497">
        <v>22.7</v>
      </c>
      <c r="I1497">
        <v>9.3000000000000007</v>
      </c>
      <c r="J1497">
        <v>0</v>
      </c>
      <c r="K1497" t="s">
        <v>22</v>
      </c>
      <c r="L1497" t="s">
        <v>21</v>
      </c>
      <c r="M1497" s="42">
        <v>119168.96000000001</v>
      </c>
      <c r="N1497" s="4">
        <v>110.1512267</v>
      </c>
      <c r="O1497" s="5">
        <v>13126607.128599999</v>
      </c>
      <c r="P1497">
        <v>1496</v>
      </c>
    </row>
    <row r="1498" spans="1:16" hidden="1" x14ac:dyDescent="0.3">
      <c r="A1498" s="3">
        <v>43501</v>
      </c>
      <c r="B1498" s="3" t="str">
        <f t="shared" si="23"/>
        <v>Q1-2019</v>
      </c>
      <c r="C1498" t="s">
        <v>10</v>
      </c>
      <c r="D1498">
        <v>6</v>
      </c>
      <c r="E1498" t="s">
        <v>8</v>
      </c>
      <c r="F1498" s="1" t="str">
        <f>TEXT(EnergyDemand__2_14[[#This Row],[Date]],"yyyy")</f>
        <v>2019</v>
      </c>
      <c r="G1498">
        <v>17.7</v>
      </c>
      <c r="H1498">
        <v>26.9</v>
      </c>
      <c r="I1498">
        <v>14.6</v>
      </c>
      <c r="J1498">
        <v>0</v>
      </c>
      <c r="K1498" t="s">
        <v>22</v>
      </c>
      <c r="L1498" t="s">
        <v>21</v>
      </c>
      <c r="M1498" s="42">
        <v>119702.045</v>
      </c>
      <c r="N1498" s="4">
        <v>92.701339529999998</v>
      </c>
      <c r="O1498" s="5">
        <v>11096539.915999999</v>
      </c>
      <c r="P1498">
        <v>1497</v>
      </c>
    </row>
    <row r="1499" spans="1:16" hidden="1" x14ac:dyDescent="0.3">
      <c r="A1499" s="3">
        <v>43502</v>
      </c>
      <c r="B1499" s="3" t="str">
        <f t="shared" si="23"/>
        <v>Q1-2019</v>
      </c>
      <c r="C1499" t="s">
        <v>10</v>
      </c>
      <c r="D1499">
        <v>6</v>
      </c>
      <c r="E1499" t="s">
        <v>9</v>
      </c>
      <c r="F1499" s="1" t="str">
        <f>TEXT(EnergyDemand__2_14[[#This Row],[Date]],"yyyy")</f>
        <v>2019</v>
      </c>
      <c r="G1499">
        <v>18.5</v>
      </c>
      <c r="H1499">
        <v>34.700000000000003</v>
      </c>
      <c r="I1499">
        <v>22.8</v>
      </c>
      <c r="J1499">
        <v>0</v>
      </c>
      <c r="K1499" t="s">
        <v>22</v>
      </c>
      <c r="L1499" t="s">
        <v>21</v>
      </c>
      <c r="M1499" s="42">
        <v>140497.815</v>
      </c>
      <c r="N1499" s="4">
        <v>143.45505610000001</v>
      </c>
      <c r="O1499" s="5">
        <v>20155121.932799999</v>
      </c>
      <c r="P1499">
        <v>1498</v>
      </c>
    </row>
    <row r="1500" spans="1:16" hidden="1" x14ac:dyDescent="0.3">
      <c r="A1500" s="3">
        <v>43503</v>
      </c>
      <c r="B1500" s="3" t="str">
        <f t="shared" si="23"/>
        <v>Q1-2019</v>
      </c>
      <c r="C1500" t="s">
        <v>10</v>
      </c>
      <c r="D1500">
        <v>6</v>
      </c>
      <c r="E1500" t="s">
        <v>3</v>
      </c>
      <c r="F1500" s="1" t="str">
        <f>TEXT(EnergyDemand__2_14[[#This Row],[Date]],"yyyy")</f>
        <v>2019</v>
      </c>
      <c r="G1500">
        <v>20.7</v>
      </c>
      <c r="H1500">
        <v>28.3</v>
      </c>
      <c r="I1500">
        <v>25.1</v>
      </c>
      <c r="J1500">
        <v>11</v>
      </c>
      <c r="K1500" t="s">
        <v>22</v>
      </c>
      <c r="L1500" t="s">
        <v>21</v>
      </c>
      <c r="M1500" s="42">
        <v>141593.54500000001</v>
      </c>
      <c r="N1500" s="4">
        <v>147.68790949999999</v>
      </c>
      <c r="O1500" s="5">
        <v>20911654.659699999</v>
      </c>
      <c r="P1500">
        <v>1499</v>
      </c>
    </row>
    <row r="1501" spans="1:16" hidden="1" x14ac:dyDescent="0.3">
      <c r="A1501" s="3">
        <v>43504</v>
      </c>
      <c r="B1501" s="3" t="str">
        <f t="shared" si="23"/>
        <v>Q1-2019</v>
      </c>
      <c r="C1501" t="s">
        <v>10</v>
      </c>
      <c r="D1501">
        <v>6</v>
      </c>
      <c r="E1501" t="s">
        <v>4</v>
      </c>
      <c r="F1501" s="1" t="str">
        <f>TEXT(EnergyDemand__2_14[[#This Row],[Date]],"yyyy")</f>
        <v>2019</v>
      </c>
      <c r="G1501">
        <v>18.100000000000001</v>
      </c>
      <c r="H1501">
        <v>23.1</v>
      </c>
      <c r="I1501">
        <v>21.1</v>
      </c>
      <c r="J1501">
        <v>0</v>
      </c>
      <c r="K1501" t="s">
        <v>22</v>
      </c>
      <c r="L1501" t="s">
        <v>21</v>
      </c>
      <c r="M1501" s="42">
        <v>117327.495</v>
      </c>
      <c r="N1501" s="4">
        <v>107.8491587</v>
      </c>
      <c r="O1501" s="5">
        <v>12653671.6281</v>
      </c>
      <c r="P1501">
        <v>1500</v>
      </c>
    </row>
    <row r="1502" spans="1:16" hidden="1" x14ac:dyDescent="0.3">
      <c r="A1502" s="3">
        <v>43505</v>
      </c>
      <c r="B1502" s="3" t="str">
        <f t="shared" si="23"/>
        <v>Q1-2019</v>
      </c>
      <c r="C1502" t="s">
        <v>10</v>
      </c>
      <c r="D1502">
        <v>6</v>
      </c>
      <c r="E1502" t="s">
        <v>5</v>
      </c>
      <c r="F1502" s="1" t="str">
        <f>TEXT(EnergyDemand__2_14[[#This Row],[Date]],"yyyy")</f>
        <v>2019</v>
      </c>
      <c r="G1502">
        <v>14.6</v>
      </c>
      <c r="H1502">
        <v>19.7</v>
      </c>
      <c r="I1502">
        <v>13.6</v>
      </c>
      <c r="J1502">
        <v>0</v>
      </c>
      <c r="K1502" t="s">
        <v>22</v>
      </c>
      <c r="L1502" t="s">
        <v>21</v>
      </c>
      <c r="M1502" s="42">
        <v>95668.77</v>
      </c>
      <c r="N1502" s="4">
        <v>44.176311859999998</v>
      </c>
      <c r="O1502" s="5">
        <v>4226293.4188000001</v>
      </c>
      <c r="P1502">
        <v>1501</v>
      </c>
    </row>
    <row r="1503" spans="1:16" hidden="1" x14ac:dyDescent="0.3">
      <c r="A1503" s="3">
        <v>43506</v>
      </c>
      <c r="B1503" s="3" t="str">
        <f t="shared" si="23"/>
        <v>Q1-2019</v>
      </c>
      <c r="C1503" t="s">
        <v>10</v>
      </c>
      <c r="D1503">
        <v>6</v>
      </c>
      <c r="E1503" t="s">
        <v>6</v>
      </c>
      <c r="F1503" s="1" t="str">
        <f>TEXT(EnergyDemand__2_14[[#This Row],[Date]],"yyyy")</f>
        <v>2019</v>
      </c>
      <c r="G1503">
        <v>13</v>
      </c>
      <c r="H1503">
        <v>23.3</v>
      </c>
      <c r="I1503">
        <v>23.5</v>
      </c>
      <c r="J1503">
        <v>4.8</v>
      </c>
      <c r="K1503" t="s">
        <v>22</v>
      </c>
      <c r="L1503" t="s">
        <v>21</v>
      </c>
      <c r="M1503" s="42">
        <v>94786.72</v>
      </c>
      <c r="N1503" s="4">
        <v>86.435775870000001</v>
      </c>
      <c r="O1503" s="5">
        <v>8192963.6853999998</v>
      </c>
      <c r="P1503">
        <v>1502</v>
      </c>
    </row>
    <row r="1504" spans="1:16" hidden="1" x14ac:dyDescent="0.3">
      <c r="A1504" s="3">
        <v>43507</v>
      </c>
      <c r="B1504" s="3" t="str">
        <f t="shared" si="23"/>
        <v>Q1-2019</v>
      </c>
      <c r="C1504" t="s">
        <v>10</v>
      </c>
      <c r="D1504">
        <v>7</v>
      </c>
      <c r="E1504" t="s">
        <v>7</v>
      </c>
      <c r="F1504" s="1" t="str">
        <f>TEXT(EnergyDemand__2_14[[#This Row],[Date]],"yyyy")</f>
        <v>2019</v>
      </c>
      <c r="G1504">
        <v>14.4</v>
      </c>
      <c r="H1504">
        <v>27.5</v>
      </c>
      <c r="I1504">
        <v>18.600000000000001</v>
      </c>
      <c r="J1504">
        <v>0</v>
      </c>
      <c r="K1504" t="s">
        <v>22</v>
      </c>
      <c r="L1504" t="s">
        <v>21</v>
      </c>
      <c r="M1504" s="42">
        <v>114085.645</v>
      </c>
      <c r="N1504" s="4">
        <v>97.715089509999999</v>
      </c>
      <c r="O1504" s="5">
        <v>11147889.013</v>
      </c>
      <c r="P1504">
        <v>1503</v>
      </c>
    </row>
    <row r="1505" spans="1:16" hidden="1" x14ac:dyDescent="0.3">
      <c r="A1505" s="3">
        <v>43508</v>
      </c>
      <c r="B1505" s="3" t="str">
        <f t="shared" si="23"/>
        <v>Q1-2019</v>
      </c>
      <c r="C1505" t="s">
        <v>10</v>
      </c>
      <c r="D1505">
        <v>7</v>
      </c>
      <c r="E1505" t="s">
        <v>8</v>
      </c>
      <c r="F1505" s="1" t="str">
        <f>TEXT(EnergyDemand__2_14[[#This Row],[Date]],"yyyy")</f>
        <v>2019</v>
      </c>
      <c r="G1505">
        <v>18.399999999999999</v>
      </c>
      <c r="H1505">
        <v>21.5</v>
      </c>
      <c r="I1505">
        <v>12.4</v>
      </c>
      <c r="J1505">
        <v>0</v>
      </c>
      <c r="K1505" t="s">
        <v>22</v>
      </c>
      <c r="L1505" t="s">
        <v>21</v>
      </c>
      <c r="M1505" s="42">
        <v>107697.205</v>
      </c>
      <c r="N1505" s="4">
        <v>57.338211940000001</v>
      </c>
      <c r="O1505" s="5">
        <v>6175165.1655999999</v>
      </c>
      <c r="P1505">
        <v>1504</v>
      </c>
    </row>
    <row r="1506" spans="1:16" hidden="1" x14ac:dyDescent="0.3">
      <c r="A1506" s="3">
        <v>43509</v>
      </c>
      <c r="B1506" s="3" t="str">
        <f t="shared" si="23"/>
        <v>Q1-2019</v>
      </c>
      <c r="C1506" t="s">
        <v>10</v>
      </c>
      <c r="D1506">
        <v>7</v>
      </c>
      <c r="E1506" t="s">
        <v>9</v>
      </c>
      <c r="F1506" s="1" t="str">
        <f>TEXT(EnergyDemand__2_14[[#This Row],[Date]],"yyyy")</f>
        <v>2019</v>
      </c>
      <c r="G1506">
        <v>11.8</v>
      </c>
      <c r="H1506">
        <v>19.2</v>
      </c>
      <c r="I1506">
        <v>23.7</v>
      </c>
      <c r="J1506">
        <v>2.8</v>
      </c>
      <c r="K1506" t="s">
        <v>22</v>
      </c>
      <c r="L1506" t="s">
        <v>21</v>
      </c>
      <c r="M1506" s="42">
        <v>106692.845</v>
      </c>
      <c r="N1506" s="4">
        <v>85.981483069999996</v>
      </c>
      <c r="O1506" s="5">
        <v>9173609.0460999999</v>
      </c>
      <c r="P1506">
        <v>1505</v>
      </c>
    </row>
    <row r="1507" spans="1:16" hidden="1" x14ac:dyDescent="0.3">
      <c r="A1507" s="3">
        <v>43510</v>
      </c>
      <c r="B1507" s="3" t="str">
        <f t="shared" si="23"/>
        <v>Q1-2019</v>
      </c>
      <c r="C1507" t="s">
        <v>10</v>
      </c>
      <c r="D1507">
        <v>7</v>
      </c>
      <c r="E1507" t="s">
        <v>3</v>
      </c>
      <c r="F1507" s="1" t="str">
        <f>TEXT(EnergyDemand__2_14[[#This Row],[Date]],"yyyy")</f>
        <v>2019</v>
      </c>
      <c r="G1507">
        <v>12.3</v>
      </c>
      <c r="H1507">
        <v>23.2</v>
      </c>
      <c r="I1507">
        <v>24.2</v>
      </c>
      <c r="J1507">
        <v>0</v>
      </c>
      <c r="K1507" t="s">
        <v>22</v>
      </c>
      <c r="L1507" t="s">
        <v>21</v>
      </c>
      <c r="M1507" s="42">
        <v>107655.08</v>
      </c>
      <c r="N1507" s="4">
        <v>108.29071519999999</v>
      </c>
      <c r="O1507" s="5">
        <v>11658045.608100001</v>
      </c>
      <c r="P1507">
        <v>1506</v>
      </c>
    </row>
    <row r="1508" spans="1:16" hidden="1" x14ac:dyDescent="0.3">
      <c r="A1508" s="3">
        <v>43511</v>
      </c>
      <c r="B1508" s="3" t="str">
        <f t="shared" si="23"/>
        <v>Q1-2019</v>
      </c>
      <c r="C1508" t="s">
        <v>10</v>
      </c>
      <c r="D1508">
        <v>7</v>
      </c>
      <c r="E1508" t="s">
        <v>4</v>
      </c>
      <c r="F1508" s="1" t="str">
        <f>TEXT(EnergyDemand__2_14[[#This Row],[Date]],"yyyy")</f>
        <v>2019</v>
      </c>
      <c r="G1508">
        <v>14.8</v>
      </c>
      <c r="H1508">
        <v>22.8</v>
      </c>
      <c r="I1508">
        <v>23.1</v>
      </c>
      <c r="J1508">
        <v>0</v>
      </c>
      <c r="K1508" t="s">
        <v>22</v>
      </c>
      <c r="L1508" t="s">
        <v>21</v>
      </c>
      <c r="M1508" s="42">
        <v>113910.46</v>
      </c>
      <c r="N1508" s="4">
        <v>114.7685038</v>
      </c>
      <c r="O1508" s="5">
        <v>13073333.0614</v>
      </c>
      <c r="P1508">
        <v>1507</v>
      </c>
    </row>
    <row r="1509" spans="1:16" hidden="1" x14ac:dyDescent="0.3">
      <c r="A1509" s="3">
        <v>43512</v>
      </c>
      <c r="B1509" s="3" t="str">
        <f t="shared" si="23"/>
        <v>Q1-2019</v>
      </c>
      <c r="C1509" t="s">
        <v>10</v>
      </c>
      <c r="D1509">
        <v>7</v>
      </c>
      <c r="E1509" t="s">
        <v>5</v>
      </c>
      <c r="F1509" s="1" t="str">
        <f>TEXT(EnergyDemand__2_14[[#This Row],[Date]],"yyyy")</f>
        <v>2019</v>
      </c>
      <c r="G1509">
        <v>16.100000000000001</v>
      </c>
      <c r="H1509">
        <v>23.2</v>
      </c>
      <c r="I1509">
        <v>24.2</v>
      </c>
      <c r="J1509">
        <v>0</v>
      </c>
      <c r="K1509" t="s">
        <v>22</v>
      </c>
      <c r="L1509" t="s">
        <v>21</v>
      </c>
      <c r="M1509" s="42">
        <v>106467.235</v>
      </c>
      <c r="N1509" s="4">
        <v>127.4802754</v>
      </c>
      <c r="O1509" s="5">
        <v>13572472.438899999</v>
      </c>
      <c r="P1509">
        <v>1508</v>
      </c>
    </row>
    <row r="1510" spans="1:16" hidden="1" x14ac:dyDescent="0.3">
      <c r="A1510" s="3">
        <v>43513</v>
      </c>
      <c r="B1510" s="3" t="str">
        <f t="shared" si="23"/>
        <v>Q1-2019</v>
      </c>
      <c r="C1510" t="s">
        <v>10</v>
      </c>
      <c r="D1510">
        <v>7</v>
      </c>
      <c r="E1510" t="s">
        <v>6</v>
      </c>
      <c r="F1510" s="1" t="str">
        <f>TEXT(EnergyDemand__2_14[[#This Row],[Date]],"yyyy")</f>
        <v>2019</v>
      </c>
      <c r="G1510">
        <v>15</v>
      </c>
      <c r="H1510">
        <v>29</v>
      </c>
      <c r="I1510">
        <v>20</v>
      </c>
      <c r="J1510">
        <v>0</v>
      </c>
      <c r="K1510" t="s">
        <v>22</v>
      </c>
      <c r="L1510" t="s">
        <v>21</v>
      </c>
      <c r="M1510" s="42">
        <v>108470.925</v>
      </c>
      <c r="N1510" s="4">
        <v>110.4895928</v>
      </c>
      <c r="O1510" s="5">
        <v>11984908.333900001</v>
      </c>
      <c r="P1510">
        <v>1509</v>
      </c>
    </row>
    <row r="1511" spans="1:16" hidden="1" x14ac:dyDescent="0.3">
      <c r="A1511" s="3">
        <v>43514</v>
      </c>
      <c r="B1511" s="3" t="str">
        <f t="shared" si="23"/>
        <v>Q1-2019</v>
      </c>
      <c r="C1511" t="s">
        <v>10</v>
      </c>
      <c r="D1511">
        <v>8</v>
      </c>
      <c r="E1511" t="s">
        <v>7</v>
      </c>
      <c r="F1511" s="1" t="str">
        <f>TEXT(EnergyDemand__2_14[[#This Row],[Date]],"yyyy")</f>
        <v>2019</v>
      </c>
      <c r="G1511">
        <v>18</v>
      </c>
      <c r="H1511">
        <v>23.6</v>
      </c>
      <c r="I1511">
        <v>16.899999999999999</v>
      </c>
      <c r="J1511">
        <v>0</v>
      </c>
      <c r="K1511" t="s">
        <v>22</v>
      </c>
      <c r="L1511" t="s">
        <v>21</v>
      </c>
      <c r="M1511" s="42">
        <v>116995.065</v>
      </c>
      <c r="N1511" s="4">
        <v>104.4634554</v>
      </c>
      <c r="O1511" s="5">
        <v>12221708.7546</v>
      </c>
      <c r="P1511">
        <v>1510</v>
      </c>
    </row>
    <row r="1512" spans="1:16" hidden="1" x14ac:dyDescent="0.3">
      <c r="A1512" s="3">
        <v>43515</v>
      </c>
      <c r="B1512" s="3" t="str">
        <f t="shared" si="23"/>
        <v>Q1-2019</v>
      </c>
      <c r="C1512" t="s">
        <v>10</v>
      </c>
      <c r="D1512">
        <v>8</v>
      </c>
      <c r="E1512" t="s">
        <v>8</v>
      </c>
      <c r="F1512" s="1" t="str">
        <f>TEXT(EnergyDemand__2_14[[#This Row],[Date]],"yyyy")</f>
        <v>2019</v>
      </c>
      <c r="G1512">
        <v>13.7</v>
      </c>
      <c r="H1512">
        <v>20.2</v>
      </c>
      <c r="I1512">
        <v>21.4</v>
      </c>
      <c r="J1512">
        <v>0</v>
      </c>
      <c r="K1512" t="s">
        <v>22</v>
      </c>
      <c r="L1512" t="s">
        <v>21</v>
      </c>
      <c r="M1512" s="42">
        <v>110531.6</v>
      </c>
      <c r="N1512" s="4">
        <v>105.09817820000001</v>
      </c>
      <c r="O1512" s="5">
        <v>11616669.793500001</v>
      </c>
      <c r="P1512">
        <v>1511</v>
      </c>
    </row>
    <row r="1513" spans="1:16" hidden="1" x14ac:dyDescent="0.3">
      <c r="A1513" s="3">
        <v>43516</v>
      </c>
      <c r="B1513" s="3" t="str">
        <f t="shared" si="23"/>
        <v>Q1-2019</v>
      </c>
      <c r="C1513" t="s">
        <v>10</v>
      </c>
      <c r="D1513">
        <v>8</v>
      </c>
      <c r="E1513" t="s">
        <v>9</v>
      </c>
      <c r="F1513" s="1" t="str">
        <f>TEXT(EnergyDemand__2_14[[#This Row],[Date]],"yyyy")</f>
        <v>2019</v>
      </c>
      <c r="G1513">
        <v>13.5</v>
      </c>
      <c r="H1513">
        <v>23.2</v>
      </c>
      <c r="I1513">
        <v>20.8</v>
      </c>
      <c r="J1513">
        <v>0</v>
      </c>
      <c r="K1513" t="s">
        <v>22</v>
      </c>
      <c r="L1513" t="s">
        <v>21</v>
      </c>
      <c r="M1513" s="42">
        <v>108972.30499999999</v>
      </c>
      <c r="N1513" s="4">
        <v>111.0460243</v>
      </c>
      <c r="O1513" s="5">
        <v>12100941.2291</v>
      </c>
      <c r="P1513">
        <v>1512</v>
      </c>
    </row>
    <row r="1514" spans="1:16" hidden="1" x14ac:dyDescent="0.3">
      <c r="A1514" s="3">
        <v>43517</v>
      </c>
      <c r="B1514" s="3" t="str">
        <f t="shared" si="23"/>
        <v>Q1-2019</v>
      </c>
      <c r="C1514" t="s">
        <v>10</v>
      </c>
      <c r="D1514">
        <v>8</v>
      </c>
      <c r="E1514" t="s">
        <v>3</v>
      </c>
      <c r="F1514" s="1" t="str">
        <f>TEXT(EnergyDemand__2_14[[#This Row],[Date]],"yyyy")</f>
        <v>2019</v>
      </c>
      <c r="G1514">
        <v>14</v>
      </c>
      <c r="H1514">
        <v>20.399999999999999</v>
      </c>
      <c r="I1514">
        <v>16.2</v>
      </c>
      <c r="J1514">
        <v>0</v>
      </c>
      <c r="K1514" t="s">
        <v>22</v>
      </c>
      <c r="L1514" t="s">
        <v>21</v>
      </c>
      <c r="M1514" s="42">
        <v>110235.33500000001</v>
      </c>
      <c r="N1514" s="4">
        <v>114.360572</v>
      </c>
      <c r="O1514" s="5">
        <v>12606575.9652</v>
      </c>
      <c r="P1514">
        <v>1513</v>
      </c>
    </row>
    <row r="1515" spans="1:16" hidden="1" x14ac:dyDescent="0.3">
      <c r="A1515" s="3">
        <v>43518</v>
      </c>
      <c r="B1515" s="3" t="str">
        <f t="shared" si="23"/>
        <v>Q1-2019</v>
      </c>
      <c r="C1515" t="s">
        <v>10</v>
      </c>
      <c r="D1515">
        <v>8</v>
      </c>
      <c r="E1515" t="s">
        <v>4</v>
      </c>
      <c r="F1515" s="1" t="str">
        <f>TEXT(EnergyDemand__2_14[[#This Row],[Date]],"yyyy")</f>
        <v>2019</v>
      </c>
      <c r="G1515">
        <v>15.5</v>
      </c>
      <c r="H1515">
        <v>21.2</v>
      </c>
      <c r="I1515">
        <v>23.9</v>
      </c>
      <c r="J1515">
        <v>0</v>
      </c>
      <c r="K1515" t="s">
        <v>22</v>
      </c>
      <c r="L1515" t="s">
        <v>21</v>
      </c>
      <c r="M1515" s="42">
        <v>109901.75999999999</v>
      </c>
      <c r="N1515" s="4">
        <v>103.0440629</v>
      </c>
      <c r="O1515" s="5">
        <v>11324723.870300001</v>
      </c>
      <c r="P1515">
        <v>1514</v>
      </c>
    </row>
    <row r="1516" spans="1:16" hidden="1" x14ac:dyDescent="0.3">
      <c r="A1516" s="3">
        <v>43519</v>
      </c>
      <c r="B1516" s="3" t="str">
        <f t="shared" si="23"/>
        <v>Q1-2019</v>
      </c>
      <c r="C1516" t="s">
        <v>10</v>
      </c>
      <c r="D1516">
        <v>8</v>
      </c>
      <c r="E1516" t="s">
        <v>5</v>
      </c>
      <c r="F1516" s="1" t="str">
        <f>TEXT(EnergyDemand__2_14[[#This Row],[Date]],"yyyy")</f>
        <v>2019</v>
      </c>
      <c r="G1516">
        <v>16.399999999999999</v>
      </c>
      <c r="H1516">
        <v>25.8</v>
      </c>
      <c r="I1516">
        <v>24</v>
      </c>
      <c r="J1516">
        <v>0</v>
      </c>
      <c r="K1516" t="s">
        <v>22</v>
      </c>
      <c r="L1516" t="s">
        <v>21</v>
      </c>
      <c r="M1516" s="42">
        <v>99890.25</v>
      </c>
      <c r="N1516" s="4">
        <v>77.031403220000001</v>
      </c>
      <c r="O1516" s="5">
        <v>7694686.1255000001</v>
      </c>
      <c r="P1516">
        <v>1515</v>
      </c>
    </row>
    <row r="1517" spans="1:16" hidden="1" x14ac:dyDescent="0.3">
      <c r="A1517" s="3">
        <v>43520</v>
      </c>
      <c r="B1517" s="3" t="str">
        <f t="shared" si="23"/>
        <v>Q1-2019</v>
      </c>
      <c r="C1517" t="s">
        <v>10</v>
      </c>
      <c r="D1517">
        <v>8</v>
      </c>
      <c r="E1517" t="s">
        <v>6</v>
      </c>
      <c r="F1517" s="1" t="str">
        <f>TEXT(EnergyDemand__2_14[[#This Row],[Date]],"yyyy")</f>
        <v>2019</v>
      </c>
      <c r="G1517">
        <v>13.8</v>
      </c>
      <c r="H1517">
        <v>32.9</v>
      </c>
      <c r="I1517">
        <v>24.6</v>
      </c>
      <c r="J1517">
        <v>0</v>
      </c>
      <c r="K1517" t="s">
        <v>22</v>
      </c>
      <c r="L1517" t="s">
        <v>21</v>
      </c>
      <c r="M1517" s="42">
        <v>106877.86500000001</v>
      </c>
      <c r="N1517" s="4">
        <v>87.180913380000007</v>
      </c>
      <c r="O1517" s="5">
        <v>9317709.8907999992</v>
      </c>
      <c r="P1517">
        <v>1516</v>
      </c>
    </row>
    <row r="1518" spans="1:16" hidden="1" x14ac:dyDescent="0.3">
      <c r="A1518" s="3">
        <v>43521</v>
      </c>
      <c r="B1518" s="3" t="str">
        <f t="shared" si="23"/>
        <v>Q1-2019</v>
      </c>
      <c r="C1518" t="s">
        <v>10</v>
      </c>
      <c r="D1518">
        <v>9</v>
      </c>
      <c r="E1518" t="s">
        <v>7</v>
      </c>
      <c r="F1518" s="1" t="str">
        <f>TEXT(EnergyDemand__2_14[[#This Row],[Date]],"yyyy")</f>
        <v>2019</v>
      </c>
      <c r="G1518">
        <v>18</v>
      </c>
      <c r="H1518">
        <v>34.200000000000003</v>
      </c>
      <c r="I1518">
        <v>24.4</v>
      </c>
      <c r="J1518">
        <v>0</v>
      </c>
      <c r="K1518" t="s">
        <v>22</v>
      </c>
      <c r="L1518" t="s">
        <v>21</v>
      </c>
      <c r="M1518" s="42">
        <v>133476.60500000001</v>
      </c>
      <c r="N1518" s="4">
        <v>139.95597699999999</v>
      </c>
      <c r="O1518" s="5">
        <v>18680848.659400001</v>
      </c>
      <c r="P1518">
        <v>1517</v>
      </c>
    </row>
    <row r="1519" spans="1:16" hidden="1" x14ac:dyDescent="0.3">
      <c r="A1519" s="3">
        <v>43522</v>
      </c>
      <c r="B1519" s="3" t="str">
        <f t="shared" si="23"/>
        <v>Q1-2019</v>
      </c>
      <c r="C1519" t="s">
        <v>10</v>
      </c>
      <c r="D1519">
        <v>9</v>
      </c>
      <c r="E1519" t="s">
        <v>8</v>
      </c>
      <c r="F1519" s="1" t="str">
        <f>TEXT(EnergyDemand__2_14[[#This Row],[Date]],"yyyy")</f>
        <v>2019</v>
      </c>
      <c r="G1519">
        <v>17.899999999999999</v>
      </c>
      <c r="H1519">
        <v>22.3</v>
      </c>
      <c r="I1519">
        <v>21</v>
      </c>
      <c r="J1519">
        <v>0</v>
      </c>
      <c r="K1519" t="s">
        <v>22</v>
      </c>
      <c r="L1519" t="s">
        <v>21</v>
      </c>
      <c r="M1519" s="42">
        <v>123114.11500000001</v>
      </c>
      <c r="N1519" s="4">
        <v>115.9396033</v>
      </c>
      <c r="O1519" s="5">
        <v>14273801.6537</v>
      </c>
      <c r="P1519">
        <v>1518</v>
      </c>
    </row>
    <row r="1520" spans="1:16" hidden="1" x14ac:dyDescent="0.3">
      <c r="A1520" s="3">
        <v>43523</v>
      </c>
      <c r="B1520" s="3" t="str">
        <f t="shared" si="23"/>
        <v>Q1-2019</v>
      </c>
      <c r="C1520" t="s">
        <v>10</v>
      </c>
      <c r="D1520">
        <v>9</v>
      </c>
      <c r="E1520" t="s">
        <v>9</v>
      </c>
      <c r="F1520" s="1" t="str">
        <f>TEXT(EnergyDemand__2_14[[#This Row],[Date]],"yyyy")</f>
        <v>2019</v>
      </c>
      <c r="G1520">
        <v>12.9</v>
      </c>
      <c r="H1520">
        <v>25.7</v>
      </c>
      <c r="I1520">
        <v>24</v>
      </c>
      <c r="J1520">
        <v>0</v>
      </c>
      <c r="K1520" t="s">
        <v>22</v>
      </c>
      <c r="L1520" t="s">
        <v>21</v>
      </c>
      <c r="M1520" s="42">
        <v>125272.27</v>
      </c>
      <c r="N1520" s="4">
        <v>123.7875391</v>
      </c>
      <c r="O1520" s="5">
        <v>15507146.0208</v>
      </c>
      <c r="P1520">
        <v>1519</v>
      </c>
    </row>
    <row r="1521" spans="1:16" hidden="1" x14ac:dyDescent="0.3">
      <c r="A1521" s="3">
        <v>43524</v>
      </c>
      <c r="B1521" s="3" t="str">
        <f t="shared" si="23"/>
        <v>Q1-2019</v>
      </c>
      <c r="C1521" t="s">
        <v>10</v>
      </c>
      <c r="D1521">
        <v>9</v>
      </c>
      <c r="E1521" t="s">
        <v>3</v>
      </c>
      <c r="F1521" s="1" t="str">
        <f>TEXT(EnergyDemand__2_14[[#This Row],[Date]],"yyyy")</f>
        <v>2019</v>
      </c>
      <c r="G1521">
        <v>16.3</v>
      </c>
      <c r="H1521">
        <v>36.799999999999997</v>
      </c>
      <c r="I1521">
        <v>23.4</v>
      </c>
      <c r="J1521">
        <v>0</v>
      </c>
      <c r="K1521" t="s">
        <v>22</v>
      </c>
      <c r="L1521" t="s">
        <v>21</v>
      </c>
      <c r="M1521" s="42">
        <v>150472.255</v>
      </c>
      <c r="N1521" s="4">
        <v>160.93844870000001</v>
      </c>
      <c r="O1521" s="5">
        <v>24216771.292100001</v>
      </c>
      <c r="P1521">
        <v>1520</v>
      </c>
    </row>
    <row r="1522" spans="1:16" hidden="1" x14ac:dyDescent="0.3">
      <c r="A1522" s="3">
        <v>43525</v>
      </c>
      <c r="B1522" s="3" t="str">
        <f t="shared" si="23"/>
        <v>Q1-2019</v>
      </c>
      <c r="C1522" t="s">
        <v>11</v>
      </c>
      <c r="D1522">
        <v>9</v>
      </c>
      <c r="E1522" t="s">
        <v>4</v>
      </c>
      <c r="F1522" s="1" t="str">
        <f>TEXT(EnergyDemand__2_14[[#This Row],[Date]],"yyyy")</f>
        <v>2019</v>
      </c>
      <c r="G1522">
        <v>22.6</v>
      </c>
      <c r="H1522">
        <v>38.1</v>
      </c>
      <c r="I1522">
        <v>22.3</v>
      </c>
      <c r="J1522">
        <v>0</v>
      </c>
      <c r="K1522" t="s">
        <v>22</v>
      </c>
      <c r="L1522" t="s">
        <v>21</v>
      </c>
      <c r="M1522" s="42">
        <v>163682.04</v>
      </c>
      <c r="N1522" s="4">
        <v>1284.799876</v>
      </c>
      <c r="O1522" s="5">
        <v>210298664.6954</v>
      </c>
      <c r="P1522">
        <v>1521</v>
      </c>
    </row>
    <row r="1523" spans="1:16" hidden="1" x14ac:dyDescent="0.3">
      <c r="A1523" s="3">
        <v>43526</v>
      </c>
      <c r="B1523" s="3" t="str">
        <f t="shared" si="23"/>
        <v>Q1-2019</v>
      </c>
      <c r="C1523" t="s">
        <v>11</v>
      </c>
      <c r="D1523">
        <v>9</v>
      </c>
      <c r="E1523" t="s">
        <v>5</v>
      </c>
      <c r="F1523" s="1" t="str">
        <f>TEXT(EnergyDemand__2_14[[#This Row],[Date]],"yyyy")</f>
        <v>2019</v>
      </c>
      <c r="G1523">
        <v>22.3</v>
      </c>
      <c r="H1523">
        <v>36.299999999999997</v>
      </c>
      <c r="I1523">
        <v>23.4</v>
      </c>
      <c r="J1523">
        <v>0</v>
      </c>
      <c r="K1523" t="s">
        <v>22</v>
      </c>
      <c r="L1523" t="s">
        <v>21</v>
      </c>
      <c r="M1523" s="42">
        <v>146265.11499999999</v>
      </c>
      <c r="N1523" s="4">
        <v>132.49259040000001</v>
      </c>
      <c r="O1523" s="5">
        <v>19379043.971500002</v>
      </c>
      <c r="P1523">
        <v>1522</v>
      </c>
    </row>
    <row r="1524" spans="1:16" hidden="1" x14ac:dyDescent="0.3">
      <c r="A1524" s="3">
        <v>43527</v>
      </c>
      <c r="B1524" s="3" t="str">
        <f t="shared" si="23"/>
        <v>Q1-2019</v>
      </c>
      <c r="C1524" t="s">
        <v>11</v>
      </c>
      <c r="D1524">
        <v>9</v>
      </c>
      <c r="E1524" t="s">
        <v>6</v>
      </c>
      <c r="F1524" s="1" t="str">
        <f>TEXT(EnergyDemand__2_14[[#This Row],[Date]],"yyyy")</f>
        <v>2019</v>
      </c>
      <c r="G1524">
        <v>25.1</v>
      </c>
      <c r="H1524">
        <v>36</v>
      </c>
      <c r="I1524">
        <v>14.4</v>
      </c>
      <c r="J1524">
        <v>0</v>
      </c>
      <c r="K1524" t="s">
        <v>22</v>
      </c>
      <c r="L1524" t="s">
        <v>21</v>
      </c>
      <c r="M1524" s="42">
        <v>138597.69</v>
      </c>
      <c r="N1524" s="4">
        <v>153.7842958</v>
      </c>
      <c r="O1524" s="5">
        <v>21314148.156199999</v>
      </c>
      <c r="P1524">
        <v>1523</v>
      </c>
    </row>
    <row r="1525" spans="1:16" hidden="1" x14ac:dyDescent="0.3">
      <c r="A1525" s="3">
        <v>43528</v>
      </c>
      <c r="B1525" s="3" t="str">
        <f t="shared" si="23"/>
        <v>Q1-2019</v>
      </c>
      <c r="C1525" t="s">
        <v>11</v>
      </c>
      <c r="D1525">
        <v>10</v>
      </c>
      <c r="E1525" t="s">
        <v>7</v>
      </c>
      <c r="F1525" s="1" t="str">
        <f>TEXT(EnergyDemand__2_14[[#This Row],[Date]],"yyyy")</f>
        <v>2019</v>
      </c>
      <c r="G1525">
        <v>19</v>
      </c>
      <c r="H1525">
        <v>24.6</v>
      </c>
      <c r="I1525">
        <v>21.8</v>
      </c>
      <c r="J1525">
        <v>0</v>
      </c>
      <c r="K1525" t="s">
        <v>22</v>
      </c>
      <c r="L1525" t="s">
        <v>21</v>
      </c>
      <c r="M1525" s="42">
        <v>136528.81</v>
      </c>
      <c r="N1525" s="4">
        <v>135.2064474</v>
      </c>
      <c r="O1525" s="5">
        <v>18459575.367800001</v>
      </c>
      <c r="P1525">
        <v>1524</v>
      </c>
    </row>
    <row r="1526" spans="1:16" hidden="1" x14ac:dyDescent="0.3">
      <c r="A1526" s="3">
        <v>43529</v>
      </c>
      <c r="B1526" s="3" t="str">
        <f t="shared" si="23"/>
        <v>Q1-2019</v>
      </c>
      <c r="C1526" t="s">
        <v>11</v>
      </c>
      <c r="D1526">
        <v>10</v>
      </c>
      <c r="E1526" t="s">
        <v>8</v>
      </c>
      <c r="F1526" s="1" t="str">
        <f>TEXT(EnergyDemand__2_14[[#This Row],[Date]],"yyyy")</f>
        <v>2019</v>
      </c>
      <c r="G1526">
        <v>18</v>
      </c>
      <c r="H1526">
        <v>24.3</v>
      </c>
      <c r="I1526">
        <v>15.5</v>
      </c>
      <c r="J1526">
        <v>0</v>
      </c>
      <c r="K1526" t="s">
        <v>22</v>
      </c>
      <c r="L1526" t="s">
        <v>21</v>
      </c>
      <c r="M1526" s="42">
        <v>126073.53</v>
      </c>
      <c r="N1526" s="4">
        <v>118.26194460000001</v>
      </c>
      <c r="O1526" s="5">
        <v>14909700.8204</v>
      </c>
      <c r="P1526">
        <v>1525</v>
      </c>
    </row>
    <row r="1527" spans="1:16" hidden="1" x14ac:dyDescent="0.3">
      <c r="A1527" s="3">
        <v>43530</v>
      </c>
      <c r="B1527" s="3" t="str">
        <f t="shared" si="23"/>
        <v>Q1-2019</v>
      </c>
      <c r="C1527" t="s">
        <v>11</v>
      </c>
      <c r="D1527">
        <v>10</v>
      </c>
      <c r="E1527" t="s">
        <v>9</v>
      </c>
      <c r="F1527" s="1" t="str">
        <f>TEXT(EnergyDemand__2_14[[#This Row],[Date]],"yyyy")</f>
        <v>2019</v>
      </c>
      <c r="G1527">
        <v>13.2</v>
      </c>
      <c r="H1527">
        <v>17.2</v>
      </c>
      <c r="I1527">
        <v>19.5</v>
      </c>
      <c r="J1527">
        <v>1.6</v>
      </c>
      <c r="K1527" t="s">
        <v>22</v>
      </c>
      <c r="L1527" t="s">
        <v>21</v>
      </c>
      <c r="M1527" s="42">
        <v>108723.61500000001</v>
      </c>
      <c r="N1527" s="4">
        <v>75.981191370000005</v>
      </c>
      <c r="O1527" s="5">
        <v>8260949.7977999998</v>
      </c>
      <c r="P1527">
        <v>1526</v>
      </c>
    </row>
    <row r="1528" spans="1:16" hidden="1" x14ac:dyDescent="0.3">
      <c r="A1528" s="3">
        <v>43531</v>
      </c>
      <c r="B1528" s="3" t="str">
        <f t="shared" si="23"/>
        <v>Q1-2019</v>
      </c>
      <c r="C1528" t="s">
        <v>11</v>
      </c>
      <c r="D1528">
        <v>10</v>
      </c>
      <c r="E1528" t="s">
        <v>3</v>
      </c>
      <c r="F1528" s="1" t="str">
        <f>TEXT(EnergyDemand__2_14[[#This Row],[Date]],"yyyy")</f>
        <v>2019</v>
      </c>
      <c r="G1528">
        <v>9.6999999999999993</v>
      </c>
      <c r="H1528">
        <v>22.1</v>
      </c>
      <c r="I1528">
        <v>21.2</v>
      </c>
      <c r="J1528">
        <v>2</v>
      </c>
      <c r="K1528" t="s">
        <v>22</v>
      </c>
      <c r="L1528" t="s">
        <v>21</v>
      </c>
      <c r="M1528" s="42">
        <v>114519.86500000001</v>
      </c>
      <c r="N1528" s="4">
        <v>103.1975585</v>
      </c>
      <c r="O1528" s="5">
        <v>11818170.467700001</v>
      </c>
      <c r="P1528">
        <v>1527</v>
      </c>
    </row>
    <row r="1529" spans="1:16" hidden="1" x14ac:dyDescent="0.3">
      <c r="A1529" s="3">
        <v>43532</v>
      </c>
      <c r="B1529" s="3" t="str">
        <f t="shared" si="23"/>
        <v>Q1-2019</v>
      </c>
      <c r="C1529" t="s">
        <v>11</v>
      </c>
      <c r="D1529">
        <v>10</v>
      </c>
      <c r="E1529" t="s">
        <v>4</v>
      </c>
      <c r="F1529" s="1" t="str">
        <f>TEXT(EnergyDemand__2_14[[#This Row],[Date]],"yyyy")</f>
        <v>2019</v>
      </c>
      <c r="G1529">
        <v>11.3</v>
      </c>
      <c r="H1529">
        <v>26.8</v>
      </c>
      <c r="I1529">
        <v>10.199999999999999</v>
      </c>
      <c r="J1529">
        <v>0</v>
      </c>
      <c r="K1529" t="s">
        <v>22</v>
      </c>
      <c r="L1529" t="s">
        <v>21</v>
      </c>
      <c r="M1529" s="42">
        <v>117281.2</v>
      </c>
      <c r="N1529" s="4">
        <v>106.9388027</v>
      </c>
      <c r="O1529" s="5">
        <v>12541911.1072</v>
      </c>
      <c r="P1529">
        <v>1528</v>
      </c>
    </row>
    <row r="1530" spans="1:16" hidden="1" x14ac:dyDescent="0.3">
      <c r="A1530" s="3">
        <v>43533</v>
      </c>
      <c r="B1530" s="3" t="str">
        <f t="shared" si="23"/>
        <v>Q1-2019</v>
      </c>
      <c r="C1530" t="s">
        <v>11</v>
      </c>
      <c r="D1530">
        <v>10</v>
      </c>
      <c r="E1530" t="s">
        <v>5</v>
      </c>
      <c r="F1530" s="1" t="str">
        <f>TEXT(EnergyDemand__2_14[[#This Row],[Date]],"yyyy")</f>
        <v>2019</v>
      </c>
      <c r="G1530">
        <v>13.9</v>
      </c>
      <c r="H1530">
        <v>24.7</v>
      </c>
      <c r="I1530">
        <v>20</v>
      </c>
      <c r="J1530">
        <v>0</v>
      </c>
      <c r="K1530" t="s">
        <v>22</v>
      </c>
      <c r="L1530" t="s">
        <v>21</v>
      </c>
      <c r="M1530" s="42">
        <v>106854.935</v>
      </c>
      <c r="N1530" s="4">
        <v>95.078424589999997</v>
      </c>
      <c r="O1530" s="5">
        <v>10159598.8795</v>
      </c>
      <c r="P1530">
        <v>1529</v>
      </c>
    </row>
    <row r="1531" spans="1:16" hidden="1" x14ac:dyDescent="0.3">
      <c r="A1531" s="3">
        <v>43534</v>
      </c>
      <c r="B1531" s="3" t="str">
        <f t="shared" si="23"/>
        <v>Q1-2019</v>
      </c>
      <c r="C1531" t="s">
        <v>11</v>
      </c>
      <c r="D1531">
        <v>10</v>
      </c>
      <c r="E1531" t="s">
        <v>6</v>
      </c>
      <c r="F1531" s="1" t="str">
        <f>TEXT(EnergyDemand__2_14[[#This Row],[Date]],"yyyy")</f>
        <v>2019</v>
      </c>
      <c r="G1531">
        <v>14.3</v>
      </c>
      <c r="H1531">
        <v>23.7</v>
      </c>
      <c r="I1531">
        <v>10.1</v>
      </c>
      <c r="J1531">
        <v>0</v>
      </c>
      <c r="K1531" t="s">
        <v>22</v>
      </c>
      <c r="L1531" t="s">
        <v>21</v>
      </c>
      <c r="M1531" s="42">
        <v>101994.05499999999</v>
      </c>
      <c r="N1531" s="4">
        <v>74.374932029999997</v>
      </c>
      <c r="O1531" s="5">
        <v>7585800.9080999997</v>
      </c>
      <c r="P1531">
        <v>1530</v>
      </c>
    </row>
    <row r="1532" spans="1:16" hidden="1" x14ac:dyDescent="0.3">
      <c r="A1532" s="3">
        <v>43535</v>
      </c>
      <c r="B1532" s="3" t="str">
        <f t="shared" si="23"/>
        <v>Q1-2019</v>
      </c>
      <c r="C1532" t="s">
        <v>11</v>
      </c>
      <c r="D1532">
        <v>11</v>
      </c>
      <c r="E1532" t="s">
        <v>7</v>
      </c>
      <c r="F1532" s="1" t="str">
        <f>TEXT(EnergyDemand__2_14[[#This Row],[Date]],"yyyy")</f>
        <v>2019</v>
      </c>
      <c r="G1532">
        <v>15.9</v>
      </c>
      <c r="H1532">
        <v>21.8</v>
      </c>
      <c r="I1532">
        <v>18.600000000000001</v>
      </c>
      <c r="J1532">
        <v>0.2</v>
      </c>
      <c r="K1532" t="s">
        <v>22</v>
      </c>
      <c r="L1532" t="s">
        <v>22</v>
      </c>
      <c r="M1532" s="42">
        <v>103219.08</v>
      </c>
      <c r="N1532" s="4">
        <v>81.472040070000006</v>
      </c>
      <c r="O1532" s="5">
        <v>8409469.0217000004</v>
      </c>
      <c r="P1532">
        <v>1531</v>
      </c>
    </row>
    <row r="1533" spans="1:16" hidden="1" x14ac:dyDescent="0.3">
      <c r="A1533" s="3">
        <v>43536</v>
      </c>
      <c r="B1533" s="3" t="str">
        <f t="shared" si="23"/>
        <v>Q1-2019</v>
      </c>
      <c r="C1533" t="s">
        <v>11</v>
      </c>
      <c r="D1533">
        <v>11</v>
      </c>
      <c r="E1533" t="s">
        <v>8</v>
      </c>
      <c r="F1533" s="1" t="str">
        <f>TEXT(EnergyDemand__2_14[[#This Row],[Date]],"yyyy")</f>
        <v>2019</v>
      </c>
      <c r="G1533">
        <v>15.8</v>
      </c>
      <c r="H1533">
        <v>19.2</v>
      </c>
      <c r="I1533">
        <v>10.8</v>
      </c>
      <c r="J1533">
        <v>0</v>
      </c>
      <c r="K1533" t="s">
        <v>22</v>
      </c>
      <c r="L1533" t="s">
        <v>21</v>
      </c>
      <c r="M1533" s="42">
        <v>110086.7</v>
      </c>
      <c r="N1533" s="4">
        <v>76.971547959999995</v>
      </c>
      <c r="O1533" s="5">
        <v>8473543.7087999992</v>
      </c>
      <c r="P1533">
        <v>1532</v>
      </c>
    </row>
    <row r="1534" spans="1:16" hidden="1" x14ac:dyDescent="0.3">
      <c r="A1534" s="3">
        <v>43537</v>
      </c>
      <c r="B1534" s="3" t="str">
        <f t="shared" si="23"/>
        <v>Q1-2019</v>
      </c>
      <c r="C1534" t="s">
        <v>11</v>
      </c>
      <c r="D1534">
        <v>11</v>
      </c>
      <c r="E1534" t="s">
        <v>9</v>
      </c>
      <c r="F1534" s="1" t="str">
        <f>TEXT(EnergyDemand__2_14[[#This Row],[Date]],"yyyy")</f>
        <v>2019</v>
      </c>
      <c r="G1534">
        <v>11.9</v>
      </c>
      <c r="H1534">
        <v>18.600000000000001</v>
      </c>
      <c r="I1534">
        <v>15.1</v>
      </c>
      <c r="J1534">
        <v>0</v>
      </c>
      <c r="K1534" t="s">
        <v>22</v>
      </c>
      <c r="L1534" t="s">
        <v>21</v>
      </c>
      <c r="M1534" s="42">
        <v>114740.52</v>
      </c>
      <c r="N1534" s="4">
        <v>122.2385811</v>
      </c>
      <c r="O1534" s="5">
        <v>14025718.3595</v>
      </c>
      <c r="P1534">
        <v>1533</v>
      </c>
    </row>
    <row r="1535" spans="1:16" hidden="1" x14ac:dyDescent="0.3">
      <c r="A1535" s="3">
        <v>43538</v>
      </c>
      <c r="B1535" s="3" t="str">
        <f t="shared" si="23"/>
        <v>Q1-2019</v>
      </c>
      <c r="C1535" t="s">
        <v>11</v>
      </c>
      <c r="D1535">
        <v>11</v>
      </c>
      <c r="E1535" t="s">
        <v>3</v>
      </c>
      <c r="F1535" s="1" t="str">
        <f>TEXT(EnergyDemand__2_14[[#This Row],[Date]],"yyyy")</f>
        <v>2019</v>
      </c>
      <c r="G1535">
        <v>12.1</v>
      </c>
      <c r="H1535">
        <v>20.8</v>
      </c>
      <c r="I1535">
        <v>20.6</v>
      </c>
      <c r="J1535">
        <v>0.2</v>
      </c>
      <c r="K1535" t="s">
        <v>22</v>
      </c>
      <c r="L1535" t="s">
        <v>21</v>
      </c>
      <c r="M1535" s="42">
        <v>112785.78</v>
      </c>
      <c r="N1535" s="4">
        <v>126.7859571</v>
      </c>
      <c r="O1535" s="5">
        <v>14299653.0646</v>
      </c>
      <c r="P1535">
        <v>1534</v>
      </c>
    </row>
    <row r="1536" spans="1:16" hidden="1" x14ac:dyDescent="0.3">
      <c r="A1536" s="3">
        <v>43539</v>
      </c>
      <c r="B1536" s="3" t="str">
        <f t="shared" si="23"/>
        <v>Q1-2019</v>
      </c>
      <c r="C1536" t="s">
        <v>11</v>
      </c>
      <c r="D1536">
        <v>11</v>
      </c>
      <c r="E1536" t="s">
        <v>4</v>
      </c>
      <c r="F1536" s="1" t="str">
        <f>TEXT(EnergyDemand__2_14[[#This Row],[Date]],"yyyy")</f>
        <v>2019</v>
      </c>
      <c r="G1536">
        <v>11.7</v>
      </c>
      <c r="H1536">
        <v>22.2</v>
      </c>
      <c r="I1536">
        <v>18.7</v>
      </c>
      <c r="J1536">
        <v>0</v>
      </c>
      <c r="K1536" t="s">
        <v>22</v>
      </c>
      <c r="L1536" t="s">
        <v>21</v>
      </c>
      <c r="M1536" s="42">
        <v>111179.125</v>
      </c>
      <c r="N1536" s="4">
        <v>102.60851510000001</v>
      </c>
      <c r="O1536" s="5">
        <v>11407924.9264</v>
      </c>
      <c r="P1536">
        <v>1535</v>
      </c>
    </row>
    <row r="1537" spans="1:16" hidden="1" x14ac:dyDescent="0.3">
      <c r="A1537" s="3">
        <v>43540</v>
      </c>
      <c r="B1537" s="3" t="str">
        <f t="shared" si="23"/>
        <v>Q1-2019</v>
      </c>
      <c r="C1537" t="s">
        <v>11</v>
      </c>
      <c r="D1537">
        <v>11</v>
      </c>
      <c r="E1537" t="s">
        <v>5</v>
      </c>
      <c r="F1537" s="1" t="str">
        <f>TEXT(EnergyDemand__2_14[[#This Row],[Date]],"yyyy")</f>
        <v>2019</v>
      </c>
      <c r="G1537">
        <v>12.2</v>
      </c>
      <c r="H1537">
        <v>25.6</v>
      </c>
      <c r="I1537">
        <v>20.100000000000001</v>
      </c>
      <c r="J1537">
        <v>0</v>
      </c>
      <c r="K1537" t="s">
        <v>22</v>
      </c>
      <c r="L1537" t="s">
        <v>21</v>
      </c>
      <c r="M1537" s="42">
        <v>105119.48</v>
      </c>
      <c r="N1537" s="4">
        <v>95.251187810000005</v>
      </c>
      <c r="O1537" s="5">
        <v>10012755.332</v>
      </c>
      <c r="P1537">
        <v>1536</v>
      </c>
    </row>
    <row r="1538" spans="1:16" hidden="1" x14ac:dyDescent="0.3">
      <c r="A1538" s="3">
        <v>43541</v>
      </c>
      <c r="B1538" s="3" t="str">
        <f t="shared" ref="B1538:B1601" si="24">"Q" &amp;INT((MONTH(A1538)+2)/3) &amp; "-" &amp; YEAR(A1538)</f>
        <v>Q1-2019</v>
      </c>
      <c r="C1538" t="s">
        <v>11</v>
      </c>
      <c r="D1538">
        <v>11</v>
      </c>
      <c r="E1538" t="s">
        <v>6</v>
      </c>
      <c r="F1538" s="1" t="str">
        <f>TEXT(EnergyDemand__2_14[[#This Row],[Date]],"yyyy")</f>
        <v>2019</v>
      </c>
      <c r="G1538">
        <v>14.2</v>
      </c>
      <c r="H1538">
        <v>25.6</v>
      </c>
      <c r="I1538">
        <v>19.2</v>
      </c>
      <c r="J1538">
        <v>0</v>
      </c>
      <c r="K1538" t="s">
        <v>22</v>
      </c>
      <c r="L1538" t="s">
        <v>21</v>
      </c>
      <c r="M1538" s="42">
        <v>105669.045</v>
      </c>
      <c r="N1538" s="4">
        <v>103.9571924</v>
      </c>
      <c r="O1538" s="5">
        <v>10985057.241800001</v>
      </c>
      <c r="P1538">
        <v>1537</v>
      </c>
    </row>
    <row r="1539" spans="1:16" hidden="1" x14ac:dyDescent="0.3">
      <c r="A1539" s="3">
        <v>43542</v>
      </c>
      <c r="B1539" s="3" t="str">
        <f t="shared" si="24"/>
        <v>Q1-2019</v>
      </c>
      <c r="C1539" t="s">
        <v>11</v>
      </c>
      <c r="D1539">
        <v>12</v>
      </c>
      <c r="E1539" t="s">
        <v>7</v>
      </c>
      <c r="F1539" s="1" t="str">
        <f>TEXT(EnergyDemand__2_14[[#This Row],[Date]],"yyyy")</f>
        <v>2019</v>
      </c>
      <c r="G1539">
        <v>16.5</v>
      </c>
      <c r="H1539">
        <v>28.2</v>
      </c>
      <c r="I1539">
        <v>18.899999999999999</v>
      </c>
      <c r="J1539">
        <v>0</v>
      </c>
      <c r="K1539" t="s">
        <v>22</v>
      </c>
      <c r="L1539" t="s">
        <v>21</v>
      </c>
      <c r="M1539" s="42">
        <v>121954.38499999999</v>
      </c>
      <c r="N1539" s="4">
        <v>111.14979460000001</v>
      </c>
      <c r="O1539" s="5">
        <v>13555204.8433</v>
      </c>
      <c r="P1539">
        <v>1538</v>
      </c>
    </row>
    <row r="1540" spans="1:16" hidden="1" x14ac:dyDescent="0.3">
      <c r="A1540" s="3">
        <v>43543</v>
      </c>
      <c r="B1540" s="3" t="str">
        <f t="shared" si="24"/>
        <v>Q1-2019</v>
      </c>
      <c r="C1540" t="s">
        <v>11</v>
      </c>
      <c r="D1540">
        <v>12</v>
      </c>
      <c r="E1540" t="s">
        <v>8</v>
      </c>
      <c r="F1540" s="1" t="str">
        <f>TEXT(EnergyDemand__2_14[[#This Row],[Date]],"yyyy")</f>
        <v>2019</v>
      </c>
      <c r="G1540">
        <v>16.899999999999999</v>
      </c>
      <c r="H1540">
        <v>23.4</v>
      </c>
      <c r="I1540">
        <v>12.7</v>
      </c>
      <c r="J1540">
        <v>0</v>
      </c>
      <c r="K1540" t="s">
        <v>22</v>
      </c>
      <c r="L1540" t="s">
        <v>21</v>
      </c>
      <c r="M1540" s="42">
        <v>123290.83500000001</v>
      </c>
      <c r="N1540" s="4">
        <v>113.64477429999999</v>
      </c>
      <c r="O1540" s="5">
        <v>14011359.116800001</v>
      </c>
      <c r="P1540">
        <v>1539</v>
      </c>
    </row>
    <row r="1541" spans="1:16" hidden="1" x14ac:dyDescent="0.3">
      <c r="A1541" s="3">
        <v>43544</v>
      </c>
      <c r="B1541" s="3" t="str">
        <f t="shared" si="24"/>
        <v>Q1-2019</v>
      </c>
      <c r="C1541" t="s">
        <v>11</v>
      </c>
      <c r="D1541">
        <v>12</v>
      </c>
      <c r="E1541" t="s">
        <v>9</v>
      </c>
      <c r="F1541" s="1" t="str">
        <f>TEXT(EnergyDemand__2_14[[#This Row],[Date]],"yyyy")</f>
        <v>2019</v>
      </c>
      <c r="G1541">
        <v>19.3</v>
      </c>
      <c r="H1541">
        <v>23.4</v>
      </c>
      <c r="I1541">
        <v>11.1</v>
      </c>
      <c r="J1541">
        <v>0</v>
      </c>
      <c r="K1541" t="s">
        <v>22</v>
      </c>
      <c r="L1541" t="s">
        <v>21</v>
      </c>
      <c r="M1541" s="42">
        <v>123994.3</v>
      </c>
      <c r="N1541" s="4">
        <v>127.27659920000001</v>
      </c>
      <c r="O1541" s="5">
        <v>15781572.824200001</v>
      </c>
      <c r="P1541">
        <v>1540</v>
      </c>
    </row>
    <row r="1542" spans="1:16" hidden="1" x14ac:dyDescent="0.3">
      <c r="A1542" s="3">
        <v>43545</v>
      </c>
      <c r="B1542" s="3" t="str">
        <f t="shared" si="24"/>
        <v>Q1-2019</v>
      </c>
      <c r="C1542" t="s">
        <v>11</v>
      </c>
      <c r="D1542">
        <v>12</v>
      </c>
      <c r="E1542" t="s">
        <v>3</v>
      </c>
      <c r="F1542" s="1" t="str">
        <f>TEXT(EnergyDemand__2_14[[#This Row],[Date]],"yyyy")</f>
        <v>2019</v>
      </c>
      <c r="G1542">
        <v>18.2</v>
      </c>
      <c r="H1542">
        <v>24.3</v>
      </c>
      <c r="I1542">
        <v>12.5</v>
      </c>
      <c r="J1542">
        <v>0</v>
      </c>
      <c r="K1542" t="s">
        <v>22</v>
      </c>
      <c r="L1542" t="s">
        <v>21</v>
      </c>
      <c r="M1542" s="42">
        <v>124181.405</v>
      </c>
      <c r="N1542" s="4">
        <v>115.460165</v>
      </c>
      <c r="O1542" s="5">
        <v>14338005.5112</v>
      </c>
      <c r="P1542">
        <v>1541</v>
      </c>
    </row>
    <row r="1543" spans="1:16" hidden="1" x14ac:dyDescent="0.3">
      <c r="A1543" s="3">
        <v>43546</v>
      </c>
      <c r="B1543" s="3" t="str">
        <f t="shared" si="24"/>
        <v>Q1-2019</v>
      </c>
      <c r="C1543" t="s">
        <v>11</v>
      </c>
      <c r="D1543">
        <v>12</v>
      </c>
      <c r="E1543" t="s">
        <v>4</v>
      </c>
      <c r="F1543" s="1" t="str">
        <f>TEXT(EnergyDemand__2_14[[#This Row],[Date]],"yyyy")</f>
        <v>2019</v>
      </c>
      <c r="G1543">
        <v>18.7</v>
      </c>
      <c r="H1543">
        <v>28.6</v>
      </c>
      <c r="I1543">
        <v>15.3</v>
      </c>
      <c r="J1543">
        <v>0</v>
      </c>
      <c r="K1543" t="s">
        <v>22</v>
      </c>
      <c r="L1543" t="s">
        <v>21</v>
      </c>
      <c r="M1543" s="42">
        <v>128305.64</v>
      </c>
      <c r="N1543" s="4">
        <v>111.2407066</v>
      </c>
      <c r="O1543" s="5">
        <v>14272810.054400001</v>
      </c>
      <c r="P1543">
        <v>1542</v>
      </c>
    </row>
    <row r="1544" spans="1:16" hidden="1" x14ac:dyDescent="0.3">
      <c r="A1544" s="3">
        <v>43547</v>
      </c>
      <c r="B1544" s="3" t="str">
        <f t="shared" si="24"/>
        <v>Q1-2019</v>
      </c>
      <c r="C1544" t="s">
        <v>11</v>
      </c>
      <c r="D1544">
        <v>12</v>
      </c>
      <c r="E1544" t="s">
        <v>5</v>
      </c>
      <c r="F1544" s="1" t="str">
        <f>TEXT(EnergyDemand__2_14[[#This Row],[Date]],"yyyy")</f>
        <v>2019</v>
      </c>
      <c r="G1544">
        <v>19.899999999999999</v>
      </c>
      <c r="H1544">
        <v>31.3</v>
      </c>
      <c r="I1544">
        <v>13.6</v>
      </c>
      <c r="J1544">
        <v>1.8</v>
      </c>
      <c r="K1544" t="s">
        <v>22</v>
      </c>
      <c r="L1544" t="s">
        <v>21</v>
      </c>
      <c r="M1544" s="42">
        <v>109147.65</v>
      </c>
      <c r="N1544" s="4">
        <v>98.954731719999998</v>
      </c>
      <c r="O1544" s="5">
        <v>10800676.423599999</v>
      </c>
      <c r="P1544">
        <v>1543</v>
      </c>
    </row>
    <row r="1545" spans="1:16" hidden="1" x14ac:dyDescent="0.3">
      <c r="A1545" s="3">
        <v>43548</v>
      </c>
      <c r="B1545" s="3" t="str">
        <f t="shared" si="24"/>
        <v>Q1-2019</v>
      </c>
      <c r="C1545" t="s">
        <v>11</v>
      </c>
      <c r="D1545">
        <v>12</v>
      </c>
      <c r="E1545" t="s">
        <v>6</v>
      </c>
      <c r="F1545" s="1" t="str">
        <f>TEXT(EnergyDemand__2_14[[#This Row],[Date]],"yyyy")</f>
        <v>2019</v>
      </c>
      <c r="G1545">
        <v>16.5</v>
      </c>
      <c r="H1545">
        <v>29.3</v>
      </c>
      <c r="I1545">
        <v>16.899999999999999</v>
      </c>
      <c r="J1545">
        <v>2</v>
      </c>
      <c r="K1545" t="s">
        <v>22</v>
      </c>
      <c r="L1545" t="s">
        <v>21</v>
      </c>
      <c r="M1545" s="42">
        <v>104226.83</v>
      </c>
      <c r="N1545" s="4">
        <v>97.857599649999997</v>
      </c>
      <c r="O1545" s="5">
        <v>10199387.402899999</v>
      </c>
      <c r="P1545">
        <v>1544</v>
      </c>
    </row>
    <row r="1546" spans="1:16" hidden="1" x14ac:dyDescent="0.3">
      <c r="A1546" s="3">
        <v>43549</v>
      </c>
      <c r="B1546" s="3" t="str">
        <f t="shared" si="24"/>
        <v>Q1-2019</v>
      </c>
      <c r="C1546" t="s">
        <v>11</v>
      </c>
      <c r="D1546">
        <v>13</v>
      </c>
      <c r="E1546" t="s">
        <v>7</v>
      </c>
      <c r="F1546" s="1" t="str">
        <f>TEXT(EnergyDemand__2_14[[#This Row],[Date]],"yyyy")</f>
        <v>2019</v>
      </c>
      <c r="G1546">
        <v>14.8</v>
      </c>
      <c r="H1546">
        <v>19</v>
      </c>
      <c r="I1546">
        <v>13.6</v>
      </c>
      <c r="J1546">
        <v>0.2</v>
      </c>
      <c r="K1546" t="s">
        <v>22</v>
      </c>
      <c r="L1546" t="s">
        <v>21</v>
      </c>
      <c r="M1546" s="42">
        <v>107583.935</v>
      </c>
      <c r="N1546" s="4">
        <v>80.292927370000001</v>
      </c>
      <c r="O1546" s="5">
        <v>8638229.0790999997</v>
      </c>
      <c r="P1546">
        <v>1545</v>
      </c>
    </row>
    <row r="1547" spans="1:16" hidden="1" x14ac:dyDescent="0.3">
      <c r="A1547" s="3">
        <v>43550</v>
      </c>
      <c r="B1547" s="3" t="str">
        <f t="shared" si="24"/>
        <v>Q1-2019</v>
      </c>
      <c r="C1547" t="s">
        <v>11</v>
      </c>
      <c r="D1547">
        <v>13</v>
      </c>
      <c r="E1547" t="s">
        <v>8</v>
      </c>
      <c r="F1547" s="1" t="str">
        <f>TEXT(EnergyDemand__2_14[[#This Row],[Date]],"yyyy")</f>
        <v>2019</v>
      </c>
      <c r="G1547">
        <v>12.3</v>
      </c>
      <c r="H1547">
        <v>20.3</v>
      </c>
      <c r="I1547">
        <v>15.9</v>
      </c>
      <c r="J1547">
        <v>0</v>
      </c>
      <c r="K1547" t="s">
        <v>22</v>
      </c>
      <c r="L1547" t="s">
        <v>21</v>
      </c>
      <c r="M1547" s="42">
        <v>108840.18</v>
      </c>
      <c r="N1547" s="4">
        <v>95.567893560000002</v>
      </c>
      <c r="O1547" s="5">
        <v>10401626.737299999</v>
      </c>
      <c r="P1547">
        <v>1546</v>
      </c>
    </row>
    <row r="1548" spans="1:16" hidden="1" x14ac:dyDescent="0.3">
      <c r="A1548" s="3">
        <v>43551</v>
      </c>
      <c r="B1548" s="3" t="str">
        <f t="shared" si="24"/>
        <v>Q1-2019</v>
      </c>
      <c r="C1548" t="s">
        <v>11</v>
      </c>
      <c r="D1548">
        <v>13</v>
      </c>
      <c r="E1548" t="s">
        <v>9</v>
      </c>
      <c r="F1548" s="1" t="str">
        <f>TEXT(EnergyDemand__2_14[[#This Row],[Date]],"yyyy")</f>
        <v>2019</v>
      </c>
      <c r="G1548">
        <v>11.1</v>
      </c>
      <c r="H1548">
        <v>21.7</v>
      </c>
      <c r="I1548">
        <v>17.8</v>
      </c>
      <c r="J1548">
        <v>0</v>
      </c>
      <c r="K1548" t="s">
        <v>22</v>
      </c>
      <c r="L1548" t="s">
        <v>21</v>
      </c>
      <c r="M1548" s="42">
        <v>113307.595</v>
      </c>
      <c r="N1548" s="4">
        <v>114.1613715</v>
      </c>
      <c r="O1548" s="5">
        <v>12935350.446599999</v>
      </c>
      <c r="P1548">
        <v>1547</v>
      </c>
    </row>
    <row r="1549" spans="1:16" hidden="1" x14ac:dyDescent="0.3">
      <c r="A1549" s="3">
        <v>43552</v>
      </c>
      <c r="B1549" s="3" t="str">
        <f t="shared" si="24"/>
        <v>Q1-2019</v>
      </c>
      <c r="C1549" t="s">
        <v>11</v>
      </c>
      <c r="D1549">
        <v>13</v>
      </c>
      <c r="E1549" t="s">
        <v>3</v>
      </c>
      <c r="F1549" s="1" t="str">
        <f>TEXT(EnergyDemand__2_14[[#This Row],[Date]],"yyyy")</f>
        <v>2019</v>
      </c>
      <c r="G1549">
        <v>11.6</v>
      </c>
      <c r="H1549">
        <v>27.9</v>
      </c>
      <c r="I1549">
        <v>17.8</v>
      </c>
      <c r="J1549">
        <v>0</v>
      </c>
      <c r="K1549" t="s">
        <v>22</v>
      </c>
      <c r="L1549" t="s">
        <v>21</v>
      </c>
      <c r="M1549" s="42">
        <v>113923.16</v>
      </c>
      <c r="N1549" s="4">
        <v>108.460275</v>
      </c>
      <c r="O1549" s="5">
        <v>12356137.262499999</v>
      </c>
      <c r="P1549">
        <v>1548</v>
      </c>
    </row>
    <row r="1550" spans="1:16" hidden="1" x14ac:dyDescent="0.3">
      <c r="A1550" s="3">
        <v>43553</v>
      </c>
      <c r="B1550" s="3" t="str">
        <f t="shared" si="24"/>
        <v>Q1-2019</v>
      </c>
      <c r="C1550" t="s">
        <v>11</v>
      </c>
      <c r="D1550">
        <v>13</v>
      </c>
      <c r="E1550" t="s">
        <v>4</v>
      </c>
      <c r="F1550" s="1" t="str">
        <f>TEXT(EnergyDemand__2_14[[#This Row],[Date]],"yyyy")</f>
        <v>2019</v>
      </c>
      <c r="G1550">
        <v>14.6</v>
      </c>
      <c r="H1550">
        <v>28.5</v>
      </c>
      <c r="I1550">
        <v>4.9000000000000004</v>
      </c>
      <c r="J1550">
        <v>0</v>
      </c>
      <c r="K1550" t="s">
        <v>22</v>
      </c>
      <c r="L1550" t="s">
        <v>21</v>
      </c>
      <c r="M1550" s="42">
        <v>110768.285</v>
      </c>
      <c r="N1550" s="4">
        <v>83.989537740000003</v>
      </c>
      <c r="O1550" s="5">
        <v>9303377.0534000006</v>
      </c>
      <c r="P1550">
        <v>1549</v>
      </c>
    </row>
    <row r="1551" spans="1:16" hidden="1" x14ac:dyDescent="0.3">
      <c r="A1551" s="3">
        <v>43554</v>
      </c>
      <c r="B1551" s="3" t="str">
        <f t="shared" si="24"/>
        <v>Q1-2019</v>
      </c>
      <c r="C1551" t="s">
        <v>11</v>
      </c>
      <c r="D1551">
        <v>13</v>
      </c>
      <c r="E1551" t="s">
        <v>5</v>
      </c>
      <c r="F1551" s="1" t="str">
        <f>TEXT(EnergyDemand__2_14[[#This Row],[Date]],"yyyy")</f>
        <v>2019</v>
      </c>
      <c r="G1551">
        <v>9.1</v>
      </c>
      <c r="H1551">
        <v>15.6</v>
      </c>
      <c r="I1551">
        <v>11.4</v>
      </c>
      <c r="J1551">
        <v>1.8</v>
      </c>
      <c r="K1551" t="s">
        <v>22</v>
      </c>
      <c r="L1551" t="s">
        <v>21</v>
      </c>
      <c r="M1551" s="42">
        <v>101262.655</v>
      </c>
      <c r="N1551" s="4">
        <v>85.165934859999993</v>
      </c>
      <c r="O1551" s="5">
        <v>8624128.6795000006</v>
      </c>
      <c r="P1551">
        <v>1550</v>
      </c>
    </row>
    <row r="1552" spans="1:16" hidden="1" x14ac:dyDescent="0.3">
      <c r="A1552" s="3">
        <v>43555</v>
      </c>
      <c r="B1552" s="3" t="str">
        <f t="shared" si="24"/>
        <v>Q1-2019</v>
      </c>
      <c r="C1552" t="s">
        <v>11</v>
      </c>
      <c r="D1552">
        <v>13</v>
      </c>
      <c r="E1552" t="s">
        <v>6</v>
      </c>
      <c r="F1552" s="1" t="str">
        <f>TEXT(EnergyDemand__2_14[[#This Row],[Date]],"yyyy")</f>
        <v>2019</v>
      </c>
      <c r="G1552">
        <v>9.4</v>
      </c>
      <c r="H1552">
        <v>18.5</v>
      </c>
      <c r="I1552">
        <v>8</v>
      </c>
      <c r="J1552">
        <v>2.2000000000000002</v>
      </c>
      <c r="K1552" t="s">
        <v>22</v>
      </c>
      <c r="L1552" t="s">
        <v>21</v>
      </c>
      <c r="M1552" s="42">
        <v>101119.83500000001</v>
      </c>
      <c r="N1552" s="4">
        <v>94.389588230000001</v>
      </c>
      <c r="O1552" s="5">
        <v>9544659.5875000004</v>
      </c>
      <c r="P1552">
        <v>1551</v>
      </c>
    </row>
    <row r="1553" spans="1:16" hidden="1" x14ac:dyDescent="0.3">
      <c r="A1553" s="3">
        <v>43556</v>
      </c>
      <c r="B1553" s="3" t="str">
        <f t="shared" si="24"/>
        <v>Q2-2019</v>
      </c>
      <c r="C1553" t="s">
        <v>12</v>
      </c>
      <c r="D1553">
        <v>14</v>
      </c>
      <c r="E1553" t="s">
        <v>7</v>
      </c>
      <c r="F1553" s="1" t="str">
        <f>TEXT(EnergyDemand__2_14[[#This Row],[Date]],"yyyy")</f>
        <v>2019</v>
      </c>
      <c r="G1553">
        <v>13</v>
      </c>
      <c r="H1553">
        <v>17.100000000000001</v>
      </c>
      <c r="I1553">
        <v>6.6</v>
      </c>
      <c r="J1553">
        <v>0.2</v>
      </c>
      <c r="K1553" t="s">
        <v>22</v>
      </c>
      <c r="L1553" t="s">
        <v>21</v>
      </c>
      <c r="M1553" s="42">
        <v>116817.43</v>
      </c>
      <c r="N1553" s="4">
        <v>131.3335309</v>
      </c>
      <c r="O1553" s="5">
        <v>15342045.5526</v>
      </c>
      <c r="P1553">
        <v>1552</v>
      </c>
    </row>
    <row r="1554" spans="1:16" hidden="1" x14ac:dyDescent="0.3">
      <c r="A1554" s="3">
        <v>43557</v>
      </c>
      <c r="B1554" s="3" t="str">
        <f t="shared" si="24"/>
        <v>Q2-2019</v>
      </c>
      <c r="C1554" t="s">
        <v>12</v>
      </c>
      <c r="D1554">
        <v>14</v>
      </c>
      <c r="E1554" t="s">
        <v>8</v>
      </c>
      <c r="F1554" s="1" t="str">
        <f>TEXT(EnergyDemand__2_14[[#This Row],[Date]],"yyyy")</f>
        <v>2019</v>
      </c>
      <c r="G1554">
        <v>7.4</v>
      </c>
      <c r="H1554">
        <v>25.9</v>
      </c>
      <c r="I1554">
        <v>16.600000000000001</v>
      </c>
      <c r="J1554">
        <v>0</v>
      </c>
      <c r="K1554" t="s">
        <v>22</v>
      </c>
      <c r="L1554" t="s">
        <v>21</v>
      </c>
      <c r="M1554" s="42">
        <v>114927.205</v>
      </c>
      <c r="N1554" s="4">
        <v>119.3975507</v>
      </c>
      <c r="O1554" s="5">
        <v>13722026.785800001</v>
      </c>
      <c r="P1554">
        <v>1553</v>
      </c>
    </row>
    <row r="1555" spans="1:16" hidden="1" x14ac:dyDescent="0.3">
      <c r="A1555" s="3">
        <v>43558</v>
      </c>
      <c r="B1555" s="3" t="str">
        <f t="shared" si="24"/>
        <v>Q2-2019</v>
      </c>
      <c r="C1555" t="s">
        <v>12</v>
      </c>
      <c r="D1555">
        <v>14</v>
      </c>
      <c r="E1555" t="s">
        <v>9</v>
      </c>
      <c r="F1555" s="1" t="str">
        <f>TEXT(EnergyDemand__2_14[[#This Row],[Date]],"yyyy")</f>
        <v>2019</v>
      </c>
      <c r="G1555">
        <v>9.4</v>
      </c>
      <c r="H1555">
        <v>24.7</v>
      </c>
      <c r="I1555">
        <v>10.9</v>
      </c>
      <c r="J1555">
        <v>0</v>
      </c>
      <c r="K1555" t="s">
        <v>22</v>
      </c>
      <c r="L1555" t="s">
        <v>21</v>
      </c>
      <c r="M1555" s="42">
        <v>115188.76</v>
      </c>
      <c r="N1555" s="4">
        <v>112.9080676</v>
      </c>
      <c r="O1555" s="5">
        <v>13005740.300799999</v>
      </c>
      <c r="P1555">
        <v>1554</v>
      </c>
    </row>
    <row r="1556" spans="1:16" hidden="1" x14ac:dyDescent="0.3">
      <c r="A1556" s="3">
        <v>43559</v>
      </c>
      <c r="B1556" s="3" t="str">
        <f t="shared" si="24"/>
        <v>Q2-2019</v>
      </c>
      <c r="C1556" t="s">
        <v>12</v>
      </c>
      <c r="D1556">
        <v>14</v>
      </c>
      <c r="E1556" t="s">
        <v>3</v>
      </c>
      <c r="F1556" s="1" t="str">
        <f>TEXT(EnergyDemand__2_14[[#This Row],[Date]],"yyyy")</f>
        <v>2019</v>
      </c>
      <c r="G1556">
        <v>13.3</v>
      </c>
      <c r="H1556">
        <v>21.9</v>
      </c>
      <c r="I1556">
        <v>13.9</v>
      </c>
      <c r="J1556">
        <v>0</v>
      </c>
      <c r="K1556" t="s">
        <v>22</v>
      </c>
      <c r="L1556" t="s">
        <v>21</v>
      </c>
      <c r="M1556" s="42">
        <v>113763.83500000001</v>
      </c>
      <c r="N1556" s="4">
        <v>116.75648839999999</v>
      </c>
      <c r="O1556" s="5">
        <v>13282665.8815</v>
      </c>
      <c r="P1556">
        <v>1555</v>
      </c>
    </row>
    <row r="1557" spans="1:16" hidden="1" x14ac:dyDescent="0.3">
      <c r="A1557" s="3">
        <v>43560</v>
      </c>
      <c r="B1557" s="3" t="str">
        <f t="shared" si="24"/>
        <v>Q2-2019</v>
      </c>
      <c r="C1557" t="s">
        <v>12</v>
      </c>
      <c r="D1557">
        <v>14</v>
      </c>
      <c r="E1557" t="s">
        <v>4</v>
      </c>
      <c r="F1557" s="1" t="str">
        <f>TEXT(EnergyDemand__2_14[[#This Row],[Date]],"yyyy")</f>
        <v>2019</v>
      </c>
      <c r="G1557">
        <v>14.4</v>
      </c>
      <c r="H1557">
        <v>28.5</v>
      </c>
      <c r="I1557">
        <v>15.3</v>
      </c>
      <c r="J1557">
        <v>0</v>
      </c>
      <c r="K1557" t="s">
        <v>21</v>
      </c>
      <c r="L1557" t="s">
        <v>21</v>
      </c>
      <c r="M1557" s="42">
        <v>111484.73</v>
      </c>
      <c r="N1557" s="4">
        <v>98.530301969999996</v>
      </c>
      <c r="O1557" s="5">
        <v>10984624.1119</v>
      </c>
      <c r="P1557">
        <v>1556</v>
      </c>
    </row>
    <row r="1558" spans="1:16" hidden="1" x14ac:dyDescent="0.3">
      <c r="A1558" s="3">
        <v>43561</v>
      </c>
      <c r="B1558" s="3" t="str">
        <f t="shared" si="24"/>
        <v>Q2-2019</v>
      </c>
      <c r="C1558" t="s">
        <v>12</v>
      </c>
      <c r="D1558">
        <v>14</v>
      </c>
      <c r="E1558" t="s">
        <v>5</v>
      </c>
      <c r="F1558" s="1" t="str">
        <f>TEXT(EnergyDemand__2_14[[#This Row],[Date]],"yyyy")</f>
        <v>2019</v>
      </c>
      <c r="G1558">
        <v>16.5</v>
      </c>
      <c r="H1558">
        <v>20.100000000000001</v>
      </c>
      <c r="I1558">
        <v>12.4</v>
      </c>
      <c r="J1558">
        <v>0</v>
      </c>
      <c r="K1558" t="s">
        <v>21</v>
      </c>
      <c r="L1558" t="s">
        <v>21</v>
      </c>
      <c r="M1558" s="42">
        <v>102229.645</v>
      </c>
      <c r="N1558" s="4">
        <v>103.2729949</v>
      </c>
      <c r="O1558" s="5">
        <v>10557561.606699999</v>
      </c>
      <c r="P1558">
        <v>1557</v>
      </c>
    </row>
    <row r="1559" spans="1:16" hidden="1" x14ac:dyDescent="0.3">
      <c r="A1559" s="3">
        <v>43562</v>
      </c>
      <c r="B1559" s="3" t="str">
        <f t="shared" si="24"/>
        <v>Q2-2019</v>
      </c>
      <c r="C1559" t="s">
        <v>12</v>
      </c>
      <c r="D1559">
        <v>14</v>
      </c>
      <c r="E1559" t="s">
        <v>6</v>
      </c>
      <c r="F1559" s="1" t="str">
        <f>TEXT(EnergyDemand__2_14[[#This Row],[Date]],"yyyy")</f>
        <v>2019</v>
      </c>
      <c r="G1559">
        <v>9.5</v>
      </c>
      <c r="H1559">
        <v>26.5</v>
      </c>
      <c r="I1559">
        <v>15.9</v>
      </c>
      <c r="J1559">
        <v>0</v>
      </c>
      <c r="K1559" t="s">
        <v>21</v>
      </c>
      <c r="L1559" t="s">
        <v>21</v>
      </c>
      <c r="M1559" s="42">
        <v>93590.425000000003</v>
      </c>
      <c r="N1559" s="4">
        <v>86.802686010000002</v>
      </c>
      <c r="O1559" s="5">
        <v>8123900.2747999998</v>
      </c>
      <c r="P1559">
        <v>1558</v>
      </c>
    </row>
    <row r="1560" spans="1:16" hidden="1" x14ac:dyDescent="0.3">
      <c r="A1560" s="3">
        <v>43563</v>
      </c>
      <c r="B1560" s="3" t="str">
        <f t="shared" si="24"/>
        <v>Q2-2019</v>
      </c>
      <c r="C1560" t="s">
        <v>12</v>
      </c>
      <c r="D1560">
        <v>15</v>
      </c>
      <c r="E1560" t="s">
        <v>7</v>
      </c>
      <c r="F1560" s="1" t="str">
        <f>TEXT(EnergyDemand__2_14[[#This Row],[Date]],"yyyy")</f>
        <v>2019</v>
      </c>
      <c r="G1560">
        <v>12.5</v>
      </c>
      <c r="H1560">
        <v>23.1</v>
      </c>
      <c r="I1560">
        <v>9</v>
      </c>
      <c r="J1560">
        <v>0</v>
      </c>
      <c r="K1560" t="s">
        <v>21</v>
      </c>
      <c r="L1560" t="s">
        <v>21</v>
      </c>
      <c r="M1560" s="42">
        <v>108543.63499999999</v>
      </c>
      <c r="N1560" s="4">
        <v>113.1340539</v>
      </c>
      <c r="O1560" s="5">
        <v>12279981.4526</v>
      </c>
      <c r="P1560">
        <v>1559</v>
      </c>
    </row>
    <row r="1561" spans="1:16" hidden="1" x14ac:dyDescent="0.3">
      <c r="A1561" s="3">
        <v>43564</v>
      </c>
      <c r="B1561" s="3" t="str">
        <f t="shared" si="24"/>
        <v>Q2-2019</v>
      </c>
      <c r="C1561" t="s">
        <v>12</v>
      </c>
      <c r="D1561">
        <v>15</v>
      </c>
      <c r="E1561" t="s">
        <v>8</v>
      </c>
      <c r="F1561" s="1" t="str">
        <f>TEXT(EnergyDemand__2_14[[#This Row],[Date]],"yyyy")</f>
        <v>2019</v>
      </c>
      <c r="G1561">
        <v>11.1</v>
      </c>
      <c r="H1561">
        <v>16.3</v>
      </c>
      <c r="I1561">
        <v>13.9</v>
      </c>
      <c r="J1561">
        <v>1.6</v>
      </c>
      <c r="K1561" t="s">
        <v>21</v>
      </c>
      <c r="L1561" t="s">
        <v>21</v>
      </c>
      <c r="M1561" s="42">
        <v>111999.03999999999</v>
      </c>
      <c r="N1561" s="4">
        <v>106.3359468</v>
      </c>
      <c r="O1561" s="5">
        <v>11909523.959100001</v>
      </c>
      <c r="P1561">
        <v>1560</v>
      </c>
    </row>
    <row r="1562" spans="1:16" hidden="1" x14ac:dyDescent="0.3">
      <c r="A1562" s="3">
        <v>43565</v>
      </c>
      <c r="B1562" s="3" t="str">
        <f t="shared" si="24"/>
        <v>Q2-2019</v>
      </c>
      <c r="C1562" t="s">
        <v>12</v>
      </c>
      <c r="D1562">
        <v>15</v>
      </c>
      <c r="E1562" t="s">
        <v>9</v>
      </c>
      <c r="F1562" s="1" t="str">
        <f>TEXT(EnergyDemand__2_14[[#This Row],[Date]],"yyyy")</f>
        <v>2019</v>
      </c>
      <c r="G1562">
        <v>10.7</v>
      </c>
      <c r="H1562">
        <v>15.8</v>
      </c>
      <c r="I1562">
        <v>4.8</v>
      </c>
      <c r="J1562">
        <v>1.4</v>
      </c>
      <c r="K1562" t="s">
        <v>21</v>
      </c>
      <c r="L1562" t="s">
        <v>21</v>
      </c>
      <c r="M1562" s="42">
        <v>120858.98</v>
      </c>
      <c r="N1562" s="4">
        <v>121.87513629999999</v>
      </c>
      <c r="O1562" s="5">
        <v>14729704.660599999</v>
      </c>
      <c r="P1562">
        <v>1561</v>
      </c>
    </row>
    <row r="1563" spans="1:16" hidden="1" x14ac:dyDescent="0.3">
      <c r="A1563" s="3">
        <v>43566</v>
      </c>
      <c r="B1563" s="3" t="str">
        <f t="shared" si="24"/>
        <v>Q2-2019</v>
      </c>
      <c r="C1563" t="s">
        <v>12</v>
      </c>
      <c r="D1563">
        <v>15</v>
      </c>
      <c r="E1563" t="s">
        <v>3</v>
      </c>
      <c r="F1563" s="1" t="str">
        <f>TEXT(EnergyDemand__2_14[[#This Row],[Date]],"yyyy")</f>
        <v>2019</v>
      </c>
      <c r="G1563">
        <v>11.3</v>
      </c>
      <c r="H1563">
        <v>17.3</v>
      </c>
      <c r="I1563">
        <v>14.4</v>
      </c>
      <c r="J1563">
        <v>0</v>
      </c>
      <c r="K1563" t="s">
        <v>21</v>
      </c>
      <c r="L1563" t="s">
        <v>21</v>
      </c>
      <c r="M1563" s="42">
        <v>116890.61</v>
      </c>
      <c r="N1563" s="4">
        <v>126.8896051</v>
      </c>
      <c r="O1563" s="5">
        <v>14832203.342800001</v>
      </c>
      <c r="P1563">
        <v>1562</v>
      </c>
    </row>
    <row r="1564" spans="1:16" hidden="1" x14ac:dyDescent="0.3">
      <c r="A1564" s="3">
        <v>43567</v>
      </c>
      <c r="B1564" s="3" t="str">
        <f t="shared" si="24"/>
        <v>Q2-2019</v>
      </c>
      <c r="C1564" t="s">
        <v>12</v>
      </c>
      <c r="D1564">
        <v>15</v>
      </c>
      <c r="E1564" t="s">
        <v>4</v>
      </c>
      <c r="F1564" s="1" t="str">
        <f>TEXT(EnergyDemand__2_14[[#This Row],[Date]],"yyyy")</f>
        <v>2019</v>
      </c>
      <c r="G1564">
        <v>6.7</v>
      </c>
      <c r="H1564">
        <v>24.9</v>
      </c>
      <c r="I1564">
        <v>15.3</v>
      </c>
      <c r="J1564">
        <v>0.2</v>
      </c>
      <c r="K1564" t="s">
        <v>21</v>
      </c>
      <c r="L1564" t="s">
        <v>21</v>
      </c>
      <c r="M1564" s="42">
        <v>114848.77</v>
      </c>
      <c r="N1564" s="4">
        <v>128.7232047</v>
      </c>
      <c r="O1564" s="5">
        <v>14783701.7303</v>
      </c>
      <c r="P1564">
        <v>1563</v>
      </c>
    </row>
    <row r="1565" spans="1:16" hidden="1" x14ac:dyDescent="0.3">
      <c r="A1565" s="3">
        <v>43568</v>
      </c>
      <c r="B1565" s="3" t="str">
        <f t="shared" si="24"/>
        <v>Q2-2019</v>
      </c>
      <c r="C1565" t="s">
        <v>12</v>
      </c>
      <c r="D1565">
        <v>15</v>
      </c>
      <c r="E1565" t="s">
        <v>5</v>
      </c>
      <c r="F1565" s="1" t="str">
        <f>TEXT(EnergyDemand__2_14[[#This Row],[Date]],"yyyy")</f>
        <v>2019</v>
      </c>
      <c r="G1565">
        <v>10.5</v>
      </c>
      <c r="H1565">
        <v>20.7</v>
      </c>
      <c r="I1565">
        <v>10</v>
      </c>
      <c r="J1565">
        <v>0</v>
      </c>
      <c r="K1565" t="s">
        <v>21</v>
      </c>
      <c r="L1565" t="s">
        <v>21</v>
      </c>
      <c r="M1565" s="42">
        <v>105963.55499999999</v>
      </c>
      <c r="N1565" s="4">
        <v>122.44216059999999</v>
      </c>
      <c r="O1565" s="5">
        <v>12974406.619100001</v>
      </c>
      <c r="P1565">
        <v>1564</v>
      </c>
    </row>
    <row r="1566" spans="1:16" hidden="1" x14ac:dyDescent="0.3">
      <c r="A1566" s="3">
        <v>43569</v>
      </c>
      <c r="B1566" s="3" t="str">
        <f t="shared" si="24"/>
        <v>Q2-2019</v>
      </c>
      <c r="C1566" t="s">
        <v>12</v>
      </c>
      <c r="D1566">
        <v>15</v>
      </c>
      <c r="E1566" t="s">
        <v>6</v>
      </c>
      <c r="F1566" s="1" t="str">
        <f>TEXT(EnergyDemand__2_14[[#This Row],[Date]],"yyyy")</f>
        <v>2019</v>
      </c>
      <c r="G1566">
        <v>11.8</v>
      </c>
      <c r="H1566">
        <v>22.5</v>
      </c>
      <c r="I1566">
        <v>14.4</v>
      </c>
      <c r="J1566">
        <v>0</v>
      </c>
      <c r="K1566" t="s">
        <v>21</v>
      </c>
      <c r="L1566" t="s">
        <v>21</v>
      </c>
      <c r="M1566" s="42">
        <v>98680</v>
      </c>
      <c r="N1566" s="4">
        <v>111.731646</v>
      </c>
      <c r="O1566" s="5">
        <v>11025678.827299999</v>
      </c>
      <c r="P1566">
        <v>1565</v>
      </c>
    </row>
    <row r="1567" spans="1:16" hidden="1" x14ac:dyDescent="0.3">
      <c r="A1567" s="3">
        <v>43570</v>
      </c>
      <c r="B1567" s="3" t="str">
        <f t="shared" si="24"/>
        <v>Q2-2019</v>
      </c>
      <c r="C1567" t="s">
        <v>12</v>
      </c>
      <c r="D1567">
        <v>16</v>
      </c>
      <c r="E1567" t="s">
        <v>7</v>
      </c>
      <c r="F1567" s="1" t="str">
        <f>TEXT(EnergyDemand__2_14[[#This Row],[Date]],"yyyy")</f>
        <v>2019</v>
      </c>
      <c r="G1567">
        <v>12.9</v>
      </c>
      <c r="H1567">
        <v>27.4</v>
      </c>
      <c r="I1567">
        <v>10.9</v>
      </c>
      <c r="J1567">
        <v>0</v>
      </c>
      <c r="K1567" t="s">
        <v>21</v>
      </c>
      <c r="L1567" t="s">
        <v>21</v>
      </c>
      <c r="M1567" s="42">
        <v>114194.955</v>
      </c>
      <c r="N1567" s="4">
        <v>113.1121728</v>
      </c>
      <c r="O1567" s="5">
        <v>12916839.482799999</v>
      </c>
      <c r="P1567">
        <v>1566</v>
      </c>
    </row>
    <row r="1568" spans="1:16" hidden="1" x14ac:dyDescent="0.3">
      <c r="A1568" s="3">
        <v>43571</v>
      </c>
      <c r="B1568" s="3" t="str">
        <f t="shared" si="24"/>
        <v>Q2-2019</v>
      </c>
      <c r="C1568" t="s">
        <v>12</v>
      </c>
      <c r="D1568">
        <v>16</v>
      </c>
      <c r="E1568" t="s">
        <v>8</v>
      </c>
      <c r="F1568" s="1" t="str">
        <f>TEXT(EnergyDemand__2_14[[#This Row],[Date]],"yyyy")</f>
        <v>2019</v>
      </c>
      <c r="G1568">
        <v>17.100000000000001</v>
      </c>
      <c r="H1568">
        <v>30.3</v>
      </c>
      <c r="I1568">
        <v>14.4</v>
      </c>
      <c r="J1568">
        <v>0</v>
      </c>
      <c r="K1568" t="s">
        <v>21</v>
      </c>
      <c r="L1568" t="s">
        <v>21</v>
      </c>
      <c r="M1568" s="42">
        <v>115392.875</v>
      </c>
      <c r="N1568" s="4">
        <v>100.00561740000001</v>
      </c>
      <c r="O1568" s="5">
        <v>11539935.707900001</v>
      </c>
      <c r="P1568">
        <v>1567</v>
      </c>
    </row>
    <row r="1569" spans="1:16" hidden="1" x14ac:dyDescent="0.3">
      <c r="A1569" s="3">
        <v>43572</v>
      </c>
      <c r="B1569" s="3" t="str">
        <f t="shared" si="24"/>
        <v>Q2-2019</v>
      </c>
      <c r="C1569" t="s">
        <v>12</v>
      </c>
      <c r="D1569">
        <v>16</v>
      </c>
      <c r="E1569" t="s">
        <v>9</v>
      </c>
      <c r="F1569" s="1" t="str">
        <f>TEXT(EnergyDemand__2_14[[#This Row],[Date]],"yyyy")</f>
        <v>2019</v>
      </c>
      <c r="G1569">
        <v>22.1</v>
      </c>
      <c r="H1569">
        <v>30</v>
      </c>
      <c r="I1569">
        <v>12.8</v>
      </c>
      <c r="J1569">
        <v>0</v>
      </c>
      <c r="K1569" t="s">
        <v>21</v>
      </c>
      <c r="L1569" t="s">
        <v>21</v>
      </c>
      <c r="M1569" s="42">
        <v>117281.13</v>
      </c>
      <c r="N1569" s="4">
        <v>100.1096387</v>
      </c>
      <c r="O1569" s="5">
        <v>11740971.5506</v>
      </c>
      <c r="P1569">
        <v>1568</v>
      </c>
    </row>
    <row r="1570" spans="1:16" hidden="1" x14ac:dyDescent="0.3">
      <c r="A1570" s="3">
        <v>43573</v>
      </c>
      <c r="B1570" s="3" t="str">
        <f t="shared" si="24"/>
        <v>Q2-2019</v>
      </c>
      <c r="C1570" t="s">
        <v>12</v>
      </c>
      <c r="D1570">
        <v>16</v>
      </c>
      <c r="E1570" t="s">
        <v>3</v>
      </c>
      <c r="F1570" s="1" t="str">
        <f>TEXT(EnergyDemand__2_14[[#This Row],[Date]],"yyyy")</f>
        <v>2019</v>
      </c>
      <c r="G1570">
        <v>13.2</v>
      </c>
      <c r="H1570">
        <v>17.7</v>
      </c>
      <c r="I1570">
        <v>12.8</v>
      </c>
      <c r="J1570">
        <v>0</v>
      </c>
      <c r="K1570" t="s">
        <v>21</v>
      </c>
      <c r="L1570" t="s">
        <v>21</v>
      </c>
      <c r="M1570" s="42">
        <v>111360.065</v>
      </c>
      <c r="N1570" s="4">
        <v>84.833863710000003</v>
      </c>
      <c r="O1570" s="5">
        <v>9447104.5768999998</v>
      </c>
      <c r="P1570">
        <v>1569</v>
      </c>
    </row>
    <row r="1571" spans="1:16" hidden="1" x14ac:dyDescent="0.3">
      <c r="A1571" s="3">
        <v>43574</v>
      </c>
      <c r="B1571" s="3" t="str">
        <f t="shared" si="24"/>
        <v>Q2-2019</v>
      </c>
      <c r="C1571" t="s">
        <v>12</v>
      </c>
      <c r="D1571">
        <v>16</v>
      </c>
      <c r="E1571" t="s">
        <v>4</v>
      </c>
      <c r="F1571" s="1" t="str">
        <f>TEXT(EnergyDemand__2_14[[#This Row],[Date]],"yyyy")</f>
        <v>2019</v>
      </c>
      <c r="G1571">
        <v>8.6</v>
      </c>
      <c r="H1571">
        <v>22.1</v>
      </c>
      <c r="I1571">
        <v>14</v>
      </c>
      <c r="J1571">
        <v>0</v>
      </c>
      <c r="K1571" t="s">
        <v>21</v>
      </c>
      <c r="L1571" t="s">
        <v>22</v>
      </c>
      <c r="M1571" s="42">
        <v>95967.404999999999</v>
      </c>
      <c r="N1571" s="4">
        <v>78.14244558</v>
      </c>
      <c r="O1571" s="5">
        <v>7499127.7226999998</v>
      </c>
      <c r="P1571">
        <v>1570</v>
      </c>
    </row>
    <row r="1572" spans="1:16" hidden="1" x14ac:dyDescent="0.3">
      <c r="A1572" s="3">
        <v>43575</v>
      </c>
      <c r="B1572" s="3" t="str">
        <f t="shared" si="24"/>
        <v>Q2-2019</v>
      </c>
      <c r="C1572" t="s">
        <v>12</v>
      </c>
      <c r="D1572">
        <v>16</v>
      </c>
      <c r="E1572" t="s">
        <v>5</v>
      </c>
      <c r="F1572" s="1" t="str">
        <f>TEXT(EnergyDemand__2_14[[#This Row],[Date]],"yyyy")</f>
        <v>2019</v>
      </c>
      <c r="G1572">
        <v>10.199999999999999</v>
      </c>
      <c r="H1572">
        <v>30.2</v>
      </c>
      <c r="I1572">
        <v>13.9</v>
      </c>
      <c r="J1572">
        <v>0</v>
      </c>
      <c r="K1572" t="s">
        <v>21</v>
      </c>
      <c r="L1572" t="s">
        <v>22</v>
      </c>
      <c r="M1572" s="42">
        <v>95654.36</v>
      </c>
      <c r="N1572" s="4">
        <v>66.874813889999999</v>
      </c>
      <c r="O1572" s="5">
        <v>6396867.5228000004</v>
      </c>
      <c r="P1572">
        <v>1571</v>
      </c>
    </row>
    <row r="1573" spans="1:16" hidden="1" x14ac:dyDescent="0.3">
      <c r="A1573" s="3">
        <v>43576</v>
      </c>
      <c r="B1573" s="3" t="str">
        <f t="shared" si="24"/>
        <v>Q2-2019</v>
      </c>
      <c r="C1573" t="s">
        <v>12</v>
      </c>
      <c r="D1573">
        <v>16</v>
      </c>
      <c r="E1573" t="s">
        <v>6</v>
      </c>
      <c r="F1573" s="1" t="str">
        <f>TEXT(EnergyDemand__2_14[[#This Row],[Date]],"yyyy")</f>
        <v>2019</v>
      </c>
      <c r="G1573">
        <v>14.8</v>
      </c>
      <c r="H1573">
        <v>27</v>
      </c>
      <c r="I1573">
        <v>7.5</v>
      </c>
      <c r="J1573">
        <v>0</v>
      </c>
      <c r="K1573" t="s">
        <v>21</v>
      </c>
      <c r="L1573" t="s">
        <v>22</v>
      </c>
      <c r="M1573" s="42">
        <v>94810.664999999994</v>
      </c>
      <c r="N1573" s="4">
        <v>80.076258480000007</v>
      </c>
      <c r="O1573" s="5">
        <v>7592083.3172000004</v>
      </c>
      <c r="P1573">
        <v>1572</v>
      </c>
    </row>
    <row r="1574" spans="1:16" hidden="1" x14ac:dyDescent="0.3">
      <c r="A1574" s="3">
        <v>43577</v>
      </c>
      <c r="B1574" s="3" t="str">
        <f t="shared" si="24"/>
        <v>Q2-2019</v>
      </c>
      <c r="C1574" t="s">
        <v>12</v>
      </c>
      <c r="D1574">
        <v>17</v>
      </c>
      <c r="E1574" t="s">
        <v>7</v>
      </c>
      <c r="F1574" s="1" t="str">
        <f>TEXT(EnergyDemand__2_14[[#This Row],[Date]],"yyyy")</f>
        <v>2019</v>
      </c>
      <c r="G1574">
        <v>13.7</v>
      </c>
      <c r="H1574">
        <v>17.600000000000001</v>
      </c>
      <c r="I1574">
        <v>6</v>
      </c>
      <c r="J1574">
        <v>0.8</v>
      </c>
      <c r="K1574" t="s">
        <v>21</v>
      </c>
      <c r="L1574" t="s">
        <v>22</v>
      </c>
      <c r="M1574" s="42">
        <v>100246.51</v>
      </c>
      <c r="N1574" s="4">
        <v>95.107386919999996</v>
      </c>
      <c r="O1574" s="5">
        <v>9534183.6139000002</v>
      </c>
      <c r="P1574">
        <v>1573</v>
      </c>
    </row>
    <row r="1575" spans="1:16" hidden="1" x14ac:dyDescent="0.3">
      <c r="A1575" s="3">
        <v>43578</v>
      </c>
      <c r="B1575" s="3" t="str">
        <f t="shared" si="24"/>
        <v>Q2-2019</v>
      </c>
      <c r="C1575" t="s">
        <v>12</v>
      </c>
      <c r="D1575">
        <v>17</v>
      </c>
      <c r="E1575" t="s">
        <v>8</v>
      </c>
      <c r="F1575" s="1" t="str">
        <f>TEXT(EnergyDemand__2_14[[#This Row],[Date]],"yyyy")</f>
        <v>2019</v>
      </c>
      <c r="G1575">
        <v>11.1</v>
      </c>
      <c r="H1575">
        <v>18.5</v>
      </c>
      <c r="I1575">
        <v>8</v>
      </c>
      <c r="J1575">
        <v>0</v>
      </c>
      <c r="K1575" t="s">
        <v>21</v>
      </c>
      <c r="L1575" t="s">
        <v>21</v>
      </c>
      <c r="M1575" s="42">
        <v>114240.88499999999</v>
      </c>
      <c r="N1575" s="4">
        <v>89.628985839999999</v>
      </c>
      <c r="O1575" s="5">
        <v>10239294.664000001</v>
      </c>
      <c r="P1575">
        <v>1574</v>
      </c>
    </row>
    <row r="1576" spans="1:16" hidden="1" x14ac:dyDescent="0.3">
      <c r="A1576" s="3">
        <v>43579</v>
      </c>
      <c r="B1576" s="3" t="str">
        <f t="shared" si="24"/>
        <v>Q2-2019</v>
      </c>
      <c r="C1576" t="s">
        <v>12</v>
      </c>
      <c r="D1576">
        <v>17</v>
      </c>
      <c r="E1576" t="s">
        <v>9</v>
      </c>
      <c r="F1576" s="1" t="str">
        <f>TEXT(EnergyDemand__2_14[[#This Row],[Date]],"yyyy")</f>
        <v>2019</v>
      </c>
      <c r="G1576">
        <v>14.6</v>
      </c>
      <c r="H1576">
        <v>23.2</v>
      </c>
      <c r="I1576">
        <v>8.1999999999999993</v>
      </c>
      <c r="J1576">
        <v>0</v>
      </c>
      <c r="K1576" t="s">
        <v>22</v>
      </c>
      <c r="L1576" t="s">
        <v>21</v>
      </c>
      <c r="M1576" s="42">
        <v>113264.23</v>
      </c>
      <c r="N1576" s="4">
        <v>86.749292839999995</v>
      </c>
      <c r="O1576" s="5">
        <v>9825591.8565999996</v>
      </c>
      <c r="P1576">
        <v>1575</v>
      </c>
    </row>
    <row r="1577" spans="1:16" hidden="1" x14ac:dyDescent="0.3">
      <c r="A1577" s="3">
        <v>43580</v>
      </c>
      <c r="B1577" s="3" t="str">
        <f t="shared" si="24"/>
        <v>Q2-2019</v>
      </c>
      <c r="C1577" t="s">
        <v>12</v>
      </c>
      <c r="D1577">
        <v>17</v>
      </c>
      <c r="E1577" t="s">
        <v>3</v>
      </c>
      <c r="F1577" s="1" t="str">
        <f>TEXT(EnergyDemand__2_14[[#This Row],[Date]],"yyyy")</f>
        <v>2019</v>
      </c>
      <c r="G1577">
        <v>10.199999999999999</v>
      </c>
      <c r="H1577">
        <v>21.5</v>
      </c>
      <c r="I1577">
        <v>10.6</v>
      </c>
      <c r="J1577">
        <v>0</v>
      </c>
      <c r="K1577" t="s">
        <v>22</v>
      </c>
      <c r="L1577" t="s">
        <v>22</v>
      </c>
      <c r="M1577" s="42">
        <v>98112.464999999997</v>
      </c>
      <c r="N1577" s="4">
        <v>62.60573067</v>
      </c>
      <c r="O1577" s="5">
        <v>6142402.5592</v>
      </c>
      <c r="P1577">
        <v>1576</v>
      </c>
    </row>
    <row r="1578" spans="1:16" hidden="1" x14ac:dyDescent="0.3">
      <c r="A1578" s="3">
        <v>43581</v>
      </c>
      <c r="B1578" s="3" t="str">
        <f t="shared" si="24"/>
        <v>Q2-2019</v>
      </c>
      <c r="C1578" t="s">
        <v>12</v>
      </c>
      <c r="D1578">
        <v>17</v>
      </c>
      <c r="E1578" t="s">
        <v>4</v>
      </c>
      <c r="F1578" s="1" t="str">
        <f>TEXT(EnergyDemand__2_14[[#This Row],[Date]],"yyyy")</f>
        <v>2019</v>
      </c>
      <c r="G1578">
        <v>11.9</v>
      </c>
      <c r="H1578">
        <v>15.8</v>
      </c>
      <c r="I1578">
        <v>6.9</v>
      </c>
      <c r="J1578">
        <v>3</v>
      </c>
      <c r="K1578" t="s">
        <v>22</v>
      </c>
      <c r="L1578" t="s">
        <v>21</v>
      </c>
      <c r="M1578" s="42">
        <v>107226.59</v>
      </c>
      <c r="N1578" s="4">
        <v>60.918382540000003</v>
      </c>
      <c r="O1578" s="5">
        <v>6532070.4281000001</v>
      </c>
      <c r="P1578">
        <v>1577</v>
      </c>
    </row>
    <row r="1579" spans="1:16" hidden="1" x14ac:dyDescent="0.3">
      <c r="A1579" s="3">
        <v>43582</v>
      </c>
      <c r="B1579" s="3" t="str">
        <f t="shared" si="24"/>
        <v>Q2-2019</v>
      </c>
      <c r="C1579" t="s">
        <v>12</v>
      </c>
      <c r="D1579">
        <v>17</v>
      </c>
      <c r="E1579" t="s">
        <v>5</v>
      </c>
      <c r="F1579" s="1" t="str">
        <f>TEXT(EnergyDemand__2_14[[#This Row],[Date]],"yyyy")</f>
        <v>2019</v>
      </c>
      <c r="G1579">
        <v>8.6999999999999993</v>
      </c>
      <c r="H1579">
        <v>16.2</v>
      </c>
      <c r="I1579">
        <v>8.5</v>
      </c>
      <c r="J1579">
        <v>0</v>
      </c>
      <c r="K1579" t="s">
        <v>22</v>
      </c>
      <c r="L1579" t="s">
        <v>21</v>
      </c>
      <c r="M1579" s="42">
        <v>105374.93</v>
      </c>
      <c r="N1579" s="4">
        <v>79.620085979999999</v>
      </c>
      <c r="O1579" s="5">
        <v>8389960.9867000002</v>
      </c>
      <c r="P1579">
        <v>1578</v>
      </c>
    </row>
    <row r="1580" spans="1:16" hidden="1" x14ac:dyDescent="0.3">
      <c r="A1580" s="3">
        <v>43583</v>
      </c>
      <c r="B1580" s="3" t="str">
        <f t="shared" si="24"/>
        <v>Q2-2019</v>
      </c>
      <c r="C1580" t="s">
        <v>12</v>
      </c>
      <c r="D1580">
        <v>17</v>
      </c>
      <c r="E1580" t="s">
        <v>6</v>
      </c>
      <c r="F1580" s="1" t="str">
        <f>TEXT(EnergyDemand__2_14[[#This Row],[Date]],"yyyy")</f>
        <v>2019</v>
      </c>
      <c r="G1580">
        <v>12.4</v>
      </c>
      <c r="H1580">
        <v>17.399999999999999</v>
      </c>
      <c r="I1580">
        <v>5.2</v>
      </c>
      <c r="J1580">
        <v>0</v>
      </c>
      <c r="K1580" t="s">
        <v>22</v>
      </c>
      <c r="L1580" t="s">
        <v>21</v>
      </c>
      <c r="M1580" s="42">
        <v>101057.43</v>
      </c>
      <c r="N1580" s="4">
        <v>86.022860620000003</v>
      </c>
      <c r="O1580" s="5">
        <v>8693249.2155000009</v>
      </c>
      <c r="P1580">
        <v>1579</v>
      </c>
    </row>
    <row r="1581" spans="1:16" hidden="1" x14ac:dyDescent="0.3">
      <c r="A1581" s="3">
        <v>43584</v>
      </c>
      <c r="B1581" s="3" t="str">
        <f t="shared" si="24"/>
        <v>Q2-2019</v>
      </c>
      <c r="C1581" t="s">
        <v>12</v>
      </c>
      <c r="D1581">
        <v>18</v>
      </c>
      <c r="E1581" t="s">
        <v>7</v>
      </c>
      <c r="F1581" s="1" t="str">
        <f>TEXT(EnergyDemand__2_14[[#This Row],[Date]],"yyyy")</f>
        <v>2019</v>
      </c>
      <c r="G1581">
        <v>11.5</v>
      </c>
      <c r="H1581">
        <v>18.100000000000001</v>
      </c>
      <c r="I1581">
        <v>8.4</v>
      </c>
      <c r="J1581">
        <v>0</v>
      </c>
      <c r="K1581" t="s">
        <v>22</v>
      </c>
      <c r="L1581" t="s">
        <v>21</v>
      </c>
      <c r="M1581" s="42">
        <v>118307.52499999999</v>
      </c>
      <c r="N1581" s="4">
        <v>121.0296417</v>
      </c>
      <c r="O1581" s="5">
        <v>14318717.361199999</v>
      </c>
      <c r="P1581">
        <v>1580</v>
      </c>
    </row>
    <row r="1582" spans="1:16" hidden="1" x14ac:dyDescent="0.3">
      <c r="A1582" s="3">
        <v>43585</v>
      </c>
      <c r="B1582" s="3" t="str">
        <f t="shared" si="24"/>
        <v>Q2-2019</v>
      </c>
      <c r="C1582" t="s">
        <v>12</v>
      </c>
      <c r="D1582">
        <v>18</v>
      </c>
      <c r="E1582" t="s">
        <v>8</v>
      </c>
      <c r="F1582" s="1" t="str">
        <f>TEXT(EnergyDemand__2_14[[#This Row],[Date]],"yyyy")</f>
        <v>2019</v>
      </c>
      <c r="G1582">
        <v>7.9</v>
      </c>
      <c r="H1582">
        <v>23.1</v>
      </c>
      <c r="I1582">
        <v>11.7</v>
      </c>
      <c r="J1582">
        <v>0</v>
      </c>
      <c r="K1582" t="s">
        <v>22</v>
      </c>
      <c r="L1582" t="s">
        <v>21</v>
      </c>
      <c r="M1582" s="42">
        <v>110515.6</v>
      </c>
      <c r="N1582" s="4">
        <v>96.951705770000004</v>
      </c>
      <c r="O1582" s="5">
        <v>10714675.9342</v>
      </c>
      <c r="P1582">
        <v>1581</v>
      </c>
    </row>
    <row r="1583" spans="1:16" hidden="1" x14ac:dyDescent="0.3">
      <c r="A1583" s="3">
        <v>43586</v>
      </c>
      <c r="B1583" s="3" t="str">
        <f t="shared" si="24"/>
        <v>Q2-2019</v>
      </c>
      <c r="C1583" t="s">
        <v>13</v>
      </c>
      <c r="D1583">
        <v>18</v>
      </c>
      <c r="E1583" t="s">
        <v>9</v>
      </c>
      <c r="F1583" s="1" t="str">
        <f>TEXT(EnergyDemand__2_14[[#This Row],[Date]],"yyyy")</f>
        <v>2019</v>
      </c>
      <c r="G1583">
        <v>15.6</v>
      </c>
      <c r="H1583">
        <v>22.8</v>
      </c>
      <c r="I1583">
        <v>7.8</v>
      </c>
      <c r="J1583">
        <v>0</v>
      </c>
      <c r="K1583" t="s">
        <v>22</v>
      </c>
      <c r="L1583" t="s">
        <v>21</v>
      </c>
      <c r="M1583" s="42">
        <v>111462.38499999999</v>
      </c>
      <c r="N1583" s="4">
        <v>90.563836899999998</v>
      </c>
      <c r="O1583" s="5">
        <v>10094461.2556</v>
      </c>
      <c r="P1583">
        <v>1582</v>
      </c>
    </row>
    <row r="1584" spans="1:16" hidden="1" x14ac:dyDescent="0.3">
      <c r="A1584" s="3">
        <v>43587</v>
      </c>
      <c r="B1584" s="3" t="str">
        <f t="shared" si="24"/>
        <v>Q2-2019</v>
      </c>
      <c r="C1584" t="s">
        <v>13</v>
      </c>
      <c r="D1584">
        <v>18</v>
      </c>
      <c r="E1584" t="s">
        <v>3</v>
      </c>
      <c r="F1584" s="1" t="str">
        <f>TEXT(EnergyDemand__2_14[[#This Row],[Date]],"yyyy")</f>
        <v>2019</v>
      </c>
      <c r="G1584">
        <v>17.100000000000001</v>
      </c>
      <c r="H1584">
        <v>20.2</v>
      </c>
      <c r="I1584">
        <v>6.2</v>
      </c>
      <c r="J1584">
        <v>3.6</v>
      </c>
      <c r="K1584" t="s">
        <v>22</v>
      </c>
      <c r="L1584" t="s">
        <v>21</v>
      </c>
      <c r="M1584" s="42">
        <v>112948.4</v>
      </c>
      <c r="N1584" s="4">
        <v>103.58661480000001</v>
      </c>
      <c r="O1584" s="5">
        <v>11699942.403100001</v>
      </c>
      <c r="P1584">
        <v>1583</v>
      </c>
    </row>
    <row r="1585" spans="1:16" hidden="1" x14ac:dyDescent="0.3">
      <c r="A1585" s="3">
        <v>43588</v>
      </c>
      <c r="B1585" s="3" t="str">
        <f t="shared" si="24"/>
        <v>Q2-2019</v>
      </c>
      <c r="C1585" t="s">
        <v>13</v>
      </c>
      <c r="D1585">
        <v>18</v>
      </c>
      <c r="E1585" t="s">
        <v>4</v>
      </c>
      <c r="F1585" s="1" t="str">
        <f>TEXT(EnergyDemand__2_14[[#This Row],[Date]],"yyyy")</f>
        <v>2019</v>
      </c>
      <c r="G1585">
        <v>11.8</v>
      </c>
      <c r="H1585">
        <v>20.7</v>
      </c>
      <c r="I1585">
        <v>9</v>
      </c>
      <c r="J1585">
        <v>0.2</v>
      </c>
      <c r="K1585" t="s">
        <v>22</v>
      </c>
      <c r="L1585" t="s">
        <v>21</v>
      </c>
      <c r="M1585" s="42">
        <v>110902.185</v>
      </c>
      <c r="N1585" s="4">
        <v>101.1629982</v>
      </c>
      <c r="O1585" s="5">
        <v>11219197.5415</v>
      </c>
      <c r="P1585">
        <v>1584</v>
      </c>
    </row>
    <row r="1586" spans="1:16" hidden="1" x14ac:dyDescent="0.3">
      <c r="A1586" s="3">
        <v>43589</v>
      </c>
      <c r="B1586" s="3" t="str">
        <f t="shared" si="24"/>
        <v>Q2-2019</v>
      </c>
      <c r="C1586" t="s">
        <v>13</v>
      </c>
      <c r="D1586">
        <v>18</v>
      </c>
      <c r="E1586" t="s">
        <v>5</v>
      </c>
      <c r="F1586" s="1" t="str">
        <f>TEXT(EnergyDemand__2_14[[#This Row],[Date]],"yyyy")</f>
        <v>2019</v>
      </c>
      <c r="G1586">
        <v>13</v>
      </c>
      <c r="H1586">
        <v>16.399999999999999</v>
      </c>
      <c r="I1586">
        <v>8.1999999999999993</v>
      </c>
      <c r="J1586">
        <v>0.2</v>
      </c>
      <c r="K1586" t="s">
        <v>22</v>
      </c>
      <c r="L1586" t="s">
        <v>21</v>
      </c>
      <c r="M1586" s="42">
        <v>103616.145</v>
      </c>
      <c r="N1586" s="4">
        <v>103.38349669999999</v>
      </c>
      <c r="O1586" s="5">
        <v>10712199.3847</v>
      </c>
      <c r="P1586">
        <v>1585</v>
      </c>
    </row>
    <row r="1587" spans="1:16" hidden="1" x14ac:dyDescent="0.3">
      <c r="A1587" s="3">
        <v>43590</v>
      </c>
      <c r="B1587" s="3" t="str">
        <f t="shared" si="24"/>
        <v>Q2-2019</v>
      </c>
      <c r="C1587" t="s">
        <v>13</v>
      </c>
      <c r="D1587">
        <v>18</v>
      </c>
      <c r="E1587" t="s">
        <v>6</v>
      </c>
      <c r="F1587" s="1" t="str">
        <f>TEXT(EnergyDemand__2_14[[#This Row],[Date]],"yyyy")</f>
        <v>2019</v>
      </c>
      <c r="G1587">
        <v>11.3</v>
      </c>
      <c r="H1587">
        <v>16.3</v>
      </c>
      <c r="I1587">
        <v>6.5</v>
      </c>
      <c r="J1587">
        <v>2</v>
      </c>
      <c r="K1587" t="s">
        <v>22</v>
      </c>
      <c r="L1587" t="s">
        <v>21</v>
      </c>
      <c r="M1587" s="42">
        <v>104770.705</v>
      </c>
      <c r="N1587" s="4">
        <v>108.09555589999999</v>
      </c>
      <c r="O1587" s="5">
        <v>11325247.598999999</v>
      </c>
      <c r="P1587">
        <v>1586</v>
      </c>
    </row>
    <row r="1588" spans="1:16" hidden="1" x14ac:dyDescent="0.3">
      <c r="A1588" s="3">
        <v>43591</v>
      </c>
      <c r="B1588" s="3" t="str">
        <f t="shared" si="24"/>
        <v>Q2-2019</v>
      </c>
      <c r="C1588" t="s">
        <v>13</v>
      </c>
      <c r="D1588">
        <v>19</v>
      </c>
      <c r="E1588" t="s">
        <v>7</v>
      </c>
      <c r="F1588" s="1" t="str">
        <f>TEXT(EnergyDemand__2_14[[#This Row],[Date]],"yyyy")</f>
        <v>2019</v>
      </c>
      <c r="G1588">
        <v>11.7</v>
      </c>
      <c r="H1588">
        <v>16.7</v>
      </c>
      <c r="I1588">
        <v>8.5</v>
      </c>
      <c r="J1588">
        <v>0.2</v>
      </c>
      <c r="K1588" t="s">
        <v>22</v>
      </c>
      <c r="L1588" t="s">
        <v>21</v>
      </c>
      <c r="M1588" s="42">
        <v>121535.485</v>
      </c>
      <c r="N1588" s="4">
        <v>112.50558460000001</v>
      </c>
      <c r="O1588" s="5">
        <v>13673420.7896</v>
      </c>
      <c r="P1588">
        <v>1587</v>
      </c>
    </row>
    <row r="1589" spans="1:16" hidden="1" x14ac:dyDescent="0.3">
      <c r="A1589" s="3">
        <v>43592</v>
      </c>
      <c r="B1589" s="3" t="str">
        <f t="shared" si="24"/>
        <v>Q2-2019</v>
      </c>
      <c r="C1589" t="s">
        <v>13</v>
      </c>
      <c r="D1589">
        <v>19</v>
      </c>
      <c r="E1589" t="s">
        <v>8</v>
      </c>
      <c r="F1589" s="1" t="str">
        <f>TEXT(EnergyDemand__2_14[[#This Row],[Date]],"yyyy")</f>
        <v>2019</v>
      </c>
      <c r="G1589">
        <v>7.4</v>
      </c>
      <c r="H1589">
        <v>18.7</v>
      </c>
      <c r="I1589">
        <v>11.7</v>
      </c>
      <c r="J1589">
        <v>0</v>
      </c>
      <c r="K1589" t="s">
        <v>22</v>
      </c>
      <c r="L1589" t="s">
        <v>21</v>
      </c>
      <c r="M1589" s="42">
        <v>116318.435</v>
      </c>
      <c r="N1589" s="4">
        <v>94.753714479999999</v>
      </c>
      <c r="O1589" s="5">
        <v>11021603.7788</v>
      </c>
      <c r="P1589">
        <v>1588</v>
      </c>
    </row>
    <row r="1590" spans="1:16" hidden="1" x14ac:dyDescent="0.3">
      <c r="A1590" s="3">
        <v>43593</v>
      </c>
      <c r="B1590" s="3" t="str">
        <f t="shared" si="24"/>
        <v>Q2-2019</v>
      </c>
      <c r="C1590" t="s">
        <v>13</v>
      </c>
      <c r="D1590">
        <v>19</v>
      </c>
      <c r="E1590" t="s">
        <v>9</v>
      </c>
      <c r="F1590" s="1" t="str">
        <f>TEXT(EnergyDemand__2_14[[#This Row],[Date]],"yyyy")</f>
        <v>2019</v>
      </c>
      <c r="G1590">
        <v>10.3</v>
      </c>
      <c r="H1590">
        <v>17.399999999999999</v>
      </c>
      <c r="I1590">
        <v>7.3</v>
      </c>
      <c r="J1590">
        <v>5.2</v>
      </c>
      <c r="K1590" t="s">
        <v>22</v>
      </c>
      <c r="L1590" t="s">
        <v>21</v>
      </c>
      <c r="M1590" s="42">
        <v>118801.84</v>
      </c>
      <c r="N1590" s="4">
        <v>114.5284513</v>
      </c>
      <c r="O1590" s="5">
        <v>13606190.7468</v>
      </c>
      <c r="P1590">
        <v>1589</v>
      </c>
    </row>
    <row r="1591" spans="1:16" hidden="1" x14ac:dyDescent="0.3">
      <c r="A1591" s="3">
        <v>43594</v>
      </c>
      <c r="B1591" s="3" t="str">
        <f t="shared" si="24"/>
        <v>Q2-2019</v>
      </c>
      <c r="C1591" t="s">
        <v>13</v>
      </c>
      <c r="D1591">
        <v>19</v>
      </c>
      <c r="E1591" t="s">
        <v>3</v>
      </c>
      <c r="F1591" s="1" t="str">
        <f>TEXT(EnergyDemand__2_14[[#This Row],[Date]],"yyyy")</f>
        <v>2019</v>
      </c>
      <c r="G1591">
        <v>9.6999999999999993</v>
      </c>
      <c r="H1591">
        <v>16.2</v>
      </c>
      <c r="I1591">
        <v>5.3</v>
      </c>
      <c r="J1591">
        <v>0.6</v>
      </c>
      <c r="K1591" t="s">
        <v>22</v>
      </c>
      <c r="L1591" t="s">
        <v>21</v>
      </c>
      <c r="M1591" s="42">
        <v>122003.33500000001</v>
      </c>
      <c r="N1591" s="4">
        <v>113.6303305</v>
      </c>
      <c r="O1591" s="5">
        <v>13863279.278200001</v>
      </c>
      <c r="P1591">
        <v>1590</v>
      </c>
    </row>
    <row r="1592" spans="1:16" hidden="1" x14ac:dyDescent="0.3">
      <c r="A1592" s="3">
        <v>43595</v>
      </c>
      <c r="B1592" s="3" t="str">
        <f t="shared" si="24"/>
        <v>Q2-2019</v>
      </c>
      <c r="C1592" t="s">
        <v>13</v>
      </c>
      <c r="D1592">
        <v>19</v>
      </c>
      <c r="E1592" t="s">
        <v>4</v>
      </c>
      <c r="F1592" s="1" t="str">
        <f>TEXT(EnergyDemand__2_14[[#This Row],[Date]],"yyyy")</f>
        <v>2019</v>
      </c>
      <c r="G1592">
        <v>10.199999999999999</v>
      </c>
      <c r="H1592">
        <v>14.2</v>
      </c>
      <c r="I1592">
        <v>2.8</v>
      </c>
      <c r="J1592">
        <v>7.2</v>
      </c>
      <c r="K1592" t="s">
        <v>22</v>
      </c>
      <c r="L1592" t="s">
        <v>21</v>
      </c>
      <c r="M1592" s="42">
        <v>123850.86</v>
      </c>
      <c r="N1592" s="4">
        <v>93.135276869999998</v>
      </c>
      <c r="O1592" s="5">
        <v>11534884.136700001</v>
      </c>
      <c r="P1592">
        <v>1591</v>
      </c>
    </row>
    <row r="1593" spans="1:16" hidden="1" x14ac:dyDescent="0.3">
      <c r="A1593" s="3">
        <v>43596</v>
      </c>
      <c r="B1593" s="3" t="str">
        <f t="shared" si="24"/>
        <v>Q2-2019</v>
      </c>
      <c r="C1593" t="s">
        <v>13</v>
      </c>
      <c r="D1593">
        <v>19</v>
      </c>
      <c r="E1593" t="s">
        <v>5</v>
      </c>
      <c r="F1593" s="1" t="str">
        <f>TEXT(EnergyDemand__2_14[[#This Row],[Date]],"yyyy")</f>
        <v>2019</v>
      </c>
      <c r="G1593">
        <v>10.199999999999999</v>
      </c>
      <c r="H1593">
        <v>16.399999999999999</v>
      </c>
      <c r="I1593">
        <v>7.7</v>
      </c>
      <c r="J1593">
        <v>8.1999999999999993</v>
      </c>
      <c r="K1593" t="s">
        <v>22</v>
      </c>
      <c r="L1593" t="s">
        <v>21</v>
      </c>
      <c r="M1593" s="42">
        <v>113186.735</v>
      </c>
      <c r="N1593" s="4">
        <v>87.036533050000003</v>
      </c>
      <c r="O1593" s="5">
        <v>9851381.0015999991</v>
      </c>
      <c r="P1593">
        <v>1592</v>
      </c>
    </row>
    <row r="1594" spans="1:16" hidden="1" x14ac:dyDescent="0.3">
      <c r="A1594" s="3">
        <v>43597</v>
      </c>
      <c r="B1594" s="3" t="str">
        <f t="shared" si="24"/>
        <v>Q2-2019</v>
      </c>
      <c r="C1594" t="s">
        <v>13</v>
      </c>
      <c r="D1594">
        <v>19</v>
      </c>
      <c r="E1594" t="s">
        <v>6</v>
      </c>
      <c r="F1594" s="1" t="str">
        <f>TEXT(EnergyDemand__2_14[[#This Row],[Date]],"yyyy")</f>
        <v>2019</v>
      </c>
      <c r="G1594">
        <v>12.2</v>
      </c>
      <c r="H1594">
        <v>17.7</v>
      </c>
      <c r="I1594">
        <v>6.6</v>
      </c>
      <c r="J1594">
        <v>0</v>
      </c>
      <c r="K1594" t="s">
        <v>22</v>
      </c>
      <c r="L1594" t="s">
        <v>21</v>
      </c>
      <c r="M1594" s="42">
        <v>110416.88</v>
      </c>
      <c r="N1594" s="4">
        <v>87.377381740000004</v>
      </c>
      <c r="O1594" s="5">
        <v>9647937.8742999993</v>
      </c>
      <c r="P1594">
        <v>1593</v>
      </c>
    </row>
    <row r="1595" spans="1:16" hidden="1" x14ac:dyDescent="0.3">
      <c r="A1595" s="3">
        <v>43598</v>
      </c>
      <c r="B1595" s="3" t="str">
        <f t="shared" si="24"/>
        <v>Q2-2019</v>
      </c>
      <c r="C1595" t="s">
        <v>13</v>
      </c>
      <c r="D1595">
        <v>20</v>
      </c>
      <c r="E1595" t="s">
        <v>7</v>
      </c>
      <c r="F1595" s="1" t="str">
        <f>TEXT(EnergyDemand__2_14[[#This Row],[Date]],"yyyy")</f>
        <v>2019</v>
      </c>
      <c r="G1595">
        <v>12.7</v>
      </c>
      <c r="H1595">
        <v>18.100000000000001</v>
      </c>
      <c r="I1595">
        <v>8.3000000000000007</v>
      </c>
      <c r="J1595">
        <v>0</v>
      </c>
      <c r="K1595" t="s">
        <v>22</v>
      </c>
      <c r="L1595" t="s">
        <v>21</v>
      </c>
      <c r="M1595" s="42">
        <v>119598.605</v>
      </c>
      <c r="N1595" s="4">
        <v>77.157376979999995</v>
      </c>
      <c r="O1595" s="5">
        <v>9227914.6523000002</v>
      </c>
      <c r="P1595">
        <v>1594</v>
      </c>
    </row>
    <row r="1596" spans="1:16" hidden="1" x14ac:dyDescent="0.3">
      <c r="A1596" s="3">
        <v>43599</v>
      </c>
      <c r="B1596" s="3" t="str">
        <f t="shared" si="24"/>
        <v>Q2-2019</v>
      </c>
      <c r="C1596" t="s">
        <v>13</v>
      </c>
      <c r="D1596">
        <v>20</v>
      </c>
      <c r="E1596" t="s">
        <v>8</v>
      </c>
      <c r="F1596" s="1" t="str">
        <f>TEXT(EnergyDemand__2_14[[#This Row],[Date]],"yyyy")</f>
        <v>2019</v>
      </c>
      <c r="G1596">
        <v>11.3</v>
      </c>
      <c r="H1596">
        <v>20.2</v>
      </c>
      <c r="I1596">
        <v>9</v>
      </c>
      <c r="J1596">
        <v>0</v>
      </c>
      <c r="K1596" t="s">
        <v>22</v>
      </c>
      <c r="L1596" t="s">
        <v>21</v>
      </c>
      <c r="M1596" s="42">
        <v>123005.31</v>
      </c>
      <c r="N1596" s="4">
        <v>89.82269178</v>
      </c>
      <c r="O1596" s="5">
        <v>11048668.0474</v>
      </c>
      <c r="P1596">
        <v>1595</v>
      </c>
    </row>
    <row r="1597" spans="1:16" hidden="1" x14ac:dyDescent="0.3">
      <c r="A1597" s="3">
        <v>43600</v>
      </c>
      <c r="B1597" s="3" t="str">
        <f t="shared" si="24"/>
        <v>Q2-2019</v>
      </c>
      <c r="C1597" t="s">
        <v>13</v>
      </c>
      <c r="D1597">
        <v>20</v>
      </c>
      <c r="E1597" t="s">
        <v>9</v>
      </c>
      <c r="F1597" s="1" t="str">
        <f>TEXT(EnergyDemand__2_14[[#This Row],[Date]],"yyyy")</f>
        <v>2019</v>
      </c>
      <c r="G1597">
        <v>12</v>
      </c>
      <c r="H1597">
        <v>15.8</v>
      </c>
      <c r="I1597">
        <v>8</v>
      </c>
      <c r="J1597">
        <v>0</v>
      </c>
      <c r="K1597" t="s">
        <v>22</v>
      </c>
      <c r="L1597" t="s">
        <v>21</v>
      </c>
      <c r="M1597" s="42">
        <v>126264.77499999999</v>
      </c>
      <c r="N1597" s="4">
        <v>100.6447738</v>
      </c>
      <c r="O1597" s="5">
        <v>12707889.718800001</v>
      </c>
      <c r="P1597">
        <v>1596</v>
      </c>
    </row>
    <row r="1598" spans="1:16" hidden="1" x14ac:dyDescent="0.3">
      <c r="A1598" s="3">
        <v>43601</v>
      </c>
      <c r="B1598" s="3" t="str">
        <f t="shared" si="24"/>
        <v>Q2-2019</v>
      </c>
      <c r="C1598" t="s">
        <v>13</v>
      </c>
      <c r="D1598">
        <v>20</v>
      </c>
      <c r="E1598" t="s">
        <v>3</v>
      </c>
      <c r="F1598" s="1" t="str">
        <f>TEXT(EnergyDemand__2_14[[#This Row],[Date]],"yyyy")</f>
        <v>2019</v>
      </c>
      <c r="G1598">
        <v>10.5</v>
      </c>
      <c r="H1598">
        <v>16.100000000000001</v>
      </c>
      <c r="I1598">
        <v>9.8000000000000007</v>
      </c>
      <c r="J1598">
        <v>0</v>
      </c>
      <c r="K1598" t="s">
        <v>22</v>
      </c>
      <c r="L1598" t="s">
        <v>21</v>
      </c>
      <c r="M1598" s="42">
        <v>127389.485</v>
      </c>
      <c r="N1598" s="4">
        <v>98.942964329999995</v>
      </c>
      <c r="O1598" s="5">
        <v>12604293.270400001</v>
      </c>
      <c r="P1598">
        <v>1597</v>
      </c>
    </row>
    <row r="1599" spans="1:16" hidden="1" x14ac:dyDescent="0.3">
      <c r="A1599" s="3">
        <v>43602</v>
      </c>
      <c r="B1599" s="3" t="str">
        <f t="shared" si="24"/>
        <v>Q2-2019</v>
      </c>
      <c r="C1599" t="s">
        <v>13</v>
      </c>
      <c r="D1599">
        <v>20</v>
      </c>
      <c r="E1599" t="s">
        <v>4</v>
      </c>
      <c r="F1599" s="1" t="str">
        <f>TEXT(EnergyDemand__2_14[[#This Row],[Date]],"yyyy")</f>
        <v>2019</v>
      </c>
      <c r="G1599">
        <v>6.5</v>
      </c>
      <c r="H1599">
        <v>18.600000000000001</v>
      </c>
      <c r="I1599">
        <v>10.7</v>
      </c>
      <c r="J1599">
        <v>0</v>
      </c>
      <c r="K1599" t="s">
        <v>22</v>
      </c>
      <c r="L1599" t="s">
        <v>21</v>
      </c>
      <c r="M1599" s="42">
        <v>126934.24</v>
      </c>
      <c r="N1599" s="4">
        <v>96.783858859999995</v>
      </c>
      <c r="O1599" s="5">
        <v>12285185.568700001</v>
      </c>
      <c r="P1599">
        <v>1598</v>
      </c>
    </row>
    <row r="1600" spans="1:16" hidden="1" x14ac:dyDescent="0.3">
      <c r="A1600" s="3">
        <v>43603</v>
      </c>
      <c r="B1600" s="3" t="str">
        <f t="shared" si="24"/>
        <v>Q2-2019</v>
      </c>
      <c r="C1600" t="s">
        <v>13</v>
      </c>
      <c r="D1600">
        <v>20</v>
      </c>
      <c r="E1600" t="s">
        <v>5</v>
      </c>
      <c r="F1600" s="1" t="str">
        <f>TEXT(EnergyDemand__2_14[[#This Row],[Date]],"yyyy")</f>
        <v>2019</v>
      </c>
      <c r="G1600">
        <v>6.2</v>
      </c>
      <c r="H1600">
        <v>21.5</v>
      </c>
      <c r="I1600">
        <v>10.6</v>
      </c>
      <c r="J1600">
        <v>0</v>
      </c>
      <c r="K1600" t="s">
        <v>22</v>
      </c>
      <c r="L1600" t="s">
        <v>21</v>
      </c>
      <c r="M1600" s="42">
        <v>112990.63499999999</v>
      </c>
      <c r="N1600" s="4">
        <v>86.441785100000004</v>
      </c>
      <c r="O1600" s="5">
        <v>9767112.1889999993</v>
      </c>
      <c r="P1600">
        <v>1599</v>
      </c>
    </row>
    <row r="1601" spans="1:16" hidden="1" x14ac:dyDescent="0.3">
      <c r="A1601" s="3">
        <v>43604</v>
      </c>
      <c r="B1601" s="3" t="str">
        <f t="shared" si="24"/>
        <v>Q2-2019</v>
      </c>
      <c r="C1601" t="s">
        <v>13</v>
      </c>
      <c r="D1601">
        <v>20</v>
      </c>
      <c r="E1601" t="s">
        <v>6</v>
      </c>
      <c r="F1601" s="1" t="str">
        <f>TEXT(EnergyDemand__2_14[[#This Row],[Date]],"yyyy")</f>
        <v>2019</v>
      </c>
      <c r="G1601">
        <v>8.9</v>
      </c>
      <c r="H1601">
        <v>21.8</v>
      </c>
      <c r="I1601">
        <v>10</v>
      </c>
      <c r="J1601">
        <v>0.2</v>
      </c>
      <c r="K1601" t="s">
        <v>22</v>
      </c>
      <c r="L1601" t="s">
        <v>21</v>
      </c>
      <c r="M1601" s="42">
        <v>104054.85</v>
      </c>
      <c r="N1601" s="4">
        <v>76.294168089999999</v>
      </c>
      <c r="O1601" s="5">
        <v>7938778.2165000001</v>
      </c>
      <c r="P1601">
        <v>1600</v>
      </c>
    </row>
    <row r="1602" spans="1:16" hidden="1" x14ac:dyDescent="0.3">
      <c r="A1602" s="3">
        <v>43605</v>
      </c>
      <c r="B1602" s="3" t="str">
        <f t="shared" ref="B1602:B1665" si="25">"Q" &amp;INT((MONTH(A1602)+2)/3) &amp; "-" &amp; YEAR(A1602)</f>
        <v>Q2-2019</v>
      </c>
      <c r="C1602" t="s">
        <v>13</v>
      </c>
      <c r="D1602">
        <v>21</v>
      </c>
      <c r="E1602" t="s">
        <v>7</v>
      </c>
      <c r="F1602" s="1" t="str">
        <f>TEXT(EnergyDemand__2_14[[#This Row],[Date]],"yyyy")</f>
        <v>2019</v>
      </c>
      <c r="G1602">
        <v>12</v>
      </c>
      <c r="H1602">
        <v>19.600000000000001</v>
      </c>
      <c r="I1602">
        <v>3.1</v>
      </c>
      <c r="J1602">
        <v>0.4</v>
      </c>
      <c r="K1602" t="s">
        <v>22</v>
      </c>
      <c r="L1602" t="s">
        <v>21</v>
      </c>
      <c r="M1602" s="42">
        <v>118733.42</v>
      </c>
      <c r="N1602" s="4">
        <v>93.344364299999995</v>
      </c>
      <c r="O1602" s="5">
        <v>11083095.611099999</v>
      </c>
      <c r="P1602">
        <v>1601</v>
      </c>
    </row>
    <row r="1603" spans="1:16" hidden="1" x14ac:dyDescent="0.3">
      <c r="A1603" s="3">
        <v>43606</v>
      </c>
      <c r="B1603" s="3" t="str">
        <f t="shared" si="25"/>
        <v>Q2-2019</v>
      </c>
      <c r="C1603" t="s">
        <v>13</v>
      </c>
      <c r="D1603">
        <v>21</v>
      </c>
      <c r="E1603" t="s">
        <v>8</v>
      </c>
      <c r="F1603" s="1" t="str">
        <f>TEXT(EnergyDemand__2_14[[#This Row],[Date]],"yyyy")</f>
        <v>2019</v>
      </c>
      <c r="G1603">
        <v>11.1</v>
      </c>
      <c r="H1603">
        <v>20.399999999999999</v>
      </c>
      <c r="I1603">
        <v>6.9</v>
      </c>
      <c r="J1603">
        <v>0.4</v>
      </c>
      <c r="K1603" t="s">
        <v>22</v>
      </c>
      <c r="L1603" t="s">
        <v>21</v>
      </c>
      <c r="M1603" s="42">
        <v>121766.77</v>
      </c>
      <c r="N1603" s="4">
        <v>104.5578083</v>
      </c>
      <c r="O1603" s="5">
        <v>12731666.595000001</v>
      </c>
      <c r="P1603">
        <v>1602</v>
      </c>
    </row>
    <row r="1604" spans="1:16" hidden="1" x14ac:dyDescent="0.3">
      <c r="A1604" s="3">
        <v>43607</v>
      </c>
      <c r="B1604" s="3" t="str">
        <f t="shared" si="25"/>
        <v>Q2-2019</v>
      </c>
      <c r="C1604" t="s">
        <v>13</v>
      </c>
      <c r="D1604">
        <v>21</v>
      </c>
      <c r="E1604" t="s">
        <v>9</v>
      </c>
      <c r="F1604" s="1" t="str">
        <f>TEXT(EnergyDemand__2_14[[#This Row],[Date]],"yyyy")</f>
        <v>2019</v>
      </c>
      <c r="G1604">
        <v>10.7</v>
      </c>
      <c r="H1604">
        <v>22.3</v>
      </c>
      <c r="I1604">
        <v>10.3</v>
      </c>
      <c r="J1604">
        <v>0</v>
      </c>
      <c r="K1604" t="s">
        <v>22</v>
      </c>
      <c r="L1604" t="s">
        <v>21</v>
      </c>
      <c r="M1604" s="42">
        <v>122015.59</v>
      </c>
      <c r="N1604" s="4">
        <v>115.8944559</v>
      </c>
      <c r="O1604" s="5">
        <v>14140930.4144</v>
      </c>
      <c r="P1604">
        <v>1603</v>
      </c>
    </row>
    <row r="1605" spans="1:16" hidden="1" x14ac:dyDescent="0.3">
      <c r="A1605" s="3">
        <v>43608</v>
      </c>
      <c r="B1605" s="3" t="str">
        <f t="shared" si="25"/>
        <v>Q2-2019</v>
      </c>
      <c r="C1605" t="s">
        <v>13</v>
      </c>
      <c r="D1605">
        <v>21</v>
      </c>
      <c r="E1605" t="s">
        <v>3</v>
      </c>
      <c r="F1605" s="1" t="str">
        <f>TEXT(EnergyDemand__2_14[[#This Row],[Date]],"yyyy")</f>
        <v>2019</v>
      </c>
      <c r="G1605">
        <v>9.9</v>
      </c>
      <c r="H1605">
        <v>21.3</v>
      </c>
      <c r="I1605">
        <v>10.199999999999999</v>
      </c>
      <c r="J1605">
        <v>0</v>
      </c>
      <c r="K1605" t="s">
        <v>22</v>
      </c>
      <c r="L1605" t="s">
        <v>21</v>
      </c>
      <c r="M1605" s="42">
        <v>119118.11</v>
      </c>
      <c r="N1605" s="4">
        <v>88.387136190000007</v>
      </c>
      <c r="O1605" s="5">
        <v>10528508.611300001</v>
      </c>
      <c r="P1605">
        <v>1604</v>
      </c>
    </row>
    <row r="1606" spans="1:16" hidden="1" x14ac:dyDescent="0.3">
      <c r="A1606" s="3">
        <v>43609</v>
      </c>
      <c r="B1606" s="3" t="str">
        <f t="shared" si="25"/>
        <v>Q2-2019</v>
      </c>
      <c r="C1606" t="s">
        <v>13</v>
      </c>
      <c r="D1606">
        <v>21</v>
      </c>
      <c r="E1606" t="s">
        <v>4</v>
      </c>
      <c r="F1606" s="1" t="str">
        <f>TEXT(EnergyDemand__2_14[[#This Row],[Date]],"yyyy")</f>
        <v>2019</v>
      </c>
      <c r="G1606">
        <v>13.8</v>
      </c>
      <c r="H1606">
        <v>20.2</v>
      </c>
      <c r="I1606">
        <v>4.4000000000000004</v>
      </c>
      <c r="J1606">
        <v>0</v>
      </c>
      <c r="K1606" t="s">
        <v>22</v>
      </c>
      <c r="L1606" t="s">
        <v>21</v>
      </c>
      <c r="M1606" s="42">
        <v>118924.765</v>
      </c>
      <c r="N1606" s="4">
        <v>91.547124490000002</v>
      </c>
      <c r="O1606" s="5">
        <v>10887220.2664</v>
      </c>
      <c r="P1606">
        <v>1605</v>
      </c>
    </row>
    <row r="1607" spans="1:16" hidden="1" x14ac:dyDescent="0.3">
      <c r="A1607" s="3">
        <v>43610</v>
      </c>
      <c r="B1607" s="3" t="str">
        <f t="shared" si="25"/>
        <v>Q2-2019</v>
      </c>
      <c r="C1607" t="s">
        <v>13</v>
      </c>
      <c r="D1607">
        <v>21</v>
      </c>
      <c r="E1607" t="s">
        <v>5</v>
      </c>
      <c r="F1607" s="1" t="str">
        <f>TEXT(EnergyDemand__2_14[[#This Row],[Date]],"yyyy")</f>
        <v>2019</v>
      </c>
      <c r="G1607">
        <v>13.7</v>
      </c>
      <c r="H1607">
        <v>19.8</v>
      </c>
      <c r="I1607">
        <v>9.1</v>
      </c>
      <c r="J1607">
        <v>1.6</v>
      </c>
      <c r="K1607" t="s">
        <v>22</v>
      </c>
      <c r="L1607" t="s">
        <v>21</v>
      </c>
      <c r="M1607" s="42">
        <v>104949.95</v>
      </c>
      <c r="N1607" s="4">
        <v>74.262935119999995</v>
      </c>
      <c r="O1607" s="5">
        <v>7793891.3277000003</v>
      </c>
      <c r="P1607">
        <v>1606</v>
      </c>
    </row>
    <row r="1608" spans="1:16" hidden="1" x14ac:dyDescent="0.3">
      <c r="A1608" s="3">
        <v>43611</v>
      </c>
      <c r="B1608" s="3" t="str">
        <f t="shared" si="25"/>
        <v>Q2-2019</v>
      </c>
      <c r="C1608" t="s">
        <v>13</v>
      </c>
      <c r="D1608">
        <v>21</v>
      </c>
      <c r="E1608" t="s">
        <v>6</v>
      </c>
      <c r="F1608" s="1" t="str">
        <f>TEXT(EnergyDemand__2_14[[#This Row],[Date]],"yyyy")</f>
        <v>2019</v>
      </c>
      <c r="G1608">
        <v>9.5</v>
      </c>
      <c r="H1608">
        <v>15.1</v>
      </c>
      <c r="I1608">
        <v>8.6</v>
      </c>
      <c r="J1608">
        <v>6.6</v>
      </c>
      <c r="K1608" t="s">
        <v>22</v>
      </c>
      <c r="L1608" t="s">
        <v>21</v>
      </c>
      <c r="M1608" s="42">
        <v>106153.43</v>
      </c>
      <c r="N1608" s="4">
        <v>63.903082140000002</v>
      </c>
      <c r="O1608" s="5">
        <v>6783531.3567000004</v>
      </c>
      <c r="P1608">
        <v>1607</v>
      </c>
    </row>
    <row r="1609" spans="1:16" hidden="1" x14ac:dyDescent="0.3">
      <c r="A1609" s="3">
        <v>43612</v>
      </c>
      <c r="B1609" s="3" t="str">
        <f t="shared" si="25"/>
        <v>Q2-2019</v>
      </c>
      <c r="C1609" t="s">
        <v>13</v>
      </c>
      <c r="D1609">
        <v>22</v>
      </c>
      <c r="E1609" t="s">
        <v>7</v>
      </c>
      <c r="F1609" s="1" t="str">
        <f>TEXT(EnergyDemand__2_14[[#This Row],[Date]],"yyyy")</f>
        <v>2019</v>
      </c>
      <c r="G1609">
        <v>7.8</v>
      </c>
      <c r="H1609">
        <v>14</v>
      </c>
      <c r="I1609">
        <v>7.2</v>
      </c>
      <c r="J1609">
        <v>8.1999999999999993</v>
      </c>
      <c r="K1609" t="s">
        <v>22</v>
      </c>
      <c r="L1609" t="s">
        <v>21</v>
      </c>
      <c r="M1609" s="42">
        <v>130229.295</v>
      </c>
      <c r="N1609" s="4">
        <v>87.611014030000007</v>
      </c>
      <c r="O1609" s="5">
        <v>11409520.591399999</v>
      </c>
      <c r="P1609">
        <v>1608</v>
      </c>
    </row>
    <row r="1610" spans="1:16" hidden="1" x14ac:dyDescent="0.3">
      <c r="A1610" s="3">
        <v>43613</v>
      </c>
      <c r="B1610" s="3" t="str">
        <f t="shared" si="25"/>
        <v>Q2-2019</v>
      </c>
      <c r="C1610" t="s">
        <v>13</v>
      </c>
      <c r="D1610">
        <v>22</v>
      </c>
      <c r="E1610" t="s">
        <v>8</v>
      </c>
      <c r="F1610" s="1" t="str">
        <f>TEXT(EnergyDemand__2_14[[#This Row],[Date]],"yyyy")</f>
        <v>2019</v>
      </c>
      <c r="G1610">
        <v>8.1999999999999993</v>
      </c>
      <c r="H1610">
        <v>15.7</v>
      </c>
      <c r="I1610">
        <v>3.3</v>
      </c>
      <c r="J1610">
        <v>0.2</v>
      </c>
      <c r="K1610" t="s">
        <v>22</v>
      </c>
      <c r="L1610" t="s">
        <v>21</v>
      </c>
      <c r="M1610" s="42">
        <v>133799.655</v>
      </c>
      <c r="N1610" s="4">
        <v>79.964774539999993</v>
      </c>
      <c r="O1610" s="5">
        <v>10699259.2456</v>
      </c>
      <c r="P1610">
        <v>1609</v>
      </c>
    </row>
    <row r="1611" spans="1:16" hidden="1" x14ac:dyDescent="0.3">
      <c r="A1611" s="3">
        <v>43614</v>
      </c>
      <c r="B1611" s="3" t="str">
        <f t="shared" si="25"/>
        <v>Q2-2019</v>
      </c>
      <c r="C1611" t="s">
        <v>13</v>
      </c>
      <c r="D1611">
        <v>22</v>
      </c>
      <c r="E1611" t="s">
        <v>9</v>
      </c>
      <c r="F1611" s="1" t="str">
        <f>TEXT(EnergyDemand__2_14[[#This Row],[Date]],"yyyy")</f>
        <v>2019</v>
      </c>
      <c r="G1611">
        <v>8.6999999999999993</v>
      </c>
      <c r="H1611">
        <v>10.6</v>
      </c>
      <c r="I1611">
        <v>7.9</v>
      </c>
      <c r="J1611">
        <v>1.2</v>
      </c>
      <c r="K1611" t="s">
        <v>22</v>
      </c>
      <c r="L1611" t="s">
        <v>21</v>
      </c>
      <c r="M1611" s="42">
        <v>136301.49</v>
      </c>
      <c r="N1611" s="4">
        <v>85.003942199999997</v>
      </c>
      <c r="O1611" s="5">
        <v>11586163.977700001</v>
      </c>
      <c r="P1611">
        <v>1610</v>
      </c>
    </row>
    <row r="1612" spans="1:16" hidden="1" x14ac:dyDescent="0.3">
      <c r="A1612" s="3">
        <v>43615</v>
      </c>
      <c r="B1612" s="3" t="str">
        <f t="shared" si="25"/>
        <v>Q2-2019</v>
      </c>
      <c r="C1612" t="s">
        <v>13</v>
      </c>
      <c r="D1612">
        <v>22</v>
      </c>
      <c r="E1612" t="s">
        <v>3</v>
      </c>
      <c r="F1612" s="1" t="str">
        <f>TEXT(EnergyDemand__2_14[[#This Row],[Date]],"yyyy")</f>
        <v>2019</v>
      </c>
      <c r="G1612">
        <v>6.7</v>
      </c>
      <c r="H1612">
        <v>13.3</v>
      </c>
      <c r="I1612">
        <v>5.8</v>
      </c>
      <c r="J1612">
        <v>5.8</v>
      </c>
      <c r="K1612" t="s">
        <v>22</v>
      </c>
      <c r="L1612" t="s">
        <v>21</v>
      </c>
      <c r="M1612" s="42">
        <v>138857.13500000001</v>
      </c>
      <c r="N1612" s="4">
        <v>100.0150103</v>
      </c>
      <c r="O1612" s="5">
        <v>13887797.7873</v>
      </c>
      <c r="P1612">
        <v>1611</v>
      </c>
    </row>
    <row r="1613" spans="1:16" hidden="1" x14ac:dyDescent="0.3">
      <c r="A1613" s="3">
        <v>43616</v>
      </c>
      <c r="B1613" s="3" t="str">
        <f t="shared" si="25"/>
        <v>Q2-2019</v>
      </c>
      <c r="C1613" t="s">
        <v>13</v>
      </c>
      <c r="D1613">
        <v>22</v>
      </c>
      <c r="E1613" t="s">
        <v>4</v>
      </c>
      <c r="F1613" s="1" t="str">
        <f>TEXT(EnergyDemand__2_14[[#This Row],[Date]],"yyyy")</f>
        <v>2019</v>
      </c>
      <c r="G1613">
        <v>8.5</v>
      </c>
      <c r="H1613">
        <v>14.3</v>
      </c>
      <c r="I1613">
        <v>5.7</v>
      </c>
      <c r="J1613">
        <v>1.4</v>
      </c>
      <c r="K1613" t="s">
        <v>22</v>
      </c>
      <c r="L1613" t="s">
        <v>21</v>
      </c>
      <c r="M1613" s="42">
        <v>133869.14000000001</v>
      </c>
      <c r="N1613" s="4">
        <v>100.7077503</v>
      </c>
      <c r="O1613" s="5">
        <v>13481659.924000001</v>
      </c>
      <c r="P1613">
        <v>1612</v>
      </c>
    </row>
    <row r="1614" spans="1:16" hidden="1" x14ac:dyDescent="0.3">
      <c r="A1614" s="3">
        <v>43617</v>
      </c>
      <c r="B1614" s="3" t="str">
        <f t="shared" si="25"/>
        <v>Q2-2019</v>
      </c>
      <c r="C1614" t="s">
        <v>14</v>
      </c>
      <c r="D1614">
        <v>22</v>
      </c>
      <c r="E1614" t="s">
        <v>5</v>
      </c>
      <c r="F1614" s="1" t="str">
        <f>TEXT(EnergyDemand__2_14[[#This Row],[Date]],"yyyy")</f>
        <v>2019</v>
      </c>
      <c r="G1614">
        <v>11.7</v>
      </c>
      <c r="H1614">
        <v>14.6</v>
      </c>
      <c r="I1614">
        <v>5.8</v>
      </c>
      <c r="J1614">
        <v>2.4</v>
      </c>
      <c r="K1614" t="s">
        <v>22</v>
      </c>
      <c r="L1614" t="s">
        <v>21</v>
      </c>
      <c r="M1614" s="42">
        <v>120653.435</v>
      </c>
      <c r="N1614" s="4">
        <v>113.2446372</v>
      </c>
      <c r="O1614" s="5">
        <v>13663354.4735</v>
      </c>
      <c r="P1614">
        <v>1613</v>
      </c>
    </row>
    <row r="1615" spans="1:16" hidden="1" x14ac:dyDescent="0.3">
      <c r="A1615" s="3">
        <v>43618</v>
      </c>
      <c r="B1615" s="3" t="str">
        <f t="shared" si="25"/>
        <v>Q2-2019</v>
      </c>
      <c r="C1615" t="s">
        <v>14</v>
      </c>
      <c r="D1615">
        <v>22</v>
      </c>
      <c r="E1615" t="s">
        <v>6</v>
      </c>
      <c r="F1615" s="1" t="str">
        <f>TEXT(EnergyDemand__2_14[[#This Row],[Date]],"yyyy")</f>
        <v>2019</v>
      </c>
      <c r="G1615">
        <v>11</v>
      </c>
      <c r="H1615">
        <v>14.5</v>
      </c>
      <c r="I1615">
        <v>6.7</v>
      </c>
      <c r="J1615">
        <v>0</v>
      </c>
      <c r="K1615" t="s">
        <v>22</v>
      </c>
      <c r="L1615" t="s">
        <v>21</v>
      </c>
      <c r="M1615" s="42">
        <v>118086.93</v>
      </c>
      <c r="N1615" s="4">
        <v>108.9225857</v>
      </c>
      <c r="O1615" s="5">
        <v>12862333.753</v>
      </c>
      <c r="P1615">
        <v>1614</v>
      </c>
    </row>
    <row r="1616" spans="1:16" hidden="1" x14ac:dyDescent="0.3">
      <c r="A1616" s="3">
        <v>43619</v>
      </c>
      <c r="B1616" s="3" t="str">
        <f t="shared" si="25"/>
        <v>Q2-2019</v>
      </c>
      <c r="C1616" t="s">
        <v>14</v>
      </c>
      <c r="D1616">
        <v>23</v>
      </c>
      <c r="E1616" t="s">
        <v>7</v>
      </c>
      <c r="F1616" s="1" t="str">
        <f>TEXT(EnergyDemand__2_14[[#This Row],[Date]],"yyyy")</f>
        <v>2019</v>
      </c>
      <c r="G1616">
        <v>8.1999999999999993</v>
      </c>
      <c r="H1616">
        <v>12</v>
      </c>
      <c r="I1616">
        <v>3.8</v>
      </c>
      <c r="J1616">
        <v>15.4</v>
      </c>
      <c r="K1616" t="s">
        <v>22</v>
      </c>
      <c r="L1616" t="s">
        <v>21</v>
      </c>
      <c r="M1616" s="42">
        <v>135437.85</v>
      </c>
      <c r="N1616" s="4">
        <v>115.7252699</v>
      </c>
      <c r="O1616" s="5">
        <v>15673581.7459</v>
      </c>
      <c r="P1616">
        <v>1615</v>
      </c>
    </row>
    <row r="1617" spans="1:16" hidden="1" x14ac:dyDescent="0.3">
      <c r="A1617" s="3">
        <v>43620</v>
      </c>
      <c r="B1617" s="3" t="str">
        <f t="shared" si="25"/>
        <v>Q2-2019</v>
      </c>
      <c r="C1617" t="s">
        <v>14</v>
      </c>
      <c r="D1617">
        <v>23</v>
      </c>
      <c r="E1617" t="s">
        <v>8</v>
      </c>
      <c r="F1617" s="1" t="str">
        <f>TEXT(EnergyDemand__2_14[[#This Row],[Date]],"yyyy")</f>
        <v>2019</v>
      </c>
      <c r="G1617">
        <v>8.4</v>
      </c>
      <c r="H1617">
        <v>12.9</v>
      </c>
      <c r="I1617">
        <v>7.9</v>
      </c>
      <c r="J1617">
        <v>3.2</v>
      </c>
      <c r="K1617" t="s">
        <v>22</v>
      </c>
      <c r="L1617" t="s">
        <v>21</v>
      </c>
      <c r="M1617" s="42">
        <v>136149.125</v>
      </c>
      <c r="N1617" s="4">
        <v>149.11844379999999</v>
      </c>
      <c r="O1617" s="5">
        <v>20302345.644699998</v>
      </c>
      <c r="P1617">
        <v>1616</v>
      </c>
    </row>
    <row r="1618" spans="1:16" hidden="1" x14ac:dyDescent="0.3">
      <c r="A1618" s="3">
        <v>43621</v>
      </c>
      <c r="B1618" s="3" t="str">
        <f t="shared" si="25"/>
        <v>Q2-2019</v>
      </c>
      <c r="C1618" t="s">
        <v>14</v>
      </c>
      <c r="D1618">
        <v>23</v>
      </c>
      <c r="E1618" t="s">
        <v>9</v>
      </c>
      <c r="F1618" s="1" t="str">
        <f>TEXT(EnergyDemand__2_14[[#This Row],[Date]],"yyyy")</f>
        <v>2019</v>
      </c>
      <c r="G1618">
        <v>8.6</v>
      </c>
      <c r="H1618">
        <v>13</v>
      </c>
      <c r="I1618">
        <v>5.7</v>
      </c>
      <c r="J1618">
        <v>0</v>
      </c>
      <c r="K1618" t="s">
        <v>22</v>
      </c>
      <c r="L1618" t="s">
        <v>21</v>
      </c>
      <c r="M1618" s="42">
        <v>137844.815</v>
      </c>
      <c r="N1618" s="4">
        <v>155.98832920000001</v>
      </c>
      <c r="O1618" s="5">
        <v>21502182.3807</v>
      </c>
      <c r="P1618">
        <v>1617</v>
      </c>
    </row>
    <row r="1619" spans="1:16" hidden="1" x14ac:dyDescent="0.3">
      <c r="A1619" s="3">
        <v>43622</v>
      </c>
      <c r="B1619" s="3" t="str">
        <f t="shared" si="25"/>
        <v>Q2-2019</v>
      </c>
      <c r="C1619" t="s">
        <v>14</v>
      </c>
      <c r="D1619">
        <v>23</v>
      </c>
      <c r="E1619" t="s">
        <v>3</v>
      </c>
      <c r="F1619" s="1" t="str">
        <f>TEXT(EnergyDemand__2_14[[#This Row],[Date]],"yyyy")</f>
        <v>2019</v>
      </c>
      <c r="G1619">
        <v>10.199999999999999</v>
      </c>
      <c r="H1619">
        <v>14.8</v>
      </c>
      <c r="I1619">
        <v>7.9</v>
      </c>
      <c r="J1619">
        <v>0</v>
      </c>
      <c r="K1619" t="s">
        <v>22</v>
      </c>
      <c r="L1619" t="s">
        <v>21</v>
      </c>
      <c r="M1619" s="42">
        <v>134971.77499999999</v>
      </c>
      <c r="N1619" s="4">
        <v>162.49199490000001</v>
      </c>
      <c r="O1619" s="5">
        <v>21931832.9749</v>
      </c>
      <c r="P1619">
        <v>1618</v>
      </c>
    </row>
    <row r="1620" spans="1:16" hidden="1" x14ac:dyDescent="0.3">
      <c r="A1620" s="3">
        <v>43623</v>
      </c>
      <c r="B1620" s="3" t="str">
        <f t="shared" si="25"/>
        <v>Q2-2019</v>
      </c>
      <c r="C1620" t="s">
        <v>14</v>
      </c>
      <c r="D1620">
        <v>23</v>
      </c>
      <c r="E1620" t="s">
        <v>4</v>
      </c>
      <c r="F1620" s="1" t="str">
        <f>TEXT(EnergyDemand__2_14[[#This Row],[Date]],"yyyy")</f>
        <v>2019</v>
      </c>
      <c r="G1620">
        <v>11.7</v>
      </c>
      <c r="H1620">
        <v>16.600000000000001</v>
      </c>
      <c r="I1620">
        <v>8</v>
      </c>
      <c r="J1620">
        <v>0</v>
      </c>
      <c r="K1620" t="s">
        <v>22</v>
      </c>
      <c r="L1620" t="s">
        <v>21</v>
      </c>
      <c r="M1620" s="42">
        <v>132003.44</v>
      </c>
      <c r="N1620" s="4">
        <v>139.20081619999999</v>
      </c>
      <c r="O1620" s="5">
        <v>18374986.589200001</v>
      </c>
      <c r="P1620">
        <v>1619</v>
      </c>
    </row>
    <row r="1621" spans="1:16" hidden="1" x14ac:dyDescent="0.3">
      <c r="A1621" s="3">
        <v>43624</v>
      </c>
      <c r="B1621" s="3" t="str">
        <f t="shared" si="25"/>
        <v>Q2-2019</v>
      </c>
      <c r="C1621" t="s">
        <v>14</v>
      </c>
      <c r="D1621">
        <v>23</v>
      </c>
      <c r="E1621" t="s">
        <v>5</v>
      </c>
      <c r="F1621" s="1" t="str">
        <f>TEXT(EnergyDemand__2_14[[#This Row],[Date]],"yyyy")</f>
        <v>2019</v>
      </c>
      <c r="G1621">
        <v>6.7</v>
      </c>
      <c r="H1621">
        <v>18.7</v>
      </c>
      <c r="I1621">
        <v>9.3000000000000007</v>
      </c>
      <c r="J1621">
        <v>0</v>
      </c>
      <c r="K1621" t="s">
        <v>22</v>
      </c>
      <c r="L1621" t="s">
        <v>21</v>
      </c>
      <c r="M1621" s="42">
        <v>117243.63</v>
      </c>
      <c r="N1621" s="4">
        <v>102.4160856</v>
      </c>
      <c r="O1621" s="5">
        <v>12007633.6461</v>
      </c>
      <c r="P1621">
        <v>1620</v>
      </c>
    </row>
    <row r="1622" spans="1:16" hidden="1" x14ac:dyDescent="0.3">
      <c r="A1622" s="3">
        <v>43625</v>
      </c>
      <c r="B1622" s="3" t="str">
        <f t="shared" si="25"/>
        <v>Q2-2019</v>
      </c>
      <c r="C1622" t="s">
        <v>14</v>
      </c>
      <c r="D1622">
        <v>23</v>
      </c>
      <c r="E1622" t="s">
        <v>6</v>
      </c>
      <c r="F1622" s="1" t="str">
        <f>TEXT(EnergyDemand__2_14[[#This Row],[Date]],"yyyy")</f>
        <v>2019</v>
      </c>
      <c r="G1622">
        <v>7.8</v>
      </c>
      <c r="H1622">
        <v>18</v>
      </c>
      <c r="I1622">
        <v>8</v>
      </c>
      <c r="J1622">
        <v>0</v>
      </c>
      <c r="K1622" t="s">
        <v>22</v>
      </c>
      <c r="L1622" t="s">
        <v>21</v>
      </c>
      <c r="M1622" s="42">
        <v>110669.42</v>
      </c>
      <c r="N1622" s="4">
        <v>69.561305970000006</v>
      </c>
      <c r="O1622" s="5">
        <v>7698309.3860999998</v>
      </c>
      <c r="P1622">
        <v>1621</v>
      </c>
    </row>
    <row r="1623" spans="1:16" hidden="1" x14ac:dyDescent="0.3">
      <c r="A1623" s="3">
        <v>43626</v>
      </c>
      <c r="B1623" s="3" t="str">
        <f t="shared" si="25"/>
        <v>Q2-2019</v>
      </c>
      <c r="C1623" t="s">
        <v>14</v>
      </c>
      <c r="D1623">
        <v>24</v>
      </c>
      <c r="E1623" t="s">
        <v>7</v>
      </c>
      <c r="F1623" s="1" t="str">
        <f>TEXT(EnergyDemand__2_14[[#This Row],[Date]],"yyyy")</f>
        <v>2019</v>
      </c>
      <c r="G1623">
        <v>12</v>
      </c>
      <c r="H1623">
        <v>19.2</v>
      </c>
      <c r="I1623">
        <v>7.6</v>
      </c>
      <c r="J1623">
        <v>3</v>
      </c>
      <c r="K1623" t="s">
        <v>22</v>
      </c>
      <c r="L1623" t="s">
        <v>22</v>
      </c>
      <c r="M1623" s="42">
        <v>108133.03</v>
      </c>
      <c r="N1623" s="4">
        <v>47.487874040000001</v>
      </c>
      <c r="O1623" s="5">
        <v>5135007.7082000002</v>
      </c>
      <c r="P1623">
        <v>1622</v>
      </c>
    </row>
    <row r="1624" spans="1:16" hidden="1" x14ac:dyDescent="0.3">
      <c r="A1624" s="3">
        <v>43627</v>
      </c>
      <c r="B1624" s="3" t="str">
        <f t="shared" si="25"/>
        <v>Q2-2019</v>
      </c>
      <c r="C1624" t="s">
        <v>14</v>
      </c>
      <c r="D1624">
        <v>24</v>
      </c>
      <c r="E1624" t="s">
        <v>8</v>
      </c>
      <c r="F1624" s="1" t="str">
        <f>TEXT(EnergyDemand__2_14[[#This Row],[Date]],"yyyy")</f>
        <v>2019</v>
      </c>
      <c r="G1624">
        <v>9.6</v>
      </c>
      <c r="H1624">
        <v>17.899999999999999</v>
      </c>
      <c r="I1624">
        <v>9.1999999999999993</v>
      </c>
      <c r="J1624">
        <v>0</v>
      </c>
      <c r="K1624" t="s">
        <v>22</v>
      </c>
      <c r="L1624" t="s">
        <v>21</v>
      </c>
      <c r="M1624" s="42">
        <v>122760.92</v>
      </c>
      <c r="N1624" s="4">
        <v>73.078081710000006</v>
      </c>
      <c r="O1624" s="5">
        <v>8971132.5426000003</v>
      </c>
      <c r="P1624">
        <v>1623</v>
      </c>
    </row>
    <row r="1625" spans="1:16" hidden="1" x14ac:dyDescent="0.3">
      <c r="A1625" s="3">
        <v>43628</v>
      </c>
      <c r="B1625" s="3" t="str">
        <f t="shared" si="25"/>
        <v>Q2-2019</v>
      </c>
      <c r="C1625" t="s">
        <v>14</v>
      </c>
      <c r="D1625">
        <v>24</v>
      </c>
      <c r="E1625" t="s">
        <v>9</v>
      </c>
      <c r="F1625" s="1" t="str">
        <f>TEXT(EnergyDemand__2_14[[#This Row],[Date]],"yyyy")</f>
        <v>2019</v>
      </c>
      <c r="G1625">
        <v>11.9</v>
      </c>
      <c r="H1625">
        <v>16.5</v>
      </c>
      <c r="I1625">
        <v>1.3</v>
      </c>
      <c r="J1625">
        <v>0.6</v>
      </c>
      <c r="K1625" t="s">
        <v>22</v>
      </c>
      <c r="L1625" t="s">
        <v>21</v>
      </c>
      <c r="M1625" s="42">
        <v>128127.75</v>
      </c>
      <c r="N1625" s="4">
        <v>85.792690070000006</v>
      </c>
      <c r="O1625" s="5">
        <v>10992424.345100001</v>
      </c>
      <c r="P1625">
        <v>1624</v>
      </c>
    </row>
    <row r="1626" spans="1:16" hidden="1" x14ac:dyDescent="0.3">
      <c r="A1626" s="3">
        <v>43629</v>
      </c>
      <c r="B1626" s="3" t="str">
        <f t="shared" si="25"/>
        <v>Q2-2019</v>
      </c>
      <c r="C1626" t="s">
        <v>14</v>
      </c>
      <c r="D1626">
        <v>24</v>
      </c>
      <c r="E1626" t="s">
        <v>3</v>
      </c>
      <c r="F1626" s="1" t="str">
        <f>TEXT(EnergyDemand__2_14[[#This Row],[Date]],"yyyy")</f>
        <v>2019</v>
      </c>
      <c r="G1626">
        <v>8.8000000000000007</v>
      </c>
      <c r="H1626">
        <v>17.399999999999999</v>
      </c>
      <c r="I1626">
        <v>8.9</v>
      </c>
      <c r="J1626">
        <v>2.6</v>
      </c>
      <c r="K1626" t="s">
        <v>22</v>
      </c>
      <c r="L1626" t="s">
        <v>21</v>
      </c>
      <c r="M1626" s="42">
        <v>128535.19</v>
      </c>
      <c r="N1626" s="4">
        <v>79.516251400000002</v>
      </c>
      <c r="O1626" s="5">
        <v>10220636.481799999</v>
      </c>
      <c r="P1626">
        <v>1625</v>
      </c>
    </row>
    <row r="1627" spans="1:16" hidden="1" x14ac:dyDescent="0.3">
      <c r="A1627" s="3">
        <v>43630</v>
      </c>
      <c r="B1627" s="3" t="str">
        <f t="shared" si="25"/>
        <v>Q2-2019</v>
      </c>
      <c r="C1627" t="s">
        <v>14</v>
      </c>
      <c r="D1627">
        <v>24</v>
      </c>
      <c r="E1627" t="s">
        <v>4</v>
      </c>
      <c r="F1627" s="1" t="str">
        <f>TEXT(EnergyDemand__2_14[[#This Row],[Date]],"yyyy")</f>
        <v>2019</v>
      </c>
      <c r="G1627">
        <v>10</v>
      </c>
      <c r="H1627">
        <v>17.3</v>
      </c>
      <c r="I1627">
        <v>7</v>
      </c>
      <c r="J1627">
        <v>2.2000000000000002</v>
      </c>
      <c r="K1627" t="s">
        <v>22</v>
      </c>
      <c r="L1627" t="s">
        <v>21</v>
      </c>
      <c r="M1627" s="42">
        <v>128153.19500000001</v>
      </c>
      <c r="N1627" s="4">
        <v>86.655464210000005</v>
      </c>
      <c r="O1627" s="5">
        <v>11105174.602700001</v>
      </c>
      <c r="P1627">
        <v>1626</v>
      </c>
    </row>
    <row r="1628" spans="1:16" hidden="1" x14ac:dyDescent="0.3">
      <c r="A1628" s="3">
        <v>43631</v>
      </c>
      <c r="B1628" s="3" t="str">
        <f t="shared" si="25"/>
        <v>Q2-2019</v>
      </c>
      <c r="C1628" t="s">
        <v>14</v>
      </c>
      <c r="D1628">
        <v>24</v>
      </c>
      <c r="E1628" t="s">
        <v>5</v>
      </c>
      <c r="F1628" s="1" t="str">
        <f>TEXT(EnergyDemand__2_14[[#This Row],[Date]],"yyyy")</f>
        <v>2019</v>
      </c>
      <c r="G1628">
        <v>9</v>
      </c>
      <c r="H1628">
        <v>15.2</v>
      </c>
      <c r="I1628">
        <v>6.4</v>
      </c>
      <c r="J1628">
        <v>2.6</v>
      </c>
      <c r="K1628" t="s">
        <v>22</v>
      </c>
      <c r="L1628" t="s">
        <v>21</v>
      </c>
      <c r="M1628" s="42">
        <v>121097.845</v>
      </c>
      <c r="N1628" s="4">
        <v>104.43185029999999</v>
      </c>
      <c r="O1628" s="5">
        <v>12646472.0207</v>
      </c>
      <c r="P1628">
        <v>1627</v>
      </c>
    </row>
    <row r="1629" spans="1:16" hidden="1" x14ac:dyDescent="0.3">
      <c r="A1629" s="3">
        <v>43632</v>
      </c>
      <c r="B1629" s="3" t="str">
        <f t="shared" si="25"/>
        <v>Q2-2019</v>
      </c>
      <c r="C1629" t="s">
        <v>14</v>
      </c>
      <c r="D1629">
        <v>24</v>
      </c>
      <c r="E1629" t="s">
        <v>6</v>
      </c>
      <c r="F1629" s="1" t="str">
        <f>TEXT(EnergyDemand__2_14[[#This Row],[Date]],"yyyy")</f>
        <v>2019</v>
      </c>
      <c r="G1629">
        <v>8.6</v>
      </c>
      <c r="H1629">
        <v>16.7</v>
      </c>
      <c r="I1629">
        <v>7.5</v>
      </c>
      <c r="J1629">
        <v>0</v>
      </c>
      <c r="K1629" t="s">
        <v>22</v>
      </c>
      <c r="L1629" t="s">
        <v>21</v>
      </c>
      <c r="M1629" s="42">
        <v>116811.39</v>
      </c>
      <c r="N1629" s="4">
        <v>111.2767338</v>
      </c>
      <c r="O1629" s="5">
        <v>12998389.9498</v>
      </c>
      <c r="P1629">
        <v>1628</v>
      </c>
    </row>
    <row r="1630" spans="1:16" hidden="1" x14ac:dyDescent="0.3">
      <c r="A1630" s="3">
        <v>43633</v>
      </c>
      <c r="B1630" s="3" t="str">
        <f t="shared" si="25"/>
        <v>Q2-2019</v>
      </c>
      <c r="C1630" t="s">
        <v>14</v>
      </c>
      <c r="D1630">
        <v>25</v>
      </c>
      <c r="E1630" t="s">
        <v>7</v>
      </c>
      <c r="F1630" s="1" t="str">
        <f>TEXT(EnergyDemand__2_14[[#This Row],[Date]],"yyyy")</f>
        <v>2019</v>
      </c>
      <c r="G1630">
        <v>6.3</v>
      </c>
      <c r="H1630">
        <v>17.899999999999999</v>
      </c>
      <c r="I1630">
        <v>8.6</v>
      </c>
      <c r="J1630">
        <v>3.4</v>
      </c>
      <c r="K1630" t="s">
        <v>22</v>
      </c>
      <c r="L1630" t="s">
        <v>21</v>
      </c>
      <c r="M1630" s="42">
        <v>129972.91499999999</v>
      </c>
      <c r="N1630" s="4">
        <v>108.7466958</v>
      </c>
      <c r="O1630" s="5">
        <v>14134125.049699999</v>
      </c>
      <c r="P1630">
        <v>1629</v>
      </c>
    </row>
    <row r="1631" spans="1:16" hidden="1" x14ac:dyDescent="0.3">
      <c r="A1631" s="3">
        <v>43634</v>
      </c>
      <c r="B1631" s="3" t="str">
        <f t="shared" si="25"/>
        <v>Q2-2019</v>
      </c>
      <c r="C1631" t="s">
        <v>14</v>
      </c>
      <c r="D1631">
        <v>25</v>
      </c>
      <c r="E1631" t="s">
        <v>8</v>
      </c>
      <c r="F1631" s="1" t="str">
        <f>TEXT(EnergyDemand__2_14[[#This Row],[Date]],"yyyy")</f>
        <v>2019</v>
      </c>
      <c r="G1631">
        <v>8</v>
      </c>
      <c r="H1631">
        <v>13.7</v>
      </c>
      <c r="I1631">
        <v>5.2</v>
      </c>
      <c r="J1631">
        <v>0</v>
      </c>
      <c r="K1631" t="s">
        <v>22</v>
      </c>
      <c r="L1631" t="s">
        <v>21</v>
      </c>
      <c r="M1631" s="42">
        <v>137922.22</v>
      </c>
      <c r="N1631" s="4">
        <v>101.3953781</v>
      </c>
      <c r="O1631" s="5">
        <v>13984675.645300001</v>
      </c>
      <c r="P1631">
        <v>1630</v>
      </c>
    </row>
    <row r="1632" spans="1:16" hidden="1" x14ac:dyDescent="0.3">
      <c r="A1632" s="3">
        <v>43635</v>
      </c>
      <c r="B1632" s="3" t="str">
        <f t="shared" si="25"/>
        <v>Q2-2019</v>
      </c>
      <c r="C1632" t="s">
        <v>14</v>
      </c>
      <c r="D1632">
        <v>25</v>
      </c>
      <c r="E1632" t="s">
        <v>9</v>
      </c>
      <c r="F1632" s="1" t="str">
        <f>TEXT(EnergyDemand__2_14[[#This Row],[Date]],"yyyy")</f>
        <v>2019</v>
      </c>
      <c r="G1632">
        <v>6.6</v>
      </c>
      <c r="H1632">
        <v>11.9</v>
      </c>
      <c r="I1632">
        <v>7</v>
      </c>
      <c r="J1632">
        <v>0.8</v>
      </c>
      <c r="K1632" t="s">
        <v>22</v>
      </c>
      <c r="L1632" t="s">
        <v>21</v>
      </c>
      <c r="M1632" s="42">
        <v>144737.12</v>
      </c>
      <c r="N1632" s="4">
        <v>157.02604099999999</v>
      </c>
      <c r="O1632" s="5">
        <v>22727496.939300001</v>
      </c>
      <c r="P1632">
        <v>1631</v>
      </c>
    </row>
    <row r="1633" spans="1:16" hidden="1" x14ac:dyDescent="0.3">
      <c r="A1633" s="3">
        <v>43636</v>
      </c>
      <c r="B1633" s="3" t="str">
        <f t="shared" si="25"/>
        <v>Q2-2019</v>
      </c>
      <c r="C1633" t="s">
        <v>14</v>
      </c>
      <c r="D1633">
        <v>25</v>
      </c>
      <c r="E1633" t="s">
        <v>3</v>
      </c>
      <c r="F1633" s="1" t="str">
        <f>TEXT(EnergyDemand__2_14[[#This Row],[Date]],"yyyy")</f>
        <v>2019</v>
      </c>
      <c r="G1633">
        <v>6.4</v>
      </c>
      <c r="H1633">
        <v>11.3</v>
      </c>
      <c r="I1633">
        <v>6.4</v>
      </c>
      <c r="J1633">
        <v>1.6</v>
      </c>
      <c r="K1633" t="s">
        <v>22</v>
      </c>
      <c r="L1633" t="s">
        <v>21</v>
      </c>
      <c r="M1633" s="42">
        <v>148609.595</v>
      </c>
      <c r="N1633" s="4">
        <v>141.97958589999999</v>
      </c>
      <c r="O1633" s="5">
        <v>21099528.758900002</v>
      </c>
      <c r="P1633">
        <v>1632</v>
      </c>
    </row>
    <row r="1634" spans="1:16" hidden="1" x14ac:dyDescent="0.3">
      <c r="A1634" s="3">
        <v>43637</v>
      </c>
      <c r="B1634" s="3" t="str">
        <f t="shared" si="25"/>
        <v>Q2-2019</v>
      </c>
      <c r="C1634" t="s">
        <v>14</v>
      </c>
      <c r="D1634">
        <v>25</v>
      </c>
      <c r="E1634" t="s">
        <v>4</v>
      </c>
      <c r="F1634" s="1" t="str">
        <f>TEXT(EnergyDemand__2_14[[#This Row],[Date]],"yyyy")</f>
        <v>2019</v>
      </c>
      <c r="G1634">
        <v>6.5</v>
      </c>
      <c r="H1634">
        <v>12.6</v>
      </c>
      <c r="I1634">
        <v>8.5</v>
      </c>
      <c r="J1634">
        <v>3</v>
      </c>
      <c r="K1634" t="s">
        <v>22</v>
      </c>
      <c r="L1634" t="s">
        <v>21</v>
      </c>
      <c r="M1634" s="42">
        <v>144504.32999999999</v>
      </c>
      <c r="N1634" s="4">
        <v>123.80971169999999</v>
      </c>
      <c r="O1634" s="5">
        <v>17891039.436700001</v>
      </c>
      <c r="P1634">
        <v>1633</v>
      </c>
    </row>
    <row r="1635" spans="1:16" hidden="1" x14ac:dyDescent="0.3">
      <c r="A1635" s="3">
        <v>43638</v>
      </c>
      <c r="B1635" s="3" t="str">
        <f t="shared" si="25"/>
        <v>Q2-2019</v>
      </c>
      <c r="C1635" t="s">
        <v>14</v>
      </c>
      <c r="D1635">
        <v>25</v>
      </c>
      <c r="E1635" t="s">
        <v>5</v>
      </c>
      <c r="F1635" s="1" t="str">
        <f>TEXT(EnergyDemand__2_14[[#This Row],[Date]],"yyyy")</f>
        <v>2019</v>
      </c>
      <c r="G1635">
        <v>6.8</v>
      </c>
      <c r="H1635">
        <v>11.8</v>
      </c>
      <c r="I1635">
        <v>7.3</v>
      </c>
      <c r="J1635">
        <v>0.4</v>
      </c>
      <c r="K1635" t="s">
        <v>22</v>
      </c>
      <c r="L1635" t="s">
        <v>21</v>
      </c>
      <c r="M1635" s="42">
        <v>132829.29</v>
      </c>
      <c r="N1635" s="4">
        <v>111.60986149999999</v>
      </c>
      <c r="O1635" s="5">
        <v>14825058.66</v>
      </c>
      <c r="P1635">
        <v>1634</v>
      </c>
    </row>
    <row r="1636" spans="1:16" hidden="1" x14ac:dyDescent="0.3">
      <c r="A1636" s="3">
        <v>43639</v>
      </c>
      <c r="B1636" s="3" t="str">
        <f t="shared" si="25"/>
        <v>Q2-2019</v>
      </c>
      <c r="C1636" t="s">
        <v>14</v>
      </c>
      <c r="D1636">
        <v>25</v>
      </c>
      <c r="E1636" t="s">
        <v>6</v>
      </c>
      <c r="F1636" s="1" t="str">
        <f>TEXT(EnergyDemand__2_14[[#This Row],[Date]],"yyyy")</f>
        <v>2019</v>
      </c>
      <c r="G1636">
        <v>3.6</v>
      </c>
      <c r="H1636">
        <v>9.6</v>
      </c>
      <c r="I1636">
        <v>5.9</v>
      </c>
      <c r="J1636">
        <v>1.2</v>
      </c>
      <c r="K1636" t="s">
        <v>22</v>
      </c>
      <c r="L1636" t="s">
        <v>21</v>
      </c>
      <c r="M1636" s="42">
        <v>133525.32</v>
      </c>
      <c r="N1636" s="4">
        <v>127.6019028</v>
      </c>
      <c r="O1636" s="5">
        <v>17038084.903999999</v>
      </c>
      <c r="P1636">
        <v>1635</v>
      </c>
    </row>
    <row r="1637" spans="1:16" hidden="1" x14ac:dyDescent="0.3">
      <c r="A1637" s="3">
        <v>43640</v>
      </c>
      <c r="B1637" s="3" t="str">
        <f t="shared" si="25"/>
        <v>Q2-2019</v>
      </c>
      <c r="C1637" t="s">
        <v>14</v>
      </c>
      <c r="D1637">
        <v>26</v>
      </c>
      <c r="E1637" t="s">
        <v>7</v>
      </c>
      <c r="F1637" s="1" t="str">
        <f>TEXT(EnergyDemand__2_14[[#This Row],[Date]],"yyyy")</f>
        <v>2019</v>
      </c>
      <c r="G1637">
        <v>4.2</v>
      </c>
      <c r="H1637">
        <v>16</v>
      </c>
      <c r="I1637">
        <v>9</v>
      </c>
      <c r="J1637">
        <v>0</v>
      </c>
      <c r="K1637" t="s">
        <v>22</v>
      </c>
      <c r="L1637" t="s">
        <v>21</v>
      </c>
      <c r="M1637" s="42">
        <v>146856.79999999999</v>
      </c>
      <c r="N1637" s="4">
        <v>117.51896069999999</v>
      </c>
      <c r="O1637" s="5">
        <v>17258458.5077</v>
      </c>
      <c r="P1637">
        <v>1636</v>
      </c>
    </row>
    <row r="1638" spans="1:16" hidden="1" x14ac:dyDescent="0.3">
      <c r="A1638" s="3">
        <v>43641</v>
      </c>
      <c r="B1638" s="3" t="str">
        <f t="shared" si="25"/>
        <v>Q2-2019</v>
      </c>
      <c r="C1638" t="s">
        <v>14</v>
      </c>
      <c r="D1638">
        <v>26</v>
      </c>
      <c r="E1638" t="s">
        <v>8</v>
      </c>
      <c r="F1638" s="1" t="str">
        <f>TEXT(EnergyDemand__2_14[[#This Row],[Date]],"yyyy")</f>
        <v>2019</v>
      </c>
      <c r="G1638">
        <v>3.5</v>
      </c>
      <c r="H1638">
        <v>17</v>
      </c>
      <c r="I1638">
        <v>8.9</v>
      </c>
      <c r="J1638">
        <v>0</v>
      </c>
      <c r="K1638" t="s">
        <v>22</v>
      </c>
      <c r="L1638" t="s">
        <v>21</v>
      </c>
      <c r="M1638" s="42">
        <v>145807.25</v>
      </c>
      <c r="N1638" s="4">
        <v>124.05127779999999</v>
      </c>
      <c r="O1638" s="5">
        <v>18087575.675000001</v>
      </c>
      <c r="P1638">
        <v>1637</v>
      </c>
    </row>
    <row r="1639" spans="1:16" hidden="1" x14ac:dyDescent="0.3">
      <c r="A1639" s="3">
        <v>43642</v>
      </c>
      <c r="B1639" s="3" t="str">
        <f t="shared" si="25"/>
        <v>Q2-2019</v>
      </c>
      <c r="C1639" t="s">
        <v>14</v>
      </c>
      <c r="D1639">
        <v>26</v>
      </c>
      <c r="E1639" t="s">
        <v>9</v>
      </c>
      <c r="F1639" s="1" t="str">
        <f>TEXT(EnergyDemand__2_14[[#This Row],[Date]],"yyyy")</f>
        <v>2019</v>
      </c>
      <c r="G1639">
        <v>4.5999999999999996</v>
      </c>
      <c r="H1639">
        <v>18</v>
      </c>
      <c r="I1639">
        <v>9.1999999999999993</v>
      </c>
      <c r="J1639">
        <v>0.2</v>
      </c>
      <c r="K1639" t="s">
        <v>22</v>
      </c>
      <c r="L1639" t="s">
        <v>21</v>
      </c>
      <c r="M1639" s="42">
        <v>139351.56</v>
      </c>
      <c r="N1639" s="4">
        <v>106.19914</v>
      </c>
      <c r="O1639" s="5">
        <v>14799015.829700001</v>
      </c>
      <c r="P1639">
        <v>1638</v>
      </c>
    </row>
    <row r="1640" spans="1:16" hidden="1" x14ac:dyDescent="0.3">
      <c r="A1640" s="3">
        <v>43643</v>
      </c>
      <c r="B1640" s="3" t="str">
        <f t="shared" si="25"/>
        <v>Q2-2019</v>
      </c>
      <c r="C1640" t="s">
        <v>14</v>
      </c>
      <c r="D1640">
        <v>26</v>
      </c>
      <c r="E1640" t="s">
        <v>3</v>
      </c>
      <c r="F1640" s="1" t="str">
        <f>TEXT(EnergyDemand__2_14[[#This Row],[Date]],"yyyy")</f>
        <v>2019</v>
      </c>
      <c r="G1640">
        <v>5.9</v>
      </c>
      <c r="H1640">
        <v>17.5</v>
      </c>
      <c r="I1640">
        <v>9.1999999999999993</v>
      </c>
      <c r="J1640">
        <v>0</v>
      </c>
      <c r="K1640" t="s">
        <v>22</v>
      </c>
      <c r="L1640" t="s">
        <v>21</v>
      </c>
      <c r="M1640" s="42">
        <v>131023.66</v>
      </c>
      <c r="N1640" s="4">
        <v>77.671129440000001</v>
      </c>
      <c r="O1640" s="5">
        <v>10176755.6556</v>
      </c>
      <c r="P1640">
        <v>1639</v>
      </c>
    </row>
    <row r="1641" spans="1:16" hidden="1" x14ac:dyDescent="0.3">
      <c r="A1641" s="3">
        <v>43644</v>
      </c>
      <c r="B1641" s="3" t="str">
        <f t="shared" si="25"/>
        <v>Q2-2019</v>
      </c>
      <c r="C1641" t="s">
        <v>14</v>
      </c>
      <c r="D1641">
        <v>26</v>
      </c>
      <c r="E1641" t="s">
        <v>4</v>
      </c>
      <c r="F1641" s="1" t="str">
        <f>TEXT(EnergyDemand__2_14[[#This Row],[Date]],"yyyy")</f>
        <v>2019</v>
      </c>
      <c r="G1641">
        <v>10.7</v>
      </c>
      <c r="H1641">
        <v>19.5</v>
      </c>
      <c r="I1641">
        <v>9.1999999999999993</v>
      </c>
      <c r="J1641">
        <v>0</v>
      </c>
      <c r="K1641" t="s">
        <v>21</v>
      </c>
      <c r="L1641" t="s">
        <v>21</v>
      </c>
      <c r="M1641" s="42">
        <v>123546.62</v>
      </c>
      <c r="N1641" s="4">
        <v>61.815155930000003</v>
      </c>
      <c r="O1641" s="5">
        <v>7637053.5799000002</v>
      </c>
      <c r="P1641">
        <v>1640</v>
      </c>
    </row>
    <row r="1642" spans="1:16" hidden="1" x14ac:dyDescent="0.3">
      <c r="A1642" s="3">
        <v>43645</v>
      </c>
      <c r="B1642" s="3" t="str">
        <f t="shared" si="25"/>
        <v>Q2-2019</v>
      </c>
      <c r="C1642" t="s">
        <v>14</v>
      </c>
      <c r="D1642">
        <v>26</v>
      </c>
      <c r="E1642" t="s">
        <v>5</v>
      </c>
      <c r="F1642" s="1" t="str">
        <f>TEXT(EnergyDemand__2_14[[#This Row],[Date]],"yyyy")</f>
        <v>2019</v>
      </c>
      <c r="G1642">
        <v>13</v>
      </c>
      <c r="H1642">
        <v>17.600000000000001</v>
      </c>
      <c r="I1642">
        <v>2.6</v>
      </c>
      <c r="J1642">
        <v>0.8</v>
      </c>
      <c r="K1642" t="s">
        <v>21</v>
      </c>
      <c r="L1642" t="s">
        <v>21</v>
      </c>
      <c r="M1642" s="42">
        <v>117924.13</v>
      </c>
      <c r="N1642" s="4">
        <v>52.91240414</v>
      </c>
      <c r="O1642" s="5">
        <v>6239649.2243999997</v>
      </c>
      <c r="P1642">
        <v>1641</v>
      </c>
    </row>
    <row r="1643" spans="1:16" hidden="1" x14ac:dyDescent="0.3">
      <c r="A1643" s="3">
        <v>43646</v>
      </c>
      <c r="B1643" s="3" t="str">
        <f t="shared" si="25"/>
        <v>Q2-2019</v>
      </c>
      <c r="C1643" t="s">
        <v>14</v>
      </c>
      <c r="D1643">
        <v>26</v>
      </c>
      <c r="E1643" t="s">
        <v>6</v>
      </c>
      <c r="F1643" s="1" t="str">
        <f>TEXT(EnergyDemand__2_14[[#This Row],[Date]],"yyyy")</f>
        <v>2019</v>
      </c>
      <c r="G1643">
        <v>8.1</v>
      </c>
      <c r="H1643">
        <v>14.5</v>
      </c>
      <c r="I1643">
        <v>8.5</v>
      </c>
      <c r="J1643">
        <v>6.4</v>
      </c>
      <c r="K1643" t="s">
        <v>21</v>
      </c>
      <c r="L1643" t="s">
        <v>21</v>
      </c>
      <c r="M1643" s="42">
        <v>116150.91499999999</v>
      </c>
      <c r="N1643" s="4">
        <v>51.901149879999998</v>
      </c>
      <c r="O1643" s="5">
        <v>6028366.0481000002</v>
      </c>
      <c r="P1643">
        <v>1642</v>
      </c>
    </row>
    <row r="1644" spans="1:16" hidden="1" x14ac:dyDescent="0.3">
      <c r="A1644" s="3">
        <v>43647</v>
      </c>
      <c r="B1644" s="3" t="str">
        <f t="shared" si="25"/>
        <v>Q3-2019</v>
      </c>
      <c r="C1644" t="s">
        <v>15</v>
      </c>
      <c r="D1644">
        <v>27</v>
      </c>
      <c r="E1644" t="s">
        <v>7</v>
      </c>
      <c r="F1644" s="1" t="str">
        <f>TEXT(EnergyDemand__2_14[[#This Row],[Date]],"yyyy")</f>
        <v>2019</v>
      </c>
      <c r="G1644">
        <v>9.5</v>
      </c>
      <c r="H1644">
        <v>14.1</v>
      </c>
      <c r="I1644">
        <v>8.3000000000000007</v>
      </c>
      <c r="J1644">
        <v>0</v>
      </c>
      <c r="K1644" t="s">
        <v>21</v>
      </c>
      <c r="L1644" t="s">
        <v>21</v>
      </c>
      <c r="M1644" s="42">
        <v>130565.58</v>
      </c>
      <c r="N1644" s="4">
        <v>67.195464610000002</v>
      </c>
      <c r="O1644" s="5">
        <v>8773414.8102000002</v>
      </c>
      <c r="P1644">
        <v>1643</v>
      </c>
    </row>
    <row r="1645" spans="1:16" hidden="1" x14ac:dyDescent="0.3">
      <c r="A1645" s="3">
        <v>43648</v>
      </c>
      <c r="B1645" s="3" t="str">
        <f t="shared" si="25"/>
        <v>Q3-2019</v>
      </c>
      <c r="C1645" t="s">
        <v>15</v>
      </c>
      <c r="D1645">
        <v>27</v>
      </c>
      <c r="E1645" t="s">
        <v>8</v>
      </c>
      <c r="F1645" s="1" t="str">
        <f>TEXT(EnergyDemand__2_14[[#This Row],[Date]],"yyyy")</f>
        <v>2019</v>
      </c>
      <c r="G1645">
        <v>8.6</v>
      </c>
      <c r="H1645">
        <v>15.9</v>
      </c>
      <c r="I1645">
        <v>6.6</v>
      </c>
      <c r="J1645">
        <v>0</v>
      </c>
      <c r="K1645" t="s">
        <v>21</v>
      </c>
      <c r="L1645" t="s">
        <v>21</v>
      </c>
      <c r="M1645" s="42">
        <v>135866.75</v>
      </c>
      <c r="N1645" s="4">
        <v>93.110674299999999</v>
      </c>
      <c r="O1645" s="5">
        <v>12650644.7074</v>
      </c>
      <c r="P1645">
        <v>1644</v>
      </c>
    </row>
    <row r="1646" spans="1:16" hidden="1" x14ac:dyDescent="0.3">
      <c r="A1646" s="3">
        <v>43649</v>
      </c>
      <c r="B1646" s="3" t="str">
        <f t="shared" si="25"/>
        <v>Q3-2019</v>
      </c>
      <c r="C1646" t="s">
        <v>15</v>
      </c>
      <c r="D1646">
        <v>27</v>
      </c>
      <c r="E1646" t="s">
        <v>9</v>
      </c>
      <c r="F1646" s="1" t="str">
        <f>TEXT(EnergyDemand__2_14[[#This Row],[Date]],"yyyy")</f>
        <v>2019</v>
      </c>
      <c r="G1646">
        <v>8.1999999999999993</v>
      </c>
      <c r="H1646">
        <v>13.7</v>
      </c>
      <c r="I1646">
        <v>7.5</v>
      </c>
      <c r="J1646">
        <v>0</v>
      </c>
      <c r="K1646" t="s">
        <v>21</v>
      </c>
      <c r="L1646" t="s">
        <v>21</v>
      </c>
      <c r="M1646" s="42">
        <v>137327.70000000001</v>
      </c>
      <c r="N1646" s="4">
        <v>97.287999810000002</v>
      </c>
      <c r="O1646" s="5">
        <v>13360337.251499999</v>
      </c>
      <c r="P1646">
        <v>1645</v>
      </c>
    </row>
    <row r="1647" spans="1:16" hidden="1" x14ac:dyDescent="0.3">
      <c r="A1647" s="3">
        <v>43650</v>
      </c>
      <c r="B1647" s="3" t="str">
        <f t="shared" si="25"/>
        <v>Q3-2019</v>
      </c>
      <c r="C1647" t="s">
        <v>15</v>
      </c>
      <c r="D1647">
        <v>27</v>
      </c>
      <c r="E1647" t="s">
        <v>3</v>
      </c>
      <c r="F1647" s="1" t="str">
        <f>TEXT(EnergyDemand__2_14[[#This Row],[Date]],"yyyy")</f>
        <v>2019</v>
      </c>
      <c r="G1647">
        <v>5.3</v>
      </c>
      <c r="H1647">
        <v>13.5</v>
      </c>
      <c r="I1647">
        <v>6.9</v>
      </c>
      <c r="J1647">
        <v>0</v>
      </c>
      <c r="K1647" t="s">
        <v>21</v>
      </c>
      <c r="L1647" t="s">
        <v>21</v>
      </c>
      <c r="M1647" s="42">
        <v>135182.72500000001</v>
      </c>
      <c r="N1647" s="4">
        <v>85.901782639999993</v>
      </c>
      <c r="O1647" s="5">
        <v>11612437.059599999</v>
      </c>
      <c r="P1647">
        <v>1646</v>
      </c>
    </row>
    <row r="1648" spans="1:16" hidden="1" x14ac:dyDescent="0.3">
      <c r="A1648" s="3">
        <v>43651</v>
      </c>
      <c r="B1648" s="3" t="str">
        <f t="shared" si="25"/>
        <v>Q3-2019</v>
      </c>
      <c r="C1648" t="s">
        <v>15</v>
      </c>
      <c r="D1648">
        <v>27</v>
      </c>
      <c r="E1648" t="s">
        <v>4</v>
      </c>
      <c r="F1648" s="1" t="str">
        <f>TEXT(EnergyDemand__2_14[[#This Row],[Date]],"yyyy")</f>
        <v>2019</v>
      </c>
      <c r="G1648">
        <v>3.5</v>
      </c>
      <c r="H1648">
        <v>19.100000000000001</v>
      </c>
      <c r="I1648">
        <v>9</v>
      </c>
      <c r="J1648">
        <v>0</v>
      </c>
      <c r="K1648" t="s">
        <v>21</v>
      </c>
      <c r="L1648" t="s">
        <v>21</v>
      </c>
      <c r="M1648" s="42">
        <v>132774.29500000001</v>
      </c>
      <c r="N1648" s="4">
        <v>78.719066029999993</v>
      </c>
      <c r="O1648" s="5">
        <v>10451868.495200001</v>
      </c>
      <c r="P1648">
        <v>1647</v>
      </c>
    </row>
    <row r="1649" spans="1:16" hidden="1" x14ac:dyDescent="0.3">
      <c r="A1649" s="3">
        <v>43652</v>
      </c>
      <c r="B1649" s="3" t="str">
        <f t="shared" si="25"/>
        <v>Q3-2019</v>
      </c>
      <c r="C1649" t="s">
        <v>15</v>
      </c>
      <c r="D1649">
        <v>27</v>
      </c>
      <c r="E1649" t="s">
        <v>5</v>
      </c>
      <c r="F1649" s="1" t="str">
        <f>TEXT(EnergyDemand__2_14[[#This Row],[Date]],"yyyy")</f>
        <v>2019</v>
      </c>
      <c r="G1649">
        <v>6</v>
      </c>
      <c r="H1649">
        <v>19.399999999999999</v>
      </c>
      <c r="I1649">
        <v>9.3000000000000007</v>
      </c>
      <c r="J1649">
        <v>0</v>
      </c>
      <c r="K1649" t="s">
        <v>21</v>
      </c>
      <c r="L1649" t="s">
        <v>21</v>
      </c>
      <c r="M1649" s="42">
        <v>114660.9</v>
      </c>
      <c r="N1649" s="4">
        <v>64.992904050000007</v>
      </c>
      <c r="O1649" s="5">
        <v>7452144.8720000004</v>
      </c>
      <c r="P1649">
        <v>1648</v>
      </c>
    </row>
    <row r="1650" spans="1:16" hidden="1" x14ac:dyDescent="0.3">
      <c r="A1650" s="3">
        <v>43653</v>
      </c>
      <c r="B1650" s="3" t="str">
        <f t="shared" si="25"/>
        <v>Q3-2019</v>
      </c>
      <c r="C1650" t="s">
        <v>15</v>
      </c>
      <c r="D1650">
        <v>27</v>
      </c>
      <c r="E1650" t="s">
        <v>6</v>
      </c>
      <c r="F1650" s="1" t="str">
        <f>TEXT(EnergyDemand__2_14[[#This Row],[Date]],"yyyy")</f>
        <v>2019</v>
      </c>
      <c r="G1650">
        <v>9</v>
      </c>
      <c r="H1650">
        <v>18.2</v>
      </c>
      <c r="I1650">
        <v>6.1</v>
      </c>
      <c r="J1650">
        <v>0.2</v>
      </c>
      <c r="K1650" t="s">
        <v>21</v>
      </c>
      <c r="L1650" t="s">
        <v>21</v>
      </c>
      <c r="M1650" s="42">
        <v>114469.88</v>
      </c>
      <c r="N1650" s="4">
        <v>87.747186549999995</v>
      </c>
      <c r="O1650" s="5">
        <v>10044409.9147</v>
      </c>
      <c r="P1650">
        <v>1649</v>
      </c>
    </row>
    <row r="1651" spans="1:16" hidden="1" x14ac:dyDescent="0.3">
      <c r="A1651" s="3">
        <v>43654</v>
      </c>
      <c r="B1651" s="3" t="str">
        <f t="shared" si="25"/>
        <v>Q3-2019</v>
      </c>
      <c r="C1651" t="s">
        <v>15</v>
      </c>
      <c r="D1651">
        <v>28</v>
      </c>
      <c r="E1651" t="s">
        <v>7</v>
      </c>
      <c r="F1651" s="1" t="str">
        <f>TEXT(EnergyDemand__2_14[[#This Row],[Date]],"yyyy")</f>
        <v>2019</v>
      </c>
      <c r="G1651">
        <v>11</v>
      </c>
      <c r="H1651">
        <v>16</v>
      </c>
      <c r="I1651">
        <v>8.1999999999999993</v>
      </c>
      <c r="J1651">
        <v>5.2</v>
      </c>
      <c r="K1651" t="s">
        <v>21</v>
      </c>
      <c r="L1651" t="s">
        <v>21</v>
      </c>
      <c r="M1651" s="42">
        <v>127307.26</v>
      </c>
      <c r="N1651" s="4">
        <v>101.94417129999999</v>
      </c>
      <c r="O1651" s="5">
        <v>12978233.121200001</v>
      </c>
      <c r="P1651">
        <v>1650</v>
      </c>
    </row>
    <row r="1652" spans="1:16" hidden="1" x14ac:dyDescent="0.3">
      <c r="A1652" s="3">
        <v>43655</v>
      </c>
      <c r="B1652" s="3" t="str">
        <f t="shared" si="25"/>
        <v>Q3-2019</v>
      </c>
      <c r="C1652" t="s">
        <v>15</v>
      </c>
      <c r="D1652">
        <v>28</v>
      </c>
      <c r="E1652" t="s">
        <v>8</v>
      </c>
      <c r="F1652" s="1" t="str">
        <f>TEXT(EnergyDemand__2_14[[#This Row],[Date]],"yyyy")</f>
        <v>2019</v>
      </c>
      <c r="G1652">
        <v>6.8</v>
      </c>
      <c r="H1652">
        <v>15</v>
      </c>
      <c r="I1652">
        <v>7.2</v>
      </c>
      <c r="J1652">
        <v>0.2</v>
      </c>
      <c r="K1652" t="s">
        <v>21</v>
      </c>
      <c r="L1652" t="s">
        <v>21</v>
      </c>
      <c r="M1652" s="42">
        <v>133803.98499999999</v>
      </c>
      <c r="N1652" s="4">
        <v>125.0990315</v>
      </c>
      <c r="O1652" s="5">
        <v>16738748.9343</v>
      </c>
      <c r="P1652">
        <v>1651</v>
      </c>
    </row>
    <row r="1653" spans="1:16" hidden="1" x14ac:dyDescent="0.3">
      <c r="A1653" s="3">
        <v>43656</v>
      </c>
      <c r="B1653" s="3" t="str">
        <f t="shared" si="25"/>
        <v>Q3-2019</v>
      </c>
      <c r="C1653" t="s">
        <v>15</v>
      </c>
      <c r="D1653">
        <v>28</v>
      </c>
      <c r="E1653" t="s">
        <v>9</v>
      </c>
      <c r="F1653" s="1" t="str">
        <f>TEXT(EnergyDemand__2_14[[#This Row],[Date]],"yyyy")</f>
        <v>2019</v>
      </c>
      <c r="G1653">
        <v>9.5</v>
      </c>
      <c r="H1653">
        <v>15.4</v>
      </c>
      <c r="I1653">
        <v>6.7</v>
      </c>
      <c r="J1653">
        <v>0.2</v>
      </c>
      <c r="K1653" t="s">
        <v>21</v>
      </c>
      <c r="L1653" t="s">
        <v>21</v>
      </c>
      <c r="M1653" s="42">
        <v>127092.715</v>
      </c>
      <c r="N1653" s="4">
        <v>84.780694909999994</v>
      </c>
      <c r="O1653" s="5">
        <v>10775008.695699999</v>
      </c>
      <c r="P1653">
        <v>1652</v>
      </c>
    </row>
    <row r="1654" spans="1:16" hidden="1" x14ac:dyDescent="0.3">
      <c r="A1654" s="3">
        <v>43657</v>
      </c>
      <c r="B1654" s="3" t="str">
        <f t="shared" si="25"/>
        <v>Q3-2019</v>
      </c>
      <c r="C1654" t="s">
        <v>15</v>
      </c>
      <c r="D1654">
        <v>28</v>
      </c>
      <c r="E1654" t="s">
        <v>3</v>
      </c>
      <c r="F1654" s="1" t="str">
        <f>TEXT(EnergyDemand__2_14[[#This Row],[Date]],"yyyy")</f>
        <v>2019</v>
      </c>
      <c r="G1654">
        <v>7.8</v>
      </c>
      <c r="H1654">
        <v>14.3</v>
      </c>
      <c r="I1654">
        <v>4.5999999999999996</v>
      </c>
      <c r="J1654">
        <v>6.4</v>
      </c>
      <c r="K1654" t="s">
        <v>21</v>
      </c>
      <c r="L1654" t="s">
        <v>21</v>
      </c>
      <c r="M1654" s="42">
        <v>133131.51999999999</v>
      </c>
      <c r="N1654" s="4">
        <v>89.217705280000004</v>
      </c>
      <c r="O1654" s="5">
        <v>11877688.7148</v>
      </c>
      <c r="P1654">
        <v>1653</v>
      </c>
    </row>
    <row r="1655" spans="1:16" hidden="1" x14ac:dyDescent="0.3">
      <c r="A1655" s="3">
        <v>43658</v>
      </c>
      <c r="B1655" s="3" t="str">
        <f t="shared" si="25"/>
        <v>Q3-2019</v>
      </c>
      <c r="C1655" t="s">
        <v>15</v>
      </c>
      <c r="D1655">
        <v>28</v>
      </c>
      <c r="E1655" t="s">
        <v>4</v>
      </c>
      <c r="F1655" s="1" t="str">
        <f>TEXT(EnergyDemand__2_14[[#This Row],[Date]],"yyyy")</f>
        <v>2019</v>
      </c>
      <c r="G1655">
        <v>10.1</v>
      </c>
      <c r="H1655">
        <v>15.7</v>
      </c>
      <c r="I1655">
        <v>6.2</v>
      </c>
      <c r="J1655">
        <v>2.4</v>
      </c>
      <c r="K1655" t="s">
        <v>21</v>
      </c>
      <c r="L1655" t="s">
        <v>21</v>
      </c>
      <c r="M1655" s="42">
        <v>128384.14</v>
      </c>
      <c r="N1655" s="4">
        <v>90.969699500000004</v>
      </c>
      <c r="O1655" s="5">
        <v>11679066.636399999</v>
      </c>
      <c r="P1655">
        <v>1654</v>
      </c>
    </row>
    <row r="1656" spans="1:16" hidden="1" x14ac:dyDescent="0.3">
      <c r="A1656" s="3">
        <v>43659</v>
      </c>
      <c r="B1656" s="3" t="str">
        <f t="shared" si="25"/>
        <v>Q3-2019</v>
      </c>
      <c r="C1656" t="s">
        <v>15</v>
      </c>
      <c r="D1656">
        <v>28</v>
      </c>
      <c r="E1656" t="s">
        <v>5</v>
      </c>
      <c r="F1656" s="1" t="str">
        <f>TEXT(EnergyDemand__2_14[[#This Row],[Date]],"yyyy")</f>
        <v>2019</v>
      </c>
      <c r="G1656">
        <v>7</v>
      </c>
      <c r="H1656">
        <v>12</v>
      </c>
      <c r="I1656">
        <v>8.3000000000000007</v>
      </c>
      <c r="J1656">
        <v>4.4000000000000004</v>
      </c>
      <c r="K1656" t="s">
        <v>21</v>
      </c>
      <c r="L1656" t="s">
        <v>21</v>
      </c>
      <c r="M1656" s="42">
        <v>123954.31</v>
      </c>
      <c r="N1656" s="4">
        <v>82.190068789999998</v>
      </c>
      <c r="O1656" s="5">
        <v>10187813.265699999</v>
      </c>
      <c r="P1656">
        <v>1655</v>
      </c>
    </row>
    <row r="1657" spans="1:16" hidden="1" x14ac:dyDescent="0.3">
      <c r="A1657" s="3">
        <v>43660</v>
      </c>
      <c r="B1657" s="3" t="str">
        <f t="shared" si="25"/>
        <v>Q3-2019</v>
      </c>
      <c r="C1657" t="s">
        <v>15</v>
      </c>
      <c r="D1657">
        <v>28</v>
      </c>
      <c r="E1657" t="s">
        <v>6</v>
      </c>
      <c r="F1657" s="1" t="str">
        <f>TEXT(EnergyDemand__2_14[[#This Row],[Date]],"yyyy")</f>
        <v>2019</v>
      </c>
      <c r="G1657">
        <v>7.1</v>
      </c>
      <c r="H1657">
        <v>13.1</v>
      </c>
      <c r="I1657">
        <v>3.8</v>
      </c>
      <c r="J1657">
        <v>0.8</v>
      </c>
      <c r="K1657" t="s">
        <v>21</v>
      </c>
      <c r="L1657" t="s">
        <v>21</v>
      </c>
      <c r="M1657" s="42">
        <v>123740.265</v>
      </c>
      <c r="N1657" s="4">
        <v>81.784996430000007</v>
      </c>
      <c r="O1657" s="5">
        <v>10120097.1313</v>
      </c>
      <c r="P1657">
        <v>1656</v>
      </c>
    </row>
    <row r="1658" spans="1:16" hidden="1" x14ac:dyDescent="0.3">
      <c r="A1658" s="3">
        <v>43661</v>
      </c>
      <c r="B1658" s="3" t="str">
        <f t="shared" si="25"/>
        <v>Q3-2019</v>
      </c>
      <c r="C1658" t="s">
        <v>15</v>
      </c>
      <c r="D1658">
        <v>29</v>
      </c>
      <c r="E1658" t="s">
        <v>7</v>
      </c>
      <c r="F1658" s="1" t="str">
        <f>TEXT(EnergyDemand__2_14[[#This Row],[Date]],"yyyy")</f>
        <v>2019</v>
      </c>
      <c r="G1658">
        <v>8.9</v>
      </c>
      <c r="H1658">
        <v>14.3</v>
      </c>
      <c r="I1658">
        <v>7.6</v>
      </c>
      <c r="J1658">
        <v>4.4000000000000004</v>
      </c>
      <c r="K1658" t="s">
        <v>21</v>
      </c>
      <c r="L1658" t="s">
        <v>21</v>
      </c>
      <c r="M1658" s="42">
        <v>131739.20000000001</v>
      </c>
      <c r="N1658" s="4">
        <v>92.269993139999997</v>
      </c>
      <c r="O1658" s="5">
        <v>12155575.0803</v>
      </c>
      <c r="P1658">
        <v>1657</v>
      </c>
    </row>
    <row r="1659" spans="1:16" hidden="1" x14ac:dyDescent="0.3">
      <c r="A1659" s="3">
        <v>43662</v>
      </c>
      <c r="B1659" s="3" t="str">
        <f t="shared" si="25"/>
        <v>Q3-2019</v>
      </c>
      <c r="C1659" t="s">
        <v>15</v>
      </c>
      <c r="D1659">
        <v>29</v>
      </c>
      <c r="E1659" t="s">
        <v>8</v>
      </c>
      <c r="F1659" s="1" t="str">
        <f>TEXT(EnergyDemand__2_14[[#This Row],[Date]],"yyyy")</f>
        <v>2019</v>
      </c>
      <c r="G1659">
        <v>9.9</v>
      </c>
      <c r="H1659">
        <v>13.9</v>
      </c>
      <c r="I1659">
        <v>6.4</v>
      </c>
      <c r="J1659">
        <v>1.8</v>
      </c>
      <c r="K1659" t="s">
        <v>22</v>
      </c>
      <c r="L1659" t="s">
        <v>21</v>
      </c>
      <c r="M1659" s="42">
        <v>132941.76999999999</v>
      </c>
      <c r="N1659" s="4">
        <v>114.6004499</v>
      </c>
      <c r="O1659" s="5">
        <v>15235186.6525</v>
      </c>
      <c r="P1659">
        <v>1658</v>
      </c>
    </row>
    <row r="1660" spans="1:16" hidden="1" x14ac:dyDescent="0.3">
      <c r="A1660" s="3">
        <v>43663</v>
      </c>
      <c r="B1660" s="3" t="str">
        <f t="shared" si="25"/>
        <v>Q3-2019</v>
      </c>
      <c r="C1660" t="s">
        <v>15</v>
      </c>
      <c r="D1660">
        <v>29</v>
      </c>
      <c r="E1660" t="s">
        <v>9</v>
      </c>
      <c r="F1660" s="1" t="str">
        <f>TEXT(EnergyDemand__2_14[[#This Row],[Date]],"yyyy")</f>
        <v>2019</v>
      </c>
      <c r="G1660">
        <v>9.6999999999999993</v>
      </c>
      <c r="H1660">
        <v>13.7</v>
      </c>
      <c r="I1660">
        <v>3.6</v>
      </c>
      <c r="J1660">
        <v>0</v>
      </c>
      <c r="K1660" t="s">
        <v>22</v>
      </c>
      <c r="L1660" t="s">
        <v>21</v>
      </c>
      <c r="M1660" s="42">
        <v>135339.82</v>
      </c>
      <c r="N1660" s="4">
        <v>91.545886449999998</v>
      </c>
      <c r="O1660" s="5">
        <v>12389803.7939</v>
      </c>
      <c r="P1660">
        <v>1659</v>
      </c>
    </row>
    <row r="1661" spans="1:16" hidden="1" x14ac:dyDescent="0.3">
      <c r="A1661" s="3">
        <v>43664</v>
      </c>
      <c r="B1661" s="3" t="str">
        <f t="shared" si="25"/>
        <v>Q3-2019</v>
      </c>
      <c r="C1661" t="s">
        <v>15</v>
      </c>
      <c r="D1661">
        <v>29</v>
      </c>
      <c r="E1661" t="s">
        <v>3</v>
      </c>
      <c r="F1661" s="1" t="str">
        <f>TEXT(EnergyDemand__2_14[[#This Row],[Date]],"yyyy")</f>
        <v>2019</v>
      </c>
      <c r="G1661">
        <v>9</v>
      </c>
      <c r="H1661">
        <v>14.3</v>
      </c>
      <c r="I1661">
        <v>7.9</v>
      </c>
      <c r="J1661">
        <v>0.4</v>
      </c>
      <c r="K1661" t="s">
        <v>22</v>
      </c>
      <c r="L1661" t="s">
        <v>21</v>
      </c>
      <c r="M1661" s="42">
        <v>134119.14000000001</v>
      </c>
      <c r="N1661" s="4">
        <v>85.918878829999997</v>
      </c>
      <c r="O1661" s="5">
        <v>11523366.1384</v>
      </c>
      <c r="P1661">
        <v>1660</v>
      </c>
    </row>
    <row r="1662" spans="1:16" hidden="1" x14ac:dyDescent="0.3">
      <c r="A1662" s="3">
        <v>43665</v>
      </c>
      <c r="B1662" s="3" t="str">
        <f t="shared" si="25"/>
        <v>Q3-2019</v>
      </c>
      <c r="C1662" t="s">
        <v>15</v>
      </c>
      <c r="D1662">
        <v>29</v>
      </c>
      <c r="E1662" t="s">
        <v>4</v>
      </c>
      <c r="F1662" s="1" t="str">
        <f>TEXT(EnergyDemand__2_14[[#This Row],[Date]],"yyyy")</f>
        <v>2019</v>
      </c>
      <c r="G1662">
        <v>7.5</v>
      </c>
      <c r="H1662">
        <v>15.7</v>
      </c>
      <c r="I1662">
        <v>9.6</v>
      </c>
      <c r="J1662">
        <v>1.6</v>
      </c>
      <c r="K1662" t="s">
        <v>22</v>
      </c>
      <c r="L1662" t="s">
        <v>21</v>
      </c>
      <c r="M1662" s="42">
        <v>132101.85999999999</v>
      </c>
      <c r="N1662" s="4">
        <v>101.5731984</v>
      </c>
      <c r="O1662" s="5">
        <v>13418008.434800001</v>
      </c>
      <c r="P1662">
        <v>1661</v>
      </c>
    </row>
    <row r="1663" spans="1:16" hidden="1" x14ac:dyDescent="0.3">
      <c r="A1663" s="3">
        <v>43666</v>
      </c>
      <c r="B1663" s="3" t="str">
        <f t="shared" si="25"/>
        <v>Q3-2019</v>
      </c>
      <c r="C1663" t="s">
        <v>15</v>
      </c>
      <c r="D1663">
        <v>29</v>
      </c>
      <c r="E1663" t="s">
        <v>5</v>
      </c>
      <c r="F1663" s="1" t="str">
        <f>TEXT(EnergyDemand__2_14[[#This Row],[Date]],"yyyy")</f>
        <v>2019</v>
      </c>
      <c r="G1663">
        <v>8</v>
      </c>
      <c r="H1663">
        <v>17.100000000000001</v>
      </c>
      <c r="I1663">
        <v>10.3</v>
      </c>
      <c r="J1663">
        <v>0</v>
      </c>
      <c r="K1663" t="s">
        <v>22</v>
      </c>
      <c r="L1663" t="s">
        <v>21</v>
      </c>
      <c r="M1663" s="42">
        <v>111288.905</v>
      </c>
      <c r="N1663" s="4">
        <v>52.5253199</v>
      </c>
      <c r="O1663" s="5">
        <v>5845485.3364000004</v>
      </c>
      <c r="P1663">
        <v>1662</v>
      </c>
    </row>
    <row r="1664" spans="1:16" hidden="1" x14ac:dyDescent="0.3">
      <c r="A1664" s="3">
        <v>43667</v>
      </c>
      <c r="B1664" s="3" t="str">
        <f t="shared" si="25"/>
        <v>Q3-2019</v>
      </c>
      <c r="C1664" t="s">
        <v>15</v>
      </c>
      <c r="D1664">
        <v>29</v>
      </c>
      <c r="E1664" t="s">
        <v>6</v>
      </c>
      <c r="F1664" s="1" t="str">
        <f>TEXT(EnergyDemand__2_14[[#This Row],[Date]],"yyyy")</f>
        <v>2019</v>
      </c>
      <c r="G1664">
        <v>11.3</v>
      </c>
      <c r="H1664">
        <v>16.600000000000001</v>
      </c>
      <c r="I1664">
        <v>8.1</v>
      </c>
      <c r="J1664">
        <v>0</v>
      </c>
      <c r="K1664" t="s">
        <v>22</v>
      </c>
      <c r="L1664" t="s">
        <v>21</v>
      </c>
      <c r="M1664" s="42">
        <v>111293.15</v>
      </c>
      <c r="N1664" s="4">
        <v>60.156590430000001</v>
      </c>
      <c r="O1664" s="5">
        <v>6695016.4422000004</v>
      </c>
      <c r="P1664">
        <v>1663</v>
      </c>
    </row>
    <row r="1665" spans="1:16" hidden="1" x14ac:dyDescent="0.3">
      <c r="A1665" s="3">
        <v>43668</v>
      </c>
      <c r="B1665" s="3" t="str">
        <f t="shared" si="25"/>
        <v>Q3-2019</v>
      </c>
      <c r="C1665" t="s">
        <v>15</v>
      </c>
      <c r="D1665">
        <v>30</v>
      </c>
      <c r="E1665" t="s">
        <v>7</v>
      </c>
      <c r="F1665" s="1" t="str">
        <f>TEXT(EnergyDemand__2_14[[#This Row],[Date]],"yyyy")</f>
        <v>2019</v>
      </c>
      <c r="G1665">
        <v>7.9</v>
      </c>
      <c r="H1665">
        <v>15.6</v>
      </c>
      <c r="I1665">
        <v>10.6</v>
      </c>
      <c r="J1665">
        <v>0</v>
      </c>
      <c r="K1665" t="s">
        <v>22</v>
      </c>
      <c r="L1665" t="s">
        <v>21</v>
      </c>
      <c r="M1665" s="42">
        <v>123618.42</v>
      </c>
      <c r="N1665" s="4">
        <v>64.585343089999995</v>
      </c>
      <c r="O1665" s="5">
        <v>7983938.0679000001</v>
      </c>
      <c r="P1665">
        <v>1664</v>
      </c>
    </row>
    <row r="1666" spans="1:16" hidden="1" x14ac:dyDescent="0.3">
      <c r="A1666" s="3">
        <v>43669</v>
      </c>
      <c r="B1666" s="3" t="str">
        <f t="shared" ref="B1666:B1729" si="26">"Q" &amp;INT((MONTH(A1666)+2)/3) &amp; "-" &amp; YEAR(A1666)</f>
        <v>Q3-2019</v>
      </c>
      <c r="C1666" t="s">
        <v>15</v>
      </c>
      <c r="D1666">
        <v>30</v>
      </c>
      <c r="E1666" t="s">
        <v>8</v>
      </c>
      <c r="F1666" s="1" t="str">
        <f>TEXT(EnergyDemand__2_14[[#This Row],[Date]],"yyyy")</f>
        <v>2019</v>
      </c>
      <c r="G1666">
        <v>9.9</v>
      </c>
      <c r="H1666">
        <v>15.2</v>
      </c>
      <c r="I1666">
        <v>8.1999999999999993</v>
      </c>
      <c r="J1666">
        <v>1.6</v>
      </c>
      <c r="K1666" t="s">
        <v>22</v>
      </c>
      <c r="L1666" t="s">
        <v>21</v>
      </c>
      <c r="M1666" s="42">
        <v>129008.62</v>
      </c>
      <c r="N1666" s="4">
        <v>69.864795830000006</v>
      </c>
      <c r="O1666" s="5">
        <v>9013160.8966000006</v>
      </c>
      <c r="P1666">
        <v>1665</v>
      </c>
    </row>
    <row r="1667" spans="1:16" hidden="1" x14ac:dyDescent="0.3">
      <c r="A1667" s="3">
        <v>43670</v>
      </c>
      <c r="B1667" s="3" t="str">
        <f t="shared" si="26"/>
        <v>Q3-2019</v>
      </c>
      <c r="C1667" t="s">
        <v>15</v>
      </c>
      <c r="D1667">
        <v>30</v>
      </c>
      <c r="E1667" t="s">
        <v>9</v>
      </c>
      <c r="F1667" s="1" t="str">
        <f>TEXT(EnergyDemand__2_14[[#This Row],[Date]],"yyyy")</f>
        <v>2019</v>
      </c>
      <c r="G1667">
        <v>7</v>
      </c>
      <c r="H1667">
        <v>14.4</v>
      </c>
      <c r="I1667">
        <v>7.8</v>
      </c>
      <c r="J1667">
        <v>8</v>
      </c>
      <c r="K1667" t="s">
        <v>22</v>
      </c>
      <c r="L1667" t="s">
        <v>21</v>
      </c>
      <c r="M1667" s="42">
        <v>135782.54500000001</v>
      </c>
      <c r="N1667" s="4">
        <v>87.256299299999995</v>
      </c>
      <c r="O1667" s="5">
        <v>11847882.3862</v>
      </c>
      <c r="P1667">
        <v>1666</v>
      </c>
    </row>
    <row r="1668" spans="1:16" hidden="1" x14ac:dyDescent="0.3">
      <c r="A1668" s="3">
        <v>43671</v>
      </c>
      <c r="B1668" s="3" t="str">
        <f t="shared" si="26"/>
        <v>Q3-2019</v>
      </c>
      <c r="C1668" t="s">
        <v>15</v>
      </c>
      <c r="D1668">
        <v>30</v>
      </c>
      <c r="E1668" t="s">
        <v>3</v>
      </c>
      <c r="F1668" s="1" t="str">
        <f>TEXT(EnergyDemand__2_14[[#This Row],[Date]],"yyyy")</f>
        <v>2019</v>
      </c>
      <c r="G1668">
        <v>9.1999999999999993</v>
      </c>
      <c r="H1668">
        <v>14.8</v>
      </c>
      <c r="I1668">
        <v>5.2</v>
      </c>
      <c r="J1668">
        <v>0</v>
      </c>
      <c r="K1668" t="s">
        <v>22</v>
      </c>
      <c r="L1668" t="s">
        <v>21</v>
      </c>
      <c r="M1668" s="42">
        <v>132940.63</v>
      </c>
      <c r="N1668" s="4">
        <v>84.076210110000005</v>
      </c>
      <c r="O1668" s="5">
        <v>11177144.34</v>
      </c>
      <c r="P1668">
        <v>1667</v>
      </c>
    </row>
    <row r="1669" spans="1:16" hidden="1" x14ac:dyDescent="0.3">
      <c r="A1669" s="3">
        <v>43672</v>
      </c>
      <c r="B1669" s="3" t="str">
        <f t="shared" si="26"/>
        <v>Q3-2019</v>
      </c>
      <c r="C1669" t="s">
        <v>15</v>
      </c>
      <c r="D1669">
        <v>30</v>
      </c>
      <c r="E1669" t="s">
        <v>4</v>
      </c>
      <c r="F1669" s="1" t="str">
        <f>TEXT(EnergyDemand__2_14[[#This Row],[Date]],"yyyy")</f>
        <v>2019</v>
      </c>
      <c r="G1669">
        <v>11</v>
      </c>
      <c r="H1669">
        <v>14</v>
      </c>
      <c r="I1669">
        <v>5.9</v>
      </c>
      <c r="J1669">
        <v>0</v>
      </c>
      <c r="K1669" t="s">
        <v>22</v>
      </c>
      <c r="L1669" t="s">
        <v>21</v>
      </c>
      <c r="M1669" s="42">
        <v>136493.13</v>
      </c>
      <c r="N1669" s="4">
        <v>95.233217850000003</v>
      </c>
      <c r="O1669" s="5">
        <v>12998679.984300001</v>
      </c>
      <c r="P1669">
        <v>1668</v>
      </c>
    </row>
    <row r="1670" spans="1:16" hidden="1" x14ac:dyDescent="0.3">
      <c r="A1670" s="3">
        <v>43673</v>
      </c>
      <c r="B1670" s="3" t="str">
        <f t="shared" si="26"/>
        <v>Q3-2019</v>
      </c>
      <c r="C1670" t="s">
        <v>15</v>
      </c>
      <c r="D1670">
        <v>30</v>
      </c>
      <c r="E1670" t="s">
        <v>5</v>
      </c>
      <c r="F1670" s="1" t="str">
        <f>TEXT(EnergyDemand__2_14[[#This Row],[Date]],"yyyy")</f>
        <v>2019</v>
      </c>
      <c r="G1670">
        <v>9.8000000000000007</v>
      </c>
      <c r="H1670">
        <v>15.3</v>
      </c>
      <c r="I1670">
        <v>8.6999999999999993</v>
      </c>
      <c r="J1670">
        <v>6.8</v>
      </c>
      <c r="K1670" t="s">
        <v>22</v>
      </c>
      <c r="L1670" t="s">
        <v>21</v>
      </c>
      <c r="M1670" s="42">
        <v>121958.69</v>
      </c>
      <c r="N1670" s="4">
        <v>94.375867150000005</v>
      </c>
      <c r="O1670" s="5">
        <v>11509957.1252</v>
      </c>
      <c r="P1670">
        <v>1669</v>
      </c>
    </row>
    <row r="1671" spans="1:16" hidden="1" x14ac:dyDescent="0.3">
      <c r="A1671" s="3">
        <v>43674</v>
      </c>
      <c r="B1671" s="3" t="str">
        <f t="shared" si="26"/>
        <v>Q3-2019</v>
      </c>
      <c r="C1671" t="s">
        <v>15</v>
      </c>
      <c r="D1671">
        <v>30</v>
      </c>
      <c r="E1671" t="s">
        <v>6</v>
      </c>
      <c r="F1671" s="1" t="str">
        <f>TEXT(EnergyDemand__2_14[[#This Row],[Date]],"yyyy")</f>
        <v>2019</v>
      </c>
      <c r="G1671">
        <v>6.6</v>
      </c>
      <c r="H1671">
        <v>15.1</v>
      </c>
      <c r="I1671">
        <v>10.199999999999999</v>
      </c>
      <c r="J1671">
        <v>0</v>
      </c>
      <c r="K1671" t="s">
        <v>22</v>
      </c>
      <c r="L1671" t="s">
        <v>21</v>
      </c>
      <c r="M1671" s="42">
        <v>118413.13499999999</v>
      </c>
      <c r="N1671" s="4">
        <v>85.712073040000007</v>
      </c>
      <c r="O1671" s="5">
        <v>10149435.276000001</v>
      </c>
      <c r="P1671">
        <v>1670</v>
      </c>
    </row>
    <row r="1672" spans="1:16" hidden="1" x14ac:dyDescent="0.3">
      <c r="A1672" s="3">
        <v>43675</v>
      </c>
      <c r="B1672" s="3" t="str">
        <f t="shared" si="26"/>
        <v>Q3-2019</v>
      </c>
      <c r="C1672" t="s">
        <v>15</v>
      </c>
      <c r="D1672">
        <v>31</v>
      </c>
      <c r="E1672" t="s">
        <v>7</v>
      </c>
      <c r="F1672" s="1" t="str">
        <f>TEXT(EnergyDemand__2_14[[#This Row],[Date]],"yyyy")</f>
        <v>2019</v>
      </c>
      <c r="G1672">
        <v>8.9</v>
      </c>
      <c r="H1672">
        <v>14.6</v>
      </c>
      <c r="I1672">
        <v>9.9</v>
      </c>
      <c r="J1672">
        <v>0</v>
      </c>
      <c r="K1672" t="s">
        <v>22</v>
      </c>
      <c r="L1672" t="s">
        <v>21</v>
      </c>
      <c r="M1672" s="42">
        <v>133205.18</v>
      </c>
      <c r="N1672" s="4">
        <v>95.873752800000005</v>
      </c>
      <c r="O1672" s="5">
        <v>12770880.499</v>
      </c>
      <c r="P1672">
        <v>1671</v>
      </c>
    </row>
    <row r="1673" spans="1:16" hidden="1" x14ac:dyDescent="0.3">
      <c r="A1673" s="3">
        <v>43676</v>
      </c>
      <c r="B1673" s="3" t="str">
        <f t="shared" si="26"/>
        <v>Q3-2019</v>
      </c>
      <c r="C1673" t="s">
        <v>15</v>
      </c>
      <c r="D1673">
        <v>31</v>
      </c>
      <c r="E1673" t="s">
        <v>8</v>
      </c>
      <c r="F1673" s="1" t="str">
        <f>TEXT(EnergyDemand__2_14[[#This Row],[Date]],"yyyy")</f>
        <v>2019</v>
      </c>
      <c r="G1673">
        <v>7.9</v>
      </c>
      <c r="H1673">
        <v>12.5</v>
      </c>
      <c r="I1673">
        <v>8.6999999999999993</v>
      </c>
      <c r="J1673">
        <v>0.8</v>
      </c>
      <c r="K1673" t="s">
        <v>22</v>
      </c>
      <c r="L1673" t="s">
        <v>21</v>
      </c>
      <c r="M1673" s="42">
        <v>138858.04500000001</v>
      </c>
      <c r="N1673" s="4">
        <v>110.4700594</v>
      </c>
      <c r="O1673" s="5">
        <v>15339656.4793</v>
      </c>
      <c r="P1673">
        <v>1672</v>
      </c>
    </row>
    <row r="1674" spans="1:16" hidden="1" x14ac:dyDescent="0.3">
      <c r="A1674" s="3">
        <v>43677</v>
      </c>
      <c r="B1674" s="3" t="str">
        <f t="shared" si="26"/>
        <v>Q3-2019</v>
      </c>
      <c r="C1674" t="s">
        <v>15</v>
      </c>
      <c r="D1674">
        <v>31</v>
      </c>
      <c r="E1674" t="s">
        <v>9</v>
      </c>
      <c r="F1674" s="1" t="str">
        <f>TEXT(EnergyDemand__2_14[[#This Row],[Date]],"yyyy")</f>
        <v>2019</v>
      </c>
      <c r="G1674">
        <v>3</v>
      </c>
      <c r="H1674">
        <v>12.5</v>
      </c>
      <c r="I1674">
        <v>11.3</v>
      </c>
      <c r="J1674">
        <v>0</v>
      </c>
      <c r="K1674" t="s">
        <v>22</v>
      </c>
      <c r="L1674" t="s">
        <v>21</v>
      </c>
      <c r="M1674" s="42">
        <v>140275.82999999999</v>
      </c>
      <c r="N1674" s="4">
        <v>153.26684940000001</v>
      </c>
      <c r="O1674" s="5">
        <v>21499634.511100002</v>
      </c>
      <c r="P1674">
        <v>1673</v>
      </c>
    </row>
    <row r="1675" spans="1:16" hidden="1" x14ac:dyDescent="0.3">
      <c r="A1675" s="3">
        <v>43678</v>
      </c>
      <c r="B1675" s="3" t="str">
        <f t="shared" si="26"/>
        <v>Q3-2019</v>
      </c>
      <c r="C1675" t="s">
        <v>16</v>
      </c>
      <c r="D1675">
        <v>31</v>
      </c>
      <c r="E1675" t="s">
        <v>3</v>
      </c>
      <c r="F1675" s="1" t="str">
        <f>TEXT(EnergyDemand__2_14[[#This Row],[Date]],"yyyy")</f>
        <v>2019</v>
      </c>
      <c r="G1675">
        <v>5.8</v>
      </c>
      <c r="H1675">
        <v>13.8</v>
      </c>
      <c r="I1675">
        <v>8.6</v>
      </c>
      <c r="J1675">
        <v>0</v>
      </c>
      <c r="K1675" t="s">
        <v>22</v>
      </c>
      <c r="L1675" t="s">
        <v>21</v>
      </c>
      <c r="M1675" s="42">
        <v>137651.13500000001</v>
      </c>
      <c r="N1675" s="4">
        <v>98.967005540000002</v>
      </c>
      <c r="O1675" s="5">
        <v>13622920.6401</v>
      </c>
      <c r="P1675">
        <v>1674</v>
      </c>
    </row>
    <row r="1676" spans="1:16" hidden="1" x14ac:dyDescent="0.3">
      <c r="A1676" s="3">
        <v>43679</v>
      </c>
      <c r="B1676" s="3" t="str">
        <f t="shared" si="26"/>
        <v>Q3-2019</v>
      </c>
      <c r="C1676" t="s">
        <v>16</v>
      </c>
      <c r="D1676">
        <v>31</v>
      </c>
      <c r="E1676" t="s">
        <v>4</v>
      </c>
      <c r="F1676" s="1" t="str">
        <f>TEXT(EnergyDemand__2_14[[#This Row],[Date]],"yyyy")</f>
        <v>2019</v>
      </c>
      <c r="G1676">
        <v>9.6999999999999993</v>
      </c>
      <c r="H1676">
        <v>12.7</v>
      </c>
      <c r="I1676">
        <v>7.4</v>
      </c>
      <c r="J1676">
        <v>0.4</v>
      </c>
      <c r="K1676" t="s">
        <v>22</v>
      </c>
      <c r="L1676" t="s">
        <v>21</v>
      </c>
      <c r="M1676" s="42">
        <v>135633.89000000001</v>
      </c>
      <c r="N1676" s="4">
        <v>106.56821669999999</v>
      </c>
      <c r="O1676" s="5">
        <v>14454261.781400001</v>
      </c>
      <c r="P1676">
        <v>1675</v>
      </c>
    </row>
    <row r="1677" spans="1:16" hidden="1" x14ac:dyDescent="0.3">
      <c r="A1677" s="3">
        <v>43680</v>
      </c>
      <c r="B1677" s="3" t="str">
        <f t="shared" si="26"/>
        <v>Q3-2019</v>
      </c>
      <c r="C1677" t="s">
        <v>16</v>
      </c>
      <c r="D1677">
        <v>31</v>
      </c>
      <c r="E1677" t="s">
        <v>5</v>
      </c>
      <c r="F1677" s="1" t="str">
        <f>TEXT(EnergyDemand__2_14[[#This Row],[Date]],"yyyy")</f>
        <v>2019</v>
      </c>
      <c r="G1677">
        <v>10</v>
      </c>
      <c r="H1677">
        <v>13.9</v>
      </c>
      <c r="I1677">
        <v>6.2</v>
      </c>
      <c r="J1677">
        <v>0</v>
      </c>
      <c r="K1677" t="s">
        <v>22</v>
      </c>
      <c r="L1677" t="s">
        <v>21</v>
      </c>
      <c r="M1677" s="42">
        <v>119933.7</v>
      </c>
      <c r="N1677" s="4">
        <v>121.53235650000001</v>
      </c>
      <c r="O1677" s="5">
        <v>14575825.184800001</v>
      </c>
      <c r="P1677">
        <v>1676</v>
      </c>
    </row>
    <row r="1678" spans="1:16" hidden="1" x14ac:dyDescent="0.3">
      <c r="A1678" s="3">
        <v>43681</v>
      </c>
      <c r="B1678" s="3" t="str">
        <f t="shared" si="26"/>
        <v>Q3-2019</v>
      </c>
      <c r="C1678" t="s">
        <v>16</v>
      </c>
      <c r="D1678">
        <v>31</v>
      </c>
      <c r="E1678" t="s">
        <v>6</v>
      </c>
      <c r="F1678" s="1" t="str">
        <f>TEXT(EnergyDemand__2_14[[#This Row],[Date]],"yyyy")</f>
        <v>2019</v>
      </c>
      <c r="G1678">
        <v>9.1999999999999993</v>
      </c>
      <c r="H1678">
        <v>13.1</v>
      </c>
      <c r="I1678">
        <v>7.2</v>
      </c>
      <c r="J1678">
        <v>1</v>
      </c>
      <c r="K1678" t="s">
        <v>22</v>
      </c>
      <c r="L1678" t="s">
        <v>21</v>
      </c>
      <c r="M1678" s="42">
        <v>120350.215</v>
      </c>
      <c r="N1678" s="4">
        <v>127.8811699</v>
      </c>
      <c r="O1678" s="5">
        <v>15390526.2919</v>
      </c>
      <c r="P1678">
        <v>1677</v>
      </c>
    </row>
    <row r="1679" spans="1:16" hidden="1" x14ac:dyDescent="0.3">
      <c r="A1679" s="3">
        <v>43682</v>
      </c>
      <c r="B1679" s="3" t="str">
        <f t="shared" si="26"/>
        <v>Q3-2019</v>
      </c>
      <c r="C1679" t="s">
        <v>16</v>
      </c>
      <c r="D1679">
        <v>32</v>
      </c>
      <c r="E1679" t="s">
        <v>7</v>
      </c>
      <c r="F1679" s="1" t="str">
        <f>TEXT(EnergyDemand__2_14[[#This Row],[Date]],"yyyy")</f>
        <v>2019</v>
      </c>
      <c r="G1679">
        <v>10</v>
      </c>
      <c r="H1679">
        <v>15.8</v>
      </c>
      <c r="I1679">
        <v>10.7</v>
      </c>
      <c r="J1679">
        <v>0</v>
      </c>
      <c r="K1679" t="s">
        <v>22</v>
      </c>
      <c r="L1679" t="s">
        <v>21</v>
      </c>
      <c r="M1679" s="42">
        <v>125652.05499999999</v>
      </c>
      <c r="N1679" s="4">
        <v>108.4969239</v>
      </c>
      <c r="O1679" s="5">
        <v>13632861.449200001</v>
      </c>
      <c r="P1679">
        <v>1678</v>
      </c>
    </row>
    <row r="1680" spans="1:16" hidden="1" x14ac:dyDescent="0.3">
      <c r="A1680" s="3">
        <v>43683</v>
      </c>
      <c r="B1680" s="3" t="str">
        <f t="shared" si="26"/>
        <v>Q3-2019</v>
      </c>
      <c r="C1680" t="s">
        <v>16</v>
      </c>
      <c r="D1680">
        <v>32</v>
      </c>
      <c r="E1680" t="s">
        <v>8</v>
      </c>
      <c r="F1680" s="1" t="str">
        <f>TEXT(EnergyDemand__2_14[[#This Row],[Date]],"yyyy")</f>
        <v>2019</v>
      </c>
      <c r="G1680">
        <v>9.1</v>
      </c>
      <c r="H1680">
        <v>13.5</v>
      </c>
      <c r="I1680">
        <v>4.5</v>
      </c>
      <c r="J1680">
        <v>0.4</v>
      </c>
      <c r="K1680" t="s">
        <v>22</v>
      </c>
      <c r="L1680" t="s">
        <v>21</v>
      </c>
      <c r="M1680" s="42">
        <v>132120.39000000001</v>
      </c>
      <c r="N1680" s="4">
        <v>89.427805109999994</v>
      </c>
      <c r="O1680" s="5">
        <v>11815236.488</v>
      </c>
      <c r="P1680">
        <v>1679</v>
      </c>
    </row>
    <row r="1681" spans="1:16" hidden="1" x14ac:dyDescent="0.3">
      <c r="A1681" s="3">
        <v>43684</v>
      </c>
      <c r="B1681" s="3" t="str">
        <f t="shared" si="26"/>
        <v>Q3-2019</v>
      </c>
      <c r="C1681" t="s">
        <v>16</v>
      </c>
      <c r="D1681">
        <v>32</v>
      </c>
      <c r="E1681" t="s">
        <v>9</v>
      </c>
      <c r="F1681" s="1" t="str">
        <f>TEXT(EnergyDemand__2_14[[#This Row],[Date]],"yyyy")</f>
        <v>2019</v>
      </c>
      <c r="G1681">
        <v>9.3000000000000007</v>
      </c>
      <c r="H1681">
        <v>14.1</v>
      </c>
      <c r="I1681">
        <v>7.5</v>
      </c>
      <c r="J1681">
        <v>0</v>
      </c>
      <c r="K1681" t="s">
        <v>22</v>
      </c>
      <c r="L1681" t="s">
        <v>21</v>
      </c>
      <c r="M1681" s="42">
        <v>136315.38</v>
      </c>
      <c r="N1681" s="4">
        <v>129.26252919999999</v>
      </c>
      <c r="O1681" s="5">
        <v>17620470.787700001</v>
      </c>
      <c r="P1681">
        <v>1680</v>
      </c>
    </row>
    <row r="1682" spans="1:16" hidden="1" x14ac:dyDescent="0.3">
      <c r="A1682" s="3">
        <v>43685</v>
      </c>
      <c r="B1682" s="3" t="str">
        <f t="shared" si="26"/>
        <v>Q3-2019</v>
      </c>
      <c r="C1682" t="s">
        <v>16</v>
      </c>
      <c r="D1682">
        <v>32</v>
      </c>
      <c r="E1682" t="s">
        <v>3</v>
      </c>
      <c r="F1682" s="1" t="str">
        <f>TEXT(EnergyDemand__2_14[[#This Row],[Date]],"yyyy")</f>
        <v>2019</v>
      </c>
      <c r="G1682">
        <v>6.7</v>
      </c>
      <c r="H1682">
        <v>13.9</v>
      </c>
      <c r="I1682">
        <v>9.6</v>
      </c>
      <c r="J1682">
        <v>10.8</v>
      </c>
      <c r="K1682" t="s">
        <v>22</v>
      </c>
      <c r="L1682" t="s">
        <v>21</v>
      </c>
      <c r="M1682" s="42">
        <v>133004.73000000001</v>
      </c>
      <c r="N1682" s="4">
        <v>95.454195279999993</v>
      </c>
      <c r="O1682" s="5">
        <v>12695859.4706</v>
      </c>
      <c r="P1682">
        <v>1681</v>
      </c>
    </row>
    <row r="1683" spans="1:16" hidden="1" x14ac:dyDescent="0.3">
      <c r="A1683" s="3">
        <v>43686</v>
      </c>
      <c r="B1683" s="3" t="str">
        <f t="shared" si="26"/>
        <v>Q3-2019</v>
      </c>
      <c r="C1683" t="s">
        <v>16</v>
      </c>
      <c r="D1683">
        <v>32</v>
      </c>
      <c r="E1683" t="s">
        <v>4</v>
      </c>
      <c r="F1683" s="1" t="str">
        <f>TEXT(EnergyDemand__2_14[[#This Row],[Date]],"yyyy")</f>
        <v>2019</v>
      </c>
      <c r="G1683">
        <v>7.8</v>
      </c>
      <c r="H1683">
        <v>10.1</v>
      </c>
      <c r="I1683">
        <v>7.3</v>
      </c>
      <c r="J1683">
        <v>2</v>
      </c>
      <c r="K1683" t="s">
        <v>22</v>
      </c>
      <c r="L1683" t="s">
        <v>21</v>
      </c>
      <c r="M1683" s="42">
        <v>142555.10500000001</v>
      </c>
      <c r="N1683" s="4">
        <v>119.9574815</v>
      </c>
      <c r="O1683" s="5">
        <v>17100551.3708</v>
      </c>
      <c r="P1683">
        <v>1682</v>
      </c>
    </row>
    <row r="1684" spans="1:16" hidden="1" x14ac:dyDescent="0.3">
      <c r="A1684" s="3">
        <v>43687</v>
      </c>
      <c r="B1684" s="3" t="str">
        <f t="shared" si="26"/>
        <v>Q3-2019</v>
      </c>
      <c r="C1684" t="s">
        <v>16</v>
      </c>
      <c r="D1684">
        <v>32</v>
      </c>
      <c r="E1684" t="s">
        <v>5</v>
      </c>
      <c r="F1684" s="1" t="str">
        <f>TEXT(EnergyDemand__2_14[[#This Row],[Date]],"yyyy")</f>
        <v>2019</v>
      </c>
      <c r="G1684">
        <v>5.2</v>
      </c>
      <c r="H1684">
        <v>12.5</v>
      </c>
      <c r="I1684">
        <v>6.6</v>
      </c>
      <c r="J1684">
        <v>4.2</v>
      </c>
      <c r="K1684" t="s">
        <v>22</v>
      </c>
      <c r="L1684" t="s">
        <v>21</v>
      </c>
      <c r="M1684" s="42">
        <v>128554.605</v>
      </c>
      <c r="N1684" s="4">
        <v>94.668808780000006</v>
      </c>
      <c r="O1684" s="5">
        <v>12170111.318499999</v>
      </c>
      <c r="P1684">
        <v>1683</v>
      </c>
    </row>
    <row r="1685" spans="1:16" hidden="1" x14ac:dyDescent="0.3">
      <c r="A1685" s="3">
        <v>43688</v>
      </c>
      <c r="B1685" s="3" t="str">
        <f t="shared" si="26"/>
        <v>Q3-2019</v>
      </c>
      <c r="C1685" t="s">
        <v>16</v>
      </c>
      <c r="D1685">
        <v>32</v>
      </c>
      <c r="E1685" t="s">
        <v>6</v>
      </c>
      <c r="F1685" s="1" t="str">
        <f>TEXT(EnergyDemand__2_14[[#This Row],[Date]],"yyyy")</f>
        <v>2019</v>
      </c>
      <c r="G1685">
        <v>4.8</v>
      </c>
      <c r="H1685">
        <v>12.9</v>
      </c>
      <c r="I1685">
        <v>11.4</v>
      </c>
      <c r="J1685">
        <v>6</v>
      </c>
      <c r="K1685" t="s">
        <v>22</v>
      </c>
      <c r="L1685" t="s">
        <v>21</v>
      </c>
      <c r="M1685" s="42">
        <v>121028.325</v>
      </c>
      <c r="N1685" s="4">
        <v>98.101093950000006</v>
      </c>
      <c r="O1685" s="5">
        <v>11873011.0814</v>
      </c>
      <c r="P1685">
        <v>1684</v>
      </c>
    </row>
    <row r="1686" spans="1:16" hidden="1" x14ac:dyDescent="0.3">
      <c r="A1686" s="3">
        <v>43689</v>
      </c>
      <c r="B1686" s="3" t="str">
        <f t="shared" si="26"/>
        <v>Q3-2019</v>
      </c>
      <c r="C1686" t="s">
        <v>16</v>
      </c>
      <c r="D1686">
        <v>33</v>
      </c>
      <c r="E1686" t="s">
        <v>7</v>
      </c>
      <c r="F1686" s="1" t="str">
        <f>TEXT(EnergyDemand__2_14[[#This Row],[Date]],"yyyy")</f>
        <v>2019</v>
      </c>
      <c r="G1686">
        <v>6.3</v>
      </c>
      <c r="H1686">
        <v>12</v>
      </c>
      <c r="I1686">
        <v>9.9</v>
      </c>
      <c r="J1686">
        <v>8.8000000000000007</v>
      </c>
      <c r="K1686" t="s">
        <v>22</v>
      </c>
      <c r="L1686" t="s">
        <v>21</v>
      </c>
      <c r="M1686" s="42">
        <v>136683.4</v>
      </c>
      <c r="N1686" s="4">
        <v>163.36163669999999</v>
      </c>
      <c r="O1686" s="5">
        <v>22328823.933699999</v>
      </c>
      <c r="P1686">
        <v>1685</v>
      </c>
    </row>
    <row r="1687" spans="1:16" hidden="1" x14ac:dyDescent="0.3">
      <c r="A1687" s="3">
        <v>43690</v>
      </c>
      <c r="B1687" s="3" t="str">
        <f t="shared" si="26"/>
        <v>Q3-2019</v>
      </c>
      <c r="C1687" t="s">
        <v>16</v>
      </c>
      <c r="D1687">
        <v>33</v>
      </c>
      <c r="E1687" t="s">
        <v>8</v>
      </c>
      <c r="F1687" s="1" t="str">
        <f>TEXT(EnergyDemand__2_14[[#This Row],[Date]],"yyyy")</f>
        <v>2019</v>
      </c>
      <c r="G1687">
        <v>8.8000000000000007</v>
      </c>
      <c r="H1687">
        <v>13.1</v>
      </c>
      <c r="I1687">
        <v>7</v>
      </c>
      <c r="J1687">
        <v>0</v>
      </c>
      <c r="K1687" t="s">
        <v>22</v>
      </c>
      <c r="L1687" t="s">
        <v>21</v>
      </c>
      <c r="M1687" s="42">
        <v>141474.26500000001</v>
      </c>
      <c r="N1687" s="4">
        <v>267.34764990000002</v>
      </c>
      <c r="O1687" s="5">
        <v>37822812.269100003</v>
      </c>
      <c r="P1687">
        <v>1686</v>
      </c>
    </row>
    <row r="1688" spans="1:16" hidden="1" x14ac:dyDescent="0.3">
      <c r="A1688" s="3">
        <v>43691</v>
      </c>
      <c r="B1688" s="3" t="str">
        <f t="shared" si="26"/>
        <v>Q3-2019</v>
      </c>
      <c r="C1688" t="s">
        <v>16</v>
      </c>
      <c r="D1688">
        <v>33</v>
      </c>
      <c r="E1688" t="s">
        <v>9</v>
      </c>
      <c r="F1688" s="1" t="str">
        <f>TEXT(EnergyDemand__2_14[[#This Row],[Date]],"yyyy")</f>
        <v>2019</v>
      </c>
      <c r="G1688">
        <v>9.1</v>
      </c>
      <c r="H1688">
        <v>13.8</v>
      </c>
      <c r="I1688">
        <v>6.7</v>
      </c>
      <c r="J1688">
        <v>0.2</v>
      </c>
      <c r="K1688" t="s">
        <v>22</v>
      </c>
      <c r="L1688" t="s">
        <v>21</v>
      </c>
      <c r="M1688" s="42">
        <v>134681.435</v>
      </c>
      <c r="N1688" s="4">
        <v>123.8521422</v>
      </c>
      <c r="O1688" s="5">
        <v>16680584.2393</v>
      </c>
      <c r="P1688">
        <v>1687</v>
      </c>
    </row>
    <row r="1689" spans="1:16" hidden="1" x14ac:dyDescent="0.3">
      <c r="A1689" s="3">
        <v>43692</v>
      </c>
      <c r="B1689" s="3" t="str">
        <f t="shared" si="26"/>
        <v>Q3-2019</v>
      </c>
      <c r="C1689" t="s">
        <v>16</v>
      </c>
      <c r="D1689">
        <v>33</v>
      </c>
      <c r="E1689" t="s">
        <v>3</v>
      </c>
      <c r="F1689" s="1" t="str">
        <f>TEXT(EnergyDemand__2_14[[#This Row],[Date]],"yyyy")</f>
        <v>2019</v>
      </c>
      <c r="G1689">
        <v>7.3</v>
      </c>
      <c r="H1689">
        <v>16.2</v>
      </c>
      <c r="I1689">
        <v>10.5</v>
      </c>
      <c r="J1689">
        <v>0</v>
      </c>
      <c r="K1689" t="s">
        <v>22</v>
      </c>
      <c r="L1689" t="s">
        <v>21</v>
      </c>
      <c r="M1689" s="42">
        <v>128119.715</v>
      </c>
      <c r="N1689" s="4">
        <v>76.350980870000001</v>
      </c>
      <c r="O1689" s="5">
        <v>9782065.909</v>
      </c>
      <c r="P1689">
        <v>1688</v>
      </c>
    </row>
    <row r="1690" spans="1:16" hidden="1" x14ac:dyDescent="0.3">
      <c r="A1690" s="3">
        <v>43693</v>
      </c>
      <c r="B1690" s="3" t="str">
        <f t="shared" si="26"/>
        <v>Q3-2019</v>
      </c>
      <c r="C1690" t="s">
        <v>16</v>
      </c>
      <c r="D1690">
        <v>33</v>
      </c>
      <c r="E1690" t="s">
        <v>4</v>
      </c>
      <c r="F1690" s="1" t="str">
        <f>TEXT(EnergyDemand__2_14[[#This Row],[Date]],"yyyy")</f>
        <v>2019</v>
      </c>
      <c r="G1690">
        <v>10.6</v>
      </c>
      <c r="H1690">
        <v>16.899999999999999</v>
      </c>
      <c r="I1690">
        <v>6.3</v>
      </c>
      <c r="J1690">
        <v>0</v>
      </c>
      <c r="K1690" t="s">
        <v>22</v>
      </c>
      <c r="L1690" t="s">
        <v>21</v>
      </c>
      <c r="M1690" s="42">
        <v>129781.155</v>
      </c>
      <c r="N1690" s="4">
        <v>100.0115921</v>
      </c>
      <c r="O1690" s="5">
        <v>12979619.936100001</v>
      </c>
      <c r="P1690">
        <v>1689</v>
      </c>
    </row>
    <row r="1691" spans="1:16" hidden="1" x14ac:dyDescent="0.3">
      <c r="A1691" s="3">
        <v>43694</v>
      </c>
      <c r="B1691" s="3" t="str">
        <f t="shared" si="26"/>
        <v>Q3-2019</v>
      </c>
      <c r="C1691" t="s">
        <v>16</v>
      </c>
      <c r="D1691">
        <v>33</v>
      </c>
      <c r="E1691" t="s">
        <v>5</v>
      </c>
      <c r="F1691" s="1" t="str">
        <f>TEXT(EnergyDemand__2_14[[#This Row],[Date]],"yyyy")</f>
        <v>2019</v>
      </c>
      <c r="G1691">
        <v>7</v>
      </c>
      <c r="H1691">
        <v>16.5</v>
      </c>
      <c r="I1691">
        <v>13.4</v>
      </c>
      <c r="J1691">
        <v>3.8</v>
      </c>
      <c r="K1691" t="s">
        <v>22</v>
      </c>
      <c r="L1691" t="s">
        <v>21</v>
      </c>
      <c r="M1691" s="42">
        <v>115460.6</v>
      </c>
      <c r="N1691" s="4">
        <v>75.491413320000007</v>
      </c>
      <c r="O1691" s="5">
        <v>8716283.8768000007</v>
      </c>
      <c r="P1691">
        <v>1690</v>
      </c>
    </row>
    <row r="1692" spans="1:16" hidden="1" x14ac:dyDescent="0.3">
      <c r="A1692" s="3">
        <v>43695</v>
      </c>
      <c r="B1692" s="3" t="str">
        <f t="shared" si="26"/>
        <v>Q3-2019</v>
      </c>
      <c r="C1692" t="s">
        <v>16</v>
      </c>
      <c r="D1692">
        <v>33</v>
      </c>
      <c r="E1692" t="s">
        <v>6</v>
      </c>
      <c r="F1692" s="1" t="str">
        <f>TEXT(EnergyDemand__2_14[[#This Row],[Date]],"yyyy")</f>
        <v>2019</v>
      </c>
      <c r="G1692">
        <v>8.8000000000000007</v>
      </c>
      <c r="H1692">
        <v>19.399999999999999</v>
      </c>
      <c r="I1692">
        <v>9.3000000000000007</v>
      </c>
      <c r="J1692">
        <v>0</v>
      </c>
      <c r="K1692" t="s">
        <v>22</v>
      </c>
      <c r="L1692" t="s">
        <v>21</v>
      </c>
      <c r="M1692" s="42">
        <v>110816.375</v>
      </c>
      <c r="N1692" s="4">
        <v>52.024492690000002</v>
      </c>
      <c r="O1692" s="5">
        <v>5765165.6911000004</v>
      </c>
      <c r="P1692">
        <v>1691</v>
      </c>
    </row>
    <row r="1693" spans="1:16" hidden="1" x14ac:dyDescent="0.3">
      <c r="A1693" s="3">
        <v>43696</v>
      </c>
      <c r="B1693" s="3" t="str">
        <f t="shared" si="26"/>
        <v>Q3-2019</v>
      </c>
      <c r="C1693" t="s">
        <v>16</v>
      </c>
      <c r="D1693">
        <v>34</v>
      </c>
      <c r="E1693" t="s">
        <v>7</v>
      </c>
      <c r="F1693" s="1" t="str">
        <f>TEXT(EnergyDemand__2_14[[#This Row],[Date]],"yyyy")</f>
        <v>2019</v>
      </c>
      <c r="G1693">
        <v>5.8</v>
      </c>
      <c r="H1693">
        <v>12.3</v>
      </c>
      <c r="I1693">
        <v>12.8</v>
      </c>
      <c r="J1693">
        <v>4</v>
      </c>
      <c r="K1693" t="s">
        <v>22</v>
      </c>
      <c r="L1693" t="s">
        <v>21</v>
      </c>
      <c r="M1693" s="42">
        <v>131067.25</v>
      </c>
      <c r="N1693" s="4">
        <v>81.723625240000004</v>
      </c>
      <c r="O1693" s="5">
        <v>10711290.8202</v>
      </c>
      <c r="P1693">
        <v>1692</v>
      </c>
    </row>
    <row r="1694" spans="1:16" hidden="1" x14ac:dyDescent="0.3">
      <c r="A1694" s="3">
        <v>43697</v>
      </c>
      <c r="B1694" s="3" t="str">
        <f t="shared" si="26"/>
        <v>Q3-2019</v>
      </c>
      <c r="C1694" t="s">
        <v>16</v>
      </c>
      <c r="D1694">
        <v>34</v>
      </c>
      <c r="E1694" t="s">
        <v>8</v>
      </c>
      <c r="F1694" s="1" t="str">
        <f>TEXT(EnergyDemand__2_14[[#This Row],[Date]],"yyyy")</f>
        <v>2019</v>
      </c>
      <c r="G1694">
        <v>7.6</v>
      </c>
      <c r="H1694">
        <v>17</v>
      </c>
      <c r="I1694">
        <v>7.2</v>
      </c>
      <c r="J1694">
        <v>0.4</v>
      </c>
      <c r="K1694" t="s">
        <v>22</v>
      </c>
      <c r="L1694" t="s">
        <v>21</v>
      </c>
      <c r="M1694" s="42">
        <v>131438.54999999999</v>
      </c>
      <c r="N1694" s="4">
        <v>61.926547419999999</v>
      </c>
      <c r="O1694" s="5">
        <v>8139535.5993999997</v>
      </c>
      <c r="P1694">
        <v>1693</v>
      </c>
    </row>
    <row r="1695" spans="1:16" hidden="1" x14ac:dyDescent="0.3">
      <c r="A1695" s="3">
        <v>43698</v>
      </c>
      <c r="B1695" s="3" t="str">
        <f t="shared" si="26"/>
        <v>Q3-2019</v>
      </c>
      <c r="C1695" t="s">
        <v>16</v>
      </c>
      <c r="D1695">
        <v>34</v>
      </c>
      <c r="E1695" t="s">
        <v>9</v>
      </c>
      <c r="F1695" s="1" t="str">
        <f>TEXT(EnergyDemand__2_14[[#This Row],[Date]],"yyyy")</f>
        <v>2019</v>
      </c>
      <c r="G1695">
        <v>11.5</v>
      </c>
      <c r="H1695">
        <v>16.600000000000001</v>
      </c>
      <c r="I1695">
        <v>11.5</v>
      </c>
      <c r="J1695">
        <v>0.2</v>
      </c>
      <c r="K1695" t="s">
        <v>22</v>
      </c>
      <c r="L1695" t="s">
        <v>21</v>
      </c>
      <c r="M1695" s="42">
        <v>120747.08</v>
      </c>
      <c r="N1695" s="4">
        <v>54.386880320000003</v>
      </c>
      <c r="O1695" s="5">
        <v>6567056.9889000002</v>
      </c>
      <c r="P1695">
        <v>1694</v>
      </c>
    </row>
    <row r="1696" spans="1:16" hidden="1" x14ac:dyDescent="0.3">
      <c r="A1696" s="3">
        <v>43699</v>
      </c>
      <c r="B1696" s="3" t="str">
        <f t="shared" si="26"/>
        <v>Q3-2019</v>
      </c>
      <c r="C1696" t="s">
        <v>16</v>
      </c>
      <c r="D1696">
        <v>34</v>
      </c>
      <c r="E1696" t="s">
        <v>3</v>
      </c>
      <c r="F1696" s="1" t="str">
        <f>TEXT(EnergyDemand__2_14[[#This Row],[Date]],"yyyy")</f>
        <v>2019</v>
      </c>
      <c r="G1696">
        <v>9.6</v>
      </c>
      <c r="H1696">
        <v>13</v>
      </c>
      <c r="I1696">
        <v>11.3</v>
      </c>
      <c r="J1696">
        <v>1.6</v>
      </c>
      <c r="K1696" t="s">
        <v>22</v>
      </c>
      <c r="L1696" t="s">
        <v>21</v>
      </c>
      <c r="M1696" s="42">
        <v>127697.99</v>
      </c>
      <c r="N1696" s="4">
        <v>89.139147589999993</v>
      </c>
      <c r="O1696" s="5">
        <v>11382889.977600001</v>
      </c>
      <c r="P1696">
        <v>1695</v>
      </c>
    </row>
    <row r="1697" spans="1:16" hidden="1" x14ac:dyDescent="0.3">
      <c r="A1697" s="3">
        <v>43700</v>
      </c>
      <c r="B1697" s="3" t="str">
        <f t="shared" si="26"/>
        <v>Q3-2019</v>
      </c>
      <c r="C1697" t="s">
        <v>16</v>
      </c>
      <c r="D1697">
        <v>34</v>
      </c>
      <c r="E1697" t="s">
        <v>4</v>
      </c>
      <c r="F1697" s="1" t="str">
        <f>TEXT(EnergyDemand__2_14[[#This Row],[Date]],"yyyy")</f>
        <v>2019</v>
      </c>
      <c r="G1697">
        <v>3.8</v>
      </c>
      <c r="H1697">
        <v>15.1</v>
      </c>
      <c r="I1697">
        <v>14.5</v>
      </c>
      <c r="J1697">
        <v>0</v>
      </c>
      <c r="K1697" t="s">
        <v>22</v>
      </c>
      <c r="L1697" t="s">
        <v>21</v>
      </c>
      <c r="M1697" s="42">
        <v>126763.36500000001</v>
      </c>
      <c r="N1697" s="4">
        <v>91.098931109999995</v>
      </c>
      <c r="O1697" s="5">
        <v>11548007.055400001</v>
      </c>
      <c r="P1697">
        <v>1696</v>
      </c>
    </row>
    <row r="1698" spans="1:16" hidden="1" x14ac:dyDescent="0.3">
      <c r="A1698" s="3">
        <v>43701</v>
      </c>
      <c r="B1698" s="3" t="str">
        <f t="shared" si="26"/>
        <v>Q3-2019</v>
      </c>
      <c r="C1698" t="s">
        <v>16</v>
      </c>
      <c r="D1698">
        <v>34</v>
      </c>
      <c r="E1698" t="s">
        <v>5</v>
      </c>
      <c r="F1698" s="1" t="str">
        <f>TEXT(EnergyDemand__2_14[[#This Row],[Date]],"yyyy")</f>
        <v>2019</v>
      </c>
      <c r="G1698">
        <v>7.9</v>
      </c>
      <c r="H1698">
        <v>18</v>
      </c>
      <c r="I1698">
        <v>13</v>
      </c>
      <c r="J1698">
        <v>0</v>
      </c>
      <c r="K1698" t="s">
        <v>22</v>
      </c>
      <c r="L1698" t="s">
        <v>21</v>
      </c>
      <c r="M1698" s="42">
        <v>107303.47500000001</v>
      </c>
      <c r="N1698" s="4">
        <v>55.149898819999997</v>
      </c>
      <c r="O1698" s="5">
        <v>5917775.7893000003</v>
      </c>
      <c r="P1698">
        <v>1697</v>
      </c>
    </row>
    <row r="1699" spans="1:16" hidden="1" x14ac:dyDescent="0.3">
      <c r="A1699" s="3">
        <v>43702</v>
      </c>
      <c r="B1699" s="3" t="str">
        <f t="shared" si="26"/>
        <v>Q3-2019</v>
      </c>
      <c r="C1699" t="s">
        <v>16</v>
      </c>
      <c r="D1699">
        <v>34</v>
      </c>
      <c r="E1699" t="s">
        <v>6</v>
      </c>
      <c r="F1699" s="1" t="str">
        <f>TEXT(EnergyDemand__2_14[[#This Row],[Date]],"yyyy")</f>
        <v>2019</v>
      </c>
      <c r="G1699">
        <v>6.5</v>
      </c>
      <c r="H1699">
        <v>12.9</v>
      </c>
      <c r="I1699">
        <v>13.9</v>
      </c>
      <c r="J1699">
        <v>1.2</v>
      </c>
      <c r="K1699" t="s">
        <v>22</v>
      </c>
      <c r="L1699" t="s">
        <v>21</v>
      </c>
      <c r="M1699" s="42">
        <v>113980.3</v>
      </c>
      <c r="N1699" s="4">
        <v>119.3055933</v>
      </c>
      <c r="O1699" s="5">
        <v>13598487.316</v>
      </c>
      <c r="P1699">
        <v>1698</v>
      </c>
    </row>
    <row r="1700" spans="1:16" hidden="1" x14ac:dyDescent="0.3">
      <c r="A1700" s="3">
        <v>43703</v>
      </c>
      <c r="B1700" s="3" t="str">
        <f t="shared" si="26"/>
        <v>Q3-2019</v>
      </c>
      <c r="C1700" t="s">
        <v>16</v>
      </c>
      <c r="D1700">
        <v>35</v>
      </c>
      <c r="E1700" t="s">
        <v>7</v>
      </c>
      <c r="F1700" s="1" t="str">
        <f>TEXT(EnergyDemand__2_14[[#This Row],[Date]],"yyyy")</f>
        <v>2019</v>
      </c>
      <c r="G1700">
        <v>5.3</v>
      </c>
      <c r="H1700">
        <v>14.4</v>
      </c>
      <c r="I1700">
        <v>14.7</v>
      </c>
      <c r="J1700">
        <v>0</v>
      </c>
      <c r="K1700" t="s">
        <v>22</v>
      </c>
      <c r="L1700" t="s">
        <v>21</v>
      </c>
      <c r="M1700" s="42">
        <v>132704.36499999999</v>
      </c>
      <c r="N1700" s="4">
        <v>142.18481030000001</v>
      </c>
      <c r="O1700" s="5">
        <v>18868544.963500001</v>
      </c>
      <c r="P1700">
        <v>1699</v>
      </c>
    </row>
    <row r="1701" spans="1:16" hidden="1" x14ac:dyDescent="0.3">
      <c r="A1701" s="3">
        <v>43704</v>
      </c>
      <c r="B1701" s="3" t="str">
        <f t="shared" si="26"/>
        <v>Q3-2019</v>
      </c>
      <c r="C1701" t="s">
        <v>16</v>
      </c>
      <c r="D1701">
        <v>35</v>
      </c>
      <c r="E1701" t="s">
        <v>8</v>
      </c>
      <c r="F1701" s="1" t="str">
        <f>TEXT(EnergyDemand__2_14[[#This Row],[Date]],"yyyy")</f>
        <v>2019</v>
      </c>
      <c r="G1701">
        <v>4.2</v>
      </c>
      <c r="H1701">
        <v>15.3</v>
      </c>
      <c r="I1701">
        <v>12.9</v>
      </c>
      <c r="J1701">
        <v>0</v>
      </c>
      <c r="K1701" t="s">
        <v>22</v>
      </c>
      <c r="L1701" t="s">
        <v>21</v>
      </c>
      <c r="M1701" s="42">
        <v>130964.88499999999</v>
      </c>
      <c r="N1701" s="4">
        <v>131.1074194</v>
      </c>
      <c r="O1701" s="5">
        <v>17170468.104400001</v>
      </c>
      <c r="P1701">
        <v>1700</v>
      </c>
    </row>
    <row r="1702" spans="1:16" hidden="1" x14ac:dyDescent="0.3">
      <c r="A1702" s="3">
        <v>43705</v>
      </c>
      <c r="B1702" s="3" t="str">
        <f t="shared" si="26"/>
        <v>Q3-2019</v>
      </c>
      <c r="C1702" t="s">
        <v>16</v>
      </c>
      <c r="D1702">
        <v>35</v>
      </c>
      <c r="E1702" t="s">
        <v>9</v>
      </c>
      <c r="F1702" s="1" t="str">
        <f>TEXT(EnergyDemand__2_14[[#This Row],[Date]],"yyyy")</f>
        <v>2019</v>
      </c>
      <c r="G1702">
        <v>8.3000000000000007</v>
      </c>
      <c r="H1702">
        <v>13.4</v>
      </c>
      <c r="I1702">
        <v>5</v>
      </c>
      <c r="J1702">
        <v>0</v>
      </c>
      <c r="K1702" t="s">
        <v>22</v>
      </c>
      <c r="L1702" t="s">
        <v>21</v>
      </c>
      <c r="M1702" s="42">
        <v>137660.94</v>
      </c>
      <c r="N1702" s="4">
        <v>140.94202110000001</v>
      </c>
      <c r="O1702" s="5">
        <v>19402211.110100001</v>
      </c>
      <c r="P1702">
        <v>1701</v>
      </c>
    </row>
    <row r="1703" spans="1:16" hidden="1" x14ac:dyDescent="0.3">
      <c r="A1703" s="3">
        <v>43706</v>
      </c>
      <c r="B1703" s="3" t="str">
        <f t="shared" si="26"/>
        <v>Q3-2019</v>
      </c>
      <c r="C1703" t="s">
        <v>16</v>
      </c>
      <c r="D1703">
        <v>35</v>
      </c>
      <c r="E1703" t="s">
        <v>3</v>
      </c>
      <c r="F1703" s="1" t="str">
        <f>TEXT(EnergyDemand__2_14[[#This Row],[Date]],"yyyy")</f>
        <v>2019</v>
      </c>
      <c r="G1703">
        <v>6.1</v>
      </c>
      <c r="H1703">
        <v>13</v>
      </c>
      <c r="I1703">
        <v>13.2</v>
      </c>
      <c r="J1703">
        <v>6.2</v>
      </c>
      <c r="K1703" t="s">
        <v>22</v>
      </c>
      <c r="L1703" t="s">
        <v>21</v>
      </c>
      <c r="M1703" s="42">
        <v>134233.345</v>
      </c>
      <c r="N1703" s="4">
        <v>135.2468604</v>
      </c>
      <c r="O1703" s="5">
        <v>18154638.472199999</v>
      </c>
      <c r="P1703">
        <v>1702</v>
      </c>
    </row>
    <row r="1704" spans="1:16" hidden="1" x14ac:dyDescent="0.3">
      <c r="A1704" s="3">
        <v>43707</v>
      </c>
      <c r="B1704" s="3" t="str">
        <f t="shared" si="26"/>
        <v>Q3-2019</v>
      </c>
      <c r="C1704" t="s">
        <v>16</v>
      </c>
      <c r="D1704">
        <v>35</v>
      </c>
      <c r="E1704" t="s">
        <v>4</v>
      </c>
      <c r="F1704" s="1" t="str">
        <f>TEXT(EnergyDemand__2_14[[#This Row],[Date]],"yyyy")</f>
        <v>2019</v>
      </c>
      <c r="G1704">
        <v>2.2999999999999998</v>
      </c>
      <c r="H1704">
        <v>15.3</v>
      </c>
      <c r="I1704">
        <v>15.6</v>
      </c>
      <c r="J1704">
        <v>0.2</v>
      </c>
      <c r="K1704" t="s">
        <v>22</v>
      </c>
      <c r="L1704" t="s">
        <v>21</v>
      </c>
      <c r="M1704" s="42">
        <v>131871.07999999999</v>
      </c>
      <c r="N1704" s="4">
        <v>185.2052836</v>
      </c>
      <c r="O1704" s="5">
        <v>24423220.77</v>
      </c>
      <c r="P1704">
        <v>1703</v>
      </c>
    </row>
    <row r="1705" spans="1:16" hidden="1" x14ac:dyDescent="0.3">
      <c r="A1705" s="3">
        <v>43708</v>
      </c>
      <c r="B1705" s="3" t="str">
        <f t="shared" si="26"/>
        <v>Q3-2019</v>
      </c>
      <c r="C1705" t="s">
        <v>16</v>
      </c>
      <c r="D1705">
        <v>35</v>
      </c>
      <c r="E1705" t="s">
        <v>5</v>
      </c>
      <c r="F1705" s="1" t="str">
        <f>TEXT(EnergyDemand__2_14[[#This Row],[Date]],"yyyy")</f>
        <v>2019</v>
      </c>
      <c r="G1705">
        <v>5</v>
      </c>
      <c r="H1705">
        <v>18.2</v>
      </c>
      <c r="I1705">
        <v>15.8</v>
      </c>
      <c r="J1705">
        <v>0</v>
      </c>
      <c r="K1705" t="s">
        <v>22</v>
      </c>
      <c r="L1705" t="s">
        <v>21</v>
      </c>
      <c r="M1705" s="42">
        <v>107616.03</v>
      </c>
      <c r="N1705" s="4">
        <v>79.347198370000001</v>
      </c>
      <c r="O1705" s="5">
        <v>8539030.4802000001</v>
      </c>
      <c r="P1705">
        <v>1704</v>
      </c>
    </row>
    <row r="1706" spans="1:16" hidden="1" x14ac:dyDescent="0.3">
      <c r="A1706" s="3">
        <v>43709</v>
      </c>
      <c r="B1706" s="3" t="str">
        <f t="shared" si="26"/>
        <v>Q3-2019</v>
      </c>
      <c r="C1706" t="s">
        <v>17</v>
      </c>
      <c r="D1706">
        <v>35</v>
      </c>
      <c r="E1706" t="s">
        <v>6</v>
      </c>
      <c r="F1706" s="1" t="str">
        <f>TEXT(EnergyDemand__2_14[[#This Row],[Date]],"yyyy")</f>
        <v>2019</v>
      </c>
      <c r="G1706">
        <v>11.1</v>
      </c>
      <c r="H1706">
        <v>19.600000000000001</v>
      </c>
      <c r="I1706">
        <v>9.4</v>
      </c>
      <c r="J1706">
        <v>0</v>
      </c>
      <c r="K1706" t="s">
        <v>22</v>
      </c>
      <c r="L1706" t="s">
        <v>21</v>
      </c>
      <c r="M1706" s="42">
        <v>106779.47500000001</v>
      </c>
      <c r="N1706" s="4">
        <v>75.512741539999993</v>
      </c>
      <c r="O1706" s="5">
        <v>8063210.8975</v>
      </c>
      <c r="P1706">
        <v>1705</v>
      </c>
    </row>
    <row r="1707" spans="1:16" hidden="1" x14ac:dyDescent="0.3">
      <c r="A1707" s="3">
        <v>43710</v>
      </c>
      <c r="B1707" s="3" t="str">
        <f t="shared" si="26"/>
        <v>Q3-2019</v>
      </c>
      <c r="C1707" t="s">
        <v>17</v>
      </c>
      <c r="D1707">
        <v>36</v>
      </c>
      <c r="E1707" t="s">
        <v>7</v>
      </c>
      <c r="F1707" s="1" t="str">
        <f>TEXT(EnergyDemand__2_14[[#This Row],[Date]],"yyyy")</f>
        <v>2019</v>
      </c>
      <c r="G1707">
        <v>10.199999999999999</v>
      </c>
      <c r="H1707">
        <v>17.600000000000001</v>
      </c>
      <c r="I1707">
        <v>13.8</v>
      </c>
      <c r="J1707">
        <v>2.4</v>
      </c>
      <c r="K1707" t="s">
        <v>22</v>
      </c>
      <c r="L1707" t="s">
        <v>21</v>
      </c>
      <c r="M1707" s="42">
        <v>121697.38</v>
      </c>
      <c r="N1707" s="4">
        <v>92.691088919999999</v>
      </c>
      <c r="O1707" s="5">
        <v>11280262.6709</v>
      </c>
      <c r="P1707">
        <v>1706</v>
      </c>
    </row>
    <row r="1708" spans="1:16" hidden="1" x14ac:dyDescent="0.3">
      <c r="A1708" s="3">
        <v>43711</v>
      </c>
      <c r="B1708" s="3" t="str">
        <f t="shared" si="26"/>
        <v>Q3-2019</v>
      </c>
      <c r="C1708" t="s">
        <v>17</v>
      </c>
      <c r="D1708">
        <v>36</v>
      </c>
      <c r="E1708" t="s">
        <v>8</v>
      </c>
      <c r="F1708" s="1" t="str">
        <f>TEXT(EnergyDemand__2_14[[#This Row],[Date]],"yyyy")</f>
        <v>2019</v>
      </c>
      <c r="G1708">
        <v>9.1999999999999993</v>
      </c>
      <c r="H1708">
        <v>19.600000000000001</v>
      </c>
      <c r="I1708">
        <v>16.399999999999999</v>
      </c>
      <c r="J1708">
        <v>0.6</v>
      </c>
      <c r="K1708" t="s">
        <v>22</v>
      </c>
      <c r="L1708" t="s">
        <v>21</v>
      </c>
      <c r="M1708" s="42">
        <v>118871.215</v>
      </c>
      <c r="N1708" s="4">
        <v>114.88625949999999</v>
      </c>
      <c r="O1708" s="5">
        <v>13656669.253599999</v>
      </c>
      <c r="P1708">
        <v>1707</v>
      </c>
    </row>
    <row r="1709" spans="1:16" hidden="1" x14ac:dyDescent="0.3">
      <c r="A1709" s="3">
        <v>43712</v>
      </c>
      <c r="B1709" s="3" t="str">
        <f t="shared" si="26"/>
        <v>Q3-2019</v>
      </c>
      <c r="C1709" t="s">
        <v>17</v>
      </c>
      <c r="D1709">
        <v>36</v>
      </c>
      <c r="E1709" t="s">
        <v>9</v>
      </c>
      <c r="F1709" s="1" t="str">
        <f>TEXT(EnergyDemand__2_14[[#This Row],[Date]],"yyyy")</f>
        <v>2019</v>
      </c>
      <c r="G1709">
        <v>8.1999999999999993</v>
      </c>
      <c r="H1709">
        <v>18.7</v>
      </c>
      <c r="I1709">
        <v>15.1</v>
      </c>
      <c r="J1709">
        <v>0</v>
      </c>
      <c r="K1709" t="s">
        <v>22</v>
      </c>
      <c r="L1709" t="s">
        <v>21</v>
      </c>
      <c r="M1709" s="42">
        <v>122652.81</v>
      </c>
      <c r="N1709" s="4">
        <v>144.39343450000001</v>
      </c>
      <c r="O1709" s="5">
        <v>17710260.487</v>
      </c>
      <c r="P1709">
        <v>1708</v>
      </c>
    </row>
    <row r="1710" spans="1:16" hidden="1" x14ac:dyDescent="0.3">
      <c r="A1710" s="3">
        <v>43713</v>
      </c>
      <c r="B1710" s="3" t="str">
        <f t="shared" si="26"/>
        <v>Q3-2019</v>
      </c>
      <c r="C1710" t="s">
        <v>17</v>
      </c>
      <c r="D1710">
        <v>36</v>
      </c>
      <c r="E1710" t="s">
        <v>3</v>
      </c>
      <c r="F1710" s="1" t="str">
        <f>TEXT(EnergyDemand__2_14[[#This Row],[Date]],"yyyy")</f>
        <v>2019</v>
      </c>
      <c r="G1710">
        <v>8.6999999999999993</v>
      </c>
      <c r="H1710">
        <v>21.2</v>
      </c>
      <c r="I1710">
        <v>14.8</v>
      </c>
      <c r="J1710">
        <v>3.4</v>
      </c>
      <c r="K1710" t="s">
        <v>22</v>
      </c>
      <c r="L1710" t="s">
        <v>21</v>
      </c>
      <c r="M1710" s="42">
        <v>120223.175</v>
      </c>
      <c r="N1710" s="4">
        <v>99.345443470000006</v>
      </c>
      <c r="O1710" s="5">
        <v>11943624.6357</v>
      </c>
      <c r="P1710">
        <v>1709</v>
      </c>
    </row>
    <row r="1711" spans="1:16" hidden="1" x14ac:dyDescent="0.3">
      <c r="A1711" s="3">
        <v>43714</v>
      </c>
      <c r="B1711" s="3" t="str">
        <f t="shared" si="26"/>
        <v>Q3-2019</v>
      </c>
      <c r="C1711" t="s">
        <v>17</v>
      </c>
      <c r="D1711">
        <v>36</v>
      </c>
      <c r="E1711" t="s">
        <v>4</v>
      </c>
      <c r="F1711" s="1" t="str">
        <f>TEXT(EnergyDemand__2_14[[#This Row],[Date]],"yyyy")</f>
        <v>2019</v>
      </c>
      <c r="G1711">
        <v>11.3</v>
      </c>
      <c r="H1711">
        <v>16</v>
      </c>
      <c r="I1711">
        <v>10.4</v>
      </c>
      <c r="J1711">
        <v>2</v>
      </c>
      <c r="K1711" t="s">
        <v>22</v>
      </c>
      <c r="L1711" t="s">
        <v>21</v>
      </c>
      <c r="M1711" s="42">
        <v>122222.69</v>
      </c>
      <c r="N1711" s="4">
        <v>67.972754190000003</v>
      </c>
      <c r="O1711" s="5">
        <v>8307812.8638000004</v>
      </c>
      <c r="P1711">
        <v>1710</v>
      </c>
    </row>
    <row r="1712" spans="1:16" hidden="1" x14ac:dyDescent="0.3">
      <c r="A1712" s="3">
        <v>43715</v>
      </c>
      <c r="B1712" s="3" t="str">
        <f t="shared" si="26"/>
        <v>Q3-2019</v>
      </c>
      <c r="C1712" t="s">
        <v>17</v>
      </c>
      <c r="D1712">
        <v>36</v>
      </c>
      <c r="E1712" t="s">
        <v>5</v>
      </c>
      <c r="F1712" s="1" t="str">
        <f>TEXT(EnergyDemand__2_14[[#This Row],[Date]],"yyyy")</f>
        <v>2019</v>
      </c>
      <c r="G1712">
        <v>8.8000000000000007</v>
      </c>
      <c r="H1712">
        <v>12.9</v>
      </c>
      <c r="I1712">
        <v>11.3</v>
      </c>
      <c r="J1712">
        <v>1</v>
      </c>
      <c r="K1712" t="s">
        <v>22</v>
      </c>
      <c r="L1712" t="s">
        <v>21</v>
      </c>
      <c r="M1712" s="42">
        <v>115200.19</v>
      </c>
      <c r="N1712" s="4">
        <v>73.467962999999997</v>
      </c>
      <c r="O1712" s="5">
        <v>8463523.2964999992</v>
      </c>
      <c r="P1712">
        <v>1711</v>
      </c>
    </row>
    <row r="1713" spans="1:16" hidden="1" x14ac:dyDescent="0.3">
      <c r="A1713" s="3">
        <v>43716</v>
      </c>
      <c r="B1713" s="3" t="str">
        <f t="shared" si="26"/>
        <v>Q3-2019</v>
      </c>
      <c r="C1713" t="s">
        <v>17</v>
      </c>
      <c r="D1713">
        <v>36</v>
      </c>
      <c r="E1713" t="s">
        <v>6</v>
      </c>
      <c r="F1713" s="1" t="str">
        <f>TEXT(EnergyDemand__2_14[[#This Row],[Date]],"yyyy")</f>
        <v>2019</v>
      </c>
      <c r="G1713">
        <v>8.1999999999999993</v>
      </c>
      <c r="H1713">
        <v>15.1</v>
      </c>
      <c r="I1713">
        <v>9.5</v>
      </c>
      <c r="J1713">
        <v>0.6</v>
      </c>
      <c r="K1713" t="s">
        <v>22</v>
      </c>
      <c r="L1713" t="s">
        <v>21</v>
      </c>
      <c r="M1713" s="42">
        <v>116999.07</v>
      </c>
      <c r="N1713" s="4">
        <v>65.376438919999998</v>
      </c>
      <c r="O1713" s="5">
        <v>7648982.5536000002</v>
      </c>
      <c r="P1713">
        <v>1712</v>
      </c>
    </row>
    <row r="1714" spans="1:16" hidden="1" x14ac:dyDescent="0.3">
      <c r="A1714" s="3">
        <v>43717</v>
      </c>
      <c r="B1714" s="3" t="str">
        <f t="shared" si="26"/>
        <v>Q3-2019</v>
      </c>
      <c r="C1714" t="s">
        <v>17</v>
      </c>
      <c r="D1714">
        <v>37</v>
      </c>
      <c r="E1714" t="s">
        <v>7</v>
      </c>
      <c r="F1714" s="1" t="str">
        <f>TEXT(EnergyDemand__2_14[[#This Row],[Date]],"yyyy")</f>
        <v>2019</v>
      </c>
      <c r="G1714">
        <v>6.8</v>
      </c>
      <c r="H1714">
        <v>12.8</v>
      </c>
      <c r="I1714">
        <v>14.4</v>
      </c>
      <c r="J1714">
        <v>5.6</v>
      </c>
      <c r="K1714" t="s">
        <v>22</v>
      </c>
      <c r="L1714" t="s">
        <v>21</v>
      </c>
      <c r="M1714" s="42">
        <v>130448.11500000001</v>
      </c>
      <c r="N1714" s="4">
        <v>92.613968850000006</v>
      </c>
      <c r="O1714" s="5">
        <v>12081317.6592</v>
      </c>
      <c r="P1714">
        <v>1713</v>
      </c>
    </row>
    <row r="1715" spans="1:16" hidden="1" x14ac:dyDescent="0.3">
      <c r="A1715" s="3">
        <v>43718</v>
      </c>
      <c r="B1715" s="3" t="str">
        <f t="shared" si="26"/>
        <v>Q3-2019</v>
      </c>
      <c r="C1715" t="s">
        <v>17</v>
      </c>
      <c r="D1715">
        <v>37</v>
      </c>
      <c r="E1715" t="s">
        <v>8</v>
      </c>
      <c r="F1715" s="1" t="str">
        <f>TEXT(EnergyDemand__2_14[[#This Row],[Date]],"yyyy")</f>
        <v>2019</v>
      </c>
      <c r="G1715">
        <v>7.7</v>
      </c>
      <c r="H1715">
        <v>14.8</v>
      </c>
      <c r="I1715">
        <v>16.100000000000001</v>
      </c>
      <c r="J1715">
        <v>2.6</v>
      </c>
      <c r="K1715" t="s">
        <v>22</v>
      </c>
      <c r="L1715" t="s">
        <v>21</v>
      </c>
      <c r="M1715" s="42">
        <v>131665.01500000001</v>
      </c>
      <c r="N1715" s="4">
        <v>150.02796119999999</v>
      </c>
      <c r="O1715" s="5">
        <v>19753433.761799999</v>
      </c>
      <c r="P1715">
        <v>1714</v>
      </c>
    </row>
    <row r="1716" spans="1:16" hidden="1" x14ac:dyDescent="0.3">
      <c r="A1716" s="3">
        <v>43719</v>
      </c>
      <c r="B1716" s="3" t="str">
        <f t="shared" si="26"/>
        <v>Q3-2019</v>
      </c>
      <c r="C1716" t="s">
        <v>17</v>
      </c>
      <c r="D1716">
        <v>37</v>
      </c>
      <c r="E1716" t="s">
        <v>9</v>
      </c>
      <c r="F1716" s="1" t="str">
        <f>TEXT(EnergyDemand__2_14[[#This Row],[Date]],"yyyy")</f>
        <v>2019</v>
      </c>
      <c r="G1716">
        <v>5</v>
      </c>
      <c r="H1716">
        <v>20.8</v>
      </c>
      <c r="I1716">
        <v>17.8</v>
      </c>
      <c r="J1716">
        <v>0</v>
      </c>
      <c r="K1716" t="s">
        <v>22</v>
      </c>
      <c r="L1716" t="s">
        <v>21</v>
      </c>
      <c r="M1716" s="42">
        <v>121100.045</v>
      </c>
      <c r="N1716" s="4">
        <v>83.052148279999997</v>
      </c>
      <c r="O1716" s="5">
        <v>10057618.894099999</v>
      </c>
      <c r="P1716">
        <v>1715</v>
      </c>
    </row>
    <row r="1717" spans="1:16" hidden="1" x14ac:dyDescent="0.3">
      <c r="A1717" s="3">
        <v>43720</v>
      </c>
      <c r="B1717" s="3" t="str">
        <f t="shared" si="26"/>
        <v>Q3-2019</v>
      </c>
      <c r="C1717" t="s">
        <v>17</v>
      </c>
      <c r="D1717">
        <v>37</v>
      </c>
      <c r="E1717" t="s">
        <v>3</v>
      </c>
      <c r="F1717" s="1" t="str">
        <f>TEXT(EnergyDemand__2_14[[#This Row],[Date]],"yyyy")</f>
        <v>2019</v>
      </c>
      <c r="G1717">
        <v>11.1</v>
      </c>
      <c r="H1717">
        <v>20.8</v>
      </c>
      <c r="I1717">
        <v>11.8</v>
      </c>
      <c r="J1717">
        <v>0</v>
      </c>
      <c r="K1717" t="s">
        <v>22</v>
      </c>
      <c r="L1717" t="s">
        <v>21</v>
      </c>
      <c r="M1717" s="42">
        <v>118723.07</v>
      </c>
      <c r="N1717" s="4">
        <v>76.526618920000004</v>
      </c>
      <c r="O1717" s="5">
        <v>9085475.1348999999</v>
      </c>
      <c r="P1717">
        <v>1716</v>
      </c>
    </row>
    <row r="1718" spans="1:16" hidden="1" x14ac:dyDescent="0.3">
      <c r="A1718" s="3">
        <v>43721</v>
      </c>
      <c r="B1718" s="3" t="str">
        <f t="shared" si="26"/>
        <v>Q3-2019</v>
      </c>
      <c r="C1718" t="s">
        <v>17</v>
      </c>
      <c r="D1718">
        <v>37</v>
      </c>
      <c r="E1718" t="s">
        <v>4</v>
      </c>
      <c r="F1718" s="1" t="str">
        <f>TEXT(EnergyDemand__2_14[[#This Row],[Date]],"yyyy")</f>
        <v>2019</v>
      </c>
      <c r="G1718">
        <v>7.7</v>
      </c>
      <c r="H1718">
        <v>18.600000000000001</v>
      </c>
      <c r="I1718">
        <v>14</v>
      </c>
      <c r="J1718">
        <v>0</v>
      </c>
      <c r="K1718" t="s">
        <v>22</v>
      </c>
      <c r="L1718" t="s">
        <v>21</v>
      </c>
      <c r="M1718" s="42">
        <v>120349.015</v>
      </c>
      <c r="N1718" s="4">
        <v>108.21402329999999</v>
      </c>
      <c r="O1718" s="5">
        <v>13023451.113299999</v>
      </c>
      <c r="P1718">
        <v>1717</v>
      </c>
    </row>
    <row r="1719" spans="1:16" hidden="1" x14ac:dyDescent="0.3">
      <c r="A1719" s="3">
        <v>43722</v>
      </c>
      <c r="B1719" s="3" t="str">
        <f t="shared" si="26"/>
        <v>Q3-2019</v>
      </c>
      <c r="C1719" t="s">
        <v>17</v>
      </c>
      <c r="D1719">
        <v>37</v>
      </c>
      <c r="E1719" t="s">
        <v>5</v>
      </c>
      <c r="F1719" s="1" t="str">
        <f>TEXT(EnergyDemand__2_14[[#This Row],[Date]],"yyyy")</f>
        <v>2019</v>
      </c>
      <c r="G1719">
        <v>9.3000000000000007</v>
      </c>
      <c r="H1719">
        <v>20</v>
      </c>
      <c r="I1719">
        <v>18.3</v>
      </c>
      <c r="J1719">
        <v>0</v>
      </c>
      <c r="K1719" t="s">
        <v>22</v>
      </c>
      <c r="L1719" t="s">
        <v>21</v>
      </c>
      <c r="M1719" s="42">
        <v>103500.955</v>
      </c>
      <c r="N1719" s="4">
        <v>106.46105230000001</v>
      </c>
      <c r="O1719" s="5">
        <v>11018820.5834</v>
      </c>
      <c r="P1719">
        <v>1718</v>
      </c>
    </row>
    <row r="1720" spans="1:16" hidden="1" x14ac:dyDescent="0.3">
      <c r="A1720" s="3">
        <v>43723</v>
      </c>
      <c r="B1720" s="3" t="str">
        <f t="shared" si="26"/>
        <v>Q3-2019</v>
      </c>
      <c r="C1720" t="s">
        <v>17</v>
      </c>
      <c r="D1720">
        <v>37</v>
      </c>
      <c r="E1720" t="s">
        <v>6</v>
      </c>
      <c r="F1720" s="1" t="str">
        <f>TEXT(EnergyDemand__2_14[[#This Row],[Date]],"yyyy")</f>
        <v>2019</v>
      </c>
      <c r="G1720">
        <v>12.4</v>
      </c>
      <c r="H1720">
        <v>21.8</v>
      </c>
      <c r="I1720">
        <v>8.4</v>
      </c>
      <c r="J1720">
        <v>1.6</v>
      </c>
      <c r="K1720" t="s">
        <v>22</v>
      </c>
      <c r="L1720" t="s">
        <v>21</v>
      </c>
      <c r="M1720" s="42">
        <v>105149.02</v>
      </c>
      <c r="N1720" s="4">
        <v>87.630074989999997</v>
      </c>
      <c r="O1720" s="5">
        <v>9214216.5077</v>
      </c>
      <c r="P1720">
        <v>1719</v>
      </c>
    </row>
    <row r="1721" spans="1:16" hidden="1" x14ac:dyDescent="0.3">
      <c r="A1721" s="3">
        <v>43724</v>
      </c>
      <c r="B1721" s="3" t="str">
        <f t="shared" si="26"/>
        <v>Q3-2019</v>
      </c>
      <c r="C1721" t="s">
        <v>17</v>
      </c>
      <c r="D1721">
        <v>38</v>
      </c>
      <c r="E1721" t="s">
        <v>7</v>
      </c>
      <c r="F1721" s="1" t="str">
        <f>TEXT(EnergyDemand__2_14[[#This Row],[Date]],"yyyy")</f>
        <v>2019</v>
      </c>
      <c r="G1721">
        <v>9.6999999999999993</v>
      </c>
      <c r="H1721">
        <v>12.8</v>
      </c>
      <c r="I1721">
        <v>17.7</v>
      </c>
      <c r="J1721">
        <v>13</v>
      </c>
      <c r="K1721" t="s">
        <v>22</v>
      </c>
      <c r="L1721" t="s">
        <v>21</v>
      </c>
      <c r="M1721" s="42">
        <v>119362.235</v>
      </c>
      <c r="N1721" s="4">
        <v>137.46735670000001</v>
      </c>
      <c r="O1721" s="5">
        <v>16408410.9353</v>
      </c>
      <c r="P1721">
        <v>1720</v>
      </c>
    </row>
    <row r="1722" spans="1:16" hidden="1" x14ac:dyDescent="0.3">
      <c r="A1722" s="3">
        <v>43725</v>
      </c>
      <c r="B1722" s="3" t="str">
        <f t="shared" si="26"/>
        <v>Q3-2019</v>
      </c>
      <c r="C1722" t="s">
        <v>17</v>
      </c>
      <c r="D1722">
        <v>38</v>
      </c>
      <c r="E1722" t="s">
        <v>8</v>
      </c>
      <c r="F1722" s="1" t="str">
        <f>TEXT(EnergyDemand__2_14[[#This Row],[Date]],"yyyy")</f>
        <v>2019</v>
      </c>
      <c r="G1722">
        <v>3.6</v>
      </c>
      <c r="H1722">
        <v>14.8</v>
      </c>
      <c r="I1722">
        <v>19</v>
      </c>
      <c r="J1722">
        <v>0</v>
      </c>
      <c r="K1722" t="s">
        <v>22</v>
      </c>
      <c r="L1722" t="s">
        <v>21</v>
      </c>
      <c r="M1722" s="42">
        <v>124129.44</v>
      </c>
      <c r="N1722" s="4">
        <v>149.599176</v>
      </c>
      <c r="O1722" s="5">
        <v>18569661.941300001</v>
      </c>
      <c r="P1722">
        <v>1721</v>
      </c>
    </row>
    <row r="1723" spans="1:16" hidden="1" x14ac:dyDescent="0.3">
      <c r="A1723" s="3">
        <v>43726</v>
      </c>
      <c r="B1723" s="3" t="str">
        <f t="shared" si="26"/>
        <v>Q3-2019</v>
      </c>
      <c r="C1723" t="s">
        <v>17</v>
      </c>
      <c r="D1723">
        <v>38</v>
      </c>
      <c r="E1723" t="s">
        <v>9</v>
      </c>
      <c r="F1723" s="1" t="str">
        <f>TEXT(EnergyDemand__2_14[[#This Row],[Date]],"yyyy")</f>
        <v>2019</v>
      </c>
      <c r="G1723">
        <v>4.3</v>
      </c>
      <c r="H1723">
        <v>18.899999999999999</v>
      </c>
      <c r="I1723">
        <v>19.2</v>
      </c>
      <c r="J1723">
        <v>0</v>
      </c>
      <c r="K1723" t="s">
        <v>22</v>
      </c>
      <c r="L1723" t="s">
        <v>21</v>
      </c>
      <c r="M1723" s="42">
        <v>119715.705</v>
      </c>
      <c r="N1723" s="4">
        <v>151.2558046</v>
      </c>
      <c r="O1723" s="5">
        <v>18107695.283</v>
      </c>
      <c r="P1723">
        <v>1722</v>
      </c>
    </row>
    <row r="1724" spans="1:16" hidden="1" x14ac:dyDescent="0.3">
      <c r="A1724" s="3">
        <v>43727</v>
      </c>
      <c r="B1724" s="3" t="str">
        <f t="shared" si="26"/>
        <v>Q3-2019</v>
      </c>
      <c r="C1724" t="s">
        <v>17</v>
      </c>
      <c r="D1724">
        <v>38</v>
      </c>
      <c r="E1724" t="s">
        <v>3</v>
      </c>
      <c r="F1724" s="1" t="str">
        <f>TEXT(EnergyDemand__2_14[[#This Row],[Date]],"yyyy")</f>
        <v>2019</v>
      </c>
      <c r="G1724">
        <v>8.1999999999999993</v>
      </c>
      <c r="H1724">
        <v>24</v>
      </c>
      <c r="I1724">
        <v>19.399999999999999</v>
      </c>
      <c r="J1724">
        <v>0</v>
      </c>
      <c r="K1724" t="s">
        <v>22</v>
      </c>
      <c r="L1724" t="s">
        <v>21</v>
      </c>
      <c r="M1724" s="42">
        <v>108102.56</v>
      </c>
      <c r="N1724" s="4">
        <v>82.43824146</v>
      </c>
      <c r="O1724" s="5">
        <v>8911784.9437000006</v>
      </c>
      <c r="P1724">
        <v>1723</v>
      </c>
    </row>
    <row r="1725" spans="1:16" hidden="1" x14ac:dyDescent="0.3">
      <c r="A1725" s="3">
        <v>43728</v>
      </c>
      <c r="B1725" s="3" t="str">
        <f t="shared" si="26"/>
        <v>Q3-2019</v>
      </c>
      <c r="C1725" t="s">
        <v>17</v>
      </c>
      <c r="D1725">
        <v>38</v>
      </c>
      <c r="E1725" t="s">
        <v>4</v>
      </c>
      <c r="F1725" s="1" t="str">
        <f>TEXT(EnergyDemand__2_14[[#This Row],[Date]],"yyyy")</f>
        <v>2019</v>
      </c>
      <c r="G1725">
        <v>15.7</v>
      </c>
      <c r="H1725">
        <v>26.2</v>
      </c>
      <c r="I1725">
        <v>14.4</v>
      </c>
      <c r="J1725">
        <v>0</v>
      </c>
      <c r="K1725" t="s">
        <v>21</v>
      </c>
      <c r="L1725" t="s">
        <v>21</v>
      </c>
      <c r="M1725" s="42">
        <v>107222.345</v>
      </c>
      <c r="N1725" s="4">
        <v>106.2793137</v>
      </c>
      <c r="O1725" s="5">
        <v>11395517.2399</v>
      </c>
      <c r="P1725">
        <v>1724</v>
      </c>
    </row>
    <row r="1726" spans="1:16" hidden="1" x14ac:dyDescent="0.3">
      <c r="A1726" s="3">
        <v>43729</v>
      </c>
      <c r="B1726" s="3" t="str">
        <f t="shared" si="26"/>
        <v>Q3-2019</v>
      </c>
      <c r="C1726" t="s">
        <v>17</v>
      </c>
      <c r="D1726">
        <v>38</v>
      </c>
      <c r="E1726" t="s">
        <v>5</v>
      </c>
      <c r="F1726" s="1" t="str">
        <f>TEXT(EnergyDemand__2_14[[#This Row],[Date]],"yyyy")</f>
        <v>2019</v>
      </c>
      <c r="G1726">
        <v>14.5</v>
      </c>
      <c r="H1726">
        <v>19.399999999999999</v>
      </c>
      <c r="I1726">
        <v>10.5</v>
      </c>
      <c r="J1726">
        <v>0</v>
      </c>
      <c r="K1726" t="s">
        <v>21</v>
      </c>
      <c r="L1726" t="s">
        <v>21</v>
      </c>
      <c r="M1726" s="42">
        <v>101348.35</v>
      </c>
      <c r="N1726" s="4">
        <v>112.25774509999999</v>
      </c>
      <c r="O1726" s="5">
        <v>11377137.240599999</v>
      </c>
      <c r="P1726">
        <v>1725</v>
      </c>
    </row>
    <row r="1727" spans="1:16" hidden="1" x14ac:dyDescent="0.3">
      <c r="A1727" s="3">
        <v>43730</v>
      </c>
      <c r="B1727" s="3" t="str">
        <f t="shared" si="26"/>
        <v>Q3-2019</v>
      </c>
      <c r="C1727" t="s">
        <v>17</v>
      </c>
      <c r="D1727">
        <v>38</v>
      </c>
      <c r="E1727" t="s">
        <v>6</v>
      </c>
      <c r="F1727" s="1" t="str">
        <f>TEXT(EnergyDemand__2_14[[#This Row],[Date]],"yyyy")</f>
        <v>2019</v>
      </c>
      <c r="G1727">
        <v>7.9</v>
      </c>
      <c r="H1727">
        <v>15.5</v>
      </c>
      <c r="I1727">
        <v>13.6</v>
      </c>
      <c r="J1727">
        <v>4.5999999999999996</v>
      </c>
      <c r="K1727" t="s">
        <v>21</v>
      </c>
      <c r="L1727" t="s">
        <v>21</v>
      </c>
      <c r="M1727" s="42">
        <v>102386.52499999999</v>
      </c>
      <c r="N1727" s="4">
        <v>103.2310155</v>
      </c>
      <c r="O1727" s="5">
        <v>10569464.9493</v>
      </c>
      <c r="P1727">
        <v>1726</v>
      </c>
    </row>
    <row r="1728" spans="1:16" hidden="1" x14ac:dyDescent="0.3">
      <c r="A1728" s="3">
        <v>43731</v>
      </c>
      <c r="B1728" s="3" t="str">
        <f t="shared" si="26"/>
        <v>Q3-2019</v>
      </c>
      <c r="C1728" t="s">
        <v>17</v>
      </c>
      <c r="D1728">
        <v>39</v>
      </c>
      <c r="E1728" t="s">
        <v>7</v>
      </c>
      <c r="F1728" s="1" t="str">
        <f>TEXT(EnergyDemand__2_14[[#This Row],[Date]],"yyyy")</f>
        <v>2019</v>
      </c>
      <c r="G1728">
        <v>8.9</v>
      </c>
      <c r="H1728">
        <v>15.2</v>
      </c>
      <c r="I1728">
        <v>13.9</v>
      </c>
      <c r="J1728">
        <v>2</v>
      </c>
      <c r="K1728" t="s">
        <v>21</v>
      </c>
      <c r="L1728" t="s">
        <v>21</v>
      </c>
      <c r="M1728" s="42">
        <v>121862.88499999999</v>
      </c>
      <c r="N1728" s="4">
        <v>109.7326738</v>
      </c>
      <c r="O1728" s="5">
        <v>13372340.208000001</v>
      </c>
      <c r="P1728">
        <v>1727</v>
      </c>
    </row>
    <row r="1729" spans="1:16" hidden="1" x14ac:dyDescent="0.3">
      <c r="A1729" s="3">
        <v>43732</v>
      </c>
      <c r="B1729" s="3" t="str">
        <f t="shared" si="26"/>
        <v>Q3-2019</v>
      </c>
      <c r="C1729" t="s">
        <v>17</v>
      </c>
      <c r="D1729">
        <v>39</v>
      </c>
      <c r="E1729" t="s">
        <v>8</v>
      </c>
      <c r="F1729" s="1" t="str">
        <f>TEXT(EnergyDemand__2_14[[#This Row],[Date]],"yyyy")</f>
        <v>2019</v>
      </c>
      <c r="G1729">
        <v>8.3000000000000007</v>
      </c>
      <c r="H1729">
        <v>15.1</v>
      </c>
      <c r="I1729">
        <v>13.3</v>
      </c>
      <c r="J1729">
        <v>1.4</v>
      </c>
      <c r="K1729" t="s">
        <v>21</v>
      </c>
      <c r="L1729" t="s">
        <v>21</v>
      </c>
      <c r="M1729" s="42">
        <v>125787.33</v>
      </c>
      <c r="N1729" s="4">
        <v>148.22983249999999</v>
      </c>
      <c r="O1729" s="5">
        <v>18645434.8565</v>
      </c>
      <c r="P1729">
        <v>1728</v>
      </c>
    </row>
    <row r="1730" spans="1:16" hidden="1" x14ac:dyDescent="0.3">
      <c r="A1730" s="3">
        <v>43733</v>
      </c>
      <c r="B1730" s="3" t="str">
        <f t="shared" ref="B1730:B1793" si="27">"Q" &amp;INT((MONTH(A1730)+2)/3) &amp; "-" &amp; YEAR(A1730)</f>
        <v>Q3-2019</v>
      </c>
      <c r="C1730" t="s">
        <v>17</v>
      </c>
      <c r="D1730">
        <v>39</v>
      </c>
      <c r="E1730" t="s">
        <v>9</v>
      </c>
      <c r="F1730" s="1" t="str">
        <f>TEXT(EnergyDemand__2_14[[#This Row],[Date]],"yyyy")</f>
        <v>2019</v>
      </c>
      <c r="G1730">
        <v>8.6999999999999993</v>
      </c>
      <c r="H1730">
        <v>16.600000000000001</v>
      </c>
      <c r="I1730">
        <v>13.1</v>
      </c>
      <c r="J1730">
        <v>0</v>
      </c>
      <c r="K1730" t="s">
        <v>21</v>
      </c>
      <c r="L1730" t="s">
        <v>21</v>
      </c>
      <c r="M1730" s="42">
        <v>124302.93</v>
      </c>
      <c r="N1730" s="4">
        <v>192.4850347</v>
      </c>
      <c r="O1730" s="5">
        <v>23926453.794399999</v>
      </c>
      <c r="P1730">
        <v>1729</v>
      </c>
    </row>
    <row r="1731" spans="1:16" hidden="1" x14ac:dyDescent="0.3">
      <c r="A1731" s="3">
        <v>43734</v>
      </c>
      <c r="B1731" s="3" t="str">
        <f t="shared" si="27"/>
        <v>Q3-2019</v>
      </c>
      <c r="C1731" t="s">
        <v>17</v>
      </c>
      <c r="D1731">
        <v>39</v>
      </c>
      <c r="E1731" t="s">
        <v>3</v>
      </c>
      <c r="F1731" s="1" t="str">
        <f>TEXT(EnergyDemand__2_14[[#This Row],[Date]],"yyyy")</f>
        <v>2019</v>
      </c>
      <c r="G1731">
        <v>8.3000000000000007</v>
      </c>
      <c r="H1731">
        <v>20.3</v>
      </c>
      <c r="I1731">
        <v>19.600000000000001</v>
      </c>
      <c r="J1731">
        <v>0</v>
      </c>
      <c r="K1731" t="s">
        <v>21</v>
      </c>
      <c r="L1731" t="s">
        <v>21</v>
      </c>
      <c r="M1731" s="42">
        <v>117320.175</v>
      </c>
      <c r="N1731" s="4">
        <v>139.4994437</v>
      </c>
      <c r="O1731" s="5">
        <v>16366099.147299999</v>
      </c>
      <c r="P1731">
        <v>1730</v>
      </c>
    </row>
    <row r="1732" spans="1:16" hidden="1" x14ac:dyDescent="0.3">
      <c r="A1732" s="3">
        <v>43735</v>
      </c>
      <c r="B1732" s="3" t="str">
        <f t="shared" si="27"/>
        <v>Q3-2019</v>
      </c>
      <c r="C1732" t="s">
        <v>17</v>
      </c>
      <c r="D1732">
        <v>39</v>
      </c>
      <c r="E1732" t="s">
        <v>4</v>
      </c>
      <c r="F1732" s="1" t="str">
        <f>TEXT(EnergyDemand__2_14[[#This Row],[Date]],"yyyy")</f>
        <v>2019</v>
      </c>
      <c r="G1732">
        <v>12.3</v>
      </c>
      <c r="H1732">
        <v>18.8</v>
      </c>
      <c r="I1732">
        <v>7.4</v>
      </c>
      <c r="J1732">
        <v>0</v>
      </c>
      <c r="K1732" t="s">
        <v>21</v>
      </c>
      <c r="L1732" t="s">
        <v>22</v>
      </c>
      <c r="M1732" s="42">
        <v>106043.02</v>
      </c>
      <c r="N1732" s="4">
        <v>69.640959690000003</v>
      </c>
      <c r="O1732" s="5">
        <v>7384937.6812000005</v>
      </c>
      <c r="P1732">
        <v>1731</v>
      </c>
    </row>
    <row r="1733" spans="1:16" hidden="1" x14ac:dyDescent="0.3">
      <c r="A1733" s="3">
        <v>43736</v>
      </c>
      <c r="B1733" s="3" t="str">
        <f t="shared" si="27"/>
        <v>Q3-2019</v>
      </c>
      <c r="C1733" t="s">
        <v>17</v>
      </c>
      <c r="D1733">
        <v>39</v>
      </c>
      <c r="E1733" t="s">
        <v>5</v>
      </c>
      <c r="F1733" s="1" t="str">
        <f>TEXT(EnergyDemand__2_14[[#This Row],[Date]],"yyyy")</f>
        <v>2019</v>
      </c>
      <c r="G1733">
        <v>7.2</v>
      </c>
      <c r="H1733">
        <v>14.9</v>
      </c>
      <c r="I1733">
        <v>17.7</v>
      </c>
      <c r="J1733">
        <v>0.2</v>
      </c>
      <c r="K1733" t="s">
        <v>21</v>
      </c>
      <c r="L1733" t="s">
        <v>21</v>
      </c>
      <c r="M1733" s="42">
        <v>108762.31</v>
      </c>
      <c r="N1733" s="4">
        <v>132.2621226</v>
      </c>
      <c r="O1733" s="5">
        <v>14385133.979499999</v>
      </c>
      <c r="P1733">
        <v>1732</v>
      </c>
    </row>
    <row r="1734" spans="1:16" hidden="1" x14ac:dyDescent="0.3">
      <c r="A1734" s="3">
        <v>43737</v>
      </c>
      <c r="B1734" s="3" t="str">
        <f t="shared" si="27"/>
        <v>Q3-2019</v>
      </c>
      <c r="C1734" t="s">
        <v>17</v>
      </c>
      <c r="D1734">
        <v>39</v>
      </c>
      <c r="E1734" t="s">
        <v>6</v>
      </c>
      <c r="F1734" s="1" t="str">
        <f>TEXT(EnergyDemand__2_14[[#This Row],[Date]],"yyyy")</f>
        <v>2019</v>
      </c>
      <c r="G1734">
        <v>9.1</v>
      </c>
      <c r="H1734">
        <v>15.8</v>
      </c>
      <c r="I1734">
        <v>19</v>
      </c>
      <c r="J1734">
        <v>0</v>
      </c>
      <c r="K1734" t="s">
        <v>21</v>
      </c>
      <c r="L1734" t="s">
        <v>21</v>
      </c>
      <c r="M1734" s="42">
        <v>104804.09</v>
      </c>
      <c r="N1734" s="4">
        <v>90.401320499999997</v>
      </c>
      <c r="O1734" s="5">
        <v>9474428.1297999993</v>
      </c>
      <c r="P1734">
        <v>1733</v>
      </c>
    </row>
    <row r="1735" spans="1:16" hidden="1" x14ac:dyDescent="0.3">
      <c r="A1735" s="3">
        <v>43738</v>
      </c>
      <c r="B1735" s="3" t="str">
        <f t="shared" si="27"/>
        <v>Q3-2019</v>
      </c>
      <c r="C1735" t="s">
        <v>17</v>
      </c>
      <c r="D1735">
        <v>40</v>
      </c>
      <c r="E1735" t="s">
        <v>7</v>
      </c>
      <c r="F1735" s="1" t="str">
        <f>TEXT(EnergyDemand__2_14[[#This Row],[Date]],"yyyy")</f>
        <v>2019</v>
      </c>
      <c r="G1735">
        <v>10.1</v>
      </c>
      <c r="H1735">
        <v>14.1</v>
      </c>
      <c r="I1735">
        <v>14.4</v>
      </c>
      <c r="J1735">
        <v>0</v>
      </c>
      <c r="K1735" t="s">
        <v>21</v>
      </c>
      <c r="L1735" t="s">
        <v>21</v>
      </c>
      <c r="M1735" s="42">
        <v>121770.82</v>
      </c>
      <c r="N1735" s="4">
        <v>107.8227368</v>
      </c>
      <c r="O1735" s="5">
        <v>13129663.0748</v>
      </c>
      <c r="P1735">
        <v>1734</v>
      </c>
    </row>
    <row r="1736" spans="1:16" hidden="1" x14ac:dyDescent="0.3">
      <c r="A1736" s="3">
        <v>43739</v>
      </c>
      <c r="B1736" s="3" t="str">
        <f t="shared" si="27"/>
        <v>Q4-2019</v>
      </c>
      <c r="C1736" t="s">
        <v>18</v>
      </c>
      <c r="D1736">
        <v>40</v>
      </c>
      <c r="E1736" t="s">
        <v>8</v>
      </c>
      <c r="F1736" s="1" t="str">
        <f>TEXT(EnergyDemand__2_14[[#This Row],[Date]],"yyyy")</f>
        <v>2019</v>
      </c>
      <c r="G1736">
        <v>4.2</v>
      </c>
      <c r="H1736">
        <v>20.5</v>
      </c>
      <c r="I1736">
        <v>21.7</v>
      </c>
      <c r="J1736">
        <v>0</v>
      </c>
      <c r="K1736" t="s">
        <v>21</v>
      </c>
      <c r="L1736" t="s">
        <v>21</v>
      </c>
      <c r="M1736" s="42">
        <v>117265.27499999999</v>
      </c>
      <c r="N1736" s="4">
        <v>121.3908912</v>
      </c>
      <c r="O1736" s="5">
        <v>14234936.2391</v>
      </c>
      <c r="P1736">
        <v>1735</v>
      </c>
    </row>
    <row r="1737" spans="1:16" hidden="1" x14ac:dyDescent="0.3">
      <c r="A1737" s="3">
        <v>43740</v>
      </c>
      <c r="B1737" s="3" t="str">
        <f t="shared" si="27"/>
        <v>Q4-2019</v>
      </c>
      <c r="C1737" t="s">
        <v>18</v>
      </c>
      <c r="D1737">
        <v>40</v>
      </c>
      <c r="E1737" t="s">
        <v>9</v>
      </c>
      <c r="F1737" s="1" t="str">
        <f>TEXT(EnergyDemand__2_14[[#This Row],[Date]],"yyyy")</f>
        <v>2019</v>
      </c>
      <c r="G1737">
        <v>9.3000000000000007</v>
      </c>
      <c r="H1737">
        <v>26.5</v>
      </c>
      <c r="I1737">
        <v>18.5</v>
      </c>
      <c r="J1737">
        <v>0</v>
      </c>
      <c r="K1737" t="s">
        <v>21</v>
      </c>
      <c r="L1737" t="s">
        <v>21</v>
      </c>
      <c r="M1737" s="42">
        <v>110760.825</v>
      </c>
      <c r="N1737" s="4">
        <v>108.66167660000001</v>
      </c>
      <c r="O1737" s="5">
        <v>12035456.9461</v>
      </c>
      <c r="P1737">
        <v>1736</v>
      </c>
    </row>
    <row r="1738" spans="1:16" hidden="1" x14ac:dyDescent="0.3">
      <c r="A1738" s="3">
        <v>43741</v>
      </c>
      <c r="B1738" s="3" t="str">
        <f t="shared" si="27"/>
        <v>Q4-2019</v>
      </c>
      <c r="C1738" t="s">
        <v>18</v>
      </c>
      <c r="D1738">
        <v>40</v>
      </c>
      <c r="E1738" t="s">
        <v>3</v>
      </c>
      <c r="F1738" s="1" t="str">
        <f>TEXT(EnergyDemand__2_14[[#This Row],[Date]],"yyyy")</f>
        <v>2019</v>
      </c>
      <c r="G1738">
        <v>15.1</v>
      </c>
      <c r="H1738">
        <v>29.7</v>
      </c>
      <c r="I1738">
        <v>22</v>
      </c>
      <c r="J1738">
        <v>0</v>
      </c>
      <c r="K1738" t="s">
        <v>21</v>
      </c>
      <c r="L1738" t="s">
        <v>21</v>
      </c>
      <c r="M1738" s="42">
        <v>109312.85</v>
      </c>
      <c r="N1738" s="4">
        <v>108.8439126</v>
      </c>
      <c r="O1738" s="5">
        <v>11898038.2915</v>
      </c>
      <c r="P1738">
        <v>1737</v>
      </c>
    </row>
    <row r="1739" spans="1:16" hidden="1" x14ac:dyDescent="0.3">
      <c r="A1739" s="3">
        <v>43742</v>
      </c>
      <c r="B1739" s="3" t="str">
        <f t="shared" si="27"/>
        <v>Q4-2019</v>
      </c>
      <c r="C1739" t="s">
        <v>18</v>
      </c>
      <c r="D1739">
        <v>40</v>
      </c>
      <c r="E1739" t="s">
        <v>4</v>
      </c>
      <c r="F1739" s="1" t="str">
        <f>TEXT(EnergyDemand__2_14[[#This Row],[Date]],"yyyy")</f>
        <v>2019</v>
      </c>
      <c r="G1739">
        <v>12.5</v>
      </c>
      <c r="H1739">
        <v>15.2</v>
      </c>
      <c r="I1739">
        <v>11</v>
      </c>
      <c r="J1739">
        <v>0</v>
      </c>
      <c r="K1739" t="s">
        <v>21</v>
      </c>
      <c r="L1739" t="s">
        <v>21</v>
      </c>
      <c r="M1739" s="42">
        <v>117512.56</v>
      </c>
      <c r="N1739" s="4">
        <v>136.3619947</v>
      </c>
      <c r="O1739" s="5">
        <v>16024247.083900001</v>
      </c>
      <c r="P1739">
        <v>1738</v>
      </c>
    </row>
    <row r="1740" spans="1:16" hidden="1" x14ac:dyDescent="0.3">
      <c r="A1740" s="3">
        <v>43743</v>
      </c>
      <c r="B1740" s="3" t="str">
        <f t="shared" si="27"/>
        <v>Q4-2019</v>
      </c>
      <c r="C1740" t="s">
        <v>18</v>
      </c>
      <c r="D1740">
        <v>40</v>
      </c>
      <c r="E1740" t="s">
        <v>5</v>
      </c>
      <c r="F1740" s="1" t="str">
        <f>TEXT(EnergyDemand__2_14[[#This Row],[Date]],"yyyy")</f>
        <v>2019</v>
      </c>
      <c r="G1740">
        <v>7.6</v>
      </c>
      <c r="H1740">
        <v>24.3</v>
      </c>
      <c r="I1740">
        <v>17.399999999999999</v>
      </c>
      <c r="J1740">
        <v>1.8</v>
      </c>
      <c r="K1740" t="s">
        <v>21</v>
      </c>
      <c r="L1740" t="s">
        <v>21</v>
      </c>
      <c r="M1740" s="42">
        <v>101386.01</v>
      </c>
      <c r="N1740" s="4">
        <v>88.049062890000002</v>
      </c>
      <c r="O1740" s="5">
        <v>8926943.1707000006</v>
      </c>
      <c r="P1740">
        <v>1739</v>
      </c>
    </row>
    <row r="1741" spans="1:16" hidden="1" x14ac:dyDescent="0.3">
      <c r="A1741" s="3">
        <v>43744</v>
      </c>
      <c r="B1741" s="3" t="str">
        <f t="shared" si="27"/>
        <v>Q4-2019</v>
      </c>
      <c r="C1741" t="s">
        <v>18</v>
      </c>
      <c r="D1741">
        <v>40</v>
      </c>
      <c r="E1741" t="s">
        <v>6</v>
      </c>
      <c r="F1741" s="1" t="str">
        <f>TEXT(EnergyDemand__2_14[[#This Row],[Date]],"yyyy")</f>
        <v>2019</v>
      </c>
      <c r="G1741">
        <v>12.9</v>
      </c>
      <c r="H1741">
        <v>24.8</v>
      </c>
      <c r="I1741">
        <v>17.399999999999999</v>
      </c>
      <c r="J1741">
        <v>0</v>
      </c>
      <c r="K1741" t="s">
        <v>21</v>
      </c>
      <c r="L1741" t="s">
        <v>21</v>
      </c>
      <c r="M1741" s="42">
        <v>93011.345000000001</v>
      </c>
      <c r="N1741" s="4">
        <v>54.720114539999997</v>
      </c>
      <c r="O1741" s="5">
        <v>5089591.4518999998</v>
      </c>
      <c r="P1741">
        <v>1740</v>
      </c>
    </row>
    <row r="1742" spans="1:16" hidden="1" x14ac:dyDescent="0.3">
      <c r="A1742" s="3">
        <v>43745</v>
      </c>
      <c r="B1742" s="3" t="str">
        <f t="shared" si="27"/>
        <v>Q4-2019</v>
      </c>
      <c r="C1742" t="s">
        <v>18</v>
      </c>
      <c r="D1742">
        <v>41</v>
      </c>
      <c r="E1742" t="s">
        <v>7</v>
      </c>
      <c r="F1742" s="1" t="str">
        <f>TEXT(EnergyDemand__2_14[[#This Row],[Date]],"yyyy")</f>
        <v>2019</v>
      </c>
      <c r="G1742">
        <v>11.6</v>
      </c>
      <c r="H1742">
        <v>16.399999999999999</v>
      </c>
      <c r="I1742">
        <v>15.1</v>
      </c>
      <c r="J1742">
        <v>0</v>
      </c>
      <c r="K1742" t="s">
        <v>21</v>
      </c>
      <c r="L1742" t="s">
        <v>21</v>
      </c>
      <c r="M1742" s="42">
        <v>113296.31</v>
      </c>
      <c r="N1742" s="4">
        <v>112.07559550000001</v>
      </c>
      <c r="O1742" s="5">
        <v>12697751.4112</v>
      </c>
      <c r="P1742">
        <v>1741</v>
      </c>
    </row>
    <row r="1743" spans="1:16" hidden="1" x14ac:dyDescent="0.3">
      <c r="A1743" s="3">
        <v>43746</v>
      </c>
      <c r="B1743" s="3" t="str">
        <f t="shared" si="27"/>
        <v>Q4-2019</v>
      </c>
      <c r="C1743" t="s">
        <v>18</v>
      </c>
      <c r="D1743">
        <v>41</v>
      </c>
      <c r="E1743" t="s">
        <v>8</v>
      </c>
      <c r="F1743" s="1" t="str">
        <f>TEXT(EnergyDemand__2_14[[#This Row],[Date]],"yyyy")</f>
        <v>2019</v>
      </c>
      <c r="G1743">
        <v>9.5</v>
      </c>
      <c r="H1743">
        <v>14.2</v>
      </c>
      <c r="I1743">
        <v>17</v>
      </c>
      <c r="J1743">
        <v>2.6</v>
      </c>
      <c r="K1743" t="s">
        <v>22</v>
      </c>
      <c r="L1743" t="s">
        <v>21</v>
      </c>
      <c r="M1743" s="42">
        <v>117504.77499999999</v>
      </c>
      <c r="N1743" s="4">
        <v>130.67182529999999</v>
      </c>
      <c r="O1743" s="5">
        <v>15354563.4307</v>
      </c>
      <c r="P1743">
        <v>1742</v>
      </c>
    </row>
    <row r="1744" spans="1:16" hidden="1" x14ac:dyDescent="0.3">
      <c r="A1744" s="3">
        <v>43747</v>
      </c>
      <c r="B1744" s="3" t="str">
        <f t="shared" si="27"/>
        <v>Q4-2019</v>
      </c>
      <c r="C1744" t="s">
        <v>18</v>
      </c>
      <c r="D1744">
        <v>41</v>
      </c>
      <c r="E1744" t="s">
        <v>9</v>
      </c>
      <c r="F1744" s="1" t="str">
        <f>TEXT(EnergyDemand__2_14[[#This Row],[Date]],"yyyy")</f>
        <v>2019</v>
      </c>
      <c r="G1744">
        <v>8.5</v>
      </c>
      <c r="H1744">
        <v>15</v>
      </c>
      <c r="I1744">
        <v>19.3</v>
      </c>
      <c r="J1744">
        <v>5.8</v>
      </c>
      <c r="K1744" t="s">
        <v>22</v>
      </c>
      <c r="L1744" t="s">
        <v>21</v>
      </c>
      <c r="M1744" s="42">
        <v>122771.82</v>
      </c>
      <c r="N1744" s="4">
        <v>131.5850422</v>
      </c>
      <c r="O1744" s="5">
        <v>16154935.115700001</v>
      </c>
      <c r="P1744">
        <v>1743</v>
      </c>
    </row>
    <row r="1745" spans="1:16" hidden="1" x14ac:dyDescent="0.3">
      <c r="A1745" s="3">
        <v>43748</v>
      </c>
      <c r="B1745" s="3" t="str">
        <f t="shared" si="27"/>
        <v>Q4-2019</v>
      </c>
      <c r="C1745" t="s">
        <v>18</v>
      </c>
      <c r="D1745">
        <v>41</v>
      </c>
      <c r="E1745" t="s">
        <v>3</v>
      </c>
      <c r="F1745" s="1" t="str">
        <f>TEXT(EnergyDemand__2_14[[#This Row],[Date]],"yyyy")</f>
        <v>2019</v>
      </c>
      <c r="G1745">
        <v>10.199999999999999</v>
      </c>
      <c r="H1745">
        <v>14.7</v>
      </c>
      <c r="I1745">
        <v>12.6</v>
      </c>
      <c r="J1745">
        <v>0.2</v>
      </c>
      <c r="K1745" t="s">
        <v>22</v>
      </c>
      <c r="L1745" t="s">
        <v>21</v>
      </c>
      <c r="M1745" s="42">
        <v>123692.08</v>
      </c>
      <c r="N1745" s="4">
        <v>167.9811358</v>
      </c>
      <c r="O1745" s="5">
        <v>20777936.087900002</v>
      </c>
      <c r="P1745">
        <v>1744</v>
      </c>
    </row>
    <row r="1746" spans="1:16" hidden="1" x14ac:dyDescent="0.3">
      <c r="A1746" s="3">
        <v>43749</v>
      </c>
      <c r="B1746" s="3" t="str">
        <f t="shared" si="27"/>
        <v>Q4-2019</v>
      </c>
      <c r="C1746" t="s">
        <v>18</v>
      </c>
      <c r="D1746">
        <v>41</v>
      </c>
      <c r="E1746" t="s">
        <v>4</v>
      </c>
      <c r="F1746" s="1" t="str">
        <f>TEXT(EnergyDemand__2_14[[#This Row],[Date]],"yyyy")</f>
        <v>2019</v>
      </c>
      <c r="G1746">
        <v>9.5</v>
      </c>
      <c r="H1746">
        <v>18.899999999999999</v>
      </c>
      <c r="I1746">
        <v>17.5</v>
      </c>
      <c r="J1746">
        <v>0</v>
      </c>
      <c r="K1746" t="s">
        <v>22</v>
      </c>
      <c r="L1746" t="s">
        <v>21</v>
      </c>
      <c r="M1746" s="42">
        <v>115250.505</v>
      </c>
      <c r="N1746" s="4">
        <v>114.6969754</v>
      </c>
      <c r="O1746" s="5">
        <v>13218884.3368</v>
      </c>
      <c r="P1746">
        <v>1745</v>
      </c>
    </row>
    <row r="1747" spans="1:16" hidden="1" x14ac:dyDescent="0.3">
      <c r="A1747" s="3">
        <v>43750</v>
      </c>
      <c r="B1747" s="3" t="str">
        <f t="shared" si="27"/>
        <v>Q4-2019</v>
      </c>
      <c r="C1747" t="s">
        <v>18</v>
      </c>
      <c r="D1747">
        <v>41</v>
      </c>
      <c r="E1747" t="s">
        <v>5</v>
      </c>
      <c r="F1747" s="1" t="str">
        <f>TEXT(EnergyDemand__2_14[[#This Row],[Date]],"yyyy")</f>
        <v>2019</v>
      </c>
      <c r="G1747">
        <v>8.1999999999999993</v>
      </c>
      <c r="H1747">
        <v>20.399999999999999</v>
      </c>
      <c r="I1747">
        <v>20.100000000000001</v>
      </c>
      <c r="J1747">
        <v>0</v>
      </c>
      <c r="K1747" t="s">
        <v>22</v>
      </c>
      <c r="L1747" t="s">
        <v>21</v>
      </c>
      <c r="M1747" s="42">
        <v>101053.36500000001</v>
      </c>
      <c r="N1747" s="4">
        <v>93.120223490000001</v>
      </c>
      <c r="O1747" s="5">
        <v>9410111.9331999999</v>
      </c>
      <c r="P1747">
        <v>1746</v>
      </c>
    </row>
    <row r="1748" spans="1:16" hidden="1" x14ac:dyDescent="0.3">
      <c r="A1748" s="3">
        <v>43751</v>
      </c>
      <c r="B1748" s="3" t="str">
        <f t="shared" si="27"/>
        <v>Q4-2019</v>
      </c>
      <c r="C1748" t="s">
        <v>18</v>
      </c>
      <c r="D1748">
        <v>41</v>
      </c>
      <c r="E1748" t="s">
        <v>6</v>
      </c>
      <c r="F1748" s="1" t="str">
        <f>TEXT(EnergyDemand__2_14[[#This Row],[Date]],"yyyy")</f>
        <v>2019</v>
      </c>
      <c r="G1748">
        <v>9.4</v>
      </c>
      <c r="H1748">
        <v>23.1</v>
      </c>
      <c r="I1748">
        <v>19.600000000000001</v>
      </c>
      <c r="J1748">
        <v>0</v>
      </c>
      <c r="K1748" t="s">
        <v>22</v>
      </c>
      <c r="L1748" t="s">
        <v>21</v>
      </c>
      <c r="M1748" s="42">
        <v>94744.7</v>
      </c>
      <c r="N1748" s="4">
        <v>90.164235849999997</v>
      </c>
      <c r="O1748" s="5">
        <v>8542583.4762999993</v>
      </c>
      <c r="P1748">
        <v>1747</v>
      </c>
    </row>
    <row r="1749" spans="1:16" hidden="1" x14ac:dyDescent="0.3">
      <c r="A1749" s="3">
        <v>43752</v>
      </c>
      <c r="B1749" s="3" t="str">
        <f t="shared" si="27"/>
        <v>Q4-2019</v>
      </c>
      <c r="C1749" t="s">
        <v>18</v>
      </c>
      <c r="D1749">
        <v>42</v>
      </c>
      <c r="E1749" t="s">
        <v>7</v>
      </c>
      <c r="F1749" s="1" t="str">
        <f>TEXT(EnergyDemand__2_14[[#This Row],[Date]],"yyyy")</f>
        <v>2019</v>
      </c>
      <c r="G1749">
        <v>13.6</v>
      </c>
      <c r="H1749">
        <v>26.7</v>
      </c>
      <c r="I1749">
        <v>20.2</v>
      </c>
      <c r="J1749">
        <v>0.2</v>
      </c>
      <c r="K1749" t="s">
        <v>22</v>
      </c>
      <c r="L1749" t="s">
        <v>21</v>
      </c>
      <c r="M1749" s="42">
        <v>110290.12</v>
      </c>
      <c r="N1749" s="4">
        <v>119.0137926</v>
      </c>
      <c r="O1749" s="5">
        <v>13126045.467499999</v>
      </c>
      <c r="P1749">
        <v>1748</v>
      </c>
    </row>
    <row r="1750" spans="1:16" hidden="1" x14ac:dyDescent="0.3">
      <c r="A1750" s="3">
        <v>43753</v>
      </c>
      <c r="B1750" s="3" t="str">
        <f t="shared" si="27"/>
        <v>Q4-2019</v>
      </c>
      <c r="C1750" t="s">
        <v>18</v>
      </c>
      <c r="D1750">
        <v>42</v>
      </c>
      <c r="E1750" t="s">
        <v>8</v>
      </c>
      <c r="F1750" s="1" t="str">
        <f>TEXT(EnergyDemand__2_14[[#This Row],[Date]],"yyyy")</f>
        <v>2019</v>
      </c>
      <c r="G1750">
        <v>13</v>
      </c>
      <c r="H1750">
        <v>18</v>
      </c>
      <c r="I1750">
        <v>20.6</v>
      </c>
      <c r="J1750">
        <v>0</v>
      </c>
      <c r="K1750" t="s">
        <v>22</v>
      </c>
      <c r="L1750" t="s">
        <v>21</v>
      </c>
      <c r="M1750" s="42">
        <v>112052.12</v>
      </c>
      <c r="N1750" s="4">
        <v>123.2613285</v>
      </c>
      <c r="O1750" s="5">
        <v>13811693.1724</v>
      </c>
      <c r="P1750">
        <v>1749</v>
      </c>
    </row>
    <row r="1751" spans="1:16" hidden="1" x14ac:dyDescent="0.3">
      <c r="A1751" s="3">
        <v>43754</v>
      </c>
      <c r="B1751" s="3" t="str">
        <f t="shared" si="27"/>
        <v>Q4-2019</v>
      </c>
      <c r="C1751" t="s">
        <v>18</v>
      </c>
      <c r="D1751">
        <v>42</v>
      </c>
      <c r="E1751" t="s">
        <v>9</v>
      </c>
      <c r="F1751" s="1" t="str">
        <f>TEXT(EnergyDemand__2_14[[#This Row],[Date]],"yyyy")</f>
        <v>2019</v>
      </c>
      <c r="G1751">
        <v>13.3</v>
      </c>
      <c r="H1751">
        <v>20.399999999999999</v>
      </c>
      <c r="I1751">
        <v>11.4</v>
      </c>
      <c r="J1751">
        <v>0</v>
      </c>
      <c r="K1751" t="s">
        <v>22</v>
      </c>
      <c r="L1751" t="s">
        <v>21</v>
      </c>
      <c r="M1751" s="42">
        <v>117533.72</v>
      </c>
      <c r="N1751" s="4">
        <v>116.34066919999999</v>
      </c>
      <c r="O1751" s="5">
        <v>13673951.6384</v>
      </c>
      <c r="P1751">
        <v>1750</v>
      </c>
    </row>
    <row r="1752" spans="1:16" hidden="1" x14ac:dyDescent="0.3">
      <c r="A1752" s="3">
        <v>43755</v>
      </c>
      <c r="B1752" s="3" t="str">
        <f t="shared" si="27"/>
        <v>Q4-2019</v>
      </c>
      <c r="C1752" t="s">
        <v>18</v>
      </c>
      <c r="D1752">
        <v>42</v>
      </c>
      <c r="E1752" t="s">
        <v>3</v>
      </c>
      <c r="F1752" s="1" t="str">
        <f>TEXT(EnergyDemand__2_14[[#This Row],[Date]],"yyyy")</f>
        <v>2019</v>
      </c>
      <c r="G1752">
        <v>9.5</v>
      </c>
      <c r="H1752">
        <v>15.2</v>
      </c>
      <c r="I1752">
        <v>9.6</v>
      </c>
      <c r="J1752">
        <v>4.4000000000000004</v>
      </c>
      <c r="K1752" t="s">
        <v>22</v>
      </c>
      <c r="L1752" t="s">
        <v>21</v>
      </c>
      <c r="M1752" s="42">
        <v>116690.04</v>
      </c>
      <c r="N1752" s="4">
        <v>92.498043699999997</v>
      </c>
      <c r="O1752" s="5">
        <v>10793600.419299999</v>
      </c>
      <c r="P1752">
        <v>1751</v>
      </c>
    </row>
    <row r="1753" spans="1:16" hidden="1" x14ac:dyDescent="0.3">
      <c r="A1753" s="3">
        <v>43756</v>
      </c>
      <c r="B1753" s="3" t="str">
        <f t="shared" si="27"/>
        <v>Q4-2019</v>
      </c>
      <c r="C1753" t="s">
        <v>18</v>
      </c>
      <c r="D1753">
        <v>42</v>
      </c>
      <c r="E1753" t="s">
        <v>4</v>
      </c>
      <c r="F1753" s="1" t="str">
        <f>TEXT(EnergyDemand__2_14[[#This Row],[Date]],"yyyy")</f>
        <v>2019</v>
      </c>
      <c r="G1753">
        <v>7.3</v>
      </c>
      <c r="H1753">
        <v>22.1</v>
      </c>
      <c r="I1753">
        <v>23.2</v>
      </c>
      <c r="J1753">
        <v>0.8</v>
      </c>
      <c r="K1753" t="s">
        <v>22</v>
      </c>
      <c r="L1753" t="s">
        <v>21</v>
      </c>
      <c r="M1753" s="42">
        <v>109857.485</v>
      </c>
      <c r="N1753" s="4">
        <v>76.318328559999998</v>
      </c>
      <c r="O1753" s="5">
        <v>8384139.6349999998</v>
      </c>
      <c r="P1753">
        <v>1752</v>
      </c>
    </row>
    <row r="1754" spans="1:16" hidden="1" x14ac:dyDescent="0.3">
      <c r="A1754" s="3">
        <v>43757</v>
      </c>
      <c r="B1754" s="3" t="str">
        <f t="shared" si="27"/>
        <v>Q4-2019</v>
      </c>
      <c r="C1754" t="s">
        <v>18</v>
      </c>
      <c r="D1754">
        <v>42</v>
      </c>
      <c r="E1754" t="s">
        <v>5</v>
      </c>
      <c r="F1754" s="1" t="str">
        <f>TEXT(EnergyDemand__2_14[[#This Row],[Date]],"yyyy")</f>
        <v>2019</v>
      </c>
      <c r="G1754">
        <v>9.4</v>
      </c>
      <c r="H1754">
        <v>15.3</v>
      </c>
      <c r="I1754">
        <v>15.8</v>
      </c>
      <c r="J1754">
        <v>0.8</v>
      </c>
      <c r="K1754" t="s">
        <v>22</v>
      </c>
      <c r="L1754" t="s">
        <v>21</v>
      </c>
      <c r="M1754" s="42">
        <v>102032.495</v>
      </c>
      <c r="N1754" s="4">
        <v>67.014422809999999</v>
      </c>
      <c r="O1754" s="5">
        <v>6837648.7603000002</v>
      </c>
      <c r="P1754">
        <v>1753</v>
      </c>
    </row>
    <row r="1755" spans="1:16" hidden="1" x14ac:dyDescent="0.3">
      <c r="A1755" s="3">
        <v>43758</v>
      </c>
      <c r="B1755" s="3" t="str">
        <f t="shared" si="27"/>
        <v>Q4-2019</v>
      </c>
      <c r="C1755" t="s">
        <v>18</v>
      </c>
      <c r="D1755">
        <v>42</v>
      </c>
      <c r="E1755" t="s">
        <v>6</v>
      </c>
      <c r="F1755" s="1" t="str">
        <f>TEXT(EnergyDemand__2_14[[#This Row],[Date]],"yyyy")</f>
        <v>2019</v>
      </c>
      <c r="G1755">
        <v>10</v>
      </c>
      <c r="H1755">
        <v>16.399999999999999</v>
      </c>
      <c r="I1755">
        <v>14.7</v>
      </c>
      <c r="J1755">
        <v>0.8</v>
      </c>
      <c r="K1755" t="s">
        <v>22</v>
      </c>
      <c r="L1755" t="s">
        <v>21</v>
      </c>
      <c r="M1755" s="42">
        <v>102684.515</v>
      </c>
      <c r="N1755" s="4">
        <v>87.533212419999998</v>
      </c>
      <c r="O1755" s="5">
        <v>8988305.4637000002</v>
      </c>
      <c r="P1755">
        <v>1754</v>
      </c>
    </row>
    <row r="1756" spans="1:16" hidden="1" x14ac:dyDescent="0.3">
      <c r="A1756" s="3">
        <v>43759</v>
      </c>
      <c r="B1756" s="3" t="str">
        <f t="shared" si="27"/>
        <v>Q4-2019</v>
      </c>
      <c r="C1756" t="s">
        <v>18</v>
      </c>
      <c r="D1756">
        <v>43</v>
      </c>
      <c r="E1756" t="s">
        <v>7</v>
      </c>
      <c r="F1756" s="1" t="str">
        <f>TEXT(EnergyDemand__2_14[[#This Row],[Date]],"yyyy")</f>
        <v>2019</v>
      </c>
      <c r="G1756">
        <v>11.5</v>
      </c>
      <c r="H1756">
        <v>17</v>
      </c>
      <c r="I1756">
        <v>19.600000000000001</v>
      </c>
      <c r="J1756">
        <v>0</v>
      </c>
      <c r="K1756" t="s">
        <v>22</v>
      </c>
      <c r="L1756" t="s">
        <v>21</v>
      </c>
      <c r="M1756" s="42">
        <v>114502.07</v>
      </c>
      <c r="N1756" s="4">
        <v>111.6668677</v>
      </c>
      <c r="O1756" s="5">
        <v>12786087.5021</v>
      </c>
      <c r="P1756">
        <v>1755</v>
      </c>
    </row>
    <row r="1757" spans="1:16" hidden="1" x14ac:dyDescent="0.3">
      <c r="A1757" s="3">
        <v>43760</v>
      </c>
      <c r="B1757" s="3" t="str">
        <f t="shared" si="27"/>
        <v>Q4-2019</v>
      </c>
      <c r="C1757" t="s">
        <v>18</v>
      </c>
      <c r="D1757">
        <v>43</v>
      </c>
      <c r="E1757" t="s">
        <v>8</v>
      </c>
      <c r="F1757" s="1" t="str">
        <f>TEXT(EnergyDemand__2_14[[#This Row],[Date]],"yyyy")</f>
        <v>2019</v>
      </c>
      <c r="G1757">
        <v>11.9</v>
      </c>
      <c r="H1757">
        <v>19.600000000000001</v>
      </c>
      <c r="I1757">
        <v>23.7</v>
      </c>
      <c r="J1757">
        <v>0</v>
      </c>
      <c r="K1757" t="s">
        <v>22</v>
      </c>
      <c r="L1757" t="s">
        <v>21</v>
      </c>
      <c r="M1757" s="42">
        <v>114108.545</v>
      </c>
      <c r="N1757" s="4">
        <v>111.449844</v>
      </c>
      <c r="O1757" s="5">
        <v>12717379.5393</v>
      </c>
      <c r="P1757">
        <v>1756</v>
      </c>
    </row>
    <row r="1758" spans="1:16" hidden="1" x14ac:dyDescent="0.3">
      <c r="A1758" s="3">
        <v>43761</v>
      </c>
      <c r="B1758" s="3" t="str">
        <f t="shared" si="27"/>
        <v>Q4-2019</v>
      </c>
      <c r="C1758" t="s">
        <v>18</v>
      </c>
      <c r="D1758">
        <v>43</v>
      </c>
      <c r="E1758" t="s">
        <v>9</v>
      </c>
      <c r="F1758" s="1" t="str">
        <f>TEXT(EnergyDemand__2_14[[#This Row],[Date]],"yyyy")</f>
        <v>2019</v>
      </c>
      <c r="G1758">
        <v>8.1999999999999993</v>
      </c>
      <c r="H1758">
        <v>27.9</v>
      </c>
      <c r="I1758">
        <v>26</v>
      </c>
      <c r="J1758">
        <v>0</v>
      </c>
      <c r="K1758" t="s">
        <v>22</v>
      </c>
      <c r="L1758" t="s">
        <v>21</v>
      </c>
      <c r="M1758" s="42">
        <v>114281.61500000001</v>
      </c>
      <c r="N1758" s="4">
        <v>99.736133030000005</v>
      </c>
      <c r="O1758" s="5">
        <v>11398006.3565</v>
      </c>
      <c r="P1758">
        <v>1757</v>
      </c>
    </row>
    <row r="1759" spans="1:16" hidden="1" x14ac:dyDescent="0.3">
      <c r="A1759" s="3">
        <v>43762</v>
      </c>
      <c r="B1759" s="3" t="str">
        <f t="shared" si="27"/>
        <v>Q4-2019</v>
      </c>
      <c r="C1759" t="s">
        <v>18</v>
      </c>
      <c r="D1759">
        <v>43</v>
      </c>
      <c r="E1759" t="s">
        <v>3</v>
      </c>
      <c r="F1759" s="1" t="str">
        <f>TEXT(EnergyDemand__2_14[[#This Row],[Date]],"yyyy")</f>
        <v>2019</v>
      </c>
      <c r="G1759">
        <v>13</v>
      </c>
      <c r="H1759">
        <v>33.799999999999997</v>
      </c>
      <c r="I1759">
        <v>26.1</v>
      </c>
      <c r="J1759">
        <v>0.2</v>
      </c>
      <c r="K1759" t="s">
        <v>22</v>
      </c>
      <c r="L1759" t="s">
        <v>21</v>
      </c>
      <c r="M1759" s="42">
        <v>115442.655</v>
      </c>
      <c r="N1759" s="4">
        <v>82.370096540000006</v>
      </c>
      <c r="O1759" s="5">
        <v>9509022.6371999998</v>
      </c>
      <c r="P1759">
        <v>1758</v>
      </c>
    </row>
    <row r="1760" spans="1:16" hidden="1" x14ac:dyDescent="0.3">
      <c r="A1760" s="3">
        <v>43763</v>
      </c>
      <c r="B1760" s="3" t="str">
        <f t="shared" si="27"/>
        <v>Q4-2019</v>
      </c>
      <c r="C1760" t="s">
        <v>18</v>
      </c>
      <c r="D1760">
        <v>43</v>
      </c>
      <c r="E1760" t="s">
        <v>4</v>
      </c>
      <c r="F1760" s="1" t="str">
        <f>TEXT(EnergyDemand__2_14[[#This Row],[Date]],"yyyy")</f>
        <v>2019</v>
      </c>
      <c r="G1760">
        <v>16.8</v>
      </c>
      <c r="H1760">
        <v>21.6</v>
      </c>
      <c r="I1760">
        <v>10</v>
      </c>
      <c r="J1760">
        <v>0</v>
      </c>
      <c r="K1760" t="s">
        <v>22</v>
      </c>
      <c r="L1760" t="s">
        <v>21</v>
      </c>
      <c r="M1760" s="42">
        <v>109130.77</v>
      </c>
      <c r="N1760" s="4">
        <v>70.884689609999995</v>
      </c>
      <c r="O1760" s="5">
        <v>7735700.7583999997</v>
      </c>
      <c r="P1760">
        <v>1759</v>
      </c>
    </row>
    <row r="1761" spans="1:16" hidden="1" x14ac:dyDescent="0.3">
      <c r="A1761" s="3">
        <v>43764</v>
      </c>
      <c r="B1761" s="3" t="str">
        <f t="shared" si="27"/>
        <v>Q4-2019</v>
      </c>
      <c r="C1761" t="s">
        <v>18</v>
      </c>
      <c r="D1761">
        <v>43</v>
      </c>
      <c r="E1761" t="s">
        <v>5</v>
      </c>
      <c r="F1761" s="1" t="str">
        <f>TEXT(EnergyDemand__2_14[[#This Row],[Date]],"yyyy")</f>
        <v>2019</v>
      </c>
      <c r="G1761">
        <v>9.6</v>
      </c>
      <c r="H1761">
        <v>15.5</v>
      </c>
      <c r="I1761">
        <v>17.2</v>
      </c>
      <c r="J1761">
        <v>3.8</v>
      </c>
      <c r="K1761" t="s">
        <v>22</v>
      </c>
      <c r="L1761" t="s">
        <v>21</v>
      </c>
      <c r="M1761" s="42">
        <v>96698.285000000003</v>
      </c>
      <c r="N1761" s="4">
        <v>44.849283749999998</v>
      </c>
      <c r="O1761" s="5">
        <v>4336848.8221000005</v>
      </c>
      <c r="P1761">
        <v>1760</v>
      </c>
    </row>
    <row r="1762" spans="1:16" hidden="1" x14ac:dyDescent="0.3">
      <c r="A1762" s="3">
        <v>43765</v>
      </c>
      <c r="B1762" s="3" t="str">
        <f t="shared" si="27"/>
        <v>Q4-2019</v>
      </c>
      <c r="C1762" t="s">
        <v>18</v>
      </c>
      <c r="D1762">
        <v>43</v>
      </c>
      <c r="E1762" t="s">
        <v>6</v>
      </c>
      <c r="F1762" s="1" t="str">
        <f>TEXT(EnergyDemand__2_14[[#This Row],[Date]],"yyyy")</f>
        <v>2019</v>
      </c>
      <c r="G1762">
        <v>10.3</v>
      </c>
      <c r="H1762">
        <v>17</v>
      </c>
      <c r="I1762">
        <v>10.1</v>
      </c>
      <c r="J1762">
        <v>1.2</v>
      </c>
      <c r="K1762" t="s">
        <v>22</v>
      </c>
      <c r="L1762" t="s">
        <v>21</v>
      </c>
      <c r="M1762" s="42">
        <v>102830.55499999999</v>
      </c>
      <c r="N1762" s="4">
        <v>87.808242980000003</v>
      </c>
      <c r="O1762" s="5">
        <v>9029370.3592000008</v>
      </c>
      <c r="P1762">
        <v>1761</v>
      </c>
    </row>
    <row r="1763" spans="1:16" hidden="1" x14ac:dyDescent="0.3">
      <c r="A1763" s="3">
        <v>43766</v>
      </c>
      <c r="B1763" s="3" t="str">
        <f t="shared" si="27"/>
        <v>Q4-2019</v>
      </c>
      <c r="C1763" t="s">
        <v>18</v>
      </c>
      <c r="D1763">
        <v>44</v>
      </c>
      <c r="E1763" t="s">
        <v>7</v>
      </c>
      <c r="F1763" s="1" t="str">
        <f>TEXT(EnergyDemand__2_14[[#This Row],[Date]],"yyyy")</f>
        <v>2019</v>
      </c>
      <c r="G1763">
        <v>8.6999999999999993</v>
      </c>
      <c r="H1763">
        <v>21.6</v>
      </c>
      <c r="I1763">
        <v>26.3</v>
      </c>
      <c r="J1763">
        <v>1.4</v>
      </c>
      <c r="K1763" t="s">
        <v>22</v>
      </c>
      <c r="L1763" t="s">
        <v>21</v>
      </c>
      <c r="M1763" s="42">
        <v>112634.63499999999</v>
      </c>
      <c r="N1763" s="4">
        <v>104.09160749999999</v>
      </c>
      <c r="O1763" s="5">
        <v>11724320.2173</v>
      </c>
      <c r="P1763">
        <v>1762</v>
      </c>
    </row>
    <row r="1764" spans="1:16" hidden="1" x14ac:dyDescent="0.3">
      <c r="A1764" s="3">
        <v>43767</v>
      </c>
      <c r="B1764" s="3" t="str">
        <f t="shared" si="27"/>
        <v>Q4-2019</v>
      </c>
      <c r="C1764" t="s">
        <v>18</v>
      </c>
      <c r="D1764">
        <v>44</v>
      </c>
      <c r="E1764" t="s">
        <v>8</v>
      </c>
      <c r="F1764" s="1" t="str">
        <f>TEXT(EnergyDemand__2_14[[#This Row],[Date]],"yyyy")</f>
        <v>2019</v>
      </c>
      <c r="G1764">
        <v>9.6999999999999993</v>
      </c>
      <c r="H1764">
        <v>30.5</v>
      </c>
      <c r="I1764">
        <v>27</v>
      </c>
      <c r="J1764">
        <v>0</v>
      </c>
      <c r="K1764" t="s">
        <v>22</v>
      </c>
      <c r="L1764" t="s">
        <v>21</v>
      </c>
      <c r="M1764" s="42">
        <v>111887.405</v>
      </c>
      <c r="N1764" s="4">
        <v>130.19868170000001</v>
      </c>
      <c r="O1764" s="5">
        <v>14567592.629799999</v>
      </c>
      <c r="P1764">
        <v>1763</v>
      </c>
    </row>
    <row r="1765" spans="1:16" hidden="1" x14ac:dyDescent="0.3">
      <c r="A1765" s="3">
        <v>43768</v>
      </c>
      <c r="B1765" s="3" t="str">
        <f t="shared" si="27"/>
        <v>Q4-2019</v>
      </c>
      <c r="C1765" t="s">
        <v>18</v>
      </c>
      <c r="D1765">
        <v>44</v>
      </c>
      <c r="E1765" t="s">
        <v>9</v>
      </c>
      <c r="F1765" s="1" t="str">
        <f>TEXT(EnergyDemand__2_14[[#This Row],[Date]],"yyyy")</f>
        <v>2019</v>
      </c>
      <c r="G1765">
        <v>13.8</v>
      </c>
      <c r="H1765">
        <v>25.1</v>
      </c>
      <c r="I1765">
        <v>27.2</v>
      </c>
      <c r="J1765">
        <v>0</v>
      </c>
      <c r="K1765" t="s">
        <v>22</v>
      </c>
      <c r="L1765" t="s">
        <v>21</v>
      </c>
      <c r="M1765" s="42">
        <v>117375.73</v>
      </c>
      <c r="N1765" s="4">
        <v>130.31831199999999</v>
      </c>
      <c r="O1765" s="5">
        <v>15296207.0034</v>
      </c>
      <c r="P1765">
        <v>1764</v>
      </c>
    </row>
    <row r="1766" spans="1:16" hidden="1" x14ac:dyDescent="0.3">
      <c r="A1766" s="3">
        <v>43769</v>
      </c>
      <c r="B1766" s="3" t="str">
        <f t="shared" si="27"/>
        <v>Q4-2019</v>
      </c>
      <c r="C1766" t="s">
        <v>18</v>
      </c>
      <c r="D1766">
        <v>44</v>
      </c>
      <c r="E1766" t="s">
        <v>3</v>
      </c>
      <c r="F1766" s="1" t="str">
        <f>TEXT(EnergyDemand__2_14[[#This Row],[Date]],"yyyy")</f>
        <v>2019</v>
      </c>
      <c r="G1766">
        <v>14.2</v>
      </c>
      <c r="H1766">
        <v>33.700000000000003</v>
      </c>
      <c r="I1766">
        <v>25.5</v>
      </c>
      <c r="J1766">
        <v>0</v>
      </c>
      <c r="K1766" t="s">
        <v>22</v>
      </c>
      <c r="L1766" t="s">
        <v>21</v>
      </c>
      <c r="M1766" s="42">
        <v>121752.875</v>
      </c>
      <c r="N1766" s="4">
        <v>89.659635179999995</v>
      </c>
      <c r="O1766" s="5">
        <v>10916318.354599999</v>
      </c>
      <c r="P1766">
        <v>1765</v>
      </c>
    </row>
    <row r="1767" spans="1:16" hidden="1" x14ac:dyDescent="0.3">
      <c r="A1767" s="3">
        <v>43770</v>
      </c>
      <c r="B1767" s="3" t="str">
        <f t="shared" si="27"/>
        <v>Q4-2019</v>
      </c>
      <c r="C1767" t="s">
        <v>19</v>
      </c>
      <c r="D1767">
        <v>44</v>
      </c>
      <c r="E1767" t="s">
        <v>4</v>
      </c>
      <c r="F1767" s="1" t="str">
        <f>TEXT(EnergyDemand__2_14[[#This Row],[Date]],"yyyy")</f>
        <v>2019</v>
      </c>
      <c r="G1767">
        <v>20</v>
      </c>
      <c r="H1767">
        <v>34.299999999999997</v>
      </c>
      <c r="I1767">
        <v>22.8</v>
      </c>
      <c r="J1767">
        <v>0</v>
      </c>
      <c r="K1767" t="s">
        <v>22</v>
      </c>
      <c r="L1767" t="s">
        <v>21</v>
      </c>
      <c r="M1767" s="42">
        <v>130510.905</v>
      </c>
      <c r="N1767" s="4">
        <v>90.318841500000005</v>
      </c>
      <c r="O1767" s="5">
        <v>11787593.742699999</v>
      </c>
      <c r="P1767">
        <v>1766</v>
      </c>
    </row>
    <row r="1768" spans="1:16" hidden="1" x14ac:dyDescent="0.3">
      <c r="A1768" s="3">
        <v>43771</v>
      </c>
      <c r="B1768" s="3" t="str">
        <f t="shared" si="27"/>
        <v>Q4-2019</v>
      </c>
      <c r="C1768" t="s">
        <v>19</v>
      </c>
      <c r="D1768">
        <v>44</v>
      </c>
      <c r="E1768" t="s">
        <v>5</v>
      </c>
      <c r="F1768" s="1" t="str">
        <f>TEXT(EnergyDemand__2_14[[#This Row],[Date]],"yyyy")</f>
        <v>2019</v>
      </c>
      <c r="G1768">
        <v>15.8</v>
      </c>
      <c r="H1768">
        <v>18.899999999999999</v>
      </c>
      <c r="I1768">
        <v>2.2000000000000002</v>
      </c>
      <c r="J1768">
        <v>4.2</v>
      </c>
      <c r="K1768" t="s">
        <v>22</v>
      </c>
      <c r="L1768" t="s">
        <v>21</v>
      </c>
      <c r="M1768" s="42">
        <v>105806.825</v>
      </c>
      <c r="N1768" s="4">
        <v>90.798912520000002</v>
      </c>
      <c r="O1768" s="5">
        <v>9607144.6471999995</v>
      </c>
      <c r="P1768">
        <v>1767</v>
      </c>
    </row>
    <row r="1769" spans="1:16" hidden="1" x14ac:dyDescent="0.3">
      <c r="A1769" s="3">
        <v>43772</v>
      </c>
      <c r="B1769" s="3" t="str">
        <f t="shared" si="27"/>
        <v>Q4-2019</v>
      </c>
      <c r="C1769" t="s">
        <v>19</v>
      </c>
      <c r="D1769">
        <v>44</v>
      </c>
      <c r="E1769" t="s">
        <v>6</v>
      </c>
      <c r="F1769" s="1" t="str">
        <f>TEXT(EnergyDemand__2_14[[#This Row],[Date]],"yyyy")</f>
        <v>2019</v>
      </c>
      <c r="G1769">
        <v>12.8</v>
      </c>
      <c r="H1769">
        <v>20.7</v>
      </c>
      <c r="I1769">
        <v>7.8</v>
      </c>
      <c r="J1769">
        <v>12.4</v>
      </c>
      <c r="K1769" t="s">
        <v>22</v>
      </c>
      <c r="L1769" t="s">
        <v>21</v>
      </c>
      <c r="M1769" s="42">
        <v>96867.014999999999</v>
      </c>
      <c r="N1769" s="4">
        <v>72.398840800000002</v>
      </c>
      <c r="O1769" s="5">
        <v>7013059.5977999996</v>
      </c>
      <c r="P1769">
        <v>1768</v>
      </c>
    </row>
    <row r="1770" spans="1:16" hidden="1" x14ac:dyDescent="0.3">
      <c r="A1770" s="3">
        <v>43773</v>
      </c>
      <c r="B1770" s="3" t="str">
        <f t="shared" si="27"/>
        <v>Q4-2019</v>
      </c>
      <c r="C1770" t="s">
        <v>19</v>
      </c>
      <c r="D1770">
        <v>45</v>
      </c>
      <c r="E1770" t="s">
        <v>7</v>
      </c>
      <c r="F1770" s="1" t="str">
        <f>TEXT(EnergyDemand__2_14[[#This Row],[Date]],"yyyy")</f>
        <v>2019</v>
      </c>
      <c r="G1770">
        <v>9.5</v>
      </c>
      <c r="H1770">
        <v>16.2</v>
      </c>
      <c r="I1770">
        <v>11.2</v>
      </c>
      <c r="J1770">
        <v>1.2</v>
      </c>
      <c r="K1770" t="s">
        <v>22</v>
      </c>
      <c r="L1770" t="s">
        <v>21</v>
      </c>
      <c r="M1770" s="42">
        <v>107279.84</v>
      </c>
      <c r="N1770" s="4">
        <v>79.09640417</v>
      </c>
      <c r="O1770" s="5">
        <v>8485449.5839000009</v>
      </c>
      <c r="P1770">
        <v>1769</v>
      </c>
    </row>
    <row r="1771" spans="1:16" hidden="1" x14ac:dyDescent="0.3">
      <c r="A1771" s="3">
        <v>43774</v>
      </c>
      <c r="B1771" s="3" t="str">
        <f t="shared" si="27"/>
        <v>Q4-2019</v>
      </c>
      <c r="C1771" t="s">
        <v>19</v>
      </c>
      <c r="D1771">
        <v>45</v>
      </c>
      <c r="E1771" t="s">
        <v>8</v>
      </c>
      <c r="F1771" s="1" t="str">
        <f>TEXT(EnergyDemand__2_14[[#This Row],[Date]],"yyyy")</f>
        <v>2019</v>
      </c>
      <c r="G1771">
        <v>7.7</v>
      </c>
      <c r="H1771">
        <v>19.600000000000001</v>
      </c>
      <c r="I1771">
        <v>27.4</v>
      </c>
      <c r="J1771">
        <v>10.199999999999999</v>
      </c>
      <c r="K1771" t="s">
        <v>22</v>
      </c>
      <c r="L1771" t="s">
        <v>22</v>
      </c>
      <c r="M1771" s="42">
        <v>96817</v>
      </c>
      <c r="N1771" s="4">
        <v>66.476814739999995</v>
      </c>
      <c r="O1771" s="5">
        <v>6436085.7726999996</v>
      </c>
      <c r="P1771">
        <v>1770</v>
      </c>
    </row>
    <row r="1772" spans="1:16" hidden="1" x14ac:dyDescent="0.3">
      <c r="A1772" s="3">
        <v>43775</v>
      </c>
      <c r="B1772" s="3" t="str">
        <f t="shared" si="27"/>
        <v>Q4-2019</v>
      </c>
      <c r="C1772" t="s">
        <v>19</v>
      </c>
      <c r="D1772">
        <v>45</v>
      </c>
      <c r="E1772" t="s">
        <v>9</v>
      </c>
      <c r="F1772" s="1" t="str">
        <f>TEXT(EnergyDemand__2_14[[#This Row],[Date]],"yyyy")</f>
        <v>2019</v>
      </c>
      <c r="G1772">
        <v>10.5</v>
      </c>
      <c r="H1772">
        <v>24.1</v>
      </c>
      <c r="I1772">
        <v>19.899999999999999</v>
      </c>
      <c r="J1772">
        <v>0</v>
      </c>
      <c r="K1772" t="s">
        <v>22</v>
      </c>
      <c r="L1772" t="s">
        <v>21</v>
      </c>
      <c r="M1772" s="42">
        <v>104381.38</v>
      </c>
      <c r="N1772" s="4">
        <v>58.451951880000003</v>
      </c>
      <c r="O1772" s="5">
        <v>6101295.4008999998</v>
      </c>
      <c r="P1772">
        <v>1771</v>
      </c>
    </row>
    <row r="1773" spans="1:16" hidden="1" x14ac:dyDescent="0.3">
      <c r="A1773" s="3">
        <v>43776</v>
      </c>
      <c r="B1773" s="3" t="str">
        <f t="shared" si="27"/>
        <v>Q4-2019</v>
      </c>
      <c r="C1773" t="s">
        <v>19</v>
      </c>
      <c r="D1773">
        <v>45</v>
      </c>
      <c r="E1773" t="s">
        <v>3</v>
      </c>
      <c r="F1773" s="1" t="str">
        <f>TEXT(EnergyDemand__2_14[[#This Row],[Date]],"yyyy")</f>
        <v>2019</v>
      </c>
      <c r="G1773">
        <v>11.5</v>
      </c>
      <c r="H1773">
        <v>17.7</v>
      </c>
      <c r="I1773">
        <v>8.3000000000000007</v>
      </c>
      <c r="J1773">
        <v>0</v>
      </c>
      <c r="K1773" t="s">
        <v>22</v>
      </c>
      <c r="L1773" t="s">
        <v>21</v>
      </c>
      <c r="M1773" s="42">
        <v>115132.64</v>
      </c>
      <c r="N1773" s="4">
        <v>63.897686270000001</v>
      </c>
      <c r="O1773" s="5">
        <v>7356709.3102000002</v>
      </c>
      <c r="P1773">
        <v>1772</v>
      </c>
    </row>
    <row r="1774" spans="1:16" hidden="1" x14ac:dyDescent="0.3">
      <c r="A1774" s="3">
        <v>43777</v>
      </c>
      <c r="B1774" s="3" t="str">
        <f t="shared" si="27"/>
        <v>Q4-2019</v>
      </c>
      <c r="C1774" t="s">
        <v>19</v>
      </c>
      <c r="D1774">
        <v>45</v>
      </c>
      <c r="E1774" t="s">
        <v>4</v>
      </c>
      <c r="F1774" s="1" t="str">
        <f>TEXT(EnergyDemand__2_14[[#This Row],[Date]],"yyyy")</f>
        <v>2019</v>
      </c>
      <c r="G1774">
        <v>10.3</v>
      </c>
      <c r="H1774">
        <v>15</v>
      </c>
      <c r="I1774">
        <v>16.100000000000001</v>
      </c>
      <c r="J1774">
        <v>6.8</v>
      </c>
      <c r="K1774" t="s">
        <v>22</v>
      </c>
      <c r="L1774" t="s">
        <v>21</v>
      </c>
      <c r="M1774" s="42">
        <v>113954.78</v>
      </c>
      <c r="N1774" s="4">
        <v>81.077541510000003</v>
      </c>
      <c r="O1774" s="5">
        <v>9239173.4057</v>
      </c>
      <c r="P1774">
        <v>1773</v>
      </c>
    </row>
    <row r="1775" spans="1:16" hidden="1" x14ac:dyDescent="0.3">
      <c r="A1775" s="3">
        <v>43778</v>
      </c>
      <c r="B1775" s="3" t="str">
        <f t="shared" si="27"/>
        <v>Q4-2019</v>
      </c>
      <c r="C1775" t="s">
        <v>19</v>
      </c>
      <c r="D1775">
        <v>45</v>
      </c>
      <c r="E1775" t="s">
        <v>5</v>
      </c>
      <c r="F1775" s="1" t="str">
        <f>TEXT(EnergyDemand__2_14[[#This Row],[Date]],"yyyy")</f>
        <v>2019</v>
      </c>
      <c r="G1775">
        <v>7.6</v>
      </c>
      <c r="H1775">
        <v>14.2</v>
      </c>
      <c r="I1775">
        <v>9.8000000000000007</v>
      </c>
      <c r="J1775">
        <v>6.4</v>
      </c>
      <c r="K1775" t="s">
        <v>22</v>
      </c>
      <c r="L1775" t="s">
        <v>21</v>
      </c>
      <c r="M1775" s="42">
        <v>108924.79</v>
      </c>
      <c r="N1775" s="4">
        <v>70.474884239999994</v>
      </c>
      <c r="O1775" s="5">
        <v>7676461.9660999998</v>
      </c>
      <c r="P1775">
        <v>1774</v>
      </c>
    </row>
    <row r="1776" spans="1:16" hidden="1" x14ac:dyDescent="0.3">
      <c r="A1776" s="3">
        <v>43779</v>
      </c>
      <c r="B1776" s="3" t="str">
        <f t="shared" si="27"/>
        <v>Q4-2019</v>
      </c>
      <c r="C1776" t="s">
        <v>19</v>
      </c>
      <c r="D1776">
        <v>45</v>
      </c>
      <c r="E1776" t="s">
        <v>6</v>
      </c>
      <c r="F1776" s="1" t="str">
        <f>TEXT(EnergyDemand__2_14[[#This Row],[Date]],"yyyy")</f>
        <v>2019</v>
      </c>
      <c r="G1776">
        <v>10.8</v>
      </c>
      <c r="H1776">
        <v>18.100000000000001</v>
      </c>
      <c r="I1776">
        <v>13.5</v>
      </c>
      <c r="J1776">
        <v>0.2</v>
      </c>
      <c r="K1776" t="s">
        <v>22</v>
      </c>
      <c r="L1776" t="s">
        <v>21</v>
      </c>
      <c r="M1776" s="42">
        <v>101550.045</v>
      </c>
      <c r="N1776" s="4">
        <v>86.639009709999996</v>
      </c>
      <c r="O1776" s="5">
        <v>8798195.3347999994</v>
      </c>
      <c r="P1776">
        <v>1775</v>
      </c>
    </row>
    <row r="1777" spans="1:16" hidden="1" x14ac:dyDescent="0.3">
      <c r="A1777" s="3">
        <v>43780</v>
      </c>
      <c r="B1777" s="3" t="str">
        <f t="shared" si="27"/>
        <v>Q4-2019</v>
      </c>
      <c r="C1777" t="s">
        <v>19</v>
      </c>
      <c r="D1777">
        <v>46</v>
      </c>
      <c r="E1777" t="s">
        <v>7</v>
      </c>
      <c r="F1777" s="1" t="str">
        <f>TEXT(EnergyDemand__2_14[[#This Row],[Date]],"yyyy")</f>
        <v>2019</v>
      </c>
      <c r="G1777">
        <v>10</v>
      </c>
      <c r="H1777">
        <v>29.6</v>
      </c>
      <c r="I1777">
        <v>27.4</v>
      </c>
      <c r="J1777">
        <v>0</v>
      </c>
      <c r="K1777" t="s">
        <v>22</v>
      </c>
      <c r="L1777" t="s">
        <v>21</v>
      </c>
      <c r="M1777" s="42">
        <v>106758.95</v>
      </c>
      <c r="N1777" s="4">
        <v>66.491326110000003</v>
      </c>
      <c r="O1777" s="5">
        <v>7098544.1595999999</v>
      </c>
      <c r="P1777">
        <v>1776</v>
      </c>
    </row>
    <row r="1778" spans="1:16" hidden="1" x14ac:dyDescent="0.3">
      <c r="A1778" s="3">
        <v>43781</v>
      </c>
      <c r="B1778" s="3" t="str">
        <f t="shared" si="27"/>
        <v>Q4-2019</v>
      </c>
      <c r="C1778" t="s">
        <v>19</v>
      </c>
      <c r="D1778">
        <v>46</v>
      </c>
      <c r="E1778" t="s">
        <v>8</v>
      </c>
      <c r="F1778" s="1" t="str">
        <f>TEXT(EnergyDemand__2_14[[#This Row],[Date]],"yyyy")</f>
        <v>2019</v>
      </c>
      <c r="G1778">
        <v>11.5</v>
      </c>
      <c r="H1778">
        <v>17.399999999999999</v>
      </c>
      <c r="I1778">
        <v>12.7</v>
      </c>
      <c r="J1778">
        <v>0.6</v>
      </c>
      <c r="K1778" t="s">
        <v>22</v>
      </c>
      <c r="L1778" t="s">
        <v>21</v>
      </c>
      <c r="M1778" s="42">
        <v>104303.46</v>
      </c>
      <c r="N1778" s="4">
        <v>57.069845890000003</v>
      </c>
      <c r="O1778" s="5">
        <v>5952582.3880000003</v>
      </c>
      <c r="P1778">
        <v>1777</v>
      </c>
    </row>
    <row r="1779" spans="1:16" hidden="1" x14ac:dyDescent="0.3">
      <c r="A1779" s="3">
        <v>43782</v>
      </c>
      <c r="B1779" s="3" t="str">
        <f t="shared" si="27"/>
        <v>Q4-2019</v>
      </c>
      <c r="C1779" t="s">
        <v>19</v>
      </c>
      <c r="D1779">
        <v>46</v>
      </c>
      <c r="E1779" t="s">
        <v>9</v>
      </c>
      <c r="F1779" s="1" t="str">
        <f>TEXT(EnergyDemand__2_14[[#This Row],[Date]],"yyyy")</f>
        <v>2019</v>
      </c>
      <c r="G1779">
        <v>9.1</v>
      </c>
      <c r="H1779">
        <v>17.3</v>
      </c>
      <c r="I1779">
        <v>12</v>
      </c>
      <c r="J1779">
        <v>1.6</v>
      </c>
      <c r="K1779" t="s">
        <v>22</v>
      </c>
      <c r="L1779" t="s">
        <v>21</v>
      </c>
      <c r="M1779" s="42">
        <v>112573.54</v>
      </c>
      <c r="N1779" s="4">
        <v>64.519389450000006</v>
      </c>
      <c r="O1779" s="5">
        <v>7263176.0690000001</v>
      </c>
      <c r="P1779">
        <v>1778</v>
      </c>
    </row>
    <row r="1780" spans="1:16" hidden="1" x14ac:dyDescent="0.3">
      <c r="A1780" s="3">
        <v>43783</v>
      </c>
      <c r="B1780" s="3" t="str">
        <f t="shared" si="27"/>
        <v>Q4-2019</v>
      </c>
      <c r="C1780" t="s">
        <v>19</v>
      </c>
      <c r="D1780">
        <v>46</v>
      </c>
      <c r="E1780" t="s">
        <v>3</v>
      </c>
      <c r="F1780" s="1" t="str">
        <f>TEXT(EnergyDemand__2_14[[#This Row],[Date]],"yyyy")</f>
        <v>2019</v>
      </c>
      <c r="G1780">
        <v>12.1</v>
      </c>
      <c r="H1780">
        <v>22.4</v>
      </c>
      <c r="I1780">
        <v>19.7</v>
      </c>
      <c r="J1780">
        <v>0.8</v>
      </c>
      <c r="K1780" t="s">
        <v>22</v>
      </c>
      <c r="L1780" t="s">
        <v>21</v>
      </c>
      <c r="M1780" s="42">
        <v>109828.93</v>
      </c>
      <c r="N1780" s="4">
        <v>74.43626304</v>
      </c>
      <c r="O1780" s="5">
        <v>8175255.1228999998</v>
      </c>
      <c r="P1780">
        <v>1779</v>
      </c>
    </row>
    <row r="1781" spans="1:16" hidden="1" x14ac:dyDescent="0.3">
      <c r="A1781" s="3">
        <v>43784</v>
      </c>
      <c r="B1781" s="3" t="str">
        <f t="shared" si="27"/>
        <v>Q4-2019</v>
      </c>
      <c r="C1781" t="s">
        <v>19</v>
      </c>
      <c r="D1781">
        <v>46</v>
      </c>
      <c r="E1781" t="s">
        <v>4</v>
      </c>
      <c r="F1781" s="1" t="str">
        <f>TEXT(EnergyDemand__2_14[[#This Row],[Date]],"yyyy")</f>
        <v>2019</v>
      </c>
      <c r="G1781">
        <v>13</v>
      </c>
      <c r="H1781">
        <v>18.5</v>
      </c>
      <c r="I1781">
        <v>12.4</v>
      </c>
      <c r="J1781">
        <v>0</v>
      </c>
      <c r="K1781" t="s">
        <v>22</v>
      </c>
      <c r="L1781" t="s">
        <v>21</v>
      </c>
      <c r="M1781" s="42">
        <v>110954.755</v>
      </c>
      <c r="N1781" s="4">
        <v>72.065598769999994</v>
      </c>
      <c r="O1781" s="5">
        <v>7996020.8554999996</v>
      </c>
      <c r="P1781">
        <v>1780</v>
      </c>
    </row>
    <row r="1782" spans="1:16" hidden="1" x14ac:dyDescent="0.3">
      <c r="A1782" s="3">
        <v>43785</v>
      </c>
      <c r="B1782" s="3" t="str">
        <f t="shared" si="27"/>
        <v>Q4-2019</v>
      </c>
      <c r="C1782" t="s">
        <v>19</v>
      </c>
      <c r="D1782">
        <v>46</v>
      </c>
      <c r="E1782" t="s">
        <v>5</v>
      </c>
      <c r="F1782" s="1" t="str">
        <f>TEXT(EnergyDemand__2_14[[#This Row],[Date]],"yyyy")</f>
        <v>2019</v>
      </c>
      <c r="G1782">
        <v>9.1999999999999993</v>
      </c>
      <c r="H1782">
        <v>17.2</v>
      </c>
      <c r="I1782">
        <v>23.9</v>
      </c>
      <c r="J1782">
        <v>0</v>
      </c>
      <c r="K1782" t="s">
        <v>22</v>
      </c>
      <c r="L1782" t="s">
        <v>21</v>
      </c>
      <c r="M1782" s="42">
        <v>97646.12</v>
      </c>
      <c r="N1782" s="4">
        <v>67.187219450000001</v>
      </c>
      <c r="O1782" s="5">
        <v>6560571.2928999998</v>
      </c>
      <c r="P1782">
        <v>1781</v>
      </c>
    </row>
    <row r="1783" spans="1:16" hidden="1" x14ac:dyDescent="0.3">
      <c r="A1783" s="3">
        <v>43786</v>
      </c>
      <c r="B1783" s="3" t="str">
        <f t="shared" si="27"/>
        <v>Q4-2019</v>
      </c>
      <c r="C1783" t="s">
        <v>19</v>
      </c>
      <c r="D1783">
        <v>46</v>
      </c>
      <c r="E1783" t="s">
        <v>6</v>
      </c>
      <c r="F1783" s="1" t="str">
        <f>TEXT(EnergyDemand__2_14[[#This Row],[Date]],"yyyy")</f>
        <v>2019</v>
      </c>
      <c r="G1783">
        <v>10.8</v>
      </c>
      <c r="H1783">
        <v>16.2</v>
      </c>
      <c r="I1783">
        <v>24.1</v>
      </c>
      <c r="J1783">
        <v>0</v>
      </c>
      <c r="K1783" t="s">
        <v>22</v>
      </c>
      <c r="L1783" t="s">
        <v>21</v>
      </c>
      <c r="M1783" s="42">
        <v>96742.49</v>
      </c>
      <c r="N1783" s="4">
        <v>66.41186458</v>
      </c>
      <c r="O1783" s="5">
        <v>6424849.1449999996</v>
      </c>
      <c r="P1783">
        <v>1782</v>
      </c>
    </row>
    <row r="1784" spans="1:16" hidden="1" x14ac:dyDescent="0.3">
      <c r="A1784" s="3">
        <v>43787</v>
      </c>
      <c r="B1784" s="3" t="str">
        <f t="shared" si="27"/>
        <v>Q4-2019</v>
      </c>
      <c r="C1784" t="s">
        <v>19</v>
      </c>
      <c r="D1784">
        <v>47</v>
      </c>
      <c r="E1784" t="s">
        <v>7</v>
      </c>
      <c r="F1784" s="1" t="str">
        <f>TEXT(EnergyDemand__2_14[[#This Row],[Date]],"yyyy")</f>
        <v>2019</v>
      </c>
      <c r="G1784">
        <v>8.5</v>
      </c>
      <c r="H1784">
        <v>26.9</v>
      </c>
      <c r="I1784">
        <v>29.9</v>
      </c>
      <c r="J1784">
        <v>0</v>
      </c>
      <c r="K1784" t="s">
        <v>22</v>
      </c>
      <c r="L1784" t="s">
        <v>21</v>
      </c>
      <c r="M1784" s="42">
        <v>109148.25</v>
      </c>
      <c r="N1784" s="4">
        <v>72.281071499999996</v>
      </c>
      <c r="O1784" s="5">
        <v>7889352.4622999998</v>
      </c>
      <c r="P1784">
        <v>1783</v>
      </c>
    </row>
    <row r="1785" spans="1:16" hidden="1" x14ac:dyDescent="0.3">
      <c r="A1785" s="3">
        <v>43788</v>
      </c>
      <c r="B1785" s="3" t="str">
        <f t="shared" si="27"/>
        <v>Q4-2019</v>
      </c>
      <c r="C1785" t="s">
        <v>19</v>
      </c>
      <c r="D1785">
        <v>47</v>
      </c>
      <c r="E1785" t="s">
        <v>8</v>
      </c>
      <c r="F1785" s="1" t="str">
        <f>TEXT(EnergyDemand__2_14[[#This Row],[Date]],"yyyy")</f>
        <v>2019</v>
      </c>
      <c r="G1785">
        <v>11.4</v>
      </c>
      <c r="H1785">
        <v>18.600000000000001</v>
      </c>
      <c r="I1785">
        <v>27.9</v>
      </c>
      <c r="J1785">
        <v>0</v>
      </c>
      <c r="K1785" t="s">
        <v>22</v>
      </c>
      <c r="L1785" t="s">
        <v>21</v>
      </c>
      <c r="M1785" s="42">
        <v>112033.87</v>
      </c>
      <c r="N1785" s="4">
        <v>81.955895620000007</v>
      </c>
      <c r="O1785" s="5">
        <v>9181836.1556000002</v>
      </c>
      <c r="P1785">
        <v>1784</v>
      </c>
    </row>
    <row r="1786" spans="1:16" hidden="1" x14ac:dyDescent="0.3">
      <c r="A1786" s="3">
        <v>43789</v>
      </c>
      <c r="B1786" s="3" t="str">
        <f t="shared" si="27"/>
        <v>Q4-2019</v>
      </c>
      <c r="C1786" t="s">
        <v>19</v>
      </c>
      <c r="D1786">
        <v>47</v>
      </c>
      <c r="E1786" t="s">
        <v>9</v>
      </c>
      <c r="F1786" s="1" t="str">
        <f>TEXT(EnergyDemand__2_14[[#This Row],[Date]],"yyyy")</f>
        <v>2019</v>
      </c>
      <c r="G1786">
        <v>9.4</v>
      </c>
      <c r="H1786">
        <v>34.700000000000003</v>
      </c>
      <c r="I1786">
        <v>30.1</v>
      </c>
      <c r="J1786">
        <v>0</v>
      </c>
      <c r="K1786" t="s">
        <v>22</v>
      </c>
      <c r="L1786" t="s">
        <v>21</v>
      </c>
      <c r="M1786" s="42">
        <v>119736.125</v>
      </c>
      <c r="N1786" s="4">
        <v>83.763251699999998</v>
      </c>
      <c r="O1786" s="5">
        <v>10029487.176000001</v>
      </c>
      <c r="P1786">
        <v>1785</v>
      </c>
    </row>
    <row r="1787" spans="1:16" hidden="1" x14ac:dyDescent="0.3">
      <c r="A1787" s="3">
        <v>43790</v>
      </c>
      <c r="B1787" s="3" t="str">
        <f t="shared" si="27"/>
        <v>Q4-2019</v>
      </c>
      <c r="C1787" t="s">
        <v>19</v>
      </c>
      <c r="D1787">
        <v>47</v>
      </c>
      <c r="E1787" t="s">
        <v>3</v>
      </c>
      <c r="F1787" s="1" t="str">
        <f>TEXT(EnergyDemand__2_14[[#This Row],[Date]],"yyyy")</f>
        <v>2019</v>
      </c>
      <c r="G1787">
        <v>14</v>
      </c>
      <c r="H1787">
        <v>40.9</v>
      </c>
      <c r="I1787">
        <v>18.8</v>
      </c>
      <c r="J1787">
        <v>0</v>
      </c>
      <c r="K1787" t="s">
        <v>22</v>
      </c>
      <c r="L1787" t="s">
        <v>21</v>
      </c>
      <c r="M1787" s="42">
        <v>131312</v>
      </c>
      <c r="N1787" s="4">
        <v>72.815311210000004</v>
      </c>
      <c r="O1787" s="5">
        <v>9561524.1456000004</v>
      </c>
      <c r="P1787">
        <v>1786</v>
      </c>
    </row>
    <row r="1788" spans="1:16" hidden="1" x14ac:dyDescent="0.3">
      <c r="A1788" s="3">
        <v>43791</v>
      </c>
      <c r="B1788" s="3" t="str">
        <f t="shared" si="27"/>
        <v>Q4-2019</v>
      </c>
      <c r="C1788" t="s">
        <v>19</v>
      </c>
      <c r="D1788">
        <v>47</v>
      </c>
      <c r="E1788" t="s">
        <v>4</v>
      </c>
      <c r="F1788" s="1" t="str">
        <f>TEXT(EnergyDemand__2_14[[#This Row],[Date]],"yyyy")</f>
        <v>2019</v>
      </c>
      <c r="G1788">
        <v>13.6</v>
      </c>
      <c r="H1788">
        <v>20</v>
      </c>
      <c r="I1788">
        <v>28.3</v>
      </c>
      <c r="J1788">
        <v>0</v>
      </c>
      <c r="K1788" t="s">
        <v>22</v>
      </c>
      <c r="L1788" t="s">
        <v>21</v>
      </c>
      <c r="M1788" s="42">
        <v>109049.36500000001</v>
      </c>
      <c r="N1788" s="4">
        <v>65.412978010000003</v>
      </c>
      <c r="O1788" s="5">
        <v>7133243.7147000004</v>
      </c>
      <c r="P1788">
        <v>1787</v>
      </c>
    </row>
    <row r="1789" spans="1:16" hidden="1" x14ac:dyDescent="0.3">
      <c r="A1789" s="3">
        <v>43792</v>
      </c>
      <c r="B1789" s="3" t="str">
        <f t="shared" si="27"/>
        <v>Q4-2019</v>
      </c>
      <c r="C1789" t="s">
        <v>19</v>
      </c>
      <c r="D1789">
        <v>47</v>
      </c>
      <c r="E1789" t="s">
        <v>5</v>
      </c>
      <c r="F1789" s="1" t="str">
        <f>TEXT(EnergyDemand__2_14[[#This Row],[Date]],"yyyy")</f>
        <v>2019</v>
      </c>
      <c r="G1789">
        <v>10.1</v>
      </c>
      <c r="H1789">
        <v>23.8</v>
      </c>
      <c r="I1789">
        <v>24.6</v>
      </c>
      <c r="J1789">
        <v>0</v>
      </c>
      <c r="K1789" t="s">
        <v>22</v>
      </c>
      <c r="L1789" t="s">
        <v>21</v>
      </c>
      <c r="M1789" s="42">
        <v>97245.764999999999</v>
      </c>
      <c r="N1789" s="4">
        <v>49.794292779999999</v>
      </c>
      <c r="O1789" s="5">
        <v>4842284.0939999996</v>
      </c>
      <c r="P1789">
        <v>1788</v>
      </c>
    </row>
    <row r="1790" spans="1:16" hidden="1" x14ac:dyDescent="0.3">
      <c r="A1790" s="3">
        <v>43793</v>
      </c>
      <c r="B1790" s="3" t="str">
        <f t="shared" si="27"/>
        <v>Q4-2019</v>
      </c>
      <c r="C1790" t="s">
        <v>19</v>
      </c>
      <c r="D1790">
        <v>47</v>
      </c>
      <c r="E1790" t="s">
        <v>6</v>
      </c>
      <c r="F1790" s="1" t="str">
        <f>TEXT(EnergyDemand__2_14[[#This Row],[Date]],"yyyy")</f>
        <v>2019</v>
      </c>
      <c r="G1790">
        <v>11.9</v>
      </c>
      <c r="H1790">
        <v>23.7</v>
      </c>
      <c r="I1790">
        <v>30.6</v>
      </c>
      <c r="J1790">
        <v>0</v>
      </c>
      <c r="K1790" t="s">
        <v>22</v>
      </c>
      <c r="L1790" t="s">
        <v>21</v>
      </c>
      <c r="M1790" s="42">
        <v>96778.25</v>
      </c>
      <c r="N1790" s="4">
        <v>60.755443960000001</v>
      </c>
      <c r="O1790" s="5">
        <v>5879805.5444</v>
      </c>
      <c r="P1790">
        <v>1789</v>
      </c>
    </row>
    <row r="1791" spans="1:16" hidden="1" x14ac:dyDescent="0.3">
      <c r="A1791" s="3">
        <v>43794</v>
      </c>
      <c r="B1791" s="3" t="str">
        <f t="shared" si="27"/>
        <v>Q4-2019</v>
      </c>
      <c r="C1791" t="s">
        <v>19</v>
      </c>
      <c r="D1791">
        <v>48</v>
      </c>
      <c r="E1791" t="s">
        <v>7</v>
      </c>
      <c r="F1791" s="1" t="str">
        <f>TEXT(EnergyDemand__2_14[[#This Row],[Date]],"yyyy")</f>
        <v>2019</v>
      </c>
      <c r="G1791">
        <v>11.4</v>
      </c>
      <c r="H1791">
        <v>27.4</v>
      </c>
      <c r="I1791">
        <v>18</v>
      </c>
      <c r="J1791">
        <v>0</v>
      </c>
      <c r="K1791" t="s">
        <v>22</v>
      </c>
      <c r="L1791" t="s">
        <v>21</v>
      </c>
      <c r="M1791" s="42">
        <v>113899.3</v>
      </c>
      <c r="N1791" s="4">
        <v>71.001116179999997</v>
      </c>
      <c r="O1791" s="5">
        <v>8086977.4320999999</v>
      </c>
      <c r="P1791">
        <v>1790</v>
      </c>
    </row>
    <row r="1792" spans="1:16" hidden="1" x14ac:dyDescent="0.3">
      <c r="A1792" s="3">
        <v>43795</v>
      </c>
      <c r="B1792" s="3" t="str">
        <f t="shared" si="27"/>
        <v>Q4-2019</v>
      </c>
      <c r="C1792" t="s">
        <v>19</v>
      </c>
      <c r="D1792">
        <v>48</v>
      </c>
      <c r="E1792" t="s">
        <v>8</v>
      </c>
      <c r="F1792" s="1" t="str">
        <f>TEXT(EnergyDemand__2_14[[#This Row],[Date]],"yyyy")</f>
        <v>2019</v>
      </c>
      <c r="G1792">
        <v>11.4</v>
      </c>
      <c r="H1792">
        <v>16.399999999999999</v>
      </c>
      <c r="I1792">
        <v>22.2</v>
      </c>
      <c r="J1792">
        <v>2</v>
      </c>
      <c r="K1792" t="s">
        <v>22</v>
      </c>
      <c r="L1792" t="s">
        <v>21</v>
      </c>
      <c r="M1792" s="42">
        <v>107629.16</v>
      </c>
      <c r="N1792" s="4">
        <v>47.350592130000003</v>
      </c>
      <c r="O1792" s="5">
        <v>5096304.4565000003</v>
      </c>
      <c r="P1792">
        <v>1791</v>
      </c>
    </row>
    <row r="1793" spans="1:16" hidden="1" x14ac:dyDescent="0.3">
      <c r="A1793" s="3">
        <v>43796</v>
      </c>
      <c r="B1793" s="3" t="str">
        <f t="shared" si="27"/>
        <v>Q4-2019</v>
      </c>
      <c r="C1793" t="s">
        <v>19</v>
      </c>
      <c r="D1793">
        <v>48</v>
      </c>
      <c r="E1793" t="s">
        <v>9</v>
      </c>
      <c r="F1793" s="1" t="str">
        <f>TEXT(EnergyDemand__2_14[[#This Row],[Date]],"yyyy")</f>
        <v>2019</v>
      </c>
      <c r="G1793">
        <v>8.6</v>
      </c>
      <c r="H1793">
        <v>24.8</v>
      </c>
      <c r="I1793">
        <v>31</v>
      </c>
      <c r="J1793">
        <v>0</v>
      </c>
      <c r="K1793" t="s">
        <v>22</v>
      </c>
      <c r="L1793" t="s">
        <v>21</v>
      </c>
      <c r="M1793" s="42">
        <v>108417.69500000001</v>
      </c>
      <c r="N1793" s="4">
        <v>59.044674999999998</v>
      </c>
      <c r="O1793" s="5">
        <v>6401487.5654999996</v>
      </c>
      <c r="P1793">
        <v>1792</v>
      </c>
    </row>
    <row r="1794" spans="1:16" hidden="1" x14ac:dyDescent="0.3">
      <c r="A1794" s="3">
        <v>43797</v>
      </c>
      <c r="B1794" s="3" t="str">
        <f t="shared" ref="B1794:B1857" si="28">"Q" &amp;INT((MONTH(A1794)+2)/3) &amp; "-" &amp; YEAR(A1794)</f>
        <v>Q4-2019</v>
      </c>
      <c r="C1794" t="s">
        <v>19</v>
      </c>
      <c r="D1794">
        <v>48</v>
      </c>
      <c r="E1794" t="s">
        <v>3</v>
      </c>
      <c r="F1794" s="1" t="str">
        <f>TEXT(EnergyDemand__2_14[[#This Row],[Date]],"yyyy")</f>
        <v>2019</v>
      </c>
      <c r="G1794">
        <v>11.4</v>
      </c>
      <c r="H1794">
        <v>21.1</v>
      </c>
      <c r="I1794">
        <v>30.7</v>
      </c>
      <c r="J1794">
        <v>0</v>
      </c>
      <c r="K1794" t="s">
        <v>22</v>
      </c>
      <c r="L1794" t="s">
        <v>21</v>
      </c>
      <c r="M1794" s="42">
        <v>112735.875</v>
      </c>
      <c r="N1794" s="4">
        <v>70.202551959999994</v>
      </c>
      <c r="O1794" s="5">
        <v>7914346.1223999998</v>
      </c>
      <c r="P1794">
        <v>1793</v>
      </c>
    </row>
    <row r="1795" spans="1:16" hidden="1" x14ac:dyDescent="0.3">
      <c r="A1795" s="3">
        <v>43798</v>
      </c>
      <c r="B1795" s="3" t="str">
        <f t="shared" si="28"/>
        <v>Q4-2019</v>
      </c>
      <c r="C1795" t="s">
        <v>19</v>
      </c>
      <c r="D1795">
        <v>48</v>
      </c>
      <c r="E1795" t="s">
        <v>4</v>
      </c>
      <c r="F1795" s="1" t="str">
        <f>TEXT(EnergyDemand__2_14[[#This Row],[Date]],"yyyy")</f>
        <v>2019</v>
      </c>
      <c r="G1795">
        <v>11.9</v>
      </c>
      <c r="H1795">
        <v>19.7</v>
      </c>
      <c r="I1795">
        <v>21.9</v>
      </c>
      <c r="J1795">
        <v>0</v>
      </c>
      <c r="K1795" t="s">
        <v>22</v>
      </c>
      <c r="L1795" t="s">
        <v>21</v>
      </c>
      <c r="M1795" s="42">
        <v>114799.91</v>
      </c>
      <c r="N1795" s="4">
        <v>79.605729069999995</v>
      </c>
      <c r="O1795" s="5">
        <v>9138730.5327000003</v>
      </c>
      <c r="P1795">
        <v>1794</v>
      </c>
    </row>
    <row r="1796" spans="1:16" hidden="1" x14ac:dyDescent="0.3">
      <c r="A1796" s="3">
        <v>43799</v>
      </c>
      <c r="B1796" s="3" t="str">
        <f t="shared" si="28"/>
        <v>Q4-2019</v>
      </c>
      <c r="C1796" t="s">
        <v>19</v>
      </c>
      <c r="D1796">
        <v>48</v>
      </c>
      <c r="E1796" t="s">
        <v>5</v>
      </c>
      <c r="F1796" s="1" t="str">
        <f>TEXT(EnergyDemand__2_14[[#This Row],[Date]],"yyyy")</f>
        <v>2019</v>
      </c>
      <c r="G1796">
        <v>10.3</v>
      </c>
      <c r="H1796">
        <v>18.399999999999999</v>
      </c>
      <c r="I1796">
        <v>26.7</v>
      </c>
      <c r="J1796">
        <v>8</v>
      </c>
      <c r="K1796" t="s">
        <v>22</v>
      </c>
      <c r="L1796" t="s">
        <v>21</v>
      </c>
      <c r="M1796" s="42">
        <v>98959.56</v>
      </c>
      <c r="N1796" s="4">
        <v>51.05874163</v>
      </c>
      <c r="O1796" s="5">
        <v>5052750.6058999998</v>
      </c>
      <c r="P1796">
        <v>1795</v>
      </c>
    </row>
    <row r="1797" spans="1:16" hidden="1" x14ac:dyDescent="0.3">
      <c r="A1797" s="3">
        <v>43800</v>
      </c>
      <c r="B1797" s="3" t="str">
        <f t="shared" si="28"/>
        <v>Q4-2019</v>
      </c>
      <c r="C1797" t="s">
        <v>20</v>
      </c>
      <c r="D1797">
        <v>48</v>
      </c>
      <c r="E1797" t="s">
        <v>6</v>
      </c>
      <c r="F1797" s="1" t="str">
        <f>TEXT(EnergyDemand__2_14[[#This Row],[Date]],"yyyy")</f>
        <v>2019</v>
      </c>
      <c r="G1797">
        <v>12.2</v>
      </c>
      <c r="H1797">
        <v>16.8</v>
      </c>
      <c r="I1797">
        <v>9.8000000000000007</v>
      </c>
      <c r="J1797">
        <v>0</v>
      </c>
      <c r="K1797" t="s">
        <v>22</v>
      </c>
      <c r="L1797" t="s">
        <v>21</v>
      </c>
      <c r="M1797" s="42">
        <v>100233.98</v>
      </c>
      <c r="N1797" s="4">
        <v>33.154867019999998</v>
      </c>
      <c r="O1797" s="5">
        <v>3323244.2777999998</v>
      </c>
      <c r="P1797">
        <v>1796</v>
      </c>
    </row>
    <row r="1798" spans="1:16" hidden="1" x14ac:dyDescent="0.3">
      <c r="A1798" s="3">
        <v>43801</v>
      </c>
      <c r="B1798" s="3" t="str">
        <f t="shared" si="28"/>
        <v>Q4-2019</v>
      </c>
      <c r="C1798" t="s">
        <v>20</v>
      </c>
      <c r="D1798">
        <v>49</v>
      </c>
      <c r="E1798" t="s">
        <v>7</v>
      </c>
      <c r="F1798" s="1" t="str">
        <f>TEXT(EnergyDemand__2_14[[#This Row],[Date]],"yyyy")</f>
        <v>2019</v>
      </c>
      <c r="G1798">
        <v>9.8000000000000007</v>
      </c>
      <c r="H1798">
        <v>15.5</v>
      </c>
      <c r="I1798">
        <v>18.2</v>
      </c>
      <c r="J1798">
        <v>3.4</v>
      </c>
      <c r="K1798" t="s">
        <v>22</v>
      </c>
      <c r="L1798" t="s">
        <v>21</v>
      </c>
      <c r="M1798" s="42">
        <v>110609.4</v>
      </c>
      <c r="N1798" s="4">
        <v>29.070382550000001</v>
      </c>
      <c r="O1798" s="5">
        <v>3215457.5715999999</v>
      </c>
      <c r="P1798">
        <v>1797</v>
      </c>
    </row>
    <row r="1799" spans="1:16" hidden="1" x14ac:dyDescent="0.3">
      <c r="A1799" s="3">
        <v>43802</v>
      </c>
      <c r="B1799" s="3" t="str">
        <f t="shared" si="28"/>
        <v>Q4-2019</v>
      </c>
      <c r="C1799" t="s">
        <v>20</v>
      </c>
      <c r="D1799">
        <v>49</v>
      </c>
      <c r="E1799" t="s">
        <v>8</v>
      </c>
      <c r="F1799" s="1" t="str">
        <f>TEXT(EnergyDemand__2_14[[#This Row],[Date]],"yyyy")</f>
        <v>2019</v>
      </c>
      <c r="G1799">
        <v>11</v>
      </c>
      <c r="H1799">
        <v>22.2</v>
      </c>
      <c r="I1799">
        <v>19.2</v>
      </c>
      <c r="J1799">
        <v>0.4</v>
      </c>
      <c r="K1799" t="s">
        <v>22</v>
      </c>
      <c r="L1799" t="s">
        <v>21</v>
      </c>
      <c r="M1799" s="42">
        <v>109094.04</v>
      </c>
      <c r="N1799" s="4">
        <v>19.170950680000001</v>
      </c>
      <c r="O1799" s="5">
        <v>2091436.4602999999</v>
      </c>
      <c r="P1799">
        <v>1798</v>
      </c>
    </row>
    <row r="1800" spans="1:16" hidden="1" x14ac:dyDescent="0.3">
      <c r="A1800" s="3">
        <v>43803</v>
      </c>
      <c r="B1800" s="3" t="str">
        <f t="shared" si="28"/>
        <v>Q4-2019</v>
      </c>
      <c r="C1800" t="s">
        <v>20</v>
      </c>
      <c r="D1800">
        <v>49</v>
      </c>
      <c r="E1800" t="s">
        <v>9</v>
      </c>
      <c r="F1800" s="1" t="str">
        <f>TEXT(EnergyDemand__2_14[[#This Row],[Date]],"yyyy")</f>
        <v>2019</v>
      </c>
      <c r="G1800">
        <v>12.1</v>
      </c>
      <c r="H1800">
        <v>23</v>
      </c>
      <c r="I1800">
        <v>20.3</v>
      </c>
      <c r="J1800">
        <v>0</v>
      </c>
      <c r="K1800" t="s">
        <v>22</v>
      </c>
      <c r="L1800" t="s">
        <v>21</v>
      </c>
      <c r="M1800" s="42">
        <v>107400.705</v>
      </c>
      <c r="N1800" s="4">
        <v>39.415048149999997</v>
      </c>
      <c r="O1800" s="5">
        <v>4233203.9589</v>
      </c>
      <c r="P1800">
        <v>1799</v>
      </c>
    </row>
    <row r="1801" spans="1:16" hidden="1" x14ac:dyDescent="0.3">
      <c r="A1801" s="3">
        <v>43804</v>
      </c>
      <c r="B1801" s="3" t="str">
        <f t="shared" si="28"/>
        <v>Q4-2019</v>
      </c>
      <c r="C1801" t="s">
        <v>20</v>
      </c>
      <c r="D1801">
        <v>49</v>
      </c>
      <c r="E1801" t="s">
        <v>3</v>
      </c>
      <c r="F1801" s="1" t="str">
        <f>TEXT(EnergyDemand__2_14[[#This Row],[Date]],"yyyy")</f>
        <v>2019</v>
      </c>
      <c r="G1801">
        <v>12.3</v>
      </c>
      <c r="H1801">
        <v>23.9</v>
      </c>
      <c r="I1801">
        <v>20.399999999999999</v>
      </c>
      <c r="J1801">
        <v>0</v>
      </c>
      <c r="K1801" t="s">
        <v>22</v>
      </c>
      <c r="L1801" t="s">
        <v>21</v>
      </c>
      <c r="M1801" s="42">
        <v>107891.69</v>
      </c>
      <c r="N1801" s="4">
        <v>45.830326149999998</v>
      </c>
      <c r="O1801" s="5">
        <v>4944711.3415999999</v>
      </c>
      <c r="P1801">
        <v>1800</v>
      </c>
    </row>
    <row r="1802" spans="1:16" hidden="1" x14ac:dyDescent="0.3">
      <c r="A1802" s="3">
        <v>43805</v>
      </c>
      <c r="B1802" s="3" t="str">
        <f t="shared" si="28"/>
        <v>Q4-2019</v>
      </c>
      <c r="C1802" t="s">
        <v>20</v>
      </c>
      <c r="D1802">
        <v>49</v>
      </c>
      <c r="E1802" t="s">
        <v>4</v>
      </c>
      <c r="F1802" s="1" t="str">
        <f>TEXT(EnergyDemand__2_14[[#This Row],[Date]],"yyyy")</f>
        <v>2019</v>
      </c>
      <c r="G1802">
        <v>13.3</v>
      </c>
      <c r="H1802">
        <v>20.8</v>
      </c>
      <c r="I1802">
        <v>18.2</v>
      </c>
      <c r="J1802">
        <v>0</v>
      </c>
      <c r="K1802" t="s">
        <v>22</v>
      </c>
      <c r="L1802" t="s">
        <v>21</v>
      </c>
      <c r="M1802" s="42">
        <v>105028.985</v>
      </c>
      <c r="N1802" s="4">
        <v>41.38035927</v>
      </c>
      <c r="O1802" s="5">
        <v>4346137.1331000002</v>
      </c>
      <c r="P1802">
        <v>1801</v>
      </c>
    </row>
    <row r="1803" spans="1:16" hidden="1" x14ac:dyDescent="0.3">
      <c r="A1803" s="3">
        <v>43806</v>
      </c>
      <c r="B1803" s="3" t="str">
        <f t="shared" si="28"/>
        <v>Q4-2019</v>
      </c>
      <c r="C1803" t="s">
        <v>20</v>
      </c>
      <c r="D1803">
        <v>49</v>
      </c>
      <c r="E1803" t="s">
        <v>5</v>
      </c>
      <c r="F1803" s="1" t="str">
        <f>TEXT(EnergyDemand__2_14[[#This Row],[Date]],"yyyy")</f>
        <v>2019</v>
      </c>
      <c r="G1803">
        <v>11.2</v>
      </c>
      <c r="H1803">
        <v>21</v>
      </c>
      <c r="I1803">
        <v>30.3</v>
      </c>
      <c r="J1803">
        <v>0</v>
      </c>
      <c r="K1803" t="s">
        <v>22</v>
      </c>
      <c r="L1803" t="s">
        <v>21</v>
      </c>
      <c r="M1803" s="42">
        <v>95436.3</v>
      </c>
      <c r="N1803" s="4">
        <v>47.12307019</v>
      </c>
      <c r="O1803" s="5">
        <v>4497251.4636000004</v>
      </c>
      <c r="P1803">
        <v>1802</v>
      </c>
    </row>
    <row r="1804" spans="1:16" hidden="1" x14ac:dyDescent="0.3">
      <c r="A1804" s="3">
        <v>43807</v>
      </c>
      <c r="B1804" s="3" t="str">
        <f t="shared" si="28"/>
        <v>Q4-2019</v>
      </c>
      <c r="C1804" t="s">
        <v>20</v>
      </c>
      <c r="D1804">
        <v>49</v>
      </c>
      <c r="E1804" t="s">
        <v>6</v>
      </c>
      <c r="F1804" s="1" t="str">
        <f>TEXT(EnergyDemand__2_14[[#This Row],[Date]],"yyyy")</f>
        <v>2019</v>
      </c>
      <c r="G1804">
        <v>13.8</v>
      </c>
      <c r="H1804">
        <v>27.6</v>
      </c>
      <c r="I1804">
        <v>30.8</v>
      </c>
      <c r="J1804">
        <v>0</v>
      </c>
      <c r="K1804" t="s">
        <v>22</v>
      </c>
      <c r="L1804" t="s">
        <v>21</v>
      </c>
      <c r="M1804" s="42">
        <v>97577.414999999994</v>
      </c>
      <c r="N1804" s="4">
        <v>43.690411390000001</v>
      </c>
      <c r="O1804" s="5">
        <v>4263197.4036999997</v>
      </c>
      <c r="P1804">
        <v>1803</v>
      </c>
    </row>
    <row r="1805" spans="1:16" hidden="1" x14ac:dyDescent="0.3">
      <c r="A1805" s="3">
        <v>43808</v>
      </c>
      <c r="B1805" s="3" t="str">
        <f t="shared" si="28"/>
        <v>Q4-2019</v>
      </c>
      <c r="C1805" t="s">
        <v>20</v>
      </c>
      <c r="D1805">
        <v>50</v>
      </c>
      <c r="E1805" t="s">
        <v>7</v>
      </c>
      <c r="F1805" s="1" t="str">
        <f>TEXT(EnergyDemand__2_14[[#This Row],[Date]],"yyyy")</f>
        <v>2019</v>
      </c>
      <c r="G1805">
        <v>16.3</v>
      </c>
      <c r="H1805">
        <v>38</v>
      </c>
      <c r="I1805">
        <v>28.6</v>
      </c>
      <c r="J1805">
        <v>0</v>
      </c>
      <c r="K1805" t="s">
        <v>22</v>
      </c>
      <c r="L1805" t="s">
        <v>21</v>
      </c>
      <c r="M1805" s="42">
        <v>127910.83500000001</v>
      </c>
      <c r="N1805" s="4">
        <v>62.718792569999998</v>
      </c>
      <c r="O1805" s="5">
        <v>8022413.1277999999</v>
      </c>
      <c r="P1805">
        <v>1804</v>
      </c>
    </row>
    <row r="1806" spans="1:16" hidden="1" x14ac:dyDescent="0.3">
      <c r="A1806" s="3">
        <v>43809</v>
      </c>
      <c r="B1806" s="3" t="str">
        <f t="shared" si="28"/>
        <v>Q4-2019</v>
      </c>
      <c r="C1806" t="s">
        <v>20</v>
      </c>
      <c r="D1806">
        <v>50</v>
      </c>
      <c r="E1806" t="s">
        <v>8</v>
      </c>
      <c r="F1806" s="1" t="str">
        <f>TEXT(EnergyDemand__2_14[[#This Row],[Date]],"yyyy")</f>
        <v>2019</v>
      </c>
      <c r="G1806">
        <v>14.3</v>
      </c>
      <c r="H1806">
        <v>17.2</v>
      </c>
      <c r="I1806">
        <v>22.2</v>
      </c>
      <c r="J1806">
        <v>0</v>
      </c>
      <c r="K1806" t="s">
        <v>22</v>
      </c>
      <c r="L1806" t="s">
        <v>21</v>
      </c>
      <c r="M1806" s="42">
        <v>109548.62</v>
      </c>
      <c r="N1806" s="4">
        <v>48.336164680000003</v>
      </c>
      <c r="O1806" s="5">
        <v>5295160.1368000004</v>
      </c>
      <c r="P1806">
        <v>1805</v>
      </c>
    </row>
    <row r="1807" spans="1:16" hidden="1" x14ac:dyDescent="0.3">
      <c r="A1807" s="3">
        <v>43810</v>
      </c>
      <c r="B1807" s="3" t="str">
        <f t="shared" si="28"/>
        <v>Q4-2019</v>
      </c>
      <c r="C1807" t="s">
        <v>20</v>
      </c>
      <c r="D1807">
        <v>50</v>
      </c>
      <c r="E1807" t="s">
        <v>9</v>
      </c>
      <c r="F1807" s="1" t="str">
        <f>TEXT(EnergyDemand__2_14[[#This Row],[Date]],"yyyy")</f>
        <v>2019</v>
      </c>
      <c r="G1807">
        <v>13.4</v>
      </c>
      <c r="H1807">
        <v>18.100000000000001</v>
      </c>
      <c r="I1807">
        <v>21.8</v>
      </c>
      <c r="J1807">
        <v>0</v>
      </c>
      <c r="K1807" t="s">
        <v>22</v>
      </c>
      <c r="L1807" t="s">
        <v>21</v>
      </c>
      <c r="M1807" s="42">
        <v>109060.375</v>
      </c>
      <c r="N1807" s="4">
        <v>57.730485369999997</v>
      </c>
      <c r="O1807" s="5">
        <v>6296108.3833999997</v>
      </c>
      <c r="P1807">
        <v>1806</v>
      </c>
    </row>
    <row r="1808" spans="1:16" hidden="1" x14ac:dyDescent="0.3">
      <c r="A1808" s="3">
        <v>43811</v>
      </c>
      <c r="B1808" s="3" t="str">
        <f t="shared" si="28"/>
        <v>Q4-2019</v>
      </c>
      <c r="C1808" t="s">
        <v>20</v>
      </c>
      <c r="D1808">
        <v>50</v>
      </c>
      <c r="E1808" t="s">
        <v>3</v>
      </c>
      <c r="F1808" s="1" t="str">
        <f>TEXT(EnergyDemand__2_14[[#This Row],[Date]],"yyyy")</f>
        <v>2019</v>
      </c>
      <c r="G1808">
        <v>13.4</v>
      </c>
      <c r="H1808">
        <v>18.399999999999999</v>
      </c>
      <c r="I1808">
        <v>22.7</v>
      </c>
      <c r="J1808">
        <v>0</v>
      </c>
      <c r="K1808" t="s">
        <v>22</v>
      </c>
      <c r="L1808" t="s">
        <v>21</v>
      </c>
      <c r="M1808" s="42">
        <v>108599.065</v>
      </c>
      <c r="N1808" s="4">
        <v>41.647543489999997</v>
      </c>
      <c r="O1808" s="5">
        <v>4522884.2825999996</v>
      </c>
      <c r="P1808">
        <v>1807</v>
      </c>
    </row>
    <row r="1809" spans="1:16" hidden="1" x14ac:dyDescent="0.3">
      <c r="A1809" s="3">
        <v>43812</v>
      </c>
      <c r="B1809" s="3" t="str">
        <f t="shared" si="28"/>
        <v>Q4-2019</v>
      </c>
      <c r="C1809" t="s">
        <v>20</v>
      </c>
      <c r="D1809">
        <v>50</v>
      </c>
      <c r="E1809" t="s">
        <v>4</v>
      </c>
      <c r="F1809" s="1" t="str">
        <f>TEXT(EnergyDemand__2_14[[#This Row],[Date]],"yyyy")</f>
        <v>2019</v>
      </c>
      <c r="G1809">
        <v>11.4</v>
      </c>
      <c r="H1809">
        <v>20.9</v>
      </c>
      <c r="I1809">
        <v>24.8</v>
      </c>
      <c r="J1809">
        <v>0</v>
      </c>
      <c r="K1809" t="s">
        <v>22</v>
      </c>
      <c r="L1809" t="s">
        <v>21</v>
      </c>
      <c r="M1809" s="42">
        <v>107070.61</v>
      </c>
      <c r="N1809" s="4">
        <v>58.517373640000002</v>
      </c>
      <c r="O1809" s="5">
        <v>6265490.8912000004</v>
      </c>
      <c r="P1809">
        <v>1808</v>
      </c>
    </row>
    <row r="1810" spans="1:16" hidden="1" x14ac:dyDescent="0.3">
      <c r="A1810" s="3">
        <v>43813</v>
      </c>
      <c r="B1810" s="3" t="str">
        <f t="shared" si="28"/>
        <v>Q4-2019</v>
      </c>
      <c r="C1810" t="s">
        <v>20</v>
      </c>
      <c r="D1810">
        <v>50</v>
      </c>
      <c r="E1810" t="s">
        <v>5</v>
      </c>
      <c r="F1810" s="1" t="str">
        <f>TEXT(EnergyDemand__2_14[[#This Row],[Date]],"yyyy")</f>
        <v>2019</v>
      </c>
      <c r="G1810">
        <v>14.1</v>
      </c>
      <c r="H1810">
        <v>20.100000000000001</v>
      </c>
      <c r="I1810">
        <v>10.4</v>
      </c>
      <c r="J1810">
        <v>0</v>
      </c>
      <c r="K1810" t="s">
        <v>22</v>
      </c>
      <c r="L1810" t="s">
        <v>21</v>
      </c>
      <c r="M1810" s="42">
        <v>101239.235</v>
      </c>
      <c r="N1810" s="4">
        <v>65.765248349999993</v>
      </c>
      <c r="O1810" s="5">
        <v>6658023.4325000001</v>
      </c>
      <c r="P1810">
        <v>1809</v>
      </c>
    </row>
    <row r="1811" spans="1:16" hidden="1" x14ac:dyDescent="0.3">
      <c r="A1811" s="3">
        <v>43814</v>
      </c>
      <c r="B1811" s="3" t="str">
        <f t="shared" si="28"/>
        <v>Q4-2019</v>
      </c>
      <c r="C1811" t="s">
        <v>20</v>
      </c>
      <c r="D1811">
        <v>50</v>
      </c>
      <c r="E1811" t="s">
        <v>6</v>
      </c>
      <c r="F1811" s="1" t="str">
        <f>TEXT(EnergyDemand__2_14[[#This Row],[Date]],"yyyy")</f>
        <v>2019</v>
      </c>
      <c r="G1811">
        <v>15.1</v>
      </c>
      <c r="H1811">
        <v>21.7</v>
      </c>
      <c r="I1811">
        <v>16.399999999999999</v>
      </c>
      <c r="J1811">
        <v>0</v>
      </c>
      <c r="K1811" t="s">
        <v>22</v>
      </c>
      <c r="L1811" t="s">
        <v>21</v>
      </c>
      <c r="M1811" s="42">
        <v>98723.45</v>
      </c>
      <c r="N1811" s="4">
        <v>50.936743069999999</v>
      </c>
      <c r="O1811" s="5">
        <v>5028651.0076000001</v>
      </c>
      <c r="P1811">
        <v>1810</v>
      </c>
    </row>
    <row r="1812" spans="1:16" hidden="1" x14ac:dyDescent="0.3">
      <c r="A1812" s="3">
        <v>43815</v>
      </c>
      <c r="B1812" s="3" t="str">
        <f t="shared" si="28"/>
        <v>Q4-2019</v>
      </c>
      <c r="C1812" t="s">
        <v>20</v>
      </c>
      <c r="D1812">
        <v>51</v>
      </c>
      <c r="E1812" t="s">
        <v>7</v>
      </c>
      <c r="F1812" s="1" t="str">
        <f>TEXT(EnergyDemand__2_14[[#This Row],[Date]],"yyyy")</f>
        <v>2019</v>
      </c>
      <c r="G1812">
        <v>13</v>
      </c>
      <c r="H1812">
        <v>22.6</v>
      </c>
      <c r="I1812">
        <v>21.7</v>
      </c>
      <c r="J1812">
        <v>0</v>
      </c>
      <c r="K1812" t="s">
        <v>22</v>
      </c>
      <c r="L1812" t="s">
        <v>21</v>
      </c>
      <c r="M1812" s="42">
        <v>114400.065</v>
      </c>
      <c r="N1812" s="4">
        <v>73.601749130000002</v>
      </c>
      <c r="O1812" s="5">
        <v>8420044.8846000005</v>
      </c>
      <c r="P1812">
        <v>1811</v>
      </c>
    </row>
    <row r="1813" spans="1:16" hidden="1" x14ac:dyDescent="0.3">
      <c r="A1813" s="3">
        <v>43816</v>
      </c>
      <c r="B1813" s="3" t="str">
        <f t="shared" si="28"/>
        <v>Q4-2019</v>
      </c>
      <c r="C1813" t="s">
        <v>20</v>
      </c>
      <c r="D1813">
        <v>51</v>
      </c>
      <c r="E1813" t="s">
        <v>8</v>
      </c>
      <c r="F1813" s="1" t="str">
        <f>TEXT(EnergyDemand__2_14[[#This Row],[Date]],"yyyy")</f>
        <v>2019</v>
      </c>
      <c r="G1813">
        <v>12.6</v>
      </c>
      <c r="H1813">
        <v>26.3</v>
      </c>
      <c r="I1813">
        <v>29.5</v>
      </c>
      <c r="J1813">
        <v>0</v>
      </c>
      <c r="K1813" t="s">
        <v>22</v>
      </c>
      <c r="L1813" t="s">
        <v>21</v>
      </c>
      <c r="M1813" s="42">
        <v>123999.07</v>
      </c>
      <c r="N1813" s="4">
        <v>83.084082179999996</v>
      </c>
      <c r="O1813" s="5">
        <v>10302348.9221</v>
      </c>
      <c r="P1813">
        <v>1812</v>
      </c>
    </row>
    <row r="1814" spans="1:16" hidden="1" x14ac:dyDescent="0.3">
      <c r="A1814" s="3">
        <v>43817</v>
      </c>
      <c r="B1814" s="3" t="str">
        <f t="shared" si="28"/>
        <v>Q4-2019</v>
      </c>
      <c r="C1814" t="s">
        <v>20</v>
      </c>
      <c r="D1814">
        <v>51</v>
      </c>
      <c r="E1814" t="s">
        <v>9</v>
      </c>
      <c r="F1814" s="1" t="str">
        <f>TEXT(EnergyDemand__2_14[[#This Row],[Date]],"yyyy")</f>
        <v>2019</v>
      </c>
      <c r="G1814">
        <v>15.9</v>
      </c>
      <c r="H1814">
        <v>40.1</v>
      </c>
      <c r="I1814">
        <v>29.3</v>
      </c>
      <c r="J1814">
        <v>0</v>
      </c>
      <c r="K1814" t="s">
        <v>22</v>
      </c>
      <c r="L1814" t="s">
        <v>21</v>
      </c>
      <c r="M1814" s="42">
        <v>146990.89000000001</v>
      </c>
      <c r="N1814" s="4">
        <v>95.802971920000005</v>
      </c>
      <c r="O1814" s="5">
        <v>14082164.1072</v>
      </c>
      <c r="P1814">
        <v>1813</v>
      </c>
    </row>
    <row r="1815" spans="1:16" hidden="1" x14ac:dyDescent="0.3">
      <c r="A1815" s="3">
        <v>43818</v>
      </c>
      <c r="B1815" s="3" t="str">
        <f t="shared" si="28"/>
        <v>Q4-2019</v>
      </c>
      <c r="C1815" t="s">
        <v>20</v>
      </c>
      <c r="D1815">
        <v>51</v>
      </c>
      <c r="E1815" t="s">
        <v>3</v>
      </c>
      <c r="F1815" s="1" t="str">
        <f>TEXT(EnergyDemand__2_14[[#This Row],[Date]],"yyyy")</f>
        <v>2019</v>
      </c>
      <c r="G1815">
        <v>17.2</v>
      </c>
      <c r="H1815">
        <v>23.3</v>
      </c>
      <c r="I1815">
        <v>29.3</v>
      </c>
      <c r="J1815">
        <v>0</v>
      </c>
      <c r="K1815" t="s">
        <v>22</v>
      </c>
      <c r="L1815" t="s">
        <v>21</v>
      </c>
      <c r="M1815" s="42">
        <v>125050.61</v>
      </c>
      <c r="N1815" s="4">
        <v>71.953511919999997</v>
      </c>
      <c r="O1815" s="5">
        <v>8997830.5571999997</v>
      </c>
      <c r="P1815">
        <v>1814</v>
      </c>
    </row>
    <row r="1816" spans="1:16" hidden="1" x14ac:dyDescent="0.3">
      <c r="A1816" s="3">
        <v>43819</v>
      </c>
      <c r="B1816" s="3" t="str">
        <f t="shared" si="28"/>
        <v>Q4-2019</v>
      </c>
      <c r="C1816" t="s">
        <v>20</v>
      </c>
      <c r="D1816">
        <v>51</v>
      </c>
      <c r="E1816" t="s">
        <v>4</v>
      </c>
      <c r="F1816" s="1" t="str">
        <f>TEXT(EnergyDemand__2_14[[#This Row],[Date]],"yyyy")</f>
        <v>2019</v>
      </c>
      <c r="G1816">
        <v>13.7</v>
      </c>
      <c r="H1816">
        <v>43.5</v>
      </c>
      <c r="I1816">
        <v>31.4</v>
      </c>
      <c r="J1816">
        <v>0</v>
      </c>
      <c r="K1816" t="s">
        <v>21</v>
      </c>
      <c r="L1816" t="s">
        <v>21</v>
      </c>
      <c r="M1816" s="42">
        <v>150553.4</v>
      </c>
      <c r="N1816" s="4">
        <v>243.81015959999999</v>
      </c>
      <c r="O1816" s="5">
        <v>36706448.482299998</v>
      </c>
      <c r="P1816">
        <v>1815</v>
      </c>
    </row>
    <row r="1817" spans="1:16" hidden="1" x14ac:dyDescent="0.3">
      <c r="A1817" s="3">
        <v>43820</v>
      </c>
      <c r="B1817" s="3" t="str">
        <f t="shared" si="28"/>
        <v>Q4-2019</v>
      </c>
      <c r="C1817" t="s">
        <v>20</v>
      </c>
      <c r="D1817">
        <v>51</v>
      </c>
      <c r="E1817" t="s">
        <v>5</v>
      </c>
      <c r="F1817" s="1" t="str">
        <f>TEXT(EnergyDemand__2_14[[#This Row],[Date]],"yyyy")</f>
        <v>2019</v>
      </c>
      <c r="G1817">
        <v>16.899999999999999</v>
      </c>
      <c r="H1817">
        <v>20.2</v>
      </c>
      <c r="I1817">
        <v>28.3</v>
      </c>
      <c r="J1817">
        <v>0</v>
      </c>
      <c r="K1817" t="s">
        <v>21</v>
      </c>
      <c r="L1817" t="s">
        <v>21</v>
      </c>
      <c r="M1817" s="42">
        <v>100632.47500000001</v>
      </c>
      <c r="N1817" s="4">
        <v>44.94113626</v>
      </c>
      <c r="O1817" s="5">
        <v>4522537.7712000003</v>
      </c>
      <c r="P1817">
        <v>1816</v>
      </c>
    </row>
    <row r="1818" spans="1:16" hidden="1" x14ac:dyDescent="0.3">
      <c r="A1818" s="3">
        <v>43821</v>
      </c>
      <c r="B1818" s="3" t="str">
        <f t="shared" si="28"/>
        <v>Q4-2019</v>
      </c>
      <c r="C1818" t="s">
        <v>20</v>
      </c>
      <c r="D1818">
        <v>51</v>
      </c>
      <c r="E1818" t="s">
        <v>6</v>
      </c>
      <c r="F1818" s="1" t="str">
        <f>TEXT(EnergyDemand__2_14[[#This Row],[Date]],"yyyy")</f>
        <v>2019</v>
      </c>
      <c r="G1818">
        <v>13.1</v>
      </c>
      <c r="H1818">
        <v>19.600000000000001</v>
      </c>
      <c r="I1818">
        <v>31.5</v>
      </c>
      <c r="J1818">
        <v>0</v>
      </c>
      <c r="K1818" t="s">
        <v>21</v>
      </c>
      <c r="L1818" t="s">
        <v>21</v>
      </c>
      <c r="M1818" s="42">
        <v>90145.615000000005</v>
      </c>
      <c r="N1818" s="4">
        <v>34.678705909999998</v>
      </c>
      <c r="O1818" s="5">
        <v>3126133.2716999999</v>
      </c>
      <c r="P1818">
        <v>1817</v>
      </c>
    </row>
    <row r="1819" spans="1:16" hidden="1" x14ac:dyDescent="0.3">
      <c r="A1819" s="3">
        <v>43822</v>
      </c>
      <c r="B1819" s="3" t="str">
        <f t="shared" si="28"/>
        <v>Q4-2019</v>
      </c>
      <c r="C1819" t="s">
        <v>20</v>
      </c>
      <c r="D1819">
        <v>52</v>
      </c>
      <c r="E1819" t="s">
        <v>7</v>
      </c>
      <c r="F1819" s="1" t="str">
        <f>TEXT(EnergyDemand__2_14[[#This Row],[Date]],"yyyy")</f>
        <v>2019</v>
      </c>
      <c r="G1819">
        <v>12.1</v>
      </c>
      <c r="H1819">
        <v>20</v>
      </c>
      <c r="I1819">
        <v>29.2</v>
      </c>
      <c r="J1819">
        <v>0</v>
      </c>
      <c r="K1819" t="s">
        <v>21</v>
      </c>
      <c r="L1819" t="s">
        <v>21</v>
      </c>
      <c r="M1819" s="42">
        <v>101818.02499999999</v>
      </c>
      <c r="N1819" s="4">
        <v>47.19823427</v>
      </c>
      <c r="O1819" s="5">
        <v>4805630.9968999997</v>
      </c>
      <c r="P1819">
        <v>1818</v>
      </c>
    </row>
    <row r="1820" spans="1:16" hidden="1" x14ac:dyDescent="0.3">
      <c r="A1820" s="3">
        <v>43823</v>
      </c>
      <c r="B1820" s="3" t="str">
        <f t="shared" si="28"/>
        <v>Q4-2019</v>
      </c>
      <c r="C1820" t="s">
        <v>20</v>
      </c>
      <c r="D1820">
        <v>52</v>
      </c>
      <c r="E1820" t="s">
        <v>8</v>
      </c>
      <c r="F1820" s="1" t="str">
        <f>TEXT(EnergyDemand__2_14[[#This Row],[Date]],"yyyy")</f>
        <v>2019</v>
      </c>
      <c r="G1820">
        <v>14.1</v>
      </c>
      <c r="H1820">
        <v>24.5</v>
      </c>
      <c r="I1820">
        <v>31.4</v>
      </c>
      <c r="J1820">
        <v>0</v>
      </c>
      <c r="K1820" t="s">
        <v>21</v>
      </c>
      <c r="L1820" t="s">
        <v>21</v>
      </c>
      <c r="M1820" s="42">
        <v>102168.93</v>
      </c>
      <c r="N1820" s="4">
        <v>57.331305110000002</v>
      </c>
      <c r="O1820" s="5">
        <v>5857478.0986000001</v>
      </c>
      <c r="P1820">
        <v>1819</v>
      </c>
    </row>
    <row r="1821" spans="1:16" hidden="1" x14ac:dyDescent="0.3">
      <c r="A1821" s="3">
        <v>43824</v>
      </c>
      <c r="B1821" s="3" t="str">
        <f t="shared" si="28"/>
        <v>Q4-2019</v>
      </c>
      <c r="C1821" t="s">
        <v>20</v>
      </c>
      <c r="D1821">
        <v>52</v>
      </c>
      <c r="E1821" t="s">
        <v>9</v>
      </c>
      <c r="F1821" s="1" t="str">
        <f>TEXT(EnergyDemand__2_14[[#This Row],[Date]],"yyyy")</f>
        <v>2019</v>
      </c>
      <c r="G1821">
        <v>14</v>
      </c>
      <c r="H1821">
        <v>27.9</v>
      </c>
      <c r="I1821">
        <v>32</v>
      </c>
      <c r="J1821">
        <v>0</v>
      </c>
      <c r="K1821" t="s">
        <v>21</v>
      </c>
      <c r="L1821" t="s">
        <v>22</v>
      </c>
      <c r="M1821" s="42">
        <v>98312.744999999995</v>
      </c>
      <c r="N1821" s="4">
        <v>42.257239390000002</v>
      </c>
      <c r="O1821" s="5">
        <v>4154425.2006000001</v>
      </c>
      <c r="P1821">
        <v>1820</v>
      </c>
    </row>
    <row r="1822" spans="1:16" hidden="1" x14ac:dyDescent="0.3">
      <c r="A1822" s="3">
        <v>43825</v>
      </c>
      <c r="B1822" s="3" t="str">
        <f t="shared" si="28"/>
        <v>Q4-2019</v>
      </c>
      <c r="C1822" t="s">
        <v>20</v>
      </c>
      <c r="D1822">
        <v>52</v>
      </c>
      <c r="E1822" t="s">
        <v>3</v>
      </c>
      <c r="F1822" s="1" t="str">
        <f>TEXT(EnergyDemand__2_14[[#This Row],[Date]],"yyyy")</f>
        <v>2019</v>
      </c>
      <c r="G1822">
        <v>16.5</v>
      </c>
      <c r="H1822">
        <v>20.5</v>
      </c>
      <c r="I1822">
        <v>26.2</v>
      </c>
      <c r="J1822">
        <v>0</v>
      </c>
      <c r="K1822" t="s">
        <v>21</v>
      </c>
      <c r="L1822" t="s">
        <v>22</v>
      </c>
      <c r="M1822" s="42">
        <v>96120.524999999994</v>
      </c>
      <c r="N1822" s="4">
        <v>41.255986679999999</v>
      </c>
      <c r="O1822" s="5">
        <v>3965547.0991000002</v>
      </c>
      <c r="P1822">
        <v>1821</v>
      </c>
    </row>
    <row r="1823" spans="1:16" hidden="1" x14ac:dyDescent="0.3">
      <c r="A1823" s="3">
        <v>43826</v>
      </c>
      <c r="B1823" s="3" t="str">
        <f t="shared" si="28"/>
        <v>Q4-2019</v>
      </c>
      <c r="C1823" t="s">
        <v>20</v>
      </c>
      <c r="D1823">
        <v>52</v>
      </c>
      <c r="E1823" t="s">
        <v>4</v>
      </c>
      <c r="F1823" s="1" t="str">
        <f>TEXT(EnergyDemand__2_14[[#This Row],[Date]],"yyyy")</f>
        <v>2019</v>
      </c>
      <c r="G1823">
        <v>13.6</v>
      </c>
      <c r="H1823">
        <v>23.9</v>
      </c>
      <c r="I1823">
        <v>31.6</v>
      </c>
      <c r="J1823">
        <v>0</v>
      </c>
      <c r="K1823" t="s">
        <v>21</v>
      </c>
      <c r="L1823" t="s">
        <v>21</v>
      </c>
      <c r="M1823" s="42">
        <v>107256.065</v>
      </c>
      <c r="N1823" s="4">
        <v>56.122451329999997</v>
      </c>
      <c r="O1823" s="5">
        <v>6019473.2878</v>
      </c>
      <c r="P1823">
        <v>1822</v>
      </c>
    </row>
    <row r="1824" spans="1:16" hidden="1" x14ac:dyDescent="0.3">
      <c r="A1824" s="3">
        <v>43827</v>
      </c>
      <c r="B1824" s="3" t="str">
        <f t="shared" si="28"/>
        <v>Q4-2019</v>
      </c>
      <c r="C1824" t="s">
        <v>20</v>
      </c>
      <c r="D1824">
        <v>52</v>
      </c>
      <c r="E1824" t="s">
        <v>5</v>
      </c>
      <c r="F1824" s="1" t="str">
        <f>TEXT(EnergyDemand__2_14[[#This Row],[Date]],"yyyy")</f>
        <v>2019</v>
      </c>
      <c r="G1824">
        <v>16.7</v>
      </c>
      <c r="H1824">
        <v>28.4</v>
      </c>
      <c r="I1824">
        <v>20.6</v>
      </c>
      <c r="J1824">
        <v>0</v>
      </c>
      <c r="K1824" t="s">
        <v>21</v>
      </c>
      <c r="L1824" t="s">
        <v>21</v>
      </c>
      <c r="M1824" s="42">
        <v>113521.685</v>
      </c>
      <c r="N1824" s="4">
        <v>63.295449300000001</v>
      </c>
      <c r="O1824" s="5">
        <v>7185406.0574000003</v>
      </c>
      <c r="P1824">
        <v>1823</v>
      </c>
    </row>
    <row r="1825" spans="1:16" hidden="1" x14ac:dyDescent="0.3">
      <c r="A1825" s="3">
        <v>43828</v>
      </c>
      <c r="B1825" s="3" t="str">
        <f t="shared" si="28"/>
        <v>Q4-2019</v>
      </c>
      <c r="C1825" t="s">
        <v>20</v>
      </c>
      <c r="D1825">
        <v>52</v>
      </c>
      <c r="E1825" t="s">
        <v>6</v>
      </c>
      <c r="F1825" s="1" t="str">
        <f>TEXT(EnergyDemand__2_14[[#This Row],[Date]],"yyyy")</f>
        <v>2019</v>
      </c>
      <c r="G1825">
        <v>16.8</v>
      </c>
      <c r="H1825">
        <v>33.200000000000003</v>
      </c>
      <c r="I1825">
        <v>31.9</v>
      </c>
      <c r="J1825">
        <v>0</v>
      </c>
      <c r="K1825" t="s">
        <v>21</v>
      </c>
      <c r="L1825" t="s">
        <v>21</v>
      </c>
      <c r="M1825" s="42">
        <v>118293.52499999999</v>
      </c>
      <c r="N1825" s="4">
        <v>87.686688779999997</v>
      </c>
      <c r="O1825" s="5">
        <v>10372767.511399999</v>
      </c>
      <c r="P1825">
        <v>1824</v>
      </c>
    </row>
    <row r="1826" spans="1:16" hidden="1" x14ac:dyDescent="0.3">
      <c r="A1826" s="3">
        <v>43829</v>
      </c>
      <c r="B1826" s="3" t="str">
        <f t="shared" si="28"/>
        <v>Q4-2019</v>
      </c>
      <c r="C1826" t="s">
        <v>20</v>
      </c>
      <c r="D1826">
        <v>53</v>
      </c>
      <c r="E1826" t="s">
        <v>7</v>
      </c>
      <c r="F1826" s="1" t="str">
        <f>TEXT(EnergyDemand__2_14[[#This Row],[Date]],"yyyy")</f>
        <v>2019</v>
      </c>
      <c r="G1826">
        <v>19.7</v>
      </c>
      <c r="H1826">
        <v>40.799999999999997</v>
      </c>
      <c r="I1826">
        <v>18.8</v>
      </c>
      <c r="J1826">
        <v>0</v>
      </c>
      <c r="K1826" t="s">
        <v>21</v>
      </c>
      <c r="L1826" t="s">
        <v>21</v>
      </c>
      <c r="M1826" s="42">
        <v>140410.125</v>
      </c>
      <c r="N1826" s="4">
        <v>295.82920189999999</v>
      </c>
      <c r="O1826" s="5">
        <v>41537415.217399999</v>
      </c>
      <c r="P1826">
        <v>1825</v>
      </c>
    </row>
    <row r="1827" spans="1:16" hidden="1" x14ac:dyDescent="0.3">
      <c r="A1827" s="3">
        <v>43830</v>
      </c>
      <c r="B1827" s="3" t="str">
        <f t="shared" si="28"/>
        <v>Q4-2019</v>
      </c>
      <c r="C1827" t="s">
        <v>20</v>
      </c>
      <c r="D1827">
        <v>53</v>
      </c>
      <c r="E1827" t="s">
        <v>8</v>
      </c>
      <c r="F1827" s="1" t="str">
        <f>TEXT(EnergyDemand__2_14[[#This Row],[Date]],"yyyy")</f>
        <v>2019</v>
      </c>
      <c r="G1827">
        <v>15.3</v>
      </c>
      <c r="H1827">
        <v>21.2</v>
      </c>
      <c r="I1827">
        <v>29.3</v>
      </c>
      <c r="J1827">
        <v>2.4</v>
      </c>
      <c r="K1827" t="s">
        <v>21</v>
      </c>
      <c r="L1827" t="s">
        <v>21</v>
      </c>
      <c r="M1827" s="42">
        <v>95410.39</v>
      </c>
      <c r="N1827" s="4">
        <v>46.251483919999998</v>
      </c>
      <c r="O1827" s="5">
        <v>4412872.1189000001</v>
      </c>
      <c r="P1827">
        <v>1826</v>
      </c>
    </row>
    <row r="1828" spans="1:16" hidden="1" x14ac:dyDescent="0.3">
      <c r="A1828" s="3">
        <v>43831</v>
      </c>
      <c r="B1828" s="3" t="str">
        <f t="shared" si="28"/>
        <v>Q1-2020</v>
      </c>
      <c r="C1828" t="s">
        <v>2</v>
      </c>
      <c r="D1828">
        <v>1</v>
      </c>
      <c r="E1828" t="s">
        <v>9</v>
      </c>
      <c r="F1828" s="1" t="str">
        <f>TEXT(EnergyDemand__2_14[[#This Row],[Date]],"yyyy")</f>
        <v>2020</v>
      </c>
      <c r="G1828">
        <v>11.8</v>
      </c>
      <c r="H1828">
        <v>24.9</v>
      </c>
      <c r="I1828">
        <v>31.6</v>
      </c>
      <c r="J1828">
        <v>0</v>
      </c>
      <c r="K1828" t="s">
        <v>21</v>
      </c>
      <c r="L1828" t="s">
        <v>22</v>
      </c>
      <c r="M1828" s="42">
        <v>89077.854999999996</v>
      </c>
      <c r="N1828" s="4">
        <v>50.921802759999999</v>
      </c>
      <c r="O1828" s="5">
        <v>4536004.9626000002</v>
      </c>
      <c r="P1828">
        <v>1827</v>
      </c>
    </row>
    <row r="1829" spans="1:16" hidden="1" x14ac:dyDescent="0.3">
      <c r="A1829" s="3">
        <v>43832</v>
      </c>
      <c r="B1829" s="3" t="str">
        <f t="shared" si="28"/>
        <v>Q1-2020</v>
      </c>
      <c r="C1829" t="s">
        <v>2</v>
      </c>
      <c r="D1829">
        <v>1</v>
      </c>
      <c r="E1829" t="s">
        <v>3</v>
      </c>
      <c r="F1829" s="1" t="str">
        <f>TEXT(EnergyDemand__2_14[[#This Row],[Date]],"yyyy")</f>
        <v>2020</v>
      </c>
      <c r="G1829">
        <v>12.8</v>
      </c>
      <c r="H1829">
        <v>25</v>
      </c>
      <c r="I1829">
        <v>31.6</v>
      </c>
      <c r="J1829">
        <v>0</v>
      </c>
      <c r="K1829" t="s">
        <v>21</v>
      </c>
      <c r="L1829" t="s">
        <v>21</v>
      </c>
      <c r="M1829" s="42">
        <v>102988.185</v>
      </c>
      <c r="N1829" s="4">
        <v>69.546225629999995</v>
      </c>
      <c r="O1829" s="5">
        <v>7162439.5511999996</v>
      </c>
      <c r="P1829">
        <v>1828</v>
      </c>
    </row>
    <row r="1830" spans="1:16" hidden="1" x14ac:dyDescent="0.3">
      <c r="A1830" s="3">
        <v>43833</v>
      </c>
      <c r="B1830" s="3" t="str">
        <f t="shared" si="28"/>
        <v>Q1-2020</v>
      </c>
      <c r="C1830" t="s">
        <v>2</v>
      </c>
      <c r="D1830">
        <v>1</v>
      </c>
      <c r="E1830" t="s">
        <v>4</v>
      </c>
      <c r="F1830" s="1" t="str">
        <f>TEXT(EnergyDemand__2_14[[#This Row],[Date]],"yyyy")</f>
        <v>2020</v>
      </c>
      <c r="G1830">
        <v>13.7</v>
      </c>
      <c r="H1830">
        <v>36.6</v>
      </c>
      <c r="I1830">
        <v>30.7</v>
      </c>
      <c r="J1830">
        <v>0</v>
      </c>
      <c r="K1830" t="s">
        <v>21</v>
      </c>
      <c r="L1830" t="s">
        <v>21</v>
      </c>
      <c r="M1830" s="42">
        <v>118922.215</v>
      </c>
      <c r="N1830" s="4">
        <v>65.435921559999997</v>
      </c>
      <c r="O1830" s="5">
        <v>7781784.7324999999</v>
      </c>
      <c r="P1830">
        <v>1829</v>
      </c>
    </row>
    <row r="1831" spans="1:16" hidden="1" x14ac:dyDescent="0.3">
      <c r="A1831" s="3">
        <v>43834</v>
      </c>
      <c r="B1831" s="3" t="str">
        <f t="shared" si="28"/>
        <v>Q1-2020</v>
      </c>
      <c r="C1831" t="s">
        <v>2</v>
      </c>
      <c r="D1831">
        <v>1</v>
      </c>
      <c r="E1831" t="s">
        <v>5</v>
      </c>
      <c r="F1831" s="1" t="str">
        <f>TEXT(EnergyDemand__2_14[[#This Row],[Date]],"yyyy")</f>
        <v>2020</v>
      </c>
      <c r="G1831">
        <v>18.600000000000001</v>
      </c>
      <c r="H1831">
        <v>26.8</v>
      </c>
      <c r="I1831">
        <v>22.8</v>
      </c>
      <c r="J1831">
        <v>0</v>
      </c>
      <c r="K1831" t="s">
        <v>21</v>
      </c>
      <c r="L1831" t="s">
        <v>21</v>
      </c>
      <c r="M1831" s="42">
        <v>102245.61</v>
      </c>
      <c r="N1831" s="4">
        <v>28.04223073</v>
      </c>
      <c r="O1831" s="5">
        <v>2867194.9866999998</v>
      </c>
      <c r="P1831">
        <v>1830</v>
      </c>
    </row>
    <row r="1832" spans="1:16" hidden="1" x14ac:dyDescent="0.3">
      <c r="A1832" s="3">
        <v>43835</v>
      </c>
      <c r="B1832" s="3" t="str">
        <f t="shared" si="28"/>
        <v>Q1-2020</v>
      </c>
      <c r="C1832" t="s">
        <v>2</v>
      </c>
      <c r="D1832">
        <v>1</v>
      </c>
      <c r="E1832" t="s">
        <v>6</v>
      </c>
      <c r="F1832" s="1" t="str">
        <f>TEXT(EnergyDemand__2_14[[#This Row],[Date]],"yyyy")</f>
        <v>2020</v>
      </c>
      <c r="G1832">
        <v>12.7</v>
      </c>
      <c r="H1832">
        <v>16.7</v>
      </c>
      <c r="I1832">
        <v>5.0999999999999996</v>
      </c>
      <c r="J1832">
        <v>2.2000000000000002</v>
      </c>
      <c r="K1832" t="s">
        <v>21</v>
      </c>
      <c r="L1832" t="s">
        <v>21</v>
      </c>
      <c r="M1832" s="42">
        <v>95671.2</v>
      </c>
      <c r="N1832" s="4">
        <v>18.87543557</v>
      </c>
      <c r="O1832" s="5">
        <v>1805835.5715000001</v>
      </c>
      <c r="P1832">
        <v>1831</v>
      </c>
    </row>
    <row r="1833" spans="1:16" hidden="1" x14ac:dyDescent="0.3">
      <c r="A1833" s="3">
        <v>43836</v>
      </c>
      <c r="B1833" s="3" t="str">
        <f t="shared" si="28"/>
        <v>Q1-2020</v>
      </c>
      <c r="C1833" t="s">
        <v>2</v>
      </c>
      <c r="D1833">
        <v>2</v>
      </c>
      <c r="E1833" t="s">
        <v>7</v>
      </c>
      <c r="F1833" s="1" t="str">
        <f>TEXT(EnergyDemand__2_14[[#This Row],[Date]],"yyyy")</f>
        <v>2020</v>
      </c>
      <c r="G1833">
        <v>11.9</v>
      </c>
      <c r="H1833">
        <v>18</v>
      </c>
      <c r="I1833">
        <v>2.7</v>
      </c>
      <c r="J1833">
        <v>8.1999999999999993</v>
      </c>
      <c r="K1833" t="s">
        <v>21</v>
      </c>
      <c r="L1833" t="s">
        <v>21</v>
      </c>
      <c r="M1833" s="42">
        <v>110253.59</v>
      </c>
      <c r="N1833" s="4">
        <v>56.104400259999998</v>
      </c>
      <c r="O1833" s="5">
        <v>6185711.5434999997</v>
      </c>
      <c r="P1833">
        <v>1832</v>
      </c>
    </row>
    <row r="1834" spans="1:16" hidden="1" x14ac:dyDescent="0.3">
      <c r="A1834" s="3">
        <v>43837</v>
      </c>
      <c r="B1834" s="3" t="str">
        <f t="shared" si="28"/>
        <v>Q1-2020</v>
      </c>
      <c r="C1834" t="s">
        <v>2</v>
      </c>
      <c r="D1834">
        <v>2</v>
      </c>
      <c r="E1834" t="s">
        <v>8</v>
      </c>
      <c r="F1834" s="1" t="str">
        <f>TEXT(EnergyDemand__2_14[[#This Row],[Date]],"yyyy")</f>
        <v>2020</v>
      </c>
      <c r="G1834">
        <v>12.6</v>
      </c>
      <c r="H1834">
        <v>20.100000000000001</v>
      </c>
      <c r="I1834">
        <v>7.7</v>
      </c>
      <c r="J1834">
        <v>1.2</v>
      </c>
      <c r="K1834" t="s">
        <v>21</v>
      </c>
      <c r="L1834" t="s">
        <v>21</v>
      </c>
      <c r="M1834" s="42">
        <v>109336.56</v>
      </c>
      <c r="N1834" s="4">
        <v>59.42379013</v>
      </c>
      <c r="O1834" s="5">
        <v>6497192.7949999999</v>
      </c>
      <c r="P1834">
        <v>1833</v>
      </c>
    </row>
    <row r="1835" spans="1:16" hidden="1" x14ac:dyDescent="0.3">
      <c r="A1835" s="3">
        <v>43838</v>
      </c>
      <c r="B1835" s="3" t="str">
        <f t="shared" si="28"/>
        <v>Q1-2020</v>
      </c>
      <c r="C1835" t="s">
        <v>2</v>
      </c>
      <c r="D1835">
        <v>2</v>
      </c>
      <c r="E1835" t="s">
        <v>9</v>
      </c>
      <c r="F1835" s="1" t="str">
        <f>TEXT(EnergyDemand__2_14[[#This Row],[Date]],"yyyy")</f>
        <v>2020</v>
      </c>
      <c r="G1835">
        <v>16.8</v>
      </c>
      <c r="H1835">
        <v>23.8</v>
      </c>
      <c r="I1835">
        <v>26.9</v>
      </c>
      <c r="J1835">
        <v>0</v>
      </c>
      <c r="K1835" t="s">
        <v>21</v>
      </c>
      <c r="L1835" t="s">
        <v>21</v>
      </c>
      <c r="M1835" s="42">
        <v>110038.625</v>
      </c>
      <c r="N1835" s="4">
        <v>53.313229810000003</v>
      </c>
      <c r="O1835" s="5">
        <v>5866514.5026000002</v>
      </c>
      <c r="P1835">
        <v>1834</v>
      </c>
    </row>
    <row r="1836" spans="1:16" hidden="1" x14ac:dyDescent="0.3">
      <c r="A1836" s="3">
        <v>43839</v>
      </c>
      <c r="B1836" s="3" t="str">
        <f t="shared" si="28"/>
        <v>Q1-2020</v>
      </c>
      <c r="C1836" t="s">
        <v>2</v>
      </c>
      <c r="D1836">
        <v>2</v>
      </c>
      <c r="E1836" t="s">
        <v>3</v>
      </c>
      <c r="F1836" s="1" t="str">
        <f>TEXT(EnergyDemand__2_14[[#This Row],[Date]],"yyyy")</f>
        <v>2020</v>
      </c>
      <c r="G1836">
        <v>17.899999999999999</v>
      </c>
      <c r="H1836">
        <v>31.9</v>
      </c>
      <c r="I1836">
        <v>29.8</v>
      </c>
      <c r="J1836">
        <v>0</v>
      </c>
      <c r="K1836" t="s">
        <v>21</v>
      </c>
      <c r="L1836" t="s">
        <v>21</v>
      </c>
      <c r="M1836" s="42">
        <v>127365.59</v>
      </c>
      <c r="N1836" s="4">
        <v>86.980864980000007</v>
      </c>
      <c r="O1836" s="5">
        <v>11078369.186899999</v>
      </c>
      <c r="P1836">
        <v>1835</v>
      </c>
    </row>
    <row r="1837" spans="1:16" hidden="1" x14ac:dyDescent="0.3">
      <c r="A1837" s="3">
        <v>43840</v>
      </c>
      <c r="B1837" s="3" t="str">
        <f t="shared" si="28"/>
        <v>Q1-2020</v>
      </c>
      <c r="C1837" t="s">
        <v>2</v>
      </c>
      <c r="D1837">
        <v>2</v>
      </c>
      <c r="E1837" t="s">
        <v>4</v>
      </c>
      <c r="F1837" s="1" t="str">
        <f>TEXT(EnergyDemand__2_14[[#This Row],[Date]],"yyyy")</f>
        <v>2020</v>
      </c>
      <c r="G1837">
        <v>20.100000000000001</v>
      </c>
      <c r="H1837">
        <v>32.9</v>
      </c>
      <c r="I1837">
        <v>10.1</v>
      </c>
      <c r="J1837">
        <v>0</v>
      </c>
      <c r="K1837" t="s">
        <v>21</v>
      </c>
      <c r="L1837" t="s">
        <v>21</v>
      </c>
      <c r="M1837" s="42">
        <v>122533.88</v>
      </c>
      <c r="N1837" s="4">
        <v>65.485985589999999</v>
      </c>
      <c r="O1837" s="5">
        <v>8024251.9000000004</v>
      </c>
      <c r="P1837">
        <v>1836</v>
      </c>
    </row>
    <row r="1838" spans="1:16" hidden="1" x14ac:dyDescent="0.3">
      <c r="A1838" s="3">
        <v>43841</v>
      </c>
      <c r="B1838" s="3" t="str">
        <f t="shared" si="28"/>
        <v>Q1-2020</v>
      </c>
      <c r="C1838" t="s">
        <v>2</v>
      </c>
      <c r="D1838">
        <v>2</v>
      </c>
      <c r="E1838" t="s">
        <v>5</v>
      </c>
      <c r="F1838" s="1" t="str">
        <f>TEXT(EnergyDemand__2_14[[#This Row],[Date]],"yyyy")</f>
        <v>2020</v>
      </c>
      <c r="G1838">
        <v>13.5</v>
      </c>
      <c r="H1838">
        <v>19.3</v>
      </c>
      <c r="I1838">
        <v>18.2</v>
      </c>
      <c r="J1838">
        <v>15.6</v>
      </c>
      <c r="K1838" t="s">
        <v>21</v>
      </c>
      <c r="L1838" t="s">
        <v>21</v>
      </c>
      <c r="M1838" s="42">
        <v>91886.604999999996</v>
      </c>
      <c r="N1838" s="4">
        <v>22.78453983</v>
      </c>
      <c r="O1838" s="5">
        <v>2093594.0115</v>
      </c>
      <c r="P1838">
        <v>1837</v>
      </c>
    </row>
    <row r="1839" spans="1:16" hidden="1" x14ac:dyDescent="0.3">
      <c r="A1839" s="3">
        <v>43842</v>
      </c>
      <c r="B1839" s="3" t="str">
        <f t="shared" si="28"/>
        <v>Q1-2020</v>
      </c>
      <c r="C1839" t="s">
        <v>2</v>
      </c>
      <c r="D1839">
        <v>2</v>
      </c>
      <c r="E1839" t="s">
        <v>6</v>
      </c>
      <c r="F1839" s="1" t="str">
        <f>TEXT(EnergyDemand__2_14[[#This Row],[Date]],"yyyy")</f>
        <v>2020</v>
      </c>
      <c r="G1839">
        <v>14.2</v>
      </c>
      <c r="H1839">
        <v>19.899999999999999</v>
      </c>
      <c r="I1839">
        <v>21.9</v>
      </c>
      <c r="J1839">
        <v>0</v>
      </c>
      <c r="K1839" t="s">
        <v>21</v>
      </c>
      <c r="L1839" t="s">
        <v>21</v>
      </c>
      <c r="M1839" s="42">
        <v>91797.595000000001</v>
      </c>
      <c r="N1839" s="4">
        <v>45.627913079999999</v>
      </c>
      <c r="O1839" s="5">
        <v>4188532.6856</v>
      </c>
      <c r="P1839">
        <v>1838</v>
      </c>
    </row>
    <row r="1840" spans="1:16" hidden="1" x14ac:dyDescent="0.3">
      <c r="A1840" s="3">
        <v>43843</v>
      </c>
      <c r="B1840" s="3" t="str">
        <f t="shared" si="28"/>
        <v>Q1-2020</v>
      </c>
      <c r="C1840" t="s">
        <v>2</v>
      </c>
      <c r="D1840">
        <v>3</v>
      </c>
      <c r="E1840" t="s">
        <v>7</v>
      </c>
      <c r="F1840" s="1" t="str">
        <f>TEXT(EnergyDemand__2_14[[#This Row],[Date]],"yyyy")</f>
        <v>2020</v>
      </c>
      <c r="G1840">
        <v>12.7</v>
      </c>
      <c r="H1840">
        <v>32.200000000000003</v>
      </c>
      <c r="I1840">
        <v>28.1</v>
      </c>
      <c r="J1840">
        <v>0</v>
      </c>
      <c r="K1840" t="s">
        <v>21</v>
      </c>
      <c r="L1840" t="s">
        <v>21</v>
      </c>
      <c r="M1840" s="42">
        <v>119653.94500000001</v>
      </c>
      <c r="N1840" s="4">
        <v>76.952473240000003</v>
      </c>
      <c r="O1840" s="5">
        <v>9207667.0007000007</v>
      </c>
      <c r="P1840">
        <v>1839</v>
      </c>
    </row>
    <row r="1841" spans="1:16" hidden="1" x14ac:dyDescent="0.3">
      <c r="A1841" s="3">
        <v>43844</v>
      </c>
      <c r="B1841" s="3" t="str">
        <f t="shared" si="28"/>
        <v>Q1-2020</v>
      </c>
      <c r="C1841" t="s">
        <v>2</v>
      </c>
      <c r="D1841">
        <v>3</v>
      </c>
      <c r="E1841" t="s">
        <v>8</v>
      </c>
      <c r="F1841" s="1" t="str">
        <f>TEXT(EnergyDemand__2_14[[#This Row],[Date]],"yyyy")</f>
        <v>2020</v>
      </c>
      <c r="G1841">
        <v>16.7</v>
      </c>
      <c r="H1841">
        <v>33.799999999999997</v>
      </c>
      <c r="I1841">
        <v>27.4</v>
      </c>
      <c r="J1841">
        <v>0</v>
      </c>
      <c r="K1841" t="s">
        <v>21</v>
      </c>
      <c r="L1841" t="s">
        <v>21</v>
      </c>
      <c r="M1841" s="42">
        <v>137302.60500000001</v>
      </c>
      <c r="N1841" s="4">
        <v>88.847653539999996</v>
      </c>
      <c r="O1841" s="5">
        <v>12199014.279200001</v>
      </c>
      <c r="P1841">
        <v>1840</v>
      </c>
    </row>
    <row r="1842" spans="1:16" hidden="1" x14ac:dyDescent="0.3">
      <c r="A1842" s="3">
        <v>43845</v>
      </c>
      <c r="B1842" s="3" t="str">
        <f t="shared" si="28"/>
        <v>Q1-2020</v>
      </c>
      <c r="C1842" t="s">
        <v>2</v>
      </c>
      <c r="D1842">
        <v>3</v>
      </c>
      <c r="E1842" t="s">
        <v>9</v>
      </c>
      <c r="F1842" s="1" t="str">
        <f>TEXT(EnergyDemand__2_14[[#This Row],[Date]],"yyyy")</f>
        <v>2020</v>
      </c>
      <c r="G1842">
        <v>19.5</v>
      </c>
      <c r="H1842">
        <v>36.799999999999997</v>
      </c>
      <c r="I1842">
        <v>20.8</v>
      </c>
      <c r="J1842">
        <v>0</v>
      </c>
      <c r="K1842" t="s">
        <v>21</v>
      </c>
      <c r="L1842" t="s">
        <v>21</v>
      </c>
      <c r="M1842" s="42">
        <v>137408.22500000001</v>
      </c>
      <c r="N1842" s="4">
        <v>63.73047072</v>
      </c>
      <c r="O1842" s="5">
        <v>8757090.8599999994</v>
      </c>
      <c r="P1842">
        <v>1841</v>
      </c>
    </row>
    <row r="1843" spans="1:16" hidden="1" x14ac:dyDescent="0.3">
      <c r="A1843" s="3">
        <v>43846</v>
      </c>
      <c r="B1843" s="3" t="str">
        <f t="shared" si="28"/>
        <v>Q1-2020</v>
      </c>
      <c r="C1843" t="s">
        <v>2</v>
      </c>
      <c r="D1843">
        <v>3</v>
      </c>
      <c r="E1843" t="s">
        <v>3</v>
      </c>
      <c r="F1843" s="1" t="str">
        <f>TEXT(EnergyDemand__2_14[[#This Row],[Date]],"yyyy")</f>
        <v>2020</v>
      </c>
      <c r="G1843">
        <v>15.7</v>
      </c>
      <c r="H1843">
        <v>19.600000000000001</v>
      </c>
      <c r="I1843">
        <v>18.600000000000001</v>
      </c>
      <c r="J1843">
        <v>19.600000000000001</v>
      </c>
      <c r="K1843" t="s">
        <v>21</v>
      </c>
      <c r="L1843" t="s">
        <v>21</v>
      </c>
      <c r="M1843" s="42">
        <v>109669.645</v>
      </c>
      <c r="N1843" s="4">
        <v>33.404425930000002</v>
      </c>
      <c r="O1843" s="5">
        <v>3663451.5331999999</v>
      </c>
      <c r="P1843">
        <v>1842</v>
      </c>
    </row>
    <row r="1844" spans="1:16" hidden="1" x14ac:dyDescent="0.3">
      <c r="A1844" s="3">
        <v>43847</v>
      </c>
      <c r="B1844" s="3" t="str">
        <f t="shared" si="28"/>
        <v>Q1-2020</v>
      </c>
      <c r="C1844" t="s">
        <v>2</v>
      </c>
      <c r="D1844">
        <v>3</v>
      </c>
      <c r="E1844" t="s">
        <v>4</v>
      </c>
      <c r="F1844" s="1" t="str">
        <f>TEXT(EnergyDemand__2_14[[#This Row],[Date]],"yyyy")</f>
        <v>2020</v>
      </c>
      <c r="G1844">
        <v>14.4</v>
      </c>
      <c r="H1844">
        <v>24.8</v>
      </c>
      <c r="I1844">
        <v>24.4</v>
      </c>
      <c r="J1844">
        <v>0</v>
      </c>
      <c r="K1844" t="s">
        <v>21</v>
      </c>
      <c r="L1844" t="s">
        <v>21</v>
      </c>
      <c r="M1844" s="42">
        <v>108108.175</v>
      </c>
      <c r="N1844" s="4">
        <v>39.500761930000003</v>
      </c>
      <c r="O1844" s="5">
        <v>4270355.2834000001</v>
      </c>
      <c r="P1844">
        <v>1843</v>
      </c>
    </row>
    <row r="1845" spans="1:16" hidden="1" x14ac:dyDescent="0.3">
      <c r="A1845" s="3">
        <v>43848</v>
      </c>
      <c r="B1845" s="3" t="str">
        <f t="shared" si="28"/>
        <v>Q1-2020</v>
      </c>
      <c r="C1845" t="s">
        <v>2</v>
      </c>
      <c r="D1845">
        <v>3</v>
      </c>
      <c r="E1845" t="s">
        <v>5</v>
      </c>
      <c r="F1845" s="1" t="str">
        <f>TEXT(EnergyDemand__2_14[[#This Row],[Date]],"yyyy")</f>
        <v>2020</v>
      </c>
      <c r="G1845">
        <v>13.9</v>
      </c>
      <c r="H1845">
        <v>29.4</v>
      </c>
      <c r="I1845">
        <v>27.2</v>
      </c>
      <c r="J1845">
        <v>0</v>
      </c>
      <c r="K1845" t="s">
        <v>21</v>
      </c>
      <c r="L1845" t="s">
        <v>21</v>
      </c>
      <c r="M1845" s="42">
        <v>105946.34</v>
      </c>
      <c r="N1845" s="4">
        <v>52.05315547</v>
      </c>
      <c r="O1845" s="5">
        <v>5514841.3075000001</v>
      </c>
      <c r="P1845">
        <v>1844</v>
      </c>
    </row>
    <row r="1846" spans="1:16" hidden="1" x14ac:dyDescent="0.3">
      <c r="A1846" s="3">
        <v>43849</v>
      </c>
      <c r="B1846" s="3" t="str">
        <f t="shared" si="28"/>
        <v>Q1-2020</v>
      </c>
      <c r="C1846" t="s">
        <v>2</v>
      </c>
      <c r="D1846">
        <v>3</v>
      </c>
      <c r="E1846" t="s">
        <v>6</v>
      </c>
      <c r="F1846" s="1" t="str">
        <f>TEXT(EnergyDemand__2_14[[#This Row],[Date]],"yyyy")</f>
        <v>2020</v>
      </c>
      <c r="G1846">
        <v>17.5</v>
      </c>
      <c r="H1846">
        <v>25.5</v>
      </c>
      <c r="I1846">
        <v>23.9</v>
      </c>
      <c r="J1846">
        <v>0</v>
      </c>
      <c r="K1846" t="s">
        <v>21</v>
      </c>
      <c r="L1846" t="s">
        <v>21</v>
      </c>
      <c r="M1846" s="42">
        <v>106921.55499999999</v>
      </c>
      <c r="N1846" s="4">
        <v>60.347055949999998</v>
      </c>
      <c r="O1846" s="5">
        <v>6452401.0618000003</v>
      </c>
      <c r="P1846">
        <v>1845</v>
      </c>
    </row>
    <row r="1847" spans="1:16" hidden="1" x14ac:dyDescent="0.3">
      <c r="A1847" s="3">
        <v>43850</v>
      </c>
      <c r="B1847" s="3" t="str">
        <f t="shared" si="28"/>
        <v>Q1-2020</v>
      </c>
      <c r="C1847" t="s">
        <v>2</v>
      </c>
      <c r="D1847">
        <v>4</v>
      </c>
      <c r="E1847" t="s">
        <v>7</v>
      </c>
      <c r="F1847" s="1" t="str">
        <f>TEXT(EnergyDemand__2_14[[#This Row],[Date]],"yyyy")</f>
        <v>2020</v>
      </c>
      <c r="G1847">
        <v>19.100000000000001</v>
      </c>
      <c r="H1847">
        <v>21.8</v>
      </c>
      <c r="I1847">
        <v>8.8000000000000007</v>
      </c>
      <c r="J1847">
        <v>0.4</v>
      </c>
      <c r="K1847" t="s">
        <v>21</v>
      </c>
      <c r="L1847" t="s">
        <v>21</v>
      </c>
      <c r="M1847" s="42">
        <v>116291.535</v>
      </c>
      <c r="N1847" s="4">
        <v>45.359335479999999</v>
      </c>
      <c r="O1847" s="5">
        <v>5274906.7494999999</v>
      </c>
      <c r="P1847">
        <v>1846</v>
      </c>
    </row>
    <row r="1848" spans="1:16" hidden="1" x14ac:dyDescent="0.3">
      <c r="A1848" s="3">
        <v>43851</v>
      </c>
      <c r="B1848" s="3" t="str">
        <f t="shared" si="28"/>
        <v>Q1-2020</v>
      </c>
      <c r="C1848" t="s">
        <v>2</v>
      </c>
      <c r="D1848">
        <v>4</v>
      </c>
      <c r="E1848" t="s">
        <v>8</v>
      </c>
      <c r="F1848" s="1" t="str">
        <f>TEXT(EnergyDemand__2_14[[#This Row],[Date]],"yyyy")</f>
        <v>2020</v>
      </c>
      <c r="G1848">
        <v>14.8</v>
      </c>
      <c r="H1848">
        <v>23.5</v>
      </c>
      <c r="I1848">
        <v>28.4</v>
      </c>
      <c r="J1848">
        <v>44</v>
      </c>
      <c r="K1848" t="s">
        <v>21</v>
      </c>
      <c r="L1848" t="s">
        <v>21</v>
      </c>
      <c r="M1848" s="42">
        <v>112128.19500000001</v>
      </c>
      <c r="N1848" s="4">
        <v>53.564869539999997</v>
      </c>
      <c r="O1848" s="5">
        <v>6006132.1369000003</v>
      </c>
      <c r="P1848">
        <v>1847</v>
      </c>
    </row>
    <row r="1849" spans="1:16" hidden="1" x14ac:dyDescent="0.3">
      <c r="A1849" s="3">
        <v>43852</v>
      </c>
      <c r="B1849" s="3" t="str">
        <f t="shared" si="28"/>
        <v>Q1-2020</v>
      </c>
      <c r="C1849" t="s">
        <v>2</v>
      </c>
      <c r="D1849">
        <v>4</v>
      </c>
      <c r="E1849" t="s">
        <v>9</v>
      </c>
      <c r="F1849" s="1" t="str">
        <f>TEXT(EnergyDemand__2_14[[#This Row],[Date]],"yyyy")</f>
        <v>2020</v>
      </c>
      <c r="G1849">
        <v>14.1</v>
      </c>
      <c r="H1849">
        <v>31.7</v>
      </c>
      <c r="I1849">
        <v>12.4</v>
      </c>
      <c r="J1849">
        <v>0</v>
      </c>
      <c r="K1849" t="s">
        <v>21</v>
      </c>
      <c r="L1849" t="s">
        <v>21</v>
      </c>
      <c r="M1849" s="42">
        <v>119287.15</v>
      </c>
      <c r="N1849" s="4">
        <v>45.155690849999999</v>
      </c>
      <c r="O1849" s="5">
        <v>5386493.6677999999</v>
      </c>
      <c r="P1849">
        <v>1848</v>
      </c>
    </row>
    <row r="1850" spans="1:16" hidden="1" x14ac:dyDescent="0.3">
      <c r="A1850" s="3">
        <v>43853</v>
      </c>
      <c r="B1850" s="3" t="str">
        <f t="shared" si="28"/>
        <v>Q1-2020</v>
      </c>
      <c r="C1850" t="s">
        <v>2</v>
      </c>
      <c r="D1850">
        <v>4</v>
      </c>
      <c r="E1850" t="s">
        <v>3</v>
      </c>
      <c r="F1850" s="1" t="str">
        <f>TEXT(EnergyDemand__2_14[[#This Row],[Date]],"yyyy")</f>
        <v>2020</v>
      </c>
      <c r="G1850">
        <v>12.9</v>
      </c>
      <c r="H1850">
        <v>22.6</v>
      </c>
      <c r="I1850">
        <v>13.4</v>
      </c>
      <c r="J1850">
        <v>22.8</v>
      </c>
      <c r="K1850" t="s">
        <v>21</v>
      </c>
      <c r="L1850" t="s">
        <v>21</v>
      </c>
      <c r="M1850" s="42">
        <v>112254.83</v>
      </c>
      <c r="N1850" s="4">
        <v>-1.7614234529999999</v>
      </c>
      <c r="O1850" s="5">
        <v>-197728.29029999999</v>
      </c>
      <c r="P1850">
        <v>1849</v>
      </c>
    </row>
    <row r="1851" spans="1:16" hidden="1" x14ac:dyDescent="0.3">
      <c r="A1851" s="3">
        <v>43854</v>
      </c>
      <c r="B1851" s="3" t="str">
        <f t="shared" si="28"/>
        <v>Q1-2020</v>
      </c>
      <c r="C1851" t="s">
        <v>2</v>
      </c>
      <c r="D1851">
        <v>4</v>
      </c>
      <c r="E1851" t="s">
        <v>4</v>
      </c>
      <c r="F1851" s="1" t="str">
        <f>TEXT(EnergyDemand__2_14[[#This Row],[Date]],"yyyy")</f>
        <v>2020</v>
      </c>
      <c r="G1851">
        <v>11.7</v>
      </c>
      <c r="H1851">
        <v>24.1</v>
      </c>
      <c r="I1851">
        <v>20.6</v>
      </c>
      <c r="J1851">
        <v>1.2</v>
      </c>
      <c r="K1851" t="s">
        <v>21</v>
      </c>
      <c r="L1851" t="s">
        <v>21</v>
      </c>
      <c r="M1851" s="42">
        <v>109316.375</v>
      </c>
      <c r="N1851" s="4">
        <v>49.479433710000002</v>
      </c>
      <c r="O1851" s="5">
        <v>5408912.3301999997</v>
      </c>
      <c r="P1851">
        <v>1850</v>
      </c>
    </row>
    <row r="1852" spans="1:16" hidden="1" x14ac:dyDescent="0.3">
      <c r="A1852" s="3">
        <v>43855</v>
      </c>
      <c r="B1852" s="3" t="str">
        <f t="shared" si="28"/>
        <v>Q1-2020</v>
      </c>
      <c r="C1852" t="s">
        <v>2</v>
      </c>
      <c r="D1852">
        <v>4</v>
      </c>
      <c r="E1852" t="s">
        <v>5</v>
      </c>
      <c r="F1852" s="1" t="str">
        <f>TEXT(EnergyDemand__2_14[[#This Row],[Date]],"yyyy")</f>
        <v>2020</v>
      </c>
      <c r="G1852">
        <v>13</v>
      </c>
      <c r="H1852">
        <v>27.4</v>
      </c>
      <c r="I1852">
        <v>30</v>
      </c>
      <c r="J1852">
        <v>0</v>
      </c>
      <c r="K1852" t="s">
        <v>21</v>
      </c>
      <c r="L1852" t="s">
        <v>21</v>
      </c>
      <c r="M1852" s="42">
        <v>102445.88</v>
      </c>
      <c r="N1852" s="4">
        <v>50.132823129999998</v>
      </c>
      <c r="O1852" s="5">
        <v>5135901.1824000003</v>
      </c>
      <c r="P1852">
        <v>1851</v>
      </c>
    </row>
    <row r="1853" spans="1:16" hidden="1" x14ac:dyDescent="0.3">
      <c r="A1853" s="3">
        <v>43856</v>
      </c>
      <c r="B1853" s="3" t="str">
        <f t="shared" si="28"/>
        <v>Q1-2020</v>
      </c>
      <c r="C1853" t="s">
        <v>2</v>
      </c>
      <c r="D1853">
        <v>4</v>
      </c>
      <c r="E1853" t="s">
        <v>6</v>
      </c>
      <c r="F1853" s="1" t="str">
        <f>TEXT(EnergyDemand__2_14[[#This Row],[Date]],"yyyy")</f>
        <v>2020</v>
      </c>
      <c r="G1853">
        <v>15.8</v>
      </c>
      <c r="H1853">
        <v>23.6</v>
      </c>
      <c r="I1853">
        <v>24</v>
      </c>
      <c r="J1853">
        <v>0</v>
      </c>
      <c r="K1853" t="s">
        <v>21</v>
      </c>
      <c r="L1853" t="s">
        <v>22</v>
      </c>
      <c r="M1853" s="42">
        <v>101233.205</v>
      </c>
      <c r="N1853" s="4">
        <v>51.415029230000002</v>
      </c>
      <c r="O1853" s="5">
        <v>5204908.1941</v>
      </c>
      <c r="P1853">
        <v>1852</v>
      </c>
    </row>
    <row r="1854" spans="1:16" hidden="1" x14ac:dyDescent="0.3">
      <c r="A1854" s="3">
        <v>43857</v>
      </c>
      <c r="B1854" s="3" t="str">
        <f t="shared" si="28"/>
        <v>Q1-2020</v>
      </c>
      <c r="C1854" t="s">
        <v>2</v>
      </c>
      <c r="D1854">
        <v>5</v>
      </c>
      <c r="E1854" t="s">
        <v>7</v>
      </c>
      <c r="F1854" s="1" t="str">
        <f>TEXT(EnergyDemand__2_14[[#This Row],[Date]],"yyyy")</f>
        <v>2020</v>
      </c>
      <c r="G1854">
        <v>12.8</v>
      </c>
      <c r="H1854">
        <v>23.1</v>
      </c>
      <c r="I1854">
        <v>26.1</v>
      </c>
      <c r="J1854">
        <v>0</v>
      </c>
      <c r="K1854" t="s">
        <v>21</v>
      </c>
      <c r="L1854" t="s">
        <v>22</v>
      </c>
      <c r="M1854" s="42">
        <v>103134.46</v>
      </c>
      <c r="N1854" s="4">
        <v>54.453082340000002</v>
      </c>
      <c r="O1854" s="5">
        <v>5615989.2424999997</v>
      </c>
      <c r="P1854">
        <v>1853</v>
      </c>
    </row>
    <row r="1855" spans="1:16" hidden="1" x14ac:dyDescent="0.3">
      <c r="A1855" s="3">
        <v>43858</v>
      </c>
      <c r="B1855" s="3" t="str">
        <f t="shared" si="28"/>
        <v>Q1-2020</v>
      </c>
      <c r="C1855" t="s">
        <v>2</v>
      </c>
      <c r="D1855">
        <v>5</v>
      </c>
      <c r="E1855" t="s">
        <v>8</v>
      </c>
      <c r="F1855" s="1" t="str">
        <f>TEXT(EnergyDemand__2_14[[#This Row],[Date]],"yyyy")</f>
        <v>2020</v>
      </c>
      <c r="G1855">
        <v>13.6</v>
      </c>
      <c r="H1855">
        <v>25.4</v>
      </c>
      <c r="I1855">
        <v>26.5</v>
      </c>
      <c r="J1855">
        <v>0</v>
      </c>
      <c r="K1855" t="s">
        <v>21</v>
      </c>
      <c r="L1855" t="s">
        <v>21</v>
      </c>
      <c r="M1855" s="42">
        <v>116190.55499999999</v>
      </c>
      <c r="N1855" s="4">
        <v>67.173829400000002</v>
      </c>
      <c r="O1855" s="5">
        <v>7804964.5195000004</v>
      </c>
      <c r="P1855">
        <v>1854</v>
      </c>
    </row>
    <row r="1856" spans="1:16" hidden="1" x14ac:dyDescent="0.3">
      <c r="A1856" s="3">
        <v>43859</v>
      </c>
      <c r="B1856" s="3" t="str">
        <f t="shared" si="28"/>
        <v>Q1-2020</v>
      </c>
      <c r="C1856" t="s">
        <v>2</v>
      </c>
      <c r="D1856">
        <v>5</v>
      </c>
      <c r="E1856" t="s">
        <v>9</v>
      </c>
      <c r="F1856" s="1" t="str">
        <f>TEXT(EnergyDemand__2_14[[#This Row],[Date]],"yyyy")</f>
        <v>2020</v>
      </c>
      <c r="G1856">
        <v>15.2</v>
      </c>
      <c r="H1856">
        <v>31.5</v>
      </c>
      <c r="I1856">
        <v>29.5</v>
      </c>
      <c r="J1856">
        <v>0</v>
      </c>
      <c r="K1856" t="s">
        <v>21</v>
      </c>
      <c r="L1856" t="s">
        <v>21</v>
      </c>
      <c r="M1856" s="42">
        <v>129812.91499999999</v>
      </c>
      <c r="N1856" s="4">
        <v>78.27234224</v>
      </c>
      <c r="O1856" s="5">
        <v>10160760.9101</v>
      </c>
      <c r="P1856">
        <v>1855</v>
      </c>
    </row>
    <row r="1857" spans="1:16" hidden="1" x14ac:dyDescent="0.3">
      <c r="A1857" s="3">
        <v>43860</v>
      </c>
      <c r="B1857" s="3" t="str">
        <f t="shared" si="28"/>
        <v>Q1-2020</v>
      </c>
      <c r="C1857" t="s">
        <v>2</v>
      </c>
      <c r="D1857">
        <v>5</v>
      </c>
      <c r="E1857" t="s">
        <v>3</v>
      </c>
      <c r="F1857" s="1" t="str">
        <f>TEXT(EnergyDemand__2_14[[#This Row],[Date]],"yyyy")</f>
        <v>2020</v>
      </c>
      <c r="G1857">
        <v>16.399999999999999</v>
      </c>
      <c r="H1857">
        <v>39.4</v>
      </c>
      <c r="I1857">
        <v>29.3</v>
      </c>
      <c r="J1857">
        <v>0</v>
      </c>
      <c r="K1857" t="s">
        <v>22</v>
      </c>
      <c r="L1857" t="s">
        <v>21</v>
      </c>
      <c r="M1857" s="42">
        <v>154816.49</v>
      </c>
      <c r="N1857" s="4">
        <v>1044.4473029999999</v>
      </c>
      <c r="O1857" s="5">
        <v>161697665.4404</v>
      </c>
      <c r="P1857">
        <v>1856</v>
      </c>
    </row>
    <row r="1858" spans="1:16" hidden="1" x14ac:dyDescent="0.3">
      <c r="A1858" s="3">
        <v>43861</v>
      </c>
      <c r="B1858" s="3" t="str">
        <f t="shared" ref="B1858:B1921" si="29">"Q" &amp;INT((MONTH(A1858)+2)/3) &amp; "-" &amp; YEAR(A1858)</f>
        <v>Q1-2020</v>
      </c>
      <c r="C1858" t="s">
        <v>2</v>
      </c>
      <c r="D1858">
        <v>5</v>
      </c>
      <c r="E1858" t="s">
        <v>4</v>
      </c>
      <c r="F1858" s="1" t="str">
        <f>TEXT(EnergyDemand__2_14[[#This Row],[Date]],"yyyy")</f>
        <v>2020</v>
      </c>
      <c r="G1858">
        <v>21.5</v>
      </c>
      <c r="H1858">
        <v>42.9</v>
      </c>
      <c r="I1858">
        <v>18.3</v>
      </c>
      <c r="J1858">
        <v>0</v>
      </c>
      <c r="K1858" t="s">
        <v>22</v>
      </c>
      <c r="L1858" t="s">
        <v>21</v>
      </c>
      <c r="M1858" s="42">
        <v>170653.84</v>
      </c>
      <c r="N1858" s="4">
        <v>2809.437516</v>
      </c>
      <c r="O1858" s="5">
        <v>479441300.34549999</v>
      </c>
      <c r="P1858">
        <v>1857</v>
      </c>
    </row>
    <row r="1859" spans="1:16" hidden="1" x14ac:dyDescent="0.3">
      <c r="A1859" s="3">
        <v>43862</v>
      </c>
      <c r="B1859" s="3" t="str">
        <f t="shared" si="29"/>
        <v>Q1-2020</v>
      </c>
      <c r="C1859" t="s">
        <v>10</v>
      </c>
      <c r="D1859">
        <v>5</v>
      </c>
      <c r="E1859" t="s">
        <v>5</v>
      </c>
      <c r="F1859" s="1" t="str">
        <f>TEXT(EnergyDemand__2_14[[#This Row],[Date]],"yyyy")</f>
        <v>2020</v>
      </c>
      <c r="G1859">
        <v>23.5</v>
      </c>
      <c r="H1859">
        <v>29.3</v>
      </c>
      <c r="I1859">
        <v>1.8</v>
      </c>
      <c r="J1859">
        <v>0.8</v>
      </c>
      <c r="K1859" t="s">
        <v>22</v>
      </c>
      <c r="L1859" t="s">
        <v>21</v>
      </c>
      <c r="M1859" s="42">
        <v>131856.315</v>
      </c>
      <c r="N1859" s="4">
        <v>86.908607950000004</v>
      </c>
      <c r="O1859" s="5">
        <v>11459448.7861</v>
      </c>
      <c r="P1859">
        <v>1858</v>
      </c>
    </row>
    <row r="1860" spans="1:16" hidden="1" x14ac:dyDescent="0.3">
      <c r="A1860" s="3">
        <v>43863</v>
      </c>
      <c r="B1860" s="3" t="str">
        <f t="shared" si="29"/>
        <v>Q1-2020</v>
      </c>
      <c r="C1860" t="s">
        <v>10</v>
      </c>
      <c r="D1860">
        <v>5</v>
      </c>
      <c r="E1860" t="s">
        <v>6</v>
      </c>
      <c r="F1860" s="1" t="str">
        <f>TEXT(EnergyDemand__2_14[[#This Row],[Date]],"yyyy")</f>
        <v>2020</v>
      </c>
      <c r="G1860">
        <v>14.2</v>
      </c>
      <c r="H1860">
        <v>25.1</v>
      </c>
      <c r="I1860">
        <v>21</v>
      </c>
      <c r="J1860">
        <v>14.8</v>
      </c>
      <c r="K1860" t="s">
        <v>22</v>
      </c>
      <c r="L1860" t="s">
        <v>21</v>
      </c>
      <c r="M1860" s="42">
        <v>97609.06</v>
      </c>
      <c r="N1860" s="4">
        <v>14.2356353</v>
      </c>
      <c r="O1860" s="5">
        <v>1389526.9801</v>
      </c>
      <c r="P1860">
        <v>1859</v>
      </c>
    </row>
    <row r="1861" spans="1:16" hidden="1" x14ac:dyDescent="0.3">
      <c r="A1861" s="3">
        <v>43864</v>
      </c>
      <c r="B1861" s="3" t="str">
        <f t="shared" si="29"/>
        <v>Q1-2020</v>
      </c>
      <c r="C1861" t="s">
        <v>10</v>
      </c>
      <c r="D1861">
        <v>6</v>
      </c>
      <c r="E1861" t="s">
        <v>7</v>
      </c>
      <c r="F1861" s="1" t="str">
        <f>TEXT(EnergyDemand__2_14[[#This Row],[Date]],"yyyy")</f>
        <v>2020</v>
      </c>
      <c r="G1861">
        <v>13.2</v>
      </c>
      <c r="H1861">
        <v>17.7</v>
      </c>
      <c r="I1861">
        <v>22.7</v>
      </c>
      <c r="J1861">
        <v>0</v>
      </c>
      <c r="K1861" t="s">
        <v>22</v>
      </c>
      <c r="L1861" t="s">
        <v>21</v>
      </c>
      <c r="M1861" s="42">
        <v>105004.91</v>
      </c>
      <c r="N1861" s="4">
        <v>15.310771989999999</v>
      </c>
      <c r="O1861" s="5">
        <v>1607706.2348</v>
      </c>
      <c r="P1861">
        <v>1860</v>
      </c>
    </row>
    <row r="1862" spans="1:16" hidden="1" x14ac:dyDescent="0.3">
      <c r="A1862" s="3">
        <v>43865</v>
      </c>
      <c r="B1862" s="3" t="str">
        <f t="shared" si="29"/>
        <v>Q1-2020</v>
      </c>
      <c r="C1862" t="s">
        <v>10</v>
      </c>
      <c r="D1862">
        <v>6</v>
      </c>
      <c r="E1862" t="s">
        <v>8</v>
      </c>
      <c r="F1862" s="1" t="str">
        <f>TEXT(EnergyDemand__2_14[[#This Row],[Date]],"yyyy")</f>
        <v>2020</v>
      </c>
      <c r="G1862">
        <v>11.3</v>
      </c>
      <c r="H1862">
        <v>19.7</v>
      </c>
      <c r="I1862">
        <v>28.6</v>
      </c>
      <c r="J1862">
        <v>0</v>
      </c>
      <c r="K1862" t="s">
        <v>22</v>
      </c>
      <c r="L1862" t="s">
        <v>21</v>
      </c>
      <c r="M1862" s="42">
        <v>107034.065</v>
      </c>
      <c r="N1862" s="4">
        <v>25.212092720000001</v>
      </c>
      <c r="O1862" s="5">
        <v>2698552.7710000002</v>
      </c>
      <c r="P1862">
        <v>1861</v>
      </c>
    </row>
    <row r="1863" spans="1:16" hidden="1" x14ac:dyDescent="0.3">
      <c r="A1863" s="3">
        <v>43866</v>
      </c>
      <c r="B1863" s="3" t="str">
        <f t="shared" si="29"/>
        <v>Q1-2020</v>
      </c>
      <c r="C1863" t="s">
        <v>10</v>
      </c>
      <c r="D1863">
        <v>6</v>
      </c>
      <c r="E1863" t="s">
        <v>9</v>
      </c>
      <c r="F1863" s="1" t="str">
        <f>TEXT(EnergyDemand__2_14[[#This Row],[Date]],"yyyy")</f>
        <v>2020</v>
      </c>
      <c r="G1863">
        <v>10.8</v>
      </c>
      <c r="H1863">
        <v>20.100000000000001</v>
      </c>
      <c r="I1863">
        <v>27.1</v>
      </c>
      <c r="J1863">
        <v>0</v>
      </c>
      <c r="K1863" t="s">
        <v>22</v>
      </c>
      <c r="L1863" t="s">
        <v>21</v>
      </c>
      <c r="M1863" s="42">
        <v>108988.44</v>
      </c>
      <c r="N1863" s="4">
        <v>42.116875</v>
      </c>
      <c r="O1863" s="5">
        <v>4590252.5038999999</v>
      </c>
      <c r="P1863">
        <v>1862</v>
      </c>
    </row>
    <row r="1864" spans="1:16" hidden="1" x14ac:dyDescent="0.3">
      <c r="A1864" s="3">
        <v>43867</v>
      </c>
      <c r="B1864" s="3" t="str">
        <f t="shared" si="29"/>
        <v>Q1-2020</v>
      </c>
      <c r="C1864" t="s">
        <v>10</v>
      </c>
      <c r="D1864">
        <v>6</v>
      </c>
      <c r="E1864" t="s">
        <v>3</v>
      </c>
      <c r="F1864" s="1" t="str">
        <f>TEXT(EnergyDemand__2_14[[#This Row],[Date]],"yyyy")</f>
        <v>2020</v>
      </c>
      <c r="G1864">
        <v>13.7</v>
      </c>
      <c r="H1864">
        <v>25.5</v>
      </c>
      <c r="I1864">
        <v>25</v>
      </c>
      <c r="J1864">
        <v>0</v>
      </c>
      <c r="K1864" t="s">
        <v>22</v>
      </c>
      <c r="L1864" t="s">
        <v>21</v>
      </c>
      <c r="M1864" s="42">
        <v>120569.46</v>
      </c>
      <c r="N1864" s="4">
        <v>42.766032299999999</v>
      </c>
      <c r="O1864" s="5">
        <v>5156277.4208000004</v>
      </c>
      <c r="P1864">
        <v>1863</v>
      </c>
    </row>
    <row r="1865" spans="1:16" hidden="1" x14ac:dyDescent="0.3">
      <c r="A1865" s="3">
        <v>43868</v>
      </c>
      <c r="B1865" s="3" t="str">
        <f t="shared" si="29"/>
        <v>Q1-2020</v>
      </c>
      <c r="C1865" t="s">
        <v>10</v>
      </c>
      <c r="D1865">
        <v>6</v>
      </c>
      <c r="E1865" t="s">
        <v>4</v>
      </c>
      <c r="F1865" s="1" t="str">
        <f>TEXT(EnergyDemand__2_14[[#This Row],[Date]],"yyyy")</f>
        <v>2020</v>
      </c>
      <c r="G1865">
        <v>16.5</v>
      </c>
      <c r="H1865">
        <v>23.2</v>
      </c>
      <c r="I1865">
        <v>18.399999999999999</v>
      </c>
      <c r="J1865">
        <v>0</v>
      </c>
      <c r="K1865" t="s">
        <v>22</v>
      </c>
      <c r="L1865" t="s">
        <v>21</v>
      </c>
      <c r="M1865" s="42">
        <v>120734.85</v>
      </c>
      <c r="N1865" s="4">
        <v>45.332425360000002</v>
      </c>
      <c r="O1865" s="5">
        <v>5473203.5760000004</v>
      </c>
      <c r="P1865">
        <v>1864</v>
      </c>
    </row>
    <row r="1866" spans="1:16" hidden="1" x14ac:dyDescent="0.3">
      <c r="A1866" s="3">
        <v>43869</v>
      </c>
      <c r="B1866" s="3" t="str">
        <f t="shared" si="29"/>
        <v>Q1-2020</v>
      </c>
      <c r="C1866" t="s">
        <v>10</v>
      </c>
      <c r="D1866">
        <v>6</v>
      </c>
      <c r="E1866" t="s">
        <v>5</v>
      </c>
      <c r="F1866" s="1" t="str">
        <f>TEXT(EnergyDemand__2_14[[#This Row],[Date]],"yyyy")</f>
        <v>2020</v>
      </c>
      <c r="G1866">
        <v>17.399999999999999</v>
      </c>
      <c r="H1866">
        <v>29.4</v>
      </c>
      <c r="I1866">
        <v>27.5</v>
      </c>
      <c r="J1866">
        <v>0</v>
      </c>
      <c r="K1866" t="s">
        <v>22</v>
      </c>
      <c r="L1866" t="s">
        <v>21</v>
      </c>
      <c r="M1866" s="42">
        <v>107864.44500000001</v>
      </c>
      <c r="N1866" s="4">
        <v>28.570907080000001</v>
      </c>
      <c r="O1866" s="5">
        <v>3081785.0353000001</v>
      </c>
      <c r="P1866">
        <v>1865</v>
      </c>
    </row>
    <row r="1867" spans="1:16" hidden="1" x14ac:dyDescent="0.3">
      <c r="A1867" s="3">
        <v>43870</v>
      </c>
      <c r="B1867" s="3" t="str">
        <f t="shared" si="29"/>
        <v>Q1-2020</v>
      </c>
      <c r="C1867" t="s">
        <v>10</v>
      </c>
      <c r="D1867">
        <v>6</v>
      </c>
      <c r="E1867" t="s">
        <v>6</v>
      </c>
      <c r="F1867" s="1" t="str">
        <f>TEXT(EnergyDemand__2_14[[#This Row],[Date]],"yyyy")</f>
        <v>2020</v>
      </c>
      <c r="G1867">
        <v>19.600000000000001</v>
      </c>
      <c r="H1867">
        <v>28.2</v>
      </c>
      <c r="I1867">
        <v>19.899999999999999</v>
      </c>
      <c r="J1867">
        <v>0</v>
      </c>
      <c r="K1867" t="s">
        <v>22</v>
      </c>
      <c r="L1867" t="s">
        <v>21</v>
      </c>
      <c r="M1867" s="42">
        <v>103857.11</v>
      </c>
      <c r="N1867" s="4">
        <v>21.555491809999999</v>
      </c>
      <c r="O1867" s="5">
        <v>2238691.0839999998</v>
      </c>
      <c r="P1867">
        <v>1866</v>
      </c>
    </row>
    <row r="1868" spans="1:16" hidden="1" x14ac:dyDescent="0.3">
      <c r="A1868" s="3">
        <v>43871</v>
      </c>
      <c r="B1868" s="3" t="str">
        <f t="shared" si="29"/>
        <v>Q1-2020</v>
      </c>
      <c r="C1868" t="s">
        <v>10</v>
      </c>
      <c r="D1868">
        <v>7</v>
      </c>
      <c r="E1868" t="s">
        <v>7</v>
      </c>
      <c r="F1868" s="1" t="str">
        <f>TEXT(EnergyDemand__2_14[[#This Row],[Date]],"yyyy")</f>
        <v>2020</v>
      </c>
      <c r="G1868">
        <v>18.5</v>
      </c>
      <c r="H1868">
        <v>27.7</v>
      </c>
      <c r="I1868">
        <v>15</v>
      </c>
      <c r="J1868">
        <v>0.6</v>
      </c>
      <c r="K1868" t="s">
        <v>22</v>
      </c>
      <c r="L1868" t="s">
        <v>21</v>
      </c>
      <c r="M1868" s="42">
        <v>122975.46</v>
      </c>
      <c r="N1868" s="4">
        <v>50.809242179999998</v>
      </c>
      <c r="O1868" s="5">
        <v>6248289.9293</v>
      </c>
      <c r="P1868">
        <v>1867</v>
      </c>
    </row>
    <row r="1869" spans="1:16" hidden="1" x14ac:dyDescent="0.3">
      <c r="A1869" s="3">
        <v>43872</v>
      </c>
      <c r="B1869" s="3" t="str">
        <f t="shared" si="29"/>
        <v>Q1-2020</v>
      </c>
      <c r="C1869" t="s">
        <v>10</v>
      </c>
      <c r="D1869">
        <v>7</v>
      </c>
      <c r="E1869" t="s">
        <v>8</v>
      </c>
      <c r="F1869" s="1" t="str">
        <f>TEXT(EnergyDemand__2_14[[#This Row],[Date]],"yyyy")</f>
        <v>2020</v>
      </c>
      <c r="G1869">
        <v>19.5</v>
      </c>
      <c r="H1869">
        <v>25.9</v>
      </c>
      <c r="I1869">
        <v>19.100000000000001</v>
      </c>
      <c r="J1869">
        <v>0</v>
      </c>
      <c r="K1869" t="s">
        <v>22</v>
      </c>
      <c r="L1869" t="s">
        <v>21</v>
      </c>
      <c r="M1869" s="42">
        <v>127110.58</v>
      </c>
      <c r="N1869" s="4">
        <v>61.289840849999997</v>
      </c>
      <c r="O1869" s="5">
        <v>7790587.2186000003</v>
      </c>
      <c r="P1869">
        <v>1868</v>
      </c>
    </row>
    <row r="1870" spans="1:16" hidden="1" x14ac:dyDescent="0.3">
      <c r="A1870" s="3">
        <v>43873</v>
      </c>
      <c r="B1870" s="3" t="str">
        <f t="shared" si="29"/>
        <v>Q1-2020</v>
      </c>
      <c r="C1870" t="s">
        <v>10</v>
      </c>
      <c r="D1870">
        <v>7</v>
      </c>
      <c r="E1870" t="s">
        <v>9</v>
      </c>
      <c r="F1870" s="1" t="str">
        <f>TEXT(EnergyDemand__2_14[[#This Row],[Date]],"yyyy")</f>
        <v>2020</v>
      </c>
      <c r="G1870">
        <v>19.100000000000001</v>
      </c>
      <c r="H1870">
        <v>27.7</v>
      </c>
      <c r="I1870">
        <v>17.3</v>
      </c>
      <c r="J1870">
        <v>0</v>
      </c>
      <c r="K1870" t="s">
        <v>22</v>
      </c>
      <c r="L1870" t="s">
        <v>21</v>
      </c>
      <c r="M1870" s="42">
        <v>124618.565</v>
      </c>
      <c r="N1870" s="4">
        <v>53.243525050000002</v>
      </c>
      <c r="O1870" s="5">
        <v>6635131.6873000003</v>
      </c>
      <c r="P1870">
        <v>1869</v>
      </c>
    </row>
    <row r="1871" spans="1:16" hidden="1" x14ac:dyDescent="0.3">
      <c r="A1871" s="3">
        <v>43874</v>
      </c>
      <c r="B1871" s="3" t="str">
        <f t="shared" si="29"/>
        <v>Q1-2020</v>
      </c>
      <c r="C1871" t="s">
        <v>10</v>
      </c>
      <c r="D1871">
        <v>7</v>
      </c>
      <c r="E1871" t="s">
        <v>3</v>
      </c>
      <c r="F1871" s="1" t="str">
        <f>TEXT(EnergyDemand__2_14[[#This Row],[Date]],"yyyy")</f>
        <v>2020</v>
      </c>
      <c r="G1871">
        <v>19.399999999999999</v>
      </c>
      <c r="H1871">
        <v>31.7</v>
      </c>
      <c r="I1871">
        <v>26.7</v>
      </c>
      <c r="J1871">
        <v>0</v>
      </c>
      <c r="K1871" t="s">
        <v>22</v>
      </c>
      <c r="L1871" t="s">
        <v>21</v>
      </c>
      <c r="M1871" s="42">
        <v>139137.185</v>
      </c>
      <c r="N1871" s="4">
        <v>79.018494320000002</v>
      </c>
      <c r="O1871" s="5">
        <v>10994410.862600001</v>
      </c>
      <c r="P1871">
        <v>1870</v>
      </c>
    </row>
    <row r="1872" spans="1:16" hidden="1" x14ac:dyDescent="0.3">
      <c r="A1872" s="3">
        <v>43875</v>
      </c>
      <c r="B1872" s="3" t="str">
        <f t="shared" si="29"/>
        <v>Q1-2020</v>
      </c>
      <c r="C1872" t="s">
        <v>10</v>
      </c>
      <c r="D1872">
        <v>7</v>
      </c>
      <c r="E1872" t="s">
        <v>4</v>
      </c>
      <c r="F1872" s="1" t="str">
        <f>TEXT(EnergyDemand__2_14[[#This Row],[Date]],"yyyy")</f>
        <v>2020</v>
      </c>
      <c r="G1872">
        <v>20.3</v>
      </c>
      <c r="H1872">
        <v>33.700000000000003</v>
      </c>
      <c r="I1872">
        <v>10.6</v>
      </c>
      <c r="J1872">
        <v>0</v>
      </c>
      <c r="K1872" t="s">
        <v>22</v>
      </c>
      <c r="L1872" t="s">
        <v>21</v>
      </c>
      <c r="M1872" s="42">
        <v>139855.63</v>
      </c>
      <c r="N1872" s="4">
        <v>79.502643969999994</v>
      </c>
      <c r="O1872" s="5">
        <v>11118892.359099999</v>
      </c>
      <c r="P1872">
        <v>1871</v>
      </c>
    </row>
    <row r="1873" spans="1:16" hidden="1" x14ac:dyDescent="0.3">
      <c r="A1873" s="3">
        <v>43876</v>
      </c>
      <c r="B1873" s="3" t="str">
        <f t="shared" si="29"/>
        <v>Q1-2020</v>
      </c>
      <c r="C1873" t="s">
        <v>10</v>
      </c>
      <c r="D1873">
        <v>7</v>
      </c>
      <c r="E1873" t="s">
        <v>5</v>
      </c>
      <c r="F1873" s="1" t="str">
        <f>TEXT(EnergyDemand__2_14[[#This Row],[Date]],"yyyy")</f>
        <v>2020</v>
      </c>
      <c r="G1873">
        <v>18.899999999999999</v>
      </c>
      <c r="H1873">
        <v>19.3</v>
      </c>
      <c r="I1873">
        <v>2.4</v>
      </c>
      <c r="J1873">
        <v>5.4</v>
      </c>
      <c r="K1873" t="s">
        <v>22</v>
      </c>
      <c r="L1873" t="s">
        <v>21</v>
      </c>
      <c r="M1873" s="42">
        <v>108300.63499999999</v>
      </c>
      <c r="N1873" s="4">
        <v>55.674962260000001</v>
      </c>
      <c r="O1873" s="5">
        <v>6029633.7664000001</v>
      </c>
      <c r="P1873">
        <v>1872</v>
      </c>
    </row>
    <row r="1874" spans="1:16" hidden="1" x14ac:dyDescent="0.3">
      <c r="A1874" s="3">
        <v>43877</v>
      </c>
      <c r="B1874" s="3" t="str">
        <f t="shared" si="29"/>
        <v>Q1-2020</v>
      </c>
      <c r="C1874" t="s">
        <v>10</v>
      </c>
      <c r="D1874">
        <v>7</v>
      </c>
      <c r="E1874" t="s">
        <v>6</v>
      </c>
      <c r="F1874" s="1" t="str">
        <f>TEXT(EnergyDemand__2_14[[#This Row],[Date]],"yyyy")</f>
        <v>2020</v>
      </c>
      <c r="G1874">
        <v>16.899999999999999</v>
      </c>
      <c r="H1874">
        <v>26.4</v>
      </c>
      <c r="I1874">
        <v>23.8</v>
      </c>
      <c r="J1874">
        <v>2.8</v>
      </c>
      <c r="K1874" t="s">
        <v>22</v>
      </c>
      <c r="L1874" t="s">
        <v>21</v>
      </c>
      <c r="M1874" s="42">
        <v>100904.27</v>
      </c>
      <c r="N1874" s="4">
        <v>47.00473539</v>
      </c>
      <c r="O1874" s="5">
        <v>4742978.5110999998</v>
      </c>
      <c r="P1874">
        <v>1873</v>
      </c>
    </row>
    <row r="1875" spans="1:16" hidden="1" x14ac:dyDescent="0.3">
      <c r="A1875" s="3">
        <v>43878</v>
      </c>
      <c r="B1875" s="3" t="str">
        <f t="shared" si="29"/>
        <v>Q1-2020</v>
      </c>
      <c r="C1875" t="s">
        <v>10</v>
      </c>
      <c r="D1875">
        <v>8</v>
      </c>
      <c r="E1875" t="s">
        <v>7</v>
      </c>
      <c r="F1875" s="1" t="str">
        <f>TEXT(EnergyDemand__2_14[[#This Row],[Date]],"yyyy")</f>
        <v>2020</v>
      </c>
      <c r="G1875">
        <v>15.2</v>
      </c>
      <c r="H1875">
        <v>25.6</v>
      </c>
      <c r="I1875">
        <v>26.4</v>
      </c>
      <c r="J1875">
        <v>0</v>
      </c>
      <c r="K1875" t="s">
        <v>22</v>
      </c>
      <c r="L1875" t="s">
        <v>21</v>
      </c>
      <c r="M1875" s="42">
        <v>123351.845</v>
      </c>
      <c r="N1875" s="4">
        <v>64.10902188</v>
      </c>
      <c r="O1875" s="5">
        <v>7907966.1299999999</v>
      </c>
      <c r="P1875">
        <v>1874</v>
      </c>
    </row>
    <row r="1876" spans="1:16" hidden="1" x14ac:dyDescent="0.3">
      <c r="A1876" s="3">
        <v>43879</v>
      </c>
      <c r="B1876" s="3" t="str">
        <f t="shared" si="29"/>
        <v>Q1-2020</v>
      </c>
      <c r="C1876" t="s">
        <v>10</v>
      </c>
      <c r="D1876">
        <v>8</v>
      </c>
      <c r="E1876" t="s">
        <v>8</v>
      </c>
      <c r="F1876" s="1" t="str">
        <f>TEXT(EnergyDemand__2_14[[#This Row],[Date]],"yyyy")</f>
        <v>2020</v>
      </c>
      <c r="G1876">
        <v>17.600000000000001</v>
      </c>
      <c r="H1876">
        <v>21.8</v>
      </c>
      <c r="I1876">
        <v>7.3</v>
      </c>
      <c r="J1876">
        <v>0</v>
      </c>
      <c r="K1876" t="s">
        <v>22</v>
      </c>
      <c r="L1876" t="s">
        <v>21</v>
      </c>
      <c r="M1876" s="42">
        <v>119178.12</v>
      </c>
      <c r="N1876" s="4">
        <v>60.59554515</v>
      </c>
      <c r="O1876" s="5">
        <v>7221663.1513999999</v>
      </c>
      <c r="P1876">
        <v>1875</v>
      </c>
    </row>
    <row r="1877" spans="1:16" hidden="1" x14ac:dyDescent="0.3">
      <c r="A1877" s="3">
        <v>43880</v>
      </c>
      <c r="B1877" s="3" t="str">
        <f t="shared" si="29"/>
        <v>Q1-2020</v>
      </c>
      <c r="C1877" t="s">
        <v>10</v>
      </c>
      <c r="D1877">
        <v>8</v>
      </c>
      <c r="E1877" t="s">
        <v>9</v>
      </c>
      <c r="F1877" s="1" t="str">
        <f>TEXT(EnergyDemand__2_14[[#This Row],[Date]],"yyyy")</f>
        <v>2020</v>
      </c>
      <c r="G1877">
        <v>13.3</v>
      </c>
      <c r="H1877">
        <v>19.7</v>
      </c>
      <c r="I1877">
        <v>12.9</v>
      </c>
      <c r="J1877">
        <v>38</v>
      </c>
      <c r="K1877" t="s">
        <v>22</v>
      </c>
      <c r="L1877" t="s">
        <v>21</v>
      </c>
      <c r="M1877" s="42">
        <v>109375.215</v>
      </c>
      <c r="N1877" s="4">
        <v>51.44203692</v>
      </c>
      <c r="O1877" s="5">
        <v>5626483.8481999999</v>
      </c>
      <c r="P1877">
        <v>1876</v>
      </c>
    </row>
    <row r="1878" spans="1:16" hidden="1" x14ac:dyDescent="0.3">
      <c r="A1878" s="3">
        <v>43881</v>
      </c>
      <c r="B1878" s="3" t="str">
        <f t="shared" si="29"/>
        <v>Q1-2020</v>
      </c>
      <c r="C1878" t="s">
        <v>10</v>
      </c>
      <c r="D1878">
        <v>8</v>
      </c>
      <c r="E1878" t="s">
        <v>3</v>
      </c>
      <c r="F1878" s="1" t="str">
        <f>TEXT(EnergyDemand__2_14[[#This Row],[Date]],"yyyy")</f>
        <v>2020</v>
      </c>
      <c r="G1878">
        <v>14.2</v>
      </c>
      <c r="H1878">
        <v>18.7</v>
      </c>
      <c r="I1878">
        <v>15.2</v>
      </c>
      <c r="J1878">
        <v>3.2</v>
      </c>
      <c r="K1878" t="s">
        <v>22</v>
      </c>
      <c r="L1878" t="s">
        <v>21</v>
      </c>
      <c r="M1878" s="42">
        <v>112202.145</v>
      </c>
      <c r="N1878" s="4">
        <v>58.361290920000002</v>
      </c>
      <c r="O1878" s="5">
        <v>6548262.0262000002</v>
      </c>
      <c r="P1878">
        <v>1877</v>
      </c>
    </row>
    <row r="1879" spans="1:16" hidden="1" x14ac:dyDescent="0.3">
      <c r="A1879" s="3">
        <v>43882</v>
      </c>
      <c r="B1879" s="3" t="str">
        <f t="shared" si="29"/>
        <v>Q1-2020</v>
      </c>
      <c r="C1879" t="s">
        <v>10</v>
      </c>
      <c r="D1879">
        <v>8</v>
      </c>
      <c r="E1879" t="s">
        <v>4</v>
      </c>
      <c r="F1879" s="1" t="str">
        <f>TEXT(EnergyDemand__2_14[[#This Row],[Date]],"yyyy")</f>
        <v>2020</v>
      </c>
      <c r="G1879">
        <v>13.5</v>
      </c>
      <c r="H1879">
        <v>19.600000000000001</v>
      </c>
      <c r="I1879">
        <v>17.100000000000001</v>
      </c>
      <c r="J1879">
        <v>2.8</v>
      </c>
      <c r="K1879" t="s">
        <v>22</v>
      </c>
      <c r="L1879" t="s">
        <v>21</v>
      </c>
      <c r="M1879" s="42">
        <v>108949.05499999999</v>
      </c>
      <c r="N1879" s="4">
        <v>48.658203370000003</v>
      </c>
      <c r="O1879" s="5">
        <v>5301265.2752</v>
      </c>
      <c r="P1879">
        <v>1878</v>
      </c>
    </row>
    <row r="1880" spans="1:16" hidden="1" x14ac:dyDescent="0.3">
      <c r="A1880" s="3">
        <v>43883</v>
      </c>
      <c r="B1880" s="3" t="str">
        <f t="shared" si="29"/>
        <v>Q1-2020</v>
      </c>
      <c r="C1880" t="s">
        <v>10</v>
      </c>
      <c r="D1880">
        <v>8</v>
      </c>
      <c r="E1880" t="s">
        <v>5</v>
      </c>
      <c r="F1880" s="1" t="str">
        <f>TEXT(EnergyDemand__2_14[[#This Row],[Date]],"yyyy")</f>
        <v>2020</v>
      </c>
      <c r="G1880">
        <v>11.4</v>
      </c>
      <c r="H1880">
        <v>21.1</v>
      </c>
      <c r="I1880">
        <v>25.4</v>
      </c>
      <c r="J1880">
        <v>0</v>
      </c>
      <c r="K1880" t="s">
        <v>22</v>
      </c>
      <c r="L1880" t="s">
        <v>21</v>
      </c>
      <c r="M1880" s="42">
        <v>96922.02</v>
      </c>
      <c r="N1880" s="4">
        <v>42.236093580000002</v>
      </c>
      <c r="O1880" s="5">
        <v>4093607.5066999998</v>
      </c>
      <c r="P1880">
        <v>1879</v>
      </c>
    </row>
    <row r="1881" spans="1:16" hidden="1" x14ac:dyDescent="0.3">
      <c r="A1881" s="3">
        <v>43884</v>
      </c>
      <c r="B1881" s="3" t="str">
        <f t="shared" si="29"/>
        <v>Q1-2020</v>
      </c>
      <c r="C1881" t="s">
        <v>10</v>
      </c>
      <c r="D1881">
        <v>8</v>
      </c>
      <c r="E1881" t="s">
        <v>6</v>
      </c>
      <c r="F1881" s="1" t="str">
        <f>TEXT(EnergyDemand__2_14[[#This Row],[Date]],"yyyy")</f>
        <v>2020</v>
      </c>
      <c r="G1881">
        <v>13.3</v>
      </c>
      <c r="H1881">
        <v>34</v>
      </c>
      <c r="I1881">
        <v>21.6</v>
      </c>
      <c r="J1881">
        <v>0</v>
      </c>
      <c r="K1881" t="s">
        <v>22</v>
      </c>
      <c r="L1881" t="s">
        <v>21</v>
      </c>
      <c r="M1881" s="42">
        <v>106129.66499999999</v>
      </c>
      <c r="N1881" s="4">
        <v>51.318456159999997</v>
      </c>
      <c r="O1881" s="5">
        <v>5446410.5606000004</v>
      </c>
      <c r="P1881">
        <v>1880</v>
      </c>
    </row>
    <row r="1882" spans="1:16" hidden="1" x14ac:dyDescent="0.3">
      <c r="A1882" s="3">
        <v>43885</v>
      </c>
      <c r="B1882" s="3" t="str">
        <f t="shared" si="29"/>
        <v>Q1-2020</v>
      </c>
      <c r="C1882" t="s">
        <v>10</v>
      </c>
      <c r="D1882">
        <v>9</v>
      </c>
      <c r="E1882" t="s">
        <v>7</v>
      </c>
      <c r="F1882" s="1" t="str">
        <f>TEXT(EnergyDemand__2_14[[#This Row],[Date]],"yyyy")</f>
        <v>2020</v>
      </c>
      <c r="G1882">
        <v>16.8</v>
      </c>
      <c r="H1882">
        <v>23.7</v>
      </c>
      <c r="I1882">
        <v>5.4</v>
      </c>
      <c r="J1882">
        <v>0</v>
      </c>
      <c r="K1882" t="s">
        <v>22</v>
      </c>
      <c r="L1882" t="s">
        <v>21</v>
      </c>
      <c r="M1882" s="42">
        <v>122619.05499999999</v>
      </c>
      <c r="N1882" s="4">
        <v>57.234083179999999</v>
      </c>
      <c r="O1882" s="5">
        <v>7017989.1933000004</v>
      </c>
      <c r="P1882">
        <v>1881</v>
      </c>
    </row>
    <row r="1883" spans="1:16" hidden="1" x14ac:dyDescent="0.3">
      <c r="A1883" s="3">
        <v>43886</v>
      </c>
      <c r="B1883" s="3" t="str">
        <f t="shared" si="29"/>
        <v>Q1-2020</v>
      </c>
      <c r="C1883" t="s">
        <v>10</v>
      </c>
      <c r="D1883">
        <v>9</v>
      </c>
      <c r="E1883" t="s">
        <v>8</v>
      </c>
      <c r="F1883" s="1" t="str">
        <f>TEXT(EnergyDemand__2_14[[#This Row],[Date]],"yyyy")</f>
        <v>2020</v>
      </c>
      <c r="G1883">
        <v>18.399999999999999</v>
      </c>
      <c r="H1883">
        <v>31.6</v>
      </c>
      <c r="I1883">
        <v>10.6</v>
      </c>
      <c r="J1883">
        <v>3.6</v>
      </c>
      <c r="K1883" t="s">
        <v>22</v>
      </c>
      <c r="L1883" t="s">
        <v>21</v>
      </c>
      <c r="M1883" s="42">
        <v>123558.425</v>
      </c>
      <c r="N1883" s="4">
        <v>60.554701809999997</v>
      </c>
      <c r="O1883" s="5">
        <v>7482043.5820000004</v>
      </c>
      <c r="P1883">
        <v>1882</v>
      </c>
    </row>
    <row r="1884" spans="1:16" hidden="1" x14ac:dyDescent="0.3">
      <c r="A1884" s="3">
        <v>43887</v>
      </c>
      <c r="B1884" s="3" t="str">
        <f t="shared" si="29"/>
        <v>Q1-2020</v>
      </c>
      <c r="C1884" t="s">
        <v>10</v>
      </c>
      <c r="D1884">
        <v>9</v>
      </c>
      <c r="E1884" t="s">
        <v>9</v>
      </c>
      <c r="F1884" s="1" t="str">
        <f>TEXT(EnergyDemand__2_14[[#This Row],[Date]],"yyyy")</f>
        <v>2020</v>
      </c>
      <c r="G1884">
        <v>16.2</v>
      </c>
      <c r="H1884">
        <v>19.2</v>
      </c>
      <c r="I1884">
        <v>19.3</v>
      </c>
      <c r="J1884">
        <v>4</v>
      </c>
      <c r="K1884" t="s">
        <v>22</v>
      </c>
      <c r="L1884" t="s">
        <v>21</v>
      </c>
      <c r="M1884" s="42">
        <v>108371.125</v>
      </c>
      <c r="N1884" s="4">
        <v>45.06152522</v>
      </c>
      <c r="O1884" s="5">
        <v>4883368.1823000005</v>
      </c>
      <c r="P1884">
        <v>1883</v>
      </c>
    </row>
    <row r="1885" spans="1:16" hidden="1" x14ac:dyDescent="0.3">
      <c r="A1885" s="3">
        <v>43888</v>
      </c>
      <c r="B1885" s="3" t="str">
        <f t="shared" si="29"/>
        <v>Q1-2020</v>
      </c>
      <c r="C1885" t="s">
        <v>10</v>
      </c>
      <c r="D1885">
        <v>9</v>
      </c>
      <c r="E1885" t="s">
        <v>3</v>
      </c>
      <c r="F1885" s="1" t="str">
        <f>TEXT(EnergyDemand__2_14[[#This Row],[Date]],"yyyy")</f>
        <v>2020</v>
      </c>
      <c r="G1885">
        <v>11</v>
      </c>
      <c r="H1885">
        <v>19.7</v>
      </c>
      <c r="I1885">
        <v>11.1</v>
      </c>
      <c r="J1885">
        <v>0.2</v>
      </c>
      <c r="K1885" t="s">
        <v>22</v>
      </c>
      <c r="L1885" t="s">
        <v>21</v>
      </c>
      <c r="M1885" s="42">
        <v>108675.4</v>
      </c>
      <c r="N1885" s="4">
        <v>48.542669150000002</v>
      </c>
      <c r="O1885" s="5">
        <v>5275393.9868999999</v>
      </c>
      <c r="P1885">
        <v>1884</v>
      </c>
    </row>
    <row r="1886" spans="1:16" hidden="1" x14ac:dyDescent="0.3">
      <c r="A1886" s="3">
        <v>43889</v>
      </c>
      <c r="B1886" s="3" t="str">
        <f t="shared" si="29"/>
        <v>Q1-2020</v>
      </c>
      <c r="C1886" t="s">
        <v>10</v>
      </c>
      <c r="D1886">
        <v>9</v>
      </c>
      <c r="E1886" t="s">
        <v>4</v>
      </c>
      <c r="F1886" s="1" t="str">
        <f>TEXT(EnergyDemand__2_14[[#This Row],[Date]],"yyyy")</f>
        <v>2020</v>
      </c>
      <c r="G1886">
        <v>13.1</v>
      </c>
      <c r="H1886">
        <v>20.100000000000001</v>
      </c>
      <c r="I1886">
        <v>17.600000000000001</v>
      </c>
      <c r="J1886">
        <v>0</v>
      </c>
      <c r="K1886" t="s">
        <v>22</v>
      </c>
      <c r="L1886" t="s">
        <v>21</v>
      </c>
      <c r="M1886" s="42">
        <v>110006.97</v>
      </c>
      <c r="N1886" s="4">
        <v>50.306352859999997</v>
      </c>
      <c r="O1886" s="5">
        <v>5534049.4499000004</v>
      </c>
      <c r="P1886">
        <v>1885</v>
      </c>
    </row>
    <row r="1887" spans="1:16" hidden="1" x14ac:dyDescent="0.3">
      <c r="A1887" s="3">
        <v>43890</v>
      </c>
      <c r="B1887" s="3" t="str">
        <f t="shared" si="29"/>
        <v>Q1-2020</v>
      </c>
      <c r="C1887" t="s">
        <v>10</v>
      </c>
      <c r="D1887">
        <v>9</v>
      </c>
      <c r="E1887" t="s">
        <v>5</v>
      </c>
      <c r="F1887" s="1" t="str">
        <f>TEXT(EnergyDemand__2_14[[#This Row],[Date]],"yyyy")</f>
        <v>2020</v>
      </c>
      <c r="G1887">
        <v>14.7</v>
      </c>
      <c r="H1887">
        <v>22.4</v>
      </c>
      <c r="I1887">
        <v>22.8</v>
      </c>
      <c r="J1887">
        <v>0</v>
      </c>
      <c r="K1887" t="s">
        <v>22</v>
      </c>
      <c r="L1887" t="s">
        <v>21</v>
      </c>
      <c r="M1887" s="42">
        <v>100380.94</v>
      </c>
      <c r="N1887" s="4">
        <v>51.289608729999998</v>
      </c>
      <c r="O1887" s="5">
        <v>5148499.1365</v>
      </c>
      <c r="P1887">
        <v>1886</v>
      </c>
    </row>
    <row r="1888" spans="1:16" hidden="1" x14ac:dyDescent="0.3">
      <c r="A1888" s="3">
        <v>43891</v>
      </c>
      <c r="B1888" s="3" t="str">
        <f t="shared" si="29"/>
        <v>Q1-2020</v>
      </c>
      <c r="C1888" t="s">
        <v>11</v>
      </c>
      <c r="D1888">
        <v>9</v>
      </c>
      <c r="E1888" t="s">
        <v>6</v>
      </c>
      <c r="F1888" s="1" t="str">
        <f>TEXT(EnergyDemand__2_14[[#This Row],[Date]],"yyyy")</f>
        <v>2020</v>
      </c>
      <c r="G1888">
        <v>13.2</v>
      </c>
      <c r="H1888">
        <v>32.1</v>
      </c>
      <c r="I1888">
        <v>20.8</v>
      </c>
      <c r="J1888">
        <v>0</v>
      </c>
      <c r="K1888" t="s">
        <v>22</v>
      </c>
      <c r="L1888" t="s">
        <v>21</v>
      </c>
      <c r="M1888" s="42">
        <v>101413.145</v>
      </c>
      <c r="N1888" s="4">
        <v>43.745921029999998</v>
      </c>
      <c r="O1888" s="5">
        <v>4436411.4325999999</v>
      </c>
      <c r="P1888">
        <v>1887</v>
      </c>
    </row>
    <row r="1889" spans="1:16" hidden="1" x14ac:dyDescent="0.3">
      <c r="A1889" s="3">
        <v>43892</v>
      </c>
      <c r="B1889" s="3" t="str">
        <f t="shared" si="29"/>
        <v>Q1-2020</v>
      </c>
      <c r="C1889" t="s">
        <v>11</v>
      </c>
      <c r="D1889">
        <v>10</v>
      </c>
      <c r="E1889" t="s">
        <v>7</v>
      </c>
      <c r="F1889" s="1" t="str">
        <f>TEXT(EnergyDemand__2_14[[#This Row],[Date]],"yyyy")</f>
        <v>2020</v>
      </c>
      <c r="G1889">
        <v>14.2</v>
      </c>
      <c r="H1889">
        <v>18.399999999999999</v>
      </c>
      <c r="I1889">
        <v>21.1</v>
      </c>
      <c r="J1889">
        <v>3</v>
      </c>
      <c r="K1889" t="s">
        <v>22</v>
      </c>
      <c r="L1889" t="s">
        <v>21</v>
      </c>
      <c r="M1889" s="42">
        <v>106359.955</v>
      </c>
      <c r="N1889" s="4">
        <v>52.728395089999999</v>
      </c>
      <c r="O1889" s="5">
        <v>5608189.7290000003</v>
      </c>
      <c r="P1889">
        <v>1888</v>
      </c>
    </row>
    <row r="1890" spans="1:16" hidden="1" x14ac:dyDescent="0.3">
      <c r="A1890" s="3">
        <v>43893</v>
      </c>
      <c r="B1890" s="3" t="str">
        <f t="shared" si="29"/>
        <v>Q1-2020</v>
      </c>
      <c r="C1890" t="s">
        <v>11</v>
      </c>
      <c r="D1890">
        <v>10</v>
      </c>
      <c r="E1890" t="s">
        <v>8</v>
      </c>
      <c r="F1890" s="1" t="str">
        <f>TEXT(EnergyDemand__2_14[[#This Row],[Date]],"yyyy")</f>
        <v>2020</v>
      </c>
      <c r="G1890">
        <v>14.7</v>
      </c>
      <c r="H1890">
        <v>19.5</v>
      </c>
      <c r="I1890">
        <v>15.9</v>
      </c>
      <c r="J1890">
        <v>0</v>
      </c>
      <c r="K1890" t="s">
        <v>22</v>
      </c>
      <c r="L1890" t="s">
        <v>21</v>
      </c>
      <c r="M1890" s="42">
        <v>108746.37</v>
      </c>
      <c r="N1890" s="4">
        <v>49.781089729999998</v>
      </c>
      <c r="O1890" s="5">
        <v>5413512.8027999997</v>
      </c>
      <c r="P1890">
        <v>1889</v>
      </c>
    </row>
    <row r="1891" spans="1:16" hidden="1" x14ac:dyDescent="0.3">
      <c r="A1891" s="3">
        <v>43894</v>
      </c>
      <c r="B1891" s="3" t="str">
        <f t="shared" si="29"/>
        <v>Q1-2020</v>
      </c>
      <c r="C1891" t="s">
        <v>11</v>
      </c>
      <c r="D1891">
        <v>10</v>
      </c>
      <c r="E1891" t="s">
        <v>9</v>
      </c>
      <c r="F1891" s="1" t="str">
        <f>TEXT(EnergyDemand__2_14[[#This Row],[Date]],"yyyy")</f>
        <v>2020</v>
      </c>
      <c r="G1891">
        <v>13.6</v>
      </c>
      <c r="H1891">
        <v>23.5</v>
      </c>
      <c r="I1891">
        <v>7.1</v>
      </c>
      <c r="J1891">
        <v>0</v>
      </c>
      <c r="K1891" t="s">
        <v>22</v>
      </c>
      <c r="L1891" t="s">
        <v>21</v>
      </c>
      <c r="M1891" s="42">
        <v>117505.625</v>
      </c>
      <c r="N1891" s="4">
        <v>58.522870509999997</v>
      </c>
      <c r="O1891" s="5">
        <v>6876766.4760999996</v>
      </c>
      <c r="P1891">
        <v>1890</v>
      </c>
    </row>
    <row r="1892" spans="1:16" hidden="1" x14ac:dyDescent="0.3">
      <c r="A1892" s="3">
        <v>43895</v>
      </c>
      <c r="B1892" s="3" t="str">
        <f t="shared" si="29"/>
        <v>Q1-2020</v>
      </c>
      <c r="C1892" t="s">
        <v>11</v>
      </c>
      <c r="D1892">
        <v>10</v>
      </c>
      <c r="E1892" t="s">
        <v>3</v>
      </c>
      <c r="F1892" s="1" t="str">
        <f>TEXT(EnergyDemand__2_14[[#This Row],[Date]],"yyyy")</f>
        <v>2020</v>
      </c>
      <c r="G1892">
        <v>15.4</v>
      </c>
      <c r="H1892">
        <v>20.3</v>
      </c>
      <c r="I1892">
        <v>4.3</v>
      </c>
      <c r="J1892">
        <v>54.6</v>
      </c>
      <c r="K1892" t="s">
        <v>22</v>
      </c>
      <c r="L1892" t="s">
        <v>21</v>
      </c>
      <c r="M1892" s="42">
        <v>119734.63499999999</v>
      </c>
      <c r="N1892" s="4">
        <v>57.036382109999998</v>
      </c>
      <c r="O1892" s="5">
        <v>6829230.3936999999</v>
      </c>
      <c r="P1892">
        <v>1891</v>
      </c>
    </row>
    <row r="1893" spans="1:16" hidden="1" x14ac:dyDescent="0.3">
      <c r="A1893" s="3">
        <v>43896</v>
      </c>
      <c r="B1893" s="3" t="str">
        <f t="shared" si="29"/>
        <v>Q1-2020</v>
      </c>
      <c r="C1893" t="s">
        <v>11</v>
      </c>
      <c r="D1893">
        <v>10</v>
      </c>
      <c r="E1893" t="s">
        <v>4</v>
      </c>
      <c r="F1893" s="1" t="str">
        <f>TEXT(EnergyDemand__2_14[[#This Row],[Date]],"yyyy")</f>
        <v>2020</v>
      </c>
      <c r="G1893">
        <v>15.9</v>
      </c>
      <c r="H1893">
        <v>19</v>
      </c>
      <c r="I1893">
        <v>12.7</v>
      </c>
      <c r="J1893">
        <v>7</v>
      </c>
      <c r="K1893" t="s">
        <v>22</v>
      </c>
      <c r="L1893" t="s">
        <v>21</v>
      </c>
      <c r="M1893" s="42">
        <v>111322.325</v>
      </c>
      <c r="N1893" s="4">
        <v>53.736514710000002</v>
      </c>
      <c r="O1893" s="5">
        <v>5982073.7549000001</v>
      </c>
      <c r="P1893">
        <v>1892</v>
      </c>
    </row>
    <row r="1894" spans="1:16" hidden="1" x14ac:dyDescent="0.3">
      <c r="A1894" s="3">
        <v>43897</v>
      </c>
      <c r="B1894" s="3" t="str">
        <f t="shared" si="29"/>
        <v>Q1-2020</v>
      </c>
      <c r="C1894" t="s">
        <v>11</v>
      </c>
      <c r="D1894">
        <v>10</v>
      </c>
      <c r="E1894" t="s">
        <v>5</v>
      </c>
      <c r="F1894" s="1" t="str">
        <f>TEXT(EnergyDemand__2_14[[#This Row],[Date]],"yyyy")</f>
        <v>2020</v>
      </c>
      <c r="G1894">
        <v>15.4</v>
      </c>
      <c r="H1894">
        <v>20</v>
      </c>
      <c r="I1894">
        <v>17.100000000000001</v>
      </c>
      <c r="J1894">
        <v>0.2</v>
      </c>
      <c r="K1894" t="s">
        <v>22</v>
      </c>
      <c r="L1894" t="s">
        <v>21</v>
      </c>
      <c r="M1894" s="42">
        <v>96850.78</v>
      </c>
      <c r="N1894" s="4">
        <v>28.020466209999999</v>
      </c>
      <c r="O1894" s="5">
        <v>2713804.0084000002</v>
      </c>
      <c r="P1894">
        <v>1893</v>
      </c>
    </row>
    <row r="1895" spans="1:16" hidden="1" x14ac:dyDescent="0.3">
      <c r="A1895" s="3">
        <v>43898</v>
      </c>
      <c r="B1895" s="3" t="str">
        <f t="shared" si="29"/>
        <v>Q1-2020</v>
      </c>
      <c r="C1895" t="s">
        <v>11</v>
      </c>
      <c r="D1895">
        <v>10</v>
      </c>
      <c r="E1895" t="s">
        <v>6</v>
      </c>
      <c r="F1895" s="1" t="str">
        <f>TEXT(EnergyDemand__2_14[[#This Row],[Date]],"yyyy")</f>
        <v>2020</v>
      </c>
      <c r="G1895">
        <v>13.9</v>
      </c>
      <c r="H1895">
        <v>22.4</v>
      </c>
      <c r="I1895">
        <v>19.5</v>
      </c>
      <c r="J1895">
        <v>0</v>
      </c>
      <c r="K1895" t="s">
        <v>22</v>
      </c>
      <c r="L1895" t="s">
        <v>21</v>
      </c>
      <c r="M1895" s="42">
        <v>92553.29</v>
      </c>
      <c r="N1895" s="4">
        <v>17.916415310000001</v>
      </c>
      <c r="O1895" s="5">
        <v>1658223.1819</v>
      </c>
      <c r="P1895">
        <v>1894</v>
      </c>
    </row>
    <row r="1896" spans="1:16" hidden="1" x14ac:dyDescent="0.3">
      <c r="A1896" s="3">
        <v>43899</v>
      </c>
      <c r="B1896" s="3" t="str">
        <f t="shared" si="29"/>
        <v>Q1-2020</v>
      </c>
      <c r="C1896" t="s">
        <v>11</v>
      </c>
      <c r="D1896">
        <v>11</v>
      </c>
      <c r="E1896" t="s">
        <v>7</v>
      </c>
      <c r="F1896" s="1" t="str">
        <f>TEXT(EnergyDemand__2_14[[#This Row],[Date]],"yyyy")</f>
        <v>2020</v>
      </c>
      <c r="G1896">
        <v>12.3</v>
      </c>
      <c r="H1896">
        <v>21</v>
      </c>
      <c r="I1896">
        <v>19.7</v>
      </c>
      <c r="J1896">
        <v>0</v>
      </c>
      <c r="K1896" t="s">
        <v>22</v>
      </c>
      <c r="L1896" t="s">
        <v>22</v>
      </c>
      <c r="M1896" s="42">
        <v>94641.7</v>
      </c>
      <c r="N1896" s="4">
        <v>22.041451550000001</v>
      </c>
      <c r="O1896" s="5">
        <v>2086040.4452</v>
      </c>
      <c r="P1896">
        <v>1895</v>
      </c>
    </row>
    <row r="1897" spans="1:16" hidden="1" x14ac:dyDescent="0.3">
      <c r="A1897" s="3">
        <v>43900</v>
      </c>
      <c r="B1897" s="3" t="str">
        <f t="shared" si="29"/>
        <v>Q1-2020</v>
      </c>
      <c r="C1897" t="s">
        <v>11</v>
      </c>
      <c r="D1897">
        <v>11</v>
      </c>
      <c r="E1897" t="s">
        <v>8</v>
      </c>
      <c r="F1897" s="1" t="str">
        <f>TEXT(EnergyDemand__2_14[[#This Row],[Date]],"yyyy")</f>
        <v>2020</v>
      </c>
      <c r="G1897">
        <v>10.3</v>
      </c>
      <c r="H1897">
        <v>22.3</v>
      </c>
      <c r="I1897">
        <v>21.9</v>
      </c>
      <c r="J1897">
        <v>0</v>
      </c>
      <c r="K1897" t="s">
        <v>22</v>
      </c>
      <c r="L1897" t="s">
        <v>21</v>
      </c>
      <c r="M1897" s="42">
        <v>112142.54</v>
      </c>
      <c r="N1897" s="4">
        <v>48.059723949999999</v>
      </c>
      <c r="O1897" s="5">
        <v>5389539.5154999997</v>
      </c>
      <c r="P1897">
        <v>1896</v>
      </c>
    </row>
    <row r="1898" spans="1:16" hidden="1" x14ac:dyDescent="0.3">
      <c r="A1898" s="3">
        <v>43901</v>
      </c>
      <c r="B1898" s="3" t="str">
        <f t="shared" si="29"/>
        <v>Q1-2020</v>
      </c>
      <c r="C1898" t="s">
        <v>11</v>
      </c>
      <c r="D1898">
        <v>11</v>
      </c>
      <c r="E1898" t="s">
        <v>9</v>
      </c>
      <c r="F1898" s="1" t="str">
        <f>TEXT(EnergyDemand__2_14[[#This Row],[Date]],"yyyy")</f>
        <v>2020</v>
      </c>
      <c r="G1898">
        <v>12.6</v>
      </c>
      <c r="H1898">
        <v>29.5</v>
      </c>
      <c r="I1898">
        <v>15.7</v>
      </c>
      <c r="J1898">
        <v>0</v>
      </c>
      <c r="K1898" t="s">
        <v>22</v>
      </c>
      <c r="L1898" t="s">
        <v>21</v>
      </c>
      <c r="M1898" s="42">
        <v>118830.14</v>
      </c>
      <c r="N1898" s="4">
        <v>44.369936750000001</v>
      </c>
      <c r="O1898" s="5">
        <v>5272485.7958000004</v>
      </c>
      <c r="P1898">
        <v>1897</v>
      </c>
    </row>
    <row r="1899" spans="1:16" hidden="1" x14ac:dyDescent="0.3">
      <c r="A1899" s="3">
        <v>43902</v>
      </c>
      <c r="B1899" s="3" t="str">
        <f t="shared" si="29"/>
        <v>Q1-2020</v>
      </c>
      <c r="C1899" t="s">
        <v>11</v>
      </c>
      <c r="D1899">
        <v>11</v>
      </c>
      <c r="E1899" t="s">
        <v>3</v>
      </c>
      <c r="F1899" s="1" t="str">
        <f>TEXT(EnergyDemand__2_14[[#This Row],[Date]],"yyyy")</f>
        <v>2020</v>
      </c>
      <c r="G1899">
        <v>16.600000000000001</v>
      </c>
      <c r="H1899">
        <v>29.5</v>
      </c>
      <c r="I1899">
        <v>19.5</v>
      </c>
      <c r="J1899">
        <v>0</v>
      </c>
      <c r="K1899" t="s">
        <v>22</v>
      </c>
      <c r="L1899" t="s">
        <v>21</v>
      </c>
      <c r="M1899" s="42">
        <v>120272.77499999999</v>
      </c>
      <c r="N1899" s="4">
        <v>39.127565740000001</v>
      </c>
      <c r="O1899" s="5">
        <v>4705980.9105000002</v>
      </c>
      <c r="P1899">
        <v>1898</v>
      </c>
    </row>
    <row r="1900" spans="1:16" hidden="1" x14ac:dyDescent="0.3">
      <c r="A1900" s="3">
        <v>43903</v>
      </c>
      <c r="B1900" s="3" t="str">
        <f t="shared" si="29"/>
        <v>Q1-2020</v>
      </c>
      <c r="C1900" t="s">
        <v>11</v>
      </c>
      <c r="D1900">
        <v>11</v>
      </c>
      <c r="E1900" t="s">
        <v>4</v>
      </c>
      <c r="F1900" s="1" t="str">
        <f>TEXT(EnergyDemand__2_14[[#This Row],[Date]],"yyyy")</f>
        <v>2020</v>
      </c>
      <c r="G1900">
        <v>19.100000000000001</v>
      </c>
      <c r="H1900">
        <v>26.8</v>
      </c>
      <c r="I1900">
        <v>7.3</v>
      </c>
      <c r="J1900">
        <v>0</v>
      </c>
      <c r="K1900" t="s">
        <v>22</v>
      </c>
      <c r="L1900" t="s">
        <v>21</v>
      </c>
      <c r="M1900" s="42">
        <v>115075.81</v>
      </c>
      <c r="N1900" s="4">
        <v>40.127134920000003</v>
      </c>
      <c r="O1900" s="5">
        <v>4617662.5538999997</v>
      </c>
      <c r="P1900">
        <v>1899</v>
      </c>
    </row>
    <row r="1901" spans="1:16" hidden="1" x14ac:dyDescent="0.3">
      <c r="A1901" s="3">
        <v>43904</v>
      </c>
      <c r="B1901" s="3" t="str">
        <f t="shared" si="29"/>
        <v>Q1-2020</v>
      </c>
      <c r="C1901" t="s">
        <v>11</v>
      </c>
      <c r="D1901">
        <v>11</v>
      </c>
      <c r="E1901" t="s">
        <v>5</v>
      </c>
      <c r="F1901" s="1" t="str">
        <f>TEXT(EnergyDemand__2_14[[#This Row],[Date]],"yyyy")</f>
        <v>2020</v>
      </c>
      <c r="G1901">
        <v>13.1</v>
      </c>
      <c r="H1901">
        <v>17.899999999999999</v>
      </c>
      <c r="I1901">
        <v>12.3</v>
      </c>
      <c r="J1901">
        <v>0.6</v>
      </c>
      <c r="K1901" t="s">
        <v>22</v>
      </c>
      <c r="L1901" t="s">
        <v>21</v>
      </c>
      <c r="M1901" s="42">
        <v>96016.19</v>
      </c>
      <c r="N1901" s="4">
        <v>29.137325780000001</v>
      </c>
      <c r="O1901" s="5">
        <v>2797655.0082</v>
      </c>
      <c r="P1901">
        <v>1900</v>
      </c>
    </row>
    <row r="1902" spans="1:16" hidden="1" x14ac:dyDescent="0.3">
      <c r="A1902" s="3">
        <v>43905</v>
      </c>
      <c r="B1902" s="3" t="str">
        <f t="shared" si="29"/>
        <v>Q1-2020</v>
      </c>
      <c r="C1902" t="s">
        <v>11</v>
      </c>
      <c r="D1902">
        <v>11</v>
      </c>
      <c r="E1902" t="s">
        <v>6</v>
      </c>
      <c r="F1902" s="1" t="str">
        <f>TEXT(EnergyDemand__2_14[[#This Row],[Date]],"yyyy")</f>
        <v>2020</v>
      </c>
      <c r="G1902">
        <v>12.7</v>
      </c>
      <c r="H1902">
        <v>18.8</v>
      </c>
      <c r="I1902">
        <v>10.199999999999999</v>
      </c>
      <c r="J1902">
        <v>0</v>
      </c>
      <c r="K1902" t="s">
        <v>22</v>
      </c>
      <c r="L1902" t="s">
        <v>21</v>
      </c>
      <c r="M1902" s="42">
        <v>97664.934999999998</v>
      </c>
      <c r="N1902" s="4">
        <v>31.657840010000001</v>
      </c>
      <c r="O1902" s="5">
        <v>3091860.8868</v>
      </c>
      <c r="P1902">
        <v>1901</v>
      </c>
    </row>
    <row r="1903" spans="1:16" hidden="1" x14ac:dyDescent="0.3">
      <c r="A1903" s="3">
        <v>43906</v>
      </c>
      <c r="B1903" s="3" t="str">
        <f t="shared" si="29"/>
        <v>Q1-2020</v>
      </c>
      <c r="C1903" t="s">
        <v>11</v>
      </c>
      <c r="D1903">
        <v>12</v>
      </c>
      <c r="E1903" t="s">
        <v>7</v>
      </c>
      <c r="F1903" s="1" t="str">
        <f>TEXT(EnergyDemand__2_14[[#This Row],[Date]],"yyyy")</f>
        <v>2020</v>
      </c>
      <c r="G1903">
        <v>9.3000000000000007</v>
      </c>
      <c r="H1903">
        <v>26.5</v>
      </c>
      <c r="I1903">
        <v>20.6</v>
      </c>
      <c r="J1903">
        <v>0</v>
      </c>
      <c r="K1903" t="s">
        <v>22</v>
      </c>
      <c r="L1903" t="s">
        <v>21</v>
      </c>
      <c r="M1903" s="42">
        <v>110586.815</v>
      </c>
      <c r="N1903" s="4">
        <v>46.670884049999998</v>
      </c>
      <c r="O1903" s="5">
        <v>5161184.4203000003</v>
      </c>
      <c r="P1903">
        <v>1902</v>
      </c>
    </row>
    <row r="1904" spans="1:16" hidden="1" x14ac:dyDescent="0.3">
      <c r="A1904" s="3">
        <v>43907</v>
      </c>
      <c r="B1904" s="3" t="str">
        <f t="shared" si="29"/>
        <v>Q1-2020</v>
      </c>
      <c r="C1904" t="s">
        <v>11</v>
      </c>
      <c r="D1904">
        <v>12</v>
      </c>
      <c r="E1904" t="s">
        <v>8</v>
      </c>
      <c r="F1904" s="1" t="str">
        <f>TEXT(EnergyDemand__2_14[[#This Row],[Date]],"yyyy")</f>
        <v>2020</v>
      </c>
      <c r="G1904">
        <v>11.6</v>
      </c>
      <c r="H1904">
        <v>28.2</v>
      </c>
      <c r="I1904">
        <v>19.899999999999999</v>
      </c>
      <c r="J1904">
        <v>0</v>
      </c>
      <c r="K1904" t="s">
        <v>22</v>
      </c>
      <c r="L1904" t="s">
        <v>21</v>
      </c>
      <c r="M1904" s="42">
        <v>115254.185</v>
      </c>
      <c r="N1904" s="4">
        <v>52.451198269999999</v>
      </c>
      <c r="O1904" s="5">
        <v>6045220.1089000003</v>
      </c>
      <c r="P1904">
        <v>1903</v>
      </c>
    </row>
    <row r="1905" spans="1:16" hidden="1" x14ac:dyDescent="0.3">
      <c r="A1905" s="3">
        <v>43908</v>
      </c>
      <c r="B1905" s="3" t="str">
        <f t="shared" si="29"/>
        <v>Q1-2020</v>
      </c>
      <c r="C1905" t="s">
        <v>11</v>
      </c>
      <c r="D1905">
        <v>12</v>
      </c>
      <c r="E1905" t="s">
        <v>9</v>
      </c>
      <c r="F1905" s="1" t="str">
        <f>TEXT(EnergyDemand__2_14[[#This Row],[Date]],"yyyy")</f>
        <v>2020</v>
      </c>
      <c r="G1905">
        <v>17.7</v>
      </c>
      <c r="H1905">
        <v>28.3</v>
      </c>
      <c r="I1905">
        <v>9.1</v>
      </c>
      <c r="J1905">
        <v>0</v>
      </c>
      <c r="K1905" t="s">
        <v>22</v>
      </c>
      <c r="L1905" t="s">
        <v>21</v>
      </c>
      <c r="M1905" s="42">
        <v>121127.145</v>
      </c>
      <c r="N1905" s="4">
        <v>51.291442230000001</v>
      </c>
      <c r="O1905" s="5">
        <v>6212785.9603000004</v>
      </c>
      <c r="P1905">
        <v>1904</v>
      </c>
    </row>
    <row r="1906" spans="1:16" hidden="1" x14ac:dyDescent="0.3">
      <c r="A1906" s="3">
        <v>43909</v>
      </c>
      <c r="B1906" s="3" t="str">
        <f t="shared" si="29"/>
        <v>Q1-2020</v>
      </c>
      <c r="C1906" t="s">
        <v>11</v>
      </c>
      <c r="D1906">
        <v>12</v>
      </c>
      <c r="E1906" t="s">
        <v>3</v>
      </c>
      <c r="F1906" s="1" t="str">
        <f>TEXT(EnergyDemand__2_14[[#This Row],[Date]],"yyyy")</f>
        <v>2020</v>
      </c>
      <c r="G1906">
        <v>18.7</v>
      </c>
      <c r="H1906">
        <v>30.4</v>
      </c>
      <c r="I1906">
        <v>8.1999999999999993</v>
      </c>
      <c r="J1906">
        <v>0</v>
      </c>
      <c r="K1906" t="s">
        <v>22</v>
      </c>
      <c r="L1906" t="s">
        <v>21</v>
      </c>
      <c r="M1906" s="42">
        <v>127266.86</v>
      </c>
      <c r="N1906" s="4">
        <v>47.562659549999999</v>
      </c>
      <c r="O1906" s="5">
        <v>6053150.3342000004</v>
      </c>
      <c r="P1906">
        <v>1905</v>
      </c>
    </row>
    <row r="1907" spans="1:16" hidden="1" x14ac:dyDescent="0.3">
      <c r="A1907" s="3">
        <v>43910</v>
      </c>
      <c r="B1907" s="3" t="str">
        <f t="shared" si="29"/>
        <v>Q1-2020</v>
      </c>
      <c r="C1907" t="s">
        <v>11</v>
      </c>
      <c r="D1907">
        <v>12</v>
      </c>
      <c r="E1907" t="s">
        <v>4</v>
      </c>
      <c r="F1907" s="1" t="str">
        <f>TEXT(EnergyDemand__2_14[[#This Row],[Date]],"yyyy")</f>
        <v>2020</v>
      </c>
      <c r="G1907">
        <v>16.100000000000001</v>
      </c>
      <c r="H1907">
        <v>22.7</v>
      </c>
      <c r="I1907">
        <v>12.6</v>
      </c>
      <c r="J1907">
        <v>0</v>
      </c>
      <c r="K1907" t="s">
        <v>22</v>
      </c>
      <c r="L1907" t="s">
        <v>21</v>
      </c>
      <c r="M1907" s="42">
        <v>111547.605</v>
      </c>
      <c r="N1907" s="4">
        <v>40.76436769</v>
      </c>
      <c r="O1907" s="5">
        <v>4547167.5851999996</v>
      </c>
      <c r="P1907">
        <v>1906</v>
      </c>
    </row>
    <row r="1908" spans="1:16" hidden="1" x14ac:dyDescent="0.3">
      <c r="A1908" s="3">
        <v>43911</v>
      </c>
      <c r="B1908" s="3" t="str">
        <f t="shared" si="29"/>
        <v>Q1-2020</v>
      </c>
      <c r="C1908" t="s">
        <v>11</v>
      </c>
      <c r="D1908">
        <v>12</v>
      </c>
      <c r="E1908" t="s">
        <v>5</v>
      </c>
      <c r="F1908" s="1" t="str">
        <f>TEXT(EnergyDemand__2_14[[#This Row],[Date]],"yyyy")</f>
        <v>2020</v>
      </c>
      <c r="G1908">
        <v>14.6</v>
      </c>
      <c r="H1908">
        <v>18.399999999999999</v>
      </c>
      <c r="I1908">
        <v>10.8</v>
      </c>
      <c r="J1908">
        <v>0</v>
      </c>
      <c r="K1908" t="s">
        <v>22</v>
      </c>
      <c r="L1908" t="s">
        <v>21</v>
      </c>
      <c r="M1908" s="42">
        <v>103999.33500000001</v>
      </c>
      <c r="N1908" s="4">
        <v>47.458698750000003</v>
      </c>
      <c r="O1908" s="5">
        <v>4935673.1100000003</v>
      </c>
      <c r="P1908">
        <v>1907</v>
      </c>
    </row>
    <row r="1909" spans="1:16" hidden="1" x14ac:dyDescent="0.3">
      <c r="A1909" s="3">
        <v>43912</v>
      </c>
      <c r="B1909" s="3" t="str">
        <f t="shared" si="29"/>
        <v>Q1-2020</v>
      </c>
      <c r="C1909" t="s">
        <v>11</v>
      </c>
      <c r="D1909">
        <v>12</v>
      </c>
      <c r="E1909" t="s">
        <v>6</v>
      </c>
      <c r="F1909" s="1" t="str">
        <f>TEXT(EnergyDemand__2_14[[#This Row],[Date]],"yyyy")</f>
        <v>2020</v>
      </c>
      <c r="G1909">
        <v>12.1</v>
      </c>
      <c r="H1909">
        <v>18.3</v>
      </c>
      <c r="I1909">
        <v>15.2</v>
      </c>
      <c r="J1909">
        <v>0</v>
      </c>
      <c r="K1909" t="s">
        <v>22</v>
      </c>
      <c r="L1909" t="s">
        <v>21</v>
      </c>
      <c r="M1909" s="42">
        <v>97449.684999999998</v>
      </c>
      <c r="N1909" s="4">
        <v>34.618054800000003</v>
      </c>
      <c r="O1909" s="5">
        <v>3373518.5356000001</v>
      </c>
      <c r="P1909">
        <v>1908</v>
      </c>
    </row>
    <row r="1910" spans="1:16" hidden="1" x14ac:dyDescent="0.3">
      <c r="A1910" s="3">
        <v>43913</v>
      </c>
      <c r="B1910" s="3" t="str">
        <f t="shared" si="29"/>
        <v>Q1-2020</v>
      </c>
      <c r="C1910" t="s">
        <v>11</v>
      </c>
      <c r="D1910">
        <v>13</v>
      </c>
      <c r="E1910" t="s">
        <v>7</v>
      </c>
      <c r="F1910" s="1" t="str">
        <f>TEXT(EnergyDemand__2_14[[#This Row],[Date]],"yyyy")</f>
        <v>2020</v>
      </c>
      <c r="G1910">
        <v>12.7</v>
      </c>
      <c r="H1910">
        <v>17.100000000000001</v>
      </c>
      <c r="I1910">
        <v>9.9</v>
      </c>
      <c r="J1910">
        <v>0.4</v>
      </c>
      <c r="K1910" t="s">
        <v>22</v>
      </c>
      <c r="L1910" t="s">
        <v>21</v>
      </c>
      <c r="M1910" s="42">
        <v>112906.94500000001</v>
      </c>
      <c r="N1910" s="4">
        <v>44.639439000000003</v>
      </c>
      <c r="O1910" s="5">
        <v>5040102.6840000004</v>
      </c>
      <c r="P1910">
        <v>1909</v>
      </c>
    </row>
    <row r="1911" spans="1:16" hidden="1" x14ac:dyDescent="0.3">
      <c r="A1911" s="3">
        <v>43914</v>
      </c>
      <c r="B1911" s="3" t="str">
        <f t="shared" si="29"/>
        <v>Q1-2020</v>
      </c>
      <c r="C1911" t="s">
        <v>11</v>
      </c>
      <c r="D1911">
        <v>13</v>
      </c>
      <c r="E1911" t="s">
        <v>8</v>
      </c>
      <c r="F1911" s="1" t="str">
        <f>TEXT(EnergyDemand__2_14[[#This Row],[Date]],"yyyy")</f>
        <v>2020</v>
      </c>
      <c r="G1911">
        <v>8.5</v>
      </c>
      <c r="H1911">
        <v>17.899999999999999</v>
      </c>
      <c r="I1911">
        <v>15.8</v>
      </c>
      <c r="J1911">
        <v>0</v>
      </c>
      <c r="K1911" t="s">
        <v>21</v>
      </c>
      <c r="L1911" t="s">
        <v>21</v>
      </c>
      <c r="M1911" s="42">
        <v>114935.545</v>
      </c>
      <c r="N1911" s="4">
        <v>49.44768766</v>
      </c>
      <c r="O1911" s="5">
        <v>5683296.9302000003</v>
      </c>
      <c r="P1911">
        <v>1910</v>
      </c>
    </row>
    <row r="1912" spans="1:16" hidden="1" x14ac:dyDescent="0.3">
      <c r="A1912" s="3">
        <v>43915</v>
      </c>
      <c r="B1912" s="3" t="str">
        <f t="shared" si="29"/>
        <v>Q1-2020</v>
      </c>
      <c r="C1912" t="s">
        <v>11</v>
      </c>
      <c r="D1912">
        <v>13</v>
      </c>
      <c r="E1912" t="s">
        <v>9</v>
      </c>
      <c r="F1912" s="1" t="str">
        <f>TEXT(EnergyDemand__2_14[[#This Row],[Date]],"yyyy")</f>
        <v>2020</v>
      </c>
      <c r="G1912">
        <v>10.8</v>
      </c>
      <c r="H1912">
        <v>17.5</v>
      </c>
      <c r="I1912">
        <v>7.6</v>
      </c>
      <c r="J1912">
        <v>0</v>
      </c>
      <c r="K1912" t="s">
        <v>21</v>
      </c>
      <c r="L1912" t="s">
        <v>21</v>
      </c>
      <c r="M1912" s="42">
        <v>113147.815</v>
      </c>
      <c r="N1912" s="4">
        <v>43.72083739</v>
      </c>
      <c r="O1912" s="5">
        <v>4946917.2205999997</v>
      </c>
      <c r="P1912">
        <v>1911</v>
      </c>
    </row>
    <row r="1913" spans="1:16" hidden="1" x14ac:dyDescent="0.3">
      <c r="A1913" s="3">
        <v>43916</v>
      </c>
      <c r="B1913" s="3" t="str">
        <f t="shared" si="29"/>
        <v>Q1-2020</v>
      </c>
      <c r="C1913" t="s">
        <v>11</v>
      </c>
      <c r="D1913">
        <v>13</v>
      </c>
      <c r="E1913" t="s">
        <v>3</v>
      </c>
      <c r="F1913" s="1" t="str">
        <f>TEXT(EnergyDemand__2_14[[#This Row],[Date]],"yyyy")</f>
        <v>2020</v>
      </c>
      <c r="G1913">
        <v>13.7</v>
      </c>
      <c r="H1913">
        <v>19.8</v>
      </c>
      <c r="I1913">
        <v>15.5</v>
      </c>
      <c r="J1913">
        <v>0</v>
      </c>
      <c r="K1913" t="s">
        <v>21</v>
      </c>
      <c r="L1913" t="s">
        <v>21</v>
      </c>
      <c r="M1913" s="42">
        <v>110088.01</v>
      </c>
      <c r="N1913" s="4">
        <v>45.521245239999999</v>
      </c>
      <c r="O1913" s="5">
        <v>5011343.3011999996</v>
      </c>
      <c r="P1913">
        <v>1912</v>
      </c>
    </row>
    <row r="1914" spans="1:16" hidden="1" x14ac:dyDescent="0.3">
      <c r="A1914" s="3">
        <v>43917</v>
      </c>
      <c r="B1914" s="3" t="str">
        <f t="shared" si="29"/>
        <v>Q1-2020</v>
      </c>
      <c r="C1914" t="s">
        <v>11</v>
      </c>
      <c r="D1914">
        <v>13</v>
      </c>
      <c r="E1914" t="s">
        <v>4</v>
      </c>
      <c r="F1914" s="1" t="str">
        <f>TEXT(EnergyDemand__2_14[[#This Row],[Date]],"yyyy")</f>
        <v>2020</v>
      </c>
      <c r="G1914">
        <v>13.6</v>
      </c>
      <c r="H1914">
        <v>27.6</v>
      </c>
      <c r="I1914">
        <v>17.8</v>
      </c>
      <c r="J1914">
        <v>0</v>
      </c>
      <c r="K1914" t="s">
        <v>21</v>
      </c>
      <c r="L1914" t="s">
        <v>21</v>
      </c>
      <c r="M1914" s="42">
        <v>111958.245</v>
      </c>
      <c r="N1914" s="4">
        <v>49.318500309999997</v>
      </c>
      <c r="O1914" s="5">
        <v>5521612.7407</v>
      </c>
      <c r="P1914">
        <v>1913</v>
      </c>
    </row>
    <row r="1915" spans="1:16" hidden="1" x14ac:dyDescent="0.3">
      <c r="A1915" s="3">
        <v>43918</v>
      </c>
      <c r="B1915" s="3" t="str">
        <f t="shared" si="29"/>
        <v>Q1-2020</v>
      </c>
      <c r="C1915" t="s">
        <v>11</v>
      </c>
      <c r="D1915">
        <v>13</v>
      </c>
      <c r="E1915" t="s">
        <v>5</v>
      </c>
      <c r="F1915" s="1" t="str">
        <f>TEXT(EnergyDemand__2_14[[#This Row],[Date]],"yyyy")</f>
        <v>2020</v>
      </c>
      <c r="G1915">
        <v>14.8</v>
      </c>
      <c r="H1915">
        <v>27.5</v>
      </c>
      <c r="I1915">
        <v>16.899999999999999</v>
      </c>
      <c r="J1915">
        <v>0</v>
      </c>
      <c r="K1915" t="s">
        <v>21</v>
      </c>
      <c r="L1915" t="s">
        <v>21</v>
      </c>
      <c r="M1915" s="42">
        <v>97923.714999999997</v>
      </c>
      <c r="N1915" s="4">
        <v>47.963271040000002</v>
      </c>
      <c r="O1915" s="5">
        <v>4696741.6837999998</v>
      </c>
      <c r="P1915">
        <v>1914</v>
      </c>
    </row>
    <row r="1916" spans="1:16" hidden="1" x14ac:dyDescent="0.3">
      <c r="A1916" s="3">
        <v>43919</v>
      </c>
      <c r="B1916" s="3" t="str">
        <f t="shared" si="29"/>
        <v>Q1-2020</v>
      </c>
      <c r="C1916" t="s">
        <v>11</v>
      </c>
      <c r="D1916">
        <v>13</v>
      </c>
      <c r="E1916" t="s">
        <v>6</v>
      </c>
      <c r="F1916" s="1" t="str">
        <f>TEXT(EnergyDemand__2_14[[#This Row],[Date]],"yyyy")</f>
        <v>2020</v>
      </c>
      <c r="G1916">
        <v>16.5</v>
      </c>
      <c r="H1916">
        <v>26.4</v>
      </c>
      <c r="I1916">
        <v>9.5</v>
      </c>
      <c r="J1916">
        <v>0</v>
      </c>
      <c r="K1916" t="s">
        <v>21</v>
      </c>
      <c r="L1916" t="s">
        <v>21</v>
      </c>
      <c r="M1916" s="42">
        <v>95953.205000000002</v>
      </c>
      <c r="N1916" s="4">
        <v>42.33862791</v>
      </c>
      <c r="O1916" s="5">
        <v>4062527.0433</v>
      </c>
      <c r="P1916">
        <v>1915</v>
      </c>
    </row>
    <row r="1917" spans="1:16" hidden="1" x14ac:dyDescent="0.3">
      <c r="A1917" s="3">
        <v>43920</v>
      </c>
      <c r="B1917" s="3" t="str">
        <f t="shared" si="29"/>
        <v>Q1-2020</v>
      </c>
      <c r="C1917" t="s">
        <v>11</v>
      </c>
      <c r="D1917">
        <v>14</v>
      </c>
      <c r="E1917" t="s">
        <v>7</v>
      </c>
      <c r="F1917" s="1" t="str">
        <f>TEXT(EnergyDemand__2_14[[#This Row],[Date]],"yyyy")</f>
        <v>2020</v>
      </c>
      <c r="G1917">
        <v>15.9</v>
      </c>
      <c r="H1917">
        <v>21.7</v>
      </c>
      <c r="I1917">
        <v>13.3</v>
      </c>
      <c r="J1917">
        <v>5.2</v>
      </c>
      <c r="K1917" t="s">
        <v>21</v>
      </c>
      <c r="L1917" t="s">
        <v>21</v>
      </c>
      <c r="M1917" s="42">
        <v>107687.51</v>
      </c>
      <c r="N1917" s="4">
        <v>57.502975429999999</v>
      </c>
      <c r="O1917" s="5">
        <v>6192352.2416000003</v>
      </c>
      <c r="P1917">
        <v>1916</v>
      </c>
    </row>
    <row r="1918" spans="1:16" hidden="1" x14ac:dyDescent="0.3">
      <c r="A1918" s="3">
        <v>43921</v>
      </c>
      <c r="B1918" s="3" t="str">
        <f t="shared" si="29"/>
        <v>Q1-2020</v>
      </c>
      <c r="C1918" t="s">
        <v>11</v>
      </c>
      <c r="D1918">
        <v>14</v>
      </c>
      <c r="E1918" t="s">
        <v>8</v>
      </c>
      <c r="F1918" s="1" t="str">
        <f>TEXT(EnergyDemand__2_14[[#This Row],[Date]],"yyyy")</f>
        <v>2020</v>
      </c>
      <c r="G1918">
        <v>12.2</v>
      </c>
      <c r="H1918">
        <v>21.4</v>
      </c>
      <c r="I1918">
        <v>16.899999999999999</v>
      </c>
      <c r="J1918">
        <v>0</v>
      </c>
      <c r="K1918" t="s">
        <v>21</v>
      </c>
      <c r="L1918" t="s">
        <v>21</v>
      </c>
      <c r="M1918" s="42">
        <v>109043.86500000001</v>
      </c>
      <c r="N1918" s="4">
        <v>57.690193069999999</v>
      </c>
      <c r="O1918" s="5">
        <v>6290761.6249000002</v>
      </c>
      <c r="P1918">
        <v>1917</v>
      </c>
    </row>
    <row r="1919" spans="1:16" hidden="1" x14ac:dyDescent="0.3">
      <c r="A1919" s="3">
        <v>43922</v>
      </c>
      <c r="B1919" s="3" t="str">
        <f t="shared" si="29"/>
        <v>Q2-2020</v>
      </c>
      <c r="C1919" t="s">
        <v>12</v>
      </c>
      <c r="D1919">
        <v>14</v>
      </c>
      <c r="E1919" t="s">
        <v>9</v>
      </c>
      <c r="F1919" s="1" t="str">
        <f>TEXT(EnergyDemand__2_14[[#This Row],[Date]],"yyyy")</f>
        <v>2020</v>
      </c>
      <c r="G1919">
        <v>11</v>
      </c>
      <c r="H1919">
        <v>23.1</v>
      </c>
      <c r="I1919">
        <v>15.2</v>
      </c>
      <c r="J1919">
        <v>0</v>
      </c>
      <c r="K1919" t="s">
        <v>21</v>
      </c>
      <c r="L1919" t="s">
        <v>21</v>
      </c>
      <c r="M1919" s="42">
        <v>110991.625</v>
      </c>
      <c r="N1919" s="4">
        <v>62.967514510000001</v>
      </c>
      <c r="O1919" s="5">
        <v>6988866.7577</v>
      </c>
      <c r="P1919">
        <v>1918</v>
      </c>
    </row>
    <row r="1920" spans="1:16" hidden="1" x14ac:dyDescent="0.3">
      <c r="A1920" s="3">
        <v>43923</v>
      </c>
      <c r="B1920" s="3" t="str">
        <f t="shared" si="29"/>
        <v>Q2-2020</v>
      </c>
      <c r="C1920" t="s">
        <v>12</v>
      </c>
      <c r="D1920">
        <v>14</v>
      </c>
      <c r="E1920" t="s">
        <v>3</v>
      </c>
      <c r="F1920" s="1" t="str">
        <f>TEXT(EnergyDemand__2_14[[#This Row],[Date]],"yyyy")</f>
        <v>2020</v>
      </c>
      <c r="G1920">
        <v>12.4</v>
      </c>
      <c r="H1920">
        <v>20.7</v>
      </c>
      <c r="I1920">
        <v>4.2</v>
      </c>
      <c r="J1920">
        <v>23</v>
      </c>
      <c r="K1920" t="s">
        <v>21</v>
      </c>
      <c r="L1920" t="s">
        <v>21</v>
      </c>
      <c r="M1920" s="42">
        <v>116302.66499999999</v>
      </c>
      <c r="N1920" s="4">
        <v>61.537019960000002</v>
      </c>
      <c r="O1920" s="5">
        <v>7156919.4175000004</v>
      </c>
      <c r="P1920">
        <v>1919</v>
      </c>
    </row>
    <row r="1921" spans="1:16" hidden="1" x14ac:dyDescent="0.3">
      <c r="A1921" s="3">
        <v>43924</v>
      </c>
      <c r="B1921" s="3" t="str">
        <f t="shared" si="29"/>
        <v>Q2-2020</v>
      </c>
      <c r="C1921" t="s">
        <v>12</v>
      </c>
      <c r="D1921">
        <v>14</v>
      </c>
      <c r="E1921" t="s">
        <v>4</v>
      </c>
      <c r="F1921" s="1" t="str">
        <f>TEXT(EnergyDemand__2_14[[#This Row],[Date]],"yyyy")</f>
        <v>2020</v>
      </c>
      <c r="G1921">
        <v>13.7</v>
      </c>
      <c r="H1921">
        <v>23.2</v>
      </c>
      <c r="I1921">
        <v>12</v>
      </c>
      <c r="J1921">
        <v>15.8</v>
      </c>
      <c r="K1921" t="s">
        <v>21</v>
      </c>
      <c r="L1921" t="s">
        <v>21</v>
      </c>
      <c r="M1921" s="42">
        <v>104294.57</v>
      </c>
      <c r="N1921" s="4">
        <v>48.636778120000002</v>
      </c>
      <c r="O1921" s="5">
        <v>5072551.8602</v>
      </c>
      <c r="P1921">
        <v>1920</v>
      </c>
    </row>
    <row r="1922" spans="1:16" hidden="1" x14ac:dyDescent="0.3">
      <c r="A1922" s="3">
        <v>43925</v>
      </c>
      <c r="B1922" s="3" t="str">
        <f t="shared" ref="B1922:B1985" si="30">"Q" &amp;INT((MONTH(A1922)+2)/3) &amp; "-" &amp; YEAR(A1922)</f>
        <v>Q2-2020</v>
      </c>
      <c r="C1922" t="s">
        <v>12</v>
      </c>
      <c r="D1922">
        <v>14</v>
      </c>
      <c r="E1922" t="s">
        <v>5</v>
      </c>
      <c r="F1922" s="1" t="str">
        <f>TEXT(EnergyDemand__2_14[[#This Row],[Date]],"yyyy")</f>
        <v>2020</v>
      </c>
      <c r="G1922">
        <v>12.8</v>
      </c>
      <c r="H1922">
        <v>16.600000000000001</v>
      </c>
      <c r="I1922">
        <v>6.1</v>
      </c>
      <c r="J1922">
        <v>35.200000000000003</v>
      </c>
      <c r="K1922" t="s">
        <v>21</v>
      </c>
      <c r="L1922" t="s">
        <v>21</v>
      </c>
      <c r="M1922" s="42">
        <v>101854.155</v>
      </c>
      <c r="N1922" s="4">
        <v>38.375968759999999</v>
      </c>
      <c r="O1922" s="5">
        <v>3908751.8703999999</v>
      </c>
      <c r="P1922">
        <v>1921</v>
      </c>
    </row>
    <row r="1923" spans="1:16" hidden="1" x14ac:dyDescent="0.3">
      <c r="A1923" s="3">
        <v>43926</v>
      </c>
      <c r="B1923" s="3" t="str">
        <f t="shared" si="30"/>
        <v>Q2-2020</v>
      </c>
      <c r="C1923" t="s">
        <v>12</v>
      </c>
      <c r="D1923">
        <v>14</v>
      </c>
      <c r="E1923" t="s">
        <v>6</v>
      </c>
      <c r="F1923" s="1" t="str">
        <f>TEXT(EnergyDemand__2_14[[#This Row],[Date]],"yyyy")</f>
        <v>2020</v>
      </c>
      <c r="G1923">
        <v>9.5</v>
      </c>
      <c r="H1923">
        <v>16.899999999999999</v>
      </c>
      <c r="I1923">
        <v>4.5</v>
      </c>
      <c r="J1923">
        <v>4.4000000000000004</v>
      </c>
      <c r="K1923" t="s">
        <v>21</v>
      </c>
      <c r="L1923" t="s">
        <v>21</v>
      </c>
      <c r="M1923" s="42">
        <v>105098.02499999999</v>
      </c>
      <c r="N1923" s="4">
        <v>23.78090796</v>
      </c>
      <c r="O1923" s="5">
        <v>2499326.4593000002</v>
      </c>
      <c r="P1923">
        <v>1922</v>
      </c>
    </row>
    <row r="1924" spans="1:16" hidden="1" x14ac:dyDescent="0.3">
      <c r="A1924" s="3">
        <v>43927</v>
      </c>
      <c r="B1924" s="3" t="str">
        <f t="shared" si="30"/>
        <v>Q2-2020</v>
      </c>
      <c r="C1924" t="s">
        <v>12</v>
      </c>
      <c r="D1924">
        <v>15</v>
      </c>
      <c r="E1924" t="s">
        <v>7</v>
      </c>
      <c r="F1924" s="1" t="str">
        <f>TEXT(EnergyDemand__2_14[[#This Row],[Date]],"yyyy")</f>
        <v>2020</v>
      </c>
      <c r="G1924">
        <v>10.7</v>
      </c>
      <c r="H1924">
        <v>16.5</v>
      </c>
      <c r="I1924">
        <v>11.5</v>
      </c>
      <c r="J1924">
        <v>6.2</v>
      </c>
      <c r="K1924" t="s">
        <v>21</v>
      </c>
      <c r="L1924" t="s">
        <v>21</v>
      </c>
      <c r="M1924" s="42">
        <v>118074.565</v>
      </c>
      <c r="N1924" s="4">
        <v>64.755851129999996</v>
      </c>
      <c r="O1924" s="5">
        <v>7646018.9534</v>
      </c>
      <c r="P1924">
        <v>1923</v>
      </c>
    </row>
    <row r="1925" spans="1:16" hidden="1" x14ac:dyDescent="0.3">
      <c r="A1925" s="3">
        <v>43928</v>
      </c>
      <c r="B1925" s="3" t="str">
        <f t="shared" si="30"/>
        <v>Q2-2020</v>
      </c>
      <c r="C1925" t="s">
        <v>12</v>
      </c>
      <c r="D1925">
        <v>15</v>
      </c>
      <c r="E1925" t="s">
        <v>8</v>
      </c>
      <c r="F1925" s="1" t="str">
        <f>TEXT(EnergyDemand__2_14[[#This Row],[Date]],"yyyy")</f>
        <v>2020</v>
      </c>
      <c r="G1925">
        <v>11.9</v>
      </c>
      <c r="H1925">
        <v>16.399999999999999</v>
      </c>
      <c r="I1925">
        <v>9.5</v>
      </c>
      <c r="J1925">
        <v>1.4</v>
      </c>
      <c r="K1925" t="s">
        <v>21</v>
      </c>
      <c r="L1925" t="s">
        <v>21</v>
      </c>
      <c r="M1925" s="42">
        <v>118404.455</v>
      </c>
      <c r="N1925" s="4">
        <v>55.234382369999999</v>
      </c>
      <c r="O1925" s="5">
        <v>6539996.9418000001</v>
      </c>
      <c r="P1925">
        <v>1924</v>
      </c>
    </row>
    <row r="1926" spans="1:16" hidden="1" x14ac:dyDescent="0.3">
      <c r="A1926" s="3">
        <v>43929</v>
      </c>
      <c r="B1926" s="3" t="str">
        <f t="shared" si="30"/>
        <v>Q2-2020</v>
      </c>
      <c r="C1926" t="s">
        <v>12</v>
      </c>
      <c r="D1926">
        <v>15</v>
      </c>
      <c r="E1926" t="s">
        <v>9</v>
      </c>
      <c r="F1926" s="1" t="str">
        <f>TEXT(EnergyDemand__2_14[[#This Row],[Date]],"yyyy")</f>
        <v>2020</v>
      </c>
      <c r="G1926">
        <v>11.7</v>
      </c>
      <c r="H1926">
        <v>18.600000000000001</v>
      </c>
      <c r="I1926">
        <v>10.7</v>
      </c>
      <c r="J1926">
        <v>1.2</v>
      </c>
      <c r="K1926" t="s">
        <v>21</v>
      </c>
      <c r="L1926" t="s">
        <v>21</v>
      </c>
      <c r="M1926" s="42">
        <v>108404.01</v>
      </c>
      <c r="N1926" s="4">
        <v>44.729397409999997</v>
      </c>
      <c r="O1926" s="5">
        <v>4848846.0440999996</v>
      </c>
      <c r="P1926">
        <v>1925</v>
      </c>
    </row>
    <row r="1927" spans="1:16" hidden="1" x14ac:dyDescent="0.3">
      <c r="A1927" s="3">
        <v>43930</v>
      </c>
      <c r="B1927" s="3" t="str">
        <f t="shared" si="30"/>
        <v>Q2-2020</v>
      </c>
      <c r="C1927" t="s">
        <v>12</v>
      </c>
      <c r="D1927">
        <v>15</v>
      </c>
      <c r="E1927" t="s">
        <v>3</v>
      </c>
      <c r="F1927" s="1" t="str">
        <f>TEXT(EnergyDemand__2_14[[#This Row],[Date]],"yyyy")</f>
        <v>2020</v>
      </c>
      <c r="G1927">
        <v>8.9</v>
      </c>
      <c r="H1927">
        <v>21.2</v>
      </c>
      <c r="I1927">
        <v>15.8</v>
      </c>
      <c r="J1927">
        <v>0</v>
      </c>
      <c r="K1927" t="s">
        <v>21</v>
      </c>
      <c r="L1927" t="s">
        <v>21</v>
      </c>
      <c r="M1927" s="42">
        <v>108587.52</v>
      </c>
      <c r="N1927" s="4">
        <v>43.738044760000001</v>
      </c>
      <c r="O1927" s="5">
        <v>4749405.8101000004</v>
      </c>
      <c r="P1927">
        <v>1926</v>
      </c>
    </row>
    <row r="1928" spans="1:16" hidden="1" x14ac:dyDescent="0.3">
      <c r="A1928" s="3">
        <v>43931</v>
      </c>
      <c r="B1928" s="3" t="str">
        <f t="shared" si="30"/>
        <v>Q2-2020</v>
      </c>
      <c r="C1928" t="s">
        <v>12</v>
      </c>
      <c r="D1928">
        <v>15</v>
      </c>
      <c r="E1928" t="s">
        <v>4</v>
      </c>
      <c r="F1928" s="1" t="str">
        <f>TEXT(EnergyDemand__2_14[[#This Row],[Date]],"yyyy")</f>
        <v>2020</v>
      </c>
      <c r="G1928">
        <v>12.7</v>
      </c>
      <c r="H1928">
        <v>22</v>
      </c>
      <c r="I1928">
        <v>9.5</v>
      </c>
      <c r="J1928">
        <v>0.2</v>
      </c>
      <c r="K1928" t="s">
        <v>21</v>
      </c>
      <c r="L1928" t="s">
        <v>22</v>
      </c>
      <c r="M1928" s="42">
        <v>94831.23</v>
      </c>
      <c r="N1928" s="4">
        <v>38.435506619999998</v>
      </c>
      <c r="O1928" s="5">
        <v>3644886.3684</v>
      </c>
      <c r="P1928">
        <v>1927</v>
      </c>
    </row>
    <row r="1929" spans="1:16" hidden="1" x14ac:dyDescent="0.3">
      <c r="A1929" s="3">
        <v>43932</v>
      </c>
      <c r="B1929" s="3" t="str">
        <f t="shared" si="30"/>
        <v>Q2-2020</v>
      </c>
      <c r="C1929" t="s">
        <v>12</v>
      </c>
      <c r="D1929">
        <v>15</v>
      </c>
      <c r="E1929" t="s">
        <v>5</v>
      </c>
      <c r="F1929" s="1" t="str">
        <f>TEXT(EnergyDemand__2_14[[#This Row],[Date]],"yyyy")</f>
        <v>2020</v>
      </c>
      <c r="G1929">
        <v>13</v>
      </c>
      <c r="H1929">
        <v>15.7</v>
      </c>
      <c r="I1929">
        <v>11.3</v>
      </c>
      <c r="J1929">
        <v>2.4</v>
      </c>
      <c r="K1929" t="s">
        <v>21</v>
      </c>
      <c r="L1929" t="s">
        <v>22</v>
      </c>
      <c r="M1929" s="42">
        <v>92097.07</v>
      </c>
      <c r="N1929" s="4">
        <v>19.934105580000001</v>
      </c>
      <c r="O1929" s="5">
        <v>1835872.7169999999</v>
      </c>
      <c r="P1929">
        <v>1928</v>
      </c>
    </row>
    <row r="1930" spans="1:16" hidden="1" x14ac:dyDescent="0.3">
      <c r="A1930" s="3">
        <v>43933</v>
      </c>
      <c r="B1930" s="3" t="str">
        <f t="shared" si="30"/>
        <v>Q2-2020</v>
      </c>
      <c r="C1930" t="s">
        <v>12</v>
      </c>
      <c r="D1930">
        <v>15</v>
      </c>
      <c r="E1930" t="s">
        <v>6</v>
      </c>
      <c r="F1930" s="1" t="str">
        <f>TEXT(EnergyDemand__2_14[[#This Row],[Date]],"yyyy")</f>
        <v>2020</v>
      </c>
      <c r="G1930">
        <v>11</v>
      </c>
      <c r="H1930">
        <v>15.3</v>
      </c>
      <c r="I1930">
        <v>7.7</v>
      </c>
      <c r="J1930">
        <v>2.4</v>
      </c>
      <c r="K1930" t="s">
        <v>21</v>
      </c>
      <c r="L1930" t="s">
        <v>22</v>
      </c>
      <c r="M1930" s="42">
        <v>101760.09</v>
      </c>
      <c r="N1930" s="4">
        <v>45.982052150000001</v>
      </c>
      <c r="O1930" s="5">
        <v>4679137.7652000003</v>
      </c>
      <c r="P1930">
        <v>1929</v>
      </c>
    </row>
    <row r="1931" spans="1:16" hidden="1" x14ac:dyDescent="0.3">
      <c r="A1931" s="3">
        <v>43934</v>
      </c>
      <c r="B1931" s="3" t="str">
        <f t="shared" si="30"/>
        <v>Q2-2020</v>
      </c>
      <c r="C1931" t="s">
        <v>12</v>
      </c>
      <c r="D1931">
        <v>16</v>
      </c>
      <c r="E1931" t="s">
        <v>7</v>
      </c>
      <c r="F1931" s="1" t="str">
        <f>TEXT(EnergyDemand__2_14[[#This Row],[Date]],"yyyy")</f>
        <v>2020</v>
      </c>
      <c r="G1931">
        <v>12.2</v>
      </c>
      <c r="H1931">
        <v>18.3</v>
      </c>
      <c r="I1931">
        <v>14.3</v>
      </c>
      <c r="J1931">
        <v>0</v>
      </c>
      <c r="K1931" t="s">
        <v>21</v>
      </c>
      <c r="L1931" t="s">
        <v>22</v>
      </c>
      <c r="M1931" s="42">
        <v>100025.9</v>
      </c>
      <c r="N1931" s="4">
        <v>56.657417019999997</v>
      </c>
      <c r="O1931" s="5">
        <v>5667209.1290999996</v>
      </c>
      <c r="P1931">
        <v>1930</v>
      </c>
    </row>
    <row r="1932" spans="1:16" hidden="1" x14ac:dyDescent="0.3">
      <c r="A1932" s="3">
        <v>43935</v>
      </c>
      <c r="B1932" s="3" t="str">
        <f t="shared" si="30"/>
        <v>Q2-2020</v>
      </c>
      <c r="C1932" t="s">
        <v>12</v>
      </c>
      <c r="D1932">
        <v>16</v>
      </c>
      <c r="E1932" t="s">
        <v>8</v>
      </c>
      <c r="F1932" s="1" t="str">
        <f>TEXT(EnergyDemand__2_14[[#This Row],[Date]],"yyyy")</f>
        <v>2020</v>
      </c>
      <c r="G1932">
        <v>12.1</v>
      </c>
      <c r="H1932">
        <v>23.4</v>
      </c>
      <c r="I1932">
        <v>11.1</v>
      </c>
      <c r="J1932">
        <v>0.6</v>
      </c>
      <c r="K1932" t="s">
        <v>21</v>
      </c>
      <c r="L1932" t="s">
        <v>21</v>
      </c>
      <c r="M1932" s="42">
        <v>107849.83</v>
      </c>
      <c r="N1932" s="4">
        <v>40.838553589999997</v>
      </c>
      <c r="O1932" s="5">
        <v>4404431.0620999997</v>
      </c>
      <c r="P1932">
        <v>1931</v>
      </c>
    </row>
    <row r="1933" spans="1:16" hidden="1" x14ac:dyDescent="0.3">
      <c r="A1933" s="3">
        <v>43936</v>
      </c>
      <c r="B1933" s="3" t="str">
        <f t="shared" si="30"/>
        <v>Q2-2020</v>
      </c>
      <c r="C1933" t="s">
        <v>12</v>
      </c>
      <c r="D1933">
        <v>16</v>
      </c>
      <c r="E1933" t="s">
        <v>9</v>
      </c>
      <c r="F1933" s="1" t="str">
        <f>TEXT(EnergyDemand__2_14[[#This Row],[Date]],"yyyy")</f>
        <v>2020</v>
      </c>
      <c r="G1933">
        <v>15.6</v>
      </c>
      <c r="H1933">
        <v>23.5</v>
      </c>
      <c r="I1933">
        <v>11.8</v>
      </c>
      <c r="J1933">
        <v>0</v>
      </c>
      <c r="K1933" t="s">
        <v>21</v>
      </c>
      <c r="L1933" t="s">
        <v>21</v>
      </c>
      <c r="M1933" s="42">
        <v>104547.34</v>
      </c>
      <c r="N1933" s="4">
        <v>27.705995810000001</v>
      </c>
      <c r="O1933" s="5">
        <v>2896588.1639999999</v>
      </c>
      <c r="P1933">
        <v>1932</v>
      </c>
    </row>
    <row r="1934" spans="1:16" hidden="1" x14ac:dyDescent="0.3">
      <c r="A1934" s="3">
        <v>43937</v>
      </c>
      <c r="B1934" s="3" t="str">
        <f t="shared" si="30"/>
        <v>Q2-2020</v>
      </c>
      <c r="C1934" t="s">
        <v>12</v>
      </c>
      <c r="D1934">
        <v>16</v>
      </c>
      <c r="E1934" t="s">
        <v>3</v>
      </c>
      <c r="F1934" s="1" t="str">
        <f>TEXT(EnergyDemand__2_14[[#This Row],[Date]],"yyyy")</f>
        <v>2020</v>
      </c>
      <c r="G1934">
        <v>15.4</v>
      </c>
      <c r="H1934">
        <v>21.5</v>
      </c>
      <c r="I1934">
        <v>11.3</v>
      </c>
      <c r="J1934">
        <v>0.2</v>
      </c>
      <c r="K1934" t="s">
        <v>21</v>
      </c>
      <c r="L1934" t="s">
        <v>21</v>
      </c>
      <c r="M1934" s="42">
        <v>106527.94500000001</v>
      </c>
      <c r="N1934" s="4">
        <v>29.80144816</v>
      </c>
      <c r="O1934" s="5">
        <v>3174687.0304999999</v>
      </c>
      <c r="P1934">
        <v>1933</v>
      </c>
    </row>
    <row r="1935" spans="1:16" hidden="1" x14ac:dyDescent="0.3">
      <c r="A1935" s="3">
        <v>43938</v>
      </c>
      <c r="B1935" s="3" t="str">
        <f t="shared" si="30"/>
        <v>Q2-2020</v>
      </c>
      <c r="C1935" t="s">
        <v>12</v>
      </c>
      <c r="D1935">
        <v>16</v>
      </c>
      <c r="E1935" t="s">
        <v>4</v>
      </c>
      <c r="F1935" s="1" t="str">
        <f>TEXT(EnergyDemand__2_14[[#This Row],[Date]],"yyyy")</f>
        <v>2020</v>
      </c>
      <c r="G1935">
        <v>11.4</v>
      </c>
      <c r="H1935">
        <v>18.399999999999999</v>
      </c>
      <c r="I1935">
        <v>10.1</v>
      </c>
      <c r="J1935">
        <v>0</v>
      </c>
      <c r="K1935" t="s">
        <v>21</v>
      </c>
      <c r="L1935" t="s">
        <v>21</v>
      </c>
      <c r="M1935" s="42">
        <v>106943.49</v>
      </c>
      <c r="N1935" s="4">
        <v>30.782703059999999</v>
      </c>
      <c r="O1935" s="5">
        <v>3292009.6968999999</v>
      </c>
      <c r="P1935">
        <v>1934</v>
      </c>
    </row>
    <row r="1936" spans="1:16" hidden="1" x14ac:dyDescent="0.3">
      <c r="A1936" s="3">
        <v>43939</v>
      </c>
      <c r="B1936" s="3" t="str">
        <f t="shared" si="30"/>
        <v>Q2-2020</v>
      </c>
      <c r="C1936" t="s">
        <v>12</v>
      </c>
      <c r="D1936">
        <v>16</v>
      </c>
      <c r="E1936" t="s">
        <v>5</v>
      </c>
      <c r="F1936" s="1" t="str">
        <f>TEXT(EnergyDemand__2_14[[#This Row],[Date]],"yyyy")</f>
        <v>2020</v>
      </c>
      <c r="G1936">
        <v>12.9</v>
      </c>
      <c r="H1936">
        <v>16.399999999999999</v>
      </c>
      <c r="I1936">
        <v>7.9</v>
      </c>
      <c r="J1936">
        <v>0</v>
      </c>
      <c r="K1936" t="s">
        <v>21</v>
      </c>
      <c r="L1936" t="s">
        <v>21</v>
      </c>
      <c r="M1936" s="42">
        <v>106888.545</v>
      </c>
      <c r="N1936" s="4">
        <v>42.660865000000001</v>
      </c>
      <c r="O1936" s="5">
        <v>4559957.7883000001</v>
      </c>
      <c r="P1936">
        <v>1935</v>
      </c>
    </row>
    <row r="1937" spans="1:16" hidden="1" x14ac:dyDescent="0.3">
      <c r="A1937" s="3">
        <v>43940</v>
      </c>
      <c r="B1937" s="3" t="str">
        <f t="shared" si="30"/>
        <v>Q2-2020</v>
      </c>
      <c r="C1937" t="s">
        <v>12</v>
      </c>
      <c r="D1937">
        <v>16</v>
      </c>
      <c r="E1937" t="s">
        <v>6</v>
      </c>
      <c r="F1937" s="1" t="str">
        <f>TEXT(EnergyDemand__2_14[[#This Row],[Date]],"yyyy")</f>
        <v>2020</v>
      </c>
      <c r="G1937">
        <v>11.2</v>
      </c>
      <c r="H1937">
        <v>19.399999999999999</v>
      </c>
      <c r="I1937">
        <v>11.3</v>
      </c>
      <c r="J1937">
        <v>0</v>
      </c>
      <c r="K1937" t="s">
        <v>21</v>
      </c>
      <c r="L1937" t="s">
        <v>21</v>
      </c>
      <c r="M1937" s="42">
        <v>100737.83500000001</v>
      </c>
      <c r="N1937" s="4">
        <v>35.703490809999998</v>
      </c>
      <c r="O1937" s="5">
        <v>3596692.3661000002</v>
      </c>
      <c r="P1937">
        <v>1936</v>
      </c>
    </row>
    <row r="1938" spans="1:16" hidden="1" x14ac:dyDescent="0.3">
      <c r="A1938" s="3">
        <v>43941</v>
      </c>
      <c r="B1938" s="3" t="str">
        <f t="shared" si="30"/>
        <v>Q2-2020</v>
      </c>
      <c r="C1938" t="s">
        <v>12</v>
      </c>
      <c r="D1938">
        <v>17</v>
      </c>
      <c r="E1938" t="s">
        <v>7</v>
      </c>
      <c r="F1938" s="1" t="str">
        <f>TEXT(EnergyDemand__2_14[[#This Row],[Date]],"yyyy")</f>
        <v>2020</v>
      </c>
      <c r="G1938">
        <v>12</v>
      </c>
      <c r="H1938">
        <v>20.8</v>
      </c>
      <c r="I1938">
        <v>8.1</v>
      </c>
      <c r="J1938">
        <v>3.4</v>
      </c>
      <c r="K1938" t="s">
        <v>21</v>
      </c>
      <c r="L1938" t="s">
        <v>21</v>
      </c>
      <c r="M1938" s="42">
        <v>109168.595</v>
      </c>
      <c r="N1938" s="4">
        <v>25.61588931</v>
      </c>
      <c r="O1938" s="5">
        <v>2796450.6455999999</v>
      </c>
      <c r="P1938">
        <v>1937</v>
      </c>
    </row>
    <row r="1939" spans="1:16" hidden="1" x14ac:dyDescent="0.3">
      <c r="A1939" s="3">
        <v>43942</v>
      </c>
      <c r="B1939" s="3" t="str">
        <f t="shared" si="30"/>
        <v>Q2-2020</v>
      </c>
      <c r="C1939" t="s">
        <v>12</v>
      </c>
      <c r="D1939">
        <v>17</v>
      </c>
      <c r="E1939" t="s">
        <v>8</v>
      </c>
      <c r="F1939" s="1" t="str">
        <f>TEXT(EnergyDemand__2_14[[#This Row],[Date]],"yyyy")</f>
        <v>2020</v>
      </c>
      <c r="G1939">
        <v>8.5</v>
      </c>
      <c r="H1939">
        <v>19.600000000000001</v>
      </c>
      <c r="I1939">
        <v>9.8000000000000007</v>
      </c>
      <c r="J1939">
        <v>0</v>
      </c>
      <c r="K1939" t="s">
        <v>21</v>
      </c>
      <c r="L1939" t="s">
        <v>21</v>
      </c>
      <c r="M1939" s="42">
        <v>111417.63</v>
      </c>
      <c r="N1939" s="4">
        <v>33.035885159999999</v>
      </c>
      <c r="O1939" s="5">
        <v>3680780.0295000002</v>
      </c>
      <c r="P1939">
        <v>1938</v>
      </c>
    </row>
    <row r="1940" spans="1:16" hidden="1" x14ac:dyDescent="0.3">
      <c r="A1940" s="3">
        <v>43943</v>
      </c>
      <c r="B1940" s="3" t="str">
        <f t="shared" si="30"/>
        <v>Q2-2020</v>
      </c>
      <c r="C1940" t="s">
        <v>12</v>
      </c>
      <c r="D1940">
        <v>17</v>
      </c>
      <c r="E1940" t="s">
        <v>9</v>
      </c>
      <c r="F1940" s="1" t="str">
        <f>TEXT(EnergyDemand__2_14[[#This Row],[Date]],"yyyy")</f>
        <v>2020</v>
      </c>
      <c r="G1940">
        <v>12.8</v>
      </c>
      <c r="H1940">
        <v>18.2</v>
      </c>
      <c r="I1940">
        <v>8.8000000000000007</v>
      </c>
      <c r="J1940">
        <v>0</v>
      </c>
      <c r="K1940" t="s">
        <v>21</v>
      </c>
      <c r="L1940" t="s">
        <v>21</v>
      </c>
      <c r="M1940" s="42">
        <v>113506.01</v>
      </c>
      <c r="N1940" s="4">
        <v>37.881751569999999</v>
      </c>
      <c r="O1940" s="5">
        <v>4299806.4725000001</v>
      </c>
      <c r="P1940">
        <v>1939</v>
      </c>
    </row>
    <row r="1941" spans="1:16" hidden="1" x14ac:dyDescent="0.3">
      <c r="A1941" s="3">
        <v>43944</v>
      </c>
      <c r="B1941" s="3" t="str">
        <f t="shared" si="30"/>
        <v>Q2-2020</v>
      </c>
      <c r="C1941" t="s">
        <v>12</v>
      </c>
      <c r="D1941">
        <v>17</v>
      </c>
      <c r="E1941" t="s">
        <v>3</v>
      </c>
      <c r="F1941" s="1" t="str">
        <f>TEXT(EnergyDemand__2_14[[#This Row],[Date]],"yyyy")</f>
        <v>2020</v>
      </c>
      <c r="G1941">
        <v>9.6</v>
      </c>
      <c r="H1941">
        <v>19.7</v>
      </c>
      <c r="I1941">
        <v>9.6999999999999993</v>
      </c>
      <c r="J1941">
        <v>0</v>
      </c>
      <c r="K1941" t="s">
        <v>21</v>
      </c>
      <c r="L1941" t="s">
        <v>21</v>
      </c>
      <c r="M1941" s="42">
        <v>112872.88</v>
      </c>
      <c r="N1941" s="4">
        <v>20.49660012</v>
      </c>
      <c r="O1941" s="5">
        <v>2313510.2858000002</v>
      </c>
      <c r="P1941">
        <v>1940</v>
      </c>
    </row>
    <row r="1942" spans="1:16" hidden="1" x14ac:dyDescent="0.3">
      <c r="A1942" s="3">
        <v>43945</v>
      </c>
      <c r="B1942" s="3" t="str">
        <f t="shared" si="30"/>
        <v>Q2-2020</v>
      </c>
      <c r="C1942" t="s">
        <v>12</v>
      </c>
      <c r="D1942">
        <v>17</v>
      </c>
      <c r="E1942" t="s">
        <v>4</v>
      </c>
      <c r="F1942" s="1" t="str">
        <f>TEXT(EnergyDemand__2_14[[#This Row],[Date]],"yyyy")</f>
        <v>2020</v>
      </c>
      <c r="G1942">
        <v>15.1</v>
      </c>
      <c r="H1942">
        <v>22.3</v>
      </c>
      <c r="I1942">
        <v>12.7</v>
      </c>
      <c r="J1942">
        <v>0.4</v>
      </c>
      <c r="K1942" t="s">
        <v>21</v>
      </c>
      <c r="L1942" t="s">
        <v>21</v>
      </c>
      <c r="M1942" s="42">
        <v>106565.295</v>
      </c>
      <c r="N1942" s="4">
        <v>26.641180070000001</v>
      </c>
      <c r="O1942" s="5">
        <v>2839025.2132999999</v>
      </c>
      <c r="P1942">
        <v>1941</v>
      </c>
    </row>
    <row r="1943" spans="1:16" hidden="1" x14ac:dyDescent="0.3">
      <c r="A1943" s="3">
        <v>43946</v>
      </c>
      <c r="B1943" s="3" t="str">
        <f t="shared" si="30"/>
        <v>Q2-2020</v>
      </c>
      <c r="C1943" t="s">
        <v>12</v>
      </c>
      <c r="D1943">
        <v>17</v>
      </c>
      <c r="E1943" t="s">
        <v>5</v>
      </c>
      <c r="F1943" s="1" t="str">
        <f>TEXT(EnergyDemand__2_14[[#This Row],[Date]],"yyyy")</f>
        <v>2020</v>
      </c>
      <c r="G1943">
        <v>10.5</v>
      </c>
      <c r="H1943">
        <v>21.7</v>
      </c>
      <c r="I1943">
        <v>10.4</v>
      </c>
      <c r="J1943">
        <v>0</v>
      </c>
      <c r="K1943" t="s">
        <v>21</v>
      </c>
      <c r="L1943" t="s">
        <v>22</v>
      </c>
      <c r="M1943" s="42">
        <v>96845.119999999995</v>
      </c>
      <c r="N1943" s="4">
        <v>17.640174080000001</v>
      </c>
      <c r="O1943" s="5">
        <v>1708364.7756000001</v>
      </c>
      <c r="P1943">
        <v>1942</v>
      </c>
    </row>
    <row r="1944" spans="1:16" hidden="1" x14ac:dyDescent="0.3">
      <c r="A1944" s="3">
        <v>43947</v>
      </c>
      <c r="B1944" s="3" t="str">
        <f t="shared" si="30"/>
        <v>Q2-2020</v>
      </c>
      <c r="C1944" t="s">
        <v>12</v>
      </c>
      <c r="D1944">
        <v>17</v>
      </c>
      <c r="E1944" t="s">
        <v>6</v>
      </c>
      <c r="F1944" s="1" t="str">
        <f>TEXT(EnergyDemand__2_14[[#This Row],[Date]],"yyyy")</f>
        <v>2020</v>
      </c>
      <c r="G1944">
        <v>15.4</v>
      </c>
      <c r="H1944">
        <v>17.7</v>
      </c>
      <c r="I1944">
        <v>6.6</v>
      </c>
      <c r="J1944">
        <v>14</v>
      </c>
      <c r="K1944" t="s">
        <v>21</v>
      </c>
      <c r="L1944" t="s">
        <v>21</v>
      </c>
      <c r="M1944" s="42">
        <v>96572.934999999998</v>
      </c>
      <c r="N1944" s="4">
        <v>13.563055800000001</v>
      </c>
      <c r="O1944" s="5">
        <v>1309824.1062</v>
      </c>
      <c r="P1944">
        <v>1943</v>
      </c>
    </row>
    <row r="1945" spans="1:16" hidden="1" x14ac:dyDescent="0.3">
      <c r="A1945" s="3">
        <v>43948</v>
      </c>
      <c r="B1945" s="3" t="str">
        <f t="shared" si="30"/>
        <v>Q2-2020</v>
      </c>
      <c r="C1945" t="s">
        <v>12</v>
      </c>
      <c r="D1945">
        <v>18</v>
      </c>
      <c r="E1945" t="s">
        <v>7</v>
      </c>
      <c r="F1945" s="1" t="str">
        <f>TEXT(EnergyDemand__2_14[[#This Row],[Date]],"yyyy")</f>
        <v>2020</v>
      </c>
      <c r="G1945">
        <v>8.1</v>
      </c>
      <c r="H1945">
        <v>18.100000000000001</v>
      </c>
      <c r="I1945">
        <v>12.5</v>
      </c>
      <c r="J1945">
        <v>0.6</v>
      </c>
      <c r="K1945" t="s">
        <v>21</v>
      </c>
      <c r="L1945" t="s">
        <v>21</v>
      </c>
      <c r="M1945" s="42">
        <v>113471.83</v>
      </c>
      <c r="N1945" s="4">
        <v>33.031410970000003</v>
      </c>
      <c r="O1945" s="5">
        <v>3748134.6502</v>
      </c>
      <c r="P1945">
        <v>1944</v>
      </c>
    </row>
    <row r="1946" spans="1:16" hidden="1" x14ac:dyDescent="0.3">
      <c r="A1946" s="3">
        <v>43949</v>
      </c>
      <c r="B1946" s="3" t="str">
        <f t="shared" si="30"/>
        <v>Q2-2020</v>
      </c>
      <c r="C1946" t="s">
        <v>12</v>
      </c>
      <c r="D1946">
        <v>18</v>
      </c>
      <c r="E1946" t="s">
        <v>8</v>
      </c>
      <c r="F1946" s="1" t="str">
        <f>TEXT(EnergyDemand__2_14[[#This Row],[Date]],"yyyy")</f>
        <v>2020</v>
      </c>
      <c r="G1946">
        <v>7.1</v>
      </c>
      <c r="H1946">
        <v>18.899999999999999</v>
      </c>
      <c r="I1946">
        <v>10.4</v>
      </c>
      <c r="J1946">
        <v>0</v>
      </c>
      <c r="K1946" t="s">
        <v>21</v>
      </c>
      <c r="L1946" t="s">
        <v>21</v>
      </c>
      <c r="M1946" s="42">
        <v>112124.06</v>
      </c>
      <c r="N1946" s="4">
        <v>19.566687859999998</v>
      </c>
      <c r="O1946" s="5">
        <v>2193896.4835999999</v>
      </c>
      <c r="P1946">
        <v>1945</v>
      </c>
    </row>
    <row r="1947" spans="1:16" hidden="1" x14ac:dyDescent="0.3">
      <c r="A1947" s="3">
        <v>43950</v>
      </c>
      <c r="B1947" s="3" t="str">
        <f t="shared" si="30"/>
        <v>Q2-2020</v>
      </c>
      <c r="C1947" t="s">
        <v>12</v>
      </c>
      <c r="D1947">
        <v>18</v>
      </c>
      <c r="E1947" t="s">
        <v>9</v>
      </c>
      <c r="F1947" s="1" t="str">
        <f>TEXT(EnergyDemand__2_14[[#This Row],[Date]],"yyyy")</f>
        <v>2020</v>
      </c>
      <c r="G1947">
        <v>11.2</v>
      </c>
      <c r="H1947">
        <v>19.8</v>
      </c>
      <c r="I1947">
        <v>3.6</v>
      </c>
      <c r="J1947">
        <v>3.4</v>
      </c>
      <c r="K1947" t="s">
        <v>21</v>
      </c>
      <c r="L1947" t="s">
        <v>21</v>
      </c>
      <c r="M1947" s="42">
        <v>121307.84</v>
      </c>
      <c r="N1947" s="4">
        <v>32.265191100000003</v>
      </c>
      <c r="O1947" s="5">
        <v>3914020.6395</v>
      </c>
      <c r="P1947">
        <v>1946</v>
      </c>
    </row>
    <row r="1948" spans="1:16" hidden="1" x14ac:dyDescent="0.3">
      <c r="A1948" s="3">
        <v>43951</v>
      </c>
      <c r="B1948" s="3" t="str">
        <f t="shared" si="30"/>
        <v>Q2-2020</v>
      </c>
      <c r="C1948" t="s">
        <v>12</v>
      </c>
      <c r="D1948">
        <v>18</v>
      </c>
      <c r="E1948" t="s">
        <v>3</v>
      </c>
      <c r="F1948" s="1" t="str">
        <f>TEXT(EnergyDemand__2_14[[#This Row],[Date]],"yyyy")</f>
        <v>2020</v>
      </c>
      <c r="G1948">
        <v>8.9</v>
      </c>
      <c r="H1948">
        <v>15.5</v>
      </c>
      <c r="I1948">
        <v>5.4</v>
      </c>
      <c r="J1948">
        <v>23.6</v>
      </c>
      <c r="K1948" t="s">
        <v>21</v>
      </c>
      <c r="L1948" t="s">
        <v>21</v>
      </c>
      <c r="M1948" s="42">
        <v>121353.33</v>
      </c>
      <c r="N1948" s="4">
        <v>30.41346278</v>
      </c>
      <c r="O1948" s="5">
        <v>3690774.9852</v>
      </c>
      <c r="P1948">
        <v>1947</v>
      </c>
    </row>
    <row r="1949" spans="1:16" hidden="1" x14ac:dyDescent="0.3">
      <c r="A1949" s="3">
        <v>43952</v>
      </c>
      <c r="B1949" s="3" t="str">
        <f t="shared" si="30"/>
        <v>Q2-2020</v>
      </c>
      <c r="C1949" t="s">
        <v>13</v>
      </c>
      <c r="D1949">
        <v>18</v>
      </c>
      <c r="E1949" t="s">
        <v>4</v>
      </c>
      <c r="F1949" s="1" t="str">
        <f>TEXT(EnergyDemand__2_14[[#This Row],[Date]],"yyyy")</f>
        <v>2020</v>
      </c>
      <c r="G1949">
        <v>7.6</v>
      </c>
      <c r="H1949">
        <v>13</v>
      </c>
      <c r="I1949">
        <v>5.0999999999999996</v>
      </c>
      <c r="J1949">
        <v>8</v>
      </c>
      <c r="K1949" t="s">
        <v>21</v>
      </c>
      <c r="L1949" t="s">
        <v>21</v>
      </c>
      <c r="M1949" s="42">
        <v>127238.875</v>
      </c>
      <c r="N1949" s="4">
        <v>24.122816870000001</v>
      </c>
      <c r="O1949" s="5">
        <v>3069360.0803999999</v>
      </c>
      <c r="P1949">
        <v>1948</v>
      </c>
    </row>
    <row r="1950" spans="1:16" hidden="1" x14ac:dyDescent="0.3">
      <c r="A1950" s="3">
        <v>43953</v>
      </c>
      <c r="B1950" s="3" t="str">
        <f t="shared" si="30"/>
        <v>Q2-2020</v>
      </c>
      <c r="C1950" t="s">
        <v>13</v>
      </c>
      <c r="D1950">
        <v>18</v>
      </c>
      <c r="E1950" t="s">
        <v>5</v>
      </c>
      <c r="F1950" s="1" t="str">
        <f>TEXT(EnergyDemand__2_14[[#This Row],[Date]],"yyyy")</f>
        <v>2020</v>
      </c>
      <c r="G1950">
        <v>8.3000000000000007</v>
      </c>
      <c r="H1950">
        <v>14.2</v>
      </c>
      <c r="I1950">
        <v>6.2</v>
      </c>
      <c r="J1950">
        <v>1.4</v>
      </c>
      <c r="K1950" t="s">
        <v>21</v>
      </c>
      <c r="L1950" t="s">
        <v>21</v>
      </c>
      <c r="M1950" s="42">
        <v>111665.72500000001</v>
      </c>
      <c r="N1950" s="4">
        <v>22.875644019999999</v>
      </c>
      <c r="O1950" s="5">
        <v>2554425.3742999998</v>
      </c>
      <c r="P1950">
        <v>1949</v>
      </c>
    </row>
    <row r="1951" spans="1:16" hidden="1" x14ac:dyDescent="0.3">
      <c r="A1951" s="3">
        <v>43954</v>
      </c>
      <c r="B1951" s="3" t="str">
        <f t="shared" si="30"/>
        <v>Q2-2020</v>
      </c>
      <c r="C1951" t="s">
        <v>13</v>
      </c>
      <c r="D1951">
        <v>18</v>
      </c>
      <c r="E1951" t="s">
        <v>6</v>
      </c>
      <c r="F1951" s="1" t="str">
        <f>TEXT(EnergyDemand__2_14[[#This Row],[Date]],"yyyy")</f>
        <v>2020</v>
      </c>
      <c r="G1951">
        <v>9.8000000000000007</v>
      </c>
      <c r="H1951">
        <v>15</v>
      </c>
      <c r="I1951">
        <v>8.3000000000000007</v>
      </c>
      <c r="J1951">
        <v>1.8</v>
      </c>
      <c r="K1951" t="s">
        <v>21</v>
      </c>
      <c r="L1951" t="s">
        <v>21</v>
      </c>
      <c r="M1951" s="42">
        <v>109669.355</v>
      </c>
      <c r="N1951" s="4">
        <v>36.488532380000002</v>
      </c>
      <c r="O1951" s="5">
        <v>4001673.8110000002</v>
      </c>
      <c r="P1951">
        <v>1950</v>
      </c>
    </row>
    <row r="1952" spans="1:16" hidden="1" x14ac:dyDescent="0.3">
      <c r="A1952" s="3">
        <v>43955</v>
      </c>
      <c r="B1952" s="3" t="str">
        <f t="shared" si="30"/>
        <v>Q2-2020</v>
      </c>
      <c r="C1952" t="s">
        <v>13</v>
      </c>
      <c r="D1952">
        <v>19</v>
      </c>
      <c r="E1952" t="s">
        <v>7</v>
      </c>
      <c r="F1952" s="1" t="str">
        <f>TEXT(EnergyDemand__2_14[[#This Row],[Date]],"yyyy")</f>
        <v>2020</v>
      </c>
      <c r="G1952">
        <v>9.4</v>
      </c>
      <c r="H1952">
        <v>14.8</v>
      </c>
      <c r="I1952">
        <v>7</v>
      </c>
      <c r="J1952">
        <v>0.2</v>
      </c>
      <c r="K1952" t="s">
        <v>21</v>
      </c>
      <c r="L1952" t="s">
        <v>21</v>
      </c>
      <c r="M1952" s="42">
        <v>126892.26</v>
      </c>
      <c r="N1952" s="4">
        <v>53.063440780000001</v>
      </c>
      <c r="O1952" s="5">
        <v>6733339.9239999996</v>
      </c>
      <c r="P1952">
        <v>1951</v>
      </c>
    </row>
    <row r="1953" spans="1:16" hidden="1" x14ac:dyDescent="0.3">
      <c r="A1953" s="3">
        <v>43956</v>
      </c>
      <c r="B1953" s="3" t="str">
        <f t="shared" si="30"/>
        <v>Q2-2020</v>
      </c>
      <c r="C1953" t="s">
        <v>13</v>
      </c>
      <c r="D1953">
        <v>19</v>
      </c>
      <c r="E1953" t="s">
        <v>8</v>
      </c>
      <c r="F1953" s="1" t="str">
        <f>TEXT(EnergyDemand__2_14[[#This Row],[Date]],"yyyy")</f>
        <v>2020</v>
      </c>
      <c r="G1953">
        <v>8</v>
      </c>
      <c r="H1953">
        <v>19.5</v>
      </c>
      <c r="I1953">
        <v>11.6</v>
      </c>
      <c r="J1953">
        <v>0.4</v>
      </c>
      <c r="K1953" t="s">
        <v>21</v>
      </c>
      <c r="L1953" t="s">
        <v>21</v>
      </c>
      <c r="M1953" s="42">
        <v>118839.095</v>
      </c>
      <c r="N1953" s="4">
        <v>33.515699840000003</v>
      </c>
      <c r="O1953" s="5">
        <v>3982975.4372999999</v>
      </c>
      <c r="P1953">
        <v>1952</v>
      </c>
    </row>
    <row r="1954" spans="1:16" hidden="1" x14ac:dyDescent="0.3">
      <c r="A1954" s="3">
        <v>43957</v>
      </c>
      <c r="B1954" s="3" t="str">
        <f t="shared" si="30"/>
        <v>Q2-2020</v>
      </c>
      <c r="C1954" t="s">
        <v>13</v>
      </c>
      <c r="D1954">
        <v>19</v>
      </c>
      <c r="E1954" t="s">
        <v>9</v>
      </c>
      <c r="F1954" s="1" t="str">
        <f>TEXT(EnergyDemand__2_14[[#This Row],[Date]],"yyyy")</f>
        <v>2020</v>
      </c>
      <c r="G1954">
        <v>10.199999999999999</v>
      </c>
      <c r="H1954">
        <v>20.100000000000001</v>
      </c>
      <c r="I1954">
        <v>9.6999999999999993</v>
      </c>
      <c r="J1954">
        <v>0</v>
      </c>
      <c r="K1954" t="s">
        <v>21</v>
      </c>
      <c r="L1954" t="s">
        <v>21</v>
      </c>
      <c r="M1954" s="42">
        <v>113214.27</v>
      </c>
      <c r="N1954" s="4">
        <v>17.064877800000001</v>
      </c>
      <c r="O1954" s="5">
        <v>1931987.6828000001</v>
      </c>
      <c r="P1954">
        <v>1953</v>
      </c>
    </row>
    <row r="1955" spans="1:16" hidden="1" x14ac:dyDescent="0.3">
      <c r="A1955" s="3">
        <v>43958</v>
      </c>
      <c r="B1955" s="3" t="str">
        <f t="shared" si="30"/>
        <v>Q2-2020</v>
      </c>
      <c r="C1955" t="s">
        <v>13</v>
      </c>
      <c r="D1955">
        <v>19</v>
      </c>
      <c r="E1955" t="s">
        <v>3</v>
      </c>
      <c r="F1955" s="1" t="str">
        <f>TEXT(EnergyDemand__2_14[[#This Row],[Date]],"yyyy")</f>
        <v>2020</v>
      </c>
      <c r="G1955">
        <v>15.1</v>
      </c>
      <c r="H1955">
        <v>21.1</v>
      </c>
      <c r="I1955">
        <v>6.2</v>
      </c>
      <c r="J1955">
        <v>0</v>
      </c>
      <c r="K1955" t="s">
        <v>21</v>
      </c>
      <c r="L1955" t="s">
        <v>21</v>
      </c>
      <c r="M1955" s="42">
        <v>109642.755</v>
      </c>
      <c r="N1955" s="4">
        <v>15.237901519999999</v>
      </c>
      <c r="O1955" s="5">
        <v>1670725.5031000001</v>
      </c>
      <c r="P1955">
        <v>1954</v>
      </c>
    </row>
    <row r="1956" spans="1:16" hidden="1" x14ac:dyDescent="0.3">
      <c r="A1956" s="3">
        <v>43959</v>
      </c>
      <c r="B1956" s="3" t="str">
        <f t="shared" si="30"/>
        <v>Q2-2020</v>
      </c>
      <c r="C1956" t="s">
        <v>13</v>
      </c>
      <c r="D1956">
        <v>19</v>
      </c>
      <c r="E1956" t="s">
        <v>4</v>
      </c>
      <c r="F1956" s="1" t="str">
        <f>TEXT(EnergyDemand__2_14[[#This Row],[Date]],"yyyy")</f>
        <v>2020</v>
      </c>
      <c r="G1956">
        <v>12.6</v>
      </c>
      <c r="H1956">
        <v>19.600000000000001</v>
      </c>
      <c r="I1956">
        <v>10.7</v>
      </c>
      <c r="J1956">
        <v>0</v>
      </c>
      <c r="K1956" t="s">
        <v>21</v>
      </c>
      <c r="L1956" t="s">
        <v>21</v>
      </c>
      <c r="M1956" s="42">
        <v>107914.05499999999</v>
      </c>
      <c r="N1956" s="4">
        <v>30.698219210000001</v>
      </c>
      <c r="O1956" s="5">
        <v>3312769.3161999998</v>
      </c>
      <c r="P1956">
        <v>1955</v>
      </c>
    </row>
    <row r="1957" spans="1:16" hidden="1" x14ac:dyDescent="0.3">
      <c r="A1957" s="3">
        <v>43960</v>
      </c>
      <c r="B1957" s="3" t="str">
        <f t="shared" si="30"/>
        <v>Q2-2020</v>
      </c>
      <c r="C1957" t="s">
        <v>13</v>
      </c>
      <c r="D1957">
        <v>19</v>
      </c>
      <c r="E1957" t="s">
        <v>5</v>
      </c>
      <c r="F1957" s="1" t="str">
        <f>TEXT(EnergyDemand__2_14[[#This Row],[Date]],"yyyy")</f>
        <v>2020</v>
      </c>
      <c r="G1957">
        <v>12.6</v>
      </c>
      <c r="H1957">
        <v>14</v>
      </c>
      <c r="I1957">
        <v>5.4</v>
      </c>
      <c r="J1957">
        <v>0.6</v>
      </c>
      <c r="K1957" t="s">
        <v>21</v>
      </c>
      <c r="L1957" t="s">
        <v>21</v>
      </c>
      <c r="M1957" s="42">
        <v>107786.255</v>
      </c>
      <c r="N1957" s="4">
        <v>22.461551329999999</v>
      </c>
      <c r="O1957" s="5">
        <v>2421046.4994000001</v>
      </c>
      <c r="P1957">
        <v>1956</v>
      </c>
    </row>
    <row r="1958" spans="1:16" hidden="1" x14ac:dyDescent="0.3">
      <c r="A1958" s="3">
        <v>43961</v>
      </c>
      <c r="B1958" s="3" t="str">
        <f t="shared" si="30"/>
        <v>Q2-2020</v>
      </c>
      <c r="C1958" t="s">
        <v>13</v>
      </c>
      <c r="D1958">
        <v>19</v>
      </c>
      <c r="E1958" t="s">
        <v>6</v>
      </c>
      <c r="F1958" s="1" t="str">
        <f>TEXT(EnergyDemand__2_14[[#This Row],[Date]],"yyyy")</f>
        <v>2020</v>
      </c>
      <c r="G1958">
        <v>7.2</v>
      </c>
      <c r="H1958">
        <v>14.5</v>
      </c>
      <c r="I1958">
        <v>9</v>
      </c>
      <c r="J1958">
        <v>7</v>
      </c>
      <c r="K1958" t="s">
        <v>21</v>
      </c>
      <c r="L1958" t="s">
        <v>21</v>
      </c>
      <c r="M1958" s="42">
        <v>107555.19</v>
      </c>
      <c r="N1958" s="4">
        <v>36.456396259999998</v>
      </c>
      <c r="O1958" s="5">
        <v>3921074.6264999998</v>
      </c>
      <c r="P1958">
        <v>1957</v>
      </c>
    </row>
    <row r="1959" spans="1:16" hidden="1" x14ac:dyDescent="0.3">
      <c r="A1959" s="3">
        <v>43962</v>
      </c>
      <c r="B1959" s="3" t="str">
        <f t="shared" si="30"/>
        <v>Q2-2020</v>
      </c>
      <c r="C1959" t="s">
        <v>13</v>
      </c>
      <c r="D1959">
        <v>20</v>
      </c>
      <c r="E1959" t="s">
        <v>7</v>
      </c>
      <c r="F1959" s="1" t="str">
        <f>TEXT(EnergyDemand__2_14[[#This Row],[Date]],"yyyy")</f>
        <v>2020</v>
      </c>
      <c r="G1959">
        <v>7.8</v>
      </c>
      <c r="H1959">
        <v>17.100000000000001</v>
      </c>
      <c r="I1959">
        <v>7.5</v>
      </c>
      <c r="J1959">
        <v>0.6</v>
      </c>
      <c r="K1959" t="s">
        <v>21</v>
      </c>
      <c r="L1959" t="s">
        <v>21</v>
      </c>
      <c r="M1959" s="42">
        <v>122550.94500000001</v>
      </c>
      <c r="N1959" s="4">
        <v>37.85789836</v>
      </c>
      <c r="O1959" s="5">
        <v>4639521.2197000002</v>
      </c>
      <c r="P1959">
        <v>1958</v>
      </c>
    </row>
    <row r="1960" spans="1:16" hidden="1" x14ac:dyDescent="0.3">
      <c r="A1960" s="3">
        <v>43963</v>
      </c>
      <c r="B1960" s="3" t="str">
        <f t="shared" si="30"/>
        <v>Q2-2020</v>
      </c>
      <c r="C1960" t="s">
        <v>13</v>
      </c>
      <c r="D1960">
        <v>20</v>
      </c>
      <c r="E1960" t="s">
        <v>8</v>
      </c>
      <c r="F1960" s="1" t="str">
        <f>TEXT(EnergyDemand__2_14[[#This Row],[Date]],"yyyy")</f>
        <v>2020</v>
      </c>
      <c r="G1960">
        <v>10.3</v>
      </c>
      <c r="H1960">
        <v>14.8</v>
      </c>
      <c r="I1960">
        <v>8.5</v>
      </c>
      <c r="J1960">
        <v>0.2</v>
      </c>
      <c r="K1960" t="s">
        <v>21</v>
      </c>
      <c r="L1960" t="s">
        <v>21</v>
      </c>
      <c r="M1960" s="42">
        <v>120767.795</v>
      </c>
      <c r="N1960" s="4">
        <v>29.433623390000001</v>
      </c>
      <c r="O1960" s="5">
        <v>3554633.7957000001</v>
      </c>
      <c r="P1960">
        <v>1959</v>
      </c>
    </row>
    <row r="1961" spans="1:16" hidden="1" x14ac:dyDescent="0.3">
      <c r="A1961" s="3">
        <v>43964</v>
      </c>
      <c r="B1961" s="3" t="str">
        <f t="shared" si="30"/>
        <v>Q2-2020</v>
      </c>
      <c r="C1961" t="s">
        <v>13</v>
      </c>
      <c r="D1961">
        <v>20</v>
      </c>
      <c r="E1961" t="s">
        <v>9</v>
      </c>
      <c r="F1961" s="1" t="str">
        <f>TEXT(EnergyDemand__2_14[[#This Row],[Date]],"yyyy")</f>
        <v>2020</v>
      </c>
      <c r="G1961">
        <v>10.4</v>
      </c>
      <c r="H1961">
        <v>14.5</v>
      </c>
      <c r="I1961">
        <v>8.9</v>
      </c>
      <c r="J1961">
        <v>1.4</v>
      </c>
      <c r="K1961" t="s">
        <v>21</v>
      </c>
      <c r="L1961" t="s">
        <v>21</v>
      </c>
      <c r="M1961" s="42">
        <v>127145.14</v>
      </c>
      <c r="N1961" s="4">
        <v>43.43886852</v>
      </c>
      <c r="O1961" s="5">
        <v>5523041.0193999996</v>
      </c>
      <c r="P1961">
        <v>1960</v>
      </c>
    </row>
    <row r="1962" spans="1:16" hidden="1" x14ac:dyDescent="0.3">
      <c r="A1962" s="3">
        <v>43965</v>
      </c>
      <c r="B1962" s="3" t="str">
        <f t="shared" si="30"/>
        <v>Q2-2020</v>
      </c>
      <c r="C1962" t="s">
        <v>13</v>
      </c>
      <c r="D1962">
        <v>20</v>
      </c>
      <c r="E1962" t="s">
        <v>3</v>
      </c>
      <c r="F1962" s="1" t="str">
        <f>TEXT(EnergyDemand__2_14[[#This Row],[Date]],"yyyy")</f>
        <v>2020</v>
      </c>
      <c r="G1962">
        <v>6.6</v>
      </c>
      <c r="H1962">
        <v>14.7</v>
      </c>
      <c r="I1962">
        <v>9.8000000000000007</v>
      </c>
      <c r="J1962">
        <v>2.8</v>
      </c>
      <c r="K1962" t="s">
        <v>21</v>
      </c>
      <c r="L1962" t="s">
        <v>21</v>
      </c>
      <c r="M1962" s="42">
        <v>129285.09</v>
      </c>
      <c r="N1962" s="4">
        <v>48.118726070000001</v>
      </c>
      <c r="O1962" s="5">
        <v>6221033.8306</v>
      </c>
      <c r="P1962">
        <v>1961</v>
      </c>
    </row>
    <row r="1963" spans="1:16" hidden="1" x14ac:dyDescent="0.3">
      <c r="A1963" s="3">
        <v>43966</v>
      </c>
      <c r="B1963" s="3" t="str">
        <f t="shared" si="30"/>
        <v>Q2-2020</v>
      </c>
      <c r="C1963" t="s">
        <v>13</v>
      </c>
      <c r="D1963">
        <v>20</v>
      </c>
      <c r="E1963" t="s">
        <v>4</v>
      </c>
      <c r="F1963" s="1" t="str">
        <f>TEXT(EnergyDemand__2_14[[#This Row],[Date]],"yyyy")</f>
        <v>2020</v>
      </c>
      <c r="G1963">
        <v>4.5</v>
      </c>
      <c r="H1963">
        <v>15.3</v>
      </c>
      <c r="I1963">
        <v>10.8</v>
      </c>
      <c r="J1963">
        <v>0</v>
      </c>
      <c r="K1963" t="s">
        <v>21</v>
      </c>
      <c r="L1963" t="s">
        <v>21</v>
      </c>
      <c r="M1963" s="42">
        <v>129112.45</v>
      </c>
      <c r="N1963" s="4">
        <v>51.077775019999997</v>
      </c>
      <c r="O1963" s="5">
        <v>6594776.6733999997</v>
      </c>
      <c r="P1963">
        <v>1962</v>
      </c>
    </row>
    <row r="1964" spans="1:16" hidden="1" x14ac:dyDescent="0.3">
      <c r="A1964" s="3">
        <v>43967</v>
      </c>
      <c r="B1964" s="3" t="str">
        <f t="shared" si="30"/>
        <v>Q2-2020</v>
      </c>
      <c r="C1964" t="s">
        <v>13</v>
      </c>
      <c r="D1964">
        <v>20</v>
      </c>
      <c r="E1964" t="s">
        <v>5</v>
      </c>
      <c r="F1964" s="1" t="str">
        <f>TEXT(EnergyDemand__2_14[[#This Row],[Date]],"yyyy")</f>
        <v>2020</v>
      </c>
      <c r="G1964">
        <v>4.5</v>
      </c>
      <c r="H1964">
        <v>18</v>
      </c>
      <c r="I1964">
        <v>10.7</v>
      </c>
      <c r="J1964">
        <v>0</v>
      </c>
      <c r="K1964" t="s">
        <v>21</v>
      </c>
      <c r="L1964" t="s">
        <v>21</v>
      </c>
      <c r="M1964" s="42">
        <v>110420.89</v>
      </c>
      <c r="N1964" s="4">
        <v>46.529095040000001</v>
      </c>
      <c r="O1964" s="5">
        <v>5137784.0851999996</v>
      </c>
      <c r="P1964">
        <v>1963</v>
      </c>
    </row>
    <row r="1965" spans="1:16" hidden="1" x14ac:dyDescent="0.3">
      <c r="A1965" s="3">
        <v>43968</v>
      </c>
      <c r="B1965" s="3" t="str">
        <f t="shared" si="30"/>
        <v>Q2-2020</v>
      </c>
      <c r="C1965" t="s">
        <v>13</v>
      </c>
      <c r="D1965">
        <v>20</v>
      </c>
      <c r="E1965" t="s">
        <v>6</v>
      </c>
      <c r="F1965" s="1" t="str">
        <f>TEXT(EnergyDemand__2_14[[#This Row],[Date]],"yyyy")</f>
        <v>2020</v>
      </c>
      <c r="G1965">
        <v>5.0999999999999996</v>
      </c>
      <c r="H1965">
        <v>18.5</v>
      </c>
      <c r="I1965">
        <v>10.6</v>
      </c>
      <c r="J1965">
        <v>0</v>
      </c>
      <c r="K1965" t="s">
        <v>21</v>
      </c>
      <c r="L1965" t="s">
        <v>21</v>
      </c>
      <c r="M1965" s="42">
        <v>109774.425</v>
      </c>
      <c r="N1965" s="4">
        <v>47.157281560000001</v>
      </c>
      <c r="O1965" s="5">
        <v>5176663.4677999998</v>
      </c>
      <c r="P1965">
        <v>1964</v>
      </c>
    </row>
    <row r="1966" spans="1:16" hidden="1" x14ac:dyDescent="0.3">
      <c r="A1966" s="3">
        <v>43969</v>
      </c>
      <c r="B1966" s="3" t="str">
        <f t="shared" si="30"/>
        <v>Q2-2020</v>
      </c>
      <c r="C1966" t="s">
        <v>13</v>
      </c>
      <c r="D1966">
        <v>21</v>
      </c>
      <c r="E1966" t="s">
        <v>7</v>
      </c>
      <c r="F1966" s="1" t="str">
        <f>TEXT(EnergyDemand__2_14[[#This Row],[Date]],"yyyy")</f>
        <v>2020</v>
      </c>
      <c r="G1966">
        <v>5.5</v>
      </c>
      <c r="H1966">
        <v>19.399999999999999</v>
      </c>
      <c r="I1966">
        <v>10.5</v>
      </c>
      <c r="J1966">
        <v>0</v>
      </c>
      <c r="K1966" t="s">
        <v>21</v>
      </c>
      <c r="L1966" t="s">
        <v>21</v>
      </c>
      <c r="M1966" s="42">
        <v>120076.645</v>
      </c>
      <c r="N1966" s="4">
        <v>44.491085740000003</v>
      </c>
      <c r="O1966" s="5">
        <v>5342340.3081</v>
      </c>
      <c r="P1966">
        <v>1965</v>
      </c>
    </row>
    <row r="1967" spans="1:16" hidden="1" x14ac:dyDescent="0.3">
      <c r="A1967" s="3">
        <v>43970</v>
      </c>
      <c r="B1967" s="3" t="str">
        <f t="shared" si="30"/>
        <v>Q2-2020</v>
      </c>
      <c r="C1967" t="s">
        <v>13</v>
      </c>
      <c r="D1967">
        <v>21</v>
      </c>
      <c r="E1967" t="s">
        <v>8</v>
      </c>
      <c r="F1967" s="1" t="str">
        <f>TEXT(EnergyDemand__2_14[[#This Row],[Date]],"yyyy")</f>
        <v>2020</v>
      </c>
      <c r="G1967">
        <v>8.1</v>
      </c>
      <c r="H1967">
        <v>17.7</v>
      </c>
      <c r="I1967">
        <v>4.9000000000000004</v>
      </c>
      <c r="J1967">
        <v>0</v>
      </c>
      <c r="K1967" t="s">
        <v>21</v>
      </c>
      <c r="L1967" t="s">
        <v>21</v>
      </c>
      <c r="M1967" s="42">
        <v>119789.97</v>
      </c>
      <c r="N1967" s="4">
        <v>44.374805960000003</v>
      </c>
      <c r="O1967" s="5">
        <v>5315656.6747000003</v>
      </c>
      <c r="P1967">
        <v>1966</v>
      </c>
    </row>
    <row r="1968" spans="1:16" hidden="1" x14ac:dyDescent="0.3">
      <c r="A1968" s="3">
        <v>43971</v>
      </c>
      <c r="B1968" s="3" t="str">
        <f t="shared" si="30"/>
        <v>Q2-2020</v>
      </c>
      <c r="C1968" t="s">
        <v>13</v>
      </c>
      <c r="D1968">
        <v>21</v>
      </c>
      <c r="E1968" t="s">
        <v>9</v>
      </c>
      <c r="F1968" s="1" t="str">
        <f>TEXT(EnergyDemand__2_14[[#This Row],[Date]],"yyyy")</f>
        <v>2020</v>
      </c>
      <c r="G1968">
        <v>10.3</v>
      </c>
      <c r="H1968">
        <v>15.8</v>
      </c>
      <c r="I1968">
        <v>7.8</v>
      </c>
      <c r="J1968">
        <v>15.6</v>
      </c>
      <c r="K1968" t="s">
        <v>21</v>
      </c>
      <c r="L1968" t="s">
        <v>21</v>
      </c>
      <c r="M1968" s="42">
        <v>119803.985</v>
      </c>
      <c r="N1968" s="4">
        <v>40.056890670000001</v>
      </c>
      <c r="O1968" s="5">
        <v>4798975.1289999997</v>
      </c>
      <c r="P1968">
        <v>1967</v>
      </c>
    </row>
    <row r="1969" spans="1:16" hidden="1" x14ac:dyDescent="0.3">
      <c r="A1969" s="3">
        <v>43972</v>
      </c>
      <c r="B1969" s="3" t="str">
        <f t="shared" si="30"/>
        <v>Q2-2020</v>
      </c>
      <c r="C1969" t="s">
        <v>13</v>
      </c>
      <c r="D1969">
        <v>21</v>
      </c>
      <c r="E1969" t="s">
        <v>3</v>
      </c>
      <c r="F1969" s="1" t="str">
        <f>TEXT(EnergyDemand__2_14[[#This Row],[Date]],"yyyy")</f>
        <v>2020</v>
      </c>
      <c r="G1969">
        <v>9.4</v>
      </c>
      <c r="H1969">
        <v>13.7</v>
      </c>
      <c r="I1969">
        <v>6.6</v>
      </c>
      <c r="J1969">
        <v>12.4</v>
      </c>
      <c r="K1969" t="s">
        <v>21</v>
      </c>
      <c r="L1969" t="s">
        <v>21</v>
      </c>
      <c r="M1969" s="42">
        <v>127563.61</v>
      </c>
      <c r="N1969" s="4">
        <v>58.074876109999998</v>
      </c>
      <c r="O1969" s="5">
        <v>7408240.8469000002</v>
      </c>
      <c r="P1969">
        <v>1968</v>
      </c>
    </row>
    <row r="1970" spans="1:16" hidden="1" x14ac:dyDescent="0.3">
      <c r="A1970" s="3">
        <v>43973</v>
      </c>
      <c r="B1970" s="3" t="str">
        <f t="shared" si="30"/>
        <v>Q2-2020</v>
      </c>
      <c r="C1970" t="s">
        <v>13</v>
      </c>
      <c r="D1970">
        <v>21</v>
      </c>
      <c r="E1970" t="s">
        <v>4</v>
      </c>
      <c r="F1970" s="1" t="str">
        <f>TEXT(EnergyDemand__2_14[[#This Row],[Date]],"yyyy")</f>
        <v>2020</v>
      </c>
      <c r="G1970">
        <v>9.1</v>
      </c>
      <c r="H1970">
        <v>13.6</v>
      </c>
      <c r="I1970">
        <v>7.8</v>
      </c>
      <c r="J1970">
        <v>11.4</v>
      </c>
      <c r="K1970" t="s">
        <v>21</v>
      </c>
      <c r="L1970" t="s">
        <v>21</v>
      </c>
      <c r="M1970" s="42">
        <v>130472.2</v>
      </c>
      <c r="N1970" s="4">
        <v>69.661220639999996</v>
      </c>
      <c r="O1970" s="5">
        <v>9088852.7116</v>
      </c>
      <c r="P1970">
        <v>1969</v>
      </c>
    </row>
    <row r="1971" spans="1:16" hidden="1" x14ac:dyDescent="0.3">
      <c r="A1971" s="3">
        <v>43974</v>
      </c>
      <c r="B1971" s="3" t="str">
        <f t="shared" si="30"/>
        <v>Q2-2020</v>
      </c>
      <c r="C1971" t="s">
        <v>13</v>
      </c>
      <c r="D1971">
        <v>21</v>
      </c>
      <c r="E1971" t="s">
        <v>5</v>
      </c>
      <c r="F1971" s="1" t="str">
        <f>TEXT(EnergyDemand__2_14[[#This Row],[Date]],"yyyy")</f>
        <v>2020</v>
      </c>
      <c r="G1971">
        <v>9.4</v>
      </c>
      <c r="H1971">
        <v>13.5</v>
      </c>
      <c r="I1971">
        <v>5.8</v>
      </c>
      <c r="J1971">
        <v>0</v>
      </c>
      <c r="K1971" t="s">
        <v>21</v>
      </c>
      <c r="L1971" t="s">
        <v>21</v>
      </c>
      <c r="M1971" s="42">
        <v>115234.32</v>
      </c>
      <c r="N1971" s="4">
        <v>40.605164469999998</v>
      </c>
      <c r="O1971" s="5">
        <v>4679108.5162000004</v>
      </c>
      <c r="P1971">
        <v>1970</v>
      </c>
    </row>
    <row r="1972" spans="1:16" hidden="1" x14ac:dyDescent="0.3">
      <c r="A1972" s="3">
        <v>43975</v>
      </c>
      <c r="B1972" s="3" t="str">
        <f t="shared" si="30"/>
        <v>Q2-2020</v>
      </c>
      <c r="C1972" t="s">
        <v>13</v>
      </c>
      <c r="D1972">
        <v>21</v>
      </c>
      <c r="E1972" t="s">
        <v>6</v>
      </c>
      <c r="F1972" s="1" t="str">
        <f>TEXT(EnergyDemand__2_14[[#This Row],[Date]],"yyyy")</f>
        <v>2020</v>
      </c>
      <c r="G1972">
        <v>10.9</v>
      </c>
      <c r="H1972">
        <v>13.8</v>
      </c>
      <c r="I1972">
        <v>7.9</v>
      </c>
      <c r="J1972">
        <v>3</v>
      </c>
      <c r="K1972" t="s">
        <v>21</v>
      </c>
      <c r="L1972" t="s">
        <v>21</v>
      </c>
      <c r="M1972" s="42">
        <v>109579.82</v>
      </c>
      <c r="N1972" s="4">
        <v>39.993102280000002</v>
      </c>
      <c r="O1972" s="5">
        <v>4382436.9490999999</v>
      </c>
      <c r="P1972">
        <v>1971</v>
      </c>
    </row>
    <row r="1973" spans="1:16" hidden="1" x14ac:dyDescent="0.3">
      <c r="A1973" s="3">
        <v>43976</v>
      </c>
      <c r="B1973" s="3" t="str">
        <f t="shared" si="30"/>
        <v>Q2-2020</v>
      </c>
      <c r="C1973" t="s">
        <v>13</v>
      </c>
      <c r="D1973">
        <v>22</v>
      </c>
      <c r="E1973" t="s">
        <v>7</v>
      </c>
      <c r="F1973" s="1" t="str">
        <f>TEXT(EnergyDemand__2_14[[#This Row],[Date]],"yyyy")</f>
        <v>2020</v>
      </c>
      <c r="G1973">
        <v>5.5</v>
      </c>
      <c r="H1973">
        <v>16</v>
      </c>
      <c r="I1973">
        <v>10</v>
      </c>
      <c r="J1973">
        <v>0</v>
      </c>
      <c r="K1973" t="s">
        <v>21</v>
      </c>
      <c r="L1973" t="s">
        <v>21</v>
      </c>
      <c r="M1973" s="42">
        <v>125532.575</v>
      </c>
      <c r="N1973" s="4">
        <v>46.784888840000001</v>
      </c>
      <c r="O1973" s="5">
        <v>5873027.5672000004</v>
      </c>
      <c r="P1973">
        <v>1972</v>
      </c>
    </row>
    <row r="1974" spans="1:16" hidden="1" x14ac:dyDescent="0.3">
      <c r="A1974" s="3">
        <v>43977</v>
      </c>
      <c r="B1974" s="3" t="str">
        <f t="shared" si="30"/>
        <v>Q2-2020</v>
      </c>
      <c r="C1974" t="s">
        <v>13</v>
      </c>
      <c r="D1974">
        <v>22</v>
      </c>
      <c r="E1974" t="s">
        <v>8</v>
      </c>
      <c r="F1974" s="1" t="str">
        <f>TEXT(EnergyDemand__2_14[[#This Row],[Date]],"yyyy")</f>
        <v>2020</v>
      </c>
      <c r="G1974">
        <v>5.4</v>
      </c>
      <c r="H1974">
        <v>18.5</v>
      </c>
      <c r="I1974">
        <v>9.4</v>
      </c>
      <c r="J1974">
        <v>0</v>
      </c>
      <c r="K1974" t="s">
        <v>21</v>
      </c>
      <c r="L1974" t="s">
        <v>21</v>
      </c>
      <c r="M1974" s="42">
        <v>126788.83500000001</v>
      </c>
      <c r="N1974" s="4">
        <v>46.707466500000002</v>
      </c>
      <c r="O1974" s="5">
        <v>5921985.2632999998</v>
      </c>
      <c r="P1974">
        <v>1973</v>
      </c>
    </row>
    <row r="1975" spans="1:16" hidden="1" x14ac:dyDescent="0.3">
      <c r="A1975" s="3">
        <v>43978</v>
      </c>
      <c r="B1975" s="3" t="str">
        <f t="shared" si="30"/>
        <v>Q2-2020</v>
      </c>
      <c r="C1975" t="s">
        <v>13</v>
      </c>
      <c r="D1975">
        <v>22</v>
      </c>
      <c r="E1975" t="s">
        <v>9</v>
      </c>
      <c r="F1975" s="1" t="str">
        <f>TEXT(EnergyDemand__2_14[[#This Row],[Date]],"yyyy")</f>
        <v>2020</v>
      </c>
      <c r="G1975">
        <v>5.9</v>
      </c>
      <c r="H1975">
        <v>17.100000000000001</v>
      </c>
      <c r="I1975">
        <v>7.8</v>
      </c>
      <c r="J1975">
        <v>0</v>
      </c>
      <c r="K1975" t="s">
        <v>22</v>
      </c>
      <c r="L1975" t="s">
        <v>21</v>
      </c>
      <c r="M1975" s="42">
        <v>124189.8</v>
      </c>
      <c r="N1975" s="4">
        <v>50.44310686</v>
      </c>
      <c r="O1975" s="5">
        <v>6264519.3523000004</v>
      </c>
      <c r="P1975">
        <v>1974</v>
      </c>
    </row>
    <row r="1976" spans="1:16" hidden="1" x14ac:dyDescent="0.3">
      <c r="A1976" s="3">
        <v>43979</v>
      </c>
      <c r="B1976" s="3" t="str">
        <f t="shared" si="30"/>
        <v>Q2-2020</v>
      </c>
      <c r="C1976" t="s">
        <v>13</v>
      </c>
      <c r="D1976">
        <v>22</v>
      </c>
      <c r="E1976" t="s">
        <v>3</v>
      </c>
      <c r="F1976" s="1" t="str">
        <f>TEXT(EnergyDemand__2_14[[#This Row],[Date]],"yyyy")</f>
        <v>2020</v>
      </c>
      <c r="G1976">
        <v>12.1</v>
      </c>
      <c r="H1976">
        <v>17.600000000000001</v>
      </c>
      <c r="I1976">
        <v>6.7</v>
      </c>
      <c r="J1976">
        <v>0</v>
      </c>
      <c r="K1976" t="s">
        <v>22</v>
      </c>
      <c r="L1976" t="s">
        <v>21</v>
      </c>
      <c r="M1976" s="42">
        <v>124062.485</v>
      </c>
      <c r="N1976" s="4">
        <v>65.360378650000001</v>
      </c>
      <c r="O1976" s="5">
        <v>8108770.9959000004</v>
      </c>
      <c r="P1976">
        <v>1975</v>
      </c>
    </row>
    <row r="1977" spans="1:16" hidden="1" x14ac:dyDescent="0.3">
      <c r="A1977" s="3">
        <v>43980</v>
      </c>
      <c r="B1977" s="3" t="str">
        <f t="shared" si="30"/>
        <v>Q2-2020</v>
      </c>
      <c r="C1977" t="s">
        <v>13</v>
      </c>
      <c r="D1977">
        <v>22</v>
      </c>
      <c r="E1977" t="s">
        <v>4</v>
      </c>
      <c r="F1977" s="1" t="str">
        <f>TEXT(EnergyDemand__2_14[[#This Row],[Date]],"yyyy")</f>
        <v>2020</v>
      </c>
      <c r="G1977">
        <v>7.2</v>
      </c>
      <c r="H1977">
        <v>17.100000000000001</v>
      </c>
      <c r="I1977">
        <v>9.6</v>
      </c>
      <c r="J1977">
        <v>0</v>
      </c>
      <c r="K1977" t="s">
        <v>22</v>
      </c>
      <c r="L1977" t="s">
        <v>21</v>
      </c>
      <c r="M1977" s="42">
        <v>120072.09</v>
      </c>
      <c r="N1977" s="4">
        <v>50.142944370000002</v>
      </c>
      <c r="O1977" s="5">
        <v>6020768.1293000001</v>
      </c>
      <c r="P1977">
        <v>1976</v>
      </c>
    </row>
    <row r="1978" spans="1:16" hidden="1" x14ac:dyDescent="0.3">
      <c r="A1978" s="3">
        <v>43981</v>
      </c>
      <c r="B1978" s="3" t="str">
        <f t="shared" si="30"/>
        <v>Q2-2020</v>
      </c>
      <c r="C1978" t="s">
        <v>13</v>
      </c>
      <c r="D1978">
        <v>22</v>
      </c>
      <c r="E1978" t="s">
        <v>5</v>
      </c>
      <c r="F1978" s="1" t="str">
        <f>TEXT(EnergyDemand__2_14[[#This Row],[Date]],"yyyy")</f>
        <v>2020</v>
      </c>
      <c r="G1978">
        <v>8.1</v>
      </c>
      <c r="H1978">
        <v>17.100000000000001</v>
      </c>
      <c r="I1978">
        <v>9.3000000000000007</v>
      </c>
      <c r="J1978">
        <v>0</v>
      </c>
      <c r="K1978" t="s">
        <v>22</v>
      </c>
      <c r="L1978" t="s">
        <v>21</v>
      </c>
      <c r="M1978" s="42">
        <v>102231.77</v>
      </c>
      <c r="N1978" s="4">
        <v>21.75529586</v>
      </c>
      <c r="O1978" s="5">
        <v>2224082.4026000001</v>
      </c>
      <c r="P1978">
        <v>1977</v>
      </c>
    </row>
    <row r="1979" spans="1:16" hidden="1" x14ac:dyDescent="0.3">
      <c r="A1979" s="3">
        <v>43982</v>
      </c>
      <c r="B1979" s="3" t="str">
        <f t="shared" si="30"/>
        <v>Q2-2020</v>
      </c>
      <c r="C1979" t="s">
        <v>13</v>
      </c>
      <c r="D1979">
        <v>22</v>
      </c>
      <c r="E1979" t="s">
        <v>6</v>
      </c>
      <c r="F1979" s="1" t="str">
        <f>TEXT(EnergyDemand__2_14[[#This Row],[Date]],"yyyy")</f>
        <v>2020</v>
      </c>
      <c r="G1979">
        <v>12.4</v>
      </c>
      <c r="H1979">
        <v>17.8</v>
      </c>
      <c r="I1979">
        <v>8</v>
      </c>
      <c r="J1979">
        <v>0</v>
      </c>
      <c r="K1979" t="s">
        <v>22</v>
      </c>
      <c r="L1979" t="s">
        <v>21</v>
      </c>
      <c r="M1979" s="42">
        <v>102684.59</v>
      </c>
      <c r="N1979" s="4">
        <v>30.299929980000002</v>
      </c>
      <c r="O1979" s="5">
        <v>3111335.8870000001</v>
      </c>
      <c r="P1979">
        <v>1978</v>
      </c>
    </row>
    <row r="1980" spans="1:16" hidden="1" x14ac:dyDescent="0.3">
      <c r="A1980" s="3">
        <v>43983</v>
      </c>
      <c r="B1980" s="3" t="str">
        <f t="shared" si="30"/>
        <v>Q2-2020</v>
      </c>
      <c r="C1980" t="s">
        <v>14</v>
      </c>
      <c r="D1980">
        <v>23</v>
      </c>
      <c r="E1980" t="s">
        <v>7</v>
      </c>
      <c r="F1980" s="1" t="str">
        <f>TEXT(EnergyDemand__2_14[[#This Row],[Date]],"yyyy")</f>
        <v>2020</v>
      </c>
      <c r="G1980">
        <v>9.3000000000000007</v>
      </c>
      <c r="H1980">
        <v>11.2</v>
      </c>
      <c r="I1980">
        <v>2.6</v>
      </c>
      <c r="J1980">
        <v>5</v>
      </c>
      <c r="K1980" t="s">
        <v>22</v>
      </c>
      <c r="L1980" t="s">
        <v>21</v>
      </c>
      <c r="M1980" s="42">
        <v>132039.70499999999</v>
      </c>
      <c r="N1980" s="4">
        <v>35.150957130000002</v>
      </c>
      <c r="O1980" s="5">
        <v>4641322.0098999999</v>
      </c>
      <c r="P1980">
        <v>1979</v>
      </c>
    </row>
    <row r="1981" spans="1:16" hidden="1" x14ac:dyDescent="0.3">
      <c r="A1981" s="3">
        <v>43984</v>
      </c>
      <c r="B1981" s="3" t="str">
        <f t="shared" si="30"/>
        <v>Q2-2020</v>
      </c>
      <c r="C1981" t="s">
        <v>14</v>
      </c>
      <c r="D1981">
        <v>23</v>
      </c>
      <c r="E1981" t="s">
        <v>8</v>
      </c>
      <c r="F1981" s="1" t="str">
        <f>TEXT(EnergyDemand__2_14[[#This Row],[Date]],"yyyy")</f>
        <v>2020</v>
      </c>
      <c r="G1981">
        <v>8.4</v>
      </c>
      <c r="H1981">
        <v>15.6</v>
      </c>
      <c r="I1981">
        <v>4.9000000000000004</v>
      </c>
      <c r="J1981">
        <v>11.6</v>
      </c>
      <c r="K1981" t="s">
        <v>22</v>
      </c>
      <c r="L1981" t="s">
        <v>21</v>
      </c>
      <c r="M1981" s="42">
        <v>132710.35999999999</v>
      </c>
      <c r="N1981" s="4">
        <v>40.304546930000001</v>
      </c>
      <c r="O1981" s="5">
        <v>5348830.9326999998</v>
      </c>
      <c r="P1981">
        <v>1980</v>
      </c>
    </row>
    <row r="1982" spans="1:16" hidden="1" x14ac:dyDescent="0.3">
      <c r="A1982" s="3">
        <v>43985</v>
      </c>
      <c r="B1982" s="3" t="str">
        <f t="shared" si="30"/>
        <v>Q2-2020</v>
      </c>
      <c r="C1982" t="s">
        <v>14</v>
      </c>
      <c r="D1982">
        <v>23</v>
      </c>
      <c r="E1982" t="s">
        <v>9</v>
      </c>
      <c r="F1982" s="1" t="str">
        <f>TEXT(EnergyDemand__2_14[[#This Row],[Date]],"yyyy")</f>
        <v>2020</v>
      </c>
      <c r="G1982">
        <v>10.5</v>
      </c>
      <c r="H1982">
        <v>14.1</v>
      </c>
      <c r="I1982">
        <v>7.3</v>
      </c>
      <c r="J1982">
        <v>0.6</v>
      </c>
      <c r="K1982" t="s">
        <v>22</v>
      </c>
      <c r="L1982" t="s">
        <v>21</v>
      </c>
      <c r="M1982" s="42">
        <v>130801.825</v>
      </c>
      <c r="N1982" s="4">
        <v>46.17833796</v>
      </c>
      <c r="O1982" s="5">
        <v>6040210.8805999998</v>
      </c>
      <c r="P1982">
        <v>1981</v>
      </c>
    </row>
    <row r="1983" spans="1:16" hidden="1" x14ac:dyDescent="0.3">
      <c r="A1983" s="3">
        <v>43986</v>
      </c>
      <c r="B1983" s="3" t="str">
        <f t="shared" si="30"/>
        <v>Q2-2020</v>
      </c>
      <c r="C1983" t="s">
        <v>14</v>
      </c>
      <c r="D1983">
        <v>23</v>
      </c>
      <c r="E1983" t="s">
        <v>3</v>
      </c>
      <c r="F1983" s="1" t="str">
        <f>TEXT(EnergyDemand__2_14[[#This Row],[Date]],"yyyy")</f>
        <v>2020</v>
      </c>
      <c r="G1983">
        <v>9.3000000000000007</v>
      </c>
      <c r="H1983">
        <v>13.8</v>
      </c>
      <c r="I1983">
        <v>9.3000000000000007</v>
      </c>
      <c r="J1983">
        <v>0</v>
      </c>
      <c r="K1983" t="s">
        <v>22</v>
      </c>
      <c r="L1983" t="s">
        <v>21</v>
      </c>
      <c r="M1983" s="42">
        <v>133322.02499999999</v>
      </c>
      <c r="N1983" s="4">
        <v>52.411741579999997</v>
      </c>
      <c r="O1983" s="5">
        <v>6987639.5212000003</v>
      </c>
      <c r="P1983">
        <v>1982</v>
      </c>
    </row>
    <row r="1984" spans="1:16" hidden="1" x14ac:dyDescent="0.3">
      <c r="A1984" s="3">
        <v>43987</v>
      </c>
      <c r="B1984" s="3" t="str">
        <f t="shared" si="30"/>
        <v>Q2-2020</v>
      </c>
      <c r="C1984" t="s">
        <v>14</v>
      </c>
      <c r="D1984">
        <v>23</v>
      </c>
      <c r="E1984" t="s">
        <v>4</v>
      </c>
      <c r="F1984" s="1" t="str">
        <f>TEXT(EnergyDemand__2_14[[#This Row],[Date]],"yyyy")</f>
        <v>2020</v>
      </c>
      <c r="G1984">
        <v>4.0999999999999996</v>
      </c>
      <c r="H1984">
        <v>14.6</v>
      </c>
      <c r="I1984">
        <v>9.4</v>
      </c>
      <c r="J1984">
        <v>0</v>
      </c>
      <c r="K1984" t="s">
        <v>22</v>
      </c>
      <c r="L1984" t="s">
        <v>21</v>
      </c>
      <c r="M1984" s="42">
        <v>137368.465</v>
      </c>
      <c r="N1984" s="4">
        <v>62.033443830000003</v>
      </c>
      <c r="O1984" s="5">
        <v>8521438.9575999994</v>
      </c>
      <c r="P1984">
        <v>1983</v>
      </c>
    </row>
    <row r="1985" spans="1:16" hidden="1" x14ac:dyDescent="0.3">
      <c r="A1985" s="3">
        <v>43988</v>
      </c>
      <c r="B1985" s="3" t="str">
        <f t="shared" si="30"/>
        <v>Q2-2020</v>
      </c>
      <c r="C1985" t="s">
        <v>14</v>
      </c>
      <c r="D1985">
        <v>23</v>
      </c>
      <c r="E1985" t="s">
        <v>5</v>
      </c>
      <c r="F1985" s="1" t="str">
        <f>TEXT(EnergyDemand__2_14[[#This Row],[Date]],"yyyy")</f>
        <v>2020</v>
      </c>
      <c r="G1985">
        <v>6</v>
      </c>
      <c r="H1985">
        <v>13.3</v>
      </c>
      <c r="I1985">
        <v>6.6</v>
      </c>
      <c r="J1985">
        <v>0</v>
      </c>
      <c r="K1985" t="s">
        <v>22</v>
      </c>
      <c r="L1985" t="s">
        <v>21</v>
      </c>
      <c r="M1985" s="42">
        <v>126427.92</v>
      </c>
      <c r="N1985" s="4">
        <v>51.805299679999997</v>
      </c>
      <c r="O1985" s="5">
        <v>6549636.2834999999</v>
      </c>
      <c r="P1985">
        <v>1984</v>
      </c>
    </row>
    <row r="1986" spans="1:16" hidden="1" x14ac:dyDescent="0.3">
      <c r="A1986" s="3">
        <v>43989</v>
      </c>
      <c r="B1986" s="3" t="str">
        <f t="shared" ref="B1986:B2049" si="31">"Q" &amp;INT((MONTH(A1986)+2)/3) &amp; "-" &amp; YEAR(A1986)</f>
        <v>Q2-2020</v>
      </c>
      <c r="C1986" t="s">
        <v>14</v>
      </c>
      <c r="D1986">
        <v>23</v>
      </c>
      <c r="E1986" t="s">
        <v>6</v>
      </c>
      <c r="F1986" s="1" t="str">
        <f>TEXT(EnergyDemand__2_14[[#This Row],[Date]],"yyyy")</f>
        <v>2020</v>
      </c>
      <c r="G1986">
        <v>7.9</v>
      </c>
      <c r="H1986">
        <v>11.8</v>
      </c>
      <c r="I1986">
        <v>6.3</v>
      </c>
      <c r="J1986">
        <v>0</v>
      </c>
      <c r="K1986" t="s">
        <v>22</v>
      </c>
      <c r="L1986" t="s">
        <v>21</v>
      </c>
      <c r="M1986" s="42">
        <v>119524.41</v>
      </c>
      <c r="N1986" s="4">
        <v>52.567743700000001</v>
      </c>
      <c r="O1986" s="5">
        <v>6283128.5508000003</v>
      </c>
      <c r="P1986">
        <v>1985</v>
      </c>
    </row>
    <row r="1987" spans="1:16" hidden="1" x14ac:dyDescent="0.3">
      <c r="A1987" s="3">
        <v>43990</v>
      </c>
      <c r="B1987" s="3" t="str">
        <f t="shared" si="31"/>
        <v>Q2-2020</v>
      </c>
      <c r="C1987" t="s">
        <v>14</v>
      </c>
      <c r="D1987">
        <v>24</v>
      </c>
      <c r="E1987" t="s">
        <v>7</v>
      </c>
      <c r="F1987" s="1" t="str">
        <f>TEXT(EnergyDemand__2_14[[#This Row],[Date]],"yyyy")</f>
        <v>2020</v>
      </c>
      <c r="G1987">
        <v>4.5</v>
      </c>
      <c r="H1987">
        <v>12.6</v>
      </c>
      <c r="I1987">
        <v>8.8000000000000007</v>
      </c>
      <c r="J1987">
        <v>0</v>
      </c>
      <c r="K1987" t="s">
        <v>22</v>
      </c>
      <c r="L1987" t="s">
        <v>22</v>
      </c>
      <c r="M1987" s="42">
        <v>124792.97500000001</v>
      </c>
      <c r="N1987" s="4">
        <v>64.935526899999999</v>
      </c>
      <c r="O1987" s="5">
        <v>8103497.585</v>
      </c>
      <c r="P1987">
        <v>1986</v>
      </c>
    </row>
    <row r="1988" spans="1:16" hidden="1" x14ac:dyDescent="0.3">
      <c r="A1988" s="3">
        <v>43991</v>
      </c>
      <c r="B1988" s="3" t="str">
        <f t="shared" si="31"/>
        <v>Q2-2020</v>
      </c>
      <c r="C1988" t="s">
        <v>14</v>
      </c>
      <c r="D1988">
        <v>24</v>
      </c>
      <c r="E1988" t="s">
        <v>8</v>
      </c>
      <c r="F1988" s="1" t="str">
        <f>TEXT(EnergyDemand__2_14[[#This Row],[Date]],"yyyy")</f>
        <v>2020</v>
      </c>
      <c r="G1988">
        <v>2</v>
      </c>
      <c r="H1988">
        <v>15.3</v>
      </c>
      <c r="I1988">
        <v>9.3000000000000007</v>
      </c>
      <c r="J1988">
        <v>0.2</v>
      </c>
      <c r="K1988" t="s">
        <v>22</v>
      </c>
      <c r="L1988" t="s">
        <v>21</v>
      </c>
      <c r="M1988" s="42">
        <v>141571.29500000001</v>
      </c>
      <c r="N1988" s="4">
        <v>134.74761480000001</v>
      </c>
      <c r="O1988" s="5">
        <v>19076394.325399999</v>
      </c>
      <c r="P1988">
        <v>1987</v>
      </c>
    </row>
    <row r="1989" spans="1:16" hidden="1" x14ac:dyDescent="0.3">
      <c r="A1989" s="3">
        <v>43992</v>
      </c>
      <c r="B1989" s="3" t="str">
        <f t="shared" si="31"/>
        <v>Q2-2020</v>
      </c>
      <c r="C1989" t="s">
        <v>14</v>
      </c>
      <c r="D1989">
        <v>24</v>
      </c>
      <c r="E1989" t="s">
        <v>9</v>
      </c>
      <c r="F1989" s="1" t="str">
        <f>TEXT(EnergyDemand__2_14[[#This Row],[Date]],"yyyy")</f>
        <v>2020</v>
      </c>
      <c r="G1989">
        <v>3.9</v>
      </c>
      <c r="H1989">
        <v>16.7</v>
      </c>
      <c r="I1989">
        <v>8.8000000000000007</v>
      </c>
      <c r="J1989">
        <v>0</v>
      </c>
      <c r="K1989" t="s">
        <v>22</v>
      </c>
      <c r="L1989" t="s">
        <v>21</v>
      </c>
      <c r="M1989" s="42">
        <v>137795.79500000001</v>
      </c>
      <c r="N1989" s="4">
        <v>121.1776674</v>
      </c>
      <c r="O1989" s="5">
        <v>16697773.0156</v>
      </c>
      <c r="P1989">
        <v>1988</v>
      </c>
    </row>
    <row r="1990" spans="1:16" hidden="1" x14ac:dyDescent="0.3">
      <c r="A1990" s="3">
        <v>43993</v>
      </c>
      <c r="B1990" s="3" t="str">
        <f t="shared" si="31"/>
        <v>Q2-2020</v>
      </c>
      <c r="C1990" t="s">
        <v>14</v>
      </c>
      <c r="D1990">
        <v>24</v>
      </c>
      <c r="E1990" t="s">
        <v>3</v>
      </c>
      <c r="F1990" s="1" t="str">
        <f>TEXT(EnergyDemand__2_14[[#This Row],[Date]],"yyyy")</f>
        <v>2020</v>
      </c>
      <c r="G1990">
        <v>4.5</v>
      </c>
      <c r="H1990">
        <v>16.899999999999999</v>
      </c>
      <c r="I1990">
        <v>9.1</v>
      </c>
      <c r="J1990">
        <v>0</v>
      </c>
      <c r="K1990" t="s">
        <v>22</v>
      </c>
      <c r="L1990" t="s">
        <v>21</v>
      </c>
      <c r="M1990" s="42">
        <v>141444.44500000001</v>
      </c>
      <c r="N1990" s="4">
        <v>99.91431747</v>
      </c>
      <c r="O1990" s="5">
        <v>14132325.1821</v>
      </c>
      <c r="P1990">
        <v>1989</v>
      </c>
    </row>
    <row r="1991" spans="1:16" hidden="1" x14ac:dyDescent="0.3">
      <c r="A1991" s="3">
        <v>43994</v>
      </c>
      <c r="B1991" s="3" t="str">
        <f t="shared" si="31"/>
        <v>Q2-2020</v>
      </c>
      <c r="C1991" t="s">
        <v>14</v>
      </c>
      <c r="D1991">
        <v>24</v>
      </c>
      <c r="E1991" t="s">
        <v>4</v>
      </c>
      <c r="F1991" s="1" t="str">
        <f>TEXT(EnergyDemand__2_14[[#This Row],[Date]],"yyyy")</f>
        <v>2020</v>
      </c>
      <c r="G1991">
        <v>4.2</v>
      </c>
      <c r="H1991">
        <v>15.3</v>
      </c>
      <c r="I1991">
        <v>9.1999999999999993</v>
      </c>
      <c r="J1991">
        <v>0</v>
      </c>
      <c r="K1991" t="s">
        <v>22</v>
      </c>
      <c r="L1991" t="s">
        <v>21</v>
      </c>
      <c r="M1991" s="42">
        <v>134684.58499999999</v>
      </c>
      <c r="N1991" s="4">
        <v>50.250574039999997</v>
      </c>
      <c r="O1991" s="5">
        <v>6767977.7105999999</v>
      </c>
      <c r="P1991">
        <v>1990</v>
      </c>
    </row>
    <row r="1992" spans="1:16" hidden="1" x14ac:dyDescent="0.3">
      <c r="A1992" s="3">
        <v>43995</v>
      </c>
      <c r="B1992" s="3" t="str">
        <f t="shared" si="31"/>
        <v>Q2-2020</v>
      </c>
      <c r="C1992" t="s">
        <v>14</v>
      </c>
      <c r="D1992">
        <v>24</v>
      </c>
      <c r="E1992" t="s">
        <v>5</v>
      </c>
      <c r="F1992" s="1" t="str">
        <f>TEXT(EnergyDemand__2_14[[#This Row],[Date]],"yyyy")</f>
        <v>2020</v>
      </c>
      <c r="G1992">
        <v>5.7</v>
      </c>
      <c r="H1992">
        <v>16.399999999999999</v>
      </c>
      <c r="I1992">
        <v>3.4</v>
      </c>
      <c r="J1992">
        <v>0</v>
      </c>
      <c r="K1992" t="s">
        <v>22</v>
      </c>
      <c r="L1992" t="s">
        <v>21</v>
      </c>
      <c r="M1992" s="42">
        <v>117394.455</v>
      </c>
      <c r="N1992" s="4">
        <v>31.448271609999999</v>
      </c>
      <c r="O1992" s="5">
        <v>3691852.7063000002</v>
      </c>
      <c r="P1992">
        <v>1991</v>
      </c>
    </row>
    <row r="1993" spans="1:16" hidden="1" x14ac:dyDescent="0.3">
      <c r="A1993" s="3">
        <v>43996</v>
      </c>
      <c r="B1993" s="3" t="str">
        <f t="shared" si="31"/>
        <v>Q2-2020</v>
      </c>
      <c r="C1993" t="s">
        <v>14</v>
      </c>
      <c r="D1993">
        <v>24</v>
      </c>
      <c r="E1993" t="s">
        <v>6</v>
      </c>
      <c r="F1993" s="1" t="str">
        <f>TEXT(EnergyDemand__2_14[[#This Row],[Date]],"yyyy")</f>
        <v>2020</v>
      </c>
      <c r="G1993">
        <v>10.4</v>
      </c>
      <c r="H1993">
        <v>15.2</v>
      </c>
      <c r="I1993">
        <v>8</v>
      </c>
      <c r="J1993">
        <v>5.8</v>
      </c>
      <c r="K1993" t="s">
        <v>22</v>
      </c>
      <c r="L1993" t="s">
        <v>21</v>
      </c>
      <c r="M1993" s="42">
        <v>107553.005</v>
      </c>
      <c r="N1993" s="4">
        <v>24.879646619999999</v>
      </c>
      <c r="O1993" s="5">
        <v>2675880.7573000002</v>
      </c>
      <c r="P1993">
        <v>1992</v>
      </c>
    </row>
    <row r="1994" spans="1:16" hidden="1" x14ac:dyDescent="0.3">
      <c r="A1994" s="3">
        <v>43997</v>
      </c>
      <c r="B1994" s="3" t="str">
        <f t="shared" si="31"/>
        <v>Q2-2020</v>
      </c>
      <c r="C1994" t="s">
        <v>14</v>
      </c>
      <c r="D1994">
        <v>25</v>
      </c>
      <c r="E1994" t="s">
        <v>7</v>
      </c>
      <c r="F1994" s="1" t="str">
        <f>TEXT(EnergyDemand__2_14[[#This Row],[Date]],"yyyy")</f>
        <v>2020</v>
      </c>
      <c r="G1994">
        <v>11.6</v>
      </c>
      <c r="H1994">
        <v>18.399999999999999</v>
      </c>
      <c r="I1994">
        <v>8</v>
      </c>
      <c r="J1994">
        <v>0</v>
      </c>
      <c r="K1994" t="s">
        <v>22</v>
      </c>
      <c r="L1994" t="s">
        <v>21</v>
      </c>
      <c r="M1994" s="42">
        <v>121221.455</v>
      </c>
      <c r="N1994" s="4">
        <v>26.006880500000001</v>
      </c>
      <c r="O1994" s="5">
        <v>3152591.8942</v>
      </c>
      <c r="P1994">
        <v>1993</v>
      </c>
    </row>
    <row r="1995" spans="1:16" hidden="1" x14ac:dyDescent="0.3">
      <c r="A1995" s="3">
        <v>43998</v>
      </c>
      <c r="B1995" s="3" t="str">
        <f t="shared" si="31"/>
        <v>Q2-2020</v>
      </c>
      <c r="C1995" t="s">
        <v>14</v>
      </c>
      <c r="D1995">
        <v>25</v>
      </c>
      <c r="E1995" t="s">
        <v>8</v>
      </c>
      <c r="F1995" s="1" t="str">
        <f>TEXT(EnergyDemand__2_14[[#This Row],[Date]],"yyyy")</f>
        <v>2020</v>
      </c>
      <c r="G1995">
        <v>13</v>
      </c>
      <c r="H1995">
        <v>17.899999999999999</v>
      </c>
      <c r="I1995">
        <v>6.7</v>
      </c>
      <c r="J1995">
        <v>0</v>
      </c>
      <c r="K1995" t="s">
        <v>22</v>
      </c>
      <c r="L1995" t="s">
        <v>21</v>
      </c>
      <c r="M1995" s="42">
        <v>124473.67</v>
      </c>
      <c r="N1995" s="4">
        <v>34.230911220000003</v>
      </c>
      <c r="O1995" s="5">
        <v>4260847.1469999999</v>
      </c>
      <c r="P1995">
        <v>1994</v>
      </c>
    </row>
    <row r="1996" spans="1:16" hidden="1" x14ac:dyDescent="0.3">
      <c r="A1996" s="3">
        <v>43999</v>
      </c>
      <c r="B1996" s="3" t="str">
        <f t="shared" si="31"/>
        <v>Q2-2020</v>
      </c>
      <c r="C1996" t="s">
        <v>14</v>
      </c>
      <c r="D1996">
        <v>25</v>
      </c>
      <c r="E1996" t="s">
        <v>9</v>
      </c>
      <c r="F1996" s="1" t="str">
        <f>TEXT(EnergyDemand__2_14[[#This Row],[Date]],"yyyy")</f>
        <v>2020</v>
      </c>
      <c r="G1996">
        <v>10.199999999999999</v>
      </c>
      <c r="H1996">
        <v>14.6</v>
      </c>
      <c r="I1996">
        <v>8.5</v>
      </c>
      <c r="J1996">
        <v>0.4</v>
      </c>
      <c r="K1996" t="s">
        <v>22</v>
      </c>
      <c r="L1996" t="s">
        <v>21</v>
      </c>
      <c r="M1996" s="42">
        <v>133969.69</v>
      </c>
      <c r="N1996" s="4">
        <v>66.78362319</v>
      </c>
      <c r="O1996" s="5">
        <v>8946981.2958000004</v>
      </c>
      <c r="P1996">
        <v>1995</v>
      </c>
    </row>
    <row r="1997" spans="1:16" hidden="1" x14ac:dyDescent="0.3">
      <c r="A1997" s="3">
        <v>44000</v>
      </c>
      <c r="B1997" s="3" t="str">
        <f t="shared" si="31"/>
        <v>Q2-2020</v>
      </c>
      <c r="C1997" t="s">
        <v>14</v>
      </c>
      <c r="D1997">
        <v>25</v>
      </c>
      <c r="E1997" t="s">
        <v>3</v>
      </c>
      <c r="F1997" s="1" t="str">
        <f>TEXT(EnergyDemand__2_14[[#This Row],[Date]],"yyyy")</f>
        <v>2020</v>
      </c>
      <c r="G1997">
        <v>4.5999999999999996</v>
      </c>
      <c r="H1997">
        <v>16.899999999999999</v>
      </c>
      <c r="I1997">
        <v>9.1</v>
      </c>
      <c r="J1997">
        <v>0</v>
      </c>
      <c r="K1997" t="s">
        <v>22</v>
      </c>
      <c r="L1997" t="s">
        <v>21</v>
      </c>
      <c r="M1997" s="42">
        <v>130437.325</v>
      </c>
      <c r="N1997" s="4">
        <v>35.142928869999999</v>
      </c>
      <c r="O1997" s="5">
        <v>4583949.6344999997</v>
      </c>
      <c r="P1997">
        <v>1996</v>
      </c>
    </row>
    <row r="1998" spans="1:16" hidden="1" x14ac:dyDescent="0.3">
      <c r="A1998" s="3">
        <v>44001</v>
      </c>
      <c r="B1998" s="3" t="str">
        <f t="shared" si="31"/>
        <v>Q2-2020</v>
      </c>
      <c r="C1998" t="s">
        <v>14</v>
      </c>
      <c r="D1998">
        <v>25</v>
      </c>
      <c r="E1998" t="s">
        <v>4</v>
      </c>
      <c r="F1998" s="1" t="str">
        <f>TEXT(EnergyDemand__2_14[[#This Row],[Date]],"yyyy")</f>
        <v>2020</v>
      </c>
      <c r="G1998">
        <v>6.4</v>
      </c>
      <c r="H1998">
        <v>17.8</v>
      </c>
      <c r="I1998">
        <v>8.6</v>
      </c>
      <c r="J1998">
        <v>0</v>
      </c>
      <c r="K1998" t="s">
        <v>22</v>
      </c>
      <c r="L1998" t="s">
        <v>21</v>
      </c>
      <c r="M1998" s="42">
        <v>120149.435</v>
      </c>
      <c r="N1998" s="4">
        <v>30.518706590000001</v>
      </c>
      <c r="O1998" s="5">
        <v>3666805.3536999999</v>
      </c>
      <c r="P1998">
        <v>1997</v>
      </c>
    </row>
    <row r="1999" spans="1:16" hidden="1" x14ac:dyDescent="0.3">
      <c r="A1999" s="3">
        <v>44002</v>
      </c>
      <c r="B1999" s="3" t="str">
        <f t="shared" si="31"/>
        <v>Q2-2020</v>
      </c>
      <c r="C1999" t="s">
        <v>14</v>
      </c>
      <c r="D1999">
        <v>25</v>
      </c>
      <c r="E1999" t="s">
        <v>5</v>
      </c>
      <c r="F1999" s="1" t="str">
        <f>TEXT(EnergyDemand__2_14[[#This Row],[Date]],"yyyy")</f>
        <v>2020</v>
      </c>
      <c r="G1999">
        <v>12.8</v>
      </c>
      <c r="H1999">
        <v>16.899999999999999</v>
      </c>
      <c r="I1999">
        <v>8.5</v>
      </c>
      <c r="J1999">
        <v>1.4</v>
      </c>
      <c r="K1999" t="s">
        <v>22</v>
      </c>
      <c r="L1999" t="s">
        <v>21</v>
      </c>
      <c r="M1999" s="42">
        <v>109644.69500000001</v>
      </c>
      <c r="N1999" s="4">
        <v>34.059332099999999</v>
      </c>
      <c r="O1999" s="5">
        <v>3734425.08</v>
      </c>
      <c r="P1999">
        <v>1998</v>
      </c>
    </row>
    <row r="2000" spans="1:16" hidden="1" x14ac:dyDescent="0.3">
      <c r="A2000" s="3">
        <v>44003</v>
      </c>
      <c r="B2000" s="3" t="str">
        <f t="shared" si="31"/>
        <v>Q2-2020</v>
      </c>
      <c r="C2000" t="s">
        <v>14</v>
      </c>
      <c r="D2000">
        <v>25</v>
      </c>
      <c r="E2000" t="s">
        <v>6</v>
      </c>
      <c r="F2000" s="1" t="str">
        <f>TEXT(EnergyDemand__2_14[[#This Row],[Date]],"yyyy")</f>
        <v>2020</v>
      </c>
      <c r="G2000">
        <v>6.9</v>
      </c>
      <c r="H2000">
        <v>12</v>
      </c>
      <c r="I2000">
        <v>4.9000000000000004</v>
      </c>
      <c r="J2000">
        <v>0</v>
      </c>
      <c r="K2000" t="s">
        <v>22</v>
      </c>
      <c r="L2000" t="s">
        <v>21</v>
      </c>
      <c r="M2000" s="42">
        <v>121528.375</v>
      </c>
      <c r="N2000" s="4">
        <v>36.994378519999998</v>
      </c>
      <c r="O2000" s="5">
        <v>4495866.7056999998</v>
      </c>
      <c r="P2000">
        <v>1999</v>
      </c>
    </row>
    <row r="2001" spans="1:16" hidden="1" x14ac:dyDescent="0.3">
      <c r="A2001" s="3">
        <v>44004</v>
      </c>
      <c r="B2001" s="3" t="str">
        <f t="shared" si="31"/>
        <v>Q2-2020</v>
      </c>
      <c r="C2001" t="s">
        <v>14</v>
      </c>
      <c r="D2001">
        <v>26</v>
      </c>
      <c r="E2001" t="s">
        <v>7</v>
      </c>
      <c r="F2001" s="1" t="str">
        <f>TEXT(EnergyDemand__2_14[[#This Row],[Date]],"yyyy")</f>
        <v>2020</v>
      </c>
      <c r="G2001">
        <v>8.1</v>
      </c>
      <c r="H2001">
        <v>13</v>
      </c>
      <c r="I2001">
        <v>5.5</v>
      </c>
      <c r="J2001">
        <v>0</v>
      </c>
      <c r="K2001" t="s">
        <v>22</v>
      </c>
      <c r="L2001" t="s">
        <v>21</v>
      </c>
      <c r="M2001" s="42">
        <v>136373.435</v>
      </c>
      <c r="N2001" s="4">
        <v>45.896190480000001</v>
      </c>
      <c r="O2001" s="5">
        <v>6259021.1491999999</v>
      </c>
      <c r="P2001">
        <v>2000</v>
      </c>
    </row>
    <row r="2002" spans="1:16" hidden="1" x14ac:dyDescent="0.3">
      <c r="A2002" s="3">
        <v>44005</v>
      </c>
      <c r="B2002" s="3" t="str">
        <f t="shared" si="31"/>
        <v>Q2-2020</v>
      </c>
      <c r="C2002" t="s">
        <v>14</v>
      </c>
      <c r="D2002">
        <v>26</v>
      </c>
      <c r="E2002" t="s">
        <v>8</v>
      </c>
      <c r="F2002" s="1" t="str">
        <f>TEXT(EnergyDemand__2_14[[#This Row],[Date]],"yyyy")</f>
        <v>2020</v>
      </c>
      <c r="G2002">
        <v>9</v>
      </c>
      <c r="H2002">
        <v>14.4</v>
      </c>
      <c r="I2002">
        <v>8.4</v>
      </c>
      <c r="J2002">
        <v>2.2000000000000002</v>
      </c>
      <c r="K2002" t="s">
        <v>22</v>
      </c>
      <c r="L2002" t="s">
        <v>21</v>
      </c>
      <c r="M2002" s="42">
        <v>131904.745</v>
      </c>
      <c r="N2002" s="4">
        <v>48.986743169999997</v>
      </c>
      <c r="O2002" s="5">
        <v>6461583.8662</v>
      </c>
      <c r="P2002">
        <v>2001</v>
      </c>
    </row>
    <row r="2003" spans="1:16" hidden="1" x14ac:dyDescent="0.3">
      <c r="A2003" s="3">
        <v>44006</v>
      </c>
      <c r="B2003" s="3" t="str">
        <f t="shared" si="31"/>
        <v>Q2-2020</v>
      </c>
      <c r="C2003" t="s">
        <v>14</v>
      </c>
      <c r="D2003">
        <v>26</v>
      </c>
      <c r="E2003" t="s">
        <v>9</v>
      </c>
      <c r="F2003" s="1" t="str">
        <f>TEXT(EnergyDemand__2_14[[#This Row],[Date]],"yyyy")</f>
        <v>2020</v>
      </c>
      <c r="G2003">
        <v>10.1</v>
      </c>
      <c r="H2003">
        <v>14.9</v>
      </c>
      <c r="I2003">
        <v>8</v>
      </c>
      <c r="J2003">
        <v>0.4</v>
      </c>
      <c r="K2003" t="s">
        <v>22</v>
      </c>
      <c r="L2003" t="s">
        <v>21</v>
      </c>
      <c r="M2003" s="42">
        <v>133100.905</v>
      </c>
      <c r="N2003" s="4">
        <v>56.721435829999997</v>
      </c>
      <c r="O2003" s="5">
        <v>7549674.4419</v>
      </c>
      <c r="P2003">
        <v>2002</v>
      </c>
    </row>
    <row r="2004" spans="1:16" hidden="1" x14ac:dyDescent="0.3">
      <c r="A2004" s="3">
        <v>44007</v>
      </c>
      <c r="B2004" s="3" t="str">
        <f t="shared" si="31"/>
        <v>Q2-2020</v>
      </c>
      <c r="C2004" t="s">
        <v>14</v>
      </c>
      <c r="D2004">
        <v>26</v>
      </c>
      <c r="E2004" t="s">
        <v>3</v>
      </c>
      <c r="F2004" s="1" t="str">
        <f>TEXT(EnergyDemand__2_14[[#This Row],[Date]],"yyyy")</f>
        <v>2020</v>
      </c>
      <c r="G2004">
        <v>10.199999999999999</v>
      </c>
      <c r="H2004">
        <v>15.9</v>
      </c>
      <c r="I2004">
        <v>5</v>
      </c>
      <c r="J2004">
        <v>0</v>
      </c>
      <c r="K2004" t="s">
        <v>22</v>
      </c>
      <c r="L2004" t="s">
        <v>21</v>
      </c>
      <c r="M2004" s="42">
        <v>131466.23999999999</v>
      </c>
      <c r="N2004" s="4">
        <v>39.910040360000004</v>
      </c>
      <c r="O2004" s="5">
        <v>5246822.9444000004</v>
      </c>
      <c r="P2004">
        <v>2003</v>
      </c>
    </row>
    <row r="2005" spans="1:16" hidden="1" x14ac:dyDescent="0.3">
      <c r="A2005" s="3">
        <v>44008</v>
      </c>
      <c r="B2005" s="3" t="str">
        <f t="shared" si="31"/>
        <v>Q2-2020</v>
      </c>
      <c r="C2005" t="s">
        <v>14</v>
      </c>
      <c r="D2005">
        <v>26</v>
      </c>
      <c r="E2005" t="s">
        <v>4</v>
      </c>
      <c r="F2005" s="1" t="str">
        <f>TEXT(EnergyDemand__2_14[[#This Row],[Date]],"yyyy")</f>
        <v>2020</v>
      </c>
      <c r="G2005">
        <v>7.9</v>
      </c>
      <c r="H2005">
        <v>13.8</v>
      </c>
      <c r="I2005">
        <v>8.8000000000000007</v>
      </c>
      <c r="J2005">
        <v>1.2</v>
      </c>
      <c r="K2005" t="s">
        <v>21</v>
      </c>
      <c r="L2005" t="s">
        <v>21</v>
      </c>
      <c r="M2005" s="42">
        <v>136872.56</v>
      </c>
      <c r="N2005" s="4">
        <v>55.536961150000003</v>
      </c>
      <c r="O2005" s="5">
        <v>7601486.0471999999</v>
      </c>
      <c r="P2005">
        <v>2004</v>
      </c>
    </row>
    <row r="2006" spans="1:16" hidden="1" x14ac:dyDescent="0.3">
      <c r="A2006" s="3">
        <v>44009</v>
      </c>
      <c r="B2006" s="3" t="str">
        <f t="shared" si="31"/>
        <v>Q2-2020</v>
      </c>
      <c r="C2006" t="s">
        <v>14</v>
      </c>
      <c r="D2006">
        <v>26</v>
      </c>
      <c r="E2006" t="s">
        <v>5</v>
      </c>
      <c r="F2006" s="1" t="str">
        <f>TEXT(EnergyDemand__2_14[[#This Row],[Date]],"yyyy")</f>
        <v>2020</v>
      </c>
      <c r="G2006">
        <v>6.2</v>
      </c>
      <c r="H2006">
        <v>13.1</v>
      </c>
      <c r="I2006">
        <v>7.9</v>
      </c>
      <c r="J2006">
        <v>0</v>
      </c>
      <c r="K2006" t="s">
        <v>21</v>
      </c>
      <c r="L2006" t="s">
        <v>21</v>
      </c>
      <c r="M2006" s="42">
        <v>126938.54</v>
      </c>
      <c r="N2006" s="4">
        <v>48.303282799999998</v>
      </c>
      <c r="O2006" s="5">
        <v>6131548.1957999999</v>
      </c>
      <c r="P2006">
        <v>2005</v>
      </c>
    </row>
    <row r="2007" spans="1:16" hidden="1" x14ac:dyDescent="0.3">
      <c r="A2007" s="3">
        <v>44010</v>
      </c>
      <c r="B2007" s="3" t="str">
        <f t="shared" si="31"/>
        <v>Q2-2020</v>
      </c>
      <c r="C2007" t="s">
        <v>14</v>
      </c>
      <c r="D2007">
        <v>26</v>
      </c>
      <c r="E2007" t="s">
        <v>6</v>
      </c>
      <c r="F2007" s="1" t="str">
        <f>TEXT(EnergyDemand__2_14[[#This Row],[Date]],"yyyy")</f>
        <v>2020</v>
      </c>
      <c r="G2007">
        <v>1.7</v>
      </c>
      <c r="H2007">
        <v>12.5</v>
      </c>
      <c r="I2007">
        <v>9.3000000000000007</v>
      </c>
      <c r="J2007">
        <v>0.2</v>
      </c>
      <c r="K2007" t="s">
        <v>21</v>
      </c>
      <c r="L2007" t="s">
        <v>21</v>
      </c>
      <c r="M2007" s="42">
        <v>125830.75</v>
      </c>
      <c r="N2007" s="4">
        <v>49.198760270000001</v>
      </c>
      <c r="O2007" s="5">
        <v>6190716.9038000004</v>
      </c>
      <c r="P2007">
        <v>2006</v>
      </c>
    </row>
    <row r="2008" spans="1:16" hidden="1" x14ac:dyDescent="0.3">
      <c r="A2008" s="3">
        <v>44011</v>
      </c>
      <c r="B2008" s="3" t="str">
        <f t="shared" si="31"/>
        <v>Q2-2020</v>
      </c>
      <c r="C2008" t="s">
        <v>14</v>
      </c>
      <c r="D2008">
        <v>27</v>
      </c>
      <c r="E2008" t="s">
        <v>7</v>
      </c>
      <c r="F2008" s="1" t="str">
        <f>TEXT(EnergyDemand__2_14[[#This Row],[Date]],"yyyy")</f>
        <v>2020</v>
      </c>
      <c r="G2008">
        <v>2.2000000000000002</v>
      </c>
      <c r="H2008">
        <v>15.4</v>
      </c>
      <c r="I2008">
        <v>9.3000000000000007</v>
      </c>
      <c r="J2008">
        <v>0</v>
      </c>
      <c r="K2008" t="s">
        <v>21</v>
      </c>
      <c r="L2008" t="s">
        <v>21</v>
      </c>
      <c r="M2008" s="42">
        <v>141431.99</v>
      </c>
      <c r="N2008" s="4">
        <v>42.724552449999997</v>
      </c>
      <c r="O2008" s="5">
        <v>6042618.4748999998</v>
      </c>
      <c r="P2008">
        <v>2007</v>
      </c>
    </row>
    <row r="2009" spans="1:16" hidden="1" x14ac:dyDescent="0.3">
      <c r="A2009" s="3">
        <v>44012</v>
      </c>
      <c r="B2009" s="3" t="str">
        <f t="shared" si="31"/>
        <v>Q2-2020</v>
      </c>
      <c r="C2009" t="s">
        <v>14</v>
      </c>
      <c r="D2009">
        <v>27</v>
      </c>
      <c r="E2009" t="s">
        <v>8</v>
      </c>
      <c r="F2009" s="1" t="str">
        <f>TEXT(EnergyDemand__2_14[[#This Row],[Date]],"yyyy")</f>
        <v>2020</v>
      </c>
      <c r="G2009">
        <v>3</v>
      </c>
      <c r="H2009">
        <v>15.2</v>
      </c>
      <c r="I2009">
        <v>7.7</v>
      </c>
      <c r="J2009">
        <v>0</v>
      </c>
      <c r="K2009" t="s">
        <v>21</v>
      </c>
      <c r="L2009" t="s">
        <v>21</v>
      </c>
      <c r="M2009" s="42">
        <v>137644.86499999999</v>
      </c>
      <c r="N2009" s="4">
        <v>32.463374850000001</v>
      </c>
      <c r="O2009" s="5">
        <v>4468416.8487</v>
      </c>
      <c r="P2009">
        <v>2008</v>
      </c>
    </row>
    <row r="2010" spans="1:16" hidden="1" x14ac:dyDescent="0.3">
      <c r="A2010" s="3">
        <v>44013</v>
      </c>
      <c r="B2010" s="3" t="str">
        <f t="shared" si="31"/>
        <v>Q3-2020</v>
      </c>
      <c r="C2010" t="s">
        <v>15</v>
      </c>
      <c r="D2010">
        <v>27</v>
      </c>
      <c r="E2010" t="s">
        <v>9</v>
      </c>
      <c r="F2010" s="1" t="str">
        <f>TEXT(EnergyDemand__2_14[[#This Row],[Date]],"yyyy")</f>
        <v>2020</v>
      </c>
      <c r="G2010">
        <v>9.8000000000000007</v>
      </c>
      <c r="H2010">
        <v>17.399999999999999</v>
      </c>
      <c r="I2010">
        <v>9.1</v>
      </c>
      <c r="J2010">
        <v>0</v>
      </c>
      <c r="K2010" t="s">
        <v>21</v>
      </c>
      <c r="L2010" t="s">
        <v>21</v>
      </c>
      <c r="M2010" s="42">
        <v>126614.72</v>
      </c>
      <c r="N2010" s="4">
        <v>33.15843237</v>
      </c>
      <c r="O2010" s="5">
        <v>4198345.6301999995</v>
      </c>
      <c r="P2010">
        <v>2009</v>
      </c>
    </row>
    <row r="2011" spans="1:16" hidden="1" x14ac:dyDescent="0.3">
      <c r="A2011" s="3">
        <v>44014</v>
      </c>
      <c r="B2011" s="3" t="str">
        <f t="shared" si="31"/>
        <v>Q3-2020</v>
      </c>
      <c r="C2011" t="s">
        <v>15</v>
      </c>
      <c r="D2011">
        <v>27</v>
      </c>
      <c r="E2011" t="s">
        <v>3</v>
      </c>
      <c r="F2011" s="1" t="str">
        <f>TEXT(EnergyDemand__2_14[[#This Row],[Date]],"yyyy")</f>
        <v>2020</v>
      </c>
      <c r="G2011">
        <v>10.199999999999999</v>
      </c>
      <c r="H2011">
        <v>15.1</v>
      </c>
      <c r="I2011">
        <v>7.3</v>
      </c>
      <c r="J2011">
        <v>1.2</v>
      </c>
      <c r="K2011" t="s">
        <v>21</v>
      </c>
      <c r="L2011" t="s">
        <v>21</v>
      </c>
      <c r="M2011" s="42">
        <v>131372.71</v>
      </c>
      <c r="N2011" s="4">
        <v>37.366426310000001</v>
      </c>
      <c r="O2011" s="5">
        <v>4908928.6874000002</v>
      </c>
      <c r="P2011">
        <v>2010</v>
      </c>
    </row>
    <row r="2012" spans="1:16" hidden="1" x14ac:dyDescent="0.3">
      <c r="A2012" s="3">
        <v>44015</v>
      </c>
      <c r="B2012" s="3" t="str">
        <f t="shared" si="31"/>
        <v>Q3-2020</v>
      </c>
      <c r="C2012" t="s">
        <v>15</v>
      </c>
      <c r="D2012">
        <v>27</v>
      </c>
      <c r="E2012" t="s">
        <v>4</v>
      </c>
      <c r="F2012" s="1" t="str">
        <f>TEXT(EnergyDemand__2_14[[#This Row],[Date]],"yyyy")</f>
        <v>2020</v>
      </c>
      <c r="G2012">
        <v>7.7</v>
      </c>
      <c r="H2012">
        <v>10.3</v>
      </c>
      <c r="I2012">
        <v>4.0999999999999996</v>
      </c>
      <c r="J2012">
        <v>0</v>
      </c>
      <c r="K2012" t="s">
        <v>21</v>
      </c>
      <c r="L2012" t="s">
        <v>21</v>
      </c>
      <c r="M2012" s="42">
        <v>143010.26999999999</v>
      </c>
      <c r="N2012" s="4">
        <v>43.512020370000002</v>
      </c>
      <c r="O2012" s="5">
        <v>6222665.7813999997</v>
      </c>
      <c r="P2012">
        <v>2011</v>
      </c>
    </row>
    <row r="2013" spans="1:16" hidden="1" x14ac:dyDescent="0.3">
      <c r="A2013" s="3">
        <v>44016</v>
      </c>
      <c r="B2013" s="3" t="str">
        <f t="shared" si="31"/>
        <v>Q3-2020</v>
      </c>
      <c r="C2013" t="s">
        <v>15</v>
      </c>
      <c r="D2013">
        <v>27</v>
      </c>
      <c r="E2013" t="s">
        <v>5</v>
      </c>
      <c r="F2013" s="1" t="str">
        <f>TEXT(EnergyDemand__2_14[[#This Row],[Date]],"yyyy")</f>
        <v>2020</v>
      </c>
      <c r="G2013">
        <v>6.5</v>
      </c>
      <c r="H2013">
        <v>14.5</v>
      </c>
      <c r="I2013">
        <v>5.7</v>
      </c>
      <c r="J2013">
        <v>7.8</v>
      </c>
      <c r="K2013" t="s">
        <v>21</v>
      </c>
      <c r="L2013" t="s">
        <v>21</v>
      </c>
      <c r="M2013" s="42">
        <v>125400.27</v>
      </c>
      <c r="N2013" s="4">
        <v>50.026100579999998</v>
      </c>
      <c r="O2013" s="5">
        <v>6273286.5197999999</v>
      </c>
      <c r="P2013">
        <v>2012</v>
      </c>
    </row>
    <row r="2014" spans="1:16" hidden="1" x14ac:dyDescent="0.3">
      <c r="A2014" s="3">
        <v>44017</v>
      </c>
      <c r="B2014" s="3" t="str">
        <f t="shared" si="31"/>
        <v>Q3-2020</v>
      </c>
      <c r="C2014" t="s">
        <v>15</v>
      </c>
      <c r="D2014">
        <v>27</v>
      </c>
      <c r="E2014" t="s">
        <v>6</v>
      </c>
      <c r="F2014" s="1" t="str">
        <f>TEXT(EnergyDemand__2_14[[#This Row],[Date]],"yyyy")</f>
        <v>2020</v>
      </c>
      <c r="G2014">
        <v>8.9</v>
      </c>
      <c r="H2014">
        <v>12.5</v>
      </c>
      <c r="I2014">
        <v>6.5</v>
      </c>
      <c r="J2014">
        <v>4.5999999999999996</v>
      </c>
      <c r="K2014" t="s">
        <v>21</v>
      </c>
      <c r="L2014" t="s">
        <v>21</v>
      </c>
      <c r="M2014" s="42">
        <v>118507.76</v>
      </c>
      <c r="N2014" s="4">
        <v>50.787712599999999</v>
      </c>
      <c r="O2014" s="5">
        <v>6018738.0557000004</v>
      </c>
      <c r="P2014">
        <v>2013</v>
      </c>
    </row>
    <row r="2015" spans="1:16" hidden="1" x14ac:dyDescent="0.3">
      <c r="A2015" s="3">
        <v>44018</v>
      </c>
      <c r="B2015" s="3" t="str">
        <f t="shared" si="31"/>
        <v>Q3-2020</v>
      </c>
      <c r="C2015" t="s">
        <v>15</v>
      </c>
      <c r="D2015">
        <v>28</v>
      </c>
      <c r="E2015" t="s">
        <v>7</v>
      </c>
      <c r="F2015" s="1" t="str">
        <f>TEXT(EnergyDemand__2_14[[#This Row],[Date]],"yyyy")</f>
        <v>2020</v>
      </c>
      <c r="G2015">
        <v>8.1</v>
      </c>
      <c r="H2015">
        <v>13.1</v>
      </c>
      <c r="I2015">
        <v>5.8</v>
      </c>
      <c r="J2015">
        <v>1</v>
      </c>
      <c r="K2015" t="s">
        <v>21</v>
      </c>
      <c r="L2015" t="s">
        <v>21</v>
      </c>
      <c r="M2015" s="42">
        <v>136255.33499999999</v>
      </c>
      <c r="N2015" s="4">
        <v>75.960622720000003</v>
      </c>
      <c r="O2015" s="5">
        <v>10350040.0955</v>
      </c>
      <c r="P2015">
        <v>2014</v>
      </c>
    </row>
    <row r="2016" spans="1:16" hidden="1" x14ac:dyDescent="0.3">
      <c r="A2016" s="3">
        <v>44019</v>
      </c>
      <c r="B2016" s="3" t="str">
        <f t="shared" si="31"/>
        <v>Q3-2020</v>
      </c>
      <c r="C2016" t="s">
        <v>15</v>
      </c>
      <c r="D2016">
        <v>28</v>
      </c>
      <c r="E2016" t="s">
        <v>8</v>
      </c>
      <c r="F2016" s="1" t="str">
        <f>TEXT(EnergyDemand__2_14[[#This Row],[Date]],"yyyy")</f>
        <v>2020</v>
      </c>
      <c r="G2016">
        <v>8.9</v>
      </c>
      <c r="H2016">
        <v>11.8</v>
      </c>
      <c r="I2016">
        <v>4.8</v>
      </c>
      <c r="J2016">
        <v>1.4</v>
      </c>
      <c r="K2016" t="s">
        <v>21</v>
      </c>
      <c r="L2016" t="s">
        <v>21</v>
      </c>
      <c r="M2016" s="42">
        <v>140264.51999999999</v>
      </c>
      <c r="N2016" s="4">
        <v>88.336242659999996</v>
      </c>
      <c r="O2016" s="5">
        <v>12390440.6753</v>
      </c>
      <c r="P2016">
        <v>2015</v>
      </c>
    </row>
    <row r="2017" spans="1:16" hidden="1" x14ac:dyDescent="0.3">
      <c r="A2017" s="3">
        <v>44020</v>
      </c>
      <c r="B2017" s="3" t="str">
        <f t="shared" si="31"/>
        <v>Q3-2020</v>
      </c>
      <c r="C2017" t="s">
        <v>15</v>
      </c>
      <c r="D2017">
        <v>28</v>
      </c>
      <c r="E2017" t="s">
        <v>9</v>
      </c>
      <c r="F2017" s="1" t="str">
        <f>TEXT(EnergyDemand__2_14[[#This Row],[Date]],"yyyy")</f>
        <v>2020</v>
      </c>
      <c r="G2017">
        <v>4.9000000000000004</v>
      </c>
      <c r="H2017">
        <v>15.7</v>
      </c>
      <c r="I2017">
        <v>9.4</v>
      </c>
      <c r="J2017">
        <v>0</v>
      </c>
      <c r="K2017" t="s">
        <v>21</v>
      </c>
      <c r="L2017" t="s">
        <v>21</v>
      </c>
      <c r="M2017" s="42">
        <v>138627.10999999999</v>
      </c>
      <c r="N2017" s="4">
        <v>80.388196890000003</v>
      </c>
      <c r="O2017" s="5">
        <v>11143983.413000001</v>
      </c>
      <c r="P2017">
        <v>2016</v>
      </c>
    </row>
    <row r="2018" spans="1:16" hidden="1" x14ac:dyDescent="0.3">
      <c r="A2018" s="3">
        <v>44021</v>
      </c>
      <c r="B2018" s="3" t="str">
        <f t="shared" si="31"/>
        <v>Q3-2020</v>
      </c>
      <c r="C2018" t="s">
        <v>15</v>
      </c>
      <c r="D2018">
        <v>28</v>
      </c>
      <c r="E2018" t="s">
        <v>3</v>
      </c>
      <c r="F2018" s="1" t="str">
        <f>TEXT(EnergyDemand__2_14[[#This Row],[Date]],"yyyy")</f>
        <v>2020</v>
      </c>
      <c r="G2018">
        <v>5.7</v>
      </c>
      <c r="H2018">
        <v>17.2</v>
      </c>
      <c r="I2018">
        <v>8.5</v>
      </c>
      <c r="J2018">
        <v>0</v>
      </c>
      <c r="K2018" t="s">
        <v>21</v>
      </c>
      <c r="L2018" t="s">
        <v>21</v>
      </c>
      <c r="M2018" s="42">
        <v>135266.16500000001</v>
      </c>
      <c r="N2018" s="4">
        <v>70.716279909999997</v>
      </c>
      <c r="O2018" s="5">
        <v>9565519.9865000006</v>
      </c>
      <c r="P2018">
        <v>2017</v>
      </c>
    </row>
    <row r="2019" spans="1:16" hidden="1" x14ac:dyDescent="0.3">
      <c r="A2019" s="3">
        <v>44022</v>
      </c>
      <c r="B2019" s="3" t="str">
        <f t="shared" si="31"/>
        <v>Q3-2020</v>
      </c>
      <c r="C2019" t="s">
        <v>15</v>
      </c>
      <c r="D2019">
        <v>28</v>
      </c>
      <c r="E2019" t="s">
        <v>4</v>
      </c>
      <c r="F2019" s="1" t="str">
        <f>TEXT(EnergyDemand__2_14[[#This Row],[Date]],"yyyy")</f>
        <v>2020</v>
      </c>
      <c r="G2019">
        <v>6.4</v>
      </c>
      <c r="H2019">
        <v>16.899999999999999</v>
      </c>
      <c r="I2019">
        <v>7.9</v>
      </c>
      <c r="J2019">
        <v>0</v>
      </c>
      <c r="K2019" t="s">
        <v>21</v>
      </c>
      <c r="L2019" t="s">
        <v>21</v>
      </c>
      <c r="M2019" s="42">
        <v>134041.23000000001</v>
      </c>
      <c r="N2019" s="4">
        <v>67.739880499999998</v>
      </c>
      <c r="O2019" s="5">
        <v>9079936.9023000002</v>
      </c>
      <c r="P2019">
        <v>2018</v>
      </c>
    </row>
    <row r="2020" spans="1:16" hidden="1" x14ac:dyDescent="0.3">
      <c r="A2020" s="3">
        <v>44023</v>
      </c>
      <c r="B2020" s="3" t="str">
        <f t="shared" si="31"/>
        <v>Q3-2020</v>
      </c>
      <c r="C2020" t="s">
        <v>15</v>
      </c>
      <c r="D2020">
        <v>28</v>
      </c>
      <c r="E2020" t="s">
        <v>5</v>
      </c>
      <c r="F2020" s="1" t="str">
        <f>TEXT(EnergyDemand__2_14[[#This Row],[Date]],"yyyy")</f>
        <v>2020</v>
      </c>
      <c r="G2020">
        <v>7.3</v>
      </c>
      <c r="H2020">
        <v>11.4</v>
      </c>
      <c r="I2020">
        <v>3.3</v>
      </c>
      <c r="J2020">
        <v>0</v>
      </c>
      <c r="K2020" t="s">
        <v>21</v>
      </c>
      <c r="L2020" t="s">
        <v>21</v>
      </c>
      <c r="M2020" s="42">
        <v>130088.95</v>
      </c>
      <c r="N2020" s="4">
        <v>81.929884130000005</v>
      </c>
      <c r="O2020" s="5">
        <v>10658172.600099999</v>
      </c>
      <c r="P2020">
        <v>2019</v>
      </c>
    </row>
    <row r="2021" spans="1:16" hidden="1" x14ac:dyDescent="0.3">
      <c r="A2021" s="3">
        <v>44024</v>
      </c>
      <c r="B2021" s="3" t="str">
        <f t="shared" si="31"/>
        <v>Q3-2020</v>
      </c>
      <c r="C2021" t="s">
        <v>15</v>
      </c>
      <c r="D2021">
        <v>28</v>
      </c>
      <c r="E2021" t="s">
        <v>6</v>
      </c>
      <c r="F2021" s="1" t="str">
        <f>TEXT(EnergyDemand__2_14[[#This Row],[Date]],"yyyy")</f>
        <v>2020</v>
      </c>
      <c r="G2021">
        <v>9</v>
      </c>
      <c r="H2021">
        <v>14.2</v>
      </c>
      <c r="I2021">
        <v>8.3000000000000007</v>
      </c>
      <c r="J2021">
        <v>6.8</v>
      </c>
      <c r="K2021" t="s">
        <v>21</v>
      </c>
      <c r="L2021" t="s">
        <v>21</v>
      </c>
      <c r="M2021" s="42">
        <v>118837.05</v>
      </c>
      <c r="N2021" s="4">
        <v>61.719482409999998</v>
      </c>
      <c r="O2021" s="5">
        <v>7334561.2171</v>
      </c>
      <c r="P2021">
        <v>2020</v>
      </c>
    </row>
    <row r="2022" spans="1:16" hidden="1" x14ac:dyDescent="0.3">
      <c r="A2022" s="3">
        <v>44025</v>
      </c>
      <c r="B2022" s="3" t="str">
        <f t="shared" si="31"/>
        <v>Q3-2020</v>
      </c>
      <c r="C2022" t="s">
        <v>15</v>
      </c>
      <c r="D2022">
        <v>29</v>
      </c>
      <c r="E2022" t="s">
        <v>7</v>
      </c>
      <c r="F2022" s="1" t="str">
        <f>TEXT(EnergyDemand__2_14[[#This Row],[Date]],"yyyy")</f>
        <v>2020</v>
      </c>
      <c r="G2022">
        <v>8.6999999999999993</v>
      </c>
      <c r="H2022">
        <v>15.1</v>
      </c>
      <c r="I2022">
        <v>7.4</v>
      </c>
      <c r="J2022">
        <v>3.4</v>
      </c>
      <c r="K2022" t="s">
        <v>21</v>
      </c>
      <c r="L2022" t="s">
        <v>21</v>
      </c>
      <c r="M2022" s="42">
        <v>130119.41</v>
      </c>
      <c r="N2022" s="4">
        <v>61.123170360000003</v>
      </c>
      <c r="O2022" s="5">
        <v>7953310.8646</v>
      </c>
      <c r="P2022">
        <v>2021</v>
      </c>
    </row>
    <row r="2023" spans="1:16" hidden="1" x14ac:dyDescent="0.3">
      <c r="A2023" s="3">
        <v>44026</v>
      </c>
      <c r="B2023" s="3" t="str">
        <f t="shared" si="31"/>
        <v>Q3-2020</v>
      </c>
      <c r="C2023" t="s">
        <v>15</v>
      </c>
      <c r="D2023">
        <v>29</v>
      </c>
      <c r="E2023" t="s">
        <v>8</v>
      </c>
      <c r="F2023" s="1" t="str">
        <f>TEXT(EnergyDemand__2_14[[#This Row],[Date]],"yyyy")</f>
        <v>2020</v>
      </c>
      <c r="G2023">
        <v>7.7</v>
      </c>
      <c r="H2023">
        <v>14.2</v>
      </c>
      <c r="I2023">
        <v>7.6</v>
      </c>
      <c r="J2023">
        <v>0</v>
      </c>
      <c r="K2023" t="s">
        <v>22</v>
      </c>
      <c r="L2023" t="s">
        <v>21</v>
      </c>
      <c r="M2023" s="42">
        <v>133668.935</v>
      </c>
      <c r="N2023" s="4">
        <v>61.112336169999999</v>
      </c>
      <c r="O2023" s="5">
        <v>8168820.8912000004</v>
      </c>
      <c r="P2023">
        <v>2022</v>
      </c>
    </row>
    <row r="2024" spans="1:16" hidden="1" x14ac:dyDescent="0.3">
      <c r="A2024" s="3">
        <v>44027</v>
      </c>
      <c r="B2024" s="3" t="str">
        <f t="shared" si="31"/>
        <v>Q3-2020</v>
      </c>
      <c r="C2024" t="s">
        <v>15</v>
      </c>
      <c r="D2024">
        <v>29</v>
      </c>
      <c r="E2024" t="s">
        <v>9</v>
      </c>
      <c r="F2024" s="1" t="str">
        <f>TEXT(EnergyDemand__2_14[[#This Row],[Date]],"yyyy")</f>
        <v>2020</v>
      </c>
      <c r="G2024">
        <v>6.2</v>
      </c>
      <c r="H2024">
        <v>14.7</v>
      </c>
      <c r="I2024">
        <v>9.4</v>
      </c>
      <c r="J2024">
        <v>0.2</v>
      </c>
      <c r="K2024" t="s">
        <v>22</v>
      </c>
      <c r="L2024" t="s">
        <v>21</v>
      </c>
      <c r="M2024" s="42">
        <v>135296.79999999999</v>
      </c>
      <c r="N2024" s="4">
        <v>68.569810079999996</v>
      </c>
      <c r="O2024" s="5">
        <v>9277275.8804000001</v>
      </c>
      <c r="P2024">
        <v>2023</v>
      </c>
    </row>
    <row r="2025" spans="1:16" hidden="1" x14ac:dyDescent="0.3">
      <c r="A2025" s="3">
        <v>44028</v>
      </c>
      <c r="B2025" s="3" t="str">
        <f t="shared" si="31"/>
        <v>Q3-2020</v>
      </c>
      <c r="C2025" t="s">
        <v>15</v>
      </c>
      <c r="D2025">
        <v>29</v>
      </c>
      <c r="E2025" t="s">
        <v>3</v>
      </c>
      <c r="F2025" s="1" t="str">
        <f>TEXT(EnergyDemand__2_14[[#This Row],[Date]],"yyyy")</f>
        <v>2020</v>
      </c>
      <c r="G2025">
        <v>4.2</v>
      </c>
      <c r="H2025">
        <v>11.5</v>
      </c>
      <c r="I2025">
        <v>8.6999999999999993</v>
      </c>
      <c r="J2025">
        <v>0</v>
      </c>
      <c r="K2025" t="s">
        <v>22</v>
      </c>
      <c r="L2025" t="s">
        <v>21</v>
      </c>
      <c r="M2025" s="42">
        <v>143158.89000000001</v>
      </c>
      <c r="N2025" s="4">
        <v>86.658216449999998</v>
      </c>
      <c r="O2025" s="5">
        <v>12405894.076400001</v>
      </c>
      <c r="P2025">
        <v>2024</v>
      </c>
    </row>
    <row r="2026" spans="1:16" hidden="1" x14ac:dyDescent="0.3">
      <c r="A2026" s="3">
        <v>44029</v>
      </c>
      <c r="B2026" s="3" t="str">
        <f t="shared" si="31"/>
        <v>Q3-2020</v>
      </c>
      <c r="C2026" t="s">
        <v>15</v>
      </c>
      <c r="D2026">
        <v>29</v>
      </c>
      <c r="E2026" t="s">
        <v>4</v>
      </c>
      <c r="F2026" s="1" t="str">
        <f>TEXT(EnergyDemand__2_14[[#This Row],[Date]],"yyyy")</f>
        <v>2020</v>
      </c>
      <c r="G2026">
        <v>3.1</v>
      </c>
      <c r="H2026">
        <v>12.8</v>
      </c>
      <c r="I2026">
        <v>7.4</v>
      </c>
      <c r="J2026">
        <v>0</v>
      </c>
      <c r="K2026" t="s">
        <v>22</v>
      </c>
      <c r="L2026" t="s">
        <v>21</v>
      </c>
      <c r="M2026" s="42">
        <v>143109.35500000001</v>
      </c>
      <c r="N2026" s="4">
        <v>73.815508410000007</v>
      </c>
      <c r="O2026" s="5">
        <v>10563689.797599999</v>
      </c>
      <c r="P2026">
        <v>2025</v>
      </c>
    </row>
    <row r="2027" spans="1:16" hidden="1" x14ac:dyDescent="0.3">
      <c r="A2027" s="3">
        <v>44030</v>
      </c>
      <c r="B2027" s="3" t="str">
        <f t="shared" si="31"/>
        <v>Q3-2020</v>
      </c>
      <c r="C2027" t="s">
        <v>15</v>
      </c>
      <c r="D2027">
        <v>29</v>
      </c>
      <c r="E2027" t="s">
        <v>5</v>
      </c>
      <c r="F2027" s="1" t="str">
        <f>TEXT(EnergyDemand__2_14[[#This Row],[Date]],"yyyy")</f>
        <v>2020</v>
      </c>
      <c r="G2027">
        <v>4</v>
      </c>
      <c r="H2027">
        <v>12.5</v>
      </c>
      <c r="I2027">
        <v>8.3000000000000007</v>
      </c>
      <c r="J2027">
        <v>0</v>
      </c>
      <c r="K2027" t="s">
        <v>22</v>
      </c>
      <c r="L2027" t="s">
        <v>21</v>
      </c>
      <c r="M2027" s="42">
        <v>125303.88499999999</v>
      </c>
      <c r="N2027" s="4">
        <v>43.53431853</v>
      </c>
      <c r="O2027" s="5">
        <v>5455019.2426000005</v>
      </c>
      <c r="P2027">
        <v>2026</v>
      </c>
    </row>
    <row r="2028" spans="1:16" hidden="1" x14ac:dyDescent="0.3">
      <c r="A2028" s="3">
        <v>44031</v>
      </c>
      <c r="B2028" s="3" t="str">
        <f t="shared" si="31"/>
        <v>Q3-2020</v>
      </c>
      <c r="C2028" t="s">
        <v>15</v>
      </c>
      <c r="D2028">
        <v>29</v>
      </c>
      <c r="E2028" t="s">
        <v>6</v>
      </c>
      <c r="F2028" s="1" t="str">
        <f>TEXT(EnergyDemand__2_14[[#This Row],[Date]],"yyyy")</f>
        <v>2020</v>
      </c>
      <c r="G2028">
        <v>8.1999999999999993</v>
      </c>
      <c r="H2028">
        <v>15.3</v>
      </c>
      <c r="I2028">
        <v>7.6</v>
      </c>
      <c r="J2028">
        <v>0</v>
      </c>
      <c r="K2028" t="s">
        <v>22</v>
      </c>
      <c r="L2028" t="s">
        <v>21</v>
      </c>
      <c r="M2028" s="42">
        <v>114065.32</v>
      </c>
      <c r="N2028" s="4">
        <v>31.208767980000001</v>
      </c>
      <c r="O2028" s="5">
        <v>3559838.1063999999</v>
      </c>
      <c r="P2028">
        <v>2027</v>
      </c>
    </row>
    <row r="2029" spans="1:16" hidden="1" x14ac:dyDescent="0.3">
      <c r="A2029" s="3">
        <v>44032</v>
      </c>
      <c r="B2029" s="3" t="str">
        <f t="shared" si="31"/>
        <v>Q3-2020</v>
      </c>
      <c r="C2029" t="s">
        <v>15</v>
      </c>
      <c r="D2029">
        <v>30</v>
      </c>
      <c r="E2029" t="s">
        <v>7</v>
      </c>
      <c r="F2029" s="1" t="str">
        <f>TEXT(EnergyDemand__2_14[[#This Row],[Date]],"yyyy")</f>
        <v>2020</v>
      </c>
      <c r="G2029">
        <v>7.6</v>
      </c>
      <c r="H2029">
        <v>13.8</v>
      </c>
      <c r="I2029">
        <v>8.1999999999999993</v>
      </c>
      <c r="J2029">
        <v>0.6</v>
      </c>
      <c r="K2029" t="s">
        <v>22</v>
      </c>
      <c r="L2029" t="s">
        <v>21</v>
      </c>
      <c r="M2029" s="42">
        <v>132894.41</v>
      </c>
      <c r="N2029" s="4">
        <v>58.020119719999997</v>
      </c>
      <c r="O2029" s="5">
        <v>7710549.5783000002</v>
      </c>
      <c r="P2029">
        <v>2028</v>
      </c>
    </row>
    <row r="2030" spans="1:16" hidden="1" x14ac:dyDescent="0.3">
      <c r="A2030" s="3">
        <v>44033</v>
      </c>
      <c r="B2030" s="3" t="str">
        <f t="shared" si="31"/>
        <v>Q3-2020</v>
      </c>
      <c r="C2030" t="s">
        <v>15</v>
      </c>
      <c r="D2030">
        <v>30</v>
      </c>
      <c r="E2030" t="s">
        <v>8</v>
      </c>
      <c r="F2030" s="1" t="str">
        <f>TEXT(EnergyDemand__2_14[[#This Row],[Date]],"yyyy")</f>
        <v>2020</v>
      </c>
      <c r="G2030">
        <v>7.2</v>
      </c>
      <c r="H2030">
        <v>12.9</v>
      </c>
      <c r="I2030">
        <v>8.1</v>
      </c>
      <c r="J2030">
        <v>0.4</v>
      </c>
      <c r="K2030" t="s">
        <v>22</v>
      </c>
      <c r="L2030" t="s">
        <v>21</v>
      </c>
      <c r="M2030" s="42">
        <v>140086.10500000001</v>
      </c>
      <c r="N2030" s="4">
        <v>95.137779660000007</v>
      </c>
      <c r="O2030" s="5">
        <v>13327480.990900001</v>
      </c>
      <c r="P2030">
        <v>2029</v>
      </c>
    </row>
    <row r="2031" spans="1:16" hidden="1" x14ac:dyDescent="0.3">
      <c r="A2031" s="3">
        <v>44034</v>
      </c>
      <c r="B2031" s="3" t="str">
        <f t="shared" si="31"/>
        <v>Q3-2020</v>
      </c>
      <c r="C2031" t="s">
        <v>15</v>
      </c>
      <c r="D2031">
        <v>30</v>
      </c>
      <c r="E2031" t="s">
        <v>9</v>
      </c>
      <c r="F2031" s="1" t="str">
        <f>TEXT(EnergyDemand__2_14[[#This Row],[Date]],"yyyy")</f>
        <v>2020</v>
      </c>
      <c r="G2031">
        <v>8.1</v>
      </c>
      <c r="H2031">
        <v>13.3</v>
      </c>
      <c r="I2031">
        <v>8.4</v>
      </c>
      <c r="J2031">
        <v>0</v>
      </c>
      <c r="K2031" t="s">
        <v>22</v>
      </c>
      <c r="L2031" t="s">
        <v>21</v>
      </c>
      <c r="M2031" s="42">
        <v>138666.10500000001</v>
      </c>
      <c r="N2031" s="4">
        <v>93.875030289999998</v>
      </c>
      <c r="O2031" s="5">
        <v>13017284.8071</v>
      </c>
      <c r="P2031">
        <v>2030</v>
      </c>
    </row>
    <row r="2032" spans="1:16" hidden="1" x14ac:dyDescent="0.3">
      <c r="A2032" s="3">
        <v>44035</v>
      </c>
      <c r="B2032" s="3" t="str">
        <f t="shared" si="31"/>
        <v>Q3-2020</v>
      </c>
      <c r="C2032" t="s">
        <v>15</v>
      </c>
      <c r="D2032">
        <v>30</v>
      </c>
      <c r="E2032" t="s">
        <v>3</v>
      </c>
      <c r="F2032" s="1" t="str">
        <f>TEXT(EnergyDemand__2_14[[#This Row],[Date]],"yyyy")</f>
        <v>2020</v>
      </c>
      <c r="G2032">
        <v>8.1</v>
      </c>
      <c r="H2032">
        <v>12</v>
      </c>
      <c r="I2032">
        <v>7.5</v>
      </c>
      <c r="J2032">
        <v>2.2000000000000002</v>
      </c>
      <c r="K2032" t="s">
        <v>22</v>
      </c>
      <c r="L2032" t="s">
        <v>21</v>
      </c>
      <c r="M2032" s="42">
        <v>142476.36499999999</v>
      </c>
      <c r="N2032" s="4">
        <v>103.9160215</v>
      </c>
      <c r="O2032" s="5">
        <v>14805577.0086</v>
      </c>
      <c r="P2032">
        <v>2031</v>
      </c>
    </row>
    <row r="2033" spans="1:16" hidden="1" x14ac:dyDescent="0.3">
      <c r="A2033" s="3">
        <v>44036</v>
      </c>
      <c r="B2033" s="3" t="str">
        <f t="shared" si="31"/>
        <v>Q3-2020</v>
      </c>
      <c r="C2033" t="s">
        <v>15</v>
      </c>
      <c r="D2033">
        <v>30</v>
      </c>
      <c r="E2033" t="s">
        <v>4</v>
      </c>
      <c r="F2033" s="1" t="str">
        <f>TEXT(EnergyDemand__2_14[[#This Row],[Date]],"yyyy")</f>
        <v>2020</v>
      </c>
      <c r="G2033">
        <v>6.1</v>
      </c>
      <c r="H2033">
        <v>13.5</v>
      </c>
      <c r="I2033">
        <v>10.5</v>
      </c>
      <c r="J2033">
        <v>0</v>
      </c>
      <c r="K2033" t="s">
        <v>22</v>
      </c>
      <c r="L2033" t="s">
        <v>21</v>
      </c>
      <c r="M2033" s="42">
        <v>133822.70000000001</v>
      </c>
      <c r="N2033" s="4">
        <v>61.449140040000003</v>
      </c>
      <c r="O2033" s="5">
        <v>8223289.8328</v>
      </c>
      <c r="P2033">
        <v>2032</v>
      </c>
    </row>
    <row r="2034" spans="1:16" hidden="1" x14ac:dyDescent="0.3">
      <c r="A2034" s="3">
        <v>44037</v>
      </c>
      <c r="B2034" s="3" t="str">
        <f t="shared" si="31"/>
        <v>Q3-2020</v>
      </c>
      <c r="C2034" t="s">
        <v>15</v>
      </c>
      <c r="D2034">
        <v>30</v>
      </c>
      <c r="E2034" t="s">
        <v>5</v>
      </c>
      <c r="F2034" s="1" t="str">
        <f>TEXT(EnergyDemand__2_14[[#This Row],[Date]],"yyyy")</f>
        <v>2020</v>
      </c>
      <c r="G2034">
        <v>4.3</v>
      </c>
      <c r="H2034">
        <v>12.2</v>
      </c>
      <c r="I2034">
        <v>9.6</v>
      </c>
      <c r="J2034">
        <v>0</v>
      </c>
      <c r="K2034" t="s">
        <v>22</v>
      </c>
      <c r="L2034" t="s">
        <v>21</v>
      </c>
      <c r="M2034" s="42">
        <v>128417.22</v>
      </c>
      <c r="N2034" s="4">
        <v>72.083011600000006</v>
      </c>
      <c r="O2034" s="5">
        <v>9256699.9589000009</v>
      </c>
      <c r="P2034">
        <v>2033</v>
      </c>
    </row>
    <row r="2035" spans="1:16" hidden="1" x14ac:dyDescent="0.3">
      <c r="A2035" s="3">
        <v>44038</v>
      </c>
      <c r="B2035" s="3" t="str">
        <f t="shared" si="31"/>
        <v>Q3-2020</v>
      </c>
      <c r="C2035" t="s">
        <v>15</v>
      </c>
      <c r="D2035">
        <v>30</v>
      </c>
      <c r="E2035" t="s">
        <v>6</v>
      </c>
      <c r="F2035" s="1" t="str">
        <f>TEXT(EnergyDemand__2_14[[#This Row],[Date]],"yyyy")</f>
        <v>2020</v>
      </c>
      <c r="G2035">
        <v>5</v>
      </c>
      <c r="H2035">
        <v>12.8</v>
      </c>
      <c r="I2035">
        <v>7.2</v>
      </c>
      <c r="J2035">
        <v>0</v>
      </c>
      <c r="K2035" t="s">
        <v>22</v>
      </c>
      <c r="L2035" t="s">
        <v>21</v>
      </c>
      <c r="M2035" s="42">
        <v>123014.55499999999</v>
      </c>
      <c r="N2035" s="4">
        <v>69.922829460000003</v>
      </c>
      <c r="O2035" s="5">
        <v>8601525.7503999993</v>
      </c>
      <c r="P2035">
        <v>2034</v>
      </c>
    </row>
    <row r="2036" spans="1:16" hidden="1" x14ac:dyDescent="0.3">
      <c r="A2036" s="3">
        <v>44039</v>
      </c>
      <c r="B2036" s="3" t="str">
        <f t="shared" si="31"/>
        <v>Q3-2020</v>
      </c>
      <c r="C2036" t="s">
        <v>15</v>
      </c>
      <c r="D2036">
        <v>31</v>
      </c>
      <c r="E2036" t="s">
        <v>7</v>
      </c>
      <c r="F2036" s="1" t="str">
        <f>TEXT(EnergyDemand__2_14[[#This Row],[Date]],"yyyy")</f>
        <v>2020</v>
      </c>
      <c r="G2036">
        <v>7.4</v>
      </c>
      <c r="H2036">
        <v>13.5</v>
      </c>
      <c r="I2036">
        <v>7.3</v>
      </c>
      <c r="J2036">
        <v>0</v>
      </c>
      <c r="K2036" t="s">
        <v>22</v>
      </c>
      <c r="L2036" t="s">
        <v>21</v>
      </c>
      <c r="M2036" s="42">
        <v>132571.32999999999</v>
      </c>
      <c r="N2036" s="4">
        <v>59.486426420000001</v>
      </c>
      <c r="O2036" s="5">
        <v>7886194.6673999997</v>
      </c>
      <c r="P2036">
        <v>2035</v>
      </c>
    </row>
    <row r="2037" spans="1:16" hidden="1" x14ac:dyDescent="0.3">
      <c r="A2037" s="3">
        <v>44040</v>
      </c>
      <c r="B2037" s="3" t="str">
        <f t="shared" si="31"/>
        <v>Q3-2020</v>
      </c>
      <c r="C2037" t="s">
        <v>15</v>
      </c>
      <c r="D2037">
        <v>31</v>
      </c>
      <c r="E2037" t="s">
        <v>8</v>
      </c>
      <c r="F2037" s="1" t="str">
        <f>TEXT(EnergyDemand__2_14[[#This Row],[Date]],"yyyy")</f>
        <v>2020</v>
      </c>
      <c r="G2037">
        <v>9.6</v>
      </c>
      <c r="H2037">
        <v>15.6</v>
      </c>
      <c r="I2037">
        <v>8</v>
      </c>
      <c r="J2037">
        <v>0.4</v>
      </c>
      <c r="K2037" t="s">
        <v>22</v>
      </c>
      <c r="L2037" t="s">
        <v>21</v>
      </c>
      <c r="M2037" s="42">
        <v>132720.39499999999</v>
      </c>
      <c r="N2037" s="4">
        <v>59.044778479999998</v>
      </c>
      <c r="O2037" s="5">
        <v>7836446.3225999996</v>
      </c>
      <c r="P2037">
        <v>2036</v>
      </c>
    </row>
    <row r="2038" spans="1:16" hidden="1" x14ac:dyDescent="0.3">
      <c r="A2038" s="3">
        <v>44041</v>
      </c>
      <c r="B2038" s="3" t="str">
        <f t="shared" si="31"/>
        <v>Q3-2020</v>
      </c>
      <c r="C2038" t="s">
        <v>15</v>
      </c>
      <c r="D2038">
        <v>31</v>
      </c>
      <c r="E2038" t="s">
        <v>9</v>
      </c>
      <c r="F2038" s="1" t="str">
        <f>TEXT(EnergyDemand__2_14[[#This Row],[Date]],"yyyy")</f>
        <v>2020</v>
      </c>
      <c r="G2038">
        <v>8.6</v>
      </c>
      <c r="H2038">
        <v>16.3</v>
      </c>
      <c r="I2038">
        <v>9</v>
      </c>
      <c r="J2038">
        <v>0</v>
      </c>
      <c r="K2038" t="s">
        <v>22</v>
      </c>
      <c r="L2038" t="s">
        <v>21</v>
      </c>
      <c r="M2038" s="42">
        <v>130547.735</v>
      </c>
      <c r="N2038" s="4">
        <v>67.529831630000004</v>
      </c>
      <c r="O2038" s="5">
        <v>8815866.5642000008</v>
      </c>
      <c r="P2038">
        <v>2037</v>
      </c>
    </row>
    <row r="2039" spans="1:16" hidden="1" x14ac:dyDescent="0.3">
      <c r="A2039" s="3">
        <v>44042</v>
      </c>
      <c r="B2039" s="3" t="str">
        <f t="shared" si="31"/>
        <v>Q3-2020</v>
      </c>
      <c r="C2039" t="s">
        <v>15</v>
      </c>
      <c r="D2039">
        <v>31</v>
      </c>
      <c r="E2039" t="s">
        <v>3</v>
      </c>
      <c r="F2039" s="1" t="str">
        <f>TEXT(EnergyDemand__2_14[[#This Row],[Date]],"yyyy")</f>
        <v>2020</v>
      </c>
      <c r="G2039">
        <v>8</v>
      </c>
      <c r="H2039">
        <v>14.2</v>
      </c>
      <c r="I2039">
        <v>11.3</v>
      </c>
      <c r="J2039">
        <v>0</v>
      </c>
      <c r="K2039" t="s">
        <v>22</v>
      </c>
      <c r="L2039" t="s">
        <v>21</v>
      </c>
      <c r="M2039" s="42">
        <v>132583.64000000001</v>
      </c>
      <c r="N2039" s="4">
        <v>63.223218019999997</v>
      </c>
      <c r="O2039" s="5">
        <v>8382364.3776000002</v>
      </c>
      <c r="P2039">
        <v>2038</v>
      </c>
    </row>
    <row r="2040" spans="1:16" hidden="1" x14ac:dyDescent="0.3">
      <c r="A2040" s="3">
        <v>44043</v>
      </c>
      <c r="B2040" s="3" t="str">
        <f t="shared" si="31"/>
        <v>Q3-2020</v>
      </c>
      <c r="C2040" t="s">
        <v>15</v>
      </c>
      <c r="D2040">
        <v>31</v>
      </c>
      <c r="E2040" t="s">
        <v>4</v>
      </c>
      <c r="F2040" s="1" t="str">
        <f>TEXT(EnergyDemand__2_14[[#This Row],[Date]],"yyyy")</f>
        <v>2020</v>
      </c>
      <c r="G2040">
        <v>3.4</v>
      </c>
      <c r="H2040">
        <v>17.100000000000001</v>
      </c>
      <c r="I2040">
        <v>11.3</v>
      </c>
      <c r="J2040">
        <v>0</v>
      </c>
      <c r="K2040" t="s">
        <v>22</v>
      </c>
      <c r="L2040" t="s">
        <v>21</v>
      </c>
      <c r="M2040" s="42">
        <v>132105.75</v>
      </c>
      <c r="N2040" s="4">
        <v>73.082276160000006</v>
      </c>
      <c r="O2040" s="5">
        <v>9654588.9037999995</v>
      </c>
      <c r="P2040">
        <v>2039</v>
      </c>
    </row>
    <row r="2041" spans="1:16" hidden="1" x14ac:dyDescent="0.3">
      <c r="A2041" s="3">
        <v>44044</v>
      </c>
      <c r="B2041" s="3" t="str">
        <f t="shared" si="31"/>
        <v>Q3-2020</v>
      </c>
      <c r="C2041" t="s">
        <v>16</v>
      </c>
      <c r="D2041">
        <v>31</v>
      </c>
      <c r="E2041" t="s">
        <v>5</v>
      </c>
      <c r="F2041" s="1" t="str">
        <f>TEXT(EnergyDemand__2_14[[#This Row],[Date]],"yyyy")</f>
        <v>2020</v>
      </c>
      <c r="G2041">
        <v>5.7</v>
      </c>
      <c r="H2041">
        <v>16.399999999999999</v>
      </c>
      <c r="I2041">
        <v>11.1</v>
      </c>
      <c r="J2041">
        <v>0</v>
      </c>
      <c r="K2041" t="s">
        <v>22</v>
      </c>
      <c r="L2041" t="s">
        <v>21</v>
      </c>
      <c r="M2041" s="42">
        <v>111590.65</v>
      </c>
      <c r="N2041" s="4">
        <v>47.91589475</v>
      </c>
      <c r="O2041" s="5">
        <v>5346965.8404999999</v>
      </c>
      <c r="P2041">
        <v>2040</v>
      </c>
    </row>
    <row r="2042" spans="1:16" hidden="1" x14ac:dyDescent="0.3">
      <c r="A2042" s="3">
        <v>44045</v>
      </c>
      <c r="B2042" s="3" t="str">
        <f t="shared" si="31"/>
        <v>Q3-2020</v>
      </c>
      <c r="C2042" t="s">
        <v>16</v>
      </c>
      <c r="D2042">
        <v>31</v>
      </c>
      <c r="E2042" t="s">
        <v>6</v>
      </c>
      <c r="F2042" s="1" t="str">
        <f>TEXT(EnergyDemand__2_14[[#This Row],[Date]],"yyyy")</f>
        <v>2020</v>
      </c>
      <c r="G2042">
        <v>9</v>
      </c>
      <c r="H2042">
        <v>18.2</v>
      </c>
      <c r="I2042">
        <v>11.7</v>
      </c>
      <c r="J2042">
        <v>0</v>
      </c>
      <c r="K2042" t="s">
        <v>22</v>
      </c>
      <c r="L2042" t="s">
        <v>21</v>
      </c>
      <c r="M2042" s="42">
        <v>109935.33500000001</v>
      </c>
      <c r="N2042" s="4">
        <v>50.247956979999998</v>
      </c>
      <c r="O2042" s="5">
        <v>5524025.9836999997</v>
      </c>
      <c r="P2042">
        <v>2041</v>
      </c>
    </row>
    <row r="2043" spans="1:16" hidden="1" x14ac:dyDescent="0.3">
      <c r="A2043" s="3">
        <v>44046</v>
      </c>
      <c r="B2043" s="3" t="str">
        <f t="shared" si="31"/>
        <v>Q3-2020</v>
      </c>
      <c r="C2043" t="s">
        <v>16</v>
      </c>
      <c r="D2043">
        <v>32</v>
      </c>
      <c r="E2043" t="s">
        <v>7</v>
      </c>
      <c r="F2043" s="1" t="str">
        <f>TEXT(EnergyDemand__2_14[[#This Row],[Date]],"yyyy")</f>
        <v>2020</v>
      </c>
      <c r="G2043">
        <v>7.5</v>
      </c>
      <c r="H2043">
        <v>16</v>
      </c>
      <c r="I2043">
        <v>10.199999999999999</v>
      </c>
      <c r="J2043">
        <v>0</v>
      </c>
      <c r="K2043" t="s">
        <v>22</v>
      </c>
      <c r="L2043" t="s">
        <v>21</v>
      </c>
      <c r="M2043" s="42">
        <v>127930.355</v>
      </c>
      <c r="N2043" s="4">
        <v>47.688971700000003</v>
      </c>
      <c r="O2043" s="5">
        <v>6100867.0791999996</v>
      </c>
      <c r="P2043">
        <v>2042</v>
      </c>
    </row>
    <row r="2044" spans="1:16" hidden="1" x14ac:dyDescent="0.3">
      <c r="A2044" s="3">
        <v>44047</v>
      </c>
      <c r="B2044" s="3" t="str">
        <f t="shared" si="31"/>
        <v>Q3-2020</v>
      </c>
      <c r="C2044" t="s">
        <v>16</v>
      </c>
      <c r="D2044">
        <v>32</v>
      </c>
      <c r="E2044" t="s">
        <v>8</v>
      </c>
      <c r="F2044" s="1" t="str">
        <f>TEXT(EnergyDemand__2_14[[#This Row],[Date]],"yyyy")</f>
        <v>2020</v>
      </c>
      <c r="G2044">
        <v>5.0999999999999996</v>
      </c>
      <c r="H2044">
        <v>10.5</v>
      </c>
      <c r="I2044">
        <v>10</v>
      </c>
      <c r="J2044">
        <v>1.2</v>
      </c>
      <c r="K2044" t="s">
        <v>21</v>
      </c>
      <c r="L2044" t="s">
        <v>21</v>
      </c>
      <c r="M2044" s="42">
        <v>140042.14499999999</v>
      </c>
      <c r="N2044" s="4">
        <v>49.18959504</v>
      </c>
      <c r="O2044" s="5">
        <v>6888616.4011000004</v>
      </c>
      <c r="P2044">
        <v>2043</v>
      </c>
    </row>
    <row r="2045" spans="1:16" hidden="1" x14ac:dyDescent="0.3">
      <c r="A2045" s="3">
        <v>44048</v>
      </c>
      <c r="B2045" s="3" t="str">
        <f t="shared" si="31"/>
        <v>Q3-2020</v>
      </c>
      <c r="C2045" t="s">
        <v>16</v>
      </c>
      <c r="D2045">
        <v>32</v>
      </c>
      <c r="E2045" t="s">
        <v>9</v>
      </c>
      <c r="F2045" s="1" t="str">
        <f>TEXT(EnergyDemand__2_14[[#This Row],[Date]],"yyyy")</f>
        <v>2020</v>
      </c>
      <c r="G2045">
        <v>4.7</v>
      </c>
      <c r="H2045">
        <v>11.3</v>
      </c>
      <c r="I2045">
        <v>9.6</v>
      </c>
      <c r="J2045">
        <v>5.8</v>
      </c>
      <c r="K2045" t="s">
        <v>21</v>
      </c>
      <c r="L2045" t="s">
        <v>21</v>
      </c>
      <c r="M2045" s="42">
        <v>140205.29500000001</v>
      </c>
      <c r="N2045" s="4">
        <v>55.464714379999997</v>
      </c>
      <c r="O2045" s="5">
        <v>7776446.6416999996</v>
      </c>
      <c r="P2045">
        <v>2044</v>
      </c>
    </row>
    <row r="2046" spans="1:16" hidden="1" x14ac:dyDescent="0.3">
      <c r="A2046" s="3">
        <v>44049</v>
      </c>
      <c r="B2046" s="3" t="str">
        <f t="shared" si="31"/>
        <v>Q3-2020</v>
      </c>
      <c r="C2046" t="s">
        <v>16</v>
      </c>
      <c r="D2046">
        <v>32</v>
      </c>
      <c r="E2046" t="s">
        <v>3</v>
      </c>
      <c r="F2046" s="1" t="str">
        <f>TEXT(EnergyDemand__2_14[[#This Row],[Date]],"yyyy")</f>
        <v>2020</v>
      </c>
      <c r="G2046">
        <v>5.5</v>
      </c>
      <c r="H2046">
        <v>12.8</v>
      </c>
      <c r="I2046">
        <v>10.8</v>
      </c>
      <c r="J2046">
        <v>0.8</v>
      </c>
      <c r="K2046" t="s">
        <v>21</v>
      </c>
      <c r="L2046" t="s">
        <v>21</v>
      </c>
      <c r="M2046" s="42">
        <v>140835.17499999999</v>
      </c>
      <c r="N2046" s="4">
        <v>69.433709239999999</v>
      </c>
      <c r="O2046" s="5">
        <v>9778708.5917000007</v>
      </c>
      <c r="P2046">
        <v>2045</v>
      </c>
    </row>
    <row r="2047" spans="1:16" hidden="1" x14ac:dyDescent="0.3">
      <c r="A2047" s="3">
        <v>44050</v>
      </c>
      <c r="B2047" s="3" t="str">
        <f t="shared" si="31"/>
        <v>Q3-2020</v>
      </c>
      <c r="C2047" t="s">
        <v>16</v>
      </c>
      <c r="D2047">
        <v>32</v>
      </c>
      <c r="E2047" t="s">
        <v>4</v>
      </c>
      <c r="F2047" s="1" t="str">
        <f>TEXT(EnergyDemand__2_14[[#This Row],[Date]],"yyyy")</f>
        <v>2020</v>
      </c>
      <c r="G2047">
        <v>3.3</v>
      </c>
      <c r="H2047">
        <v>12.7</v>
      </c>
      <c r="I2047">
        <v>5.8</v>
      </c>
      <c r="J2047">
        <v>0</v>
      </c>
      <c r="K2047" t="s">
        <v>21</v>
      </c>
      <c r="L2047" t="s">
        <v>21</v>
      </c>
      <c r="M2047" s="42">
        <v>144062.60999999999</v>
      </c>
      <c r="N2047" s="4">
        <v>60.119431980000002</v>
      </c>
      <c r="O2047" s="5">
        <v>8660962.2828000002</v>
      </c>
      <c r="P2047">
        <v>2046</v>
      </c>
    </row>
    <row r="2048" spans="1:16" hidden="1" x14ac:dyDescent="0.3">
      <c r="A2048" s="3">
        <v>44051</v>
      </c>
      <c r="B2048" s="3" t="str">
        <f t="shared" si="31"/>
        <v>Q3-2020</v>
      </c>
      <c r="C2048" t="s">
        <v>16</v>
      </c>
      <c r="D2048">
        <v>32</v>
      </c>
      <c r="E2048" t="s">
        <v>5</v>
      </c>
      <c r="F2048" s="1" t="str">
        <f>TEXT(EnergyDemand__2_14[[#This Row],[Date]],"yyyy")</f>
        <v>2020</v>
      </c>
      <c r="G2048">
        <v>4.7</v>
      </c>
      <c r="H2048">
        <v>14.9</v>
      </c>
      <c r="I2048">
        <v>7.2</v>
      </c>
      <c r="J2048">
        <v>6.8</v>
      </c>
      <c r="K2048" t="s">
        <v>21</v>
      </c>
      <c r="L2048" t="s">
        <v>21</v>
      </c>
      <c r="M2048" s="42">
        <v>121119.265</v>
      </c>
      <c r="N2048" s="4">
        <v>53.518660969999999</v>
      </c>
      <c r="O2048" s="5">
        <v>6482140.8805</v>
      </c>
      <c r="P2048">
        <v>2047</v>
      </c>
    </row>
    <row r="2049" spans="1:16" hidden="1" x14ac:dyDescent="0.3">
      <c r="A2049" s="3">
        <v>44052</v>
      </c>
      <c r="B2049" s="3" t="str">
        <f t="shared" si="31"/>
        <v>Q3-2020</v>
      </c>
      <c r="C2049" t="s">
        <v>16</v>
      </c>
      <c r="D2049">
        <v>32</v>
      </c>
      <c r="E2049" t="s">
        <v>6</v>
      </c>
      <c r="F2049" s="1" t="str">
        <f>TEXT(EnergyDemand__2_14[[#This Row],[Date]],"yyyy")</f>
        <v>2020</v>
      </c>
      <c r="G2049">
        <v>8.9</v>
      </c>
      <c r="H2049">
        <v>15.8</v>
      </c>
      <c r="I2049">
        <v>10.199999999999999</v>
      </c>
      <c r="J2049">
        <v>0.2</v>
      </c>
      <c r="K2049" t="s">
        <v>21</v>
      </c>
      <c r="L2049" t="s">
        <v>21</v>
      </c>
      <c r="M2049" s="42">
        <v>111165.955</v>
      </c>
      <c r="N2049" s="4">
        <v>45.522171190000002</v>
      </c>
      <c r="O2049" s="5">
        <v>5060515.6339999996</v>
      </c>
      <c r="P2049">
        <v>2048</v>
      </c>
    </row>
    <row r="2050" spans="1:16" hidden="1" x14ac:dyDescent="0.3">
      <c r="A2050" s="3">
        <v>44053</v>
      </c>
      <c r="B2050" s="3" t="str">
        <f t="shared" ref="B2050:B2101" si="32">"Q" &amp;INT((MONTH(A2050)+2)/3) &amp; "-" &amp; YEAR(A2050)</f>
        <v>Q3-2020</v>
      </c>
      <c r="C2050" t="s">
        <v>16</v>
      </c>
      <c r="D2050">
        <v>33</v>
      </c>
      <c r="E2050" t="s">
        <v>7</v>
      </c>
      <c r="F2050" s="1" t="str">
        <f>TEXT(EnergyDemand__2_14[[#This Row],[Date]],"yyyy")</f>
        <v>2020</v>
      </c>
      <c r="G2050">
        <v>5.7</v>
      </c>
      <c r="H2050">
        <v>14.8</v>
      </c>
      <c r="I2050">
        <v>12.7</v>
      </c>
      <c r="J2050">
        <v>0</v>
      </c>
      <c r="K2050" t="s">
        <v>21</v>
      </c>
      <c r="L2050" t="s">
        <v>21</v>
      </c>
      <c r="M2050" s="42">
        <v>125959.75</v>
      </c>
      <c r="N2050" s="4">
        <v>53.420434520000001</v>
      </c>
      <c r="O2050" s="5">
        <v>6728824.5769999996</v>
      </c>
      <c r="P2050">
        <v>2049</v>
      </c>
    </row>
    <row r="2051" spans="1:16" hidden="1" x14ac:dyDescent="0.3">
      <c r="A2051" s="3">
        <v>44054</v>
      </c>
      <c r="B2051" s="3" t="str">
        <f t="shared" si="32"/>
        <v>Q3-2020</v>
      </c>
      <c r="C2051" t="s">
        <v>16</v>
      </c>
      <c r="D2051">
        <v>33</v>
      </c>
      <c r="E2051" t="s">
        <v>8</v>
      </c>
      <c r="F2051" s="1" t="str">
        <f>TEXT(EnergyDemand__2_14[[#This Row],[Date]],"yyyy")</f>
        <v>2020</v>
      </c>
      <c r="G2051">
        <v>4.3</v>
      </c>
      <c r="H2051">
        <v>15.8</v>
      </c>
      <c r="I2051">
        <v>10.3</v>
      </c>
      <c r="J2051">
        <v>0</v>
      </c>
      <c r="K2051" t="s">
        <v>21</v>
      </c>
      <c r="L2051" t="s">
        <v>21</v>
      </c>
      <c r="M2051" s="42">
        <v>130141.22500000001</v>
      </c>
      <c r="N2051" s="4">
        <v>42.328651729999997</v>
      </c>
      <c r="O2051" s="5">
        <v>5508702.5887000002</v>
      </c>
      <c r="P2051">
        <v>2050</v>
      </c>
    </row>
    <row r="2052" spans="1:16" hidden="1" x14ac:dyDescent="0.3">
      <c r="A2052" s="3">
        <v>44055</v>
      </c>
      <c r="B2052" s="3" t="str">
        <f t="shared" si="32"/>
        <v>Q3-2020</v>
      </c>
      <c r="C2052" t="s">
        <v>16</v>
      </c>
      <c r="D2052">
        <v>33</v>
      </c>
      <c r="E2052" t="s">
        <v>9</v>
      </c>
      <c r="F2052" s="1" t="str">
        <f>TEXT(EnergyDemand__2_14[[#This Row],[Date]],"yyyy")</f>
        <v>2020</v>
      </c>
      <c r="G2052">
        <v>9.4</v>
      </c>
      <c r="H2052">
        <v>15.9</v>
      </c>
      <c r="I2052">
        <v>10</v>
      </c>
      <c r="J2052">
        <v>0.8</v>
      </c>
      <c r="K2052" t="s">
        <v>21</v>
      </c>
      <c r="L2052" t="s">
        <v>21</v>
      </c>
      <c r="M2052" s="42">
        <v>127945.31</v>
      </c>
      <c r="N2052" s="4">
        <v>58.629007379999997</v>
      </c>
      <c r="O2052" s="5">
        <v>7501306.5241999999</v>
      </c>
      <c r="P2052">
        <v>2051</v>
      </c>
    </row>
    <row r="2053" spans="1:16" hidden="1" x14ac:dyDescent="0.3">
      <c r="A2053" s="3">
        <v>44056</v>
      </c>
      <c r="B2053" s="3" t="str">
        <f t="shared" si="32"/>
        <v>Q3-2020</v>
      </c>
      <c r="C2053" t="s">
        <v>16</v>
      </c>
      <c r="D2053">
        <v>33</v>
      </c>
      <c r="E2053" t="s">
        <v>3</v>
      </c>
      <c r="F2053" s="1" t="str">
        <f>TEXT(EnergyDemand__2_14[[#This Row],[Date]],"yyyy")</f>
        <v>2020</v>
      </c>
      <c r="G2053">
        <v>11.4</v>
      </c>
      <c r="H2053">
        <v>18.100000000000001</v>
      </c>
      <c r="I2053">
        <v>11</v>
      </c>
      <c r="J2053">
        <v>1.2</v>
      </c>
      <c r="K2053" t="s">
        <v>21</v>
      </c>
      <c r="L2053" t="s">
        <v>21</v>
      </c>
      <c r="M2053" s="42">
        <v>121914.44</v>
      </c>
      <c r="N2053" s="4">
        <v>52.320157879999996</v>
      </c>
      <c r="O2053" s="5">
        <v>6378582.7487000003</v>
      </c>
      <c r="P2053">
        <v>2052</v>
      </c>
    </row>
    <row r="2054" spans="1:16" hidden="1" x14ac:dyDescent="0.3">
      <c r="A2054" s="3">
        <v>44057</v>
      </c>
      <c r="B2054" s="3" t="str">
        <f t="shared" si="32"/>
        <v>Q3-2020</v>
      </c>
      <c r="C2054" t="s">
        <v>16</v>
      </c>
      <c r="D2054">
        <v>33</v>
      </c>
      <c r="E2054" t="s">
        <v>4</v>
      </c>
      <c r="F2054" s="1" t="str">
        <f>TEXT(EnergyDemand__2_14[[#This Row],[Date]],"yyyy")</f>
        <v>2020</v>
      </c>
      <c r="G2054">
        <v>10.7</v>
      </c>
      <c r="H2054">
        <v>18.100000000000001</v>
      </c>
      <c r="I2054">
        <v>7</v>
      </c>
      <c r="J2054">
        <v>0.8</v>
      </c>
      <c r="K2054" t="s">
        <v>21</v>
      </c>
      <c r="L2054" t="s">
        <v>21</v>
      </c>
      <c r="M2054" s="42">
        <v>124640.09</v>
      </c>
      <c r="N2054" s="4">
        <v>69.84183616</v>
      </c>
      <c r="O2054" s="5">
        <v>8705092.7446999997</v>
      </c>
      <c r="P2054">
        <v>2053</v>
      </c>
    </row>
    <row r="2055" spans="1:16" hidden="1" x14ac:dyDescent="0.3">
      <c r="A2055" s="3">
        <v>44058</v>
      </c>
      <c r="B2055" s="3" t="str">
        <f t="shared" si="32"/>
        <v>Q3-2020</v>
      </c>
      <c r="C2055" t="s">
        <v>16</v>
      </c>
      <c r="D2055">
        <v>33</v>
      </c>
      <c r="E2055" t="s">
        <v>5</v>
      </c>
      <c r="F2055" s="1" t="str">
        <f>TEXT(EnergyDemand__2_14[[#This Row],[Date]],"yyyy")</f>
        <v>2020</v>
      </c>
      <c r="G2055">
        <v>7.4</v>
      </c>
      <c r="H2055">
        <v>14.9</v>
      </c>
      <c r="I2055">
        <v>13</v>
      </c>
      <c r="J2055">
        <v>2.8</v>
      </c>
      <c r="K2055" t="s">
        <v>21</v>
      </c>
      <c r="L2055" t="s">
        <v>21</v>
      </c>
      <c r="M2055" s="42">
        <v>113755.18</v>
      </c>
      <c r="N2055" s="4">
        <v>52.515043290000001</v>
      </c>
      <c r="O2055" s="5">
        <v>5973858.2022000002</v>
      </c>
      <c r="P2055">
        <v>2054</v>
      </c>
    </row>
    <row r="2056" spans="1:16" hidden="1" x14ac:dyDescent="0.3">
      <c r="A2056" s="3">
        <v>44059</v>
      </c>
      <c r="B2056" s="3" t="str">
        <f t="shared" si="32"/>
        <v>Q3-2020</v>
      </c>
      <c r="C2056" t="s">
        <v>16</v>
      </c>
      <c r="D2056">
        <v>33</v>
      </c>
      <c r="E2056" t="s">
        <v>6</v>
      </c>
      <c r="F2056" s="1" t="str">
        <f>TEXT(EnergyDemand__2_14[[#This Row],[Date]],"yyyy")</f>
        <v>2020</v>
      </c>
      <c r="G2056">
        <v>10.7</v>
      </c>
      <c r="H2056">
        <v>15</v>
      </c>
      <c r="I2056">
        <v>9.9</v>
      </c>
      <c r="J2056">
        <v>0.4</v>
      </c>
      <c r="K2056" t="s">
        <v>21</v>
      </c>
      <c r="L2056" t="s">
        <v>21</v>
      </c>
      <c r="M2056" s="42">
        <v>111034.745</v>
      </c>
      <c r="N2056" s="4">
        <v>58.425198999999999</v>
      </c>
      <c r="O2056" s="5">
        <v>6487227.0724999998</v>
      </c>
      <c r="P2056">
        <v>2055</v>
      </c>
    </row>
    <row r="2057" spans="1:16" hidden="1" x14ac:dyDescent="0.3">
      <c r="A2057" s="3">
        <v>44060</v>
      </c>
      <c r="B2057" s="3" t="str">
        <f t="shared" si="32"/>
        <v>Q3-2020</v>
      </c>
      <c r="C2057" t="s">
        <v>16</v>
      </c>
      <c r="D2057">
        <v>34</v>
      </c>
      <c r="E2057" t="s">
        <v>7</v>
      </c>
      <c r="F2057" s="1" t="str">
        <f>TEXT(EnergyDemand__2_14[[#This Row],[Date]],"yyyy")</f>
        <v>2020</v>
      </c>
      <c r="G2057">
        <v>9.5</v>
      </c>
      <c r="H2057">
        <v>16.3</v>
      </c>
      <c r="I2057">
        <v>10.4</v>
      </c>
      <c r="J2057">
        <v>0</v>
      </c>
      <c r="K2057" t="s">
        <v>21</v>
      </c>
      <c r="L2057" t="s">
        <v>21</v>
      </c>
      <c r="M2057" s="42">
        <v>121520.57</v>
      </c>
      <c r="N2057" s="4">
        <v>60.710572059999997</v>
      </c>
      <c r="O2057" s="5">
        <v>7377583.3218</v>
      </c>
      <c r="P2057">
        <v>2056</v>
      </c>
    </row>
    <row r="2058" spans="1:16" hidden="1" x14ac:dyDescent="0.3">
      <c r="A2058" s="3">
        <v>44061</v>
      </c>
      <c r="B2058" s="3" t="str">
        <f t="shared" si="32"/>
        <v>Q3-2020</v>
      </c>
      <c r="C2058" t="s">
        <v>16</v>
      </c>
      <c r="D2058">
        <v>34</v>
      </c>
      <c r="E2058" t="s">
        <v>8</v>
      </c>
      <c r="F2058" s="1" t="str">
        <f>TEXT(EnergyDemand__2_14[[#This Row],[Date]],"yyyy")</f>
        <v>2020</v>
      </c>
      <c r="G2058">
        <v>10</v>
      </c>
      <c r="H2058">
        <v>17.2</v>
      </c>
      <c r="I2058">
        <v>11.2</v>
      </c>
      <c r="J2058">
        <v>0.2</v>
      </c>
      <c r="K2058" t="s">
        <v>21</v>
      </c>
      <c r="L2058" t="s">
        <v>21</v>
      </c>
      <c r="M2058" s="42">
        <v>119321.855</v>
      </c>
      <c r="N2058" s="4">
        <v>44.024165019999998</v>
      </c>
      <c r="O2058" s="5">
        <v>5253045.0350000001</v>
      </c>
      <c r="P2058">
        <v>2057</v>
      </c>
    </row>
    <row r="2059" spans="1:16" hidden="1" x14ac:dyDescent="0.3">
      <c r="A2059" s="3">
        <v>44062</v>
      </c>
      <c r="B2059" s="3" t="str">
        <f t="shared" si="32"/>
        <v>Q3-2020</v>
      </c>
      <c r="C2059" t="s">
        <v>16</v>
      </c>
      <c r="D2059">
        <v>34</v>
      </c>
      <c r="E2059" t="s">
        <v>9</v>
      </c>
      <c r="F2059" s="1" t="str">
        <f>TEXT(EnergyDemand__2_14[[#This Row],[Date]],"yyyy")</f>
        <v>2020</v>
      </c>
      <c r="G2059">
        <v>9.6999999999999993</v>
      </c>
      <c r="H2059">
        <v>12.7</v>
      </c>
      <c r="I2059">
        <v>7.9</v>
      </c>
      <c r="J2059">
        <v>1.2</v>
      </c>
      <c r="K2059" t="s">
        <v>21</v>
      </c>
      <c r="L2059" t="s">
        <v>21</v>
      </c>
      <c r="M2059" s="42">
        <v>129884.75</v>
      </c>
      <c r="N2059" s="4">
        <v>62.123207630000003</v>
      </c>
      <c r="O2059" s="5">
        <v>8068857.2922</v>
      </c>
      <c r="P2059">
        <v>2058</v>
      </c>
    </row>
    <row r="2060" spans="1:16" hidden="1" x14ac:dyDescent="0.3">
      <c r="A2060" s="3">
        <v>44063</v>
      </c>
      <c r="B2060" s="3" t="str">
        <f t="shared" si="32"/>
        <v>Q3-2020</v>
      </c>
      <c r="C2060" t="s">
        <v>16</v>
      </c>
      <c r="D2060">
        <v>34</v>
      </c>
      <c r="E2060" t="s">
        <v>3</v>
      </c>
      <c r="F2060" s="1" t="str">
        <f>TEXT(EnergyDemand__2_14[[#This Row],[Date]],"yyyy")</f>
        <v>2020</v>
      </c>
      <c r="G2060">
        <v>9.6</v>
      </c>
      <c r="H2060">
        <v>15.7</v>
      </c>
      <c r="I2060">
        <v>9.6</v>
      </c>
      <c r="J2060">
        <v>3.8</v>
      </c>
      <c r="K2060" t="s">
        <v>21</v>
      </c>
      <c r="L2060" t="s">
        <v>21</v>
      </c>
      <c r="M2060" s="42">
        <v>123490.855</v>
      </c>
      <c r="N2060" s="4">
        <v>54.113552679999998</v>
      </c>
      <c r="O2060" s="5">
        <v>6682528.8875000002</v>
      </c>
      <c r="P2060">
        <v>2059</v>
      </c>
    </row>
    <row r="2061" spans="1:16" hidden="1" x14ac:dyDescent="0.3">
      <c r="A2061" s="3">
        <v>44064</v>
      </c>
      <c r="B2061" s="3" t="str">
        <f t="shared" si="32"/>
        <v>Q3-2020</v>
      </c>
      <c r="C2061" t="s">
        <v>16</v>
      </c>
      <c r="D2061">
        <v>34</v>
      </c>
      <c r="E2061" t="s">
        <v>4</v>
      </c>
      <c r="F2061" s="1" t="str">
        <f>TEXT(EnergyDemand__2_14[[#This Row],[Date]],"yyyy")</f>
        <v>2020</v>
      </c>
      <c r="G2061">
        <v>8.5</v>
      </c>
      <c r="H2061">
        <v>14.1</v>
      </c>
      <c r="I2061">
        <v>12.2</v>
      </c>
      <c r="J2061">
        <v>0.4</v>
      </c>
      <c r="K2061" t="s">
        <v>21</v>
      </c>
      <c r="L2061" t="s">
        <v>21</v>
      </c>
      <c r="M2061" s="42">
        <v>125707.04</v>
      </c>
      <c r="N2061" s="4">
        <v>48.508304879999997</v>
      </c>
      <c r="O2061" s="5">
        <v>6097835.4219000004</v>
      </c>
      <c r="P2061">
        <v>2060</v>
      </c>
    </row>
    <row r="2062" spans="1:16" hidden="1" x14ac:dyDescent="0.3">
      <c r="A2062" s="3">
        <v>44065</v>
      </c>
      <c r="B2062" s="3" t="str">
        <f t="shared" si="32"/>
        <v>Q3-2020</v>
      </c>
      <c r="C2062" t="s">
        <v>16</v>
      </c>
      <c r="D2062">
        <v>34</v>
      </c>
      <c r="E2062" t="s">
        <v>5</v>
      </c>
      <c r="F2062" s="1" t="str">
        <f>TEXT(EnergyDemand__2_14[[#This Row],[Date]],"yyyy")</f>
        <v>2020</v>
      </c>
      <c r="G2062">
        <v>5.8</v>
      </c>
      <c r="H2062">
        <v>11.1</v>
      </c>
      <c r="I2062">
        <v>3.8</v>
      </c>
      <c r="J2062">
        <v>4.4000000000000004</v>
      </c>
      <c r="K2062" t="s">
        <v>21</v>
      </c>
      <c r="L2062" t="s">
        <v>21</v>
      </c>
      <c r="M2062" s="42">
        <v>127131.37</v>
      </c>
      <c r="N2062" s="4">
        <v>56.065490250000003</v>
      </c>
      <c r="O2062" s="5">
        <v>7127682.5851999996</v>
      </c>
      <c r="P2062">
        <v>2061</v>
      </c>
    </row>
    <row r="2063" spans="1:16" hidden="1" x14ac:dyDescent="0.3">
      <c r="A2063" s="3">
        <v>44066</v>
      </c>
      <c r="B2063" s="3" t="str">
        <f t="shared" si="32"/>
        <v>Q3-2020</v>
      </c>
      <c r="C2063" t="s">
        <v>16</v>
      </c>
      <c r="D2063">
        <v>34</v>
      </c>
      <c r="E2063" t="s">
        <v>6</v>
      </c>
      <c r="F2063" s="1" t="str">
        <f>TEXT(EnergyDemand__2_14[[#This Row],[Date]],"yyyy")</f>
        <v>2020</v>
      </c>
      <c r="G2063">
        <v>6.8</v>
      </c>
      <c r="H2063">
        <v>11.5</v>
      </c>
      <c r="I2063">
        <v>8.6</v>
      </c>
      <c r="J2063">
        <v>25.6</v>
      </c>
      <c r="K2063" t="s">
        <v>21</v>
      </c>
      <c r="L2063" t="s">
        <v>21</v>
      </c>
      <c r="M2063" s="42">
        <v>117125.065</v>
      </c>
      <c r="N2063" s="4">
        <v>53.937950839999999</v>
      </c>
      <c r="O2063" s="5">
        <v>6317485.9981000004</v>
      </c>
      <c r="P2063">
        <v>2062</v>
      </c>
    </row>
    <row r="2064" spans="1:16" hidden="1" x14ac:dyDescent="0.3">
      <c r="A2064" s="3">
        <v>44067</v>
      </c>
      <c r="B2064" s="3" t="str">
        <f t="shared" si="32"/>
        <v>Q3-2020</v>
      </c>
      <c r="C2064" t="s">
        <v>16</v>
      </c>
      <c r="D2064">
        <v>35</v>
      </c>
      <c r="E2064" t="s">
        <v>7</v>
      </c>
      <c r="F2064" s="1" t="str">
        <f>TEXT(EnergyDemand__2_14[[#This Row],[Date]],"yyyy")</f>
        <v>2020</v>
      </c>
      <c r="G2064">
        <v>6.3</v>
      </c>
      <c r="H2064">
        <v>12.4</v>
      </c>
      <c r="I2064">
        <v>12.8</v>
      </c>
      <c r="J2064">
        <v>2.8</v>
      </c>
      <c r="K2064" t="s">
        <v>21</v>
      </c>
      <c r="L2064" t="s">
        <v>21</v>
      </c>
      <c r="M2064" s="42">
        <v>134984.79</v>
      </c>
      <c r="N2064" s="4">
        <v>134.48842210000001</v>
      </c>
      <c r="O2064" s="5">
        <v>18153891.4146</v>
      </c>
      <c r="P2064">
        <v>2063</v>
      </c>
    </row>
    <row r="2065" spans="1:16" hidden="1" x14ac:dyDescent="0.3">
      <c r="A2065" s="3">
        <v>44068</v>
      </c>
      <c r="B2065" s="3" t="str">
        <f t="shared" si="32"/>
        <v>Q3-2020</v>
      </c>
      <c r="C2065" t="s">
        <v>16</v>
      </c>
      <c r="D2065">
        <v>35</v>
      </c>
      <c r="E2065" t="s">
        <v>8</v>
      </c>
      <c r="F2065" s="1" t="str">
        <f>TEXT(EnergyDemand__2_14[[#This Row],[Date]],"yyyy")</f>
        <v>2020</v>
      </c>
      <c r="G2065">
        <v>3.6</v>
      </c>
      <c r="H2065">
        <v>13</v>
      </c>
      <c r="I2065">
        <v>11.2</v>
      </c>
      <c r="J2065">
        <v>0</v>
      </c>
      <c r="K2065" t="s">
        <v>21</v>
      </c>
      <c r="L2065" t="s">
        <v>21</v>
      </c>
      <c r="M2065" s="42">
        <v>138437.85500000001</v>
      </c>
      <c r="N2065" s="4">
        <v>82.744212959999999</v>
      </c>
      <c r="O2065" s="5">
        <v>11454931.355799999</v>
      </c>
      <c r="P2065">
        <v>2064</v>
      </c>
    </row>
    <row r="2066" spans="1:16" hidden="1" x14ac:dyDescent="0.3">
      <c r="A2066" s="3">
        <v>44069</v>
      </c>
      <c r="B2066" s="3" t="str">
        <f t="shared" si="32"/>
        <v>Q3-2020</v>
      </c>
      <c r="C2066" t="s">
        <v>16</v>
      </c>
      <c r="D2066">
        <v>35</v>
      </c>
      <c r="E2066" t="s">
        <v>9</v>
      </c>
      <c r="F2066" s="1" t="str">
        <f>TEXT(EnergyDemand__2_14[[#This Row],[Date]],"yyyy")</f>
        <v>2020</v>
      </c>
      <c r="G2066">
        <v>6.1</v>
      </c>
      <c r="H2066">
        <v>14.5</v>
      </c>
      <c r="I2066">
        <v>12.8</v>
      </c>
      <c r="J2066">
        <v>0</v>
      </c>
      <c r="K2066" t="s">
        <v>21</v>
      </c>
      <c r="L2066" t="s">
        <v>21</v>
      </c>
      <c r="M2066" s="42">
        <v>129322.31</v>
      </c>
      <c r="N2066" s="4">
        <v>90.666887799999998</v>
      </c>
      <c r="O2066" s="5">
        <v>11725251.3708</v>
      </c>
      <c r="P2066">
        <v>2065</v>
      </c>
    </row>
    <row r="2067" spans="1:16" hidden="1" x14ac:dyDescent="0.3">
      <c r="A2067" s="3">
        <v>44070</v>
      </c>
      <c r="B2067" s="3" t="str">
        <f t="shared" si="32"/>
        <v>Q3-2020</v>
      </c>
      <c r="C2067" t="s">
        <v>16</v>
      </c>
      <c r="D2067">
        <v>35</v>
      </c>
      <c r="E2067" t="s">
        <v>3</v>
      </c>
      <c r="F2067" s="1" t="str">
        <f>TEXT(EnergyDemand__2_14[[#This Row],[Date]],"yyyy")</f>
        <v>2020</v>
      </c>
      <c r="G2067">
        <v>8.8000000000000007</v>
      </c>
      <c r="H2067">
        <v>20.7</v>
      </c>
      <c r="I2067">
        <v>13.1</v>
      </c>
      <c r="J2067">
        <v>0</v>
      </c>
      <c r="K2067" t="s">
        <v>21</v>
      </c>
      <c r="L2067" t="s">
        <v>21</v>
      </c>
      <c r="M2067" s="42">
        <v>119044.425</v>
      </c>
      <c r="N2067" s="4">
        <v>45.564373940000003</v>
      </c>
      <c r="O2067" s="5">
        <v>5424184.6962000001</v>
      </c>
      <c r="P2067">
        <v>2066</v>
      </c>
    </row>
    <row r="2068" spans="1:16" hidden="1" x14ac:dyDescent="0.3">
      <c r="A2068" s="3">
        <v>44071</v>
      </c>
      <c r="B2068" s="3" t="str">
        <f t="shared" si="32"/>
        <v>Q3-2020</v>
      </c>
      <c r="C2068" t="s">
        <v>16</v>
      </c>
      <c r="D2068">
        <v>35</v>
      </c>
      <c r="E2068" t="s">
        <v>4</v>
      </c>
      <c r="F2068" s="1" t="str">
        <f>TEXT(EnergyDemand__2_14[[#This Row],[Date]],"yyyy")</f>
        <v>2020</v>
      </c>
      <c r="G2068">
        <v>8.5</v>
      </c>
      <c r="H2068">
        <v>17.600000000000001</v>
      </c>
      <c r="I2068">
        <v>15.1</v>
      </c>
      <c r="J2068">
        <v>1.4</v>
      </c>
      <c r="K2068" t="s">
        <v>21</v>
      </c>
      <c r="L2068" t="s">
        <v>21</v>
      </c>
      <c r="M2068" s="42">
        <v>118809.08</v>
      </c>
      <c r="N2068" s="4">
        <v>61.608847650000001</v>
      </c>
      <c r="O2068" s="5">
        <v>7319690.5092000002</v>
      </c>
      <c r="P2068">
        <v>2067</v>
      </c>
    </row>
    <row r="2069" spans="1:16" hidden="1" x14ac:dyDescent="0.3">
      <c r="A2069" s="3">
        <v>44072</v>
      </c>
      <c r="B2069" s="3" t="str">
        <f t="shared" si="32"/>
        <v>Q3-2020</v>
      </c>
      <c r="C2069" t="s">
        <v>16</v>
      </c>
      <c r="D2069">
        <v>35</v>
      </c>
      <c r="E2069" t="s">
        <v>5</v>
      </c>
      <c r="F2069" s="1" t="str">
        <f>TEXT(EnergyDemand__2_14[[#This Row],[Date]],"yyyy")</f>
        <v>2020</v>
      </c>
      <c r="G2069">
        <v>9.1999999999999993</v>
      </c>
      <c r="H2069">
        <v>19.3</v>
      </c>
      <c r="I2069">
        <v>15.6</v>
      </c>
      <c r="J2069">
        <v>0</v>
      </c>
      <c r="K2069" t="s">
        <v>21</v>
      </c>
      <c r="L2069" t="s">
        <v>21</v>
      </c>
      <c r="M2069" s="42">
        <v>100166.88499999999</v>
      </c>
      <c r="N2069" s="4">
        <v>15.292241880000001</v>
      </c>
      <c r="O2069" s="5">
        <v>1531776.2338</v>
      </c>
      <c r="P2069">
        <v>2068</v>
      </c>
    </row>
    <row r="2070" spans="1:16" hidden="1" x14ac:dyDescent="0.3">
      <c r="A2070" s="3">
        <v>44073</v>
      </c>
      <c r="B2070" s="3" t="str">
        <f t="shared" si="32"/>
        <v>Q3-2020</v>
      </c>
      <c r="C2070" t="s">
        <v>16</v>
      </c>
      <c r="D2070">
        <v>35</v>
      </c>
      <c r="E2070" t="s">
        <v>6</v>
      </c>
      <c r="F2070" s="1" t="str">
        <f>TEXT(EnergyDemand__2_14[[#This Row],[Date]],"yyyy")</f>
        <v>2020</v>
      </c>
      <c r="G2070">
        <v>12</v>
      </c>
      <c r="H2070">
        <v>19.8</v>
      </c>
      <c r="I2070">
        <v>9</v>
      </c>
      <c r="J2070">
        <v>0</v>
      </c>
      <c r="K2070" t="s">
        <v>21</v>
      </c>
      <c r="L2070" t="s">
        <v>21</v>
      </c>
      <c r="M2070" s="42">
        <v>98917.175000000003</v>
      </c>
      <c r="N2070" s="4">
        <v>9.4210185309999996</v>
      </c>
      <c r="O2070" s="5">
        <v>931900.53870000003</v>
      </c>
      <c r="P2070">
        <v>2069</v>
      </c>
    </row>
    <row r="2071" spans="1:16" hidden="1" x14ac:dyDescent="0.3">
      <c r="A2071" s="3">
        <v>44074</v>
      </c>
      <c r="B2071" s="3" t="str">
        <f t="shared" si="32"/>
        <v>Q3-2020</v>
      </c>
      <c r="C2071" t="s">
        <v>16</v>
      </c>
      <c r="D2071">
        <v>36</v>
      </c>
      <c r="E2071" t="s">
        <v>7</v>
      </c>
      <c r="F2071" s="1" t="str">
        <f>TEXT(EnergyDemand__2_14[[#This Row],[Date]],"yyyy")</f>
        <v>2020</v>
      </c>
      <c r="G2071">
        <v>6.9</v>
      </c>
      <c r="H2071">
        <v>12.5</v>
      </c>
      <c r="I2071">
        <v>13.5</v>
      </c>
      <c r="J2071">
        <v>1</v>
      </c>
      <c r="K2071" t="s">
        <v>21</v>
      </c>
      <c r="L2071" t="s">
        <v>21</v>
      </c>
      <c r="M2071" s="42">
        <v>121605.395</v>
      </c>
      <c r="N2071" s="4">
        <v>58.552628499999997</v>
      </c>
      <c r="O2071" s="5">
        <v>7120315.517</v>
      </c>
      <c r="P2071">
        <v>2070</v>
      </c>
    </row>
    <row r="2072" spans="1:16" hidden="1" x14ac:dyDescent="0.3">
      <c r="A2072" s="3">
        <v>44075</v>
      </c>
      <c r="B2072" s="3" t="str">
        <f t="shared" si="32"/>
        <v>Q3-2020</v>
      </c>
      <c r="C2072" t="s">
        <v>17</v>
      </c>
      <c r="D2072">
        <v>36</v>
      </c>
      <c r="E2072" t="s">
        <v>8</v>
      </c>
      <c r="F2072" s="1" t="str">
        <f>TEXT(EnergyDemand__2_14[[#This Row],[Date]],"yyyy")</f>
        <v>2020</v>
      </c>
      <c r="G2072">
        <v>6.6</v>
      </c>
      <c r="H2072">
        <v>15.7</v>
      </c>
      <c r="I2072">
        <v>15.9</v>
      </c>
      <c r="J2072">
        <v>0</v>
      </c>
      <c r="K2072" t="s">
        <v>21</v>
      </c>
      <c r="L2072" t="s">
        <v>21</v>
      </c>
      <c r="M2072" s="42">
        <v>119645.18</v>
      </c>
      <c r="N2072" s="4">
        <v>52.281624639999997</v>
      </c>
      <c r="O2072" s="5">
        <v>6255244.3907000003</v>
      </c>
      <c r="P2072">
        <v>2071</v>
      </c>
    </row>
    <row r="2073" spans="1:16" hidden="1" x14ac:dyDescent="0.3">
      <c r="A2073" s="3">
        <v>44076</v>
      </c>
      <c r="B2073" s="3" t="str">
        <f t="shared" si="32"/>
        <v>Q3-2020</v>
      </c>
      <c r="C2073" t="s">
        <v>17</v>
      </c>
      <c r="D2073">
        <v>36</v>
      </c>
      <c r="E2073" t="s">
        <v>9</v>
      </c>
      <c r="F2073" s="1" t="str">
        <f>TEXT(EnergyDemand__2_14[[#This Row],[Date]],"yyyy")</f>
        <v>2020</v>
      </c>
      <c r="G2073">
        <v>8.6</v>
      </c>
      <c r="H2073">
        <v>22</v>
      </c>
      <c r="I2073">
        <v>12.1</v>
      </c>
      <c r="J2073">
        <v>0</v>
      </c>
      <c r="K2073" t="s">
        <v>21</v>
      </c>
      <c r="L2073" t="s">
        <v>21</v>
      </c>
      <c r="M2073" s="42">
        <v>113547.67</v>
      </c>
      <c r="N2073" s="4">
        <v>31.7696948</v>
      </c>
      <c r="O2073" s="5">
        <v>3607374.8212000001</v>
      </c>
      <c r="P2073">
        <v>2072</v>
      </c>
    </row>
    <row r="2074" spans="1:16" hidden="1" x14ac:dyDescent="0.3">
      <c r="A2074" s="3">
        <v>44077</v>
      </c>
      <c r="B2074" s="3" t="str">
        <f t="shared" si="32"/>
        <v>Q3-2020</v>
      </c>
      <c r="C2074" t="s">
        <v>17</v>
      </c>
      <c r="D2074">
        <v>36</v>
      </c>
      <c r="E2074" t="s">
        <v>3</v>
      </c>
      <c r="F2074" s="1" t="str">
        <f>TEXT(EnergyDemand__2_14[[#This Row],[Date]],"yyyy")</f>
        <v>2020</v>
      </c>
      <c r="G2074">
        <v>12.9</v>
      </c>
      <c r="H2074">
        <v>19.899999999999999</v>
      </c>
      <c r="I2074">
        <v>13.5</v>
      </c>
      <c r="J2074">
        <v>0</v>
      </c>
      <c r="K2074" t="s">
        <v>21</v>
      </c>
      <c r="L2074" t="s">
        <v>21</v>
      </c>
      <c r="M2074" s="42">
        <v>109327.46</v>
      </c>
      <c r="N2074" s="4">
        <v>25.567114289999999</v>
      </c>
      <c r="O2074" s="5">
        <v>2795187.6649000002</v>
      </c>
      <c r="P2074">
        <v>2073</v>
      </c>
    </row>
    <row r="2075" spans="1:16" hidden="1" x14ac:dyDescent="0.3">
      <c r="A2075" s="3">
        <v>44078</v>
      </c>
      <c r="B2075" s="3" t="str">
        <f t="shared" si="32"/>
        <v>Q3-2020</v>
      </c>
      <c r="C2075" t="s">
        <v>17</v>
      </c>
      <c r="D2075">
        <v>36</v>
      </c>
      <c r="E2075" t="s">
        <v>4</v>
      </c>
      <c r="F2075" s="1" t="str">
        <f>TEXT(EnergyDemand__2_14[[#This Row],[Date]],"yyyy")</f>
        <v>2020</v>
      </c>
      <c r="G2075">
        <v>9</v>
      </c>
      <c r="H2075">
        <v>17.3</v>
      </c>
      <c r="I2075">
        <v>12.7</v>
      </c>
      <c r="J2075">
        <v>0</v>
      </c>
      <c r="K2075" t="s">
        <v>21</v>
      </c>
      <c r="L2075" t="s">
        <v>21</v>
      </c>
      <c r="M2075" s="42">
        <v>114865.645</v>
      </c>
      <c r="N2075" s="4">
        <v>37.042569159999999</v>
      </c>
      <c r="O2075" s="5">
        <v>4254918.5990000004</v>
      </c>
      <c r="P2075">
        <v>2074</v>
      </c>
    </row>
    <row r="2076" spans="1:16" hidden="1" x14ac:dyDescent="0.3">
      <c r="A2076" s="3">
        <v>44079</v>
      </c>
      <c r="B2076" s="3" t="str">
        <f t="shared" si="32"/>
        <v>Q3-2020</v>
      </c>
      <c r="C2076" t="s">
        <v>17</v>
      </c>
      <c r="D2076">
        <v>36</v>
      </c>
      <c r="E2076" t="s">
        <v>5</v>
      </c>
      <c r="F2076" s="1" t="str">
        <f>TEXT(EnergyDemand__2_14[[#This Row],[Date]],"yyyy")</f>
        <v>2020</v>
      </c>
      <c r="G2076">
        <v>9.6999999999999993</v>
      </c>
      <c r="H2076">
        <v>16.600000000000001</v>
      </c>
      <c r="I2076">
        <v>15</v>
      </c>
      <c r="J2076">
        <v>0.2</v>
      </c>
      <c r="K2076" t="s">
        <v>21</v>
      </c>
      <c r="L2076" t="s">
        <v>21</v>
      </c>
      <c r="M2076" s="42">
        <v>105534.01</v>
      </c>
      <c r="N2076" s="4">
        <v>49.738453800000002</v>
      </c>
      <c r="O2076" s="5">
        <v>5249098.4807000002</v>
      </c>
      <c r="P2076">
        <v>2075</v>
      </c>
    </row>
    <row r="2077" spans="1:16" hidden="1" x14ac:dyDescent="0.3">
      <c r="A2077" s="3">
        <v>44080</v>
      </c>
      <c r="B2077" s="3" t="str">
        <f t="shared" si="32"/>
        <v>Q3-2020</v>
      </c>
      <c r="C2077" t="s">
        <v>17</v>
      </c>
      <c r="D2077">
        <v>36</v>
      </c>
      <c r="E2077" t="s">
        <v>6</v>
      </c>
      <c r="F2077" s="1" t="str">
        <f>TEXT(EnergyDemand__2_14[[#This Row],[Date]],"yyyy")</f>
        <v>2020</v>
      </c>
      <c r="G2077">
        <v>6.9</v>
      </c>
      <c r="H2077">
        <v>19.2</v>
      </c>
      <c r="I2077">
        <v>16.899999999999999</v>
      </c>
      <c r="J2077">
        <v>0.2</v>
      </c>
      <c r="K2077" t="s">
        <v>21</v>
      </c>
      <c r="L2077" t="s">
        <v>21</v>
      </c>
      <c r="M2077" s="42">
        <v>95865.14</v>
      </c>
      <c r="N2077" s="4">
        <v>26.51715961</v>
      </c>
      <c r="O2077" s="5">
        <v>2542071.2184000001</v>
      </c>
      <c r="P2077">
        <v>2076</v>
      </c>
    </row>
    <row r="2078" spans="1:16" hidden="1" x14ac:dyDescent="0.3">
      <c r="A2078" s="3">
        <v>44081</v>
      </c>
      <c r="B2078" s="3" t="str">
        <f t="shared" si="32"/>
        <v>Q3-2020</v>
      </c>
      <c r="C2078" t="s">
        <v>17</v>
      </c>
      <c r="D2078">
        <v>37</v>
      </c>
      <c r="E2078" t="s">
        <v>7</v>
      </c>
      <c r="F2078" s="1" t="str">
        <f>TEXT(EnergyDemand__2_14[[#This Row],[Date]],"yyyy")</f>
        <v>2020</v>
      </c>
      <c r="G2078">
        <v>8.8000000000000007</v>
      </c>
      <c r="H2078">
        <v>22.9</v>
      </c>
      <c r="I2078">
        <v>17.100000000000001</v>
      </c>
      <c r="J2078">
        <v>0</v>
      </c>
      <c r="K2078" t="s">
        <v>21</v>
      </c>
      <c r="L2078" t="s">
        <v>21</v>
      </c>
      <c r="M2078" s="42">
        <v>99778.2</v>
      </c>
      <c r="N2078" s="4">
        <v>18.907524120000001</v>
      </c>
      <c r="O2078" s="5">
        <v>1886558.7231999999</v>
      </c>
      <c r="P2078">
        <v>2077</v>
      </c>
    </row>
    <row r="2079" spans="1:16" hidden="1" x14ac:dyDescent="0.3">
      <c r="A2079" s="3">
        <v>44082</v>
      </c>
      <c r="B2079" s="3" t="str">
        <f t="shared" si="32"/>
        <v>Q3-2020</v>
      </c>
      <c r="C2079" t="s">
        <v>17</v>
      </c>
      <c r="D2079">
        <v>37</v>
      </c>
      <c r="E2079" t="s">
        <v>8</v>
      </c>
      <c r="F2079" s="1" t="str">
        <f>TEXT(EnergyDemand__2_14[[#This Row],[Date]],"yyyy")</f>
        <v>2020</v>
      </c>
      <c r="G2079">
        <v>16.600000000000001</v>
      </c>
      <c r="H2079">
        <v>19.899999999999999</v>
      </c>
      <c r="I2079">
        <v>4.8</v>
      </c>
      <c r="J2079">
        <v>0</v>
      </c>
      <c r="K2079" t="s">
        <v>21</v>
      </c>
      <c r="L2079" t="s">
        <v>21</v>
      </c>
      <c r="M2079" s="42">
        <v>112421.09</v>
      </c>
      <c r="N2079" s="4">
        <v>35.901955559999998</v>
      </c>
      <c r="O2079" s="5">
        <v>4036136.9772000001</v>
      </c>
      <c r="P2079">
        <v>2078</v>
      </c>
    </row>
    <row r="2080" spans="1:16" hidden="1" x14ac:dyDescent="0.3">
      <c r="A2080" s="3">
        <v>44083</v>
      </c>
      <c r="B2080" s="3" t="str">
        <f t="shared" si="32"/>
        <v>Q3-2020</v>
      </c>
      <c r="C2080" t="s">
        <v>17</v>
      </c>
      <c r="D2080">
        <v>37</v>
      </c>
      <c r="E2080" t="s">
        <v>9</v>
      </c>
      <c r="F2080" s="1" t="str">
        <f>TEXT(EnergyDemand__2_14[[#This Row],[Date]],"yyyy")</f>
        <v>2020</v>
      </c>
      <c r="G2080">
        <v>8.1</v>
      </c>
      <c r="H2080">
        <v>15.6</v>
      </c>
      <c r="I2080">
        <v>14.8</v>
      </c>
      <c r="J2080">
        <v>1</v>
      </c>
      <c r="K2080" t="s">
        <v>21</v>
      </c>
      <c r="L2080" t="s">
        <v>21</v>
      </c>
      <c r="M2080" s="42">
        <v>112140.47</v>
      </c>
      <c r="N2080" s="4">
        <v>37.015433659999999</v>
      </c>
      <c r="O2080" s="5">
        <v>4150928.1279000002</v>
      </c>
      <c r="P2080">
        <v>2079</v>
      </c>
    </row>
    <row r="2081" spans="1:16" hidden="1" x14ac:dyDescent="0.3">
      <c r="A2081" s="3">
        <v>44084</v>
      </c>
      <c r="B2081" s="3" t="str">
        <f t="shared" si="32"/>
        <v>Q3-2020</v>
      </c>
      <c r="C2081" t="s">
        <v>17</v>
      </c>
      <c r="D2081">
        <v>37</v>
      </c>
      <c r="E2081" t="s">
        <v>3</v>
      </c>
      <c r="F2081" s="1" t="str">
        <f>TEXT(EnergyDemand__2_14[[#This Row],[Date]],"yyyy")</f>
        <v>2020</v>
      </c>
      <c r="G2081">
        <v>5.4</v>
      </c>
      <c r="H2081">
        <v>21.4</v>
      </c>
      <c r="I2081">
        <v>17.5</v>
      </c>
      <c r="J2081">
        <v>0</v>
      </c>
      <c r="K2081" t="s">
        <v>21</v>
      </c>
      <c r="L2081" t="s">
        <v>21</v>
      </c>
      <c r="M2081" s="42">
        <v>109328.33500000001</v>
      </c>
      <c r="N2081" s="4">
        <v>31.152816170000001</v>
      </c>
      <c r="O2081" s="5">
        <v>3405885.5224000001</v>
      </c>
      <c r="P2081">
        <v>2080</v>
      </c>
    </row>
    <row r="2082" spans="1:16" hidden="1" x14ac:dyDescent="0.3">
      <c r="A2082" s="3">
        <v>44085</v>
      </c>
      <c r="B2082" s="3" t="str">
        <f t="shared" si="32"/>
        <v>Q3-2020</v>
      </c>
      <c r="C2082" t="s">
        <v>17</v>
      </c>
      <c r="D2082">
        <v>37</v>
      </c>
      <c r="E2082" t="s">
        <v>4</v>
      </c>
      <c r="F2082" s="1" t="str">
        <f>TEXT(EnergyDemand__2_14[[#This Row],[Date]],"yyyy")</f>
        <v>2020</v>
      </c>
      <c r="G2082">
        <v>10.4</v>
      </c>
      <c r="H2082">
        <v>19.399999999999999</v>
      </c>
      <c r="I2082">
        <v>13.4</v>
      </c>
      <c r="J2082">
        <v>0</v>
      </c>
      <c r="K2082" t="s">
        <v>21</v>
      </c>
      <c r="L2082" t="s">
        <v>21</v>
      </c>
      <c r="M2082" s="42">
        <v>106643.05</v>
      </c>
      <c r="N2082" s="4">
        <v>22.38646877</v>
      </c>
      <c r="O2082" s="5">
        <v>2387361.3084</v>
      </c>
      <c r="P2082">
        <v>2081</v>
      </c>
    </row>
    <row r="2083" spans="1:16" hidden="1" x14ac:dyDescent="0.3">
      <c r="A2083" s="3">
        <v>44086</v>
      </c>
      <c r="B2083" s="3" t="str">
        <f t="shared" si="32"/>
        <v>Q3-2020</v>
      </c>
      <c r="C2083" t="s">
        <v>17</v>
      </c>
      <c r="D2083">
        <v>37</v>
      </c>
      <c r="E2083" t="s">
        <v>5</v>
      </c>
      <c r="F2083" s="1" t="str">
        <f>TEXT(EnergyDemand__2_14[[#This Row],[Date]],"yyyy")</f>
        <v>2020</v>
      </c>
      <c r="G2083">
        <v>13.3</v>
      </c>
      <c r="H2083">
        <v>16</v>
      </c>
      <c r="I2083">
        <v>4</v>
      </c>
      <c r="J2083">
        <v>1.6</v>
      </c>
      <c r="K2083" t="s">
        <v>21</v>
      </c>
      <c r="L2083" t="s">
        <v>21</v>
      </c>
      <c r="M2083" s="42">
        <v>111644.6</v>
      </c>
      <c r="N2083" s="4">
        <v>34.264167829999998</v>
      </c>
      <c r="O2083" s="5">
        <v>3825409.3117</v>
      </c>
      <c r="P2083">
        <v>2082</v>
      </c>
    </row>
    <row r="2084" spans="1:16" hidden="1" x14ac:dyDescent="0.3">
      <c r="A2084" s="3">
        <v>44087</v>
      </c>
      <c r="B2084" s="3" t="str">
        <f t="shared" si="32"/>
        <v>Q3-2020</v>
      </c>
      <c r="C2084" t="s">
        <v>17</v>
      </c>
      <c r="D2084">
        <v>37</v>
      </c>
      <c r="E2084" t="s">
        <v>6</v>
      </c>
      <c r="F2084" s="1" t="str">
        <f>TEXT(EnergyDemand__2_14[[#This Row],[Date]],"yyyy")</f>
        <v>2020</v>
      </c>
      <c r="G2084">
        <v>11.9</v>
      </c>
      <c r="H2084">
        <v>17.2</v>
      </c>
      <c r="I2084">
        <v>16.5</v>
      </c>
      <c r="J2084">
        <v>11.8</v>
      </c>
      <c r="K2084" t="s">
        <v>21</v>
      </c>
      <c r="L2084" t="s">
        <v>21</v>
      </c>
      <c r="M2084" s="42">
        <v>96225.91</v>
      </c>
      <c r="N2084" s="4">
        <v>28.327690329999999</v>
      </c>
      <c r="O2084" s="5">
        <v>2725857.7801999999</v>
      </c>
      <c r="P2084">
        <v>2083</v>
      </c>
    </row>
    <row r="2085" spans="1:16" hidden="1" x14ac:dyDescent="0.3">
      <c r="A2085" s="3">
        <v>44088</v>
      </c>
      <c r="B2085" s="3" t="str">
        <f t="shared" si="32"/>
        <v>Q3-2020</v>
      </c>
      <c r="C2085" t="s">
        <v>17</v>
      </c>
      <c r="D2085">
        <v>38</v>
      </c>
      <c r="E2085" t="s">
        <v>7</v>
      </c>
      <c r="F2085" s="1" t="str">
        <f>TEXT(EnergyDemand__2_14[[#This Row],[Date]],"yyyy")</f>
        <v>2020</v>
      </c>
      <c r="G2085">
        <v>11.1</v>
      </c>
      <c r="H2085">
        <v>16.600000000000001</v>
      </c>
      <c r="I2085">
        <v>18.100000000000001</v>
      </c>
      <c r="J2085">
        <v>0</v>
      </c>
      <c r="K2085" t="s">
        <v>21</v>
      </c>
      <c r="L2085" t="s">
        <v>21</v>
      </c>
      <c r="M2085" s="42">
        <v>107196.61</v>
      </c>
      <c r="N2085" s="4">
        <v>41.852128030000003</v>
      </c>
      <c r="O2085" s="5">
        <v>4486406.2461000001</v>
      </c>
      <c r="P2085">
        <v>2084</v>
      </c>
    </row>
    <row r="2086" spans="1:16" hidden="1" x14ac:dyDescent="0.3">
      <c r="A2086" s="3">
        <v>44089</v>
      </c>
      <c r="B2086" s="3" t="str">
        <f t="shared" si="32"/>
        <v>Q3-2020</v>
      </c>
      <c r="C2086" t="s">
        <v>17</v>
      </c>
      <c r="D2086">
        <v>38</v>
      </c>
      <c r="E2086" t="s">
        <v>8</v>
      </c>
      <c r="F2086" s="1" t="str">
        <f>TEXT(EnergyDemand__2_14[[#This Row],[Date]],"yyyy")</f>
        <v>2020</v>
      </c>
      <c r="G2086">
        <v>7.4</v>
      </c>
      <c r="H2086">
        <v>15.8</v>
      </c>
      <c r="I2086">
        <v>18.3</v>
      </c>
      <c r="J2086">
        <v>0</v>
      </c>
      <c r="K2086" t="s">
        <v>21</v>
      </c>
      <c r="L2086" t="s">
        <v>21</v>
      </c>
      <c r="M2086" s="42">
        <v>113008.77</v>
      </c>
      <c r="N2086" s="4">
        <v>44.305358050000002</v>
      </c>
      <c r="O2086" s="5">
        <v>5006894.0175999999</v>
      </c>
      <c r="P2086">
        <v>2085</v>
      </c>
    </row>
    <row r="2087" spans="1:16" hidden="1" x14ac:dyDescent="0.3">
      <c r="A2087" s="3">
        <v>44090</v>
      </c>
      <c r="B2087" s="3" t="str">
        <f t="shared" si="32"/>
        <v>Q3-2020</v>
      </c>
      <c r="C2087" t="s">
        <v>17</v>
      </c>
      <c r="D2087">
        <v>38</v>
      </c>
      <c r="E2087" t="s">
        <v>9</v>
      </c>
      <c r="F2087" s="1" t="str">
        <f>TEXT(EnergyDemand__2_14[[#This Row],[Date]],"yyyy")</f>
        <v>2020</v>
      </c>
      <c r="G2087">
        <v>7.1</v>
      </c>
      <c r="H2087">
        <v>22.8</v>
      </c>
      <c r="I2087">
        <v>17.399999999999999</v>
      </c>
      <c r="J2087">
        <v>0</v>
      </c>
      <c r="K2087" t="s">
        <v>21</v>
      </c>
      <c r="L2087" t="s">
        <v>21</v>
      </c>
      <c r="M2087" s="42">
        <v>110807.72</v>
      </c>
      <c r="N2087" s="4">
        <v>34.968412190000002</v>
      </c>
      <c r="O2087" s="5">
        <v>3874770.0268000001</v>
      </c>
      <c r="P2087">
        <v>2086</v>
      </c>
    </row>
    <row r="2088" spans="1:16" hidden="1" x14ac:dyDescent="0.3">
      <c r="A2088" s="3">
        <v>44091</v>
      </c>
      <c r="B2088" s="3" t="str">
        <f t="shared" si="32"/>
        <v>Q3-2020</v>
      </c>
      <c r="C2088" t="s">
        <v>17</v>
      </c>
      <c r="D2088">
        <v>38</v>
      </c>
      <c r="E2088" t="s">
        <v>3</v>
      </c>
      <c r="F2088" s="1" t="str">
        <f>TEXT(EnergyDemand__2_14[[#This Row],[Date]],"yyyy")</f>
        <v>2020</v>
      </c>
      <c r="G2088">
        <v>11.8</v>
      </c>
      <c r="H2088">
        <v>15.5</v>
      </c>
      <c r="I2088">
        <v>9.4</v>
      </c>
      <c r="J2088">
        <v>0.8</v>
      </c>
      <c r="K2088" t="s">
        <v>21</v>
      </c>
      <c r="L2088" t="s">
        <v>21</v>
      </c>
      <c r="M2088" s="42">
        <v>115643.44</v>
      </c>
      <c r="N2088" s="4">
        <v>34.696676500000002</v>
      </c>
      <c r="O2088" s="5">
        <v>4012443.0269999998</v>
      </c>
      <c r="P2088">
        <v>2087</v>
      </c>
    </row>
    <row r="2089" spans="1:16" hidden="1" x14ac:dyDescent="0.3">
      <c r="A2089" s="3">
        <v>44092</v>
      </c>
      <c r="B2089" s="3" t="str">
        <f t="shared" si="32"/>
        <v>Q3-2020</v>
      </c>
      <c r="C2089" t="s">
        <v>17</v>
      </c>
      <c r="D2089">
        <v>38</v>
      </c>
      <c r="E2089" t="s">
        <v>4</v>
      </c>
      <c r="F2089" s="1" t="str">
        <f>TEXT(EnergyDemand__2_14[[#This Row],[Date]],"yyyy")</f>
        <v>2020</v>
      </c>
      <c r="G2089">
        <v>8.4</v>
      </c>
      <c r="H2089">
        <v>18.7</v>
      </c>
      <c r="I2089">
        <v>13.6</v>
      </c>
      <c r="J2089">
        <v>0</v>
      </c>
      <c r="K2089" t="s">
        <v>21</v>
      </c>
      <c r="L2089" t="s">
        <v>21</v>
      </c>
      <c r="M2089" s="42">
        <v>112335.7</v>
      </c>
      <c r="N2089" s="4">
        <v>40.837043459999997</v>
      </c>
      <c r="O2089" s="5">
        <v>4587457.8629999999</v>
      </c>
      <c r="P2089">
        <v>2088</v>
      </c>
    </row>
    <row r="2090" spans="1:16" hidden="1" x14ac:dyDescent="0.3">
      <c r="A2090" s="3">
        <v>44093</v>
      </c>
      <c r="B2090" s="3" t="str">
        <f t="shared" si="32"/>
        <v>Q3-2020</v>
      </c>
      <c r="C2090" t="s">
        <v>17</v>
      </c>
      <c r="D2090">
        <v>38</v>
      </c>
      <c r="E2090" t="s">
        <v>5</v>
      </c>
      <c r="F2090" s="1" t="str">
        <f>TEXT(EnergyDemand__2_14[[#This Row],[Date]],"yyyy")</f>
        <v>2020</v>
      </c>
      <c r="G2090">
        <v>11.3</v>
      </c>
      <c r="H2090">
        <v>26.3</v>
      </c>
      <c r="I2090">
        <v>17.100000000000001</v>
      </c>
      <c r="J2090">
        <v>0</v>
      </c>
      <c r="K2090" t="s">
        <v>21</v>
      </c>
      <c r="L2090" t="s">
        <v>21</v>
      </c>
      <c r="M2090" s="42">
        <v>93384</v>
      </c>
      <c r="N2090" s="4">
        <v>24.265307830000001</v>
      </c>
      <c r="O2090" s="5">
        <v>2265991.5063999998</v>
      </c>
      <c r="P2090">
        <v>2089</v>
      </c>
    </row>
    <row r="2091" spans="1:16" hidden="1" x14ac:dyDescent="0.3">
      <c r="A2091" s="3">
        <v>44094</v>
      </c>
      <c r="B2091" s="3" t="str">
        <f t="shared" si="32"/>
        <v>Q3-2020</v>
      </c>
      <c r="C2091" t="s">
        <v>17</v>
      </c>
      <c r="D2091">
        <v>38</v>
      </c>
      <c r="E2091" t="s">
        <v>6</v>
      </c>
      <c r="F2091" s="1" t="str">
        <f>TEXT(EnergyDemand__2_14[[#This Row],[Date]],"yyyy")</f>
        <v>2020</v>
      </c>
      <c r="G2091">
        <v>17.100000000000001</v>
      </c>
      <c r="H2091">
        <v>22</v>
      </c>
      <c r="I2091">
        <v>16.7</v>
      </c>
      <c r="J2091">
        <v>0</v>
      </c>
      <c r="K2091" t="s">
        <v>21</v>
      </c>
      <c r="L2091" t="s">
        <v>21</v>
      </c>
      <c r="M2091" s="42">
        <v>86891.23</v>
      </c>
      <c r="N2091" s="4">
        <v>23.051334789999999</v>
      </c>
      <c r="O2091" s="5">
        <v>2002958.8330000001</v>
      </c>
      <c r="P2091">
        <v>2090</v>
      </c>
    </row>
    <row r="2092" spans="1:16" hidden="1" x14ac:dyDescent="0.3">
      <c r="A2092" s="3">
        <v>44095</v>
      </c>
      <c r="B2092" s="3" t="str">
        <f t="shared" si="32"/>
        <v>Q3-2020</v>
      </c>
      <c r="C2092" t="s">
        <v>17</v>
      </c>
      <c r="D2092">
        <v>39</v>
      </c>
      <c r="E2092" t="s">
        <v>7</v>
      </c>
      <c r="F2092" s="1" t="str">
        <f>TEXT(EnergyDemand__2_14[[#This Row],[Date]],"yyyy")</f>
        <v>2020</v>
      </c>
      <c r="G2092">
        <v>16.600000000000001</v>
      </c>
      <c r="H2092">
        <v>19.8</v>
      </c>
      <c r="I2092">
        <v>13</v>
      </c>
      <c r="J2092">
        <v>0</v>
      </c>
      <c r="K2092" t="s">
        <v>21</v>
      </c>
      <c r="L2092" t="s">
        <v>21</v>
      </c>
      <c r="M2092" s="42">
        <v>100977.95</v>
      </c>
      <c r="N2092" s="4">
        <v>34.25364192</v>
      </c>
      <c r="O2092" s="5">
        <v>3458862.5411</v>
      </c>
      <c r="P2092">
        <v>2091</v>
      </c>
    </row>
    <row r="2093" spans="1:16" hidden="1" x14ac:dyDescent="0.3">
      <c r="A2093" s="3">
        <v>44096</v>
      </c>
      <c r="B2093" s="3" t="str">
        <f t="shared" si="32"/>
        <v>Q3-2020</v>
      </c>
      <c r="C2093" t="s">
        <v>17</v>
      </c>
      <c r="D2093">
        <v>39</v>
      </c>
      <c r="E2093" t="s">
        <v>8</v>
      </c>
      <c r="F2093" s="1" t="str">
        <f>TEXT(EnergyDemand__2_14[[#This Row],[Date]],"yyyy")</f>
        <v>2020</v>
      </c>
      <c r="G2093">
        <v>12.3</v>
      </c>
      <c r="H2093">
        <v>18.899999999999999</v>
      </c>
      <c r="I2093">
        <v>16.8</v>
      </c>
      <c r="J2093">
        <v>0</v>
      </c>
      <c r="K2093" t="s">
        <v>21</v>
      </c>
      <c r="L2093" t="s">
        <v>21</v>
      </c>
      <c r="M2093" s="42">
        <v>103200.64</v>
      </c>
      <c r="N2093" s="4">
        <v>25.925322789999999</v>
      </c>
      <c r="O2093" s="5">
        <v>2675509.9040999999</v>
      </c>
      <c r="P2093">
        <v>2092</v>
      </c>
    </row>
    <row r="2094" spans="1:16" hidden="1" x14ac:dyDescent="0.3">
      <c r="A2094" s="3">
        <v>44097</v>
      </c>
      <c r="B2094" s="3" t="str">
        <f t="shared" si="32"/>
        <v>Q3-2020</v>
      </c>
      <c r="C2094" t="s">
        <v>17</v>
      </c>
      <c r="D2094">
        <v>39</v>
      </c>
      <c r="E2094" t="s">
        <v>9</v>
      </c>
      <c r="F2094" s="1" t="str">
        <f>TEXT(EnergyDemand__2_14[[#This Row],[Date]],"yyyy")</f>
        <v>2020</v>
      </c>
      <c r="G2094">
        <v>10.6</v>
      </c>
      <c r="H2094">
        <v>15.1</v>
      </c>
      <c r="I2094">
        <v>12.3</v>
      </c>
      <c r="J2094">
        <v>0.2</v>
      </c>
      <c r="K2094" t="s">
        <v>21</v>
      </c>
      <c r="L2094" t="s">
        <v>21</v>
      </c>
      <c r="M2094" s="42">
        <v>112412.44500000001</v>
      </c>
      <c r="N2094" s="4">
        <v>34.211794570000002</v>
      </c>
      <c r="O2094" s="5">
        <v>3845831.4755000002</v>
      </c>
      <c r="P2094">
        <v>2093</v>
      </c>
    </row>
    <row r="2095" spans="1:16" hidden="1" x14ac:dyDescent="0.3">
      <c r="A2095" s="3">
        <v>44098</v>
      </c>
      <c r="B2095" s="3" t="str">
        <f t="shared" si="32"/>
        <v>Q3-2020</v>
      </c>
      <c r="C2095" t="s">
        <v>17</v>
      </c>
      <c r="D2095">
        <v>39</v>
      </c>
      <c r="E2095" t="s">
        <v>3</v>
      </c>
      <c r="F2095" s="1" t="str">
        <f>TEXT(EnergyDemand__2_14[[#This Row],[Date]],"yyyy")</f>
        <v>2020</v>
      </c>
      <c r="G2095">
        <v>8.1999999999999993</v>
      </c>
      <c r="H2095">
        <v>15</v>
      </c>
      <c r="I2095">
        <v>13.9</v>
      </c>
      <c r="J2095">
        <v>1.6</v>
      </c>
      <c r="K2095" t="s">
        <v>21</v>
      </c>
      <c r="L2095" t="s">
        <v>21</v>
      </c>
      <c r="M2095" s="42">
        <v>117535.715</v>
      </c>
      <c r="N2095" s="4">
        <v>51.779356100000001</v>
      </c>
      <c r="O2095" s="5">
        <v>6085923.6414999999</v>
      </c>
      <c r="P2095">
        <v>2094</v>
      </c>
    </row>
    <row r="2096" spans="1:16" hidden="1" x14ac:dyDescent="0.3">
      <c r="A2096" s="3">
        <v>44099</v>
      </c>
      <c r="B2096" s="3" t="str">
        <f t="shared" si="32"/>
        <v>Q3-2020</v>
      </c>
      <c r="C2096" t="s">
        <v>17</v>
      </c>
      <c r="D2096">
        <v>39</v>
      </c>
      <c r="E2096" t="s">
        <v>4</v>
      </c>
      <c r="F2096" s="1" t="str">
        <f>TEXT(EnergyDemand__2_14[[#This Row],[Date]],"yyyy")</f>
        <v>2020</v>
      </c>
      <c r="G2096">
        <v>7.2</v>
      </c>
      <c r="H2096">
        <v>11.9</v>
      </c>
      <c r="I2096">
        <v>7.2</v>
      </c>
      <c r="J2096">
        <v>3.2</v>
      </c>
      <c r="K2096" t="s">
        <v>21</v>
      </c>
      <c r="L2096" t="s">
        <v>21</v>
      </c>
      <c r="M2096" s="42">
        <v>126354.68</v>
      </c>
      <c r="N2096" s="4">
        <v>53.429209659999998</v>
      </c>
      <c r="O2096" s="5">
        <v>6751030.6891999999</v>
      </c>
      <c r="P2096">
        <v>2095</v>
      </c>
    </row>
    <row r="2097" spans="1:19" hidden="1" x14ac:dyDescent="0.3">
      <c r="A2097" s="3">
        <v>44100</v>
      </c>
      <c r="B2097" s="3" t="str">
        <f t="shared" si="32"/>
        <v>Q3-2020</v>
      </c>
      <c r="C2097" t="s">
        <v>17</v>
      </c>
      <c r="D2097">
        <v>39</v>
      </c>
      <c r="E2097" t="s">
        <v>5</v>
      </c>
      <c r="F2097" s="1" t="str">
        <f>TEXT(EnergyDemand__2_14[[#This Row],[Date]],"yyyy")</f>
        <v>2020</v>
      </c>
      <c r="G2097">
        <v>6.2</v>
      </c>
      <c r="H2097">
        <v>13.4</v>
      </c>
      <c r="I2097">
        <v>15</v>
      </c>
      <c r="J2097">
        <v>9.4</v>
      </c>
      <c r="K2097" t="s">
        <v>21</v>
      </c>
      <c r="L2097" t="s">
        <v>21</v>
      </c>
      <c r="M2097" s="42">
        <v>106694.965</v>
      </c>
      <c r="N2097" s="4">
        <v>33.444710110000003</v>
      </c>
      <c r="O2097" s="5">
        <v>3568382.1746</v>
      </c>
      <c r="P2097">
        <v>2096</v>
      </c>
    </row>
    <row r="2098" spans="1:19" hidden="1" x14ac:dyDescent="0.3">
      <c r="A2098" s="3">
        <v>44101</v>
      </c>
      <c r="B2098" s="3" t="str">
        <f t="shared" si="32"/>
        <v>Q3-2020</v>
      </c>
      <c r="C2098" t="s">
        <v>17</v>
      </c>
      <c r="D2098">
        <v>39</v>
      </c>
      <c r="E2098" t="s">
        <v>6</v>
      </c>
      <c r="F2098" s="1" t="str">
        <f>TEXT(EnergyDemand__2_14[[#This Row],[Date]],"yyyy")</f>
        <v>2020</v>
      </c>
      <c r="G2098">
        <v>8.8000000000000007</v>
      </c>
      <c r="H2098">
        <v>13.4</v>
      </c>
      <c r="I2098">
        <v>20.9</v>
      </c>
      <c r="J2098">
        <v>3</v>
      </c>
      <c r="K2098" t="s">
        <v>21</v>
      </c>
      <c r="L2098" t="s">
        <v>21</v>
      </c>
      <c r="M2098" s="42">
        <v>101703.49</v>
      </c>
      <c r="N2098" s="4">
        <v>57.920028760000001</v>
      </c>
      <c r="O2098" s="5">
        <v>5890669.0658</v>
      </c>
      <c r="P2098">
        <v>2097</v>
      </c>
    </row>
    <row r="2099" spans="1:19" hidden="1" x14ac:dyDescent="0.3">
      <c r="A2099" s="3">
        <v>44102</v>
      </c>
      <c r="B2099" s="3" t="str">
        <f t="shared" si="32"/>
        <v>Q3-2020</v>
      </c>
      <c r="C2099" t="s">
        <v>17</v>
      </c>
      <c r="D2099">
        <v>40</v>
      </c>
      <c r="E2099" t="s">
        <v>7</v>
      </c>
      <c r="F2099" s="1" t="str">
        <f>TEXT(EnergyDemand__2_14[[#This Row],[Date]],"yyyy")</f>
        <v>2020</v>
      </c>
      <c r="G2099">
        <v>6.5</v>
      </c>
      <c r="H2099">
        <v>13.6</v>
      </c>
      <c r="I2099">
        <v>18.3</v>
      </c>
      <c r="J2099">
        <v>0</v>
      </c>
      <c r="K2099" t="s">
        <v>21</v>
      </c>
      <c r="L2099" t="s">
        <v>21</v>
      </c>
      <c r="M2099" s="42">
        <v>114651.14</v>
      </c>
      <c r="N2099" s="4">
        <v>59.74605347</v>
      </c>
      <c r="O2099" s="5">
        <v>6849953.1408000002</v>
      </c>
      <c r="P2099">
        <v>2098</v>
      </c>
    </row>
    <row r="2100" spans="1:19" hidden="1" x14ac:dyDescent="0.3">
      <c r="A2100" s="3">
        <v>44103</v>
      </c>
      <c r="B2100" s="3" t="str">
        <f t="shared" si="32"/>
        <v>Q3-2020</v>
      </c>
      <c r="C2100" t="s">
        <v>17</v>
      </c>
      <c r="D2100">
        <v>40</v>
      </c>
      <c r="E2100" t="s">
        <v>8</v>
      </c>
      <c r="F2100" s="1" t="str">
        <f>TEXT(EnergyDemand__2_14[[#This Row],[Date]],"yyyy")</f>
        <v>2020</v>
      </c>
      <c r="G2100">
        <v>4.3</v>
      </c>
      <c r="H2100">
        <v>21</v>
      </c>
      <c r="I2100">
        <v>18.399999999999999</v>
      </c>
      <c r="J2100">
        <v>0</v>
      </c>
      <c r="K2100" t="s">
        <v>21</v>
      </c>
      <c r="L2100" t="s">
        <v>21</v>
      </c>
      <c r="M2100" s="42">
        <v>112076.46</v>
      </c>
      <c r="N2100" s="4">
        <v>42.120177509999998</v>
      </c>
      <c r="O2100" s="5">
        <v>4720680.3898999998</v>
      </c>
      <c r="P2100">
        <v>2099</v>
      </c>
    </row>
    <row r="2101" spans="1:19" hidden="1" x14ac:dyDescent="0.3">
      <c r="A2101" s="3">
        <v>44104</v>
      </c>
      <c r="B2101" s="3" t="str">
        <f t="shared" si="32"/>
        <v>Q3-2020</v>
      </c>
      <c r="C2101" t="s">
        <v>17</v>
      </c>
      <c r="D2101">
        <v>40</v>
      </c>
      <c r="E2101" t="s">
        <v>9</v>
      </c>
      <c r="F2101" s="1" t="str">
        <f>TEXT(EnergyDemand__2_14[[#This Row],[Date]],"yyyy")</f>
        <v>2020</v>
      </c>
      <c r="G2101">
        <v>10.7</v>
      </c>
      <c r="H2101">
        <v>19.399999999999999</v>
      </c>
      <c r="I2101">
        <v>13</v>
      </c>
      <c r="J2101">
        <v>0.6</v>
      </c>
      <c r="K2101" t="s">
        <v>21</v>
      </c>
      <c r="L2101" t="s">
        <v>21</v>
      </c>
      <c r="M2101" s="42">
        <v>113620.21</v>
      </c>
      <c r="N2101" s="4">
        <v>38.05764052</v>
      </c>
      <c r="O2101" s="5">
        <v>4324117.108</v>
      </c>
      <c r="P2101">
        <v>2100</v>
      </c>
    </row>
    <row r="2102" spans="1:19" x14ac:dyDescent="0.3">
      <c r="A2102" s="44" t="s">
        <v>48</v>
      </c>
      <c r="B2102" s="43" t="s">
        <v>48</v>
      </c>
      <c r="C2102" s="44" t="s">
        <v>80</v>
      </c>
      <c r="D2102" s="43" t="s">
        <v>82</v>
      </c>
      <c r="E2102" s="43"/>
      <c r="F2102" s="43" t="s">
        <v>83</v>
      </c>
      <c r="G2102" s="43"/>
      <c r="H2102" s="43"/>
      <c r="I2102" s="43"/>
      <c r="J2102" s="43"/>
      <c r="K2102" s="43"/>
      <c r="L2102" s="43"/>
      <c r="M2102" s="45"/>
      <c r="N2102" s="46"/>
      <c r="O2102" s="47"/>
      <c r="P2102" s="43"/>
    </row>
    <row r="2103" spans="1:19" x14ac:dyDescent="0.3">
      <c r="C2103" t="s">
        <v>18</v>
      </c>
      <c r="F2103">
        <v>2020</v>
      </c>
      <c r="G2103" s="49">
        <f>AVERAGEIF($C$2:$C$2101,$C2103,G$2:G$2101)/AVERAGE(G$2:G$2101)*TREND(G$2:G$2101,$P$2:$P$2101,$P2103)</f>
        <v>10.392460463803765</v>
      </c>
      <c r="H2103" s="49">
        <f t="shared" ref="H2103:M2114" si="33">AVERAGEIF($C$2:$C$2101,$C2103,H$2:H$2101)/AVERAGE(H$2:H$2101)*TREND(H$2:H$2101,$P$2:$P$2101,$P2103)</f>
        <v>20.656679484416117</v>
      </c>
      <c r="I2103" s="49">
        <f t="shared" si="33"/>
        <v>17.876808574340149</v>
      </c>
      <c r="J2103" s="49">
        <f t="shared" si="33"/>
        <v>1.1763389289227164</v>
      </c>
      <c r="K2103" s="49"/>
      <c r="L2103" s="49"/>
      <c r="M2103" s="49">
        <f t="shared" si="33"/>
        <v>108458.61999788361</v>
      </c>
      <c r="N2103" s="50">
        <f>AVERAGEIF($C$2:$C$2101,$C2103,N$2:N$2101)/AVERAGE(N$2:N$2101)*TREND(N$2:N$2101,$P$2:$P$2101,$P2103)*1.007</f>
        <v>98.098188722511225</v>
      </c>
      <c r="O2103" s="50">
        <f>AVERAGEIF($C$2:$C$2101,$C2103,O$2:O$2101)/AVERAGE(O$2:O$2101)*TREND(O$2:O$2101,$P$2:$P$2101,$P2103)*1.007</f>
        <v>11033902.918072935</v>
      </c>
      <c r="P2103">
        <v>2101</v>
      </c>
      <c r="S2103" s="27" t="s">
        <v>48</v>
      </c>
    </row>
    <row r="2104" spans="1:19" x14ac:dyDescent="0.3">
      <c r="C2104" t="s">
        <v>19</v>
      </c>
      <c r="F2104">
        <v>2020</v>
      </c>
      <c r="G2104" s="49">
        <f t="shared" ref="G2104:G2114" si="34">AVERAGEIF($C$2:$C$2101,$C2104,G$2:G$2101)/AVERAGE(G$2:G$2101)*TREND(G$2:G$2101,$P$2:$P$2101,$P2104)</f>
        <v>11.866897540138881</v>
      </c>
      <c r="H2104" s="49">
        <f t="shared" si="33"/>
        <v>21.865364257224883</v>
      </c>
      <c r="I2104" s="49">
        <f t="shared" si="33"/>
        <v>19.625740972615592</v>
      </c>
      <c r="J2104" s="49">
        <f t="shared" si="33"/>
        <v>2.0974752298023946</v>
      </c>
      <c r="K2104" s="49"/>
      <c r="L2104" s="49"/>
      <c r="M2104" s="49">
        <f t="shared" si="33"/>
        <v>109152.99029095321</v>
      </c>
      <c r="N2104" s="50">
        <f t="shared" ref="N2104:O2114" si="35">AVERAGEIF($C$2:$C$2101,$C2104,N$2:N$2101)/AVERAGE(N$2:N$2101)*TREND(N$2:N$2101,$P$2:$P$2101,$P2104)*1.007</f>
        <v>95.494959480549468</v>
      </c>
      <c r="O2104" s="50">
        <f t="shared" si="35"/>
        <v>10927270.169875545</v>
      </c>
      <c r="P2104">
        <v>2102</v>
      </c>
    </row>
    <row r="2105" spans="1:19" x14ac:dyDescent="0.3">
      <c r="C2105" t="s">
        <v>20</v>
      </c>
      <c r="F2105">
        <v>2020</v>
      </c>
      <c r="G2105" s="49">
        <f t="shared" si="34"/>
        <v>14.055892712367351</v>
      </c>
      <c r="H2105" s="49">
        <f t="shared" si="33"/>
        <v>24.764162391337134</v>
      </c>
      <c r="I2105" s="49">
        <f t="shared" si="33"/>
        <v>22.867797568721318</v>
      </c>
      <c r="J2105" s="49">
        <f t="shared" si="33"/>
        <v>2.4262569399735878</v>
      </c>
      <c r="K2105" s="49"/>
      <c r="L2105" s="49"/>
      <c r="M2105" s="49">
        <f t="shared" si="33"/>
        <v>109334.57257542205</v>
      </c>
      <c r="N2105" s="50">
        <f t="shared" si="35"/>
        <v>92.720967298010208</v>
      </c>
      <c r="O2105" s="50">
        <f t="shared" si="35"/>
        <v>10962551.722876875</v>
      </c>
      <c r="P2105">
        <v>2103</v>
      </c>
    </row>
    <row r="2106" spans="1:19" x14ac:dyDescent="0.3">
      <c r="C2106" t="s">
        <v>2</v>
      </c>
      <c r="F2106">
        <v>2021</v>
      </c>
      <c r="G2106" s="49">
        <f>AVERAGEIF($C$2:$C$2101,$C2106,G$2:G$2101)/AVERAGE(G$2:G$2101)*TREND(G$2:G$2101,$P$2:$P$2101,$P2106)</f>
        <v>15.460457653379438</v>
      </c>
      <c r="H2106" s="49">
        <f t="shared" si="33"/>
        <v>25.878199585894876</v>
      </c>
      <c r="I2106" s="49">
        <f t="shared" si="33"/>
        <v>22.268080222383869</v>
      </c>
      <c r="J2106" s="49">
        <f t="shared" si="33"/>
        <v>1.9786907835566543</v>
      </c>
      <c r="K2106" s="49"/>
      <c r="L2106" s="49"/>
      <c r="M2106" s="49">
        <f t="shared" si="33"/>
        <v>114789.49604863388</v>
      </c>
      <c r="N2106" s="50">
        <f t="shared" si="35"/>
        <v>179.20478851340954</v>
      </c>
      <c r="O2106" s="50">
        <f>AVERAGEIF($C$2:$C$2101,$C2106,O$2:O$2101)/AVERAGE(O$2:O$2101)*TREND(O$2:O$2101,$P$2:$P$2101,$P2106)*1.007</f>
        <v>25329986.943676103</v>
      </c>
      <c r="P2106">
        <v>2104</v>
      </c>
    </row>
    <row r="2107" spans="1:19" x14ac:dyDescent="0.3">
      <c r="C2107" t="s">
        <v>10</v>
      </c>
      <c r="F2107">
        <v>2021</v>
      </c>
      <c r="G2107" s="49">
        <f t="shared" si="34"/>
        <v>15.069336498671943</v>
      </c>
      <c r="H2107" s="49">
        <f t="shared" si="33"/>
        <v>24.889396870347166</v>
      </c>
      <c r="I2107" s="49">
        <f t="shared" si="33"/>
        <v>19.37219894864824</v>
      </c>
      <c r="J2107" s="49">
        <f t="shared" si="33"/>
        <v>1.2455986214204466</v>
      </c>
      <c r="K2107" s="49"/>
      <c r="L2107" s="49"/>
      <c r="M2107" s="49">
        <f t="shared" si="33"/>
        <v>115512.19850781956</v>
      </c>
      <c r="N2107" s="50">
        <f t="shared" si="35"/>
        <v>98.718043396277437</v>
      </c>
      <c r="O2107" s="50">
        <f t="shared" si="35"/>
        <v>12121218.839264421</v>
      </c>
      <c r="P2107">
        <v>2105</v>
      </c>
    </row>
    <row r="2108" spans="1:19" x14ac:dyDescent="0.3">
      <c r="C2108" t="s">
        <v>11</v>
      </c>
      <c r="F2108">
        <v>2021</v>
      </c>
      <c r="G2108" s="49">
        <f t="shared" si="34"/>
        <v>13.935124603855147</v>
      </c>
      <c r="H2108" s="49">
        <f t="shared" si="33"/>
        <v>23.666480576943705</v>
      </c>
      <c r="I2108" s="49">
        <f t="shared" si="33"/>
        <v>15.041557350788473</v>
      </c>
      <c r="J2108" s="49">
        <f t="shared" si="33"/>
        <v>1.1857776805565576</v>
      </c>
      <c r="K2108" s="49"/>
      <c r="L2108" s="49"/>
      <c r="M2108" s="49">
        <f t="shared" si="33"/>
        <v>112009.63489415662</v>
      </c>
      <c r="N2108" s="50">
        <f t="shared" si="35"/>
        <v>101.51086541871821</v>
      </c>
      <c r="O2108" s="50">
        <f t="shared" si="35"/>
        <v>12380878.161454169</v>
      </c>
      <c r="P2108">
        <v>2106</v>
      </c>
    </row>
    <row r="2109" spans="1:19" x14ac:dyDescent="0.3">
      <c r="C2109" t="s">
        <v>12</v>
      </c>
      <c r="F2109">
        <v>2021</v>
      </c>
      <c r="G2109" s="49">
        <f t="shared" si="34"/>
        <v>11.228664677513425</v>
      </c>
      <c r="H2109" s="49">
        <f t="shared" si="33"/>
        <v>20.230191784533588</v>
      </c>
      <c r="I2109" s="49">
        <f t="shared" si="33"/>
        <v>10.416602315841747</v>
      </c>
      <c r="J2109" s="49">
        <f t="shared" si="33"/>
        <v>2.3790589389941306</v>
      </c>
      <c r="K2109" s="49"/>
      <c r="L2109" s="49"/>
      <c r="M2109" s="49">
        <f t="shared" si="33"/>
        <v>108174.28674958475</v>
      </c>
      <c r="N2109" s="50">
        <f t="shared" si="35"/>
        <v>93.535763425073</v>
      </c>
      <c r="O2109" s="50">
        <f t="shared" si="35"/>
        <v>10479734.372985005</v>
      </c>
      <c r="P2109">
        <v>2107</v>
      </c>
    </row>
    <row r="2110" spans="1:19" x14ac:dyDescent="0.3">
      <c r="C2110" t="s">
        <v>13</v>
      </c>
      <c r="F2110">
        <v>2021</v>
      </c>
      <c r="G2110" s="49">
        <f t="shared" si="34"/>
        <v>9.4267874329501531</v>
      </c>
      <c r="H2110" s="49">
        <f t="shared" si="33"/>
        <v>16.864629162267853</v>
      </c>
      <c r="I2110" s="49">
        <f t="shared" si="33"/>
        <v>7.4839934720178496</v>
      </c>
      <c r="J2110" s="49">
        <f t="shared" si="33"/>
        <v>1.8964840526017903</v>
      </c>
      <c r="K2110" s="49"/>
      <c r="L2110" s="49"/>
      <c r="M2110" s="49">
        <f t="shared" si="33"/>
        <v>116383.50312107033</v>
      </c>
      <c r="N2110" s="50">
        <f t="shared" si="35"/>
        <v>97.109665866695295</v>
      </c>
      <c r="O2110" s="50">
        <f t="shared" si="35"/>
        <v>11834174.888780735</v>
      </c>
      <c r="P2110">
        <v>2108</v>
      </c>
    </row>
    <row r="2111" spans="1:19" x14ac:dyDescent="0.3">
      <c r="C2111" t="s">
        <v>14</v>
      </c>
      <c r="F2111">
        <v>2021</v>
      </c>
      <c r="G2111" s="49">
        <f t="shared" si="34"/>
        <v>6.9871389555741699</v>
      </c>
      <c r="H2111" s="49">
        <f t="shared" si="33"/>
        <v>14.184798441119394</v>
      </c>
      <c r="I2111" s="49">
        <f t="shared" si="33"/>
        <v>6.7173682347509098</v>
      </c>
      <c r="J2111" s="49">
        <f t="shared" si="33"/>
        <v>1.4182996435240838</v>
      </c>
      <c r="K2111" s="49"/>
      <c r="L2111" s="49"/>
      <c r="M2111" s="49">
        <f t="shared" si="33"/>
        <v>126985.11022783605</v>
      </c>
      <c r="N2111" s="50">
        <f t="shared" si="35"/>
        <v>113.92461499563427</v>
      </c>
      <c r="O2111" s="50">
        <f t="shared" si="35"/>
        <v>15141641.073447887</v>
      </c>
      <c r="P2111">
        <v>2109</v>
      </c>
    </row>
    <row r="2112" spans="1:19" x14ac:dyDescent="0.3">
      <c r="C2112" t="s">
        <v>15</v>
      </c>
      <c r="F2112">
        <v>2021</v>
      </c>
      <c r="G2112" s="49">
        <f>AVERAGEIF($C$2:$C$2101,$C2112,G$2:G$2101)/AVERAGE(G$2:G$2101)*TREND(G$2:G$2101,$P$2:$P$2101,$P2112)</f>
        <v>7.0023873873702938</v>
      </c>
      <c r="H2112" s="49">
        <f t="shared" si="33"/>
        <v>13.878847898135696</v>
      </c>
      <c r="I2112" s="49">
        <f t="shared" si="33"/>
        <v>7.2301273294266055</v>
      </c>
      <c r="J2112" s="49">
        <f t="shared" si="33"/>
        <v>1.5354612435242856</v>
      </c>
      <c r="K2112" s="49"/>
      <c r="L2112" s="49"/>
      <c r="M2112" s="49">
        <f>AVERAGEIF($C$2:$C$2101,$C2112,M$2:M$2101)/AVERAGE(M$2:M$2101)*TREND(M$2:M$2101,$P$2:$P$2101,$P2112)</f>
        <v>127005.81200999684</v>
      </c>
      <c r="N2112" s="50">
        <f t="shared" si="35"/>
        <v>105.86314154182654</v>
      </c>
      <c r="O2112" s="50">
        <f t="shared" si="35"/>
        <v>13978468.86017699</v>
      </c>
      <c r="P2112">
        <v>2110</v>
      </c>
    </row>
    <row r="2113" spans="3:16" x14ac:dyDescent="0.3">
      <c r="C2113" t="s">
        <v>16</v>
      </c>
      <c r="F2113">
        <v>2021</v>
      </c>
      <c r="G2113" s="49">
        <f t="shared" si="34"/>
        <v>7.1784492810083762</v>
      </c>
      <c r="H2113" s="49">
        <f t="shared" si="33"/>
        <v>14.359539414690621</v>
      </c>
      <c r="I2113" s="49">
        <f t="shared" si="33"/>
        <v>9.5048712028083511</v>
      </c>
      <c r="J2113" s="49">
        <f t="shared" si="33"/>
        <v>1.91957009969259</v>
      </c>
      <c r="K2113" s="49"/>
      <c r="L2113" s="49"/>
      <c r="M2113" s="49">
        <f t="shared" si="33"/>
        <v>123879.64118700784</v>
      </c>
      <c r="N2113" s="50">
        <f t="shared" si="35"/>
        <v>102.04139903390349</v>
      </c>
      <c r="O2113" s="50">
        <f t="shared" si="35"/>
        <v>13280539.261478761</v>
      </c>
      <c r="P2113">
        <v>2111</v>
      </c>
    </row>
    <row r="2114" spans="3:16" x14ac:dyDescent="0.3">
      <c r="C2114" t="s">
        <v>17</v>
      </c>
      <c r="F2114">
        <v>2021</v>
      </c>
      <c r="G2114" s="49">
        <f t="shared" si="34"/>
        <v>8.6151818917195975</v>
      </c>
      <c r="H2114" s="49">
        <f t="shared" si="33"/>
        <v>16.863424620548557</v>
      </c>
      <c r="I2114" s="49">
        <f t="shared" si="33"/>
        <v>13.229353876860447</v>
      </c>
      <c r="J2114" s="49">
        <f t="shared" si="33"/>
        <v>1.5947500530531438</v>
      </c>
      <c r="K2114" s="49"/>
      <c r="L2114" s="49"/>
      <c r="M2114" s="49">
        <f t="shared" si="33"/>
        <v>113492.94521705576</v>
      </c>
      <c r="N2114" s="50">
        <f t="shared" si="35"/>
        <v>96.239792202268248</v>
      </c>
      <c r="O2114" s="50">
        <f t="shared" si="35"/>
        <v>11442803.069542132</v>
      </c>
      <c r="P2114">
        <v>2112</v>
      </c>
    </row>
    <row r="2117" spans="3:16" ht="13.8" customHeight="1" x14ac:dyDescent="0.3">
      <c r="C2117" t="s">
        <v>85</v>
      </c>
    </row>
    <row r="2118" spans="3:16" ht="15" customHeight="1" x14ac:dyDescent="0.3"/>
    <row r="2120" spans="3:16" x14ac:dyDescent="0.3">
      <c r="C2120" t="s">
        <v>84</v>
      </c>
    </row>
  </sheetData>
  <phoneticPr fontId="8" type="noConversion"/>
  <conditionalFormatting sqref="G2:G210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{9E3D798F-2C9C-4E9C-8D97-5552E4E8F702}</x14:id>
        </ext>
      </extLst>
    </cfRule>
  </conditionalFormatting>
  <conditionalFormatting sqref="H2:H2102">
    <cfRule type="dataBar" priority="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{37372DD9-3F73-4736-804F-EE9EE6A4B959}</x14:id>
        </ext>
      </extLst>
    </cfRule>
  </conditionalFormatting>
  <conditionalFormatting sqref="I2:I210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{CDFD1B76-27FA-4D4B-BB48-F4D70B446C67}</x14:id>
        </ext>
      </extLst>
    </cfRule>
  </conditionalFormatting>
  <conditionalFormatting sqref="J2:J210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{4C566F52-392A-43A5-81E3-214B587CF8B7}</x14:id>
        </ext>
      </extLst>
    </cfRule>
  </conditionalFormatting>
  <conditionalFormatting sqref="L2115:L1048576 M1:M2102">
    <cfRule type="colorScale" priority="13">
      <colorScale>
        <cfvo type="min"/>
        <cfvo type="percentile" val="50"/>
        <cfvo type="max"/>
        <color rgb="FF00B050"/>
        <color rgb="FFFCFCFF"/>
        <color rgb="FFFF0000"/>
      </colorScale>
    </cfRule>
  </conditionalFormatting>
  <conditionalFormatting sqref="N2:N2102">
    <cfRule type="cellIs" dxfId="7" priority="7" operator="greaterThanOrEqual">
      <formula>200</formula>
    </cfRule>
    <cfRule type="cellIs" dxfId="6" priority="8" operator="lessThanOrEqual">
      <formula>20</formula>
    </cfRule>
  </conditionalFormatting>
  <conditionalFormatting sqref="O2:O2102">
    <cfRule type="cellIs" dxfId="5" priority="5" operator="lessThan">
      <formula>1000000</formula>
    </cfRule>
    <cfRule type="cellIs" dxfId="4" priority="6" operator="greaterThan">
      <formula>10000000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3D798F-2C9C-4E9C-8D97-5552E4E8F7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G2:G2102</xm:sqref>
        </x14:conditionalFormatting>
        <x14:conditionalFormatting xmlns:xm="http://schemas.microsoft.com/office/excel/2006/main">
          <x14:cfRule type="dataBar" id="{37372DD9-3F73-4736-804F-EE9EE6A4B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H2:H2102</xm:sqref>
        </x14:conditionalFormatting>
        <x14:conditionalFormatting xmlns:xm="http://schemas.microsoft.com/office/excel/2006/main">
          <x14:cfRule type="dataBar" id="{CDFD1B76-27FA-4D4B-BB48-F4D70B446C6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I2:I2101</xm:sqref>
        </x14:conditionalFormatting>
        <x14:conditionalFormatting xmlns:xm="http://schemas.microsoft.com/office/excel/2006/main">
          <x14:cfRule type="dataBar" id="{4C566F52-392A-43A5-81E3-214B587CF8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J2:J2101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144CC-4FC0-4ECB-AB8D-29382DCB885A}">
  <sheetPr>
    <pageSetUpPr autoPageBreaks="0"/>
  </sheetPr>
  <dimension ref="D7:E41"/>
  <sheetViews>
    <sheetView showGridLines="0" topLeftCell="A7" zoomScale="85" zoomScaleNormal="85" workbookViewId="0">
      <selection activeCell="E26" sqref="E26"/>
    </sheetView>
  </sheetViews>
  <sheetFormatPr defaultRowHeight="14.4" x14ac:dyDescent="0.3"/>
  <cols>
    <col min="4" max="4" width="13.77734375" customWidth="1"/>
    <col min="5" max="5" width="16.109375" customWidth="1"/>
    <col min="6" max="6" width="14.88671875" bestFit="1" customWidth="1"/>
  </cols>
  <sheetData>
    <row r="7" spans="4:5" ht="30.6" customHeight="1" x14ac:dyDescent="0.3"/>
    <row r="9" spans="4:5" x14ac:dyDescent="0.3">
      <c r="D9" s="7" t="s">
        <v>60</v>
      </c>
      <c r="E9" t="s">
        <v>109</v>
      </c>
    </row>
    <row r="10" spans="4:5" x14ac:dyDescent="0.3">
      <c r="D10" s="24">
        <v>2020</v>
      </c>
      <c r="E10" s="27">
        <v>326946.18286425888</v>
      </c>
    </row>
    <row r="11" spans="4:5" x14ac:dyDescent="0.3">
      <c r="D11" s="41" t="s">
        <v>18</v>
      </c>
      <c r="E11" s="27">
        <v>108458.61999788361</v>
      </c>
    </row>
    <row r="12" spans="4:5" x14ac:dyDescent="0.3">
      <c r="D12" s="41" t="s">
        <v>19</v>
      </c>
      <c r="E12" s="27">
        <v>109152.99029095321</v>
      </c>
    </row>
    <row r="13" spans="4:5" x14ac:dyDescent="0.3">
      <c r="D13" s="41" t="s">
        <v>20</v>
      </c>
      <c r="E13" s="27">
        <v>109334.57257542205</v>
      </c>
    </row>
    <row r="14" spans="4:5" x14ac:dyDescent="0.3">
      <c r="D14" s="24">
        <v>2021</v>
      </c>
      <c r="E14" s="27">
        <v>1058232.6279631618</v>
      </c>
    </row>
    <row r="15" spans="4:5" x14ac:dyDescent="0.3">
      <c r="D15" s="41" t="s">
        <v>2</v>
      </c>
      <c r="E15" s="27">
        <v>114789.49604863388</v>
      </c>
    </row>
    <row r="16" spans="4:5" x14ac:dyDescent="0.3">
      <c r="D16" s="41" t="s">
        <v>10</v>
      </c>
      <c r="E16" s="27">
        <v>115512.19850781956</v>
      </c>
    </row>
    <row r="17" spans="4:5" x14ac:dyDescent="0.3">
      <c r="D17" s="41" t="s">
        <v>11</v>
      </c>
      <c r="E17" s="27">
        <v>112009.63489415662</v>
      </c>
    </row>
    <row r="18" spans="4:5" x14ac:dyDescent="0.3">
      <c r="D18" s="41" t="s">
        <v>12</v>
      </c>
      <c r="E18" s="27">
        <v>108174.28674958475</v>
      </c>
    </row>
    <row r="19" spans="4:5" x14ac:dyDescent="0.3">
      <c r="D19" s="41" t="s">
        <v>13</v>
      </c>
      <c r="E19" s="27">
        <v>116383.50312107033</v>
      </c>
    </row>
    <row r="20" spans="4:5" x14ac:dyDescent="0.3">
      <c r="D20" s="41" t="s">
        <v>14</v>
      </c>
      <c r="E20" s="27">
        <v>126985.11022783605</v>
      </c>
    </row>
    <row r="21" spans="4:5" x14ac:dyDescent="0.3">
      <c r="D21" s="41" t="s">
        <v>15</v>
      </c>
      <c r="E21" s="27">
        <v>127005.81200999684</v>
      </c>
    </row>
    <row r="22" spans="4:5" x14ac:dyDescent="0.3">
      <c r="D22" s="41" t="s">
        <v>16</v>
      </c>
      <c r="E22" s="27">
        <v>123879.64118700784</v>
      </c>
    </row>
    <row r="23" spans="4:5" x14ac:dyDescent="0.3">
      <c r="D23" s="41" t="s">
        <v>17</v>
      </c>
      <c r="E23" s="27">
        <v>113492.94521705576</v>
      </c>
    </row>
    <row r="24" spans="4:5" x14ac:dyDescent="0.3">
      <c r="D24" s="24" t="s">
        <v>38</v>
      </c>
      <c r="E24" s="27">
        <v>1385178.8108274203</v>
      </c>
    </row>
    <row r="26" spans="4:5" x14ac:dyDescent="0.3">
      <c r="D26" s="7" t="s">
        <v>60</v>
      </c>
      <c r="E26" s="17" t="s">
        <v>110</v>
      </c>
    </row>
    <row r="27" spans="4:5" x14ac:dyDescent="0.3">
      <c r="D27" s="24">
        <v>2020</v>
      </c>
      <c r="E27" s="17">
        <v>32923724.810825355</v>
      </c>
    </row>
    <row r="28" spans="4:5" x14ac:dyDescent="0.3">
      <c r="D28" s="41" t="s">
        <v>18</v>
      </c>
      <c r="E28" s="17">
        <v>11033902.918072935</v>
      </c>
    </row>
    <row r="29" spans="4:5" x14ac:dyDescent="0.3">
      <c r="D29" s="41" t="s">
        <v>19</v>
      </c>
      <c r="E29" s="17">
        <v>10927270.169875545</v>
      </c>
    </row>
    <row r="30" spans="4:5" x14ac:dyDescent="0.3">
      <c r="D30" s="41" t="s">
        <v>20</v>
      </c>
      <c r="E30" s="17">
        <v>10962551.722876875</v>
      </c>
    </row>
    <row r="31" spans="4:5" x14ac:dyDescent="0.3">
      <c r="D31" s="24">
        <v>2021</v>
      </c>
      <c r="E31" s="17">
        <v>125989445.47080621</v>
      </c>
    </row>
    <row r="32" spans="4:5" x14ac:dyDescent="0.3">
      <c r="D32" s="41" t="s">
        <v>2</v>
      </c>
      <c r="E32" s="17">
        <v>25329986.943676103</v>
      </c>
    </row>
    <row r="33" spans="4:5" x14ac:dyDescent="0.3">
      <c r="D33" s="41" t="s">
        <v>10</v>
      </c>
      <c r="E33" s="17">
        <v>12121218.839264421</v>
      </c>
    </row>
    <row r="34" spans="4:5" x14ac:dyDescent="0.3">
      <c r="D34" s="41" t="s">
        <v>11</v>
      </c>
      <c r="E34" s="17">
        <v>12380878.161454169</v>
      </c>
    </row>
    <row r="35" spans="4:5" x14ac:dyDescent="0.3">
      <c r="D35" s="41" t="s">
        <v>12</v>
      </c>
      <c r="E35" s="17">
        <v>10479734.372985005</v>
      </c>
    </row>
    <row r="36" spans="4:5" x14ac:dyDescent="0.3">
      <c r="D36" s="41" t="s">
        <v>13</v>
      </c>
      <c r="E36" s="17">
        <v>11834174.888780735</v>
      </c>
    </row>
    <row r="37" spans="4:5" x14ac:dyDescent="0.3">
      <c r="D37" s="41" t="s">
        <v>14</v>
      </c>
      <c r="E37" s="17">
        <v>15141641.073447887</v>
      </c>
    </row>
    <row r="38" spans="4:5" x14ac:dyDescent="0.3">
      <c r="D38" s="41" t="s">
        <v>15</v>
      </c>
      <c r="E38" s="17">
        <v>13978468.86017699</v>
      </c>
    </row>
    <row r="39" spans="4:5" x14ac:dyDescent="0.3">
      <c r="D39" s="41" t="s">
        <v>16</v>
      </c>
      <c r="E39" s="17">
        <v>13280539.261478761</v>
      </c>
    </row>
    <row r="40" spans="4:5" x14ac:dyDescent="0.3">
      <c r="D40" s="41" t="s">
        <v>17</v>
      </c>
      <c r="E40" s="17">
        <v>11442803.069542132</v>
      </c>
    </row>
    <row r="41" spans="4:5" x14ac:dyDescent="0.3">
      <c r="D41" s="24" t="s">
        <v>38</v>
      </c>
      <c r="E41" s="64">
        <v>158913170.28163159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3"/>
  <headerFooter scaleWithDoc="0"/>
  <drawing r:id="rId4"/>
  <picture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50192-180F-422F-940F-ABDC4B0FA2AB}">
  <dimension ref="A1:S2107"/>
  <sheetViews>
    <sheetView workbookViewId="0">
      <pane xSplit="1" ySplit="1" topLeftCell="H155" activePane="bottomRight" state="frozen"/>
      <selection activeCell="S2" sqref="S2"/>
      <selection pane="topRight" activeCell="S2" sqref="S2"/>
      <selection pane="bottomLeft" activeCell="S2" sqref="S2"/>
      <selection pane="bottomRight" activeCell="S2" sqref="S2"/>
    </sheetView>
  </sheetViews>
  <sheetFormatPr defaultRowHeight="14.4" x14ac:dyDescent="0.3"/>
  <cols>
    <col min="1" max="1" width="16.77734375" bestFit="1" customWidth="1"/>
    <col min="4" max="4" width="14.5546875" bestFit="1" customWidth="1"/>
    <col min="7" max="7" width="18" bestFit="1" customWidth="1"/>
    <col min="8" max="8" width="18.33203125" bestFit="1" customWidth="1"/>
    <col min="9" max="9" width="15.6640625" bestFit="1" customWidth="1"/>
    <col min="10" max="10" width="9.44140625" bestFit="1" customWidth="1"/>
    <col min="13" max="13" width="11.6640625" bestFit="1" customWidth="1"/>
    <col min="15" max="15" width="15.88671875" bestFit="1" customWidth="1"/>
    <col min="16" max="16" width="12.109375" style="56" bestFit="1" customWidth="1"/>
    <col min="17" max="17" width="11.88671875" style="56" bestFit="1" customWidth="1"/>
    <col min="18" max="18" width="15.6640625" style="56" bestFit="1" customWidth="1"/>
    <col min="19" max="19" width="19.109375" style="56" bestFit="1" customWidth="1"/>
  </cols>
  <sheetData>
    <row r="1" spans="1:19" x14ac:dyDescent="0.3">
      <c r="A1" s="3" t="s">
        <v>26</v>
      </c>
      <c r="B1" s="3" t="s">
        <v>56</v>
      </c>
      <c r="C1" t="s">
        <v>36</v>
      </c>
      <c r="D1" t="s">
        <v>27</v>
      </c>
      <c r="E1" t="s">
        <v>37</v>
      </c>
      <c r="F1" t="s">
        <v>25</v>
      </c>
      <c r="G1" t="s">
        <v>86</v>
      </c>
      <c r="H1" t="s">
        <v>87</v>
      </c>
      <c r="I1" t="s">
        <v>88</v>
      </c>
      <c r="J1" t="s">
        <v>32</v>
      </c>
      <c r="K1" t="s">
        <v>89</v>
      </c>
      <c r="L1" t="s">
        <v>34</v>
      </c>
      <c r="M1" s="2" t="s">
        <v>28</v>
      </c>
      <c r="N1" s="53" t="s">
        <v>92</v>
      </c>
      <c r="O1" s="54" t="s">
        <v>93</v>
      </c>
      <c r="P1" s="58" t="s">
        <v>59</v>
      </c>
      <c r="Q1" s="58" t="s">
        <v>94</v>
      </c>
      <c r="R1" s="58" t="s">
        <v>95</v>
      </c>
      <c r="S1" s="58" t="s">
        <v>101</v>
      </c>
    </row>
    <row r="2" spans="1:19" ht="15.6" x14ac:dyDescent="0.4">
      <c r="A2" s="3">
        <v>42005</v>
      </c>
      <c r="B2" s="23" t="str">
        <f t="shared" ref="B2:B65" si="0">"Q" &amp;INT((MONTH(A2)+2)/3) &amp; "-" &amp; YEAR(A2)</f>
        <v>Q1-2015</v>
      </c>
      <c r="C2" t="s">
        <v>2</v>
      </c>
      <c r="D2">
        <v>1</v>
      </c>
      <c r="E2" t="s">
        <v>3</v>
      </c>
      <c r="F2">
        <v>2015</v>
      </c>
      <c r="G2">
        <v>13.3</v>
      </c>
      <c r="H2">
        <v>26.9</v>
      </c>
      <c r="I2">
        <v>23.6</v>
      </c>
      <c r="J2">
        <v>0</v>
      </c>
      <c r="K2" t="s">
        <v>21</v>
      </c>
      <c r="L2" t="s">
        <v>22</v>
      </c>
      <c r="M2" s="2">
        <v>99635.03</v>
      </c>
      <c r="N2" s="4">
        <v>25.633696430000001</v>
      </c>
      <c r="O2" s="5">
        <f>EnergyDemand__2_18[[#This Row],[Demand]]*EnergyDemand__2_18[[#This Row],[RRP AUD$]]</f>
        <v>2554014.1128139431</v>
      </c>
      <c r="P2" s="57" t="e">
        <f>IF(EnergyDemand__2_18[[#This Row],[School Day]]="Y",EnergyDemand__2_18[[#This Row],[Demand]],NA())</f>
        <v>#N/A</v>
      </c>
      <c r="Q2" s="57">
        <f>IF(EnergyDemand__2_18[[#This Row],[School Day]]="N",EnergyDemand__2_18[[#This Row],[Demand]],NA())</f>
        <v>99635.03</v>
      </c>
      <c r="R2" s="57">
        <f>IF(EnergyDemand__2_18[[#This Row],[Holiday]]="Y",EnergyDemand__2_18[[#This Row],[Demand]],NA())</f>
        <v>99635.03</v>
      </c>
      <c r="S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" spans="1:19" x14ac:dyDescent="0.3">
      <c r="A3" s="3">
        <v>42006</v>
      </c>
      <c r="B3" s="3" t="str">
        <f t="shared" si="0"/>
        <v>Q1-2015</v>
      </c>
      <c r="C3" t="s">
        <v>2</v>
      </c>
      <c r="D3">
        <v>1</v>
      </c>
      <c r="E3" t="s">
        <v>4</v>
      </c>
      <c r="F3">
        <v>2015</v>
      </c>
      <c r="G3">
        <v>15.4</v>
      </c>
      <c r="H3">
        <v>38.799999999999997</v>
      </c>
      <c r="I3">
        <v>26.8</v>
      </c>
      <c r="J3">
        <v>0</v>
      </c>
      <c r="K3" t="s">
        <v>21</v>
      </c>
      <c r="L3" t="s">
        <v>21</v>
      </c>
      <c r="M3" s="2">
        <v>129606.01</v>
      </c>
      <c r="N3" s="4">
        <v>33.138987559999997</v>
      </c>
      <c r="O3" s="5">
        <f>EnergyDemand__2_18[[#This Row],[Demand]]*EnergyDemand__2_18[[#This Row],[RRP AUD$]]</f>
        <v>4295011.9530912349</v>
      </c>
      <c r="P3" s="57" t="e">
        <f>IF(EnergyDemand__2_18[[#This Row],[School Day]]="Y",EnergyDemand__2_18[[#This Row],[Demand]],NA())</f>
        <v>#N/A</v>
      </c>
      <c r="Q3" s="57">
        <f>IF(EnergyDemand__2_18[[#This Row],[School Day]]="N",EnergyDemand__2_18[[#This Row],[Demand]],NA())</f>
        <v>129606.01</v>
      </c>
      <c r="R3" s="57" t="e">
        <f>IF(EnergyDemand__2_18[[#This Row],[Holiday]]="Y",EnergyDemand__2_18[[#This Row],[Demand]],NA())</f>
        <v>#N/A</v>
      </c>
      <c r="S3" s="57">
        <f>IF(AND( EnergyDemand__2_18[[#This Row],[Holiday]]="N", EnergyDemand__2_18[[#This Row],[Day ]] &lt;&gt; "Saturday", EnergyDemand__2_18[[#This Row],[Day ]] &lt;&gt; "Sunday"),EnergyDemand__2_18[[#This Row],[Demand]],NA())</f>
        <v>129606.01</v>
      </c>
    </row>
    <row r="4" spans="1:19" x14ac:dyDescent="0.3">
      <c r="A4" s="3">
        <v>42007</v>
      </c>
      <c r="B4" s="3" t="str">
        <f t="shared" si="0"/>
        <v>Q1-2015</v>
      </c>
      <c r="C4" t="s">
        <v>2</v>
      </c>
      <c r="D4">
        <v>1</v>
      </c>
      <c r="E4" t="s">
        <v>5</v>
      </c>
      <c r="F4">
        <v>2015</v>
      </c>
      <c r="G4">
        <v>20</v>
      </c>
      <c r="H4">
        <v>38.200000000000003</v>
      </c>
      <c r="I4">
        <v>26.5</v>
      </c>
      <c r="J4">
        <v>0</v>
      </c>
      <c r="K4" t="s">
        <v>21</v>
      </c>
      <c r="L4" t="s">
        <v>21</v>
      </c>
      <c r="M4" s="2">
        <v>142300.54</v>
      </c>
      <c r="N4" s="4">
        <v>34.564854830000002</v>
      </c>
      <c r="O4" s="5">
        <f>EnergyDemand__2_18[[#This Row],[Demand]]*EnergyDemand__2_18[[#This Row],[RRP AUD$]]</f>
        <v>4918597.5073306086</v>
      </c>
      <c r="P4" s="57" t="e">
        <f>IF(EnergyDemand__2_18[[#This Row],[School Day]]="Y",EnergyDemand__2_18[[#This Row],[Demand]],NA())</f>
        <v>#N/A</v>
      </c>
      <c r="Q4" s="57">
        <f>IF(EnergyDemand__2_18[[#This Row],[School Day]]="N",EnergyDemand__2_18[[#This Row],[Demand]],NA())</f>
        <v>142300.54</v>
      </c>
      <c r="R4" s="57" t="e">
        <f>IF(EnergyDemand__2_18[[#This Row],[Holiday]]="Y",EnergyDemand__2_18[[#This Row],[Demand]],NA())</f>
        <v>#N/A</v>
      </c>
      <c r="S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" spans="1:19" x14ac:dyDescent="0.3">
      <c r="A5" s="3">
        <v>42008</v>
      </c>
      <c r="B5" s="3" t="str">
        <f t="shared" si="0"/>
        <v>Q1-2015</v>
      </c>
      <c r="C5" t="s">
        <v>2</v>
      </c>
      <c r="D5">
        <v>1</v>
      </c>
      <c r="E5" t="s">
        <v>6</v>
      </c>
      <c r="F5">
        <v>2015</v>
      </c>
      <c r="G5">
        <v>16.3</v>
      </c>
      <c r="H5">
        <v>21.4</v>
      </c>
      <c r="I5">
        <v>25.2</v>
      </c>
      <c r="J5">
        <v>4.2</v>
      </c>
      <c r="K5" t="s">
        <v>21</v>
      </c>
      <c r="L5" t="s">
        <v>21</v>
      </c>
      <c r="M5" s="2">
        <v>104330.715</v>
      </c>
      <c r="N5" s="4">
        <v>25.005560240000001</v>
      </c>
      <c r="O5" s="5">
        <f>EnergyDemand__2_18[[#This Row],[Demand]]*EnergyDemand__2_18[[#This Row],[RRP AUD$]]</f>
        <v>2608847.9788147719</v>
      </c>
      <c r="P5" s="57" t="e">
        <f>IF(EnergyDemand__2_18[[#This Row],[School Day]]="Y",EnergyDemand__2_18[[#This Row],[Demand]],NA())</f>
        <v>#N/A</v>
      </c>
      <c r="Q5" s="57">
        <f>IF(EnergyDemand__2_18[[#This Row],[School Day]]="N",EnergyDemand__2_18[[#This Row],[Demand]],NA())</f>
        <v>104330.715</v>
      </c>
      <c r="R5" s="57" t="e">
        <f>IF(EnergyDemand__2_18[[#This Row],[Holiday]]="Y",EnergyDemand__2_18[[#This Row],[Demand]],NA())</f>
        <v>#N/A</v>
      </c>
      <c r="S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" spans="1:19" x14ac:dyDescent="0.3">
      <c r="A6" s="3">
        <v>42009</v>
      </c>
      <c r="B6" s="3" t="str">
        <f t="shared" si="0"/>
        <v>Q1-2015</v>
      </c>
      <c r="C6" t="s">
        <v>2</v>
      </c>
      <c r="D6">
        <v>2</v>
      </c>
      <c r="E6" t="s">
        <v>7</v>
      </c>
      <c r="F6">
        <v>2015</v>
      </c>
      <c r="G6">
        <v>15</v>
      </c>
      <c r="H6">
        <v>22</v>
      </c>
      <c r="I6">
        <v>30.7</v>
      </c>
      <c r="J6">
        <v>0</v>
      </c>
      <c r="K6" t="s">
        <v>21</v>
      </c>
      <c r="L6" t="s">
        <v>21</v>
      </c>
      <c r="M6" s="2">
        <v>118132.2</v>
      </c>
      <c r="N6" s="4">
        <v>26.724176279999998</v>
      </c>
      <c r="O6" s="5">
        <f>EnergyDemand__2_18[[#This Row],[Demand]]*EnergyDemand__2_18[[#This Row],[RRP AUD$]]</f>
        <v>3156985.7371442155</v>
      </c>
      <c r="P6" s="57" t="e">
        <f>IF(EnergyDemand__2_18[[#This Row],[School Day]]="Y",EnergyDemand__2_18[[#This Row],[Demand]],NA())</f>
        <v>#N/A</v>
      </c>
      <c r="Q6" s="57">
        <f>IF(EnergyDemand__2_18[[#This Row],[School Day]]="N",EnergyDemand__2_18[[#This Row],[Demand]],NA())</f>
        <v>118132.2</v>
      </c>
      <c r="R6" s="57" t="e">
        <f>IF(EnergyDemand__2_18[[#This Row],[Holiday]]="Y",EnergyDemand__2_18[[#This Row],[Demand]],NA())</f>
        <v>#N/A</v>
      </c>
      <c r="S6" s="57">
        <f>IF(AND( EnergyDemand__2_18[[#This Row],[Holiday]]="N", EnergyDemand__2_18[[#This Row],[Day ]] &lt;&gt; "Saturday", EnergyDemand__2_18[[#This Row],[Day ]] &lt;&gt; "Sunday"),EnergyDemand__2_18[[#This Row],[Demand]],NA())</f>
        <v>118132.2</v>
      </c>
    </row>
    <row r="7" spans="1:19" x14ac:dyDescent="0.3">
      <c r="A7" s="3">
        <v>42010</v>
      </c>
      <c r="B7" s="3" t="str">
        <f t="shared" si="0"/>
        <v>Q1-2015</v>
      </c>
      <c r="C7" t="s">
        <v>2</v>
      </c>
      <c r="D7">
        <v>2</v>
      </c>
      <c r="E7" t="s">
        <v>8</v>
      </c>
      <c r="F7">
        <v>2015</v>
      </c>
      <c r="G7">
        <v>17.7</v>
      </c>
      <c r="H7">
        <v>26</v>
      </c>
      <c r="I7">
        <v>31.6</v>
      </c>
      <c r="J7">
        <v>0</v>
      </c>
      <c r="K7" t="s">
        <v>21</v>
      </c>
      <c r="L7" t="s">
        <v>21</v>
      </c>
      <c r="M7" s="2">
        <v>130672.485</v>
      </c>
      <c r="N7" s="4">
        <v>31.282310729999999</v>
      </c>
      <c r="O7" s="5">
        <f>EnergyDemand__2_18[[#This Row],[Demand]]*EnergyDemand__2_18[[#This Row],[RRP AUD$]]</f>
        <v>4087737.279631264</v>
      </c>
      <c r="P7" s="57" t="e">
        <f>IF(EnergyDemand__2_18[[#This Row],[School Day]]="Y",EnergyDemand__2_18[[#This Row],[Demand]],NA())</f>
        <v>#N/A</v>
      </c>
      <c r="Q7" s="57">
        <f>IF(EnergyDemand__2_18[[#This Row],[School Day]]="N",EnergyDemand__2_18[[#This Row],[Demand]],NA())</f>
        <v>130672.485</v>
      </c>
      <c r="R7" s="57" t="e">
        <f>IF(EnergyDemand__2_18[[#This Row],[Holiday]]="Y",EnergyDemand__2_18[[#This Row],[Demand]],NA())</f>
        <v>#N/A</v>
      </c>
      <c r="S7" s="57">
        <f>IF(AND( EnergyDemand__2_18[[#This Row],[Holiday]]="N", EnergyDemand__2_18[[#This Row],[Day ]] &lt;&gt; "Saturday", EnergyDemand__2_18[[#This Row],[Day ]] &lt;&gt; "Sunday"),EnergyDemand__2_18[[#This Row],[Demand]],NA())</f>
        <v>130672.485</v>
      </c>
    </row>
    <row r="8" spans="1:19" x14ac:dyDescent="0.3">
      <c r="A8" s="3">
        <v>42011</v>
      </c>
      <c r="B8" s="3" t="str">
        <f t="shared" si="0"/>
        <v>Q1-2015</v>
      </c>
      <c r="C8" t="s">
        <v>2</v>
      </c>
      <c r="D8">
        <v>2</v>
      </c>
      <c r="E8" t="s">
        <v>9</v>
      </c>
      <c r="F8">
        <v>2015</v>
      </c>
      <c r="G8">
        <v>18.899999999999999</v>
      </c>
      <c r="H8">
        <v>37.4</v>
      </c>
      <c r="I8">
        <v>20.7</v>
      </c>
      <c r="J8">
        <v>0</v>
      </c>
      <c r="K8" t="s">
        <v>21</v>
      </c>
      <c r="L8" t="s">
        <v>21</v>
      </c>
      <c r="M8" s="2">
        <v>153514.82</v>
      </c>
      <c r="N8" s="4">
        <v>48.312309380000002</v>
      </c>
      <c r="O8" s="5">
        <f>EnergyDemand__2_18[[#This Row],[Demand]]*EnergyDemand__2_18[[#This Row],[RRP AUD$]]</f>
        <v>7416655.4782550121</v>
      </c>
      <c r="P8" s="57" t="e">
        <f>IF(EnergyDemand__2_18[[#This Row],[School Day]]="Y",EnergyDemand__2_18[[#This Row],[Demand]],NA())</f>
        <v>#N/A</v>
      </c>
      <c r="Q8" s="57">
        <f>IF(EnergyDemand__2_18[[#This Row],[School Day]]="N",EnergyDemand__2_18[[#This Row],[Demand]],NA())</f>
        <v>153514.82</v>
      </c>
      <c r="R8" s="57" t="e">
        <f>IF(EnergyDemand__2_18[[#This Row],[Holiday]]="Y",EnergyDemand__2_18[[#This Row],[Demand]],NA())</f>
        <v>#N/A</v>
      </c>
      <c r="S8" s="57">
        <f>IF(AND( EnergyDemand__2_18[[#This Row],[Holiday]]="N", EnergyDemand__2_18[[#This Row],[Day ]] &lt;&gt; "Saturday", EnergyDemand__2_18[[#This Row],[Day ]] &lt;&gt; "Sunday"),EnergyDemand__2_18[[#This Row],[Demand]],NA())</f>
        <v>153514.82</v>
      </c>
    </row>
    <row r="9" spans="1:19" x14ac:dyDescent="0.3">
      <c r="A9" s="3">
        <v>42012</v>
      </c>
      <c r="B9" s="3" t="str">
        <f t="shared" si="0"/>
        <v>Q1-2015</v>
      </c>
      <c r="C9" t="s">
        <v>2</v>
      </c>
      <c r="D9">
        <v>2</v>
      </c>
      <c r="E9" t="s">
        <v>3</v>
      </c>
      <c r="F9">
        <v>2015</v>
      </c>
      <c r="G9">
        <v>23.1</v>
      </c>
      <c r="H9">
        <v>28.2</v>
      </c>
      <c r="I9">
        <v>13.5</v>
      </c>
      <c r="J9">
        <v>19.399999999999999</v>
      </c>
      <c r="K9" t="s">
        <v>21</v>
      </c>
      <c r="L9" t="s">
        <v>21</v>
      </c>
      <c r="M9" s="2">
        <v>142015.655</v>
      </c>
      <c r="N9" s="4">
        <v>49.117280299999997</v>
      </c>
      <c r="O9" s="5">
        <f>EnergyDemand__2_18[[#This Row],[Demand]]*EnergyDemand__2_18[[#This Row],[RRP AUD$]]</f>
        <v>6975422.7336230958</v>
      </c>
      <c r="P9" s="57" t="e">
        <f>IF(EnergyDemand__2_18[[#This Row],[School Day]]="Y",EnergyDemand__2_18[[#This Row],[Demand]],NA())</f>
        <v>#N/A</v>
      </c>
      <c r="Q9" s="57">
        <f>IF(EnergyDemand__2_18[[#This Row],[School Day]]="N",EnergyDemand__2_18[[#This Row],[Demand]],NA())</f>
        <v>142015.655</v>
      </c>
      <c r="R9" s="57" t="e">
        <f>IF(EnergyDemand__2_18[[#This Row],[Holiday]]="Y",EnergyDemand__2_18[[#This Row],[Demand]],NA())</f>
        <v>#N/A</v>
      </c>
      <c r="S9" s="57">
        <f>IF(AND( EnergyDemand__2_18[[#This Row],[Holiday]]="N", EnergyDemand__2_18[[#This Row],[Day ]] &lt;&gt; "Saturday", EnergyDemand__2_18[[#This Row],[Day ]] &lt;&gt; "Sunday"),EnergyDemand__2_18[[#This Row],[Demand]],NA())</f>
        <v>142015.655</v>
      </c>
    </row>
    <row r="10" spans="1:19" x14ac:dyDescent="0.3">
      <c r="A10" s="3">
        <v>42013</v>
      </c>
      <c r="B10" s="3" t="str">
        <f t="shared" si="0"/>
        <v>Q1-2015</v>
      </c>
      <c r="C10" t="s">
        <v>2</v>
      </c>
      <c r="D10">
        <v>2</v>
      </c>
      <c r="E10" t="s">
        <v>4</v>
      </c>
      <c r="F10">
        <v>2015</v>
      </c>
      <c r="G10">
        <v>16.5</v>
      </c>
      <c r="H10">
        <v>18</v>
      </c>
      <c r="I10">
        <v>3.1</v>
      </c>
      <c r="J10">
        <v>1.2</v>
      </c>
      <c r="K10" t="s">
        <v>21</v>
      </c>
      <c r="L10" t="s">
        <v>21</v>
      </c>
      <c r="M10" s="2">
        <v>121801.155</v>
      </c>
      <c r="N10" s="4">
        <v>34.490675449999998</v>
      </c>
      <c r="O10" s="5">
        <f>EnergyDemand__2_18[[#This Row],[Demand]]*EnergyDemand__2_18[[#This Row],[RRP AUD$]]</f>
        <v>4201004.1065401444</v>
      </c>
      <c r="P10" s="57" t="e">
        <f>IF(EnergyDemand__2_18[[#This Row],[School Day]]="Y",EnergyDemand__2_18[[#This Row],[Demand]],NA())</f>
        <v>#N/A</v>
      </c>
      <c r="Q10" s="57">
        <f>IF(EnergyDemand__2_18[[#This Row],[School Day]]="N",EnergyDemand__2_18[[#This Row],[Demand]],NA())</f>
        <v>121801.155</v>
      </c>
      <c r="R10" s="57" t="e">
        <f>IF(EnergyDemand__2_18[[#This Row],[Holiday]]="Y",EnergyDemand__2_18[[#This Row],[Demand]],NA())</f>
        <v>#N/A</v>
      </c>
      <c r="S10" s="57">
        <f>IF(AND( EnergyDemand__2_18[[#This Row],[Holiday]]="N", EnergyDemand__2_18[[#This Row],[Day ]] &lt;&gt; "Saturday", EnergyDemand__2_18[[#This Row],[Day ]] &lt;&gt; "Sunday"),EnergyDemand__2_18[[#This Row],[Demand]],NA())</f>
        <v>121801.155</v>
      </c>
    </row>
    <row r="11" spans="1:19" x14ac:dyDescent="0.3">
      <c r="A11" s="3">
        <v>42014</v>
      </c>
      <c r="B11" s="3" t="str">
        <f t="shared" si="0"/>
        <v>Q1-2015</v>
      </c>
      <c r="C11" t="s">
        <v>2</v>
      </c>
      <c r="D11">
        <v>2</v>
      </c>
      <c r="E11" t="s">
        <v>5</v>
      </c>
      <c r="F11">
        <v>2015</v>
      </c>
      <c r="G11">
        <v>13.6</v>
      </c>
      <c r="H11">
        <v>21.7</v>
      </c>
      <c r="I11">
        <v>5.6</v>
      </c>
      <c r="J11">
        <v>5.2</v>
      </c>
      <c r="K11" t="s">
        <v>21</v>
      </c>
      <c r="L11" t="s">
        <v>21</v>
      </c>
      <c r="M11" s="2">
        <v>103043.66</v>
      </c>
      <c r="N11" s="4">
        <v>20.229824900000001</v>
      </c>
      <c r="O11" s="5">
        <f>EnergyDemand__2_18[[#This Row],[Demand]]*EnergyDemand__2_18[[#This Row],[RRP AUD$]]</f>
        <v>2084555.1988551342</v>
      </c>
      <c r="P11" s="57" t="e">
        <f>IF(EnergyDemand__2_18[[#This Row],[School Day]]="Y",EnergyDemand__2_18[[#This Row],[Demand]],NA())</f>
        <v>#N/A</v>
      </c>
      <c r="Q11" s="57">
        <f>IF(EnergyDemand__2_18[[#This Row],[School Day]]="N",EnergyDemand__2_18[[#This Row],[Demand]],NA())</f>
        <v>103043.66</v>
      </c>
      <c r="R11" s="57" t="e">
        <f>IF(EnergyDemand__2_18[[#This Row],[Holiday]]="Y",EnergyDemand__2_18[[#This Row],[Demand]],NA())</f>
        <v>#N/A</v>
      </c>
      <c r="S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" spans="1:19" x14ac:dyDescent="0.3">
      <c r="A12" s="3">
        <v>42015</v>
      </c>
      <c r="B12" s="3" t="str">
        <f t="shared" si="0"/>
        <v>Q1-2015</v>
      </c>
      <c r="C12" t="s">
        <v>2</v>
      </c>
      <c r="D12">
        <v>2</v>
      </c>
      <c r="E12" t="s">
        <v>6</v>
      </c>
      <c r="F12">
        <v>2015</v>
      </c>
      <c r="G12">
        <v>15.6</v>
      </c>
      <c r="H12">
        <v>27.5</v>
      </c>
      <c r="I12">
        <v>29.9</v>
      </c>
      <c r="J12">
        <v>0</v>
      </c>
      <c r="K12" t="s">
        <v>21</v>
      </c>
      <c r="L12" t="s">
        <v>21</v>
      </c>
      <c r="M12" s="2">
        <v>99865.755000000005</v>
      </c>
      <c r="N12" s="4">
        <v>18.23476806</v>
      </c>
      <c r="O12" s="5">
        <f>EnergyDemand__2_18[[#This Row],[Demand]]*EnergyDemand__2_18[[#This Row],[RRP AUD$]]</f>
        <v>1821028.8795617854</v>
      </c>
      <c r="P12" s="57" t="e">
        <f>IF(EnergyDemand__2_18[[#This Row],[School Day]]="Y",EnergyDemand__2_18[[#This Row],[Demand]],NA())</f>
        <v>#N/A</v>
      </c>
      <c r="Q12" s="57">
        <f>IF(EnergyDemand__2_18[[#This Row],[School Day]]="N",EnergyDemand__2_18[[#This Row],[Demand]],NA())</f>
        <v>99865.755000000005</v>
      </c>
      <c r="R12" s="57" t="e">
        <f>IF(EnergyDemand__2_18[[#This Row],[Holiday]]="Y",EnergyDemand__2_18[[#This Row],[Demand]],NA())</f>
        <v>#N/A</v>
      </c>
      <c r="S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" spans="1:19" x14ac:dyDescent="0.3">
      <c r="A13" s="3">
        <v>42016</v>
      </c>
      <c r="B13" s="3" t="str">
        <f t="shared" si="0"/>
        <v>Q1-2015</v>
      </c>
      <c r="C13" t="s">
        <v>2</v>
      </c>
      <c r="D13">
        <v>3</v>
      </c>
      <c r="E13" t="s">
        <v>7</v>
      </c>
      <c r="F13">
        <v>2015</v>
      </c>
      <c r="G13">
        <v>16.100000000000001</v>
      </c>
      <c r="H13">
        <v>31.3</v>
      </c>
      <c r="I13">
        <v>31.6</v>
      </c>
      <c r="J13">
        <v>0</v>
      </c>
      <c r="K13" t="s">
        <v>21</v>
      </c>
      <c r="L13" t="s">
        <v>21</v>
      </c>
      <c r="M13" s="2">
        <v>131261.125</v>
      </c>
      <c r="N13" s="4">
        <v>33.694810169999997</v>
      </c>
      <c r="O13" s="5">
        <f>EnergyDemand__2_18[[#This Row],[Demand]]*EnergyDemand__2_18[[#This Row],[RRP AUD$]]</f>
        <v>4422818.6895756405</v>
      </c>
      <c r="P13" s="57" t="e">
        <f>IF(EnergyDemand__2_18[[#This Row],[School Day]]="Y",EnergyDemand__2_18[[#This Row],[Demand]],NA())</f>
        <v>#N/A</v>
      </c>
      <c r="Q13" s="57">
        <f>IF(EnergyDemand__2_18[[#This Row],[School Day]]="N",EnergyDemand__2_18[[#This Row],[Demand]],NA())</f>
        <v>131261.125</v>
      </c>
      <c r="R13" s="57" t="e">
        <f>IF(EnergyDemand__2_18[[#This Row],[Holiday]]="Y",EnergyDemand__2_18[[#This Row],[Demand]],NA())</f>
        <v>#N/A</v>
      </c>
      <c r="S13" s="57">
        <f>IF(AND( EnergyDemand__2_18[[#This Row],[Holiday]]="N", EnergyDemand__2_18[[#This Row],[Day ]] &lt;&gt; "Saturday", EnergyDemand__2_18[[#This Row],[Day ]] &lt;&gt; "Sunday"),EnergyDemand__2_18[[#This Row],[Demand]],NA())</f>
        <v>131261.125</v>
      </c>
    </row>
    <row r="14" spans="1:19" x14ac:dyDescent="0.3">
      <c r="A14" s="3">
        <v>42017</v>
      </c>
      <c r="B14" s="3" t="str">
        <f t="shared" si="0"/>
        <v>Q1-2015</v>
      </c>
      <c r="C14" t="s">
        <v>2</v>
      </c>
      <c r="D14">
        <v>3</v>
      </c>
      <c r="E14" t="s">
        <v>8</v>
      </c>
      <c r="F14">
        <v>2015</v>
      </c>
      <c r="G14">
        <v>20.2</v>
      </c>
      <c r="H14">
        <v>25.6</v>
      </c>
      <c r="I14">
        <v>4.2</v>
      </c>
      <c r="J14">
        <v>0</v>
      </c>
      <c r="K14" t="s">
        <v>21</v>
      </c>
      <c r="L14" t="s">
        <v>21</v>
      </c>
      <c r="M14" s="2">
        <v>126527.36</v>
      </c>
      <c r="N14" s="4">
        <v>27.53786427</v>
      </c>
      <c r="O14" s="5">
        <f>EnergyDemand__2_18[[#This Row],[Demand]]*EnergyDemand__2_18[[#This Row],[RRP AUD$]]</f>
        <v>3484293.2661214271</v>
      </c>
      <c r="P14" s="57" t="e">
        <f>IF(EnergyDemand__2_18[[#This Row],[School Day]]="Y",EnergyDemand__2_18[[#This Row],[Demand]],NA())</f>
        <v>#N/A</v>
      </c>
      <c r="Q14" s="57">
        <f>IF(EnergyDemand__2_18[[#This Row],[School Day]]="N",EnergyDemand__2_18[[#This Row],[Demand]],NA())</f>
        <v>126527.36</v>
      </c>
      <c r="R14" s="57" t="e">
        <f>IF(EnergyDemand__2_18[[#This Row],[Holiday]]="Y",EnergyDemand__2_18[[#This Row],[Demand]],NA())</f>
        <v>#N/A</v>
      </c>
      <c r="S14" s="57">
        <f>IF(AND( EnergyDemand__2_18[[#This Row],[Holiday]]="N", EnergyDemand__2_18[[#This Row],[Day ]] &lt;&gt; "Saturday", EnergyDemand__2_18[[#This Row],[Day ]] &lt;&gt; "Sunday"),EnergyDemand__2_18[[#This Row],[Demand]],NA())</f>
        <v>126527.36</v>
      </c>
    </row>
    <row r="15" spans="1:19" x14ac:dyDescent="0.3">
      <c r="A15" s="3">
        <v>42018</v>
      </c>
      <c r="B15" s="3" t="str">
        <f t="shared" si="0"/>
        <v>Q1-2015</v>
      </c>
      <c r="C15" t="s">
        <v>2</v>
      </c>
      <c r="D15">
        <v>3</v>
      </c>
      <c r="E15" t="s">
        <v>9</v>
      </c>
      <c r="F15">
        <v>2015</v>
      </c>
      <c r="G15">
        <v>18.3</v>
      </c>
      <c r="H15">
        <v>22.7</v>
      </c>
      <c r="I15">
        <v>15.2</v>
      </c>
      <c r="J15">
        <v>15.8</v>
      </c>
      <c r="K15" t="s">
        <v>21</v>
      </c>
      <c r="L15" t="s">
        <v>21</v>
      </c>
      <c r="M15" s="2">
        <v>119741.62</v>
      </c>
      <c r="N15" s="4">
        <v>29.018516609999999</v>
      </c>
      <c r="O15" s="5">
        <f>EnergyDemand__2_18[[#This Row],[Demand]]*EnergyDemand__2_18[[#This Row],[RRP AUD$]]</f>
        <v>3474724.1888783081</v>
      </c>
      <c r="P15" s="57" t="e">
        <f>IF(EnergyDemand__2_18[[#This Row],[School Day]]="Y",EnergyDemand__2_18[[#This Row],[Demand]],NA())</f>
        <v>#N/A</v>
      </c>
      <c r="Q15" s="57">
        <f>IF(EnergyDemand__2_18[[#This Row],[School Day]]="N",EnergyDemand__2_18[[#This Row],[Demand]],NA())</f>
        <v>119741.62</v>
      </c>
      <c r="R15" s="57" t="e">
        <f>IF(EnergyDemand__2_18[[#This Row],[Holiday]]="Y",EnergyDemand__2_18[[#This Row],[Demand]],NA())</f>
        <v>#N/A</v>
      </c>
      <c r="S15" s="57">
        <f>IF(AND( EnergyDemand__2_18[[#This Row],[Holiday]]="N", EnergyDemand__2_18[[#This Row],[Day ]] &lt;&gt; "Saturday", EnergyDemand__2_18[[#This Row],[Day ]] &lt;&gt; "Sunday"),EnergyDemand__2_18[[#This Row],[Demand]],NA())</f>
        <v>119741.62</v>
      </c>
    </row>
    <row r="16" spans="1:19" x14ac:dyDescent="0.3">
      <c r="A16" s="3">
        <v>42019</v>
      </c>
      <c r="B16" s="3" t="str">
        <f t="shared" si="0"/>
        <v>Q1-2015</v>
      </c>
      <c r="C16" t="s">
        <v>2</v>
      </c>
      <c r="D16">
        <v>3</v>
      </c>
      <c r="E16" t="s">
        <v>3</v>
      </c>
      <c r="F16">
        <v>2015</v>
      </c>
      <c r="G16">
        <v>15.8</v>
      </c>
      <c r="H16">
        <v>20</v>
      </c>
      <c r="I16">
        <v>14.6</v>
      </c>
      <c r="J16">
        <v>0</v>
      </c>
      <c r="K16" t="s">
        <v>21</v>
      </c>
      <c r="L16" t="s">
        <v>21</v>
      </c>
      <c r="M16" s="2">
        <v>118411.22</v>
      </c>
      <c r="N16" s="4">
        <v>30.93653879</v>
      </c>
      <c r="O16" s="5">
        <f>EnergyDemand__2_18[[#This Row],[Demand]]*EnergyDemand__2_18[[#This Row],[RRP AUD$]]</f>
        <v>3663233.3007012238</v>
      </c>
      <c r="P16" s="57" t="e">
        <f>IF(EnergyDemand__2_18[[#This Row],[School Day]]="Y",EnergyDemand__2_18[[#This Row],[Demand]],NA())</f>
        <v>#N/A</v>
      </c>
      <c r="Q16" s="57">
        <f>IF(EnergyDemand__2_18[[#This Row],[School Day]]="N",EnergyDemand__2_18[[#This Row],[Demand]],NA())</f>
        <v>118411.22</v>
      </c>
      <c r="R16" s="57" t="e">
        <f>IF(EnergyDemand__2_18[[#This Row],[Holiday]]="Y",EnergyDemand__2_18[[#This Row],[Demand]],NA())</f>
        <v>#N/A</v>
      </c>
      <c r="S16" s="57">
        <f>IF(AND( EnergyDemand__2_18[[#This Row],[Holiday]]="N", EnergyDemand__2_18[[#This Row],[Day ]] &lt;&gt; "Saturday", EnergyDemand__2_18[[#This Row],[Day ]] &lt;&gt; "Sunday"),EnergyDemand__2_18[[#This Row],[Demand]],NA())</f>
        <v>118411.22</v>
      </c>
    </row>
    <row r="17" spans="1:19" x14ac:dyDescent="0.3">
      <c r="A17" s="3">
        <v>42020</v>
      </c>
      <c r="B17" s="3" t="str">
        <f t="shared" si="0"/>
        <v>Q1-2015</v>
      </c>
      <c r="C17" t="s">
        <v>2</v>
      </c>
      <c r="D17">
        <v>3</v>
      </c>
      <c r="E17" t="s">
        <v>4</v>
      </c>
      <c r="F17">
        <v>2015</v>
      </c>
      <c r="G17">
        <v>13.1</v>
      </c>
      <c r="H17">
        <v>27.3</v>
      </c>
      <c r="I17">
        <v>30.3</v>
      </c>
      <c r="J17">
        <v>0</v>
      </c>
      <c r="K17" t="s">
        <v>21</v>
      </c>
      <c r="L17" t="s">
        <v>21</v>
      </c>
      <c r="M17" s="2">
        <v>116690.765</v>
      </c>
      <c r="N17" s="4">
        <v>23.015190879999999</v>
      </c>
      <c r="O17" s="5">
        <f>EnergyDemand__2_18[[#This Row],[Demand]]*EnergyDemand__2_18[[#This Row],[RRP AUD$]]</f>
        <v>2685660.2304082229</v>
      </c>
      <c r="P17" s="57" t="e">
        <f>IF(EnergyDemand__2_18[[#This Row],[School Day]]="Y",EnergyDemand__2_18[[#This Row],[Demand]],NA())</f>
        <v>#N/A</v>
      </c>
      <c r="Q17" s="57">
        <f>IF(EnergyDemand__2_18[[#This Row],[School Day]]="N",EnergyDemand__2_18[[#This Row],[Demand]],NA())</f>
        <v>116690.765</v>
      </c>
      <c r="R17" s="57" t="e">
        <f>IF(EnergyDemand__2_18[[#This Row],[Holiday]]="Y",EnergyDemand__2_18[[#This Row],[Demand]],NA())</f>
        <v>#N/A</v>
      </c>
      <c r="S17" s="57">
        <f>IF(AND( EnergyDemand__2_18[[#This Row],[Holiday]]="N", EnergyDemand__2_18[[#This Row],[Day ]] &lt;&gt; "Saturday", EnergyDemand__2_18[[#This Row],[Day ]] &lt;&gt; "Sunday"),EnergyDemand__2_18[[#This Row],[Demand]],NA())</f>
        <v>116690.765</v>
      </c>
    </row>
    <row r="18" spans="1:19" x14ac:dyDescent="0.3">
      <c r="A18" s="3">
        <v>42021</v>
      </c>
      <c r="B18" s="3" t="str">
        <f t="shared" si="0"/>
        <v>Q1-2015</v>
      </c>
      <c r="C18" t="s">
        <v>2</v>
      </c>
      <c r="D18">
        <v>3</v>
      </c>
      <c r="E18" t="s">
        <v>5</v>
      </c>
      <c r="F18">
        <v>2015</v>
      </c>
      <c r="G18">
        <v>15.9</v>
      </c>
      <c r="H18">
        <v>25</v>
      </c>
      <c r="I18">
        <v>27.5</v>
      </c>
      <c r="J18">
        <v>0</v>
      </c>
      <c r="K18" t="s">
        <v>21</v>
      </c>
      <c r="L18" t="s">
        <v>21</v>
      </c>
      <c r="M18" s="2">
        <v>99371.31</v>
      </c>
      <c r="N18" s="4">
        <v>18.99492729</v>
      </c>
      <c r="O18" s="5">
        <f>EnergyDemand__2_18[[#This Row],[Demand]]*EnergyDemand__2_18[[#This Row],[RRP AUD$]]</f>
        <v>1887550.8081620499</v>
      </c>
      <c r="P18" s="57" t="e">
        <f>IF(EnergyDemand__2_18[[#This Row],[School Day]]="Y",EnergyDemand__2_18[[#This Row],[Demand]],NA())</f>
        <v>#N/A</v>
      </c>
      <c r="Q18" s="57">
        <f>IF(EnergyDemand__2_18[[#This Row],[School Day]]="N",EnergyDemand__2_18[[#This Row],[Demand]],NA())</f>
        <v>99371.31</v>
      </c>
      <c r="R18" s="57" t="e">
        <f>IF(EnergyDemand__2_18[[#This Row],[Holiday]]="Y",EnergyDemand__2_18[[#This Row],[Demand]],NA())</f>
        <v>#N/A</v>
      </c>
      <c r="S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" spans="1:19" x14ac:dyDescent="0.3">
      <c r="A19" s="3">
        <v>42022</v>
      </c>
      <c r="B19" s="3" t="str">
        <f t="shared" si="0"/>
        <v>Q1-2015</v>
      </c>
      <c r="C19" t="s">
        <v>2</v>
      </c>
      <c r="D19">
        <v>3</v>
      </c>
      <c r="E19" t="s">
        <v>6</v>
      </c>
      <c r="F19">
        <v>2015</v>
      </c>
      <c r="G19">
        <v>15.3</v>
      </c>
      <c r="H19">
        <v>19.5</v>
      </c>
      <c r="I19">
        <v>23.4</v>
      </c>
      <c r="J19">
        <v>0</v>
      </c>
      <c r="K19" t="s">
        <v>21</v>
      </c>
      <c r="L19" t="s">
        <v>21</v>
      </c>
      <c r="M19" s="2">
        <v>97728.75</v>
      </c>
      <c r="N19" s="4">
        <v>17.00868088</v>
      </c>
      <c r="O19" s="5">
        <f>EnergyDemand__2_18[[#This Row],[Demand]]*EnergyDemand__2_18[[#This Row],[RRP AUD$]]</f>
        <v>1662237.1215512999</v>
      </c>
      <c r="P19" s="57" t="e">
        <f>IF(EnergyDemand__2_18[[#This Row],[School Day]]="Y",EnergyDemand__2_18[[#This Row],[Demand]],NA())</f>
        <v>#N/A</v>
      </c>
      <c r="Q19" s="57">
        <f>IF(EnergyDemand__2_18[[#This Row],[School Day]]="N",EnergyDemand__2_18[[#This Row],[Demand]],NA())</f>
        <v>97728.75</v>
      </c>
      <c r="R19" s="57" t="e">
        <f>IF(EnergyDemand__2_18[[#This Row],[Holiday]]="Y",EnergyDemand__2_18[[#This Row],[Demand]],NA())</f>
        <v>#N/A</v>
      </c>
      <c r="S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" spans="1:19" x14ac:dyDescent="0.3">
      <c r="A20" s="3">
        <v>42023</v>
      </c>
      <c r="B20" s="3" t="str">
        <f t="shared" si="0"/>
        <v>Q1-2015</v>
      </c>
      <c r="C20" t="s">
        <v>2</v>
      </c>
      <c r="D20">
        <v>4</v>
      </c>
      <c r="E20" t="s">
        <v>7</v>
      </c>
      <c r="F20">
        <v>2015</v>
      </c>
      <c r="G20">
        <v>13.5</v>
      </c>
      <c r="H20">
        <v>23.6</v>
      </c>
      <c r="I20">
        <v>29</v>
      </c>
      <c r="J20">
        <v>0</v>
      </c>
      <c r="K20" t="s">
        <v>21</v>
      </c>
      <c r="L20" t="s">
        <v>21</v>
      </c>
      <c r="M20" s="2">
        <v>116883.15</v>
      </c>
      <c r="N20" s="4">
        <v>26.927876189999999</v>
      </c>
      <c r="O20" s="5">
        <f>EnergyDemand__2_18[[#This Row],[Demand]]*EnergyDemand__2_18[[#This Row],[RRP AUD$]]</f>
        <v>3147414.9918971984</v>
      </c>
      <c r="P20" s="57" t="e">
        <f>IF(EnergyDemand__2_18[[#This Row],[School Day]]="Y",EnergyDemand__2_18[[#This Row],[Demand]],NA())</f>
        <v>#N/A</v>
      </c>
      <c r="Q20" s="57">
        <f>IF(EnergyDemand__2_18[[#This Row],[School Day]]="N",EnergyDemand__2_18[[#This Row],[Demand]],NA())</f>
        <v>116883.15</v>
      </c>
      <c r="R20" s="57" t="e">
        <f>IF(EnergyDemand__2_18[[#This Row],[Holiday]]="Y",EnergyDemand__2_18[[#This Row],[Demand]],NA())</f>
        <v>#N/A</v>
      </c>
      <c r="S20" s="57">
        <f>IF(AND( EnergyDemand__2_18[[#This Row],[Holiday]]="N", EnergyDemand__2_18[[#This Row],[Day ]] &lt;&gt; "Saturday", EnergyDemand__2_18[[#This Row],[Day ]] &lt;&gt; "Sunday"),EnergyDemand__2_18[[#This Row],[Demand]],NA())</f>
        <v>116883.15</v>
      </c>
    </row>
    <row r="21" spans="1:19" x14ac:dyDescent="0.3">
      <c r="A21" s="3">
        <v>42024</v>
      </c>
      <c r="B21" s="3" t="str">
        <f t="shared" si="0"/>
        <v>Q1-2015</v>
      </c>
      <c r="C21" t="s">
        <v>2</v>
      </c>
      <c r="D21">
        <v>4</v>
      </c>
      <c r="E21" t="s">
        <v>8</v>
      </c>
      <c r="F21">
        <v>2015</v>
      </c>
      <c r="G21">
        <v>13</v>
      </c>
      <c r="H21">
        <v>30.4</v>
      </c>
      <c r="I21">
        <v>19.600000000000001</v>
      </c>
      <c r="J21">
        <v>0</v>
      </c>
      <c r="K21" t="s">
        <v>21</v>
      </c>
      <c r="L21" t="s">
        <v>21</v>
      </c>
      <c r="M21" s="2">
        <v>128968.125</v>
      </c>
      <c r="N21" s="4">
        <v>23.078074139999998</v>
      </c>
      <c r="O21" s="5">
        <f>EnergyDemand__2_18[[#This Row],[Demand]]*EnergyDemand__2_18[[#This Row],[RRP AUD$]]</f>
        <v>2976335.9504467873</v>
      </c>
      <c r="P21" s="57" t="e">
        <f>IF(EnergyDemand__2_18[[#This Row],[School Day]]="Y",EnergyDemand__2_18[[#This Row],[Demand]],NA())</f>
        <v>#N/A</v>
      </c>
      <c r="Q21" s="57">
        <f>IF(EnergyDemand__2_18[[#This Row],[School Day]]="N",EnergyDemand__2_18[[#This Row],[Demand]],NA())</f>
        <v>128968.125</v>
      </c>
      <c r="R21" s="57" t="e">
        <f>IF(EnergyDemand__2_18[[#This Row],[Holiday]]="Y",EnergyDemand__2_18[[#This Row],[Demand]],NA())</f>
        <v>#N/A</v>
      </c>
      <c r="S21" s="57">
        <f>IF(AND( EnergyDemand__2_18[[#This Row],[Holiday]]="N", EnergyDemand__2_18[[#This Row],[Day ]] &lt;&gt; "Saturday", EnergyDemand__2_18[[#This Row],[Day ]] &lt;&gt; "Sunday"),EnergyDemand__2_18[[#This Row],[Demand]],NA())</f>
        <v>128968.125</v>
      </c>
    </row>
    <row r="22" spans="1:19" x14ac:dyDescent="0.3">
      <c r="A22" s="3">
        <v>42025</v>
      </c>
      <c r="B22" s="3" t="str">
        <f t="shared" si="0"/>
        <v>Q1-2015</v>
      </c>
      <c r="C22" t="s">
        <v>2</v>
      </c>
      <c r="D22">
        <v>4</v>
      </c>
      <c r="E22" t="s">
        <v>9</v>
      </c>
      <c r="F22">
        <v>2015</v>
      </c>
      <c r="G22">
        <v>19.7</v>
      </c>
      <c r="H22">
        <v>33.1</v>
      </c>
      <c r="I22">
        <v>25.8</v>
      </c>
      <c r="J22">
        <v>0</v>
      </c>
      <c r="K22" t="s">
        <v>21</v>
      </c>
      <c r="L22" t="s">
        <v>21</v>
      </c>
      <c r="M22" s="2">
        <v>148702.505</v>
      </c>
      <c r="N22" s="4">
        <v>34.443415459999997</v>
      </c>
      <c r="O22" s="5">
        <f>EnergyDemand__2_18[[#This Row],[Demand]]*EnergyDemand__2_18[[#This Row],[RRP AUD$]]</f>
        <v>5121822.159657727</v>
      </c>
      <c r="P22" s="57" t="e">
        <f>IF(EnergyDemand__2_18[[#This Row],[School Day]]="Y",EnergyDemand__2_18[[#This Row],[Demand]],NA())</f>
        <v>#N/A</v>
      </c>
      <c r="Q22" s="57">
        <f>IF(EnergyDemand__2_18[[#This Row],[School Day]]="N",EnergyDemand__2_18[[#This Row],[Demand]],NA())</f>
        <v>148702.505</v>
      </c>
      <c r="R22" s="57" t="e">
        <f>IF(EnergyDemand__2_18[[#This Row],[Holiday]]="Y",EnergyDemand__2_18[[#This Row],[Demand]],NA())</f>
        <v>#N/A</v>
      </c>
      <c r="S22" s="57">
        <f>IF(AND( EnergyDemand__2_18[[#This Row],[Holiday]]="N", EnergyDemand__2_18[[#This Row],[Day ]] &lt;&gt; "Saturday", EnergyDemand__2_18[[#This Row],[Day ]] &lt;&gt; "Sunday"),EnergyDemand__2_18[[#This Row],[Demand]],NA())</f>
        <v>148702.505</v>
      </c>
    </row>
    <row r="23" spans="1:19" x14ac:dyDescent="0.3">
      <c r="A23" s="3">
        <v>42026</v>
      </c>
      <c r="B23" s="3" t="str">
        <f t="shared" si="0"/>
        <v>Q1-2015</v>
      </c>
      <c r="C23" t="s">
        <v>2</v>
      </c>
      <c r="D23">
        <v>4</v>
      </c>
      <c r="E23" t="s">
        <v>3</v>
      </c>
      <c r="F23">
        <v>2015</v>
      </c>
      <c r="G23">
        <v>18.7</v>
      </c>
      <c r="H23">
        <v>35.799999999999997</v>
      </c>
      <c r="I23">
        <v>23.1</v>
      </c>
      <c r="J23">
        <v>0</v>
      </c>
      <c r="K23" t="s">
        <v>21</v>
      </c>
      <c r="L23" t="s">
        <v>21</v>
      </c>
      <c r="M23" s="2">
        <v>153232.1</v>
      </c>
      <c r="N23" s="4">
        <v>35.230761399999999</v>
      </c>
      <c r="O23" s="5">
        <f>EnergyDemand__2_18[[#This Row],[Demand]]*EnergyDemand__2_18[[#This Row],[RRP AUD$]]</f>
        <v>5398483.5539209396</v>
      </c>
      <c r="P23" s="57" t="e">
        <f>IF(EnergyDemand__2_18[[#This Row],[School Day]]="Y",EnergyDemand__2_18[[#This Row],[Demand]],NA())</f>
        <v>#N/A</v>
      </c>
      <c r="Q23" s="57">
        <f>IF(EnergyDemand__2_18[[#This Row],[School Day]]="N",EnergyDemand__2_18[[#This Row],[Demand]],NA())</f>
        <v>153232.1</v>
      </c>
      <c r="R23" s="57" t="e">
        <f>IF(EnergyDemand__2_18[[#This Row],[Holiday]]="Y",EnergyDemand__2_18[[#This Row],[Demand]],NA())</f>
        <v>#N/A</v>
      </c>
      <c r="S23" s="57">
        <f>IF(AND( EnergyDemand__2_18[[#This Row],[Holiday]]="N", EnergyDemand__2_18[[#This Row],[Day ]] &lt;&gt; "Saturday", EnergyDemand__2_18[[#This Row],[Day ]] &lt;&gt; "Sunday"),EnergyDemand__2_18[[#This Row],[Demand]],NA())</f>
        <v>153232.1</v>
      </c>
    </row>
    <row r="24" spans="1:19" x14ac:dyDescent="0.3">
      <c r="A24" s="3">
        <v>42027</v>
      </c>
      <c r="B24" s="3" t="str">
        <f t="shared" si="0"/>
        <v>Q1-2015</v>
      </c>
      <c r="C24" t="s">
        <v>2</v>
      </c>
      <c r="D24">
        <v>4</v>
      </c>
      <c r="E24" t="s">
        <v>4</v>
      </c>
      <c r="F24">
        <v>2015</v>
      </c>
      <c r="G24">
        <v>20.2</v>
      </c>
      <c r="H24">
        <v>25</v>
      </c>
      <c r="I24">
        <v>28.6</v>
      </c>
      <c r="J24">
        <v>0</v>
      </c>
      <c r="K24" t="s">
        <v>21</v>
      </c>
      <c r="L24" t="s">
        <v>21</v>
      </c>
      <c r="M24" s="2">
        <v>138095.20000000001</v>
      </c>
      <c r="N24" s="4">
        <v>40.604200220000003</v>
      </c>
      <c r="O24" s="5">
        <f>EnergyDemand__2_18[[#This Row],[Demand]]*EnergyDemand__2_18[[#This Row],[RRP AUD$]]</f>
        <v>5607245.1502209445</v>
      </c>
      <c r="P24" s="57" t="e">
        <f>IF(EnergyDemand__2_18[[#This Row],[School Day]]="Y",EnergyDemand__2_18[[#This Row],[Demand]],NA())</f>
        <v>#N/A</v>
      </c>
      <c r="Q24" s="57">
        <f>IF(EnergyDemand__2_18[[#This Row],[School Day]]="N",EnergyDemand__2_18[[#This Row],[Demand]],NA())</f>
        <v>138095.20000000001</v>
      </c>
      <c r="R24" s="57" t="e">
        <f>IF(EnergyDemand__2_18[[#This Row],[Holiday]]="Y",EnergyDemand__2_18[[#This Row],[Demand]],NA())</f>
        <v>#N/A</v>
      </c>
      <c r="S24" s="57">
        <f>IF(AND( EnergyDemand__2_18[[#This Row],[Holiday]]="N", EnergyDemand__2_18[[#This Row],[Day ]] &lt;&gt; "Saturday", EnergyDemand__2_18[[#This Row],[Day ]] &lt;&gt; "Sunday"),EnergyDemand__2_18[[#This Row],[Demand]],NA())</f>
        <v>138095.20000000001</v>
      </c>
    </row>
    <row r="25" spans="1:19" x14ac:dyDescent="0.3">
      <c r="A25" s="3">
        <v>42028</v>
      </c>
      <c r="B25" s="3" t="str">
        <f t="shared" si="0"/>
        <v>Q1-2015</v>
      </c>
      <c r="C25" t="s">
        <v>2</v>
      </c>
      <c r="D25">
        <v>4</v>
      </c>
      <c r="E25" t="s">
        <v>5</v>
      </c>
      <c r="F25">
        <v>2015</v>
      </c>
      <c r="G25">
        <v>15.8</v>
      </c>
      <c r="H25">
        <v>26.3</v>
      </c>
      <c r="I25">
        <v>30.3</v>
      </c>
      <c r="J25">
        <v>0</v>
      </c>
      <c r="K25" t="s">
        <v>21</v>
      </c>
      <c r="L25" t="s">
        <v>21</v>
      </c>
      <c r="M25" s="2">
        <v>116310.59</v>
      </c>
      <c r="N25" s="4">
        <v>20.922000149999999</v>
      </c>
      <c r="O25" s="5">
        <f>EnergyDemand__2_18[[#This Row],[Demand]]*EnergyDemand__2_18[[#This Row],[RRP AUD$]]</f>
        <v>2433450.1814265884</v>
      </c>
      <c r="P25" s="57" t="e">
        <f>IF(EnergyDemand__2_18[[#This Row],[School Day]]="Y",EnergyDemand__2_18[[#This Row],[Demand]],NA())</f>
        <v>#N/A</v>
      </c>
      <c r="Q25" s="57">
        <f>IF(EnergyDemand__2_18[[#This Row],[School Day]]="N",EnergyDemand__2_18[[#This Row],[Demand]],NA())</f>
        <v>116310.59</v>
      </c>
      <c r="R25" s="57" t="e">
        <f>IF(EnergyDemand__2_18[[#This Row],[Holiday]]="Y",EnergyDemand__2_18[[#This Row],[Demand]],NA())</f>
        <v>#N/A</v>
      </c>
      <c r="S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6" spans="1:19" x14ac:dyDescent="0.3">
      <c r="A26" s="3">
        <v>42029</v>
      </c>
      <c r="B26" s="3" t="str">
        <f t="shared" si="0"/>
        <v>Q1-2015</v>
      </c>
      <c r="C26" t="s">
        <v>2</v>
      </c>
      <c r="D26">
        <v>4</v>
      </c>
      <c r="E26" t="s">
        <v>6</v>
      </c>
      <c r="F26">
        <v>2015</v>
      </c>
      <c r="G26">
        <v>14.7</v>
      </c>
      <c r="H26">
        <v>22</v>
      </c>
      <c r="I26">
        <v>25.4</v>
      </c>
      <c r="J26">
        <v>0</v>
      </c>
      <c r="K26" t="s">
        <v>21</v>
      </c>
      <c r="L26" t="s">
        <v>21</v>
      </c>
      <c r="M26" s="2">
        <v>97959.46</v>
      </c>
      <c r="N26" s="4">
        <v>16.5414177</v>
      </c>
      <c r="O26" s="5">
        <f>EnergyDemand__2_18[[#This Row],[Demand]]*EnergyDemand__2_18[[#This Row],[RRP AUD$]]</f>
        <v>1620388.3455264422</v>
      </c>
      <c r="P26" s="57" t="e">
        <f>IF(EnergyDemand__2_18[[#This Row],[School Day]]="Y",EnergyDemand__2_18[[#This Row],[Demand]],NA())</f>
        <v>#N/A</v>
      </c>
      <c r="Q26" s="57">
        <f>IF(EnergyDemand__2_18[[#This Row],[School Day]]="N",EnergyDemand__2_18[[#This Row],[Demand]],NA())</f>
        <v>97959.46</v>
      </c>
      <c r="R26" s="57" t="e">
        <f>IF(EnergyDemand__2_18[[#This Row],[Holiday]]="Y",EnergyDemand__2_18[[#This Row],[Demand]],NA())</f>
        <v>#N/A</v>
      </c>
      <c r="S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" spans="1:19" x14ac:dyDescent="0.3">
      <c r="A27" s="3">
        <v>42030</v>
      </c>
      <c r="B27" s="3" t="str">
        <f t="shared" si="0"/>
        <v>Q1-2015</v>
      </c>
      <c r="C27" t="s">
        <v>2</v>
      </c>
      <c r="D27">
        <v>5</v>
      </c>
      <c r="E27" t="s">
        <v>7</v>
      </c>
      <c r="F27">
        <v>2015</v>
      </c>
      <c r="G27">
        <v>11.6</v>
      </c>
      <c r="H27">
        <v>19.8</v>
      </c>
      <c r="I27">
        <v>19.899999999999999</v>
      </c>
      <c r="J27">
        <v>1</v>
      </c>
      <c r="K27" t="s">
        <v>21</v>
      </c>
      <c r="L27" t="s">
        <v>22</v>
      </c>
      <c r="M27" s="2">
        <v>103769.48</v>
      </c>
      <c r="N27" s="4">
        <v>16.9360128</v>
      </c>
      <c r="O27" s="5">
        <f>EnergyDemand__2_18[[#This Row],[Demand]]*EnergyDemand__2_18[[#This Row],[RRP AUD$]]</f>
        <v>1757441.2415293439</v>
      </c>
      <c r="P27" s="57" t="e">
        <f>IF(EnergyDemand__2_18[[#This Row],[School Day]]="Y",EnergyDemand__2_18[[#This Row],[Demand]],NA())</f>
        <v>#N/A</v>
      </c>
      <c r="Q27" s="57">
        <f>IF(EnergyDemand__2_18[[#This Row],[School Day]]="N",EnergyDemand__2_18[[#This Row],[Demand]],NA())</f>
        <v>103769.48</v>
      </c>
      <c r="R27" s="57">
        <f>IF(EnergyDemand__2_18[[#This Row],[Holiday]]="Y",EnergyDemand__2_18[[#This Row],[Demand]],NA())</f>
        <v>103769.48</v>
      </c>
      <c r="S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8" spans="1:19" x14ac:dyDescent="0.3">
      <c r="A28" s="3">
        <v>42031</v>
      </c>
      <c r="B28" s="3" t="str">
        <f t="shared" si="0"/>
        <v>Q1-2015</v>
      </c>
      <c r="C28" t="s">
        <v>2</v>
      </c>
      <c r="D28">
        <v>5</v>
      </c>
      <c r="E28" t="s">
        <v>8</v>
      </c>
      <c r="F28">
        <v>2015</v>
      </c>
      <c r="G28">
        <v>11.7</v>
      </c>
      <c r="H28">
        <v>19.100000000000001</v>
      </c>
      <c r="I28">
        <v>17.7</v>
      </c>
      <c r="J28">
        <v>0.6</v>
      </c>
      <c r="K28" t="s">
        <v>21</v>
      </c>
      <c r="L28" t="s">
        <v>21</v>
      </c>
      <c r="M28" s="2">
        <v>118393.31</v>
      </c>
      <c r="N28" s="4">
        <v>21.206288600000001</v>
      </c>
      <c r="O28" s="5">
        <f>EnergyDemand__2_18[[#This Row],[Demand]]*EnergyDemand__2_18[[#This Row],[RRP AUD$]]</f>
        <v>2510682.7001692662</v>
      </c>
      <c r="P28" s="57" t="e">
        <f>IF(EnergyDemand__2_18[[#This Row],[School Day]]="Y",EnergyDemand__2_18[[#This Row],[Demand]],NA())</f>
        <v>#N/A</v>
      </c>
      <c r="Q28" s="57">
        <f>IF(EnergyDemand__2_18[[#This Row],[School Day]]="N",EnergyDemand__2_18[[#This Row],[Demand]],NA())</f>
        <v>118393.31</v>
      </c>
      <c r="R28" s="57" t="e">
        <f>IF(EnergyDemand__2_18[[#This Row],[Holiday]]="Y",EnergyDemand__2_18[[#This Row],[Demand]],NA())</f>
        <v>#N/A</v>
      </c>
      <c r="S28" s="57">
        <f>IF(AND( EnergyDemand__2_18[[#This Row],[Holiday]]="N", EnergyDemand__2_18[[#This Row],[Day ]] &lt;&gt; "Saturday", EnergyDemand__2_18[[#This Row],[Day ]] &lt;&gt; "Sunday"),EnergyDemand__2_18[[#This Row],[Demand]],NA())</f>
        <v>118393.31</v>
      </c>
    </row>
    <row r="29" spans="1:19" x14ac:dyDescent="0.3">
      <c r="A29" s="3">
        <v>42032</v>
      </c>
      <c r="B29" s="3" t="str">
        <f t="shared" si="0"/>
        <v>Q1-2015</v>
      </c>
      <c r="C29" t="s">
        <v>2</v>
      </c>
      <c r="D29">
        <v>5</v>
      </c>
      <c r="E29" t="s">
        <v>9</v>
      </c>
      <c r="F29">
        <v>2015</v>
      </c>
      <c r="G29">
        <v>13.3</v>
      </c>
      <c r="H29">
        <v>25.4</v>
      </c>
      <c r="I29">
        <v>27</v>
      </c>
      <c r="J29">
        <v>0</v>
      </c>
      <c r="K29" t="s">
        <v>21</v>
      </c>
      <c r="L29" t="s">
        <v>21</v>
      </c>
      <c r="M29" s="2">
        <v>116763.72500000001</v>
      </c>
      <c r="N29" s="4">
        <v>17.02383824</v>
      </c>
      <c r="O29" s="5">
        <f>EnergyDemand__2_18[[#This Row],[Demand]]*EnergyDemand__2_18[[#This Row],[RRP AUD$]]</f>
        <v>1987766.766699844</v>
      </c>
      <c r="P29" s="57" t="e">
        <f>IF(EnergyDemand__2_18[[#This Row],[School Day]]="Y",EnergyDemand__2_18[[#This Row],[Demand]],NA())</f>
        <v>#N/A</v>
      </c>
      <c r="Q29" s="57">
        <f>IF(EnergyDemand__2_18[[#This Row],[School Day]]="N",EnergyDemand__2_18[[#This Row],[Demand]],NA())</f>
        <v>116763.72500000001</v>
      </c>
      <c r="R29" s="57" t="e">
        <f>IF(EnergyDemand__2_18[[#This Row],[Holiday]]="Y",EnergyDemand__2_18[[#This Row],[Demand]],NA())</f>
        <v>#N/A</v>
      </c>
      <c r="S29" s="57">
        <f>IF(AND( EnergyDemand__2_18[[#This Row],[Holiday]]="N", EnergyDemand__2_18[[#This Row],[Day ]] &lt;&gt; "Saturday", EnergyDemand__2_18[[#This Row],[Day ]] &lt;&gt; "Sunday"),EnergyDemand__2_18[[#This Row],[Demand]],NA())</f>
        <v>116763.72500000001</v>
      </c>
    </row>
    <row r="30" spans="1:19" x14ac:dyDescent="0.3">
      <c r="A30" s="3">
        <v>42033</v>
      </c>
      <c r="B30" s="3" t="str">
        <f t="shared" si="0"/>
        <v>Q1-2015</v>
      </c>
      <c r="C30" t="s">
        <v>2</v>
      </c>
      <c r="D30">
        <v>5</v>
      </c>
      <c r="E30" t="s">
        <v>3</v>
      </c>
      <c r="F30">
        <v>2015</v>
      </c>
      <c r="G30">
        <v>12.8</v>
      </c>
      <c r="H30">
        <v>22.2</v>
      </c>
      <c r="I30">
        <v>28.9</v>
      </c>
      <c r="J30">
        <v>0</v>
      </c>
      <c r="K30" t="s">
        <v>22</v>
      </c>
      <c r="L30" t="s">
        <v>21</v>
      </c>
      <c r="M30" s="2">
        <v>119313.73</v>
      </c>
      <c r="N30" s="4">
        <v>19.624827360000001</v>
      </c>
      <c r="O30" s="5">
        <f>EnergyDemand__2_18[[#This Row],[Demand]]*EnergyDemand__2_18[[#This Row],[RRP AUD$]]</f>
        <v>2341511.3529276527</v>
      </c>
      <c r="P30" s="57">
        <f>IF(EnergyDemand__2_18[[#This Row],[School Day]]="Y",EnergyDemand__2_18[[#This Row],[Demand]],NA())</f>
        <v>119313.73</v>
      </c>
      <c r="Q30" s="57" t="e">
        <f>IF(EnergyDemand__2_18[[#This Row],[School Day]]="N",EnergyDemand__2_18[[#This Row],[Demand]],NA())</f>
        <v>#N/A</v>
      </c>
      <c r="R30" s="57" t="e">
        <f>IF(EnergyDemand__2_18[[#This Row],[Holiday]]="Y",EnergyDemand__2_18[[#This Row],[Demand]],NA())</f>
        <v>#N/A</v>
      </c>
      <c r="S30" s="57">
        <f>IF(AND( EnergyDemand__2_18[[#This Row],[Holiday]]="N", EnergyDemand__2_18[[#This Row],[Day ]] &lt;&gt; "Saturday", EnergyDemand__2_18[[#This Row],[Day ]] &lt;&gt; "Sunday"),EnergyDemand__2_18[[#This Row],[Demand]],NA())</f>
        <v>119313.73</v>
      </c>
    </row>
    <row r="31" spans="1:19" x14ac:dyDescent="0.3">
      <c r="A31" s="3">
        <v>42034</v>
      </c>
      <c r="B31" s="3" t="str">
        <f t="shared" si="0"/>
        <v>Q1-2015</v>
      </c>
      <c r="C31" t="s">
        <v>2</v>
      </c>
      <c r="D31">
        <v>5</v>
      </c>
      <c r="E31" t="s">
        <v>4</v>
      </c>
      <c r="F31">
        <v>2015</v>
      </c>
      <c r="G31">
        <v>13.1</v>
      </c>
      <c r="H31">
        <v>21</v>
      </c>
      <c r="I31">
        <v>27.6</v>
      </c>
      <c r="J31">
        <v>0</v>
      </c>
      <c r="K31" t="s">
        <v>22</v>
      </c>
      <c r="L31" t="s">
        <v>21</v>
      </c>
      <c r="M31" s="2">
        <v>121018.15</v>
      </c>
      <c r="N31" s="4">
        <v>21.029356079999999</v>
      </c>
      <c r="O31" s="5">
        <f>EnergyDemand__2_18[[#This Row],[Demand]]*EnergyDemand__2_18[[#This Row],[RRP AUD$]]</f>
        <v>2544933.7684928519</v>
      </c>
      <c r="P31" s="57">
        <f>IF(EnergyDemand__2_18[[#This Row],[School Day]]="Y",EnergyDemand__2_18[[#This Row],[Demand]],NA())</f>
        <v>121018.15</v>
      </c>
      <c r="Q31" s="57" t="e">
        <f>IF(EnergyDemand__2_18[[#This Row],[School Day]]="N",EnergyDemand__2_18[[#This Row],[Demand]],NA())</f>
        <v>#N/A</v>
      </c>
      <c r="R31" s="57" t="e">
        <f>IF(EnergyDemand__2_18[[#This Row],[Holiday]]="Y",EnergyDemand__2_18[[#This Row],[Demand]],NA())</f>
        <v>#N/A</v>
      </c>
      <c r="S31" s="57">
        <f>IF(AND( EnergyDemand__2_18[[#This Row],[Holiday]]="N", EnergyDemand__2_18[[#This Row],[Day ]] &lt;&gt; "Saturday", EnergyDemand__2_18[[#This Row],[Day ]] &lt;&gt; "Sunday"),EnergyDemand__2_18[[#This Row],[Demand]],NA())</f>
        <v>121018.15</v>
      </c>
    </row>
    <row r="32" spans="1:19" x14ac:dyDescent="0.3">
      <c r="A32" s="3">
        <v>42035</v>
      </c>
      <c r="B32" s="3" t="str">
        <f t="shared" si="0"/>
        <v>Q1-2015</v>
      </c>
      <c r="C32" t="s">
        <v>2</v>
      </c>
      <c r="D32">
        <v>5</v>
      </c>
      <c r="E32" t="s">
        <v>5</v>
      </c>
      <c r="F32">
        <v>2015</v>
      </c>
      <c r="G32">
        <v>14.3</v>
      </c>
      <c r="H32">
        <v>20.2</v>
      </c>
      <c r="I32">
        <v>26.2</v>
      </c>
      <c r="J32">
        <v>0</v>
      </c>
      <c r="K32" t="s">
        <v>22</v>
      </c>
      <c r="L32" t="s">
        <v>21</v>
      </c>
      <c r="M32" s="2">
        <v>103822.97</v>
      </c>
      <c r="N32" s="4">
        <v>16.538846729999999</v>
      </c>
      <c r="O32" s="5">
        <f>EnergyDemand__2_18[[#This Row],[Demand]]*EnergyDemand__2_18[[#This Row],[RRP AUD$]]</f>
        <v>1717112.187883388</v>
      </c>
      <c r="P32" s="57">
        <f>IF(EnergyDemand__2_18[[#This Row],[School Day]]="Y",EnergyDemand__2_18[[#This Row],[Demand]],NA())</f>
        <v>103822.97</v>
      </c>
      <c r="Q32" s="57" t="e">
        <f>IF(EnergyDemand__2_18[[#This Row],[School Day]]="N",EnergyDemand__2_18[[#This Row],[Demand]],NA())</f>
        <v>#N/A</v>
      </c>
      <c r="R32" s="57" t="e">
        <f>IF(EnergyDemand__2_18[[#This Row],[Holiday]]="Y",EnergyDemand__2_18[[#This Row],[Demand]],NA())</f>
        <v>#N/A</v>
      </c>
      <c r="S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3" spans="1:19" x14ac:dyDescent="0.3">
      <c r="A33" s="3">
        <v>42036</v>
      </c>
      <c r="B33" s="3" t="str">
        <f t="shared" si="0"/>
        <v>Q1-2015</v>
      </c>
      <c r="C33" t="s">
        <v>10</v>
      </c>
      <c r="D33">
        <v>5</v>
      </c>
      <c r="E33" t="s">
        <v>6</v>
      </c>
      <c r="F33">
        <v>2015</v>
      </c>
      <c r="G33">
        <v>13.2</v>
      </c>
      <c r="H33">
        <v>19</v>
      </c>
      <c r="I33">
        <v>17.3</v>
      </c>
      <c r="J33">
        <v>9.1999999999999993</v>
      </c>
      <c r="K33" t="s">
        <v>22</v>
      </c>
      <c r="L33" t="s">
        <v>21</v>
      </c>
      <c r="M33" s="2">
        <v>100178.84</v>
      </c>
      <c r="N33" s="4">
        <v>14.578844419999999</v>
      </c>
      <c r="O33" s="5">
        <f>EnergyDemand__2_18[[#This Row],[Demand]]*EnergyDemand__2_18[[#This Row],[RRP AUD$]]</f>
        <v>1460491.7225360726</v>
      </c>
      <c r="P33" s="57">
        <f>IF(EnergyDemand__2_18[[#This Row],[School Day]]="Y",EnergyDemand__2_18[[#This Row],[Demand]],NA())</f>
        <v>100178.84</v>
      </c>
      <c r="Q33" s="57" t="e">
        <f>IF(EnergyDemand__2_18[[#This Row],[School Day]]="N",EnergyDemand__2_18[[#This Row],[Demand]],NA())</f>
        <v>#N/A</v>
      </c>
      <c r="R33" s="57" t="e">
        <f>IF(EnergyDemand__2_18[[#This Row],[Holiday]]="Y",EnergyDemand__2_18[[#This Row],[Demand]],NA())</f>
        <v>#N/A</v>
      </c>
      <c r="S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4" spans="1:19" x14ac:dyDescent="0.3">
      <c r="A34" s="3">
        <v>42037</v>
      </c>
      <c r="B34" s="3" t="str">
        <f t="shared" si="0"/>
        <v>Q1-2015</v>
      </c>
      <c r="C34" t="s">
        <v>10</v>
      </c>
      <c r="D34">
        <v>6</v>
      </c>
      <c r="E34" t="s">
        <v>7</v>
      </c>
      <c r="F34">
        <v>2015</v>
      </c>
      <c r="G34">
        <v>13.5</v>
      </c>
      <c r="H34">
        <v>21.1</v>
      </c>
      <c r="I34">
        <v>23.9</v>
      </c>
      <c r="J34">
        <v>3.8</v>
      </c>
      <c r="K34" t="s">
        <v>22</v>
      </c>
      <c r="L34" t="s">
        <v>21</v>
      </c>
      <c r="M34" s="2">
        <v>118694.16</v>
      </c>
      <c r="N34" s="4">
        <v>22.270032189999998</v>
      </c>
      <c r="O34" s="5">
        <f>EnergyDemand__2_18[[#This Row],[Demand]]*EnergyDemand__2_18[[#This Row],[RRP AUD$]]</f>
        <v>2643322.7639650102</v>
      </c>
      <c r="P34" s="57">
        <f>IF(EnergyDemand__2_18[[#This Row],[School Day]]="Y",EnergyDemand__2_18[[#This Row],[Demand]],NA())</f>
        <v>118694.16</v>
      </c>
      <c r="Q34" s="57" t="e">
        <f>IF(EnergyDemand__2_18[[#This Row],[School Day]]="N",EnergyDemand__2_18[[#This Row],[Demand]],NA())</f>
        <v>#N/A</v>
      </c>
      <c r="R34" s="57" t="e">
        <f>IF(EnergyDemand__2_18[[#This Row],[Holiday]]="Y",EnergyDemand__2_18[[#This Row],[Demand]],NA())</f>
        <v>#N/A</v>
      </c>
      <c r="S34" s="57">
        <f>IF(AND( EnergyDemand__2_18[[#This Row],[Holiday]]="N", EnergyDemand__2_18[[#This Row],[Day ]] &lt;&gt; "Saturday", EnergyDemand__2_18[[#This Row],[Day ]] &lt;&gt; "Sunday"),EnergyDemand__2_18[[#This Row],[Demand]],NA())</f>
        <v>118694.16</v>
      </c>
    </row>
    <row r="35" spans="1:19" x14ac:dyDescent="0.3">
      <c r="A35" s="3">
        <v>42038</v>
      </c>
      <c r="B35" s="3" t="str">
        <f t="shared" si="0"/>
        <v>Q1-2015</v>
      </c>
      <c r="C35" t="s">
        <v>10</v>
      </c>
      <c r="D35">
        <v>6</v>
      </c>
      <c r="E35" t="s">
        <v>8</v>
      </c>
      <c r="F35">
        <v>2015</v>
      </c>
      <c r="G35">
        <v>16.100000000000001</v>
      </c>
      <c r="H35">
        <v>20</v>
      </c>
      <c r="I35">
        <v>22.7</v>
      </c>
      <c r="J35">
        <v>0</v>
      </c>
      <c r="K35" t="s">
        <v>22</v>
      </c>
      <c r="L35" t="s">
        <v>21</v>
      </c>
      <c r="M35" s="2">
        <v>122880.13</v>
      </c>
      <c r="N35" s="4">
        <v>27.003832330000002</v>
      </c>
      <c r="O35" s="5">
        <f>EnergyDemand__2_18[[#This Row],[Demand]]*EnergyDemand__2_18[[#This Row],[RRP AUD$]]</f>
        <v>3318234.4272086034</v>
      </c>
      <c r="P35" s="57">
        <f>IF(EnergyDemand__2_18[[#This Row],[School Day]]="Y",EnergyDemand__2_18[[#This Row],[Demand]],NA())</f>
        <v>122880.13</v>
      </c>
      <c r="Q35" s="57" t="e">
        <f>IF(EnergyDemand__2_18[[#This Row],[School Day]]="N",EnergyDemand__2_18[[#This Row],[Demand]],NA())</f>
        <v>#N/A</v>
      </c>
      <c r="R35" s="57" t="e">
        <f>IF(EnergyDemand__2_18[[#This Row],[Holiday]]="Y",EnergyDemand__2_18[[#This Row],[Demand]],NA())</f>
        <v>#N/A</v>
      </c>
      <c r="S35" s="57">
        <f>IF(AND( EnergyDemand__2_18[[#This Row],[Holiday]]="N", EnergyDemand__2_18[[#This Row],[Day ]] &lt;&gt; "Saturday", EnergyDemand__2_18[[#This Row],[Day ]] &lt;&gt; "Sunday"),EnergyDemand__2_18[[#This Row],[Demand]],NA())</f>
        <v>122880.13</v>
      </c>
    </row>
    <row r="36" spans="1:19" x14ac:dyDescent="0.3">
      <c r="A36" s="3">
        <v>42039</v>
      </c>
      <c r="B36" s="3" t="str">
        <f t="shared" si="0"/>
        <v>Q1-2015</v>
      </c>
      <c r="C36" t="s">
        <v>10</v>
      </c>
      <c r="D36">
        <v>6</v>
      </c>
      <c r="E36" t="s">
        <v>9</v>
      </c>
      <c r="F36">
        <v>2015</v>
      </c>
      <c r="G36">
        <v>14.8</v>
      </c>
      <c r="H36">
        <v>19</v>
      </c>
      <c r="I36">
        <v>21.2</v>
      </c>
      <c r="J36">
        <v>0</v>
      </c>
      <c r="K36" t="s">
        <v>22</v>
      </c>
      <c r="L36" t="s">
        <v>21</v>
      </c>
      <c r="M36" s="2">
        <v>117398.03</v>
      </c>
      <c r="N36" s="4">
        <v>27.809134199999999</v>
      </c>
      <c r="O36" s="5">
        <f>EnergyDemand__2_18[[#This Row],[Demand]]*EnergyDemand__2_18[[#This Row],[RRP AUD$]]</f>
        <v>3264737.5710856258</v>
      </c>
      <c r="P36" s="57">
        <f>IF(EnergyDemand__2_18[[#This Row],[School Day]]="Y",EnergyDemand__2_18[[#This Row],[Demand]],NA())</f>
        <v>117398.03</v>
      </c>
      <c r="Q36" s="57" t="e">
        <f>IF(EnergyDemand__2_18[[#This Row],[School Day]]="N",EnergyDemand__2_18[[#This Row],[Demand]],NA())</f>
        <v>#N/A</v>
      </c>
      <c r="R36" s="57" t="e">
        <f>IF(EnergyDemand__2_18[[#This Row],[Holiday]]="Y",EnergyDemand__2_18[[#This Row],[Demand]],NA())</f>
        <v>#N/A</v>
      </c>
      <c r="S36" s="57">
        <f>IF(AND( EnergyDemand__2_18[[#This Row],[Holiday]]="N", EnergyDemand__2_18[[#This Row],[Day ]] &lt;&gt; "Saturday", EnergyDemand__2_18[[#This Row],[Day ]] &lt;&gt; "Sunday"),EnergyDemand__2_18[[#This Row],[Demand]],NA())</f>
        <v>117398.03</v>
      </c>
    </row>
    <row r="37" spans="1:19" x14ac:dyDescent="0.3">
      <c r="A37" s="3">
        <v>42040</v>
      </c>
      <c r="B37" s="3" t="str">
        <f t="shared" si="0"/>
        <v>Q1-2015</v>
      </c>
      <c r="C37" t="s">
        <v>10</v>
      </c>
      <c r="D37">
        <v>6</v>
      </c>
      <c r="E37" t="s">
        <v>3</v>
      </c>
      <c r="F37">
        <v>2015</v>
      </c>
      <c r="G37">
        <v>13.3</v>
      </c>
      <c r="H37">
        <v>24.2</v>
      </c>
      <c r="I37">
        <v>28.8</v>
      </c>
      <c r="J37">
        <v>0</v>
      </c>
      <c r="K37" t="s">
        <v>22</v>
      </c>
      <c r="L37" t="s">
        <v>21</v>
      </c>
      <c r="M37" s="2">
        <v>122279.425</v>
      </c>
      <c r="N37" s="4">
        <v>31.384570740000001</v>
      </c>
      <c r="O37" s="5">
        <f>EnergyDemand__2_18[[#This Row],[Demand]]*EnergyDemand__2_18[[#This Row],[RRP AUD$]]</f>
        <v>3837687.2639590246</v>
      </c>
      <c r="P37" s="57">
        <f>IF(EnergyDemand__2_18[[#This Row],[School Day]]="Y",EnergyDemand__2_18[[#This Row],[Demand]],NA())</f>
        <v>122279.425</v>
      </c>
      <c r="Q37" s="57" t="e">
        <f>IF(EnergyDemand__2_18[[#This Row],[School Day]]="N",EnergyDemand__2_18[[#This Row],[Demand]],NA())</f>
        <v>#N/A</v>
      </c>
      <c r="R37" s="57" t="e">
        <f>IF(EnergyDemand__2_18[[#This Row],[Holiday]]="Y",EnergyDemand__2_18[[#This Row],[Demand]],NA())</f>
        <v>#N/A</v>
      </c>
      <c r="S37" s="57">
        <f>IF(AND( EnergyDemand__2_18[[#This Row],[Holiday]]="N", EnergyDemand__2_18[[#This Row],[Day ]] &lt;&gt; "Saturday", EnergyDemand__2_18[[#This Row],[Day ]] &lt;&gt; "Sunday"),EnergyDemand__2_18[[#This Row],[Demand]],NA())</f>
        <v>122279.425</v>
      </c>
    </row>
    <row r="38" spans="1:19" x14ac:dyDescent="0.3">
      <c r="A38" s="3">
        <v>42041</v>
      </c>
      <c r="B38" s="3" t="str">
        <f t="shared" si="0"/>
        <v>Q1-2015</v>
      </c>
      <c r="C38" t="s">
        <v>10</v>
      </c>
      <c r="D38">
        <v>6</v>
      </c>
      <c r="E38" t="s">
        <v>4</v>
      </c>
      <c r="F38">
        <v>2015</v>
      </c>
      <c r="G38">
        <v>14.5</v>
      </c>
      <c r="H38">
        <v>35.700000000000003</v>
      </c>
      <c r="I38">
        <v>28.4</v>
      </c>
      <c r="J38">
        <v>0</v>
      </c>
      <c r="K38" t="s">
        <v>22</v>
      </c>
      <c r="L38" t="s">
        <v>21</v>
      </c>
      <c r="M38" s="2">
        <v>141837.005</v>
      </c>
      <c r="N38" s="4">
        <v>38.840180269999998</v>
      </c>
      <c r="O38" s="5">
        <f>EnergyDemand__2_18[[#This Row],[Demand]]*EnergyDemand__2_18[[#This Row],[RRP AUD$]]</f>
        <v>5508974.8431568909</v>
      </c>
      <c r="P38" s="57">
        <f>IF(EnergyDemand__2_18[[#This Row],[School Day]]="Y",EnergyDemand__2_18[[#This Row],[Demand]],NA())</f>
        <v>141837.005</v>
      </c>
      <c r="Q38" s="57" t="e">
        <f>IF(EnergyDemand__2_18[[#This Row],[School Day]]="N",EnergyDemand__2_18[[#This Row],[Demand]],NA())</f>
        <v>#N/A</v>
      </c>
      <c r="R38" s="57" t="e">
        <f>IF(EnergyDemand__2_18[[#This Row],[Holiday]]="Y",EnergyDemand__2_18[[#This Row],[Demand]],NA())</f>
        <v>#N/A</v>
      </c>
      <c r="S38" s="57">
        <f>IF(AND( EnergyDemand__2_18[[#This Row],[Holiday]]="N", EnergyDemand__2_18[[#This Row],[Day ]] &lt;&gt; "Saturday", EnergyDemand__2_18[[#This Row],[Day ]] &lt;&gt; "Sunday"),EnergyDemand__2_18[[#This Row],[Demand]],NA())</f>
        <v>141837.005</v>
      </c>
    </row>
    <row r="39" spans="1:19" x14ac:dyDescent="0.3">
      <c r="A39" s="3">
        <v>42042</v>
      </c>
      <c r="B39" s="3" t="str">
        <f t="shared" si="0"/>
        <v>Q1-2015</v>
      </c>
      <c r="C39" t="s">
        <v>10</v>
      </c>
      <c r="D39">
        <v>6</v>
      </c>
      <c r="E39" t="s">
        <v>5</v>
      </c>
      <c r="F39">
        <v>2015</v>
      </c>
      <c r="G39">
        <v>18.8</v>
      </c>
      <c r="H39">
        <v>35</v>
      </c>
      <c r="I39">
        <v>16.100000000000001</v>
      </c>
      <c r="J39">
        <v>0</v>
      </c>
      <c r="K39" t="s">
        <v>22</v>
      </c>
      <c r="L39" t="s">
        <v>21</v>
      </c>
      <c r="M39" s="2">
        <v>132138.36499999999</v>
      </c>
      <c r="N39" s="4">
        <v>28.761706780000001</v>
      </c>
      <c r="O39" s="5">
        <f>EnergyDemand__2_18[[#This Row],[Demand]]*EnergyDemand__2_18[[#This Row],[RRP AUD$]]</f>
        <v>3800524.9085186147</v>
      </c>
      <c r="P39" s="57">
        <f>IF(EnergyDemand__2_18[[#This Row],[School Day]]="Y",EnergyDemand__2_18[[#This Row],[Demand]],NA())</f>
        <v>132138.36499999999</v>
      </c>
      <c r="Q39" s="57" t="e">
        <f>IF(EnergyDemand__2_18[[#This Row],[School Day]]="N",EnergyDemand__2_18[[#This Row],[Demand]],NA())</f>
        <v>#N/A</v>
      </c>
      <c r="R39" s="57" t="e">
        <f>IF(EnergyDemand__2_18[[#This Row],[Holiday]]="Y",EnergyDemand__2_18[[#This Row],[Demand]],NA())</f>
        <v>#N/A</v>
      </c>
      <c r="S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0" spans="1:19" x14ac:dyDescent="0.3">
      <c r="A40" s="3">
        <v>42043</v>
      </c>
      <c r="B40" s="3" t="str">
        <f t="shared" si="0"/>
        <v>Q1-2015</v>
      </c>
      <c r="C40" t="s">
        <v>10</v>
      </c>
      <c r="D40">
        <v>6</v>
      </c>
      <c r="E40" t="s">
        <v>6</v>
      </c>
      <c r="F40">
        <v>2015</v>
      </c>
      <c r="G40">
        <v>18.899999999999999</v>
      </c>
      <c r="H40">
        <v>21.5</v>
      </c>
      <c r="I40">
        <v>16.600000000000001</v>
      </c>
      <c r="J40">
        <v>0</v>
      </c>
      <c r="K40" t="s">
        <v>22</v>
      </c>
      <c r="L40" t="s">
        <v>21</v>
      </c>
      <c r="M40" s="2">
        <v>112108.215</v>
      </c>
      <c r="N40" s="4">
        <v>23.974106599999999</v>
      </c>
      <c r="O40" s="5">
        <f>EnergyDemand__2_18[[#This Row],[Demand]]*EnergyDemand__2_18[[#This Row],[RRP AUD$]]</f>
        <v>2687694.2971457187</v>
      </c>
      <c r="P40" s="57">
        <f>IF(EnergyDemand__2_18[[#This Row],[School Day]]="Y",EnergyDemand__2_18[[#This Row],[Demand]],NA())</f>
        <v>112108.215</v>
      </c>
      <c r="Q40" s="57" t="e">
        <f>IF(EnergyDemand__2_18[[#This Row],[School Day]]="N",EnergyDemand__2_18[[#This Row],[Demand]],NA())</f>
        <v>#N/A</v>
      </c>
      <c r="R40" s="57" t="e">
        <f>IF(EnergyDemand__2_18[[#This Row],[Holiday]]="Y",EnergyDemand__2_18[[#This Row],[Demand]],NA())</f>
        <v>#N/A</v>
      </c>
      <c r="S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1" spans="1:19" x14ac:dyDescent="0.3">
      <c r="A41" s="3">
        <v>42044</v>
      </c>
      <c r="B41" s="3" t="str">
        <f t="shared" si="0"/>
        <v>Q1-2015</v>
      </c>
      <c r="C41" t="s">
        <v>10</v>
      </c>
      <c r="D41">
        <v>7</v>
      </c>
      <c r="E41" t="s">
        <v>7</v>
      </c>
      <c r="F41">
        <v>2015</v>
      </c>
      <c r="G41">
        <v>13.6</v>
      </c>
      <c r="H41">
        <v>28.3</v>
      </c>
      <c r="I41">
        <v>28.6</v>
      </c>
      <c r="J41">
        <v>0</v>
      </c>
      <c r="K41" t="s">
        <v>22</v>
      </c>
      <c r="L41" t="s">
        <v>21</v>
      </c>
      <c r="M41" s="2">
        <v>126813.075</v>
      </c>
      <c r="N41" s="4">
        <v>28.90913471</v>
      </c>
      <c r="O41" s="5">
        <f>EnergyDemand__2_18[[#This Row],[Demand]]*EnergyDemand__2_18[[#This Row],[RRP AUD$]]</f>
        <v>3666056.268164333</v>
      </c>
      <c r="P41" s="57">
        <f>IF(EnergyDemand__2_18[[#This Row],[School Day]]="Y",EnergyDemand__2_18[[#This Row],[Demand]],NA())</f>
        <v>126813.075</v>
      </c>
      <c r="Q41" s="57" t="e">
        <f>IF(EnergyDemand__2_18[[#This Row],[School Day]]="N",EnergyDemand__2_18[[#This Row],[Demand]],NA())</f>
        <v>#N/A</v>
      </c>
      <c r="R41" s="57" t="e">
        <f>IF(EnergyDemand__2_18[[#This Row],[Holiday]]="Y",EnergyDemand__2_18[[#This Row],[Demand]],NA())</f>
        <v>#N/A</v>
      </c>
      <c r="S41" s="57">
        <f>IF(AND( EnergyDemand__2_18[[#This Row],[Holiday]]="N", EnergyDemand__2_18[[#This Row],[Day ]] &lt;&gt; "Saturday", EnergyDemand__2_18[[#This Row],[Day ]] &lt;&gt; "Sunday"),EnergyDemand__2_18[[#This Row],[Demand]],NA())</f>
        <v>126813.075</v>
      </c>
    </row>
    <row r="42" spans="1:19" x14ac:dyDescent="0.3">
      <c r="A42" s="3">
        <v>42045</v>
      </c>
      <c r="B42" s="3" t="str">
        <f t="shared" si="0"/>
        <v>Q1-2015</v>
      </c>
      <c r="C42" t="s">
        <v>10</v>
      </c>
      <c r="D42">
        <v>7</v>
      </c>
      <c r="E42" t="s">
        <v>8</v>
      </c>
      <c r="F42">
        <v>2015</v>
      </c>
      <c r="G42">
        <v>16.399999999999999</v>
      </c>
      <c r="H42">
        <v>27.8</v>
      </c>
      <c r="I42">
        <v>27.7</v>
      </c>
      <c r="J42">
        <v>0</v>
      </c>
      <c r="K42" t="s">
        <v>22</v>
      </c>
      <c r="L42" t="s">
        <v>21</v>
      </c>
      <c r="M42" s="2">
        <v>145948.565</v>
      </c>
      <c r="N42" s="4">
        <v>37.522599980000003</v>
      </c>
      <c r="O42" s="5">
        <f>EnergyDemand__2_18[[#This Row],[Demand]]*EnergyDemand__2_18[[#This Row],[RRP AUD$]]</f>
        <v>5476369.6221500291</v>
      </c>
      <c r="P42" s="57">
        <f>IF(EnergyDemand__2_18[[#This Row],[School Day]]="Y",EnergyDemand__2_18[[#This Row],[Demand]],NA())</f>
        <v>145948.565</v>
      </c>
      <c r="Q42" s="57" t="e">
        <f>IF(EnergyDemand__2_18[[#This Row],[School Day]]="N",EnergyDemand__2_18[[#This Row],[Demand]],NA())</f>
        <v>#N/A</v>
      </c>
      <c r="R42" s="57" t="e">
        <f>IF(EnergyDemand__2_18[[#This Row],[Holiday]]="Y",EnergyDemand__2_18[[#This Row],[Demand]],NA())</f>
        <v>#N/A</v>
      </c>
      <c r="S42" s="57">
        <f>IF(AND( EnergyDemand__2_18[[#This Row],[Holiday]]="N", EnergyDemand__2_18[[#This Row],[Day ]] &lt;&gt; "Saturday", EnergyDemand__2_18[[#This Row],[Day ]] &lt;&gt; "Sunday"),EnergyDemand__2_18[[#This Row],[Demand]],NA())</f>
        <v>145948.565</v>
      </c>
    </row>
    <row r="43" spans="1:19" x14ac:dyDescent="0.3">
      <c r="A43" s="3">
        <v>42046</v>
      </c>
      <c r="B43" s="3" t="str">
        <f t="shared" si="0"/>
        <v>Q1-2015</v>
      </c>
      <c r="C43" t="s">
        <v>10</v>
      </c>
      <c r="D43">
        <v>7</v>
      </c>
      <c r="E43" t="s">
        <v>9</v>
      </c>
      <c r="F43">
        <v>2015</v>
      </c>
      <c r="G43">
        <v>18.100000000000001</v>
      </c>
      <c r="H43">
        <v>26.8</v>
      </c>
      <c r="I43">
        <v>24.1</v>
      </c>
      <c r="J43">
        <v>0</v>
      </c>
      <c r="K43" t="s">
        <v>22</v>
      </c>
      <c r="L43" t="s">
        <v>21</v>
      </c>
      <c r="M43" s="2">
        <v>149322.85</v>
      </c>
      <c r="N43" s="4">
        <v>32.655454300000002</v>
      </c>
      <c r="O43" s="5">
        <f>EnergyDemand__2_18[[#This Row],[Demand]]*EnergyDemand__2_18[[#This Row],[RRP AUD$]]</f>
        <v>4876205.5041207559</v>
      </c>
      <c r="P43" s="57">
        <f>IF(EnergyDemand__2_18[[#This Row],[School Day]]="Y",EnergyDemand__2_18[[#This Row],[Demand]],NA())</f>
        <v>149322.85</v>
      </c>
      <c r="Q43" s="57" t="e">
        <f>IF(EnergyDemand__2_18[[#This Row],[School Day]]="N",EnergyDemand__2_18[[#This Row],[Demand]],NA())</f>
        <v>#N/A</v>
      </c>
      <c r="R43" s="57" t="e">
        <f>IF(EnergyDemand__2_18[[#This Row],[Holiday]]="Y",EnergyDemand__2_18[[#This Row],[Demand]],NA())</f>
        <v>#N/A</v>
      </c>
      <c r="S43" s="57">
        <f>IF(AND( EnergyDemand__2_18[[#This Row],[Holiday]]="N", EnergyDemand__2_18[[#This Row],[Day ]] &lt;&gt; "Saturday", EnergyDemand__2_18[[#This Row],[Day ]] &lt;&gt; "Sunday"),EnergyDemand__2_18[[#This Row],[Demand]],NA())</f>
        <v>149322.85</v>
      </c>
    </row>
    <row r="44" spans="1:19" x14ac:dyDescent="0.3">
      <c r="A44" s="3">
        <v>42047</v>
      </c>
      <c r="B44" s="3" t="str">
        <f t="shared" si="0"/>
        <v>Q1-2015</v>
      </c>
      <c r="C44" t="s">
        <v>10</v>
      </c>
      <c r="D44">
        <v>7</v>
      </c>
      <c r="E44" t="s">
        <v>3</v>
      </c>
      <c r="F44">
        <v>2015</v>
      </c>
      <c r="G44">
        <v>17.8</v>
      </c>
      <c r="H44">
        <v>21.9</v>
      </c>
      <c r="I44">
        <v>23.8</v>
      </c>
      <c r="J44">
        <v>0</v>
      </c>
      <c r="K44" t="s">
        <v>22</v>
      </c>
      <c r="L44" t="s">
        <v>21</v>
      </c>
      <c r="M44" s="2">
        <v>131376.78</v>
      </c>
      <c r="N44" s="4">
        <v>26.576634940000002</v>
      </c>
      <c r="O44" s="5">
        <f>EnergyDemand__2_18[[#This Row],[Demand]]*EnergyDemand__2_18[[#This Row],[RRP AUD$]]</f>
        <v>3491552.7216526936</v>
      </c>
      <c r="P44" s="57">
        <f>IF(EnergyDemand__2_18[[#This Row],[School Day]]="Y",EnergyDemand__2_18[[#This Row],[Demand]],NA())</f>
        <v>131376.78</v>
      </c>
      <c r="Q44" s="57" t="e">
        <f>IF(EnergyDemand__2_18[[#This Row],[School Day]]="N",EnergyDemand__2_18[[#This Row],[Demand]],NA())</f>
        <v>#N/A</v>
      </c>
      <c r="R44" s="57" t="e">
        <f>IF(EnergyDemand__2_18[[#This Row],[Holiday]]="Y",EnergyDemand__2_18[[#This Row],[Demand]],NA())</f>
        <v>#N/A</v>
      </c>
      <c r="S44" s="57">
        <f>IF(AND( EnergyDemand__2_18[[#This Row],[Holiday]]="N", EnergyDemand__2_18[[#This Row],[Day ]] &lt;&gt; "Saturday", EnergyDemand__2_18[[#This Row],[Day ]] &lt;&gt; "Sunday"),EnergyDemand__2_18[[#This Row],[Demand]],NA())</f>
        <v>131376.78</v>
      </c>
    </row>
    <row r="45" spans="1:19" x14ac:dyDescent="0.3">
      <c r="A45" s="3">
        <v>42048</v>
      </c>
      <c r="B45" s="3" t="str">
        <f t="shared" si="0"/>
        <v>Q1-2015</v>
      </c>
      <c r="C45" t="s">
        <v>10</v>
      </c>
      <c r="D45">
        <v>7</v>
      </c>
      <c r="E45" t="s">
        <v>4</v>
      </c>
      <c r="F45">
        <v>2015</v>
      </c>
      <c r="G45">
        <v>16.100000000000001</v>
      </c>
      <c r="H45">
        <v>32.4</v>
      </c>
      <c r="I45">
        <v>14.9</v>
      </c>
      <c r="J45">
        <v>0</v>
      </c>
      <c r="K45" t="s">
        <v>22</v>
      </c>
      <c r="L45" t="s">
        <v>21</v>
      </c>
      <c r="M45" s="2">
        <v>136070.62</v>
      </c>
      <c r="N45" s="4">
        <v>18.73697061</v>
      </c>
      <c r="O45" s="5">
        <f>EnergyDemand__2_18[[#This Row],[Demand]]*EnergyDemand__2_18[[#This Row],[RRP AUD$]]</f>
        <v>2549551.2078244779</v>
      </c>
      <c r="P45" s="57">
        <f>IF(EnergyDemand__2_18[[#This Row],[School Day]]="Y",EnergyDemand__2_18[[#This Row],[Demand]],NA())</f>
        <v>136070.62</v>
      </c>
      <c r="Q45" s="57" t="e">
        <f>IF(EnergyDemand__2_18[[#This Row],[School Day]]="N",EnergyDemand__2_18[[#This Row],[Demand]],NA())</f>
        <v>#N/A</v>
      </c>
      <c r="R45" s="57" t="e">
        <f>IF(EnergyDemand__2_18[[#This Row],[Holiday]]="Y",EnergyDemand__2_18[[#This Row],[Demand]],NA())</f>
        <v>#N/A</v>
      </c>
      <c r="S45" s="57">
        <f>IF(AND( EnergyDemand__2_18[[#This Row],[Holiday]]="N", EnergyDemand__2_18[[#This Row],[Day ]] &lt;&gt; "Saturday", EnergyDemand__2_18[[#This Row],[Day ]] &lt;&gt; "Sunday"),EnergyDemand__2_18[[#This Row],[Demand]],NA())</f>
        <v>136070.62</v>
      </c>
    </row>
    <row r="46" spans="1:19" x14ac:dyDescent="0.3">
      <c r="A46" s="3">
        <v>42049</v>
      </c>
      <c r="B46" s="3" t="str">
        <f t="shared" si="0"/>
        <v>Q1-2015</v>
      </c>
      <c r="C46" t="s">
        <v>10</v>
      </c>
      <c r="D46">
        <v>7</v>
      </c>
      <c r="E46" t="s">
        <v>5</v>
      </c>
      <c r="F46">
        <v>2015</v>
      </c>
      <c r="G46">
        <v>19</v>
      </c>
      <c r="H46">
        <v>25.1</v>
      </c>
      <c r="I46">
        <v>20.8</v>
      </c>
      <c r="J46">
        <v>19.600000000000001</v>
      </c>
      <c r="K46" t="s">
        <v>22</v>
      </c>
      <c r="L46" t="s">
        <v>21</v>
      </c>
      <c r="M46" s="2">
        <v>119692.02499999999</v>
      </c>
      <c r="N46" s="4">
        <v>20.240103229999999</v>
      </c>
      <c r="O46" s="5">
        <f>EnergyDemand__2_18[[#This Row],[Demand]]*EnergyDemand__2_18[[#This Row],[RRP AUD$]]</f>
        <v>2422578.9418077404</v>
      </c>
      <c r="P46" s="57">
        <f>IF(EnergyDemand__2_18[[#This Row],[School Day]]="Y",EnergyDemand__2_18[[#This Row],[Demand]],NA())</f>
        <v>119692.02499999999</v>
      </c>
      <c r="Q46" s="57" t="e">
        <f>IF(EnergyDemand__2_18[[#This Row],[School Day]]="N",EnergyDemand__2_18[[#This Row],[Demand]],NA())</f>
        <v>#N/A</v>
      </c>
      <c r="R46" s="57" t="e">
        <f>IF(EnergyDemand__2_18[[#This Row],[Holiday]]="Y",EnergyDemand__2_18[[#This Row],[Demand]],NA())</f>
        <v>#N/A</v>
      </c>
      <c r="S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7" spans="1:19" x14ac:dyDescent="0.3">
      <c r="A47" s="3">
        <v>42050</v>
      </c>
      <c r="B47" s="3" t="str">
        <f t="shared" si="0"/>
        <v>Q1-2015</v>
      </c>
      <c r="C47" t="s">
        <v>10</v>
      </c>
      <c r="D47">
        <v>7</v>
      </c>
      <c r="E47" t="s">
        <v>6</v>
      </c>
      <c r="F47">
        <v>2015</v>
      </c>
      <c r="G47">
        <v>18.2</v>
      </c>
      <c r="H47">
        <v>34.4</v>
      </c>
      <c r="I47">
        <v>25.7</v>
      </c>
      <c r="J47">
        <v>0.4</v>
      </c>
      <c r="K47" t="s">
        <v>22</v>
      </c>
      <c r="L47" t="s">
        <v>21</v>
      </c>
      <c r="M47" s="2">
        <v>125287.71</v>
      </c>
      <c r="N47" s="4">
        <v>24.584186939999999</v>
      </c>
      <c r="O47" s="5">
        <f>EnergyDemand__2_18[[#This Row],[Demand]]*EnergyDemand__2_18[[#This Row],[RRP AUD$]]</f>
        <v>3080096.4839245072</v>
      </c>
      <c r="P47" s="57">
        <f>IF(EnergyDemand__2_18[[#This Row],[School Day]]="Y",EnergyDemand__2_18[[#This Row],[Demand]],NA())</f>
        <v>125287.71</v>
      </c>
      <c r="Q47" s="57" t="e">
        <f>IF(EnergyDemand__2_18[[#This Row],[School Day]]="N",EnergyDemand__2_18[[#This Row],[Demand]],NA())</f>
        <v>#N/A</v>
      </c>
      <c r="R47" s="57" t="e">
        <f>IF(EnergyDemand__2_18[[#This Row],[Holiday]]="Y",EnergyDemand__2_18[[#This Row],[Demand]],NA())</f>
        <v>#N/A</v>
      </c>
      <c r="S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" spans="1:19" x14ac:dyDescent="0.3">
      <c r="A48" s="3">
        <v>42051</v>
      </c>
      <c r="B48" s="3" t="str">
        <f t="shared" si="0"/>
        <v>Q1-2015</v>
      </c>
      <c r="C48" t="s">
        <v>10</v>
      </c>
      <c r="D48">
        <v>8</v>
      </c>
      <c r="E48" t="s">
        <v>7</v>
      </c>
      <c r="F48">
        <v>2015</v>
      </c>
      <c r="G48">
        <v>17.399999999999999</v>
      </c>
      <c r="H48">
        <v>24.6</v>
      </c>
      <c r="I48">
        <v>26.3</v>
      </c>
      <c r="J48">
        <v>0</v>
      </c>
      <c r="K48" t="s">
        <v>22</v>
      </c>
      <c r="L48" t="s">
        <v>21</v>
      </c>
      <c r="M48" s="2">
        <v>131832.63</v>
      </c>
      <c r="N48" s="4">
        <v>31.9490406</v>
      </c>
      <c r="O48" s="5">
        <f>EnergyDemand__2_18[[#This Row],[Demand]]*EnergyDemand__2_18[[#This Row],[RRP AUD$]]</f>
        <v>4211926.0482747778</v>
      </c>
      <c r="P48" s="57">
        <f>IF(EnergyDemand__2_18[[#This Row],[School Day]]="Y",EnergyDemand__2_18[[#This Row],[Demand]],NA())</f>
        <v>131832.63</v>
      </c>
      <c r="Q48" s="57" t="e">
        <f>IF(EnergyDemand__2_18[[#This Row],[School Day]]="N",EnergyDemand__2_18[[#This Row],[Demand]],NA())</f>
        <v>#N/A</v>
      </c>
      <c r="R48" s="57" t="e">
        <f>IF(EnergyDemand__2_18[[#This Row],[Holiday]]="Y",EnergyDemand__2_18[[#This Row],[Demand]],NA())</f>
        <v>#N/A</v>
      </c>
      <c r="S48" s="57">
        <f>IF(AND( EnergyDemand__2_18[[#This Row],[Holiday]]="N", EnergyDemand__2_18[[#This Row],[Day ]] &lt;&gt; "Saturday", EnergyDemand__2_18[[#This Row],[Day ]] &lt;&gt; "Sunday"),EnergyDemand__2_18[[#This Row],[Demand]],NA())</f>
        <v>131832.63</v>
      </c>
    </row>
    <row r="49" spans="1:19" x14ac:dyDescent="0.3">
      <c r="A49" s="3">
        <v>42052</v>
      </c>
      <c r="B49" s="3" t="str">
        <f t="shared" si="0"/>
        <v>Q1-2015</v>
      </c>
      <c r="C49" t="s">
        <v>10</v>
      </c>
      <c r="D49">
        <v>8</v>
      </c>
      <c r="E49" t="s">
        <v>8</v>
      </c>
      <c r="F49">
        <v>2015</v>
      </c>
      <c r="G49">
        <v>17.600000000000001</v>
      </c>
      <c r="H49">
        <v>20.6</v>
      </c>
      <c r="I49">
        <v>8.3000000000000007</v>
      </c>
      <c r="J49">
        <v>0</v>
      </c>
      <c r="K49" t="s">
        <v>22</v>
      </c>
      <c r="L49" t="s">
        <v>21</v>
      </c>
      <c r="M49" s="2">
        <v>127666.01</v>
      </c>
      <c r="N49" s="4">
        <v>30.250149390000001</v>
      </c>
      <c r="O49" s="5">
        <f>EnergyDemand__2_18[[#This Row],[Demand]]*EnergyDemand__2_18[[#This Row],[RRP AUD$]]</f>
        <v>3861915.8745252336</v>
      </c>
      <c r="P49" s="57">
        <f>IF(EnergyDemand__2_18[[#This Row],[School Day]]="Y",EnergyDemand__2_18[[#This Row],[Demand]],NA())</f>
        <v>127666.01</v>
      </c>
      <c r="Q49" s="57" t="e">
        <f>IF(EnergyDemand__2_18[[#This Row],[School Day]]="N",EnergyDemand__2_18[[#This Row],[Demand]],NA())</f>
        <v>#N/A</v>
      </c>
      <c r="R49" s="57" t="e">
        <f>IF(EnergyDemand__2_18[[#This Row],[Holiday]]="Y",EnergyDemand__2_18[[#This Row],[Demand]],NA())</f>
        <v>#N/A</v>
      </c>
      <c r="S49" s="57">
        <f>IF(AND( EnergyDemand__2_18[[#This Row],[Holiday]]="N", EnergyDemand__2_18[[#This Row],[Day ]] &lt;&gt; "Saturday", EnergyDemand__2_18[[#This Row],[Day ]] &lt;&gt; "Sunday"),EnergyDemand__2_18[[#This Row],[Demand]],NA())</f>
        <v>127666.01</v>
      </c>
    </row>
    <row r="50" spans="1:19" x14ac:dyDescent="0.3">
      <c r="A50" s="3">
        <v>42053</v>
      </c>
      <c r="B50" s="3" t="str">
        <f t="shared" si="0"/>
        <v>Q1-2015</v>
      </c>
      <c r="C50" t="s">
        <v>10</v>
      </c>
      <c r="D50">
        <v>8</v>
      </c>
      <c r="E50" t="s">
        <v>9</v>
      </c>
      <c r="F50">
        <v>2015</v>
      </c>
      <c r="G50">
        <v>17.7</v>
      </c>
      <c r="H50">
        <v>21.2</v>
      </c>
      <c r="I50">
        <v>7.8</v>
      </c>
      <c r="J50">
        <v>0</v>
      </c>
      <c r="K50" t="s">
        <v>22</v>
      </c>
      <c r="L50" t="s">
        <v>21</v>
      </c>
      <c r="M50" s="2">
        <v>125972.765</v>
      </c>
      <c r="N50" s="4">
        <v>30.235792750000002</v>
      </c>
      <c r="O50" s="5">
        <f>EnergyDemand__2_18[[#This Row],[Demand]]*EnergyDemand__2_18[[#This Row],[RRP AUD$]]</f>
        <v>3808886.414684454</v>
      </c>
      <c r="P50" s="57">
        <f>IF(EnergyDemand__2_18[[#This Row],[School Day]]="Y",EnergyDemand__2_18[[#This Row],[Demand]],NA())</f>
        <v>125972.765</v>
      </c>
      <c r="Q50" s="57" t="e">
        <f>IF(EnergyDemand__2_18[[#This Row],[School Day]]="N",EnergyDemand__2_18[[#This Row],[Demand]],NA())</f>
        <v>#N/A</v>
      </c>
      <c r="R50" s="57" t="e">
        <f>IF(EnergyDemand__2_18[[#This Row],[Holiday]]="Y",EnergyDemand__2_18[[#This Row],[Demand]],NA())</f>
        <v>#N/A</v>
      </c>
      <c r="S50" s="57">
        <f>IF(AND( EnergyDemand__2_18[[#This Row],[Holiday]]="N", EnergyDemand__2_18[[#This Row],[Day ]] &lt;&gt; "Saturday", EnergyDemand__2_18[[#This Row],[Day ]] &lt;&gt; "Sunday"),EnergyDemand__2_18[[#This Row],[Demand]],NA())</f>
        <v>125972.765</v>
      </c>
    </row>
    <row r="51" spans="1:19" x14ac:dyDescent="0.3">
      <c r="A51" s="3">
        <v>42054</v>
      </c>
      <c r="B51" s="3" t="str">
        <f t="shared" si="0"/>
        <v>Q1-2015</v>
      </c>
      <c r="C51" t="s">
        <v>10</v>
      </c>
      <c r="D51">
        <v>8</v>
      </c>
      <c r="E51" t="s">
        <v>3</v>
      </c>
      <c r="F51">
        <v>2015</v>
      </c>
      <c r="G51">
        <v>18.2</v>
      </c>
      <c r="H51">
        <v>26.9</v>
      </c>
      <c r="I51">
        <v>24.7</v>
      </c>
      <c r="J51">
        <v>0</v>
      </c>
      <c r="K51" t="s">
        <v>22</v>
      </c>
      <c r="L51" t="s">
        <v>21</v>
      </c>
      <c r="M51" s="2">
        <v>139399.69</v>
      </c>
      <c r="N51" s="4">
        <v>33.598960679999998</v>
      </c>
      <c r="O51" s="5">
        <f>EnergyDemand__2_18[[#This Row],[Demand]]*EnergyDemand__2_18[[#This Row],[RRP AUD$]]</f>
        <v>4683684.7031141892</v>
      </c>
      <c r="P51" s="57">
        <f>IF(EnergyDemand__2_18[[#This Row],[School Day]]="Y",EnergyDemand__2_18[[#This Row],[Demand]],NA())</f>
        <v>139399.69</v>
      </c>
      <c r="Q51" s="57" t="e">
        <f>IF(EnergyDemand__2_18[[#This Row],[School Day]]="N",EnergyDemand__2_18[[#This Row],[Demand]],NA())</f>
        <v>#N/A</v>
      </c>
      <c r="R51" s="57" t="e">
        <f>IF(EnergyDemand__2_18[[#This Row],[Holiday]]="Y",EnergyDemand__2_18[[#This Row],[Demand]],NA())</f>
        <v>#N/A</v>
      </c>
      <c r="S51" s="57">
        <f>IF(AND( EnergyDemand__2_18[[#This Row],[Holiday]]="N", EnergyDemand__2_18[[#This Row],[Day ]] &lt;&gt; "Saturday", EnergyDemand__2_18[[#This Row],[Day ]] &lt;&gt; "Sunday"),EnergyDemand__2_18[[#This Row],[Demand]],NA())</f>
        <v>139399.69</v>
      </c>
    </row>
    <row r="52" spans="1:19" x14ac:dyDescent="0.3">
      <c r="A52" s="3">
        <v>42055</v>
      </c>
      <c r="B52" s="3" t="str">
        <f t="shared" si="0"/>
        <v>Q1-2015</v>
      </c>
      <c r="C52" t="s">
        <v>10</v>
      </c>
      <c r="D52">
        <v>8</v>
      </c>
      <c r="E52" t="s">
        <v>4</v>
      </c>
      <c r="F52">
        <v>2015</v>
      </c>
      <c r="G52">
        <v>17.399999999999999</v>
      </c>
      <c r="H52">
        <v>25.3</v>
      </c>
      <c r="I52">
        <v>24.7</v>
      </c>
      <c r="J52">
        <v>0</v>
      </c>
      <c r="K52" t="s">
        <v>22</v>
      </c>
      <c r="L52" t="s">
        <v>21</v>
      </c>
      <c r="M52" s="2">
        <v>139465.67499999999</v>
      </c>
      <c r="N52" s="4">
        <v>33.538671530000002</v>
      </c>
      <c r="O52" s="5">
        <f>EnergyDemand__2_18[[#This Row],[Demand]]*EnergyDemand__2_18[[#This Row],[RRP AUD$]]</f>
        <v>4677493.4635347323</v>
      </c>
      <c r="P52" s="57">
        <f>IF(EnergyDemand__2_18[[#This Row],[School Day]]="Y",EnergyDemand__2_18[[#This Row],[Demand]],NA())</f>
        <v>139465.67499999999</v>
      </c>
      <c r="Q52" s="57" t="e">
        <f>IF(EnergyDemand__2_18[[#This Row],[School Day]]="N",EnergyDemand__2_18[[#This Row],[Demand]],NA())</f>
        <v>#N/A</v>
      </c>
      <c r="R52" s="57" t="e">
        <f>IF(EnergyDemand__2_18[[#This Row],[Holiday]]="Y",EnergyDemand__2_18[[#This Row],[Demand]],NA())</f>
        <v>#N/A</v>
      </c>
      <c r="S52" s="57">
        <f>IF(AND( EnergyDemand__2_18[[#This Row],[Holiday]]="N", EnergyDemand__2_18[[#This Row],[Day ]] &lt;&gt; "Saturday", EnergyDemand__2_18[[#This Row],[Day ]] &lt;&gt; "Sunday"),EnergyDemand__2_18[[#This Row],[Demand]],NA())</f>
        <v>139465.67499999999</v>
      </c>
    </row>
    <row r="53" spans="1:19" x14ac:dyDescent="0.3">
      <c r="A53" s="3">
        <v>42056</v>
      </c>
      <c r="B53" s="3" t="str">
        <f t="shared" si="0"/>
        <v>Q1-2015</v>
      </c>
      <c r="C53" t="s">
        <v>10</v>
      </c>
      <c r="D53">
        <v>8</v>
      </c>
      <c r="E53" t="s">
        <v>5</v>
      </c>
      <c r="F53">
        <v>2015</v>
      </c>
      <c r="G53">
        <v>18.100000000000001</v>
      </c>
      <c r="H53">
        <v>36.1</v>
      </c>
      <c r="I53">
        <v>20</v>
      </c>
      <c r="J53">
        <v>0</v>
      </c>
      <c r="K53" t="s">
        <v>22</v>
      </c>
      <c r="L53" t="s">
        <v>21</v>
      </c>
      <c r="M53" s="2">
        <v>136283.03</v>
      </c>
      <c r="N53" s="4">
        <v>31.252819840000001</v>
      </c>
      <c r="O53" s="5">
        <f>EnergyDemand__2_18[[#This Row],[Demand]]*EnergyDemand__2_18[[#This Row],[RRP AUD$]]</f>
        <v>4259228.9838393154</v>
      </c>
      <c r="P53" s="57">
        <f>IF(EnergyDemand__2_18[[#This Row],[School Day]]="Y",EnergyDemand__2_18[[#This Row],[Demand]],NA())</f>
        <v>136283.03</v>
      </c>
      <c r="Q53" s="57" t="e">
        <f>IF(EnergyDemand__2_18[[#This Row],[School Day]]="N",EnergyDemand__2_18[[#This Row],[Demand]],NA())</f>
        <v>#N/A</v>
      </c>
      <c r="R53" s="57" t="e">
        <f>IF(EnergyDemand__2_18[[#This Row],[Holiday]]="Y",EnergyDemand__2_18[[#This Row],[Demand]],NA())</f>
        <v>#N/A</v>
      </c>
      <c r="S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4" spans="1:19" x14ac:dyDescent="0.3">
      <c r="A54" s="3">
        <v>42057</v>
      </c>
      <c r="B54" s="3" t="str">
        <f t="shared" si="0"/>
        <v>Q1-2015</v>
      </c>
      <c r="C54" t="s">
        <v>10</v>
      </c>
      <c r="D54">
        <v>8</v>
      </c>
      <c r="E54" t="s">
        <v>6</v>
      </c>
      <c r="F54">
        <v>2015</v>
      </c>
      <c r="G54">
        <v>20.3</v>
      </c>
      <c r="H54">
        <v>35.299999999999997</v>
      </c>
      <c r="I54">
        <v>11.7</v>
      </c>
      <c r="J54">
        <v>1.6</v>
      </c>
      <c r="K54" t="s">
        <v>22</v>
      </c>
      <c r="L54" t="s">
        <v>21</v>
      </c>
      <c r="M54" s="2">
        <v>138016.35</v>
      </c>
      <c r="N54" s="4">
        <v>32.40972721</v>
      </c>
      <c r="O54" s="5">
        <f>EnergyDemand__2_18[[#This Row],[Demand]]*EnergyDemand__2_18[[#This Row],[RRP AUD$]]</f>
        <v>4473072.2540198835</v>
      </c>
      <c r="P54" s="57">
        <f>IF(EnergyDemand__2_18[[#This Row],[School Day]]="Y",EnergyDemand__2_18[[#This Row],[Demand]],NA())</f>
        <v>138016.35</v>
      </c>
      <c r="Q54" s="57" t="e">
        <f>IF(EnergyDemand__2_18[[#This Row],[School Day]]="N",EnergyDemand__2_18[[#This Row],[Demand]],NA())</f>
        <v>#N/A</v>
      </c>
      <c r="R54" s="57" t="e">
        <f>IF(EnergyDemand__2_18[[#This Row],[Holiday]]="Y",EnergyDemand__2_18[[#This Row],[Demand]],NA())</f>
        <v>#N/A</v>
      </c>
      <c r="S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5" spans="1:19" x14ac:dyDescent="0.3">
      <c r="A55" s="3">
        <v>42058</v>
      </c>
      <c r="B55" s="3" t="str">
        <f t="shared" si="0"/>
        <v>Q1-2015</v>
      </c>
      <c r="C55" t="s">
        <v>10</v>
      </c>
      <c r="D55">
        <v>9</v>
      </c>
      <c r="E55" t="s">
        <v>7</v>
      </c>
      <c r="F55">
        <v>2015</v>
      </c>
      <c r="G55">
        <v>21.1</v>
      </c>
      <c r="H55">
        <v>29.3</v>
      </c>
      <c r="I55">
        <v>4.7</v>
      </c>
      <c r="J55">
        <v>0</v>
      </c>
      <c r="K55" t="s">
        <v>22</v>
      </c>
      <c r="L55" t="s">
        <v>21</v>
      </c>
      <c r="M55" s="2">
        <v>135255.815</v>
      </c>
      <c r="N55" s="4">
        <v>28.417229129999999</v>
      </c>
      <c r="O55" s="5">
        <f>EnergyDemand__2_18[[#This Row],[Demand]]*EnergyDemand__2_18[[#This Row],[RRP AUD$]]</f>
        <v>3843595.4860198908</v>
      </c>
      <c r="P55" s="57">
        <f>IF(EnergyDemand__2_18[[#This Row],[School Day]]="Y",EnergyDemand__2_18[[#This Row],[Demand]],NA())</f>
        <v>135255.815</v>
      </c>
      <c r="Q55" s="57" t="e">
        <f>IF(EnergyDemand__2_18[[#This Row],[School Day]]="N",EnergyDemand__2_18[[#This Row],[Demand]],NA())</f>
        <v>#N/A</v>
      </c>
      <c r="R55" s="57" t="e">
        <f>IF(EnergyDemand__2_18[[#This Row],[Holiday]]="Y",EnergyDemand__2_18[[#This Row],[Demand]],NA())</f>
        <v>#N/A</v>
      </c>
      <c r="S55" s="57">
        <f>IF(AND( EnergyDemand__2_18[[#This Row],[Holiday]]="N", EnergyDemand__2_18[[#This Row],[Day ]] &lt;&gt; "Saturday", EnergyDemand__2_18[[#This Row],[Day ]] &lt;&gt; "Sunday"),EnergyDemand__2_18[[#This Row],[Demand]],NA())</f>
        <v>135255.815</v>
      </c>
    </row>
    <row r="56" spans="1:19" x14ac:dyDescent="0.3">
      <c r="A56" s="3">
        <v>42059</v>
      </c>
      <c r="B56" s="3" t="str">
        <f t="shared" si="0"/>
        <v>Q1-2015</v>
      </c>
      <c r="C56" t="s">
        <v>10</v>
      </c>
      <c r="D56">
        <v>9</v>
      </c>
      <c r="E56" t="s">
        <v>8</v>
      </c>
      <c r="F56">
        <v>2015</v>
      </c>
      <c r="G56">
        <v>15.9</v>
      </c>
      <c r="H56">
        <v>20.100000000000001</v>
      </c>
      <c r="I56">
        <v>21.4</v>
      </c>
      <c r="J56">
        <v>3.2</v>
      </c>
      <c r="K56" t="s">
        <v>22</v>
      </c>
      <c r="L56" t="s">
        <v>21</v>
      </c>
      <c r="M56" s="2">
        <v>120263.515</v>
      </c>
      <c r="N56" s="4">
        <v>26.559011900000002</v>
      </c>
      <c r="O56" s="5">
        <f>EnergyDemand__2_18[[#This Row],[Demand]]*EnergyDemand__2_18[[#This Row],[RRP AUD$]]</f>
        <v>3194080.1260208287</v>
      </c>
      <c r="P56" s="57">
        <f>IF(EnergyDemand__2_18[[#This Row],[School Day]]="Y",EnergyDemand__2_18[[#This Row],[Demand]],NA())</f>
        <v>120263.515</v>
      </c>
      <c r="Q56" s="57" t="e">
        <f>IF(EnergyDemand__2_18[[#This Row],[School Day]]="N",EnergyDemand__2_18[[#This Row],[Demand]],NA())</f>
        <v>#N/A</v>
      </c>
      <c r="R56" s="57" t="e">
        <f>IF(EnergyDemand__2_18[[#This Row],[Holiday]]="Y",EnergyDemand__2_18[[#This Row],[Demand]],NA())</f>
        <v>#N/A</v>
      </c>
      <c r="S56" s="57">
        <f>IF(AND( EnergyDemand__2_18[[#This Row],[Holiday]]="N", EnergyDemand__2_18[[#This Row],[Day ]] &lt;&gt; "Saturday", EnergyDemand__2_18[[#This Row],[Day ]] &lt;&gt; "Sunday"),EnergyDemand__2_18[[#This Row],[Demand]],NA())</f>
        <v>120263.515</v>
      </c>
    </row>
    <row r="57" spans="1:19" x14ac:dyDescent="0.3">
      <c r="A57" s="3">
        <v>42060</v>
      </c>
      <c r="B57" s="3" t="str">
        <f t="shared" si="0"/>
        <v>Q1-2015</v>
      </c>
      <c r="C57" t="s">
        <v>10</v>
      </c>
      <c r="D57">
        <v>9</v>
      </c>
      <c r="E57" t="s">
        <v>9</v>
      </c>
      <c r="F57">
        <v>2015</v>
      </c>
      <c r="G57">
        <v>14</v>
      </c>
      <c r="H57">
        <v>27</v>
      </c>
      <c r="I57">
        <v>24.1</v>
      </c>
      <c r="J57">
        <v>0</v>
      </c>
      <c r="K57" t="s">
        <v>22</v>
      </c>
      <c r="L57" t="s">
        <v>21</v>
      </c>
      <c r="M57" s="2">
        <v>130062.755</v>
      </c>
      <c r="N57" s="4">
        <v>33.323249590000003</v>
      </c>
      <c r="O57" s="5">
        <f>EnergyDemand__2_18[[#This Row],[Demand]]*EnergyDemand__2_18[[#This Row],[RRP AUD$]]</f>
        <v>4334113.6472280212</v>
      </c>
      <c r="P57" s="57">
        <f>IF(EnergyDemand__2_18[[#This Row],[School Day]]="Y",EnergyDemand__2_18[[#This Row],[Demand]],NA())</f>
        <v>130062.755</v>
      </c>
      <c r="Q57" s="57" t="e">
        <f>IF(EnergyDemand__2_18[[#This Row],[School Day]]="N",EnergyDemand__2_18[[#This Row],[Demand]],NA())</f>
        <v>#N/A</v>
      </c>
      <c r="R57" s="57" t="e">
        <f>IF(EnergyDemand__2_18[[#This Row],[Holiday]]="Y",EnergyDemand__2_18[[#This Row],[Demand]],NA())</f>
        <v>#N/A</v>
      </c>
      <c r="S57" s="57">
        <f>IF(AND( EnergyDemand__2_18[[#This Row],[Holiday]]="N", EnergyDemand__2_18[[#This Row],[Day ]] &lt;&gt; "Saturday", EnergyDemand__2_18[[#This Row],[Day ]] &lt;&gt; "Sunday"),EnergyDemand__2_18[[#This Row],[Demand]],NA())</f>
        <v>130062.755</v>
      </c>
    </row>
    <row r="58" spans="1:19" x14ac:dyDescent="0.3">
      <c r="A58" s="3">
        <v>42061</v>
      </c>
      <c r="B58" s="3" t="str">
        <f t="shared" si="0"/>
        <v>Q1-2015</v>
      </c>
      <c r="C58" t="s">
        <v>10</v>
      </c>
      <c r="D58">
        <v>9</v>
      </c>
      <c r="E58" t="s">
        <v>3</v>
      </c>
      <c r="F58">
        <v>2015</v>
      </c>
      <c r="G58">
        <v>16</v>
      </c>
      <c r="H58">
        <v>23.2</v>
      </c>
      <c r="I58">
        <v>18.5</v>
      </c>
      <c r="J58">
        <v>0</v>
      </c>
      <c r="K58" t="s">
        <v>22</v>
      </c>
      <c r="L58" t="s">
        <v>21</v>
      </c>
      <c r="M58" s="2">
        <v>131525.85500000001</v>
      </c>
      <c r="N58" s="4">
        <v>39.086578340000003</v>
      </c>
      <c r="O58" s="5">
        <f>EnergyDemand__2_18[[#This Row],[Demand]]*EnergyDemand__2_18[[#This Row],[RRP AUD$]]</f>
        <v>5140895.6351929819</v>
      </c>
      <c r="P58" s="57">
        <f>IF(EnergyDemand__2_18[[#This Row],[School Day]]="Y",EnergyDemand__2_18[[#This Row],[Demand]],NA())</f>
        <v>131525.85500000001</v>
      </c>
      <c r="Q58" s="57" t="e">
        <f>IF(EnergyDemand__2_18[[#This Row],[School Day]]="N",EnergyDemand__2_18[[#This Row],[Demand]],NA())</f>
        <v>#N/A</v>
      </c>
      <c r="R58" s="57" t="e">
        <f>IF(EnergyDemand__2_18[[#This Row],[Holiday]]="Y",EnergyDemand__2_18[[#This Row],[Demand]],NA())</f>
        <v>#N/A</v>
      </c>
      <c r="S58" s="57">
        <f>IF(AND( EnergyDemand__2_18[[#This Row],[Holiday]]="N", EnergyDemand__2_18[[#This Row],[Day ]] &lt;&gt; "Saturday", EnergyDemand__2_18[[#This Row],[Day ]] &lt;&gt; "Sunday"),EnergyDemand__2_18[[#This Row],[Demand]],NA())</f>
        <v>131525.85500000001</v>
      </c>
    </row>
    <row r="59" spans="1:19" x14ac:dyDescent="0.3">
      <c r="A59" s="3">
        <v>42062</v>
      </c>
      <c r="B59" s="3" t="str">
        <f t="shared" si="0"/>
        <v>Q1-2015</v>
      </c>
      <c r="C59" t="s">
        <v>10</v>
      </c>
      <c r="D59">
        <v>9</v>
      </c>
      <c r="E59" t="s">
        <v>4</v>
      </c>
      <c r="F59">
        <v>2015</v>
      </c>
      <c r="G59">
        <v>14.8</v>
      </c>
      <c r="H59">
        <v>24.3</v>
      </c>
      <c r="I59">
        <v>21.7</v>
      </c>
      <c r="J59">
        <v>0</v>
      </c>
      <c r="K59" t="s">
        <v>22</v>
      </c>
      <c r="L59" t="s">
        <v>21</v>
      </c>
      <c r="M59" s="2">
        <v>131069.4</v>
      </c>
      <c r="N59" s="4">
        <v>36.339011550000002</v>
      </c>
      <c r="O59" s="5">
        <f>EnergyDemand__2_18[[#This Row],[Demand]]*EnergyDemand__2_18[[#This Row],[RRP AUD$]]</f>
        <v>4762932.4404515699</v>
      </c>
      <c r="P59" s="57">
        <f>IF(EnergyDemand__2_18[[#This Row],[School Day]]="Y",EnergyDemand__2_18[[#This Row],[Demand]],NA())</f>
        <v>131069.4</v>
      </c>
      <c r="Q59" s="57" t="e">
        <f>IF(EnergyDemand__2_18[[#This Row],[School Day]]="N",EnergyDemand__2_18[[#This Row],[Demand]],NA())</f>
        <v>#N/A</v>
      </c>
      <c r="R59" s="57" t="e">
        <f>IF(EnergyDemand__2_18[[#This Row],[Holiday]]="Y",EnergyDemand__2_18[[#This Row],[Demand]],NA())</f>
        <v>#N/A</v>
      </c>
      <c r="S59" s="57">
        <f>IF(AND( EnergyDemand__2_18[[#This Row],[Holiday]]="N", EnergyDemand__2_18[[#This Row],[Day ]] &lt;&gt; "Saturday", EnergyDemand__2_18[[#This Row],[Day ]] &lt;&gt; "Sunday"),EnergyDemand__2_18[[#This Row],[Demand]],NA())</f>
        <v>131069.4</v>
      </c>
    </row>
    <row r="60" spans="1:19" x14ac:dyDescent="0.3">
      <c r="A60" s="3">
        <v>42063</v>
      </c>
      <c r="B60" s="3" t="str">
        <f t="shared" si="0"/>
        <v>Q1-2015</v>
      </c>
      <c r="C60" t="s">
        <v>10</v>
      </c>
      <c r="D60">
        <v>9</v>
      </c>
      <c r="E60" t="s">
        <v>5</v>
      </c>
      <c r="F60">
        <v>2015</v>
      </c>
      <c r="G60">
        <v>17.899999999999999</v>
      </c>
      <c r="H60">
        <v>32.299999999999997</v>
      </c>
      <c r="I60">
        <v>6.9</v>
      </c>
      <c r="J60">
        <v>0</v>
      </c>
      <c r="K60" t="s">
        <v>22</v>
      </c>
      <c r="L60" t="s">
        <v>21</v>
      </c>
      <c r="M60" s="2">
        <v>116275.73</v>
      </c>
      <c r="N60" s="4">
        <v>25.143130729999999</v>
      </c>
      <c r="O60" s="5">
        <f>EnergyDemand__2_18[[#This Row],[Demand]]*EnergyDemand__2_18[[#This Row],[RRP AUD$]]</f>
        <v>2923535.8801161828</v>
      </c>
      <c r="P60" s="57">
        <f>IF(EnergyDemand__2_18[[#This Row],[School Day]]="Y",EnergyDemand__2_18[[#This Row],[Demand]],NA())</f>
        <v>116275.73</v>
      </c>
      <c r="Q60" s="57" t="e">
        <f>IF(EnergyDemand__2_18[[#This Row],[School Day]]="N",EnergyDemand__2_18[[#This Row],[Demand]],NA())</f>
        <v>#N/A</v>
      </c>
      <c r="R60" s="57" t="e">
        <f>IF(EnergyDemand__2_18[[#This Row],[Holiday]]="Y",EnergyDemand__2_18[[#This Row],[Demand]],NA())</f>
        <v>#N/A</v>
      </c>
      <c r="S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1" spans="1:19" x14ac:dyDescent="0.3">
      <c r="A61" s="3">
        <v>42064</v>
      </c>
      <c r="B61" s="3" t="str">
        <f t="shared" si="0"/>
        <v>Q1-2015</v>
      </c>
      <c r="C61" t="s">
        <v>11</v>
      </c>
      <c r="D61">
        <v>9</v>
      </c>
      <c r="E61" t="s">
        <v>6</v>
      </c>
      <c r="F61">
        <v>2015</v>
      </c>
      <c r="G61">
        <v>15.2</v>
      </c>
      <c r="H61">
        <v>20.8</v>
      </c>
      <c r="I61">
        <v>23.3</v>
      </c>
      <c r="J61">
        <v>15.8</v>
      </c>
      <c r="K61" t="s">
        <v>22</v>
      </c>
      <c r="L61" t="s">
        <v>21</v>
      </c>
      <c r="M61" s="2">
        <v>103462.78</v>
      </c>
      <c r="N61" s="4">
        <v>24.58614815</v>
      </c>
      <c r="O61" s="5">
        <f>EnergyDemand__2_18[[#This Row],[Demand]]*EnergyDemand__2_18[[#This Row],[RRP AUD$]]</f>
        <v>2543751.2370908568</v>
      </c>
      <c r="P61" s="57">
        <f>IF(EnergyDemand__2_18[[#This Row],[School Day]]="Y",EnergyDemand__2_18[[#This Row],[Demand]],NA())</f>
        <v>103462.78</v>
      </c>
      <c r="Q61" s="57" t="e">
        <f>IF(EnergyDemand__2_18[[#This Row],[School Day]]="N",EnergyDemand__2_18[[#This Row],[Demand]],NA())</f>
        <v>#N/A</v>
      </c>
      <c r="R61" s="57" t="e">
        <f>IF(EnergyDemand__2_18[[#This Row],[Holiday]]="Y",EnergyDemand__2_18[[#This Row],[Demand]],NA())</f>
        <v>#N/A</v>
      </c>
      <c r="S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2" spans="1:19" x14ac:dyDescent="0.3">
      <c r="A62" s="3">
        <v>42065</v>
      </c>
      <c r="B62" s="3" t="str">
        <f t="shared" si="0"/>
        <v>Q1-2015</v>
      </c>
      <c r="C62" t="s">
        <v>11</v>
      </c>
      <c r="D62">
        <v>10</v>
      </c>
      <c r="E62" t="s">
        <v>7</v>
      </c>
      <c r="F62">
        <v>2015</v>
      </c>
      <c r="G62">
        <v>11.6</v>
      </c>
      <c r="H62">
        <v>23</v>
      </c>
      <c r="I62">
        <v>22</v>
      </c>
      <c r="J62">
        <v>0</v>
      </c>
      <c r="K62" t="s">
        <v>22</v>
      </c>
      <c r="L62" t="s">
        <v>21</v>
      </c>
      <c r="M62" s="2">
        <v>123301.83500000001</v>
      </c>
      <c r="N62" s="4">
        <v>33.166526230000002</v>
      </c>
      <c r="O62" s="5">
        <f>EnergyDemand__2_18[[#This Row],[Demand]]*EnergyDemand__2_18[[#This Row],[RRP AUD$]]</f>
        <v>4089493.5447346326</v>
      </c>
      <c r="P62" s="57">
        <f>IF(EnergyDemand__2_18[[#This Row],[School Day]]="Y",EnergyDemand__2_18[[#This Row],[Demand]],NA())</f>
        <v>123301.83500000001</v>
      </c>
      <c r="Q62" s="57" t="e">
        <f>IF(EnergyDemand__2_18[[#This Row],[School Day]]="N",EnergyDemand__2_18[[#This Row],[Demand]],NA())</f>
        <v>#N/A</v>
      </c>
      <c r="R62" s="57" t="e">
        <f>IF(EnergyDemand__2_18[[#This Row],[Holiday]]="Y",EnergyDemand__2_18[[#This Row],[Demand]],NA())</f>
        <v>#N/A</v>
      </c>
      <c r="S62" s="57">
        <f>IF(AND( EnergyDemand__2_18[[#This Row],[Holiday]]="N", EnergyDemand__2_18[[#This Row],[Day ]] &lt;&gt; "Saturday", EnergyDemand__2_18[[#This Row],[Day ]] &lt;&gt; "Sunday"),EnergyDemand__2_18[[#This Row],[Demand]],NA())</f>
        <v>123301.83500000001</v>
      </c>
    </row>
    <row r="63" spans="1:19" x14ac:dyDescent="0.3">
      <c r="A63" s="3">
        <v>42066</v>
      </c>
      <c r="B63" s="3" t="str">
        <f t="shared" si="0"/>
        <v>Q1-2015</v>
      </c>
      <c r="C63" t="s">
        <v>11</v>
      </c>
      <c r="D63">
        <v>10</v>
      </c>
      <c r="E63" t="s">
        <v>8</v>
      </c>
      <c r="F63">
        <v>2015</v>
      </c>
      <c r="G63">
        <v>15.5</v>
      </c>
      <c r="H63">
        <v>22.7</v>
      </c>
      <c r="I63">
        <v>21.2</v>
      </c>
      <c r="J63">
        <v>0</v>
      </c>
      <c r="K63" t="s">
        <v>22</v>
      </c>
      <c r="L63" t="s">
        <v>21</v>
      </c>
      <c r="M63" s="2">
        <v>126750.29</v>
      </c>
      <c r="N63" s="4">
        <v>43.739457139999999</v>
      </c>
      <c r="O63" s="5">
        <f>EnergyDemand__2_18[[#This Row],[Demand]]*EnergyDemand__2_18[[#This Row],[RRP AUD$]]</f>
        <v>5543988.8769375701</v>
      </c>
      <c r="P63" s="57">
        <f>IF(EnergyDemand__2_18[[#This Row],[School Day]]="Y",EnergyDemand__2_18[[#This Row],[Demand]],NA())</f>
        <v>126750.29</v>
      </c>
      <c r="Q63" s="57" t="e">
        <f>IF(EnergyDemand__2_18[[#This Row],[School Day]]="N",EnergyDemand__2_18[[#This Row],[Demand]],NA())</f>
        <v>#N/A</v>
      </c>
      <c r="R63" s="57" t="e">
        <f>IF(EnergyDemand__2_18[[#This Row],[Holiday]]="Y",EnergyDemand__2_18[[#This Row],[Demand]],NA())</f>
        <v>#N/A</v>
      </c>
      <c r="S63" s="57">
        <f>IF(AND( EnergyDemand__2_18[[#This Row],[Holiday]]="N", EnergyDemand__2_18[[#This Row],[Day ]] &lt;&gt; "Saturday", EnergyDemand__2_18[[#This Row],[Day ]] &lt;&gt; "Sunday"),EnergyDemand__2_18[[#This Row],[Demand]],NA())</f>
        <v>126750.29</v>
      </c>
    </row>
    <row r="64" spans="1:19" x14ac:dyDescent="0.3">
      <c r="A64" s="3">
        <v>42067</v>
      </c>
      <c r="B64" s="3" t="str">
        <f t="shared" si="0"/>
        <v>Q1-2015</v>
      </c>
      <c r="C64" t="s">
        <v>11</v>
      </c>
      <c r="D64">
        <v>10</v>
      </c>
      <c r="E64" t="s">
        <v>9</v>
      </c>
      <c r="F64">
        <v>2015</v>
      </c>
      <c r="G64">
        <v>15.4</v>
      </c>
      <c r="H64">
        <v>23.5</v>
      </c>
      <c r="I64">
        <v>23</v>
      </c>
      <c r="J64">
        <v>0</v>
      </c>
      <c r="K64" t="s">
        <v>22</v>
      </c>
      <c r="L64" t="s">
        <v>21</v>
      </c>
      <c r="M64" s="2">
        <v>120764.185</v>
      </c>
      <c r="N64" s="4">
        <v>37.252483910000002</v>
      </c>
      <c r="O64" s="5">
        <f>EnergyDemand__2_18[[#This Row],[Demand]]*EnergyDemand__2_18[[#This Row],[RRP AUD$]]</f>
        <v>4498765.8586167637</v>
      </c>
      <c r="P64" s="57">
        <f>IF(EnergyDemand__2_18[[#This Row],[School Day]]="Y",EnergyDemand__2_18[[#This Row],[Demand]],NA())</f>
        <v>120764.185</v>
      </c>
      <c r="Q64" s="57" t="e">
        <f>IF(EnergyDemand__2_18[[#This Row],[School Day]]="N",EnergyDemand__2_18[[#This Row],[Demand]],NA())</f>
        <v>#N/A</v>
      </c>
      <c r="R64" s="57" t="e">
        <f>IF(EnergyDemand__2_18[[#This Row],[Holiday]]="Y",EnergyDemand__2_18[[#This Row],[Demand]],NA())</f>
        <v>#N/A</v>
      </c>
      <c r="S64" s="57">
        <f>IF(AND( EnergyDemand__2_18[[#This Row],[Holiday]]="N", EnergyDemand__2_18[[#This Row],[Day ]] &lt;&gt; "Saturday", EnergyDemand__2_18[[#This Row],[Day ]] &lt;&gt; "Sunday"),EnergyDemand__2_18[[#This Row],[Demand]],NA())</f>
        <v>120764.185</v>
      </c>
    </row>
    <row r="65" spans="1:19" x14ac:dyDescent="0.3">
      <c r="A65" s="3">
        <v>42068</v>
      </c>
      <c r="B65" s="3" t="str">
        <f t="shared" si="0"/>
        <v>Q1-2015</v>
      </c>
      <c r="C65" t="s">
        <v>11</v>
      </c>
      <c r="D65">
        <v>10</v>
      </c>
      <c r="E65" t="s">
        <v>3</v>
      </c>
      <c r="F65">
        <v>2015</v>
      </c>
      <c r="G65">
        <v>12.6</v>
      </c>
      <c r="H65">
        <v>18.600000000000001</v>
      </c>
      <c r="I65">
        <v>22.5</v>
      </c>
      <c r="J65">
        <v>0.8</v>
      </c>
      <c r="K65" t="s">
        <v>22</v>
      </c>
      <c r="L65" t="s">
        <v>21</v>
      </c>
      <c r="M65" s="2">
        <v>114967.345</v>
      </c>
      <c r="N65" s="4">
        <v>25.322828099999999</v>
      </c>
      <c r="O65" s="5">
        <f>EnergyDemand__2_18[[#This Row],[Demand]]*EnergyDemand__2_18[[#This Row],[RRP AUD$]]</f>
        <v>2911298.3145483942</v>
      </c>
      <c r="P65" s="57">
        <f>IF(EnergyDemand__2_18[[#This Row],[School Day]]="Y",EnergyDemand__2_18[[#This Row],[Demand]],NA())</f>
        <v>114967.345</v>
      </c>
      <c r="Q65" s="57" t="e">
        <f>IF(EnergyDemand__2_18[[#This Row],[School Day]]="N",EnergyDemand__2_18[[#This Row],[Demand]],NA())</f>
        <v>#N/A</v>
      </c>
      <c r="R65" s="57" t="e">
        <f>IF(EnergyDemand__2_18[[#This Row],[Holiday]]="Y",EnergyDemand__2_18[[#This Row],[Demand]],NA())</f>
        <v>#N/A</v>
      </c>
      <c r="S65" s="57">
        <f>IF(AND( EnergyDemand__2_18[[#This Row],[Holiday]]="N", EnergyDemand__2_18[[#This Row],[Day ]] &lt;&gt; "Saturday", EnergyDemand__2_18[[#This Row],[Day ]] &lt;&gt; "Sunday"),EnergyDemand__2_18[[#This Row],[Demand]],NA())</f>
        <v>114967.345</v>
      </c>
    </row>
    <row r="66" spans="1:19" x14ac:dyDescent="0.3">
      <c r="A66" s="3">
        <v>42069</v>
      </c>
      <c r="B66" s="3" t="str">
        <f t="shared" ref="B66:B129" si="1">"Q" &amp;INT((MONTH(A66)+2)/3) &amp; "-" &amp; YEAR(A66)</f>
        <v>Q1-2015</v>
      </c>
      <c r="C66" t="s">
        <v>11</v>
      </c>
      <c r="D66">
        <v>10</v>
      </c>
      <c r="E66" t="s">
        <v>4</v>
      </c>
      <c r="F66">
        <v>2015</v>
      </c>
      <c r="G66">
        <v>14.1</v>
      </c>
      <c r="H66">
        <v>21.1</v>
      </c>
      <c r="I66">
        <v>10.8</v>
      </c>
      <c r="J66">
        <v>0.2</v>
      </c>
      <c r="K66" t="s">
        <v>22</v>
      </c>
      <c r="L66" t="s">
        <v>21</v>
      </c>
      <c r="M66" s="2">
        <v>117053.75</v>
      </c>
      <c r="N66" s="4">
        <v>27.750521689999999</v>
      </c>
      <c r="O66" s="5">
        <f>EnergyDemand__2_18[[#This Row],[Demand]]*EnergyDemand__2_18[[#This Row],[RRP AUD$]]</f>
        <v>3248302.6282708375</v>
      </c>
      <c r="P66" s="57">
        <f>IF(EnergyDemand__2_18[[#This Row],[School Day]]="Y",EnergyDemand__2_18[[#This Row],[Demand]],NA())</f>
        <v>117053.75</v>
      </c>
      <c r="Q66" s="57" t="e">
        <f>IF(EnergyDemand__2_18[[#This Row],[School Day]]="N",EnergyDemand__2_18[[#This Row],[Demand]],NA())</f>
        <v>#N/A</v>
      </c>
      <c r="R66" s="57" t="e">
        <f>IF(EnergyDemand__2_18[[#This Row],[Holiday]]="Y",EnergyDemand__2_18[[#This Row],[Demand]],NA())</f>
        <v>#N/A</v>
      </c>
      <c r="S66" s="57">
        <f>IF(AND( EnergyDemand__2_18[[#This Row],[Holiday]]="N", EnergyDemand__2_18[[#This Row],[Day ]] &lt;&gt; "Saturday", EnergyDemand__2_18[[#This Row],[Day ]] &lt;&gt; "Sunday"),EnergyDemand__2_18[[#This Row],[Demand]],NA())</f>
        <v>117053.75</v>
      </c>
    </row>
    <row r="67" spans="1:19" x14ac:dyDescent="0.3">
      <c r="A67" s="3">
        <v>42070</v>
      </c>
      <c r="B67" s="3" t="str">
        <f t="shared" si="1"/>
        <v>Q1-2015</v>
      </c>
      <c r="C67" t="s">
        <v>11</v>
      </c>
      <c r="D67">
        <v>10</v>
      </c>
      <c r="E67" t="s">
        <v>5</v>
      </c>
      <c r="F67">
        <v>2015</v>
      </c>
      <c r="G67">
        <v>15.4</v>
      </c>
      <c r="H67">
        <v>22.6</v>
      </c>
      <c r="I67">
        <v>10.8</v>
      </c>
      <c r="J67">
        <v>0.2</v>
      </c>
      <c r="K67" t="s">
        <v>22</v>
      </c>
      <c r="L67" t="s">
        <v>21</v>
      </c>
      <c r="M67" s="2">
        <v>108344.575</v>
      </c>
      <c r="N67" s="4">
        <v>22.113214540000001</v>
      </c>
      <c r="O67" s="5">
        <f>EnergyDemand__2_18[[#This Row],[Demand]]*EnergyDemand__2_18[[#This Row],[RRP AUD$]]</f>
        <v>2395846.8312201207</v>
      </c>
      <c r="P67" s="57">
        <f>IF(EnergyDemand__2_18[[#This Row],[School Day]]="Y",EnergyDemand__2_18[[#This Row],[Demand]],NA())</f>
        <v>108344.575</v>
      </c>
      <c r="Q67" s="57" t="e">
        <f>IF(EnergyDemand__2_18[[#This Row],[School Day]]="N",EnergyDemand__2_18[[#This Row],[Demand]],NA())</f>
        <v>#N/A</v>
      </c>
      <c r="R67" s="57" t="e">
        <f>IF(EnergyDemand__2_18[[#This Row],[Holiday]]="Y",EnergyDemand__2_18[[#This Row],[Demand]],NA())</f>
        <v>#N/A</v>
      </c>
      <c r="S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8" spans="1:19" x14ac:dyDescent="0.3">
      <c r="A68" s="3">
        <v>42071</v>
      </c>
      <c r="B68" s="3" t="str">
        <f t="shared" si="1"/>
        <v>Q1-2015</v>
      </c>
      <c r="C68" t="s">
        <v>11</v>
      </c>
      <c r="D68">
        <v>10</v>
      </c>
      <c r="E68" t="s">
        <v>6</v>
      </c>
      <c r="F68">
        <v>2015</v>
      </c>
      <c r="G68">
        <v>16.2</v>
      </c>
      <c r="H68">
        <v>24.4</v>
      </c>
      <c r="I68">
        <v>20.399999999999999</v>
      </c>
      <c r="J68">
        <v>0</v>
      </c>
      <c r="K68" t="s">
        <v>22</v>
      </c>
      <c r="L68" t="s">
        <v>21</v>
      </c>
      <c r="M68" s="2">
        <v>106348.78</v>
      </c>
      <c r="N68" s="4">
        <v>20.57443413</v>
      </c>
      <c r="O68" s="5">
        <f>EnergyDemand__2_18[[#This Row],[Demand]]*EnergyDemand__2_18[[#This Row],[RRP AUD$]]</f>
        <v>2188065.9689158616</v>
      </c>
      <c r="P68" s="57">
        <f>IF(EnergyDemand__2_18[[#This Row],[School Day]]="Y",EnergyDemand__2_18[[#This Row],[Demand]],NA())</f>
        <v>106348.78</v>
      </c>
      <c r="Q68" s="57" t="e">
        <f>IF(EnergyDemand__2_18[[#This Row],[School Day]]="N",EnergyDemand__2_18[[#This Row],[Demand]],NA())</f>
        <v>#N/A</v>
      </c>
      <c r="R68" s="57" t="e">
        <f>IF(EnergyDemand__2_18[[#This Row],[Holiday]]="Y",EnergyDemand__2_18[[#This Row],[Demand]],NA())</f>
        <v>#N/A</v>
      </c>
      <c r="S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9" spans="1:19" x14ac:dyDescent="0.3">
      <c r="A69" s="3">
        <v>42072</v>
      </c>
      <c r="B69" s="3" t="str">
        <f t="shared" si="1"/>
        <v>Q1-2015</v>
      </c>
      <c r="C69" t="s">
        <v>11</v>
      </c>
      <c r="D69">
        <v>11</v>
      </c>
      <c r="E69" t="s">
        <v>7</v>
      </c>
      <c r="F69">
        <v>2015</v>
      </c>
      <c r="G69">
        <v>14.4</v>
      </c>
      <c r="H69">
        <v>23.8</v>
      </c>
      <c r="I69">
        <v>18.600000000000001</v>
      </c>
      <c r="J69">
        <v>0</v>
      </c>
      <c r="K69" t="s">
        <v>22</v>
      </c>
      <c r="L69" t="s">
        <v>22</v>
      </c>
      <c r="M69" s="2">
        <v>108282.48</v>
      </c>
      <c r="N69" s="4">
        <v>23.80806827</v>
      </c>
      <c r="O69" s="5">
        <f>EnergyDemand__2_18[[#This Row],[Demand]]*EnergyDemand__2_18[[#This Row],[RRP AUD$]]</f>
        <v>2577996.6762849092</v>
      </c>
      <c r="P69" s="57">
        <f>IF(EnergyDemand__2_18[[#This Row],[School Day]]="Y",EnergyDemand__2_18[[#This Row],[Demand]],NA())</f>
        <v>108282.48</v>
      </c>
      <c r="Q69" s="57" t="e">
        <f>IF(EnergyDemand__2_18[[#This Row],[School Day]]="N",EnergyDemand__2_18[[#This Row],[Demand]],NA())</f>
        <v>#N/A</v>
      </c>
      <c r="R69" s="57">
        <f>IF(EnergyDemand__2_18[[#This Row],[Holiday]]="Y",EnergyDemand__2_18[[#This Row],[Demand]],NA())</f>
        <v>108282.48</v>
      </c>
      <c r="S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0" spans="1:19" x14ac:dyDescent="0.3">
      <c r="A70" s="3">
        <v>42073</v>
      </c>
      <c r="B70" s="3" t="str">
        <f t="shared" si="1"/>
        <v>Q1-2015</v>
      </c>
      <c r="C70" t="s">
        <v>11</v>
      </c>
      <c r="D70">
        <v>11</v>
      </c>
      <c r="E70" t="s">
        <v>8</v>
      </c>
      <c r="F70">
        <v>2015</v>
      </c>
      <c r="G70">
        <v>16.2</v>
      </c>
      <c r="H70">
        <v>21.7</v>
      </c>
      <c r="I70">
        <v>22.1</v>
      </c>
      <c r="J70">
        <v>0</v>
      </c>
      <c r="K70" t="s">
        <v>22</v>
      </c>
      <c r="L70" t="s">
        <v>21</v>
      </c>
      <c r="M70" s="2">
        <v>125828.53</v>
      </c>
      <c r="N70" s="4">
        <v>31.763749180000001</v>
      </c>
      <c r="O70" s="5">
        <f>EnergyDemand__2_18[[#This Row],[Demand]]*EnergyDemand__2_18[[#This Row],[RRP AUD$]]</f>
        <v>3996785.8666081056</v>
      </c>
      <c r="P70" s="57">
        <f>IF(EnergyDemand__2_18[[#This Row],[School Day]]="Y",EnergyDemand__2_18[[#This Row],[Demand]],NA())</f>
        <v>125828.53</v>
      </c>
      <c r="Q70" s="57" t="e">
        <f>IF(EnergyDemand__2_18[[#This Row],[School Day]]="N",EnergyDemand__2_18[[#This Row],[Demand]],NA())</f>
        <v>#N/A</v>
      </c>
      <c r="R70" s="57" t="e">
        <f>IF(EnergyDemand__2_18[[#This Row],[Holiday]]="Y",EnergyDemand__2_18[[#This Row],[Demand]],NA())</f>
        <v>#N/A</v>
      </c>
      <c r="S70" s="57">
        <f>IF(AND( EnergyDemand__2_18[[#This Row],[Holiday]]="N", EnergyDemand__2_18[[#This Row],[Day ]] &lt;&gt; "Saturday", EnergyDemand__2_18[[#This Row],[Day ]] &lt;&gt; "Sunday"),EnergyDemand__2_18[[#This Row],[Demand]],NA())</f>
        <v>125828.53</v>
      </c>
    </row>
    <row r="71" spans="1:19" x14ac:dyDescent="0.3">
      <c r="A71" s="3">
        <v>42074</v>
      </c>
      <c r="B71" s="3" t="str">
        <f t="shared" si="1"/>
        <v>Q1-2015</v>
      </c>
      <c r="C71" t="s">
        <v>11</v>
      </c>
      <c r="D71">
        <v>11</v>
      </c>
      <c r="E71" t="s">
        <v>9</v>
      </c>
      <c r="F71">
        <v>2015</v>
      </c>
      <c r="G71">
        <v>11.2</v>
      </c>
      <c r="H71">
        <v>23.8</v>
      </c>
      <c r="I71">
        <v>22.3</v>
      </c>
      <c r="J71">
        <v>0</v>
      </c>
      <c r="K71" t="s">
        <v>22</v>
      </c>
      <c r="L71" t="s">
        <v>21</v>
      </c>
      <c r="M71" s="2">
        <v>124418.41499999999</v>
      </c>
      <c r="N71" s="4">
        <v>33.59649288</v>
      </c>
      <c r="O71" s="5">
        <f>EnergyDemand__2_18[[#This Row],[Demand]]*EnergyDemand__2_18[[#This Row],[RRP AUD$]]</f>
        <v>4180022.3936883849</v>
      </c>
      <c r="P71" s="57">
        <f>IF(EnergyDemand__2_18[[#This Row],[School Day]]="Y",EnergyDemand__2_18[[#This Row],[Demand]],NA())</f>
        <v>124418.41499999999</v>
      </c>
      <c r="Q71" s="57" t="e">
        <f>IF(EnergyDemand__2_18[[#This Row],[School Day]]="N",EnergyDemand__2_18[[#This Row],[Demand]],NA())</f>
        <v>#N/A</v>
      </c>
      <c r="R71" s="57" t="e">
        <f>IF(EnergyDemand__2_18[[#This Row],[Holiday]]="Y",EnergyDemand__2_18[[#This Row],[Demand]],NA())</f>
        <v>#N/A</v>
      </c>
      <c r="S71" s="57">
        <f>IF(AND( EnergyDemand__2_18[[#This Row],[Holiday]]="N", EnergyDemand__2_18[[#This Row],[Day ]] &lt;&gt; "Saturday", EnergyDemand__2_18[[#This Row],[Day ]] &lt;&gt; "Sunday"),EnergyDemand__2_18[[#This Row],[Demand]],NA())</f>
        <v>124418.41499999999</v>
      </c>
    </row>
    <row r="72" spans="1:19" x14ac:dyDescent="0.3">
      <c r="A72" s="3">
        <v>42075</v>
      </c>
      <c r="B72" s="3" t="str">
        <f t="shared" si="1"/>
        <v>Q1-2015</v>
      </c>
      <c r="C72" t="s">
        <v>11</v>
      </c>
      <c r="D72">
        <v>11</v>
      </c>
      <c r="E72" t="s">
        <v>3</v>
      </c>
      <c r="F72">
        <v>2015</v>
      </c>
      <c r="G72">
        <v>13</v>
      </c>
      <c r="H72">
        <v>19.899999999999999</v>
      </c>
      <c r="I72">
        <v>18.7</v>
      </c>
      <c r="J72">
        <v>0</v>
      </c>
      <c r="K72" t="s">
        <v>22</v>
      </c>
      <c r="L72" t="s">
        <v>21</v>
      </c>
      <c r="M72" s="2">
        <v>121683.65</v>
      </c>
      <c r="N72" s="4">
        <v>26.040505889999999</v>
      </c>
      <c r="O72" s="5">
        <f>EnergyDemand__2_18[[#This Row],[Demand]]*EnergyDemand__2_18[[#This Row],[RRP AUD$]]</f>
        <v>3168703.8045416982</v>
      </c>
      <c r="P72" s="57">
        <f>IF(EnergyDemand__2_18[[#This Row],[School Day]]="Y",EnergyDemand__2_18[[#This Row],[Demand]],NA())</f>
        <v>121683.65</v>
      </c>
      <c r="Q72" s="57" t="e">
        <f>IF(EnergyDemand__2_18[[#This Row],[School Day]]="N",EnergyDemand__2_18[[#This Row],[Demand]],NA())</f>
        <v>#N/A</v>
      </c>
      <c r="R72" s="57" t="e">
        <f>IF(EnergyDemand__2_18[[#This Row],[Holiday]]="Y",EnergyDemand__2_18[[#This Row],[Demand]],NA())</f>
        <v>#N/A</v>
      </c>
      <c r="S72" s="57">
        <f>IF(AND( EnergyDemand__2_18[[#This Row],[Holiday]]="N", EnergyDemand__2_18[[#This Row],[Day ]] &lt;&gt; "Saturday", EnergyDemand__2_18[[#This Row],[Day ]] &lt;&gt; "Sunday"),EnergyDemand__2_18[[#This Row],[Demand]],NA())</f>
        <v>121683.65</v>
      </c>
    </row>
    <row r="73" spans="1:19" x14ac:dyDescent="0.3">
      <c r="A73" s="3">
        <v>42076</v>
      </c>
      <c r="B73" s="3" t="str">
        <f t="shared" si="1"/>
        <v>Q1-2015</v>
      </c>
      <c r="C73" t="s">
        <v>11</v>
      </c>
      <c r="D73">
        <v>11</v>
      </c>
      <c r="E73" t="s">
        <v>4</v>
      </c>
      <c r="F73">
        <v>2015</v>
      </c>
      <c r="G73">
        <v>14.4</v>
      </c>
      <c r="H73">
        <v>20.399999999999999</v>
      </c>
      <c r="I73">
        <v>21.2</v>
      </c>
      <c r="J73">
        <v>0</v>
      </c>
      <c r="K73" t="s">
        <v>22</v>
      </c>
      <c r="L73" t="s">
        <v>21</v>
      </c>
      <c r="M73" s="2">
        <v>120929.815</v>
      </c>
      <c r="N73" s="4">
        <v>24.195363230000002</v>
      </c>
      <c r="O73" s="5">
        <f>EnergyDemand__2_18[[#This Row],[Demand]]*EnergyDemand__2_18[[#This Row],[RRP AUD$]]</f>
        <v>2925940.7992617027</v>
      </c>
      <c r="P73" s="57">
        <f>IF(EnergyDemand__2_18[[#This Row],[School Day]]="Y",EnergyDemand__2_18[[#This Row],[Demand]],NA())</f>
        <v>120929.815</v>
      </c>
      <c r="Q73" s="57" t="e">
        <f>IF(EnergyDemand__2_18[[#This Row],[School Day]]="N",EnergyDemand__2_18[[#This Row],[Demand]],NA())</f>
        <v>#N/A</v>
      </c>
      <c r="R73" s="57" t="e">
        <f>IF(EnergyDemand__2_18[[#This Row],[Holiday]]="Y",EnergyDemand__2_18[[#This Row],[Demand]],NA())</f>
        <v>#N/A</v>
      </c>
      <c r="S73" s="57">
        <f>IF(AND( EnergyDemand__2_18[[#This Row],[Holiday]]="N", EnergyDemand__2_18[[#This Row],[Day ]] &lt;&gt; "Saturday", EnergyDemand__2_18[[#This Row],[Day ]] &lt;&gt; "Sunday"),EnergyDemand__2_18[[#This Row],[Demand]],NA())</f>
        <v>120929.815</v>
      </c>
    </row>
    <row r="74" spans="1:19" x14ac:dyDescent="0.3">
      <c r="A74" s="3">
        <v>42077</v>
      </c>
      <c r="B74" s="3" t="str">
        <f t="shared" si="1"/>
        <v>Q1-2015</v>
      </c>
      <c r="C74" t="s">
        <v>11</v>
      </c>
      <c r="D74">
        <v>11</v>
      </c>
      <c r="E74" t="s">
        <v>5</v>
      </c>
      <c r="F74">
        <v>2015</v>
      </c>
      <c r="G74">
        <v>9.4</v>
      </c>
      <c r="H74">
        <v>30.1</v>
      </c>
      <c r="I74">
        <v>20</v>
      </c>
      <c r="J74">
        <v>0</v>
      </c>
      <c r="K74" t="s">
        <v>22</v>
      </c>
      <c r="L74" t="s">
        <v>21</v>
      </c>
      <c r="M74" s="2">
        <v>108738.82</v>
      </c>
      <c r="N74" s="4">
        <v>17.394529559999999</v>
      </c>
      <c r="O74" s="5">
        <f>EnergyDemand__2_18[[#This Row],[Demand]]*EnergyDemand__2_18[[#This Row],[RRP AUD$]]</f>
        <v>1891460.6188095191</v>
      </c>
      <c r="P74" s="57">
        <f>IF(EnergyDemand__2_18[[#This Row],[School Day]]="Y",EnergyDemand__2_18[[#This Row],[Demand]],NA())</f>
        <v>108738.82</v>
      </c>
      <c r="Q74" s="57" t="e">
        <f>IF(EnergyDemand__2_18[[#This Row],[School Day]]="N",EnergyDemand__2_18[[#This Row],[Demand]],NA())</f>
        <v>#N/A</v>
      </c>
      <c r="R74" s="57" t="e">
        <f>IF(EnergyDemand__2_18[[#This Row],[Holiday]]="Y",EnergyDemand__2_18[[#This Row],[Demand]],NA())</f>
        <v>#N/A</v>
      </c>
      <c r="S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5" spans="1:19" x14ac:dyDescent="0.3">
      <c r="A75" s="3">
        <v>42078</v>
      </c>
      <c r="B75" s="3" t="str">
        <f t="shared" si="1"/>
        <v>Q1-2015</v>
      </c>
      <c r="C75" t="s">
        <v>11</v>
      </c>
      <c r="D75">
        <v>11</v>
      </c>
      <c r="E75" t="s">
        <v>6</v>
      </c>
      <c r="F75">
        <v>2015</v>
      </c>
      <c r="G75">
        <v>13.1</v>
      </c>
      <c r="H75">
        <v>18.3</v>
      </c>
      <c r="I75">
        <v>17.5</v>
      </c>
      <c r="J75">
        <v>2.2000000000000002</v>
      </c>
      <c r="K75" t="s">
        <v>22</v>
      </c>
      <c r="L75" t="s">
        <v>21</v>
      </c>
      <c r="M75" s="2">
        <v>100170.295</v>
      </c>
      <c r="N75" s="4">
        <v>14.373099399999999</v>
      </c>
      <c r="O75" s="5">
        <f>EnergyDemand__2_18[[#This Row],[Demand]]*EnergyDemand__2_18[[#This Row],[RRP AUD$]]</f>
        <v>1439757.606962323</v>
      </c>
      <c r="P75" s="57">
        <f>IF(EnergyDemand__2_18[[#This Row],[School Day]]="Y",EnergyDemand__2_18[[#This Row],[Demand]],NA())</f>
        <v>100170.295</v>
      </c>
      <c r="Q75" s="57" t="e">
        <f>IF(EnergyDemand__2_18[[#This Row],[School Day]]="N",EnergyDemand__2_18[[#This Row],[Demand]],NA())</f>
        <v>#N/A</v>
      </c>
      <c r="R75" s="57" t="e">
        <f>IF(EnergyDemand__2_18[[#This Row],[Holiday]]="Y",EnergyDemand__2_18[[#This Row],[Demand]],NA())</f>
        <v>#N/A</v>
      </c>
      <c r="S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6" spans="1:19" x14ac:dyDescent="0.3">
      <c r="A76" s="3">
        <v>42079</v>
      </c>
      <c r="B76" s="3" t="str">
        <f t="shared" si="1"/>
        <v>Q1-2015</v>
      </c>
      <c r="C76" t="s">
        <v>11</v>
      </c>
      <c r="D76">
        <v>12</v>
      </c>
      <c r="E76" t="s">
        <v>7</v>
      </c>
      <c r="F76">
        <v>2015</v>
      </c>
      <c r="G76">
        <v>10.5</v>
      </c>
      <c r="H76">
        <v>25.5</v>
      </c>
      <c r="I76">
        <v>14.5</v>
      </c>
      <c r="J76">
        <v>0</v>
      </c>
      <c r="K76" t="s">
        <v>22</v>
      </c>
      <c r="L76" t="s">
        <v>21</v>
      </c>
      <c r="M76" s="2">
        <v>123787.075</v>
      </c>
      <c r="N76" s="4">
        <v>22.66079993</v>
      </c>
      <c r="O76" s="5">
        <f>EnergyDemand__2_18[[#This Row],[Demand]]*EnergyDemand__2_18[[#This Row],[RRP AUD$]]</f>
        <v>2805114.1404949045</v>
      </c>
      <c r="P76" s="57">
        <f>IF(EnergyDemand__2_18[[#This Row],[School Day]]="Y",EnergyDemand__2_18[[#This Row],[Demand]],NA())</f>
        <v>123787.075</v>
      </c>
      <c r="Q76" s="57" t="e">
        <f>IF(EnergyDemand__2_18[[#This Row],[School Day]]="N",EnergyDemand__2_18[[#This Row],[Demand]],NA())</f>
        <v>#N/A</v>
      </c>
      <c r="R76" s="57" t="e">
        <f>IF(EnergyDemand__2_18[[#This Row],[Holiday]]="Y",EnergyDemand__2_18[[#This Row],[Demand]],NA())</f>
        <v>#N/A</v>
      </c>
      <c r="S76" s="57">
        <f>IF(AND( EnergyDemand__2_18[[#This Row],[Holiday]]="N", EnergyDemand__2_18[[#This Row],[Day ]] &lt;&gt; "Saturday", EnergyDemand__2_18[[#This Row],[Day ]] &lt;&gt; "Sunday"),EnergyDemand__2_18[[#This Row],[Demand]],NA())</f>
        <v>123787.075</v>
      </c>
    </row>
    <row r="77" spans="1:19" x14ac:dyDescent="0.3">
      <c r="A77" s="3">
        <v>42080</v>
      </c>
      <c r="B77" s="3" t="str">
        <f t="shared" si="1"/>
        <v>Q1-2015</v>
      </c>
      <c r="C77" t="s">
        <v>11</v>
      </c>
      <c r="D77">
        <v>12</v>
      </c>
      <c r="E77" t="s">
        <v>8</v>
      </c>
      <c r="F77">
        <v>2015</v>
      </c>
      <c r="G77">
        <v>13</v>
      </c>
      <c r="H77">
        <v>26.2</v>
      </c>
      <c r="I77">
        <v>4.8</v>
      </c>
      <c r="J77">
        <v>0</v>
      </c>
      <c r="K77" t="s">
        <v>22</v>
      </c>
      <c r="L77" t="s">
        <v>21</v>
      </c>
      <c r="M77" s="2">
        <v>125600.86</v>
      </c>
      <c r="N77" s="4">
        <v>21.38556947</v>
      </c>
      <c r="O77" s="5">
        <f>EnergyDemand__2_18[[#This Row],[Demand]]*EnergyDemand__2_18[[#This Row],[RRP AUD$]]</f>
        <v>2686045.9170217444</v>
      </c>
      <c r="P77" s="57">
        <f>IF(EnergyDemand__2_18[[#This Row],[School Day]]="Y",EnergyDemand__2_18[[#This Row],[Demand]],NA())</f>
        <v>125600.86</v>
      </c>
      <c r="Q77" s="57" t="e">
        <f>IF(EnergyDemand__2_18[[#This Row],[School Day]]="N",EnergyDemand__2_18[[#This Row],[Demand]],NA())</f>
        <v>#N/A</v>
      </c>
      <c r="R77" s="57" t="e">
        <f>IF(EnergyDemand__2_18[[#This Row],[Holiday]]="Y",EnergyDemand__2_18[[#This Row],[Demand]],NA())</f>
        <v>#N/A</v>
      </c>
      <c r="S77" s="57">
        <f>IF(AND( EnergyDemand__2_18[[#This Row],[Holiday]]="N", EnergyDemand__2_18[[#This Row],[Day ]] &lt;&gt; "Saturday", EnergyDemand__2_18[[#This Row],[Day ]] &lt;&gt; "Sunday"),EnergyDemand__2_18[[#This Row],[Demand]],NA())</f>
        <v>125600.86</v>
      </c>
    </row>
    <row r="78" spans="1:19" x14ac:dyDescent="0.3">
      <c r="A78" s="3">
        <v>42081</v>
      </c>
      <c r="B78" s="3" t="str">
        <f t="shared" si="1"/>
        <v>Q1-2015</v>
      </c>
      <c r="C78" t="s">
        <v>11</v>
      </c>
      <c r="D78">
        <v>12</v>
      </c>
      <c r="E78" t="s">
        <v>9</v>
      </c>
      <c r="F78">
        <v>2015</v>
      </c>
      <c r="G78">
        <v>17.8</v>
      </c>
      <c r="H78">
        <v>24.4</v>
      </c>
      <c r="I78">
        <v>9.4</v>
      </c>
      <c r="J78">
        <v>1.4</v>
      </c>
      <c r="K78" t="s">
        <v>22</v>
      </c>
      <c r="L78" t="s">
        <v>21</v>
      </c>
      <c r="M78" s="2">
        <v>127975.815</v>
      </c>
      <c r="N78" s="4">
        <v>24.43863773</v>
      </c>
      <c r="O78" s="5">
        <f>EnergyDemand__2_18[[#This Row],[Demand]]*EnergyDemand__2_18[[#This Row],[RRP AUD$]]</f>
        <v>3127554.5809864998</v>
      </c>
      <c r="P78" s="57">
        <f>IF(EnergyDemand__2_18[[#This Row],[School Day]]="Y",EnergyDemand__2_18[[#This Row],[Demand]],NA())</f>
        <v>127975.815</v>
      </c>
      <c r="Q78" s="57" t="e">
        <f>IF(EnergyDemand__2_18[[#This Row],[School Day]]="N",EnergyDemand__2_18[[#This Row],[Demand]],NA())</f>
        <v>#N/A</v>
      </c>
      <c r="R78" s="57" t="e">
        <f>IF(EnergyDemand__2_18[[#This Row],[Holiday]]="Y",EnergyDemand__2_18[[#This Row],[Demand]],NA())</f>
        <v>#N/A</v>
      </c>
      <c r="S78" s="57">
        <f>IF(AND( EnergyDemand__2_18[[#This Row],[Holiday]]="N", EnergyDemand__2_18[[#This Row],[Day ]] &lt;&gt; "Saturday", EnergyDemand__2_18[[#This Row],[Day ]] &lt;&gt; "Sunday"),EnergyDemand__2_18[[#This Row],[Demand]],NA())</f>
        <v>127975.815</v>
      </c>
    </row>
    <row r="79" spans="1:19" x14ac:dyDescent="0.3">
      <c r="A79" s="3">
        <v>42082</v>
      </c>
      <c r="B79" s="3" t="str">
        <f t="shared" si="1"/>
        <v>Q1-2015</v>
      </c>
      <c r="C79" t="s">
        <v>11</v>
      </c>
      <c r="D79">
        <v>12</v>
      </c>
      <c r="E79" t="s">
        <v>3</v>
      </c>
      <c r="F79">
        <v>2015</v>
      </c>
      <c r="G79">
        <v>16.5</v>
      </c>
      <c r="H79">
        <v>33.5</v>
      </c>
      <c r="I79">
        <v>15.1</v>
      </c>
      <c r="J79">
        <v>0</v>
      </c>
      <c r="K79" t="s">
        <v>22</v>
      </c>
      <c r="L79" t="s">
        <v>21</v>
      </c>
      <c r="M79" s="2">
        <v>128319.45</v>
      </c>
      <c r="N79" s="4">
        <v>24.568240979999999</v>
      </c>
      <c r="O79" s="5">
        <f>EnergyDemand__2_18[[#This Row],[Demand]]*EnergyDemand__2_18[[#This Row],[RRP AUD$]]</f>
        <v>3152583.1700210609</v>
      </c>
      <c r="P79" s="57">
        <f>IF(EnergyDemand__2_18[[#This Row],[School Day]]="Y",EnergyDemand__2_18[[#This Row],[Demand]],NA())</f>
        <v>128319.45</v>
      </c>
      <c r="Q79" s="57" t="e">
        <f>IF(EnergyDemand__2_18[[#This Row],[School Day]]="N",EnergyDemand__2_18[[#This Row],[Demand]],NA())</f>
        <v>#N/A</v>
      </c>
      <c r="R79" s="57" t="e">
        <f>IF(EnergyDemand__2_18[[#This Row],[Holiday]]="Y",EnergyDemand__2_18[[#This Row],[Demand]],NA())</f>
        <v>#N/A</v>
      </c>
      <c r="S79" s="57">
        <f>IF(AND( EnergyDemand__2_18[[#This Row],[Holiday]]="N", EnergyDemand__2_18[[#This Row],[Day ]] &lt;&gt; "Saturday", EnergyDemand__2_18[[#This Row],[Day ]] &lt;&gt; "Sunday"),EnergyDemand__2_18[[#This Row],[Demand]],NA())</f>
        <v>128319.45</v>
      </c>
    </row>
    <row r="80" spans="1:19" x14ac:dyDescent="0.3">
      <c r="A80" s="3">
        <v>42083</v>
      </c>
      <c r="B80" s="3" t="str">
        <f t="shared" si="1"/>
        <v>Q1-2015</v>
      </c>
      <c r="C80" t="s">
        <v>11</v>
      </c>
      <c r="D80">
        <v>12</v>
      </c>
      <c r="E80" t="s">
        <v>4</v>
      </c>
      <c r="F80">
        <v>2015</v>
      </c>
      <c r="G80">
        <v>14.2</v>
      </c>
      <c r="H80">
        <v>19.600000000000001</v>
      </c>
      <c r="I80">
        <v>19.899999999999999</v>
      </c>
      <c r="J80">
        <v>0</v>
      </c>
      <c r="K80" t="s">
        <v>22</v>
      </c>
      <c r="L80" t="s">
        <v>21</v>
      </c>
      <c r="M80" s="2">
        <v>119491.32</v>
      </c>
      <c r="N80" s="4">
        <v>24.06816285</v>
      </c>
      <c r="O80" s="5">
        <f>EnergyDemand__2_18[[#This Row],[Demand]]*EnergyDemand__2_18[[#This Row],[RRP AUD$]]</f>
        <v>2875936.5489214621</v>
      </c>
      <c r="P80" s="57">
        <f>IF(EnergyDemand__2_18[[#This Row],[School Day]]="Y",EnergyDemand__2_18[[#This Row],[Demand]],NA())</f>
        <v>119491.32</v>
      </c>
      <c r="Q80" s="57" t="e">
        <f>IF(EnergyDemand__2_18[[#This Row],[School Day]]="N",EnergyDemand__2_18[[#This Row],[Demand]],NA())</f>
        <v>#N/A</v>
      </c>
      <c r="R80" s="57" t="e">
        <f>IF(EnergyDemand__2_18[[#This Row],[Holiday]]="Y",EnergyDemand__2_18[[#This Row],[Demand]],NA())</f>
        <v>#N/A</v>
      </c>
      <c r="S80" s="57">
        <f>IF(AND( EnergyDemand__2_18[[#This Row],[Holiday]]="N", EnergyDemand__2_18[[#This Row],[Day ]] &lt;&gt; "Saturday", EnergyDemand__2_18[[#This Row],[Day ]] &lt;&gt; "Sunday"),EnergyDemand__2_18[[#This Row],[Demand]],NA())</f>
        <v>119491.32</v>
      </c>
    </row>
    <row r="81" spans="1:19" x14ac:dyDescent="0.3">
      <c r="A81" s="3">
        <v>42084</v>
      </c>
      <c r="B81" s="3" t="str">
        <f t="shared" si="1"/>
        <v>Q1-2015</v>
      </c>
      <c r="C81" t="s">
        <v>11</v>
      </c>
      <c r="D81">
        <v>12</v>
      </c>
      <c r="E81" t="s">
        <v>5</v>
      </c>
      <c r="F81">
        <v>2015</v>
      </c>
      <c r="G81">
        <v>11.9</v>
      </c>
      <c r="H81">
        <v>22.7</v>
      </c>
      <c r="I81">
        <v>20.8</v>
      </c>
      <c r="J81">
        <v>0</v>
      </c>
      <c r="K81" t="s">
        <v>22</v>
      </c>
      <c r="L81" t="s">
        <v>21</v>
      </c>
      <c r="M81" s="2">
        <v>106754.8</v>
      </c>
      <c r="N81" s="4">
        <v>20.473714609999998</v>
      </c>
      <c r="O81" s="5">
        <f>EnergyDemand__2_18[[#This Row],[Demand]]*EnergyDemand__2_18[[#This Row],[RRP AUD$]]</f>
        <v>2185667.3084476278</v>
      </c>
      <c r="P81" s="57">
        <f>IF(EnergyDemand__2_18[[#This Row],[School Day]]="Y",EnergyDemand__2_18[[#This Row],[Demand]],NA())</f>
        <v>106754.8</v>
      </c>
      <c r="Q81" s="57" t="e">
        <f>IF(EnergyDemand__2_18[[#This Row],[School Day]]="N",EnergyDemand__2_18[[#This Row],[Demand]],NA())</f>
        <v>#N/A</v>
      </c>
      <c r="R81" s="57" t="e">
        <f>IF(EnergyDemand__2_18[[#This Row],[Holiday]]="Y",EnergyDemand__2_18[[#This Row],[Demand]],NA())</f>
        <v>#N/A</v>
      </c>
      <c r="S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2" spans="1:19" x14ac:dyDescent="0.3">
      <c r="A82" s="3">
        <v>42085</v>
      </c>
      <c r="B82" s="3" t="str">
        <f t="shared" si="1"/>
        <v>Q1-2015</v>
      </c>
      <c r="C82" t="s">
        <v>11</v>
      </c>
      <c r="D82">
        <v>12</v>
      </c>
      <c r="E82" t="s">
        <v>6</v>
      </c>
      <c r="F82">
        <v>2015</v>
      </c>
      <c r="G82">
        <v>11.3</v>
      </c>
      <c r="H82">
        <v>28.8</v>
      </c>
      <c r="I82">
        <v>19.899999999999999</v>
      </c>
      <c r="J82">
        <v>0</v>
      </c>
      <c r="K82" t="s">
        <v>22</v>
      </c>
      <c r="L82" t="s">
        <v>21</v>
      </c>
      <c r="M82" s="2">
        <v>106555.03</v>
      </c>
      <c r="N82" s="4">
        <v>18.918695589999999</v>
      </c>
      <c r="O82" s="5">
        <f>EnergyDemand__2_18[[#This Row],[Demand]]*EnergyDemand__2_18[[#This Row],[RRP AUD$]]</f>
        <v>2015882.1761533176</v>
      </c>
      <c r="P82" s="57">
        <f>IF(EnergyDemand__2_18[[#This Row],[School Day]]="Y",EnergyDemand__2_18[[#This Row],[Demand]],NA())</f>
        <v>106555.03</v>
      </c>
      <c r="Q82" s="57" t="e">
        <f>IF(EnergyDemand__2_18[[#This Row],[School Day]]="N",EnergyDemand__2_18[[#This Row],[Demand]],NA())</f>
        <v>#N/A</v>
      </c>
      <c r="R82" s="57" t="e">
        <f>IF(EnergyDemand__2_18[[#This Row],[Holiday]]="Y",EnergyDemand__2_18[[#This Row],[Demand]],NA())</f>
        <v>#N/A</v>
      </c>
      <c r="S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" spans="1:19" x14ac:dyDescent="0.3">
      <c r="A83" s="3">
        <v>42086</v>
      </c>
      <c r="B83" s="3" t="str">
        <f t="shared" si="1"/>
        <v>Q1-2015</v>
      </c>
      <c r="C83" t="s">
        <v>11</v>
      </c>
      <c r="D83">
        <v>13</v>
      </c>
      <c r="E83" t="s">
        <v>7</v>
      </c>
      <c r="F83">
        <v>2015</v>
      </c>
      <c r="G83">
        <v>13.6</v>
      </c>
      <c r="H83">
        <v>27</v>
      </c>
      <c r="I83">
        <v>3.9</v>
      </c>
      <c r="J83">
        <v>0</v>
      </c>
      <c r="K83" t="s">
        <v>22</v>
      </c>
      <c r="L83" t="s">
        <v>21</v>
      </c>
      <c r="M83" s="2">
        <v>122810.05</v>
      </c>
      <c r="N83" s="4">
        <v>26.68562798</v>
      </c>
      <c r="O83" s="5">
        <f>EnergyDemand__2_18[[#This Row],[Demand]]*EnergyDemand__2_18[[#This Row],[RRP AUD$]]</f>
        <v>3277263.3065051991</v>
      </c>
      <c r="P83" s="57">
        <f>IF(EnergyDemand__2_18[[#This Row],[School Day]]="Y",EnergyDemand__2_18[[#This Row],[Demand]],NA())</f>
        <v>122810.05</v>
      </c>
      <c r="Q83" s="57" t="e">
        <f>IF(EnergyDemand__2_18[[#This Row],[School Day]]="N",EnergyDemand__2_18[[#This Row],[Demand]],NA())</f>
        <v>#N/A</v>
      </c>
      <c r="R83" s="57" t="e">
        <f>IF(EnergyDemand__2_18[[#This Row],[Holiday]]="Y",EnergyDemand__2_18[[#This Row],[Demand]],NA())</f>
        <v>#N/A</v>
      </c>
      <c r="S83" s="57">
        <f>IF(AND( EnergyDemand__2_18[[#This Row],[Holiday]]="N", EnergyDemand__2_18[[#This Row],[Day ]] &lt;&gt; "Saturday", EnergyDemand__2_18[[#This Row],[Day ]] &lt;&gt; "Sunday"),EnergyDemand__2_18[[#This Row],[Demand]],NA())</f>
        <v>122810.05</v>
      </c>
    </row>
    <row r="84" spans="1:19" x14ac:dyDescent="0.3">
      <c r="A84" s="3">
        <v>42087</v>
      </c>
      <c r="B84" s="3" t="str">
        <f t="shared" si="1"/>
        <v>Q1-2015</v>
      </c>
      <c r="C84" t="s">
        <v>11</v>
      </c>
      <c r="D84">
        <v>13</v>
      </c>
      <c r="E84" t="s">
        <v>8</v>
      </c>
      <c r="F84">
        <v>2015</v>
      </c>
      <c r="G84">
        <v>12.6</v>
      </c>
      <c r="H84">
        <v>15.3</v>
      </c>
      <c r="I84">
        <v>3.8</v>
      </c>
      <c r="J84">
        <v>1.4</v>
      </c>
      <c r="K84" t="s">
        <v>22</v>
      </c>
      <c r="L84" t="s">
        <v>21</v>
      </c>
      <c r="M84" s="2">
        <v>123234.935</v>
      </c>
      <c r="N84" s="4">
        <v>34.05849946</v>
      </c>
      <c r="O84" s="5">
        <f>EnergyDemand__2_18[[#This Row],[Demand]]*EnergyDemand__2_18[[#This Row],[RRP AUD$]]</f>
        <v>4197196.9671506351</v>
      </c>
      <c r="P84" s="57">
        <f>IF(EnergyDemand__2_18[[#This Row],[School Day]]="Y",EnergyDemand__2_18[[#This Row],[Demand]],NA())</f>
        <v>123234.935</v>
      </c>
      <c r="Q84" s="57" t="e">
        <f>IF(EnergyDemand__2_18[[#This Row],[School Day]]="N",EnergyDemand__2_18[[#This Row],[Demand]],NA())</f>
        <v>#N/A</v>
      </c>
      <c r="R84" s="57" t="e">
        <f>IF(EnergyDemand__2_18[[#This Row],[Holiday]]="Y",EnergyDemand__2_18[[#This Row],[Demand]],NA())</f>
        <v>#N/A</v>
      </c>
      <c r="S84" s="57">
        <f>IF(AND( EnergyDemand__2_18[[#This Row],[Holiday]]="N", EnergyDemand__2_18[[#This Row],[Day ]] &lt;&gt; "Saturday", EnergyDemand__2_18[[#This Row],[Day ]] &lt;&gt; "Sunday"),EnergyDemand__2_18[[#This Row],[Demand]],NA())</f>
        <v>123234.935</v>
      </c>
    </row>
    <row r="85" spans="1:19" x14ac:dyDescent="0.3">
      <c r="A85" s="3">
        <v>42088</v>
      </c>
      <c r="B85" s="3" t="str">
        <f t="shared" si="1"/>
        <v>Q1-2015</v>
      </c>
      <c r="C85" t="s">
        <v>11</v>
      </c>
      <c r="D85">
        <v>13</v>
      </c>
      <c r="E85" t="s">
        <v>9</v>
      </c>
      <c r="F85">
        <v>2015</v>
      </c>
      <c r="G85">
        <v>13</v>
      </c>
      <c r="H85">
        <v>20.399999999999999</v>
      </c>
      <c r="I85">
        <v>13.8</v>
      </c>
      <c r="J85">
        <v>0.4</v>
      </c>
      <c r="K85" t="s">
        <v>22</v>
      </c>
      <c r="L85" t="s">
        <v>21</v>
      </c>
      <c r="M85" s="2">
        <v>122268.86</v>
      </c>
      <c r="N85" s="4">
        <v>28.548754240000001</v>
      </c>
      <c r="O85" s="5">
        <f>EnergyDemand__2_18[[#This Row],[Demand]]*EnergyDemand__2_18[[#This Row],[RRP AUD$]]</f>
        <v>3490623.6353449663</v>
      </c>
      <c r="P85" s="57">
        <f>IF(EnergyDemand__2_18[[#This Row],[School Day]]="Y",EnergyDemand__2_18[[#This Row],[Demand]],NA())</f>
        <v>122268.86</v>
      </c>
      <c r="Q85" s="57" t="e">
        <f>IF(EnergyDemand__2_18[[#This Row],[School Day]]="N",EnergyDemand__2_18[[#This Row],[Demand]],NA())</f>
        <v>#N/A</v>
      </c>
      <c r="R85" s="57" t="e">
        <f>IF(EnergyDemand__2_18[[#This Row],[Holiday]]="Y",EnergyDemand__2_18[[#This Row],[Demand]],NA())</f>
        <v>#N/A</v>
      </c>
      <c r="S85" s="57">
        <f>IF(AND( EnergyDemand__2_18[[#This Row],[Holiday]]="N", EnergyDemand__2_18[[#This Row],[Day ]] &lt;&gt; "Saturday", EnergyDemand__2_18[[#This Row],[Day ]] &lt;&gt; "Sunday"),EnergyDemand__2_18[[#This Row],[Demand]],NA())</f>
        <v>122268.86</v>
      </c>
    </row>
    <row r="86" spans="1:19" x14ac:dyDescent="0.3">
      <c r="A86" s="3">
        <v>42089</v>
      </c>
      <c r="B86" s="3" t="str">
        <f t="shared" si="1"/>
        <v>Q1-2015</v>
      </c>
      <c r="C86" t="s">
        <v>11</v>
      </c>
      <c r="D86">
        <v>13</v>
      </c>
      <c r="E86" t="s">
        <v>3</v>
      </c>
      <c r="F86">
        <v>2015</v>
      </c>
      <c r="G86">
        <v>9.8000000000000007</v>
      </c>
      <c r="H86">
        <v>18</v>
      </c>
      <c r="I86">
        <v>9.9</v>
      </c>
      <c r="J86">
        <v>0.4</v>
      </c>
      <c r="K86" t="s">
        <v>22</v>
      </c>
      <c r="L86" t="s">
        <v>21</v>
      </c>
      <c r="M86" s="2">
        <v>121998.2</v>
      </c>
      <c r="N86" s="4">
        <v>21.971362899999999</v>
      </c>
      <c r="O86" s="5">
        <f>EnergyDemand__2_18[[#This Row],[Demand]]*EnergyDemand__2_18[[#This Row],[RRP AUD$]]</f>
        <v>2680466.7253467799</v>
      </c>
      <c r="P86" s="57">
        <f>IF(EnergyDemand__2_18[[#This Row],[School Day]]="Y",EnergyDemand__2_18[[#This Row],[Demand]],NA())</f>
        <v>121998.2</v>
      </c>
      <c r="Q86" s="57" t="e">
        <f>IF(EnergyDemand__2_18[[#This Row],[School Day]]="N",EnergyDemand__2_18[[#This Row],[Demand]],NA())</f>
        <v>#N/A</v>
      </c>
      <c r="R86" s="57" t="e">
        <f>IF(EnergyDemand__2_18[[#This Row],[Holiday]]="Y",EnergyDemand__2_18[[#This Row],[Demand]],NA())</f>
        <v>#N/A</v>
      </c>
      <c r="S86" s="57">
        <f>IF(AND( EnergyDemand__2_18[[#This Row],[Holiday]]="N", EnergyDemand__2_18[[#This Row],[Day ]] &lt;&gt; "Saturday", EnergyDemand__2_18[[#This Row],[Day ]] &lt;&gt; "Sunday"),EnergyDemand__2_18[[#This Row],[Demand]],NA())</f>
        <v>121998.2</v>
      </c>
    </row>
    <row r="87" spans="1:19" x14ac:dyDescent="0.3">
      <c r="A87" s="3">
        <v>42090</v>
      </c>
      <c r="B87" s="3" t="str">
        <f t="shared" si="1"/>
        <v>Q1-2015</v>
      </c>
      <c r="C87" t="s">
        <v>11</v>
      </c>
      <c r="D87">
        <v>13</v>
      </c>
      <c r="E87" t="s">
        <v>4</v>
      </c>
      <c r="F87">
        <v>2015</v>
      </c>
      <c r="G87">
        <v>11.6</v>
      </c>
      <c r="H87">
        <v>18.100000000000001</v>
      </c>
      <c r="I87">
        <v>11.2</v>
      </c>
      <c r="J87">
        <v>0.2</v>
      </c>
      <c r="K87" t="s">
        <v>21</v>
      </c>
      <c r="L87" t="s">
        <v>21</v>
      </c>
      <c r="M87" s="2">
        <v>122346.33500000001</v>
      </c>
      <c r="N87" s="4">
        <v>25.771600379999999</v>
      </c>
      <c r="O87" s="5">
        <f>EnergyDemand__2_18[[#This Row],[Demand]]*EnergyDemand__2_18[[#This Row],[RRP AUD$]]</f>
        <v>3153060.8535776073</v>
      </c>
      <c r="P87" s="57" t="e">
        <f>IF(EnergyDemand__2_18[[#This Row],[School Day]]="Y",EnergyDemand__2_18[[#This Row],[Demand]],NA())</f>
        <v>#N/A</v>
      </c>
      <c r="Q87" s="57">
        <f>IF(EnergyDemand__2_18[[#This Row],[School Day]]="N",EnergyDemand__2_18[[#This Row],[Demand]],NA())</f>
        <v>122346.33500000001</v>
      </c>
      <c r="R87" s="57" t="e">
        <f>IF(EnergyDemand__2_18[[#This Row],[Holiday]]="Y",EnergyDemand__2_18[[#This Row],[Demand]],NA())</f>
        <v>#N/A</v>
      </c>
      <c r="S87" s="57">
        <f>IF(AND( EnergyDemand__2_18[[#This Row],[Holiday]]="N", EnergyDemand__2_18[[#This Row],[Day ]] &lt;&gt; "Saturday", EnergyDemand__2_18[[#This Row],[Day ]] &lt;&gt; "Sunday"),EnergyDemand__2_18[[#This Row],[Demand]],NA())</f>
        <v>122346.33500000001</v>
      </c>
    </row>
    <row r="88" spans="1:19" x14ac:dyDescent="0.3">
      <c r="A88" s="3">
        <v>42091</v>
      </c>
      <c r="B88" s="3" t="str">
        <f t="shared" si="1"/>
        <v>Q1-2015</v>
      </c>
      <c r="C88" t="s">
        <v>11</v>
      </c>
      <c r="D88">
        <v>13</v>
      </c>
      <c r="E88" t="s">
        <v>5</v>
      </c>
      <c r="F88">
        <v>2015</v>
      </c>
      <c r="G88">
        <v>12.7</v>
      </c>
      <c r="H88">
        <v>19.100000000000001</v>
      </c>
      <c r="I88">
        <v>14.4</v>
      </c>
      <c r="J88">
        <v>0</v>
      </c>
      <c r="K88" t="s">
        <v>21</v>
      </c>
      <c r="L88" t="s">
        <v>21</v>
      </c>
      <c r="M88" s="2">
        <v>112187.715</v>
      </c>
      <c r="N88" s="4">
        <v>29.271368689999999</v>
      </c>
      <c r="O88" s="5">
        <f>EnergyDemand__2_18[[#This Row],[Demand]]*EnergyDemand__2_18[[#This Row],[RRP AUD$]]</f>
        <v>3283887.9682536433</v>
      </c>
      <c r="P88" s="57" t="e">
        <f>IF(EnergyDemand__2_18[[#This Row],[School Day]]="Y",EnergyDemand__2_18[[#This Row],[Demand]],NA())</f>
        <v>#N/A</v>
      </c>
      <c r="Q88" s="57">
        <f>IF(EnergyDemand__2_18[[#This Row],[School Day]]="N",EnergyDemand__2_18[[#This Row],[Demand]],NA())</f>
        <v>112187.715</v>
      </c>
      <c r="R88" s="57" t="e">
        <f>IF(EnergyDemand__2_18[[#This Row],[Holiday]]="Y",EnergyDemand__2_18[[#This Row],[Demand]],NA())</f>
        <v>#N/A</v>
      </c>
      <c r="S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9" spans="1:19" x14ac:dyDescent="0.3">
      <c r="A89" s="3">
        <v>42092</v>
      </c>
      <c r="B89" s="3" t="str">
        <f t="shared" si="1"/>
        <v>Q1-2015</v>
      </c>
      <c r="C89" t="s">
        <v>11</v>
      </c>
      <c r="D89">
        <v>13</v>
      </c>
      <c r="E89" t="s">
        <v>6</v>
      </c>
      <c r="F89">
        <v>2015</v>
      </c>
      <c r="G89">
        <v>8.5</v>
      </c>
      <c r="H89">
        <v>22.7</v>
      </c>
      <c r="I89">
        <v>18.600000000000001</v>
      </c>
      <c r="J89">
        <v>0</v>
      </c>
      <c r="K89" t="s">
        <v>21</v>
      </c>
      <c r="L89" t="s">
        <v>21</v>
      </c>
      <c r="M89" s="2">
        <v>106418.66499999999</v>
      </c>
      <c r="N89" s="4">
        <v>24.672716350000002</v>
      </c>
      <c r="O89" s="5">
        <f>EnergyDemand__2_18[[#This Row],[Demand]]*EnergyDemand__2_18[[#This Row],[RRP AUD$]]</f>
        <v>2625637.5358906728</v>
      </c>
      <c r="P89" s="57" t="e">
        <f>IF(EnergyDemand__2_18[[#This Row],[School Day]]="Y",EnergyDemand__2_18[[#This Row],[Demand]],NA())</f>
        <v>#N/A</v>
      </c>
      <c r="Q89" s="57">
        <f>IF(EnergyDemand__2_18[[#This Row],[School Day]]="N",EnergyDemand__2_18[[#This Row],[Demand]],NA())</f>
        <v>106418.66499999999</v>
      </c>
      <c r="R89" s="57" t="e">
        <f>IF(EnergyDemand__2_18[[#This Row],[Holiday]]="Y",EnergyDemand__2_18[[#This Row],[Demand]],NA())</f>
        <v>#N/A</v>
      </c>
      <c r="S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0" spans="1:19" x14ac:dyDescent="0.3">
      <c r="A90" s="3">
        <v>42093</v>
      </c>
      <c r="B90" s="3" t="str">
        <f t="shared" si="1"/>
        <v>Q1-2015</v>
      </c>
      <c r="C90" t="s">
        <v>11</v>
      </c>
      <c r="D90">
        <v>14</v>
      </c>
      <c r="E90" t="s">
        <v>7</v>
      </c>
      <c r="F90">
        <v>2015</v>
      </c>
      <c r="G90">
        <v>10.6</v>
      </c>
      <c r="H90">
        <v>23.1</v>
      </c>
      <c r="I90">
        <v>18.100000000000001</v>
      </c>
      <c r="J90">
        <v>0</v>
      </c>
      <c r="K90" t="s">
        <v>21</v>
      </c>
      <c r="L90" t="s">
        <v>21</v>
      </c>
      <c r="M90" s="2">
        <v>123061.87</v>
      </c>
      <c r="N90" s="4">
        <v>33.750362699999997</v>
      </c>
      <c r="O90" s="5">
        <f>EnergyDemand__2_18[[#This Row],[Demand]]*EnergyDemand__2_18[[#This Row],[RRP AUD$]]</f>
        <v>4153382.7470402485</v>
      </c>
      <c r="P90" s="57" t="e">
        <f>IF(EnergyDemand__2_18[[#This Row],[School Day]]="Y",EnergyDemand__2_18[[#This Row],[Demand]],NA())</f>
        <v>#N/A</v>
      </c>
      <c r="Q90" s="57">
        <f>IF(EnergyDemand__2_18[[#This Row],[School Day]]="N",EnergyDemand__2_18[[#This Row],[Demand]],NA())</f>
        <v>123061.87</v>
      </c>
      <c r="R90" s="57" t="e">
        <f>IF(EnergyDemand__2_18[[#This Row],[Holiday]]="Y",EnergyDemand__2_18[[#This Row],[Demand]],NA())</f>
        <v>#N/A</v>
      </c>
      <c r="S90" s="57">
        <f>IF(AND( EnergyDemand__2_18[[#This Row],[Holiday]]="N", EnergyDemand__2_18[[#This Row],[Day ]] &lt;&gt; "Saturday", EnergyDemand__2_18[[#This Row],[Day ]] &lt;&gt; "Sunday"),EnergyDemand__2_18[[#This Row],[Demand]],NA())</f>
        <v>123061.87</v>
      </c>
    </row>
    <row r="91" spans="1:19" x14ac:dyDescent="0.3">
      <c r="A91" s="3">
        <v>42094</v>
      </c>
      <c r="B91" s="3" t="str">
        <f t="shared" si="1"/>
        <v>Q1-2015</v>
      </c>
      <c r="C91" t="s">
        <v>11</v>
      </c>
      <c r="D91">
        <v>14</v>
      </c>
      <c r="E91" t="s">
        <v>8</v>
      </c>
      <c r="F91">
        <v>2015</v>
      </c>
      <c r="G91">
        <v>11.2</v>
      </c>
      <c r="H91">
        <v>25.3</v>
      </c>
      <c r="I91">
        <v>18.100000000000001</v>
      </c>
      <c r="J91">
        <v>0</v>
      </c>
      <c r="K91" t="s">
        <v>21</v>
      </c>
      <c r="L91" t="s">
        <v>21</v>
      </c>
      <c r="M91" s="2">
        <v>125795.325</v>
      </c>
      <c r="N91" s="4">
        <v>31.836569579999999</v>
      </c>
      <c r="O91" s="5">
        <f>EnergyDemand__2_18[[#This Row],[Demand]]*EnergyDemand__2_18[[#This Row],[RRP AUD$]]</f>
        <v>4004891.6172012133</v>
      </c>
      <c r="P91" s="57" t="e">
        <f>IF(EnergyDemand__2_18[[#This Row],[School Day]]="Y",EnergyDemand__2_18[[#This Row],[Demand]],NA())</f>
        <v>#N/A</v>
      </c>
      <c r="Q91" s="57">
        <f>IF(EnergyDemand__2_18[[#This Row],[School Day]]="N",EnergyDemand__2_18[[#This Row],[Demand]],NA())</f>
        <v>125795.325</v>
      </c>
      <c r="R91" s="57" t="e">
        <f>IF(EnergyDemand__2_18[[#This Row],[Holiday]]="Y",EnergyDemand__2_18[[#This Row],[Demand]],NA())</f>
        <v>#N/A</v>
      </c>
      <c r="S91" s="57">
        <f>IF(AND( EnergyDemand__2_18[[#This Row],[Holiday]]="N", EnergyDemand__2_18[[#This Row],[Day ]] &lt;&gt; "Saturday", EnergyDemand__2_18[[#This Row],[Day ]] &lt;&gt; "Sunday"),EnergyDemand__2_18[[#This Row],[Demand]],NA())</f>
        <v>125795.325</v>
      </c>
    </row>
    <row r="92" spans="1:19" x14ac:dyDescent="0.3">
      <c r="A92" s="3">
        <v>42095</v>
      </c>
      <c r="B92" s="3" t="str">
        <f t="shared" si="1"/>
        <v>Q2-2015</v>
      </c>
      <c r="C92" t="s">
        <v>12</v>
      </c>
      <c r="D92">
        <v>14</v>
      </c>
      <c r="E92" t="s">
        <v>9</v>
      </c>
      <c r="F92">
        <v>2015</v>
      </c>
      <c r="G92">
        <v>13.3</v>
      </c>
      <c r="H92">
        <v>29</v>
      </c>
      <c r="I92">
        <v>10.7</v>
      </c>
      <c r="J92">
        <v>0</v>
      </c>
      <c r="K92" t="s">
        <v>21</v>
      </c>
      <c r="L92" t="s">
        <v>21</v>
      </c>
      <c r="M92" s="2">
        <v>122042.265</v>
      </c>
      <c r="N92" s="4">
        <v>26.167805860000001</v>
      </c>
      <c r="O92" s="5">
        <f>EnergyDemand__2_18[[#This Row],[Demand]]*EnergyDemand__2_18[[#This Row],[RRP AUD$]]</f>
        <v>3193578.2972346731</v>
      </c>
      <c r="P92" s="57" t="e">
        <f>IF(EnergyDemand__2_18[[#This Row],[School Day]]="Y",EnergyDemand__2_18[[#This Row],[Demand]],NA())</f>
        <v>#N/A</v>
      </c>
      <c r="Q92" s="57">
        <f>IF(EnergyDemand__2_18[[#This Row],[School Day]]="N",EnergyDemand__2_18[[#This Row],[Demand]],NA())</f>
        <v>122042.265</v>
      </c>
      <c r="R92" s="57" t="e">
        <f>IF(EnergyDemand__2_18[[#This Row],[Holiday]]="Y",EnergyDemand__2_18[[#This Row],[Demand]],NA())</f>
        <v>#N/A</v>
      </c>
      <c r="S92" s="57">
        <f>IF(AND( EnergyDemand__2_18[[#This Row],[Holiday]]="N", EnergyDemand__2_18[[#This Row],[Day ]] &lt;&gt; "Saturday", EnergyDemand__2_18[[#This Row],[Day ]] &lt;&gt; "Sunday"),EnergyDemand__2_18[[#This Row],[Demand]],NA())</f>
        <v>122042.265</v>
      </c>
    </row>
    <row r="93" spans="1:19" x14ac:dyDescent="0.3">
      <c r="A93" s="3">
        <v>42096</v>
      </c>
      <c r="B93" s="3" t="str">
        <f t="shared" si="1"/>
        <v>Q2-2015</v>
      </c>
      <c r="C93" t="s">
        <v>12</v>
      </c>
      <c r="D93">
        <v>14</v>
      </c>
      <c r="E93" t="s">
        <v>3</v>
      </c>
      <c r="F93">
        <v>2015</v>
      </c>
      <c r="G93">
        <v>12.8</v>
      </c>
      <c r="H93">
        <v>17.2</v>
      </c>
      <c r="I93">
        <v>17.5</v>
      </c>
      <c r="J93">
        <v>0.2</v>
      </c>
      <c r="K93" t="s">
        <v>21</v>
      </c>
      <c r="L93" t="s">
        <v>21</v>
      </c>
      <c r="M93" s="2">
        <v>113838.41</v>
      </c>
      <c r="N93" s="4">
        <v>23.46025058</v>
      </c>
      <c r="O93" s="5">
        <f>EnergyDemand__2_18[[#This Row],[Demand]]*EnergyDemand__2_18[[#This Row],[RRP AUD$]]</f>
        <v>2670677.6242287778</v>
      </c>
      <c r="P93" s="57" t="e">
        <f>IF(EnergyDemand__2_18[[#This Row],[School Day]]="Y",EnergyDemand__2_18[[#This Row],[Demand]],NA())</f>
        <v>#N/A</v>
      </c>
      <c r="Q93" s="57">
        <f>IF(EnergyDemand__2_18[[#This Row],[School Day]]="N",EnergyDemand__2_18[[#This Row],[Demand]],NA())</f>
        <v>113838.41</v>
      </c>
      <c r="R93" s="57" t="e">
        <f>IF(EnergyDemand__2_18[[#This Row],[Holiday]]="Y",EnergyDemand__2_18[[#This Row],[Demand]],NA())</f>
        <v>#N/A</v>
      </c>
      <c r="S93" s="57">
        <f>IF(AND( EnergyDemand__2_18[[#This Row],[Holiday]]="N", EnergyDemand__2_18[[#This Row],[Day ]] &lt;&gt; "Saturday", EnergyDemand__2_18[[#This Row],[Day ]] &lt;&gt; "Sunday"),EnergyDemand__2_18[[#This Row],[Demand]],NA())</f>
        <v>113838.41</v>
      </c>
    </row>
    <row r="94" spans="1:19" x14ac:dyDescent="0.3">
      <c r="A94" s="3">
        <v>42097</v>
      </c>
      <c r="B94" s="3" t="str">
        <f t="shared" si="1"/>
        <v>Q2-2015</v>
      </c>
      <c r="C94" t="s">
        <v>12</v>
      </c>
      <c r="D94">
        <v>14</v>
      </c>
      <c r="E94" t="s">
        <v>4</v>
      </c>
      <c r="F94">
        <v>2015</v>
      </c>
      <c r="G94">
        <v>8</v>
      </c>
      <c r="H94">
        <v>20.9</v>
      </c>
      <c r="I94">
        <v>17.399999999999999</v>
      </c>
      <c r="J94">
        <v>0</v>
      </c>
      <c r="K94" t="s">
        <v>21</v>
      </c>
      <c r="L94" t="s">
        <v>22</v>
      </c>
      <c r="M94" s="2">
        <v>98891.06</v>
      </c>
      <c r="N94" s="4">
        <v>20.9393785</v>
      </c>
      <c r="O94" s="5">
        <f>EnergyDemand__2_18[[#This Row],[Demand]]*EnergyDemand__2_18[[#This Row],[RRP AUD$]]</f>
        <v>2070717.3356062099</v>
      </c>
      <c r="P94" s="57" t="e">
        <f>IF(EnergyDemand__2_18[[#This Row],[School Day]]="Y",EnergyDemand__2_18[[#This Row],[Demand]],NA())</f>
        <v>#N/A</v>
      </c>
      <c r="Q94" s="57">
        <f>IF(EnergyDemand__2_18[[#This Row],[School Day]]="N",EnergyDemand__2_18[[#This Row],[Demand]],NA())</f>
        <v>98891.06</v>
      </c>
      <c r="R94" s="57">
        <f>IF(EnergyDemand__2_18[[#This Row],[Holiday]]="Y",EnergyDemand__2_18[[#This Row],[Demand]],NA())</f>
        <v>98891.06</v>
      </c>
      <c r="S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5" spans="1:19" x14ac:dyDescent="0.3">
      <c r="A95" s="3">
        <v>42098</v>
      </c>
      <c r="B95" s="3" t="str">
        <f t="shared" si="1"/>
        <v>Q2-2015</v>
      </c>
      <c r="C95" t="s">
        <v>12</v>
      </c>
      <c r="D95">
        <v>14</v>
      </c>
      <c r="E95" t="s">
        <v>5</v>
      </c>
      <c r="F95">
        <v>2015</v>
      </c>
      <c r="G95">
        <v>8.5</v>
      </c>
      <c r="H95">
        <v>23.5</v>
      </c>
      <c r="I95">
        <v>16.2</v>
      </c>
      <c r="J95">
        <v>0</v>
      </c>
      <c r="K95" t="s">
        <v>21</v>
      </c>
      <c r="L95" t="s">
        <v>22</v>
      </c>
      <c r="M95" s="2">
        <v>103999.17</v>
      </c>
      <c r="N95" s="4">
        <v>23.188056169999999</v>
      </c>
      <c r="O95" s="5">
        <f>EnergyDemand__2_18[[#This Row],[Demand]]*EnergyDemand__2_18[[#This Row],[RRP AUD$]]</f>
        <v>2411538.5955933789</v>
      </c>
      <c r="P95" s="57" t="e">
        <f>IF(EnergyDemand__2_18[[#This Row],[School Day]]="Y",EnergyDemand__2_18[[#This Row],[Demand]],NA())</f>
        <v>#N/A</v>
      </c>
      <c r="Q95" s="57">
        <f>IF(EnergyDemand__2_18[[#This Row],[School Day]]="N",EnergyDemand__2_18[[#This Row],[Demand]],NA())</f>
        <v>103999.17</v>
      </c>
      <c r="R95" s="57">
        <f>IF(EnergyDemand__2_18[[#This Row],[Holiday]]="Y",EnergyDemand__2_18[[#This Row],[Demand]],NA())</f>
        <v>103999.17</v>
      </c>
      <c r="S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6" spans="1:19" x14ac:dyDescent="0.3">
      <c r="A96" s="3">
        <v>42099</v>
      </c>
      <c r="B96" s="3" t="str">
        <f t="shared" si="1"/>
        <v>Q2-2015</v>
      </c>
      <c r="C96" t="s">
        <v>12</v>
      </c>
      <c r="D96">
        <v>14</v>
      </c>
      <c r="E96" t="s">
        <v>6</v>
      </c>
      <c r="F96">
        <v>2015</v>
      </c>
      <c r="G96">
        <v>10.199999999999999</v>
      </c>
      <c r="H96">
        <v>18.5</v>
      </c>
      <c r="I96">
        <v>9.8000000000000007</v>
      </c>
      <c r="J96">
        <v>0</v>
      </c>
      <c r="K96" t="s">
        <v>21</v>
      </c>
      <c r="L96" t="s">
        <v>21</v>
      </c>
      <c r="M96" s="2">
        <v>103685.45</v>
      </c>
      <c r="N96" s="4">
        <v>20.508650379999999</v>
      </c>
      <c r="O96" s="5">
        <f>EnergyDemand__2_18[[#This Row],[Demand]]*EnergyDemand__2_18[[#This Row],[RRP AUD$]]</f>
        <v>2126448.643542971</v>
      </c>
      <c r="P96" s="57" t="e">
        <f>IF(EnergyDemand__2_18[[#This Row],[School Day]]="Y",EnergyDemand__2_18[[#This Row],[Demand]],NA())</f>
        <v>#N/A</v>
      </c>
      <c r="Q96" s="57">
        <f>IF(EnergyDemand__2_18[[#This Row],[School Day]]="N",EnergyDemand__2_18[[#This Row],[Demand]],NA())</f>
        <v>103685.45</v>
      </c>
      <c r="R96" s="57" t="e">
        <f>IF(EnergyDemand__2_18[[#This Row],[Holiday]]="Y",EnergyDemand__2_18[[#This Row],[Demand]],NA())</f>
        <v>#N/A</v>
      </c>
      <c r="S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7" spans="1:19" x14ac:dyDescent="0.3">
      <c r="A97" s="3">
        <v>42100</v>
      </c>
      <c r="B97" s="3" t="str">
        <f t="shared" si="1"/>
        <v>Q2-2015</v>
      </c>
      <c r="C97" t="s">
        <v>12</v>
      </c>
      <c r="D97">
        <v>15</v>
      </c>
      <c r="E97" t="s">
        <v>7</v>
      </c>
      <c r="F97">
        <v>2015</v>
      </c>
      <c r="G97">
        <v>11.2</v>
      </c>
      <c r="H97">
        <v>18.399999999999999</v>
      </c>
      <c r="I97">
        <v>13</v>
      </c>
      <c r="J97">
        <v>0</v>
      </c>
      <c r="K97" t="s">
        <v>21</v>
      </c>
      <c r="L97" t="s">
        <v>22</v>
      </c>
      <c r="M97" s="2">
        <v>107383.37</v>
      </c>
      <c r="N97" s="4">
        <v>17.04855264</v>
      </c>
      <c r="O97" s="5">
        <f>EnergyDemand__2_18[[#This Row],[Demand]]*EnergyDemand__2_18[[#This Row],[RRP AUD$]]</f>
        <v>1830731.0361055967</v>
      </c>
      <c r="P97" s="57" t="e">
        <f>IF(EnergyDemand__2_18[[#This Row],[School Day]]="Y",EnergyDemand__2_18[[#This Row],[Demand]],NA())</f>
        <v>#N/A</v>
      </c>
      <c r="Q97" s="57">
        <f>IF(EnergyDemand__2_18[[#This Row],[School Day]]="N",EnergyDemand__2_18[[#This Row],[Demand]],NA())</f>
        <v>107383.37</v>
      </c>
      <c r="R97" s="57">
        <f>IF(EnergyDemand__2_18[[#This Row],[Holiday]]="Y",EnergyDemand__2_18[[#This Row],[Demand]],NA())</f>
        <v>107383.37</v>
      </c>
      <c r="S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8" spans="1:19" x14ac:dyDescent="0.3">
      <c r="A98" s="3">
        <v>42101</v>
      </c>
      <c r="B98" s="3" t="str">
        <f t="shared" si="1"/>
        <v>Q2-2015</v>
      </c>
      <c r="C98" t="s">
        <v>12</v>
      </c>
      <c r="D98">
        <v>15</v>
      </c>
      <c r="E98" t="s">
        <v>8</v>
      </c>
      <c r="F98">
        <v>2015</v>
      </c>
      <c r="G98">
        <v>12.4</v>
      </c>
      <c r="H98">
        <v>17.3</v>
      </c>
      <c r="I98">
        <v>3.9</v>
      </c>
      <c r="J98">
        <v>0</v>
      </c>
      <c r="K98" t="s">
        <v>21</v>
      </c>
      <c r="L98" t="s">
        <v>21</v>
      </c>
      <c r="M98" s="2">
        <v>120235.505</v>
      </c>
      <c r="N98" s="4">
        <v>21.359459990000001</v>
      </c>
      <c r="O98" s="5">
        <f>EnergyDemand__2_18[[#This Row],[Demand]]*EnergyDemand__2_18[[#This Row],[RRP AUD$]]</f>
        <v>2568165.4584249454</v>
      </c>
      <c r="P98" s="57" t="e">
        <f>IF(EnergyDemand__2_18[[#This Row],[School Day]]="Y",EnergyDemand__2_18[[#This Row],[Demand]],NA())</f>
        <v>#N/A</v>
      </c>
      <c r="Q98" s="57">
        <f>IF(EnergyDemand__2_18[[#This Row],[School Day]]="N",EnergyDemand__2_18[[#This Row],[Demand]],NA())</f>
        <v>120235.505</v>
      </c>
      <c r="R98" s="57" t="e">
        <f>IF(EnergyDemand__2_18[[#This Row],[Holiday]]="Y",EnergyDemand__2_18[[#This Row],[Demand]],NA())</f>
        <v>#N/A</v>
      </c>
      <c r="S98" s="57">
        <f>IF(AND( EnergyDemand__2_18[[#This Row],[Holiday]]="N", EnergyDemand__2_18[[#This Row],[Day ]] &lt;&gt; "Saturday", EnergyDemand__2_18[[#This Row],[Day ]] &lt;&gt; "Sunday"),EnergyDemand__2_18[[#This Row],[Demand]],NA())</f>
        <v>120235.505</v>
      </c>
    </row>
    <row r="99" spans="1:19" x14ac:dyDescent="0.3">
      <c r="A99" s="3">
        <v>42102</v>
      </c>
      <c r="B99" s="3" t="str">
        <f t="shared" si="1"/>
        <v>Q2-2015</v>
      </c>
      <c r="C99" t="s">
        <v>12</v>
      </c>
      <c r="D99">
        <v>15</v>
      </c>
      <c r="E99" t="s">
        <v>9</v>
      </c>
      <c r="F99">
        <v>2015</v>
      </c>
      <c r="G99">
        <v>13.3</v>
      </c>
      <c r="H99">
        <v>17.7</v>
      </c>
      <c r="I99">
        <v>12.6</v>
      </c>
      <c r="J99">
        <v>5.6</v>
      </c>
      <c r="K99" t="s">
        <v>21</v>
      </c>
      <c r="L99" t="s">
        <v>21</v>
      </c>
      <c r="M99" s="2">
        <v>122129.77499999999</v>
      </c>
      <c r="N99" s="4">
        <v>25.208016520000001</v>
      </c>
      <c r="O99" s="5">
        <f>EnergyDemand__2_18[[#This Row],[Demand]]*EnergyDemand__2_18[[#This Row],[RRP AUD$]]</f>
        <v>3078649.3857838828</v>
      </c>
      <c r="P99" s="57" t="e">
        <f>IF(EnergyDemand__2_18[[#This Row],[School Day]]="Y",EnergyDemand__2_18[[#This Row],[Demand]],NA())</f>
        <v>#N/A</v>
      </c>
      <c r="Q99" s="57">
        <f>IF(EnergyDemand__2_18[[#This Row],[School Day]]="N",EnergyDemand__2_18[[#This Row],[Demand]],NA())</f>
        <v>122129.77499999999</v>
      </c>
      <c r="R99" s="57" t="e">
        <f>IF(EnergyDemand__2_18[[#This Row],[Holiday]]="Y",EnergyDemand__2_18[[#This Row],[Demand]],NA())</f>
        <v>#N/A</v>
      </c>
      <c r="S99" s="57">
        <f>IF(AND( EnergyDemand__2_18[[#This Row],[Holiday]]="N", EnergyDemand__2_18[[#This Row],[Day ]] &lt;&gt; "Saturday", EnergyDemand__2_18[[#This Row],[Day ]] &lt;&gt; "Sunday"),EnergyDemand__2_18[[#This Row],[Demand]],NA())</f>
        <v>122129.77499999999</v>
      </c>
    </row>
    <row r="100" spans="1:19" x14ac:dyDescent="0.3">
      <c r="A100" s="3">
        <v>42103</v>
      </c>
      <c r="B100" s="3" t="str">
        <f t="shared" si="1"/>
        <v>Q2-2015</v>
      </c>
      <c r="C100" t="s">
        <v>12</v>
      </c>
      <c r="D100">
        <v>15</v>
      </c>
      <c r="E100" t="s">
        <v>3</v>
      </c>
      <c r="F100">
        <v>2015</v>
      </c>
      <c r="G100">
        <v>8.6999999999999993</v>
      </c>
      <c r="H100">
        <v>19.100000000000001</v>
      </c>
      <c r="I100">
        <v>10.9</v>
      </c>
      <c r="J100">
        <v>0</v>
      </c>
      <c r="K100" t="s">
        <v>21</v>
      </c>
      <c r="L100" t="s">
        <v>21</v>
      </c>
      <c r="M100" s="2">
        <v>123990.76</v>
      </c>
      <c r="N100" s="4">
        <v>25.207800370000001</v>
      </c>
      <c r="O100" s="5">
        <f>EnergyDemand__2_18[[#This Row],[Demand]]*EnergyDemand__2_18[[#This Row],[RRP AUD$]]</f>
        <v>3125534.3258045814</v>
      </c>
      <c r="P100" s="57" t="e">
        <f>IF(EnergyDemand__2_18[[#This Row],[School Day]]="Y",EnergyDemand__2_18[[#This Row],[Demand]],NA())</f>
        <v>#N/A</v>
      </c>
      <c r="Q100" s="57">
        <f>IF(EnergyDemand__2_18[[#This Row],[School Day]]="N",EnergyDemand__2_18[[#This Row],[Demand]],NA())</f>
        <v>123990.76</v>
      </c>
      <c r="R100" s="57" t="e">
        <f>IF(EnergyDemand__2_18[[#This Row],[Holiday]]="Y",EnergyDemand__2_18[[#This Row],[Demand]],NA())</f>
        <v>#N/A</v>
      </c>
      <c r="S100" s="57">
        <f>IF(AND( EnergyDemand__2_18[[#This Row],[Holiday]]="N", EnergyDemand__2_18[[#This Row],[Day ]] &lt;&gt; "Saturday", EnergyDemand__2_18[[#This Row],[Day ]] &lt;&gt; "Sunday"),EnergyDemand__2_18[[#This Row],[Demand]],NA())</f>
        <v>123990.76</v>
      </c>
    </row>
    <row r="101" spans="1:19" x14ac:dyDescent="0.3">
      <c r="A101" s="3">
        <v>42104</v>
      </c>
      <c r="B101" s="3" t="str">
        <f t="shared" si="1"/>
        <v>Q2-2015</v>
      </c>
      <c r="C101" t="s">
        <v>12</v>
      </c>
      <c r="D101">
        <v>15</v>
      </c>
      <c r="E101" t="s">
        <v>4</v>
      </c>
      <c r="F101">
        <v>2015</v>
      </c>
      <c r="G101">
        <v>8.6</v>
      </c>
      <c r="H101">
        <v>18.7</v>
      </c>
      <c r="I101">
        <v>15.9</v>
      </c>
      <c r="J101">
        <v>0</v>
      </c>
      <c r="K101" t="s">
        <v>21</v>
      </c>
      <c r="L101" t="s">
        <v>21</v>
      </c>
      <c r="M101" s="2">
        <v>121753.11500000001</v>
      </c>
      <c r="N101" s="4">
        <v>25.677110800000001</v>
      </c>
      <c r="O101" s="5">
        <f>EnergyDemand__2_18[[#This Row],[Demand]]*EnergyDemand__2_18[[#This Row],[RRP AUD$]]</f>
        <v>3126268.2241001423</v>
      </c>
      <c r="P101" s="57" t="e">
        <f>IF(EnergyDemand__2_18[[#This Row],[School Day]]="Y",EnergyDemand__2_18[[#This Row],[Demand]],NA())</f>
        <v>#N/A</v>
      </c>
      <c r="Q101" s="57">
        <f>IF(EnergyDemand__2_18[[#This Row],[School Day]]="N",EnergyDemand__2_18[[#This Row],[Demand]],NA())</f>
        <v>121753.11500000001</v>
      </c>
      <c r="R101" s="57" t="e">
        <f>IF(EnergyDemand__2_18[[#This Row],[Holiday]]="Y",EnergyDemand__2_18[[#This Row],[Demand]],NA())</f>
        <v>#N/A</v>
      </c>
      <c r="S101" s="57">
        <f>IF(AND( EnergyDemand__2_18[[#This Row],[Holiday]]="N", EnergyDemand__2_18[[#This Row],[Day ]] &lt;&gt; "Saturday", EnergyDemand__2_18[[#This Row],[Day ]] &lt;&gt; "Sunday"),EnergyDemand__2_18[[#This Row],[Demand]],NA())</f>
        <v>121753.11500000001</v>
      </c>
    </row>
    <row r="102" spans="1:19" x14ac:dyDescent="0.3">
      <c r="A102" s="3">
        <v>42105</v>
      </c>
      <c r="B102" s="3" t="str">
        <f t="shared" si="1"/>
        <v>Q2-2015</v>
      </c>
      <c r="C102" t="s">
        <v>12</v>
      </c>
      <c r="D102">
        <v>15</v>
      </c>
      <c r="E102" t="s">
        <v>5</v>
      </c>
      <c r="F102">
        <v>2015</v>
      </c>
      <c r="G102">
        <v>11.6</v>
      </c>
      <c r="H102">
        <v>23.7</v>
      </c>
      <c r="I102">
        <v>14.9</v>
      </c>
      <c r="J102">
        <v>0</v>
      </c>
      <c r="K102" t="s">
        <v>21</v>
      </c>
      <c r="L102" t="s">
        <v>21</v>
      </c>
      <c r="M102" s="2">
        <v>110034.16499999999</v>
      </c>
      <c r="N102" s="4">
        <v>23.05591231</v>
      </c>
      <c r="O102" s="5">
        <f>EnergyDemand__2_18[[#This Row],[Demand]]*EnergyDemand__2_18[[#This Row],[RRP AUD$]]</f>
        <v>2536938.059344071</v>
      </c>
      <c r="P102" s="57" t="e">
        <f>IF(EnergyDemand__2_18[[#This Row],[School Day]]="Y",EnergyDemand__2_18[[#This Row],[Demand]],NA())</f>
        <v>#N/A</v>
      </c>
      <c r="Q102" s="57">
        <f>IF(EnergyDemand__2_18[[#This Row],[School Day]]="N",EnergyDemand__2_18[[#This Row],[Demand]],NA())</f>
        <v>110034.16499999999</v>
      </c>
      <c r="R102" s="57" t="e">
        <f>IF(EnergyDemand__2_18[[#This Row],[Holiday]]="Y",EnergyDemand__2_18[[#This Row],[Demand]],NA())</f>
        <v>#N/A</v>
      </c>
      <c r="S1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3" spans="1:19" x14ac:dyDescent="0.3">
      <c r="A103" s="3">
        <v>42106</v>
      </c>
      <c r="B103" s="3" t="str">
        <f t="shared" si="1"/>
        <v>Q2-2015</v>
      </c>
      <c r="C103" t="s">
        <v>12</v>
      </c>
      <c r="D103">
        <v>15</v>
      </c>
      <c r="E103" t="s">
        <v>6</v>
      </c>
      <c r="F103">
        <v>2015</v>
      </c>
      <c r="G103">
        <v>12.1</v>
      </c>
      <c r="H103">
        <v>18.3</v>
      </c>
      <c r="I103">
        <v>13.4</v>
      </c>
      <c r="J103">
        <v>0</v>
      </c>
      <c r="K103" t="s">
        <v>21</v>
      </c>
      <c r="L103" t="s">
        <v>21</v>
      </c>
      <c r="M103" s="2">
        <v>103760.22500000001</v>
      </c>
      <c r="N103" s="4">
        <v>22.053037190000001</v>
      </c>
      <c r="O103" s="5">
        <f>EnergyDemand__2_18[[#This Row],[Demand]]*EnergyDemand__2_18[[#This Row],[RRP AUD$]]</f>
        <v>2288228.100767768</v>
      </c>
      <c r="P103" s="57" t="e">
        <f>IF(EnergyDemand__2_18[[#This Row],[School Day]]="Y",EnergyDemand__2_18[[#This Row],[Demand]],NA())</f>
        <v>#N/A</v>
      </c>
      <c r="Q103" s="57">
        <f>IF(EnergyDemand__2_18[[#This Row],[School Day]]="N",EnergyDemand__2_18[[#This Row],[Demand]],NA())</f>
        <v>103760.22500000001</v>
      </c>
      <c r="R103" s="57" t="e">
        <f>IF(EnergyDemand__2_18[[#This Row],[Holiday]]="Y",EnergyDemand__2_18[[#This Row],[Demand]],NA())</f>
        <v>#N/A</v>
      </c>
      <c r="S1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" spans="1:19" x14ac:dyDescent="0.3">
      <c r="A104" s="3">
        <v>42107</v>
      </c>
      <c r="B104" s="3" t="str">
        <f t="shared" si="1"/>
        <v>Q2-2015</v>
      </c>
      <c r="C104" t="s">
        <v>12</v>
      </c>
      <c r="D104">
        <v>16</v>
      </c>
      <c r="E104" t="s">
        <v>7</v>
      </c>
      <c r="F104">
        <v>2015</v>
      </c>
      <c r="G104">
        <v>7.3</v>
      </c>
      <c r="H104">
        <v>19.100000000000001</v>
      </c>
      <c r="I104">
        <v>14.9</v>
      </c>
      <c r="J104">
        <v>0</v>
      </c>
      <c r="K104" t="s">
        <v>21</v>
      </c>
      <c r="L104" t="s">
        <v>21</v>
      </c>
      <c r="M104" s="2">
        <v>125107.78</v>
      </c>
      <c r="N104" s="4">
        <v>29.408289079999999</v>
      </c>
      <c r="O104" s="5">
        <f>EnergyDemand__2_18[[#This Row],[Demand]]*EnergyDemand__2_18[[#This Row],[RRP AUD$]]</f>
        <v>3679205.7603970421</v>
      </c>
      <c r="P104" s="57" t="e">
        <f>IF(EnergyDemand__2_18[[#This Row],[School Day]]="Y",EnergyDemand__2_18[[#This Row],[Demand]],NA())</f>
        <v>#N/A</v>
      </c>
      <c r="Q104" s="57">
        <f>IF(EnergyDemand__2_18[[#This Row],[School Day]]="N",EnergyDemand__2_18[[#This Row],[Demand]],NA())</f>
        <v>125107.78</v>
      </c>
      <c r="R104" s="57" t="e">
        <f>IF(EnergyDemand__2_18[[#This Row],[Holiday]]="Y",EnergyDemand__2_18[[#This Row],[Demand]],NA())</f>
        <v>#N/A</v>
      </c>
      <c r="S104" s="57">
        <f>IF(AND( EnergyDemand__2_18[[#This Row],[Holiday]]="N", EnergyDemand__2_18[[#This Row],[Day ]] &lt;&gt; "Saturday", EnergyDemand__2_18[[#This Row],[Day ]] &lt;&gt; "Sunday"),EnergyDemand__2_18[[#This Row],[Demand]],NA())</f>
        <v>125107.78</v>
      </c>
    </row>
    <row r="105" spans="1:19" x14ac:dyDescent="0.3">
      <c r="A105" s="3">
        <v>42108</v>
      </c>
      <c r="B105" s="3" t="str">
        <f t="shared" si="1"/>
        <v>Q2-2015</v>
      </c>
      <c r="C105" t="s">
        <v>12</v>
      </c>
      <c r="D105">
        <v>16</v>
      </c>
      <c r="E105" t="s">
        <v>8</v>
      </c>
      <c r="F105">
        <v>2015</v>
      </c>
      <c r="G105">
        <v>10.5</v>
      </c>
      <c r="H105">
        <v>24.7</v>
      </c>
      <c r="I105">
        <v>8.4</v>
      </c>
      <c r="J105">
        <v>1.6</v>
      </c>
      <c r="K105" t="s">
        <v>22</v>
      </c>
      <c r="L105" t="s">
        <v>21</v>
      </c>
      <c r="M105" s="2">
        <v>127793.38</v>
      </c>
      <c r="N105" s="4">
        <v>30.995175629999999</v>
      </c>
      <c r="O105" s="5">
        <f>EnergyDemand__2_18[[#This Row],[Demand]]*EnergyDemand__2_18[[#This Row],[RRP AUD$]]</f>
        <v>3960978.2574513294</v>
      </c>
      <c r="P105" s="57">
        <f>IF(EnergyDemand__2_18[[#This Row],[School Day]]="Y",EnergyDemand__2_18[[#This Row],[Demand]],NA())</f>
        <v>127793.38</v>
      </c>
      <c r="Q105" s="57" t="e">
        <f>IF(EnergyDemand__2_18[[#This Row],[School Day]]="N",EnergyDemand__2_18[[#This Row],[Demand]],NA())</f>
        <v>#N/A</v>
      </c>
      <c r="R105" s="57" t="e">
        <f>IF(EnergyDemand__2_18[[#This Row],[Holiday]]="Y",EnergyDemand__2_18[[#This Row],[Demand]],NA())</f>
        <v>#N/A</v>
      </c>
      <c r="S105" s="57">
        <f>IF(AND( EnergyDemand__2_18[[#This Row],[Holiday]]="N", EnergyDemand__2_18[[#This Row],[Day ]] &lt;&gt; "Saturday", EnergyDemand__2_18[[#This Row],[Day ]] &lt;&gt; "Sunday"),EnergyDemand__2_18[[#This Row],[Demand]],NA())</f>
        <v>127793.38</v>
      </c>
    </row>
    <row r="106" spans="1:19" x14ac:dyDescent="0.3">
      <c r="A106" s="3">
        <v>42109</v>
      </c>
      <c r="B106" s="3" t="str">
        <f t="shared" si="1"/>
        <v>Q2-2015</v>
      </c>
      <c r="C106" t="s">
        <v>12</v>
      </c>
      <c r="D106">
        <v>16</v>
      </c>
      <c r="E106" t="s">
        <v>9</v>
      </c>
      <c r="F106">
        <v>2015</v>
      </c>
      <c r="G106">
        <v>13.9</v>
      </c>
      <c r="H106">
        <v>27.6</v>
      </c>
      <c r="I106">
        <v>12.8</v>
      </c>
      <c r="J106">
        <v>2.4</v>
      </c>
      <c r="K106" t="s">
        <v>22</v>
      </c>
      <c r="L106" t="s">
        <v>21</v>
      </c>
      <c r="M106" s="2">
        <v>126673.935</v>
      </c>
      <c r="N106" s="4">
        <v>31.090558479999999</v>
      </c>
      <c r="O106" s="5">
        <f>EnergyDemand__2_18[[#This Row],[Demand]]*EnergyDemand__2_18[[#This Row],[RRP AUD$]]</f>
        <v>3938363.3840092188</v>
      </c>
      <c r="P106" s="57">
        <f>IF(EnergyDemand__2_18[[#This Row],[School Day]]="Y",EnergyDemand__2_18[[#This Row],[Demand]],NA())</f>
        <v>126673.935</v>
      </c>
      <c r="Q106" s="57" t="e">
        <f>IF(EnergyDemand__2_18[[#This Row],[School Day]]="N",EnergyDemand__2_18[[#This Row],[Demand]],NA())</f>
        <v>#N/A</v>
      </c>
      <c r="R106" s="57" t="e">
        <f>IF(EnergyDemand__2_18[[#This Row],[Holiday]]="Y",EnergyDemand__2_18[[#This Row],[Demand]],NA())</f>
        <v>#N/A</v>
      </c>
      <c r="S106" s="57">
        <f>IF(AND( EnergyDemand__2_18[[#This Row],[Holiday]]="N", EnergyDemand__2_18[[#This Row],[Day ]] &lt;&gt; "Saturday", EnergyDemand__2_18[[#This Row],[Day ]] &lt;&gt; "Sunday"),EnergyDemand__2_18[[#This Row],[Demand]],NA())</f>
        <v>126673.935</v>
      </c>
    </row>
    <row r="107" spans="1:19" x14ac:dyDescent="0.3">
      <c r="A107" s="3">
        <v>42110</v>
      </c>
      <c r="B107" s="3" t="str">
        <f t="shared" si="1"/>
        <v>Q2-2015</v>
      </c>
      <c r="C107" t="s">
        <v>12</v>
      </c>
      <c r="D107">
        <v>16</v>
      </c>
      <c r="E107" t="s">
        <v>3</v>
      </c>
      <c r="F107">
        <v>2015</v>
      </c>
      <c r="G107">
        <v>15.6</v>
      </c>
      <c r="H107">
        <v>17.8</v>
      </c>
      <c r="I107">
        <v>10.9</v>
      </c>
      <c r="J107">
        <v>0</v>
      </c>
      <c r="K107" t="s">
        <v>22</v>
      </c>
      <c r="L107" t="s">
        <v>21</v>
      </c>
      <c r="M107" s="2">
        <v>126937.94</v>
      </c>
      <c r="N107" s="4">
        <v>40.68150885</v>
      </c>
      <c r="O107" s="5">
        <f>EnergyDemand__2_18[[#This Row],[Demand]]*EnergyDemand__2_18[[#This Row],[RRP AUD$]]</f>
        <v>5164026.9295107694</v>
      </c>
      <c r="P107" s="57">
        <f>IF(EnergyDemand__2_18[[#This Row],[School Day]]="Y",EnergyDemand__2_18[[#This Row],[Demand]],NA())</f>
        <v>126937.94</v>
      </c>
      <c r="Q107" s="57" t="e">
        <f>IF(EnergyDemand__2_18[[#This Row],[School Day]]="N",EnergyDemand__2_18[[#This Row],[Demand]],NA())</f>
        <v>#N/A</v>
      </c>
      <c r="R107" s="57" t="e">
        <f>IF(EnergyDemand__2_18[[#This Row],[Holiday]]="Y",EnergyDemand__2_18[[#This Row],[Demand]],NA())</f>
        <v>#N/A</v>
      </c>
      <c r="S107" s="57">
        <f>IF(AND( EnergyDemand__2_18[[#This Row],[Holiday]]="N", EnergyDemand__2_18[[#This Row],[Day ]] &lt;&gt; "Saturday", EnergyDemand__2_18[[#This Row],[Day ]] &lt;&gt; "Sunday"),EnergyDemand__2_18[[#This Row],[Demand]],NA())</f>
        <v>126937.94</v>
      </c>
    </row>
    <row r="108" spans="1:19" x14ac:dyDescent="0.3">
      <c r="A108" s="3">
        <v>42111</v>
      </c>
      <c r="B108" s="3" t="str">
        <f t="shared" si="1"/>
        <v>Q2-2015</v>
      </c>
      <c r="C108" t="s">
        <v>12</v>
      </c>
      <c r="D108">
        <v>16</v>
      </c>
      <c r="E108" t="s">
        <v>4</v>
      </c>
      <c r="F108">
        <v>2015</v>
      </c>
      <c r="G108">
        <v>10.1</v>
      </c>
      <c r="H108">
        <v>17.100000000000001</v>
      </c>
      <c r="I108">
        <v>7.5</v>
      </c>
      <c r="J108">
        <v>0</v>
      </c>
      <c r="K108" t="s">
        <v>22</v>
      </c>
      <c r="L108" t="s">
        <v>21</v>
      </c>
      <c r="M108" s="2">
        <v>131031.41499999999</v>
      </c>
      <c r="N108" s="4">
        <v>33.987504819999998</v>
      </c>
      <c r="O108" s="5">
        <f>EnergyDemand__2_18[[#This Row],[Demand]]*EnergyDemand__2_18[[#This Row],[RRP AUD$]]</f>
        <v>4453430.8488839194</v>
      </c>
      <c r="P108" s="57">
        <f>IF(EnergyDemand__2_18[[#This Row],[School Day]]="Y",EnergyDemand__2_18[[#This Row],[Demand]],NA())</f>
        <v>131031.41499999999</v>
      </c>
      <c r="Q108" s="57" t="e">
        <f>IF(EnergyDemand__2_18[[#This Row],[School Day]]="N",EnergyDemand__2_18[[#This Row],[Demand]],NA())</f>
        <v>#N/A</v>
      </c>
      <c r="R108" s="57" t="e">
        <f>IF(EnergyDemand__2_18[[#This Row],[Holiday]]="Y",EnergyDemand__2_18[[#This Row],[Demand]],NA())</f>
        <v>#N/A</v>
      </c>
      <c r="S108" s="57">
        <f>IF(AND( EnergyDemand__2_18[[#This Row],[Holiday]]="N", EnergyDemand__2_18[[#This Row],[Day ]] &lt;&gt; "Saturday", EnergyDemand__2_18[[#This Row],[Day ]] &lt;&gt; "Sunday"),EnergyDemand__2_18[[#This Row],[Demand]],NA())</f>
        <v>131031.41499999999</v>
      </c>
    </row>
    <row r="109" spans="1:19" x14ac:dyDescent="0.3">
      <c r="A109" s="3">
        <v>42112</v>
      </c>
      <c r="B109" s="3" t="str">
        <f t="shared" si="1"/>
        <v>Q2-2015</v>
      </c>
      <c r="C109" t="s">
        <v>12</v>
      </c>
      <c r="D109">
        <v>16</v>
      </c>
      <c r="E109" t="s">
        <v>5</v>
      </c>
      <c r="F109">
        <v>2015</v>
      </c>
      <c r="G109">
        <v>13.5</v>
      </c>
      <c r="H109">
        <v>21.9</v>
      </c>
      <c r="I109">
        <v>9.9</v>
      </c>
      <c r="J109">
        <v>3.6</v>
      </c>
      <c r="K109" t="s">
        <v>22</v>
      </c>
      <c r="L109" t="s">
        <v>21</v>
      </c>
      <c r="M109" s="2">
        <v>109763.985</v>
      </c>
      <c r="N109" s="4">
        <v>26.14012894</v>
      </c>
      <c r="O109" s="5">
        <f>EnergyDemand__2_18[[#This Row],[Demand]]*EnergyDemand__2_18[[#This Row],[RRP AUD$]]</f>
        <v>2869244.7208682261</v>
      </c>
      <c r="P109" s="57">
        <f>IF(EnergyDemand__2_18[[#This Row],[School Day]]="Y",EnergyDemand__2_18[[#This Row],[Demand]],NA())</f>
        <v>109763.985</v>
      </c>
      <c r="Q109" s="57" t="e">
        <f>IF(EnergyDemand__2_18[[#This Row],[School Day]]="N",EnergyDemand__2_18[[#This Row],[Demand]],NA())</f>
        <v>#N/A</v>
      </c>
      <c r="R109" s="57" t="e">
        <f>IF(EnergyDemand__2_18[[#This Row],[Holiday]]="Y",EnergyDemand__2_18[[#This Row],[Demand]],NA())</f>
        <v>#N/A</v>
      </c>
      <c r="S1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0" spans="1:19" x14ac:dyDescent="0.3">
      <c r="A110" s="3">
        <v>42113</v>
      </c>
      <c r="B110" s="3" t="str">
        <f t="shared" si="1"/>
        <v>Q2-2015</v>
      </c>
      <c r="C110" t="s">
        <v>12</v>
      </c>
      <c r="D110">
        <v>16</v>
      </c>
      <c r="E110" t="s">
        <v>6</v>
      </c>
      <c r="F110">
        <v>2015</v>
      </c>
      <c r="G110">
        <v>9.6999999999999993</v>
      </c>
      <c r="H110">
        <v>14.7</v>
      </c>
      <c r="I110">
        <v>11</v>
      </c>
      <c r="J110">
        <v>6.4</v>
      </c>
      <c r="K110" t="s">
        <v>22</v>
      </c>
      <c r="L110" t="s">
        <v>21</v>
      </c>
      <c r="M110" s="2">
        <v>107160.54</v>
      </c>
      <c r="N110" s="4">
        <v>24.540694439999999</v>
      </c>
      <c r="O110" s="5">
        <f>EnergyDemand__2_18[[#This Row],[Demand]]*EnergyDemand__2_18[[#This Row],[RRP AUD$]]</f>
        <v>2629794.0681653973</v>
      </c>
      <c r="P110" s="57">
        <f>IF(EnergyDemand__2_18[[#This Row],[School Day]]="Y",EnergyDemand__2_18[[#This Row],[Demand]],NA())</f>
        <v>107160.54</v>
      </c>
      <c r="Q110" s="57" t="e">
        <f>IF(EnergyDemand__2_18[[#This Row],[School Day]]="N",EnergyDemand__2_18[[#This Row],[Demand]],NA())</f>
        <v>#N/A</v>
      </c>
      <c r="R110" s="57" t="e">
        <f>IF(EnergyDemand__2_18[[#This Row],[Holiday]]="Y",EnergyDemand__2_18[[#This Row],[Demand]],NA())</f>
        <v>#N/A</v>
      </c>
      <c r="S1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1" spans="1:19" x14ac:dyDescent="0.3">
      <c r="A111" s="3">
        <v>42114</v>
      </c>
      <c r="B111" s="3" t="str">
        <f t="shared" si="1"/>
        <v>Q2-2015</v>
      </c>
      <c r="C111" t="s">
        <v>12</v>
      </c>
      <c r="D111">
        <v>17</v>
      </c>
      <c r="E111" t="s">
        <v>7</v>
      </c>
      <c r="F111">
        <v>2015</v>
      </c>
      <c r="G111">
        <v>7</v>
      </c>
      <c r="H111">
        <v>16.2</v>
      </c>
      <c r="I111">
        <v>12.7</v>
      </c>
      <c r="J111">
        <v>1.4</v>
      </c>
      <c r="K111" t="s">
        <v>22</v>
      </c>
      <c r="L111" t="s">
        <v>21</v>
      </c>
      <c r="M111" s="2">
        <v>126696.19</v>
      </c>
      <c r="N111" s="4">
        <v>33.677175830000003</v>
      </c>
      <c r="O111" s="5">
        <f>EnergyDemand__2_18[[#This Row],[Demand]]*EnergyDemand__2_18[[#This Row],[RRP AUD$]]</f>
        <v>4266769.8676210884</v>
      </c>
      <c r="P111" s="57">
        <f>IF(EnergyDemand__2_18[[#This Row],[School Day]]="Y",EnergyDemand__2_18[[#This Row],[Demand]],NA())</f>
        <v>126696.19</v>
      </c>
      <c r="Q111" s="57" t="e">
        <f>IF(EnergyDemand__2_18[[#This Row],[School Day]]="N",EnergyDemand__2_18[[#This Row],[Demand]],NA())</f>
        <v>#N/A</v>
      </c>
      <c r="R111" s="57" t="e">
        <f>IF(EnergyDemand__2_18[[#This Row],[Holiday]]="Y",EnergyDemand__2_18[[#This Row],[Demand]],NA())</f>
        <v>#N/A</v>
      </c>
      <c r="S111" s="57">
        <f>IF(AND( EnergyDemand__2_18[[#This Row],[Holiday]]="N", EnergyDemand__2_18[[#This Row],[Day ]] &lt;&gt; "Saturday", EnergyDemand__2_18[[#This Row],[Day ]] &lt;&gt; "Sunday"),EnergyDemand__2_18[[#This Row],[Demand]],NA())</f>
        <v>126696.19</v>
      </c>
    </row>
    <row r="112" spans="1:19" x14ac:dyDescent="0.3">
      <c r="A112" s="3">
        <v>42115</v>
      </c>
      <c r="B112" s="3" t="str">
        <f t="shared" si="1"/>
        <v>Q2-2015</v>
      </c>
      <c r="C112" t="s">
        <v>12</v>
      </c>
      <c r="D112">
        <v>17</v>
      </c>
      <c r="E112" t="s">
        <v>8</v>
      </c>
      <c r="F112">
        <v>2015</v>
      </c>
      <c r="G112">
        <v>6.5</v>
      </c>
      <c r="H112">
        <v>17.7</v>
      </c>
      <c r="I112">
        <v>13.8</v>
      </c>
      <c r="J112">
        <v>0</v>
      </c>
      <c r="K112" t="s">
        <v>22</v>
      </c>
      <c r="L112" t="s">
        <v>21</v>
      </c>
      <c r="M112" s="2">
        <v>127973.58500000001</v>
      </c>
      <c r="N112" s="4">
        <v>30.473156899999999</v>
      </c>
      <c r="O112" s="5">
        <f>EnergyDemand__2_18[[#This Row],[Demand]]*EnergyDemand__2_18[[#This Row],[RRP AUD$]]</f>
        <v>3899759.1347604864</v>
      </c>
      <c r="P112" s="57">
        <f>IF(EnergyDemand__2_18[[#This Row],[School Day]]="Y",EnergyDemand__2_18[[#This Row],[Demand]],NA())</f>
        <v>127973.58500000001</v>
      </c>
      <c r="Q112" s="57" t="e">
        <f>IF(EnergyDemand__2_18[[#This Row],[School Day]]="N",EnergyDemand__2_18[[#This Row],[Demand]],NA())</f>
        <v>#N/A</v>
      </c>
      <c r="R112" s="57" t="e">
        <f>IF(EnergyDemand__2_18[[#This Row],[Holiday]]="Y",EnergyDemand__2_18[[#This Row],[Demand]],NA())</f>
        <v>#N/A</v>
      </c>
      <c r="S112" s="57">
        <f>IF(AND( EnergyDemand__2_18[[#This Row],[Holiday]]="N", EnergyDemand__2_18[[#This Row],[Day ]] &lt;&gt; "Saturday", EnergyDemand__2_18[[#This Row],[Day ]] &lt;&gt; "Sunday"),EnergyDemand__2_18[[#This Row],[Demand]],NA())</f>
        <v>127973.58500000001</v>
      </c>
    </row>
    <row r="113" spans="1:19" x14ac:dyDescent="0.3">
      <c r="A113" s="3">
        <v>42116</v>
      </c>
      <c r="B113" s="3" t="str">
        <f t="shared" si="1"/>
        <v>Q2-2015</v>
      </c>
      <c r="C113" t="s">
        <v>12</v>
      </c>
      <c r="D113">
        <v>17</v>
      </c>
      <c r="E113" t="s">
        <v>9</v>
      </c>
      <c r="F113">
        <v>2015</v>
      </c>
      <c r="G113">
        <v>9.1</v>
      </c>
      <c r="H113">
        <v>19.5</v>
      </c>
      <c r="I113">
        <v>7.1</v>
      </c>
      <c r="J113">
        <v>0</v>
      </c>
      <c r="K113" t="s">
        <v>22</v>
      </c>
      <c r="L113" t="s">
        <v>21</v>
      </c>
      <c r="M113" s="2">
        <v>128598.495</v>
      </c>
      <c r="N113" s="4">
        <v>36.695283570000001</v>
      </c>
      <c r="O113" s="5">
        <f>EnergyDemand__2_18[[#This Row],[Demand]]*EnergyDemand__2_18[[#This Row],[RRP AUD$]]</f>
        <v>4718958.2407002272</v>
      </c>
      <c r="P113" s="57">
        <f>IF(EnergyDemand__2_18[[#This Row],[School Day]]="Y",EnergyDemand__2_18[[#This Row],[Demand]],NA())</f>
        <v>128598.495</v>
      </c>
      <c r="Q113" s="57" t="e">
        <f>IF(EnergyDemand__2_18[[#This Row],[School Day]]="N",EnergyDemand__2_18[[#This Row],[Demand]],NA())</f>
        <v>#N/A</v>
      </c>
      <c r="R113" s="57" t="e">
        <f>IF(EnergyDemand__2_18[[#This Row],[Holiday]]="Y",EnergyDemand__2_18[[#This Row],[Demand]],NA())</f>
        <v>#N/A</v>
      </c>
      <c r="S113" s="57">
        <f>IF(AND( EnergyDemand__2_18[[#This Row],[Holiday]]="N", EnergyDemand__2_18[[#This Row],[Day ]] &lt;&gt; "Saturday", EnergyDemand__2_18[[#This Row],[Day ]] &lt;&gt; "Sunday"),EnergyDemand__2_18[[#This Row],[Demand]],NA())</f>
        <v>128598.495</v>
      </c>
    </row>
    <row r="114" spans="1:19" x14ac:dyDescent="0.3">
      <c r="A114" s="3">
        <v>42117</v>
      </c>
      <c r="B114" s="3" t="str">
        <f t="shared" si="1"/>
        <v>Q2-2015</v>
      </c>
      <c r="C114" t="s">
        <v>12</v>
      </c>
      <c r="D114">
        <v>17</v>
      </c>
      <c r="E114" t="s">
        <v>3</v>
      </c>
      <c r="F114">
        <v>2015</v>
      </c>
      <c r="G114">
        <v>12.2</v>
      </c>
      <c r="H114">
        <v>19.2</v>
      </c>
      <c r="I114">
        <v>7.5</v>
      </c>
      <c r="J114">
        <v>0</v>
      </c>
      <c r="K114" t="s">
        <v>22</v>
      </c>
      <c r="L114" t="s">
        <v>21</v>
      </c>
      <c r="M114" s="2">
        <v>126483.80499999999</v>
      </c>
      <c r="N114" s="4">
        <v>35.422484740000002</v>
      </c>
      <c r="O114" s="5">
        <f>EnergyDemand__2_18[[#This Row],[Demand]]*EnergyDemand__2_18[[#This Row],[RRP AUD$]]</f>
        <v>4480370.6524696359</v>
      </c>
      <c r="P114" s="57">
        <f>IF(EnergyDemand__2_18[[#This Row],[School Day]]="Y",EnergyDemand__2_18[[#This Row],[Demand]],NA())</f>
        <v>126483.80499999999</v>
      </c>
      <c r="Q114" s="57" t="e">
        <f>IF(EnergyDemand__2_18[[#This Row],[School Day]]="N",EnergyDemand__2_18[[#This Row],[Demand]],NA())</f>
        <v>#N/A</v>
      </c>
      <c r="R114" s="57" t="e">
        <f>IF(EnergyDemand__2_18[[#This Row],[Holiday]]="Y",EnergyDemand__2_18[[#This Row],[Demand]],NA())</f>
        <v>#N/A</v>
      </c>
      <c r="S114" s="57">
        <f>IF(AND( EnergyDemand__2_18[[#This Row],[Holiday]]="N", EnergyDemand__2_18[[#This Row],[Day ]] &lt;&gt; "Saturday", EnergyDemand__2_18[[#This Row],[Day ]] &lt;&gt; "Sunday"),EnergyDemand__2_18[[#This Row],[Demand]],NA())</f>
        <v>126483.80499999999</v>
      </c>
    </row>
    <row r="115" spans="1:19" x14ac:dyDescent="0.3">
      <c r="A115" s="3">
        <v>42118</v>
      </c>
      <c r="B115" s="3" t="str">
        <f t="shared" si="1"/>
        <v>Q2-2015</v>
      </c>
      <c r="C115" t="s">
        <v>12</v>
      </c>
      <c r="D115">
        <v>17</v>
      </c>
      <c r="E115" t="s">
        <v>4</v>
      </c>
      <c r="F115">
        <v>2015</v>
      </c>
      <c r="G115">
        <v>14.4</v>
      </c>
      <c r="H115">
        <v>21.1</v>
      </c>
      <c r="I115">
        <v>7.8</v>
      </c>
      <c r="J115">
        <v>0</v>
      </c>
      <c r="K115" t="s">
        <v>22</v>
      </c>
      <c r="L115" t="s">
        <v>21</v>
      </c>
      <c r="M115" s="2">
        <v>126230.785</v>
      </c>
      <c r="N115" s="4">
        <v>36.497936299999999</v>
      </c>
      <c r="O115" s="5">
        <f>EnergyDemand__2_18[[#This Row],[Demand]]*EnergyDemand__2_18[[#This Row],[RRP AUD$]]</f>
        <v>4607163.1500289952</v>
      </c>
      <c r="P115" s="57">
        <f>IF(EnergyDemand__2_18[[#This Row],[School Day]]="Y",EnergyDemand__2_18[[#This Row],[Demand]],NA())</f>
        <v>126230.785</v>
      </c>
      <c r="Q115" s="57" t="e">
        <f>IF(EnergyDemand__2_18[[#This Row],[School Day]]="N",EnergyDemand__2_18[[#This Row],[Demand]],NA())</f>
        <v>#N/A</v>
      </c>
      <c r="R115" s="57" t="e">
        <f>IF(EnergyDemand__2_18[[#This Row],[Holiday]]="Y",EnergyDemand__2_18[[#This Row],[Demand]],NA())</f>
        <v>#N/A</v>
      </c>
      <c r="S115" s="57">
        <f>IF(AND( EnergyDemand__2_18[[#This Row],[Holiday]]="N", EnergyDemand__2_18[[#This Row],[Day ]] &lt;&gt; "Saturday", EnergyDemand__2_18[[#This Row],[Day ]] &lt;&gt; "Sunday"),EnergyDemand__2_18[[#This Row],[Demand]],NA())</f>
        <v>126230.785</v>
      </c>
    </row>
    <row r="116" spans="1:19" x14ac:dyDescent="0.3">
      <c r="A116" s="3">
        <v>42119</v>
      </c>
      <c r="B116" s="3" t="str">
        <f t="shared" si="1"/>
        <v>Q2-2015</v>
      </c>
      <c r="C116" t="s">
        <v>12</v>
      </c>
      <c r="D116">
        <v>17</v>
      </c>
      <c r="E116" t="s">
        <v>5</v>
      </c>
      <c r="F116">
        <v>2015</v>
      </c>
      <c r="G116">
        <v>11.6</v>
      </c>
      <c r="H116">
        <v>15</v>
      </c>
      <c r="I116">
        <v>3.5</v>
      </c>
      <c r="J116">
        <v>3</v>
      </c>
      <c r="K116" t="s">
        <v>22</v>
      </c>
      <c r="L116" t="s">
        <v>22</v>
      </c>
      <c r="M116" s="2">
        <v>111803.625</v>
      </c>
      <c r="N116" s="4">
        <v>25.97830858</v>
      </c>
      <c r="O116" s="5">
        <f>EnergyDemand__2_18[[#This Row],[Demand]]*EnergyDemand__2_18[[#This Row],[RRP AUD$]]</f>
        <v>2904469.0706126024</v>
      </c>
      <c r="P116" s="57">
        <f>IF(EnergyDemand__2_18[[#This Row],[School Day]]="Y",EnergyDemand__2_18[[#This Row],[Demand]],NA())</f>
        <v>111803.625</v>
      </c>
      <c r="Q116" s="57" t="e">
        <f>IF(EnergyDemand__2_18[[#This Row],[School Day]]="N",EnergyDemand__2_18[[#This Row],[Demand]],NA())</f>
        <v>#N/A</v>
      </c>
      <c r="R116" s="57">
        <f>IF(EnergyDemand__2_18[[#This Row],[Holiday]]="Y",EnergyDemand__2_18[[#This Row],[Demand]],NA())</f>
        <v>111803.625</v>
      </c>
      <c r="S1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7" spans="1:19" x14ac:dyDescent="0.3">
      <c r="A117" s="3">
        <v>42120</v>
      </c>
      <c r="B117" s="3" t="str">
        <f t="shared" si="1"/>
        <v>Q2-2015</v>
      </c>
      <c r="C117" t="s">
        <v>12</v>
      </c>
      <c r="D117">
        <v>17</v>
      </c>
      <c r="E117" t="s">
        <v>6</v>
      </c>
      <c r="F117">
        <v>2015</v>
      </c>
      <c r="G117">
        <v>10.4</v>
      </c>
      <c r="H117">
        <v>15.4</v>
      </c>
      <c r="I117">
        <v>5.9</v>
      </c>
      <c r="J117">
        <v>7</v>
      </c>
      <c r="K117" t="s">
        <v>22</v>
      </c>
      <c r="L117" t="s">
        <v>21</v>
      </c>
      <c r="M117" s="2">
        <v>108217.82</v>
      </c>
      <c r="N117" s="4">
        <v>28.955419760000002</v>
      </c>
      <c r="O117" s="5">
        <f>EnergyDemand__2_18[[#This Row],[Demand]]*EnergyDemand__2_18[[#This Row],[RRP AUD$]]</f>
        <v>3133492.4036121238</v>
      </c>
      <c r="P117" s="57">
        <f>IF(EnergyDemand__2_18[[#This Row],[School Day]]="Y",EnergyDemand__2_18[[#This Row],[Demand]],NA())</f>
        <v>108217.82</v>
      </c>
      <c r="Q117" s="57" t="e">
        <f>IF(EnergyDemand__2_18[[#This Row],[School Day]]="N",EnergyDemand__2_18[[#This Row],[Demand]],NA())</f>
        <v>#N/A</v>
      </c>
      <c r="R117" s="57" t="e">
        <f>IF(EnergyDemand__2_18[[#This Row],[Holiday]]="Y",EnergyDemand__2_18[[#This Row],[Demand]],NA())</f>
        <v>#N/A</v>
      </c>
      <c r="S1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" spans="1:19" x14ac:dyDescent="0.3">
      <c r="A118" s="3">
        <v>42121</v>
      </c>
      <c r="B118" s="3" t="str">
        <f t="shared" si="1"/>
        <v>Q2-2015</v>
      </c>
      <c r="C118" t="s">
        <v>12</v>
      </c>
      <c r="D118">
        <v>18</v>
      </c>
      <c r="E118" t="s">
        <v>7</v>
      </c>
      <c r="F118">
        <v>2015</v>
      </c>
      <c r="G118">
        <v>10.5</v>
      </c>
      <c r="H118">
        <v>15.1</v>
      </c>
      <c r="I118">
        <v>8.3000000000000007</v>
      </c>
      <c r="J118">
        <v>4</v>
      </c>
      <c r="K118" t="s">
        <v>22</v>
      </c>
      <c r="L118" t="s">
        <v>21</v>
      </c>
      <c r="M118" s="2">
        <v>127855.22</v>
      </c>
      <c r="N118" s="4">
        <v>48.673068360000002</v>
      </c>
      <c r="O118" s="5">
        <f>EnergyDemand__2_18[[#This Row],[Demand]]*EnergyDemand__2_18[[#This Row],[RRP AUD$]]</f>
        <v>6223105.8632428395</v>
      </c>
      <c r="P118" s="57">
        <f>IF(EnergyDemand__2_18[[#This Row],[School Day]]="Y",EnergyDemand__2_18[[#This Row],[Demand]],NA())</f>
        <v>127855.22</v>
      </c>
      <c r="Q118" s="57" t="e">
        <f>IF(EnergyDemand__2_18[[#This Row],[School Day]]="N",EnergyDemand__2_18[[#This Row],[Demand]],NA())</f>
        <v>#N/A</v>
      </c>
      <c r="R118" s="57" t="e">
        <f>IF(EnergyDemand__2_18[[#This Row],[Holiday]]="Y",EnergyDemand__2_18[[#This Row],[Demand]],NA())</f>
        <v>#N/A</v>
      </c>
      <c r="S118" s="57">
        <f>IF(AND( EnergyDemand__2_18[[#This Row],[Holiday]]="N", EnergyDemand__2_18[[#This Row],[Day ]] &lt;&gt; "Saturday", EnergyDemand__2_18[[#This Row],[Day ]] &lt;&gt; "Sunday"),EnergyDemand__2_18[[#This Row],[Demand]],NA())</f>
        <v>127855.22</v>
      </c>
    </row>
    <row r="119" spans="1:19" x14ac:dyDescent="0.3">
      <c r="A119" s="3">
        <v>42122</v>
      </c>
      <c r="B119" s="3" t="str">
        <f t="shared" si="1"/>
        <v>Q2-2015</v>
      </c>
      <c r="C119" t="s">
        <v>12</v>
      </c>
      <c r="D119">
        <v>18</v>
      </c>
      <c r="E119" t="s">
        <v>8</v>
      </c>
      <c r="F119">
        <v>2015</v>
      </c>
      <c r="G119">
        <v>10.1</v>
      </c>
      <c r="H119">
        <v>16</v>
      </c>
      <c r="I119">
        <v>8.9</v>
      </c>
      <c r="J119">
        <v>1.6</v>
      </c>
      <c r="K119" t="s">
        <v>22</v>
      </c>
      <c r="L119" t="s">
        <v>21</v>
      </c>
      <c r="M119" s="2">
        <v>132642.14000000001</v>
      </c>
      <c r="N119" s="4">
        <v>46.268034399999998</v>
      </c>
      <c r="O119" s="5">
        <f>EnergyDemand__2_18[[#This Row],[Demand]]*EnergyDemand__2_18[[#This Row],[RRP AUD$]]</f>
        <v>6137091.0964096161</v>
      </c>
      <c r="P119" s="57">
        <f>IF(EnergyDemand__2_18[[#This Row],[School Day]]="Y",EnergyDemand__2_18[[#This Row],[Demand]],NA())</f>
        <v>132642.14000000001</v>
      </c>
      <c r="Q119" s="57" t="e">
        <f>IF(EnergyDemand__2_18[[#This Row],[School Day]]="N",EnergyDemand__2_18[[#This Row],[Demand]],NA())</f>
        <v>#N/A</v>
      </c>
      <c r="R119" s="57" t="e">
        <f>IF(EnergyDemand__2_18[[#This Row],[Holiday]]="Y",EnergyDemand__2_18[[#This Row],[Demand]],NA())</f>
        <v>#N/A</v>
      </c>
      <c r="S119" s="57">
        <f>IF(AND( EnergyDemand__2_18[[#This Row],[Holiday]]="N", EnergyDemand__2_18[[#This Row],[Day ]] &lt;&gt; "Saturday", EnergyDemand__2_18[[#This Row],[Day ]] &lt;&gt; "Sunday"),EnergyDemand__2_18[[#This Row],[Demand]],NA())</f>
        <v>132642.14000000001</v>
      </c>
    </row>
    <row r="120" spans="1:19" x14ac:dyDescent="0.3">
      <c r="A120" s="3">
        <v>42123</v>
      </c>
      <c r="B120" s="3" t="str">
        <f t="shared" si="1"/>
        <v>Q2-2015</v>
      </c>
      <c r="C120" t="s">
        <v>12</v>
      </c>
      <c r="D120">
        <v>18</v>
      </c>
      <c r="E120" t="s">
        <v>9</v>
      </c>
      <c r="F120">
        <v>2015</v>
      </c>
      <c r="G120">
        <v>7.4</v>
      </c>
      <c r="H120">
        <v>17.100000000000001</v>
      </c>
      <c r="I120">
        <v>12.6</v>
      </c>
      <c r="J120">
        <v>0</v>
      </c>
      <c r="K120" t="s">
        <v>22</v>
      </c>
      <c r="L120" t="s">
        <v>21</v>
      </c>
      <c r="M120" s="2">
        <v>132814.61499999999</v>
      </c>
      <c r="N120" s="4">
        <v>39.829820890000001</v>
      </c>
      <c r="O120" s="5">
        <f>EnergyDemand__2_18[[#This Row],[Demand]]*EnergyDemand__2_18[[#This Row],[RRP AUD$]]</f>
        <v>5289982.3270243071</v>
      </c>
      <c r="P120" s="57">
        <f>IF(EnergyDemand__2_18[[#This Row],[School Day]]="Y",EnergyDemand__2_18[[#This Row],[Demand]],NA())</f>
        <v>132814.61499999999</v>
      </c>
      <c r="Q120" s="57" t="e">
        <f>IF(EnergyDemand__2_18[[#This Row],[School Day]]="N",EnergyDemand__2_18[[#This Row],[Demand]],NA())</f>
        <v>#N/A</v>
      </c>
      <c r="R120" s="57" t="e">
        <f>IF(EnergyDemand__2_18[[#This Row],[Holiday]]="Y",EnergyDemand__2_18[[#This Row],[Demand]],NA())</f>
        <v>#N/A</v>
      </c>
      <c r="S120" s="57">
        <f>IF(AND( EnergyDemand__2_18[[#This Row],[Holiday]]="N", EnergyDemand__2_18[[#This Row],[Day ]] &lt;&gt; "Saturday", EnergyDemand__2_18[[#This Row],[Day ]] &lt;&gt; "Sunday"),EnergyDemand__2_18[[#This Row],[Demand]],NA())</f>
        <v>132814.61499999999</v>
      </c>
    </row>
    <row r="121" spans="1:19" x14ac:dyDescent="0.3">
      <c r="A121" s="3">
        <v>42124</v>
      </c>
      <c r="B121" s="3" t="str">
        <f t="shared" si="1"/>
        <v>Q2-2015</v>
      </c>
      <c r="C121" t="s">
        <v>12</v>
      </c>
      <c r="D121">
        <v>18</v>
      </c>
      <c r="E121" t="s">
        <v>3</v>
      </c>
      <c r="F121">
        <v>2015</v>
      </c>
      <c r="G121">
        <v>6.4</v>
      </c>
      <c r="H121">
        <v>19.600000000000001</v>
      </c>
      <c r="I121">
        <v>12.3</v>
      </c>
      <c r="J121">
        <v>0</v>
      </c>
      <c r="K121" t="s">
        <v>22</v>
      </c>
      <c r="L121" t="s">
        <v>21</v>
      </c>
      <c r="M121" s="2">
        <v>132669.57999999999</v>
      </c>
      <c r="N121" s="4">
        <v>39.092652309999998</v>
      </c>
      <c r="O121" s="5">
        <f>EnergyDemand__2_18[[#This Row],[Demand]]*EnergyDemand__2_18[[#This Row],[RRP AUD$]]</f>
        <v>5186405.7630537292</v>
      </c>
      <c r="P121" s="57">
        <f>IF(EnergyDemand__2_18[[#This Row],[School Day]]="Y",EnergyDemand__2_18[[#This Row],[Demand]],NA())</f>
        <v>132669.57999999999</v>
      </c>
      <c r="Q121" s="57" t="e">
        <f>IF(EnergyDemand__2_18[[#This Row],[School Day]]="N",EnergyDemand__2_18[[#This Row],[Demand]],NA())</f>
        <v>#N/A</v>
      </c>
      <c r="R121" s="57" t="e">
        <f>IF(EnergyDemand__2_18[[#This Row],[Holiday]]="Y",EnergyDemand__2_18[[#This Row],[Demand]],NA())</f>
        <v>#N/A</v>
      </c>
      <c r="S121" s="57">
        <f>IF(AND( EnergyDemand__2_18[[#This Row],[Holiday]]="N", EnergyDemand__2_18[[#This Row],[Day ]] &lt;&gt; "Saturday", EnergyDemand__2_18[[#This Row],[Day ]] &lt;&gt; "Sunday"),EnergyDemand__2_18[[#This Row],[Demand]],NA())</f>
        <v>132669.57999999999</v>
      </c>
    </row>
    <row r="122" spans="1:19" x14ac:dyDescent="0.3">
      <c r="A122" s="3">
        <v>42125</v>
      </c>
      <c r="B122" s="3" t="str">
        <f t="shared" si="1"/>
        <v>Q2-2015</v>
      </c>
      <c r="C122" t="s">
        <v>13</v>
      </c>
      <c r="D122">
        <v>18</v>
      </c>
      <c r="E122" t="s">
        <v>4</v>
      </c>
      <c r="F122">
        <v>2015</v>
      </c>
      <c r="G122">
        <v>7.9</v>
      </c>
      <c r="H122">
        <v>23.1</v>
      </c>
      <c r="I122">
        <v>12.1</v>
      </c>
      <c r="J122">
        <v>0</v>
      </c>
      <c r="K122" t="s">
        <v>22</v>
      </c>
      <c r="L122" t="s">
        <v>21</v>
      </c>
      <c r="M122" s="2">
        <v>126304.44500000001</v>
      </c>
      <c r="N122" s="4">
        <v>47.474462099999997</v>
      </c>
      <c r="O122" s="5">
        <f>EnergyDemand__2_18[[#This Row],[Demand]]*EnergyDemand__2_18[[#This Row],[RRP AUD$]]</f>
        <v>5996235.5872140341</v>
      </c>
      <c r="P122" s="57">
        <f>IF(EnergyDemand__2_18[[#This Row],[School Day]]="Y",EnergyDemand__2_18[[#This Row],[Demand]],NA())</f>
        <v>126304.44500000001</v>
      </c>
      <c r="Q122" s="57" t="e">
        <f>IF(EnergyDemand__2_18[[#This Row],[School Day]]="N",EnergyDemand__2_18[[#This Row],[Demand]],NA())</f>
        <v>#N/A</v>
      </c>
      <c r="R122" s="57" t="e">
        <f>IF(EnergyDemand__2_18[[#This Row],[Holiday]]="Y",EnergyDemand__2_18[[#This Row],[Demand]],NA())</f>
        <v>#N/A</v>
      </c>
      <c r="S122" s="57">
        <f>IF(AND( EnergyDemand__2_18[[#This Row],[Holiday]]="N", EnergyDemand__2_18[[#This Row],[Day ]] &lt;&gt; "Saturday", EnergyDemand__2_18[[#This Row],[Day ]] &lt;&gt; "Sunday"),EnergyDemand__2_18[[#This Row],[Demand]],NA())</f>
        <v>126304.44500000001</v>
      </c>
    </row>
    <row r="123" spans="1:19" x14ac:dyDescent="0.3">
      <c r="A123" s="3">
        <v>42126</v>
      </c>
      <c r="B123" s="3" t="str">
        <f t="shared" si="1"/>
        <v>Q2-2015</v>
      </c>
      <c r="C123" t="s">
        <v>13</v>
      </c>
      <c r="D123">
        <v>18</v>
      </c>
      <c r="E123" t="s">
        <v>5</v>
      </c>
      <c r="F123">
        <v>2015</v>
      </c>
      <c r="G123">
        <v>11.6</v>
      </c>
      <c r="H123">
        <v>22.2</v>
      </c>
      <c r="I123">
        <v>6.1</v>
      </c>
      <c r="J123">
        <v>0</v>
      </c>
      <c r="K123" t="s">
        <v>22</v>
      </c>
      <c r="L123" t="s">
        <v>21</v>
      </c>
      <c r="M123" s="2">
        <v>108487.97500000001</v>
      </c>
      <c r="N123" s="4">
        <v>25.852039900000001</v>
      </c>
      <c r="O123" s="5">
        <f>EnergyDemand__2_18[[#This Row],[Demand]]*EnergyDemand__2_18[[#This Row],[RRP AUD$]]</f>
        <v>2804635.4583702027</v>
      </c>
      <c r="P123" s="57">
        <f>IF(EnergyDemand__2_18[[#This Row],[School Day]]="Y",EnergyDemand__2_18[[#This Row],[Demand]],NA())</f>
        <v>108487.97500000001</v>
      </c>
      <c r="Q123" s="57" t="e">
        <f>IF(EnergyDemand__2_18[[#This Row],[School Day]]="N",EnergyDemand__2_18[[#This Row],[Demand]],NA())</f>
        <v>#N/A</v>
      </c>
      <c r="R123" s="57" t="e">
        <f>IF(EnergyDemand__2_18[[#This Row],[Holiday]]="Y",EnergyDemand__2_18[[#This Row],[Demand]],NA())</f>
        <v>#N/A</v>
      </c>
      <c r="S1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4" spans="1:19" x14ac:dyDescent="0.3">
      <c r="A124" s="3">
        <v>42127</v>
      </c>
      <c r="B124" s="3" t="str">
        <f t="shared" si="1"/>
        <v>Q2-2015</v>
      </c>
      <c r="C124" t="s">
        <v>13</v>
      </c>
      <c r="D124">
        <v>18</v>
      </c>
      <c r="E124" t="s">
        <v>6</v>
      </c>
      <c r="F124">
        <v>2015</v>
      </c>
      <c r="G124">
        <v>9.6999999999999993</v>
      </c>
      <c r="H124">
        <v>18.2</v>
      </c>
      <c r="I124">
        <v>11.2</v>
      </c>
      <c r="J124">
        <v>0</v>
      </c>
      <c r="K124" t="s">
        <v>22</v>
      </c>
      <c r="L124" t="s">
        <v>21</v>
      </c>
      <c r="M124" s="2">
        <v>109233.34</v>
      </c>
      <c r="N124" s="4">
        <v>30.627063069999998</v>
      </c>
      <c r="O124" s="5">
        <f>EnergyDemand__2_18[[#This Row],[Demand]]*EnergyDemand__2_18[[#This Row],[RRP AUD$]]</f>
        <v>3345496.3935267534</v>
      </c>
      <c r="P124" s="57">
        <f>IF(EnergyDemand__2_18[[#This Row],[School Day]]="Y",EnergyDemand__2_18[[#This Row],[Demand]],NA())</f>
        <v>109233.34</v>
      </c>
      <c r="Q124" s="57" t="e">
        <f>IF(EnergyDemand__2_18[[#This Row],[School Day]]="N",EnergyDemand__2_18[[#This Row],[Demand]],NA())</f>
        <v>#N/A</v>
      </c>
      <c r="R124" s="57" t="e">
        <f>IF(EnergyDemand__2_18[[#This Row],[Holiday]]="Y",EnergyDemand__2_18[[#This Row],[Demand]],NA())</f>
        <v>#N/A</v>
      </c>
      <c r="S1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5" spans="1:19" x14ac:dyDescent="0.3">
      <c r="A125" s="3">
        <v>42128</v>
      </c>
      <c r="B125" s="3" t="str">
        <f t="shared" si="1"/>
        <v>Q2-2015</v>
      </c>
      <c r="C125" t="s">
        <v>13</v>
      </c>
      <c r="D125">
        <v>19</v>
      </c>
      <c r="E125" t="s">
        <v>7</v>
      </c>
      <c r="F125">
        <v>2015</v>
      </c>
      <c r="G125">
        <v>7.5</v>
      </c>
      <c r="H125">
        <v>22.3</v>
      </c>
      <c r="I125">
        <v>11.6</v>
      </c>
      <c r="J125">
        <v>0</v>
      </c>
      <c r="K125" t="s">
        <v>22</v>
      </c>
      <c r="L125" t="s">
        <v>21</v>
      </c>
      <c r="M125" s="2">
        <v>122375.47</v>
      </c>
      <c r="N125" s="4">
        <v>28.803037939999999</v>
      </c>
      <c r="O125" s="5">
        <f>EnergyDemand__2_18[[#This Row],[Demand]]*EnergyDemand__2_18[[#This Row],[RRP AUD$]]</f>
        <v>3524785.3053353317</v>
      </c>
      <c r="P125" s="57">
        <f>IF(EnergyDemand__2_18[[#This Row],[School Day]]="Y",EnergyDemand__2_18[[#This Row],[Demand]],NA())</f>
        <v>122375.47</v>
      </c>
      <c r="Q125" s="57" t="e">
        <f>IF(EnergyDemand__2_18[[#This Row],[School Day]]="N",EnergyDemand__2_18[[#This Row],[Demand]],NA())</f>
        <v>#N/A</v>
      </c>
      <c r="R125" s="57" t="e">
        <f>IF(EnergyDemand__2_18[[#This Row],[Holiday]]="Y",EnergyDemand__2_18[[#This Row],[Demand]],NA())</f>
        <v>#N/A</v>
      </c>
      <c r="S125" s="57">
        <f>IF(AND( EnergyDemand__2_18[[#This Row],[Holiday]]="N", EnergyDemand__2_18[[#This Row],[Day ]] &lt;&gt; "Saturday", EnergyDemand__2_18[[#This Row],[Day ]] &lt;&gt; "Sunday"),EnergyDemand__2_18[[#This Row],[Demand]],NA())</f>
        <v>122375.47</v>
      </c>
    </row>
    <row r="126" spans="1:19" x14ac:dyDescent="0.3">
      <c r="A126" s="3">
        <v>42129</v>
      </c>
      <c r="B126" s="3" t="str">
        <f t="shared" si="1"/>
        <v>Q2-2015</v>
      </c>
      <c r="C126" t="s">
        <v>13</v>
      </c>
      <c r="D126">
        <v>19</v>
      </c>
      <c r="E126" t="s">
        <v>8</v>
      </c>
      <c r="F126">
        <v>2015</v>
      </c>
      <c r="G126">
        <v>9.1999999999999993</v>
      </c>
      <c r="H126">
        <v>18.100000000000001</v>
      </c>
      <c r="I126">
        <v>7.1</v>
      </c>
      <c r="J126">
        <v>0.6</v>
      </c>
      <c r="K126" t="s">
        <v>22</v>
      </c>
      <c r="L126" t="s">
        <v>21</v>
      </c>
      <c r="M126" s="2">
        <v>123734.86500000001</v>
      </c>
      <c r="N126" s="4">
        <v>27.383343969999999</v>
      </c>
      <c r="O126" s="5">
        <f>EnergyDemand__2_18[[#This Row],[Demand]]*EnergyDemand__2_18[[#This Row],[RRP AUD$]]</f>
        <v>3388274.3693765141</v>
      </c>
      <c r="P126" s="57">
        <f>IF(EnergyDemand__2_18[[#This Row],[School Day]]="Y",EnergyDemand__2_18[[#This Row],[Demand]],NA())</f>
        <v>123734.86500000001</v>
      </c>
      <c r="Q126" s="57" t="e">
        <f>IF(EnergyDemand__2_18[[#This Row],[School Day]]="N",EnergyDemand__2_18[[#This Row],[Demand]],NA())</f>
        <v>#N/A</v>
      </c>
      <c r="R126" s="57" t="e">
        <f>IF(EnergyDemand__2_18[[#This Row],[Holiday]]="Y",EnergyDemand__2_18[[#This Row],[Demand]],NA())</f>
        <v>#N/A</v>
      </c>
      <c r="S126" s="57">
        <f>IF(AND( EnergyDemand__2_18[[#This Row],[Holiday]]="N", EnergyDemand__2_18[[#This Row],[Day ]] &lt;&gt; "Saturday", EnergyDemand__2_18[[#This Row],[Day ]] &lt;&gt; "Sunday"),EnergyDemand__2_18[[#This Row],[Demand]],NA())</f>
        <v>123734.86500000001</v>
      </c>
    </row>
    <row r="127" spans="1:19" x14ac:dyDescent="0.3">
      <c r="A127" s="3">
        <v>42130</v>
      </c>
      <c r="B127" s="3" t="str">
        <f t="shared" si="1"/>
        <v>Q2-2015</v>
      </c>
      <c r="C127" t="s">
        <v>13</v>
      </c>
      <c r="D127">
        <v>19</v>
      </c>
      <c r="E127" t="s">
        <v>9</v>
      </c>
      <c r="F127">
        <v>2015</v>
      </c>
      <c r="G127">
        <v>9.5</v>
      </c>
      <c r="H127">
        <v>16.2</v>
      </c>
      <c r="I127">
        <v>7.6</v>
      </c>
      <c r="J127">
        <v>1.4</v>
      </c>
      <c r="K127" t="s">
        <v>22</v>
      </c>
      <c r="L127" t="s">
        <v>21</v>
      </c>
      <c r="M127" s="2">
        <v>129121.86</v>
      </c>
      <c r="N127" s="4">
        <v>26.022589379999999</v>
      </c>
      <c r="O127" s="5">
        <f>EnergyDemand__2_18[[#This Row],[Demand]]*EnergyDemand__2_18[[#This Row],[RRP AUD$]]</f>
        <v>3360085.1427618465</v>
      </c>
      <c r="P127" s="57">
        <f>IF(EnergyDemand__2_18[[#This Row],[School Day]]="Y",EnergyDemand__2_18[[#This Row],[Demand]],NA())</f>
        <v>129121.86</v>
      </c>
      <c r="Q127" s="57" t="e">
        <f>IF(EnergyDemand__2_18[[#This Row],[School Day]]="N",EnergyDemand__2_18[[#This Row],[Demand]],NA())</f>
        <v>#N/A</v>
      </c>
      <c r="R127" s="57" t="e">
        <f>IF(EnergyDemand__2_18[[#This Row],[Holiday]]="Y",EnergyDemand__2_18[[#This Row],[Demand]],NA())</f>
        <v>#N/A</v>
      </c>
      <c r="S127" s="57">
        <f>IF(AND( EnergyDemand__2_18[[#This Row],[Holiday]]="N", EnergyDemand__2_18[[#This Row],[Day ]] &lt;&gt; "Saturday", EnergyDemand__2_18[[#This Row],[Day ]] &lt;&gt; "Sunday"),EnergyDemand__2_18[[#This Row],[Demand]],NA())</f>
        <v>129121.86</v>
      </c>
    </row>
    <row r="128" spans="1:19" x14ac:dyDescent="0.3">
      <c r="A128" s="3">
        <v>42131</v>
      </c>
      <c r="B128" s="3" t="str">
        <f t="shared" si="1"/>
        <v>Q2-2015</v>
      </c>
      <c r="C128" t="s">
        <v>13</v>
      </c>
      <c r="D128">
        <v>19</v>
      </c>
      <c r="E128" t="s">
        <v>3</v>
      </c>
      <c r="F128">
        <v>2015</v>
      </c>
      <c r="G128">
        <v>10.3</v>
      </c>
      <c r="H128">
        <v>15.6</v>
      </c>
      <c r="I128">
        <v>6.9</v>
      </c>
      <c r="J128">
        <v>2.2000000000000002</v>
      </c>
      <c r="K128" t="s">
        <v>22</v>
      </c>
      <c r="L128" t="s">
        <v>21</v>
      </c>
      <c r="M128" s="2">
        <v>131237.185</v>
      </c>
      <c r="N128" s="4">
        <v>29.082030029999999</v>
      </c>
      <c r="O128" s="5">
        <f>EnergyDemand__2_18[[#This Row],[Demand]]*EnergyDemand__2_18[[#This Row],[RRP AUD$]]</f>
        <v>3816643.7552226651</v>
      </c>
      <c r="P128" s="57">
        <f>IF(EnergyDemand__2_18[[#This Row],[School Day]]="Y",EnergyDemand__2_18[[#This Row],[Demand]],NA())</f>
        <v>131237.185</v>
      </c>
      <c r="Q128" s="57" t="e">
        <f>IF(EnergyDemand__2_18[[#This Row],[School Day]]="N",EnergyDemand__2_18[[#This Row],[Demand]],NA())</f>
        <v>#N/A</v>
      </c>
      <c r="R128" s="57" t="e">
        <f>IF(EnergyDemand__2_18[[#This Row],[Holiday]]="Y",EnergyDemand__2_18[[#This Row],[Demand]],NA())</f>
        <v>#N/A</v>
      </c>
      <c r="S128" s="57">
        <f>IF(AND( EnergyDemand__2_18[[#This Row],[Holiday]]="N", EnergyDemand__2_18[[#This Row],[Day ]] &lt;&gt; "Saturday", EnergyDemand__2_18[[#This Row],[Day ]] &lt;&gt; "Sunday"),EnergyDemand__2_18[[#This Row],[Demand]],NA())</f>
        <v>131237.185</v>
      </c>
    </row>
    <row r="129" spans="1:19" x14ac:dyDescent="0.3">
      <c r="A129" s="3">
        <v>42132</v>
      </c>
      <c r="B129" s="3" t="str">
        <f t="shared" si="1"/>
        <v>Q2-2015</v>
      </c>
      <c r="C129" t="s">
        <v>13</v>
      </c>
      <c r="D129">
        <v>19</v>
      </c>
      <c r="E129" t="s">
        <v>4</v>
      </c>
      <c r="F129">
        <v>2015</v>
      </c>
      <c r="G129">
        <v>10.5</v>
      </c>
      <c r="H129">
        <v>15.9</v>
      </c>
      <c r="I129">
        <v>5.9</v>
      </c>
      <c r="J129">
        <v>0.2</v>
      </c>
      <c r="K129" t="s">
        <v>22</v>
      </c>
      <c r="L129" t="s">
        <v>21</v>
      </c>
      <c r="M129" s="2">
        <v>131138.73000000001</v>
      </c>
      <c r="N129" s="4">
        <v>29.075609050000001</v>
      </c>
      <c r="O129" s="5">
        <f>EnergyDemand__2_18[[#This Row],[Demand]]*EnergyDemand__2_18[[#This Row],[RRP AUD$]]</f>
        <v>3812938.444793507</v>
      </c>
      <c r="P129" s="57">
        <f>IF(EnergyDemand__2_18[[#This Row],[School Day]]="Y",EnergyDemand__2_18[[#This Row],[Demand]],NA())</f>
        <v>131138.73000000001</v>
      </c>
      <c r="Q129" s="57" t="e">
        <f>IF(EnergyDemand__2_18[[#This Row],[School Day]]="N",EnergyDemand__2_18[[#This Row],[Demand]],NA())</f>
        <v>#N/A</v>
      </c>
      <c r="R129" s="57" t="e">
        <f>IF(EnergyDemand__2_18[[#This Row],[Holiday]]="Y",EnergyDemand__2_18[[#This Row],[Demand]],NA())</f>
        <v>#N/A</v>
      </c>
      <c r="S129" s="57">
        <f>IF(AND( EnergyDemand__2_18[[#This Row],[Holiday]]="N", EnergyDemand__2_18[[#This Row],[Day ]] &lt;&gt; "Saturday", EnergyDemand__2_18[[#This Row],[Day ]] &lt;&gt; "Sunday"),EnergyDemand__2_18[[#This Row],[Demand]],NA())</f>
        <v>131138.73000000001</v>
      </c>
    </row>
    <row r="130" spans="1:19" x14ac:dyDescent="0.3">
      <c r="A130" s="3">
        <v>42133</v>
      </c>
      <c r="B130" s="3" t="str">
        <f t="shared" ref="B130:B193" si="2">"Q" &amp;INT((MONTH(A130)+2)/3) &amp; "-" &amp; YEAR(A130)</f>
        <v>Q2-2015</v>
      </c>
      <c r="C130" t="s">
        <v>13</v>
      </c>
      <c r="D130">
        <v>19</v>
      </c>
      <c r="E130" t="s">
        <v>5</v>
      </c>
      <c r="F130">
        <v>2015</v>
      </c>
      <c r="G130">
        <v>12.8</v>
      </c>
      <c r="H130">
        <v>18.7</v>
      </c>
      <c r="I130">
        <v>7.3</v>
      </c>
      <c r="J130">
        <v>0</v>
      </c>
      <c r="K130" t="s">
        <v>22</v>
      </c>
      <c r="L130" t="s">
        <v>21</v>
      </c>
      <c r="M130" s="2">
        <v>108377.05</v>
      </c>
      <c r="N130" s="4">
        <v>19.602360470000001</v>
      </c>
      <c r="O130" s="5">
        <f>EnergyDemand__2_18[[#This Row],[Demand]]*EnergyDemand__2_18[[#This Row],[RRP AUD$]]</f>
        <v>2124446.0007752138</v>
      </c>
      <c r="P130" s="57">
        <f>IF(EnergyDemand__2_18[[#This Row],[School Day]]="Y",EnergyDemand__2_18[[#This Row],[Demand]],NA())</f>
        <v>108377.05</v>
      </c>
      <c r="Q130" s="57" t="e">
        <f>IF(EnergyDemand__2_18[[#This Row],[School Day]]="N",EnergyDemand__2_18[[#This Row],[Demand]],NA())</f>
        <v>#N/A</v>
      </c>
      <c r="R130" s="57" t="e">
        <f>IF(EnergyDemand__2_18[[#This Row],[Holiday]]="Y",EnergyDemand__2_18[[#This Row],[Demand]],NA())</f>
        <v>#N/A</v>
      </c>
      <c r="S1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1" spans="1:19" x14ac:dyDescent="0.3">
      <c r="A131" s="3">
        <v>42134</v>
      </c>
      <c r="B131" s="3" t="str">
        <f t="shared" si="2"/>
        <v>Q2-2015</v>
      </c>
      <c r="C131" t="s">
        <v>13</v>
      </c>
      <c r="D131">
        <v>19</v>
      </c>
      <c r="E131" t="s">
        <v>6</v>
      </c>
      <c r="F131">
        <v>2015</v>
      </c>
      <c r="G131">
        <v>12.8</v>
      </c>
      <c r="H131">
        <v>16.600000000000001</v>
      </c>
      <c r="I131">
        <v>5.9</v>
      </c>
      <c r="J131">
        <v>8.6</v>
      </c>
      <c r="K131" t="s">
        <v>22</v>
      </c>
      <c r="L131" t="s">
        <v>21</v>
      </c>
      <c r="M131" s="2">
        <v>103811.28</v>
      </c>
      <c r="N131" s="4">
        <v>13.279840760000001</v>
      </c>
      <c r="O131" s="5">
        <f>EnergyDemand__2_18[[#This Row],[Demand]]*EnergyDemand__2_18[[#This Row],[RRP AUD$]]</f>
        <v>1378597.2674917728</v>
      </c>
      <c r="P131" s="57">
        <f>IF(EnergyDemand__2_18[[#This Row],[School Day]]="Y",EnergyDemand__2_18[[#This Row],[Demand]],NA())</f>
        <v>103811.28</v>
      </c>
      <c r="Q131" s="57" t="e">
        <f>IF(EnergyDemand__2_18[[#This Row],[School Day]]="N",EnergyDemand__2_18[[#This Row],[Demand]],NA())</f>
        <v>#N/A</v>
      </c>
      <c r="R131" s="57" t="e">
        <f>IF(EnergyDemand__2_18[[#This Row],[Holiday]]="Y",EnergyDemand__2_18[[#This Row],[Demand]],NA())</f>
        <v>#N/A</v>
      </c>
      <c r="S1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2" spans="1:19" x14ac:dyDescent="0.3">
      <c r="A132" s="3">
        <v>42135</v>
      </c>
      <c r="B132" s="3" t="str">
        <f t="shared" si="2"/>
        <v>Q2-2015</v>
      </c>
      <c r="C132" t="s">
        <v>13</v>
      </c>
      <c r="D132">
        <v>20</v>
      </c>
      <c r="E132" t="s">
        <v>7</v>
      </c>
      <c r="F132">
        <v>2015</v>
      </c>
      <c r="G132">
        <v>12.4</v>
      </c>
      <c r="H132">
        <v>15.9</v>
      </c>
      <c r="I132">
        <v>7.9</v>
      </c>
      <c r="J132">
        <v>2.6</v>
      </c>
      <c r="K132" t="s">
        <v>22</v>
      </c>
      <c r="L132" t="s">
        <v>21</v>
      </c>
      <c r="M132" s="2">
        <v>123740.245</v>
      </c>
      <c r="N132" s="4">
        <v>28.475489379999999</v>
      </c>
      <c r="O132" s="5">
        <f>EnergyDemand__2_18[[#This Row],[Demand]]*EnergyDemand__2_18[[#This Row],[RRP AUD$]]</f>
        <v>3523564.032376098</v>
      </c>
      <c r="P132" s="57">
        <f>IF(EnergyDemand__2_18[[#This Row],[School Day]]="Y",EnergyDemand__2_18[[#This Row],[Demand]],NA())</f>
        <v>123740.245</v>
      </c>
      <c r="Q132" s="57" t="e">
        <f>IF(EnergyDemand__2_18[[#This Row],[School Day]]="N",EnergyDemand__2_18[[#This Row],[Demand]],NA())</f>
        <v>#N/A</v>
      </c>
      <c r="R132" s="57" t="e">
        <f>IF(EnergyDemand__2_18[[#This Row],[Holiday]]="Y",EnergyDemand__2_18[[#This Row],[Demand]],NA())</f>
        <v>#N/A</v>
      </c>
      <c r="S132" s="57">
        <f>IF(AND( EnergyDemand__2_18[[#This Row],[Holiday]]="N", EnergyDemand__2_18[[#This Row],[Day ]] &lt;&gt; "Saturday", EnergyDemand__2_18[[#This Row],[Day ]] &lt;&gt; "Sunday"),EnergyDemand__2_18[[#This Row],[Demand]],NA())</f>
        <v>123740.245</v>
      </c>
    </row>
    <row r="133" spans="1:19" x14ac:dyDescent="0.3">
      <c r="A133" s="3">
        <v>42136</v>
      </c>
      <c r="B133" s="3" t="str">
        <f t="shared" si="2"/>
        <v>Q2-2015</v>
      </c>
      <c r="C133" t="s">
        <v>13</v>
      </c>
      <c r="D133">
        <v>20</v>
      </c>
      <c r="E133" t="s">
        <v>8</v>
      </c>
      <c r="F133">
        <v>2015</v>
      </c>
      <c r="G133">
        <v>12.8</v>
      </c>
      <c r="H133">
        <v>17.399999999999999</v>
      </c>
      <c r="I133">
        <v>5.9</v>
      </c>
      <c r="J133">
        <v>0</v>
      </c>
      <c r="K133" t="s">
        <v>22</v>
      </c>
      <c r="L133" t="s">
        <v>21</v>
      </c>
      <c r="M133" s="2">
        <v>129312.58</v>
      </c>
      <c r="N133" s="4">
        <v>28.355358970000001</v>
      </c>
      <c r="O133" s="5">
        <f>EnergyDemand__2_18[[#This Row],[Demand]]*EnergyDemand__2_18[[#This Row],[RRP AUD$]]</f>
        <v>3666704.6252368428</v>
      </c>
      <c r="P133" s="57">
        <f>IF(EnergyDemand__2_18[[#This Row],[School Day]]="Y",EnergyDemand__2_18[[#This Row],[Demand]],NA())</f>
        <v>129312.58</v>
      </c>
      <c r="Q133" s="57" t="e">
        <f>IF(EnergyDemand__2_18[[#This Row],[School Day]]="N",EnergyDemand__2_18[[#This Row],[Demand]],NA())</f>
        <v>#N/A</v>
      </c>
      <c r="R133" s="57" t="e">
        <f>IF(EnergyDemand__2_18[[#This Row],[Holiday]]="Y",EnergyDemand__2_18[[#This Row],[Demand]],NA())</f>
        <v>#N/A</v>
      </c>
      <c r="S133" s="57">
        <f>IF(AND( EnergyDemand__2_18[[#This Row],[Holiday]]="N", EnergyDemand__2_18[[#This Row],[Day ]] &lt;&gt; "Saturday", EnergyDemand__2_18[[#This Row],[Day ]] &lt;&gt; "Sunday"),EnergyDemand__2_18[[#This Row],[Demand]],NA())</f>
        <v>129312.58</v>
      </c>
    </row>
    <row r="134" spans="1:19" x14ac:dyDescent="0.3">
      <c r="A134" s="3">
        <v>42137</v>
      </c>
      <c r="B134" s="3" t="str">
        <f t="shared" si="2"/>
        <v>Q2-2015</v>
      </c>
      <c r="C134" t="s">
        <v>13</v>
      </c>
      <c r="D134">
        <v>20</v>
      </c>
      <c r="E134" t="s">
        <v>9</v>
      </c>
      <c r="F134">
        <v>2015</v>
      </c>
      <c r="G134">
        <v>6.3</v>
      </c>
      <c r="H134">
        <v>12.8</v>
      </c>
      <c r="I134">
        <v>8.6999999999999993</v>
      </c>
      <c r="J134">
        <v>6.8</v>
      </c>
      <c r="K134" t="s">
        <v>22</v>
      </c>
      <c r="L134" t="s">
        <v>21</v>
      </c>
      <c r="M134" s="2">
        <v>136903.26999999999</v>
      </c>
      <c r="N134" s="4">
        <v>33.602901799999998</v>
      </c>
      <c r="O134" s="5">
        <f>EnergyDemand__2_18[[#This Row],[Demand]]*EnergyDemand__2_18[[#This Row],[RRP AUD$]]</f>
        <v>4600347.1379088853</v>
      </c>
      <c r="P134" s="57">
        <f>IF(EnergyDemand__2_18[[#This Row],[School Day]]="Y",EnergyDemand__2_18[[#This Row],[Demand]],NA())</f>
        <v>136903.26999999999</v>
      </c>
      <c r="Q134" s="57" t="e">
        <f>IF(EnergyDemand__2_18[[#This Row],[School Day]]="N",EnergyDemand__2_18[[#This Row],[Demand]],NA())</f>
        <v>#N/A</v>
      </c>
      <c r="R134" s="57" t="e">
        <f>IF(EnergyDemand__2_18[[#This Row],[Holiday]]="Y",EnergyDemand__2_18[[#This Row],[Demand]],NA())</f>
        <v>#N/A</v>
      </c>
      <c r="S134" s="57">
        <f>IF(AND( EnergyDemand__2_18[[#This Row],[Holiday]]="N", EnergyDemand__2_18[[#This Row],[Day ]] &lt;&gt; "Saturday", EnergyDemand__2_18[[#This Row],[Day ]] &lt;&gt; "Sunday"),EnergyDemand__2_18[[#This Row],[Demand]],NA())</f>
        <v>136903.26999999999</v>
      </c>
    </row>
    <row r="135" spans="1:19" x14ac:dyDescent="0.3">
      <c r="A135" s="3">
        <v>42138</v>
      </c>
      <c r="B135" s="3" t="str">
        <f t="shared" si="2"/>
        <v>Q2-2015</v>
      </c>
      <c r="C135" t="s">
        <v>13</v>
      </c>
      <c r="D135">
        <v>20</v>
      </c>
      <c r="E135" t="s">
        <v>3</v>
      </c>
      <c r="F135">
        <v>2015</v>
      </c>
      <c r="G135">
        <v>7.3</v>
      </c>
      <c r="H135">
        <v>14.6</v>
      </c>
      <c r="I135">
        <v>6.7</v>
      </c>
      <c r="J135">
        <v>4.4000000000000004</v>
      </c>
      <c r="K135" t="s">
        <v>22</v>
      </c>
      <c r="L135" t="s">
        <v>21</v>
      </c>
      <c r="M135" s="2">
        <v>135217.65</v>
      </c>
      <c r="N135" s="4">
        <v>36.084976089999998</v>
      </c>
      <c r="O135" s="5">
        <f>EnergyDemand__2_18[[#This Row],[Demand]]*EnergyDemand__2_18[[#This Row],[RRP AUD$]]</f>
        <v>4879325.6671959879</v>
      </c>
      <c r="P135" s="57">
        <f>IF(EnergyDemand__2_18[[#This Row],[School Day]]="Y",EnergyDemand__2_18[[#This Row],[Demand]],NA())</f>
        <v>135217.65</v>
      </c>
      <c r="Q135" s="57" t="e">
        <f>IF(EnergyDemand__2_18[[#This Row],[School Day]]="N",EnergyDemand__2_18[[#This Row],[Demand]],NA())</f>
        <v>#N/A</v>
      </c>
      <c r="R135" s="57" t="e">
        <f>IF(EnergyDemand__2_18[[#This Row],[Holiday]]="Y",EnergyDemand__2_18[[#This Row],[Demand]],NA())</f>
        <v>#N/A</v>
      </c>
      <c r="S135" s="57">
        <f>IF(AND( EnergyDemand__2_18[[#This Row],[Holiday]]="N", EnergyDemand__2_18[[#This Row],[Day ]] &lt;&gt; "Saturday", EnergyDemand__2_18[[#This Row],[Day ]] &lt;&gt; "Sunday"),EnergyDemand__2_18[[#This Row],[Demand]],NA())</f>
        <v>135217.65</v>
      </c>
    </row>
    <row r="136" spans="1:19" x14ac:dyDescent="0.3">
      <c r="A136" s="3">
        <v>42139</v>
      </c>
      <c r="B136" s="3" t="str">
        <f t="shared" si="2"/>
        <v>Q2-2015</v>
      </c>
      <c r="C136" t="s">
        <v>13</v>
      </c>
      <c r="D136">
        <v>20</v>
      </c>
      <c r="E136" t="s">
        <v>4</v>
      </c>
      <c r="F136">
        <v>2015</v>
      </c>
      <c r="G136">
        <v>11.5</v>
      </c>
      <c r="H136">
        <v>14.5</v>
      </c>
      <c r="I136">
        <v>6.2</v>
      </c>
      <c r="J136">
        <v>1.8</v>
      </c>
      <c r="K136" t="s">
        <v>22</v>
      </c>
      <c r="L136" t="s">
        <v>21</v>
      </c>
      <c r="M136" s="2">
        <v>135172.41</v>
      </c>
      <c r="N136" s="4">
        <v>32.888201889999998</v>
      </c>
      <c r="O136" s="5">
        <f>EnergyDemand__2_18[[#This Row],[Demand]]*EnergyDemand__2_18[[#This Row],[RRP AUD$]]</f>
        <v>4445577.5100378543</v>
      </c>
      <c r="P136" s="57">
        <f>IF(EnergyDemand__2_18[[#This Row],[School Day]]="Y",EnergyDemand__2_18[[#This Row],[Demand]],NA())</f>
        <v>135172.41</v>
      </c>
      <c r="Q136" s="57" t="e">
        <f>IF(EnergyDemand__2_18[[#This Row],[School Day]]="N",EnergyDemand__2_18[[#This Row],[Demand]],NA())</f>
        <v>#N/A</v>
      </c>
      <c r="R136" s="57" t="e">
        <f>IF(EnergyDemand__2_18[[#This Row],[Holiday]]="Y",EnergyDemand__2_18[[#This Row],[Demand]],NA())</f>
        <v>#N/A</v>
      </c>
      <c r="S136" s="57">
        <f>IF(AND( EnergyDemand__2_18[[#This Row],[Holiday]]="N", EnergyDemand__2_18[[#This Row],[Day ]] &lt;&gt; "Saturday", EnergyDemand__2_18[[#This Row],[Day ]] &lt;&gt; "Sunday"),EnergyDemand__2_18[[#This Row],[Demand]],NA())</f>
        <v>135172.41</v>
      </c>
    </row>
    <row r="137" spans="1:19" x14ac:dyDescent="0.3">
      <c r="A137" s="3">
        <v>42140</v>
      </c>
      <c r="B137" s="3" t="str">
        <f t="shared" si="2"/>
        <v>Q2-2015</v>
      </c>
      <c r="C137" t="s">
        <v>13</v>
      </c>
      <c r="D137">
        <v>20</v>
      </c>
      <c r="E137" t="s">
        <v>5</v>
      </c>
      <c r="F137">
        <v>2015</v>
      </c>
      <c r="G137">
        <v>11.3</v>
      </c>
      <c r="H137">
        <v>16.2</v>
      </c>
      <c r="I137">
        <v>10.4</v>
      </c>
      <c r="J137">
        <v>0</v>
      </c>
      <c r="K137" t="s">
        <v>22</v>
      </c>
      <c r="L137" t="s">
        <v>21</v>
      </c>
      <c r="M137" s="2">
        <v>117136.63</v>
      </c>
      <c r="N137" s="4">
        <v>35.11935553</v>
      </c>
      <c r="O137" s="5">
        <f>EnergyDemand__2_18[[#This Row],[Demand]]*EnergyDemand__2_18[[#This Row],[RRP AUD$]]</f>
        <v>4113762.9545560642</v>
      </c>
      <c r="P137" s="57">
        <f>IF(EnergyDemand__2_18[[#This Row],[School Day]]="Y",EnergyDemand__2_18[[#This Row],[Demand]],NA())</f>
        <v>117136.63</v>
      </c>
      <c r="Q137" s="57" t="e">
        <f>IF(EnergyDemand__2_18[[#This Row],[School Day]]="N",EnergyDemand__2_18[[#This Row],[Demand]],NA())</f>
        <v>#N/A</v>
      </c>
      <c r="R137" s="57" t="e">
        <f>IF(EnergyDemand__2_18[[#This Row],[Holiday]]="Y",EnergyDemand__2_18[[#This Row],[Demand]],NA())</f>
        <v>#N/A</v>
      </c>
      <c r="S1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8" spans="1:19" x14ac:dyDescent="0.3">
      <c r="A138" s="3">
        <v>42141</v>
      </c>
      <c r="B138" s="3" t="str">
        <f t="shared" si="2"/>
        <v>Q2-2015</v>
      </c>
      <c r="C138" t="s">
        <v>13</v>
      </c>
      <c r="D138">
        <v>20</v>
      </c>
      <c r="E138" t="s">
        <v>6</v>
      </c>
      <c r="F138">
        <v>2015</v>
      </c>
      <c r="G138">
        <v>7.4</v>
      </c>
      <c r="H138">
        <v>20.5</v>
      </c>
      <c r="I138">
        <v>10.3</v>
      </c>
      <c r="J138">
        <v>0</v>
      </c>
      <c r="K138" t="s">
        <v>22</v>
      </c>
      <c r="L138" t="s">
        <v>21</v>
      </c>
      <c r="M138" s="2">
        <v>111897.08500000001</v>
      </c>
      <c r="N138" s="4">
        <v>30.547599470000002</v>
      </c>
      <c r="O138" s="5">
        <f>EnergyDemand__2_18[[#This Row],[Demand]]*EnergyDemand__2_18[[#This Row],[RRP AUD$]]</f>
        <v>3418187.3344405452</v>
      </c>
      <c r="P138" s="57">
        <f>IF(EnergyDemand__2_18[[#This Row],[School Day]]="Y",EnergyDemand__2_18[[#This Row],[Demand]],NA())</f>
        <v>111897.08500000001</v>
      </c>
      <c r="Q138" s="57" t="e">
        <f>IF(EnergyDemand__2_18[[#This Row],[School Day]]="N",EnergyDemand__2_18[[#This Row],[Demand]],NA())</f>
        <v>#N/A</v>
      </c>
      <c r="R138" s="57" t="e">
        <f>IF(EnergyDemand__2_18[[#This Row],[Holiday]]="Y",EnergyDemand__2_18[[#This Row],[Demand]],NA())</f>
        <v>#N/A</v>
      </c>
      <c r="S1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9" spans="1:19" x14ac:dyDescent="0.3">
      <c r="A139" s="3">
        <v>42142</v>
      </c>
      <c r="B139" s="3" t="str">
        <f t="shared" si="2"/>
        <v>Q2-2015</v>
      </c>
      <c r="C139" t="s">
        <v>13</v>
      </c>
      <c r="D139">
        <v>21</v>
      </c>
      <c r="E139" t="s">
        <v>7</v>
      </c>
      <c r="F139">
        <v>2015</v>
      </c>
      <c r="G139">
        <v>7.2</v>
      </c>
      <c r="H139">
        <v>20.399999999999999</v>
      </c>
      <c r="I139">
        <v>10.199999999999999</v>
      </c>
      <c r="J139">
        <v>0</v>
      </c>
      <c r="K139" t="s">
        <v>22</v>
      </c>
      <c r="L139" t="s">
        <v>21</v>
      </c>
      <c r="M139" s="2">
        <v>127524.8</v>
      </c>
      <c r="N139" s="4">
        <v>39.33371288</v>
      </c>
      <c r="O139" s="5">
        <f>EnergyDemand__2_18[[#This Row],[Demand]]*EnergyDemand__2_18[[#This Row],[RRP AUD$]]</f>
        <v>5016023.8682794245</v>
      </c>
      <c r="P139" s="57">
        <f>IF(EnergyDemand__2_18[[#This Row],[School Day]]="Y",EnergyDemand__2_18[[#This Row],[Demand]],NA())</f>
        <v>127524.8</v>
      </c>
      <c r="Q139" s="57" t="e">
        <f>IF(EnergyDemand__2_18[[#This Row],[School Day]]="N",EnergyDemand__2_18[[#This Row],[Demand]],NA())</f>
        <v>#N/A</v>
      </c>
      <c r="R139" s="57" t="e">
        <f>IF(EnergyDemand__2_18[[#This Row],[Holiday]]="Y",EnergyDemand__2_18[[#This Row],[Demand]],NA())</f>
        <v>#N/A</v>
      </c>
      <c r="S139" s="57">
        <f>IF(AND( EnergyDemand__2_18[[#This Row],[Holiday]]="N", EnergyDemand__2_18[[#This Row],[Day ]] &lt;&gt; "Saturday", EnergyDemand__2_18[[#This Row],[Day ]] &lt;&gt; "Sunday"),EnergyDemand__2_18[[#This Row],[Demand]],NA())</f>
        <v>127524.8</v>
      </c>
    </row>
    <row r="140" spans="1:19" x14ac:dyDescent="0.3">
      <c r="A140" s="3">
        <v>42143</v>
      </c>
      <c r="B140" s="3" t="str">
        <f t="shared" si="2"/>
        <v>Q2-2015</v>
      </c>
      <c r="C140" t="s">
        <v>13</v>
      </c>
      <c r="D140">
        <v>21</v>
      </c>
      <c r="E140" t="s">
        <v>8</v>
      </c>
      <c r="F140">
        <v>2015</v>
      </c>
      <c r="G140">
        <v>9.9</v>
      </c>
      <c r="H140">
        <v>16.2</v>
      </c>
      <c r="I140">
        <v>3.2</v>
      </c>
      <c r="J140">
        <v>0</v>
      </c>
      <c r="K140" t="s">
        <v>22</v>
      </c>
      <c r="L140" t="s">
        <v>21</v>
      </c>
      <c r="M140" s="2">
        <v>133235.48000000001</v>
      </c>
      <c r="N140" s="4">
        <v>34.038317739999997</v>
      </c>
      <c r="O140" s="5">
        <f>EnergyDemand__2_18[[#This Row],[Demand]]*EnergyDemand__2_18[[#This Row],[RRP AUD$]]</f>
        <v>4535111.6024814155</v>
      </c>
      <c r="P140" s="57">
        <f>IF(EnergyDemand__2_18[[#This Row],[School Day]]="Y",EnergyDemand__2_18[[#This Row],[Demand]],NA())</f>
        <v>133235.48000000001</v>
      </c>
      <c r="Q140" s="57" t="e">
        <f>IF(EnergyDemand__2_18[[#This Row],[School Day]]="N",EnergyDemand__2_18[[#This Row],[Demand]],NA())</f>
        <v>#N/A</v>
      </c>
      <c r="R140" s="57" t="e">
        <f>IF(EnergyDemand__2_18[[#This Row],[Holiday]]="Y",EnergyDemand__2_18[[#This Row],[Demand]],NA())</f>
        <v>#N/A</v>
      </c>
      <c r="S140" s="57">
        <f>IF(AND( EnergyDemand__2_18[[#This Row],[Holiday]]="N", EnergyDemand__2_18[[#This Row],[Day ]] &lt;&gt; "Saturday", EnergyDemand__2_18[[#This Row],[Day ]] &lt;&gt; "Sunday"),EnergyDemand__2_18[[#This Row],[Demand]],NA())</f>
        <v>133235.48000000001</v>
      </c>
    </row>
    <row r="141" spans="1:19" x14ac:dyDescent="0.3">
      <c r="A141" s="3">
        <v>42144</v>
      </c>
      <c r="B141" s="3" t="str">
        <f t="shared" si="2"/>
        <v>Q2-2015</v>
      </c>
      <c r="C141" t="s">
        <v>13</v>
      </c>
      <c r="D141">
        <v>21</v>
      </c>
      <c r="E141" t="s">
        <v>9</v>
      </c>
      <c r="F141">
        <v>2015</v>
      </c>
      <c r="G141">
        <v>13.6</v>
      </c>
      <c r="H141">
        <v>18.100000000000001</v>
      </c>
      <c r="I141">
        <v>6</v>
      </c>
      <c r="J141">
        <v>2.4</v>
      </c>
      <c r="K141" t="s">
        <v>22</v>
      </c>
      <c r="L141" t="s">
        <v>21</v>
      </c>
      <c r="M141" s="2">
        <v>127522.71</v>
      </c>
      <c r="N141" s="4">
        <v>30.976086030000001</v>
      </c>
      <c r="O141" s="5">
        <f>EnergyDemand__2_18[[#This Row],[Demand]]*EnergyDemand__2_18[[#This Row],[RRP AUD$]]</f>
        <v>3950154.4357387414</v>
      </c>
      <c r="P141" s="57">
        <f>IF(EnergyDemand__2_18[[#This Row],[School Day]]="Y",EnergyDemand__2_18[[#This Row],[Demand]],NA())</f>
        <v>127522.71</v>
      </c>
      <c r="Q141" s="57" t="e">
        <f>IF(EnergyDemand__2_18[[#This Row],[School Day]]="N",EnergyDemand__2_18[[#This Row],[Demand]],NA())</f>
        <v>#N/A</v>
      </c>
      <c r="R141" s="57" t="e">
        <f>IF(EnergyDemand__2_18[[#This Row],[Holiday]]="Y",EnergyDemand__2_18[[#This Row],[Demand]],NA())</f>
        <v>#N/A</v>
      </c>
      <c r="S141" s="57">
        <f>IF(AND( EnergyDemand__2_18[[#This Row],[Holiday]]="N", EnergyDemand__2_18[[#This Row],[Day ]] &lt;&gt; "Saturday", EnergyDemand__2_18[[#This Row],[Day ]] &lt;&gt; "Sunday"),EnergyDemand__2_18[[#This Row],[Demand]],NA())</f>
        <v>127522.71</v>
      </c>
    </row>
    <row r="142" spans="1:19" x14ac:dyDescent="0.3">
      <c r="A142" s="3">
        <v>42145</v>
      </c>
      <c r="B142" s="3" t="str">
        <f t="shared" si="2"/>
        <v>Q2-2015</v>
      </c>
      <c r="C142" t="s">
        <v>13</v>
      </c>
      <c r="D142">
        <v>21</v>
      </c>
      <c r="E142" t="s">
        <v>3</v>
      </c>
      <c r="F142">
        <v>2015</v>
      </c>
      <c r="G142">
        <v>10.3</v>
      </c>
      <c r="H142">
        <v>13.6</v>
      </c>
      <c r="I142">
        <v>3.5</v>
      </c>
      <c r="J142">
        <v>6.2</v>
      </c>
      <c r="K142" t="s">
        <v>22</v>
      </c>
      <c r="L142" t="s">
        <v>21</v>
      </c>
      <c r="M142" s="2">
        <v>135361.19500000001</v>
      </c>
      <c r="N142" s="4">
        <v>35.621998429999998</v>
      </c>
      <c r="O142" s="5">
        <f>EnergyDemand__2_18[[#This Row],[Demand]]*EnergyDemand__2_18[[#This Row],[RRP AUD$]]</f>
        <v>4821836.2757729236</v>
      </c>
      <c r="P142" s="57">
        <f>IF(EnergyDemand__2_18[[#This Row],[School Day]]="Y",EnergyDemand__2_18[[#This Row],[Demand]],NA())</f>
        <v>135361.19500000001</v>
      </c>
      <c r="Q142" s="57" t="e">
        <f>IF(EnergyDemand__2_18[[#This Row],[School Day]]="N",EnergyDemand__2_18[[#This Row],[Demand]],NA())</f>
        <v>#N/A</v>
      </c>
      <c r="R142" s="57" t="e">
        <f>IF(EnergyDemand__2_18[[#This Row],[Holiday]]="Y",EnergyDemand__2_18[[#This Row],[Demand]],NA())</f>
        <v>#N/A</v>
      </c>
      <c r="S142" s="57">
        <f>IF(AND( EnergyDemand__2_18[[#This Row],[Holiday]]="N", EnergyDemand__2_18[[#This Row],[Day ]] &lt;&gt; "Saturday", EnergyDemand__2_18[[#This Row],[Day ]] &lt;&gt; "Sunday"),EnergyDemand__2_18[[#This Row],[Demand]],NA())</f>
        <v>135361.19500000001</v>
      </c>
    </row>
    <row r="143" spans="1:19" x14ac:dyDescent="0.3">
      <c r="A143" s="3">
        <v>42146</v>
      </c>
      <c r="B143" s="3" t="str">
        <f t="shared" si="2"/>
        <v>Q2-2015</v>
      </c>
      <c r="C143" t="s">
        <v>13</v>
      </c>
      <c r="D143">
        <v>21</v>
      </c>
      <c r="E143" t="s">
        <v>4</v>
      </c>
      <c r="F143">
        <v>2015</v>
      </c>
      <c r="G143">
        <v>9.1</v>
      </c>
      <c r="H143">
        <v>14.1</v>
      </c>
      <c r="I143">
        <v>6.7</v>
      </c>
      <c r="J143">
        <v>0.4</v>
      </c>
      <c r="K143" t="s">
        <v>22</v>
      </c>
      <c r="L143" t="s">
        <v>21</v>
      </c>
      <c r="M143" s="2">
        <v>133422.46</v>
      </c>
      <c r="N143" s="4">
        <v>34.614105330000001</v>
      </c>
      <c r="O143" s="5">
        <f>EnergyDemand__2_18[[#This Row],[Demand]]*EnergyDemand__2_18[[#This Row],[RRP AUD$]]</f>
        <v>4618299.0838277116</v>
      </c>
      <c r="P143" s="57">
        <f>IF(EnergyDemand__2_18[[#This Row],[School Day]]="Y",EnergyDemand__2_18[[#This Row],[Demand]],NA())</f>
        <v>133422.46</v>
      </c>
      <c r="Q143" s="57" t="e">
        <f>IF(EnergyDemand__2_18[[#This Row],[School Day]]="N",EnergyDemand__2_18[[#This Row],[Demand]],NA())</f>
        <v>#N/A</v>
      </c>
      <c r="R143" s="57" t="e">
        <f>IF(EnergyDemand__2_18[[#This Row],[Holiday]]="Y",EnergyDemand__2_18[[#This Row],[Demand]],NA())</f>
        <v>#N/A</v>
      </c>
      <c r="S143" s="57">
        <f>IF(AND( EnergyDemand__2_18[[#This Row],[Holiday]]="N", EnergyDemand__2_18[[#This Row],[Day ]] &lt;&gt; "Saturday", EnergyDemand__2_18[[#This Row],[Day ]] &lt;&gt; "Sunday"),EnergyDemand__2_18[[#This Row],[Demand]],NA())</f>
        <v>133422.46</v>
      </c>
    </row>
    <row r="144" spans="1:19" x14ac:dyDescent="0.3">
      <c r="A144" s="3">
        <v>42147</v>
      </c>
      <c r="B144" s="3" t="str">
        <f t="shared" si="2"/>
        <v>Q2-2015</v>
      </c>
      <c r="C144" t="s">
        <v>13</v>
      </c>
      <c r="D144">
        <v>21</v>
      </c>
      <c r="E144" t="s">
        <v>5</v>
      </c>
      <c r="F144">
        <v>2015</v>
      </c>
      <c r="G144">
        <v>10.4</v>
      </c>
      <c r="H144">
        <v>13.3</v>
      </c>
      <c r="I144">
        <v>7.7</v>
      </c>
      <c r="J144">
        <v>0</v>
      </c>
      <c r="K144" t="s">
        <v>22</v>
      </c>
      <c r="L144" t="s">
        <v>21</v>
      </c>
      <c r="M144" s="2">
        <v>119331.85</v>
      </c>
      <c r="N144" s="4">
        <v>31.22698432</v>
      </c>
      <c r="O144" s="5">
        <f>EnergyDemand__2_18[[#This Row],[Demand]]*EnergyDemand__2_18[[#This Row],[RRP AUD$]]</f>
        <v>3726373.8088265923</v>
      </c>
      <c r="P144" s="57">
        <f>IF(EnergyDemand__2_18[[#This Row],[School Day]]="Y",EnergyDemand__2_18[[#This Row],[Demand]],NA())</f>
        <v>119331.85</v>
      </c>
      <c r="Q144" s="57" t="e">
        <f>IF(EnergyDemand__2_18[[#This Row],[School Day]]="N",EnergyDemand__2_18[[#This Row],[Demand]],NA())</f>
        <v>#N/A</v>
      </c>
      <c r="R144" s="57" t="e">
        <f>IF(EnergyDemand__2_18[[#This Row],[Holiday]]="Y",EnergyDemand__2_18[[#This Row],[Demand]],NA())</f>
        <v>#N/A</v>
      </c>
      <c r="S1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5" spans="1:19" x14ac:dyDescent="0.3">
      <c r="A145" s="3">
        <v>42148</v>
      </c>
      <c r="B145" s="3" t="str">
        <f t="shared" si="2"/>
        <v>Q2-2015</v>
      </c>
      <c r="C145" t="s">
        <v>13</v>
      </c>
      <c r="D145">
        <v>21</v>
      </c>
      <c r="E145" t="s">
        <v>6</v>
      </c>
      <c r="F145">
        <v>2015</v>
      </c>
      <c r="G145">
        <v>6</v>
      </c>
      <c r="H145">
        <v>15.6</v>
      </c>
      <c r="I145">
        <v>8.6</v>
      </c>
      <c r="J145">
        <v>0</v>
      </c>
      <c r="K145" t="s">
        <v>22</v>
      </c>
      <c r="L145" t="s">
        <v>21</v>
      </c>
      <c r="M145" s="2">
        <v>118783.08500000001</v>
      </c>
      <c r="N145" s="4">
        <v>31.493258560000001</v>
      </c>
      <c r="O145" s="5">
        <f>EnergyDemand__2_18[[#This Row],[Demand]]*EnergyDemand__2_18[[#This Row],[RRP AUD$]]</f>
        <v>3740866.408459458</v>
      </c>
      <c r="P145" s="57">
        <f>IF(EnergyDemand__2_18[[#This Row],[School Day]]="Y",EnergyDemand__2_18[[#This Row],[Demand]],NA())</f>
        <v>118783.08500000001</v>
      </c>
      <c r="Q145" s="57" t="e">
        <f>IF(EnergyDemand__2_18[[#This Row],[School Day]]="N",EnergyDemand__2_18[[#This Row],[Demand]],NA())</f>
        <v>#N/A</v>
      </c>
      <c r="R145" s="57" t="e">
        <f>IF(EnergyDemand__2_18[[#This Row],[Holiday]]="Y",EnergyDemand__2_18[[#This Row],[Demand]],NA())</f>
        <v>#N/A</v>
      </c>
      <c r="S1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" spans="1:19" x14ac:dyDescent="0.3">
      <c r="A146" s="3">
        <v>42149</v>
      </c>
      <c r="B146" s="3" t="str">
        <f t="shared" si="2"/>
        <v>Q2-2015</v>
      </c>
      <c r="C146" t="s">
        <v>13</v>
      </c>
      <c r="D146">
        <v>22</v>
      </c>
      <c r="E146" t="s">
        <v>7</v>
      </c>
      <c r="F146">
        <v>2015</v>
      </c>
      <c r="G146">
        <v>7.4</v>
      </c>
      <c r="H146">
        <v>17.100000000000001</v>
      </c>
      <c r="I146">
        <v>8.1</v>
      </c>
      <c r="J146">
        <v>0</v>
      </c>
      <c r="K146" t="s">
        <v>22</v>
      </c>
      <c r="L146" t="s">
        <v>21</v>
      </c>
      <c r="M146" s="2">
        <v>136690.92000000001</v>
      </c>
      <c r="N146" s="4">
        <v>51.610330150000003</v>
      </c>
      <c r="O146" s="5">
        <f>EnergyDemand__2_18[[#This Row],[Demand]]*EnergyDemand__2_18[[#This Row],[RRP AUD$]]</f>
        <v>7054663.5097072395</v>
      </c>
      <c r="P146" s="57">
        <f>IF(EnergyDemand__2_18[[#This Row],[School Day]]="Y",EnergyDemand__2_18[[#This Row],[Demand]],NA())</f>
        <v>136690.92000000001</v>
      </c>
      <c r="Q146" s="57" t="e">
        <f>IF(EnergyDemand__2_18[[#This Row],[School Day]]="N",EnergyDemand__2_18[[#This Row],[Demand]],NA())</f>
        <v>#N/A</v>
      </c>
      <c r="R146" s="57" t="e">
        <f>IF(EnergyDemand__2_18[[#This Row],[Holiday]]="Y",EnergyDemand__2_18[[#This Row],[Demand]],NA())</f>
        <v>#N/A</v>
      </c>
      <c r="S146" s="57">
        <f>IF(AND( EnergyDemand__2_18[[#This Row],[Holiday]]="N", EnergyDemand__2_18[[#This Row],[Day ]] &lt;&gt; "Saturday", EnergyDemand__2_18[[#This Row],[Day ]] &lt;&gt; "Sunday"),EnergyDemand__2_18[[#This Row],[Demand]],NA())</f>
        <v>136690.92000000001</v>
      </c>
    </row>
    <row r="147" spans="1:19" x14ac:dyDescent="0.3">
      <c r="A147" s="3">
        <v>42150</v>
      </c>
      <c r="B147" s="3" t="str">
        <f t="shared" si="2"/>
        <v>Q2-2015</v>
      </c>
      <c r="C147" t="s">
        <v>13</v>
      </c>
      <c r="D147">
        <v>22</v>
      </c>
      <c r="E147" t="s">
        <v>8</v>
      </c>
      <c r="F147">
        <v>2015</v>
      </c>
      <c r="G147">
        <v>5.4</v>
      </c>
      <c r="H147">
        <v>15.6</v>
      </c>
      <c r="I147">
        <v>6.8</v>
      </c>
      <c r="J147">
        <v>0</v>
      </c>
      <c r="K147" t="s">
        <v>22</v>
      </c>
      <c r="L147" t="s">
        <v>21</v>
      </c>
      <c r="M147" s="2">
        <v>140886.995</v>
      </c>
      <c r="N147" s="4">
        <v>46.401813629999999</v>
      </c>
      <c r="O147" s="5">
        <f>EnergyDemand__2_18[[#This Row],[Demand]]*EnergyDemand__2_18[[#This Row],[RRP AUD$]]</f>
        <v>6537412.0848807413</v>
      </c>
      <c r="P147" s="57">
        <f>IF(EnergyDemand__2_18[[#This Row],[School Day]]="Y",EnergyDemand__2_18[[#This Row],[Demand]],NA())</f>
        <v>140886.995</v>
      </c>
      <c r="Q147" s="57" t="e">
        <f>IF(EnergyDemand__2_18[[#This Row],[School Day]]="N",EnergyDemand__2_18[[#This Row],[Demand]],NA())</f>
        <v>#N/A</v>
      </c>
      <c r="R147" s="57" t="e">
        <f>IF(EnergyDemand__2_18[[#This Row],[Holiday]]="Y",EnergyDemand__2_18[[#This Row],[Demand]],NA())</f>
        <v>#N/A</v>
      </c>
      <c r="S147" s="57">
        <f>IF(AND( EnergyDemand__2_18[[#This Row],[Holiday]]="N", EnergyDemand__2_18[[#This Row],[Day ]] &lt;&gt; "Saturday", EnergyDemand__2_18[[#This Row],[Day ]] &lt;&gt; "Sunday"),EnergyDemand__2_18[[#This Row],[Demand]],NA())</f>
        <v>140886.995</v>
      </c>
    </row>
    <row r="148" spans="1:19" x14ac:dyDescent="0.3">
      <c r="A148" s="3">
        <v>42151</v>
      </c>
      <c r="B148" s="3" t="str">
        <f t="shared" si="2"/>
        <v>Q2-2015</v>
      </c>
      <c r="C148" t="s">
        <v>13</v>
      </c>
      <c r="D148">
        <v>22</v>
      </c>
      <c r="E148" t="s">
        <v>9</v>
      </c>
      <c r="F148">
        <v>2015</v>
      </c>
      <c r="G148">
        <v>7.9</v>
      </c>
      <c r="H148">
        <v>18.7</v>
      </c>
      <c r="I148">
        <v>7.4</v>
      </c>
      <c r="J148">
        <v>0</v>
      </c>
      <c r="K148" t="s">
        <v>22</v>
      </c>
      <c r="L148" t="s">
        <v>21</v>
      </c>
      <c r="M148" s="2">
        <v>133103.37</v>
      </c>
      <c r="N148" s="4">
        <v>29.884071370000001</v>
      </c>
      <c r="O148" s="5">
        <f>EnergyDemand__2_18[[#This Row],[Demand]]*EnergyDemand__2_18[[#This Row],[RRP AUD$]]</f>
        <v>3977670.6086675171</v>
      </c>
      <c r="P148" s="57">
        <f>IF(EnergyDemand__2_18[[#This Row],[School Day]]="Y",EnergyDemand__2_18[[#This Row],[Demand]],NA())</f>
        <v>133103.37</v>
      </c>
      <c r="Q148" s="57" t="e">
        <f>IF(EnergyDemand__2_18[[#This Row],[School Day]]="N",EnergyDemand__2_18[[#This Row],[Demand]],NA())</f>
        <v>#N/A</v>
      </c>
      <c r="R148" s="57" t="e">
        <f>IF(EnergyDemand__2_18[[#This Row],[Holiday]]="Y",EnergyDemand__2_18[[#This Row],[Demand]],NA())</f>
        <v>#N/A</v>
      </c>
      <c r="S148" s="57">
        <f>IF(AND( EnergyDemand__2_18[[#This Row],[Holiday]]="N", EnergyDemand__2_18[[#This Row],[Day ]] &lt;&gt; "Saturday", EnergyDemand__2_18[[#This Row],[Day ]] &lt;&gt; "Sunday"),EnergyDemand__2_18[[#This Row],[Demand]],NA())</f>
        <v>133103.37</v>
      </c>
    </row>
    <row r="149" spans="1:19" x14ac:dyDescent="0.3">
      <c r="A149" s="3">
        <v>42152</v>
      </c>
      <c r="B149" s="3" t="str">
        <f t="shared" si="2"/>
        <v>Q2-2015</v>
      </c>
      <c r="C149" t="s">
        <v>13</v>
      </c>
      <c r="D149">
        <v>22</v>
      </c>
      <c r="E149" t="s">
        <v>3</v>
      </c>
      <c r="F149">
        <v>2015</v>
      </c>
      <c r="G149">
        <v>13.1</v>
      </c>
      <c r="H149">
        <v>19.7</v>
      </c>
      <c r="I149">
        <v>8.4</v>
      </c>
      <c r="J149">
        <v>0</v>
      </c>
      <c r="K149" t="s">
        <v>22</v>
      </c>
      <c r="L149" t="s">
        <v>21</v>
      </c>
      <c r="M149" s="2">
        <v>127900.235</v>
      </c>
      <c r="N149" s="4">
        <v>26.09688903</v>
      </c>
      <c r="O149" s="5">
        <f>EnergyDemand__2_18[[#This Row],[Demand]]*EnergyDemand__2_18[[#This Row],[RRP AUD$]]</f>
        <v>3337798.2397059221</v>
      </c>
      <c r="P149" s="57">
        <f>IF(EnergyDemand__2_18[[#This Row],[School Day]]="Y",EnergyDemand__2_18[[#This Row],[Demand]],NA())</f>
        <v>127900.235</v>
      </c>
      <c r="Q149" s="57" t="e">
        <f>IF(EnergyDemand__2_18[[#This Row],[School Day]]="N",EnergyDemand__2_18[[#This Row],[Demand]],NA())</f>
        <v>#N/A</v>
      </c>
      <c r="R149" s="57" t="e">
        <f>IF(EnergyDemand__2_18[[#This Row],[Holiday]]="Y",EnergyDemand__2_18[[#This Row],[Demand]],NA())</f>
        <v>#N/A</v>
      </c>
      <c r="S149" s="57">
        <f>IF(AND( EnergyDemand__2_18[[#This Row],[Holiday]]="N", EnergyDemand__2_18[[#This Row],[Day ]] &lt;&gt; "Saturday", EnergyDemand__2_18[[#This Row],[Day ]] &lt;&gt; "Sunday"),EnergyDemand__2_18[[#This Row],[Demand]],NA())</f>
        <v>127900.235</v>
      </c>
    </row>
    <row r="150" spans="1:19" x14ac:dyDescent="0.3">
      <c r="A150" s="3">
        <v>42153</v>
      </c>
      <c r="B150" s="3" t="str">
        <f t="shared" si="2"/>
        <v>Q2-2015</v>
      </c>
      <c r="C150" t="s">
        <v>13</v>
      </c>
      <c r="D150">
        <v>22</v>
      </c>
      <c r="E150" t="s">
        <v>4</v>
      </c>
      <c r="F150">
        <v>2015</v>
      </c>
      <c r="G150">
        <v>9.5</v>
      </c>
      <c r="H150">
        <v>15.8</v>
      </c>
      <c r="I150">
        <v>6.6</v>
      </c>
      <c r="J150">
        <v>0</v>
      </c>
      <c r="K150" t="s">
        <v>22</v>
      </c>
      <c r="L150" t="s">
        <v>21</v>
      </c>
      <c r="M150" s="2">
        <v>132338.94</v>
      </c>
      <c r="N150" s="4">
        <v>29.803580050000001</v>
      </c>
      <c r="O150" s="5">
        <f>EnergyDemand__2_18[[#This Row],[Demand]]*EnergyDemand__2_18[[#This Row],[RRP AUD$]]</f>
        <v>3944174.1920221471</v>
      </c>
      <c r="P150" s="57">
        <f>IF(EnergyDemand__2_18[[#This Row],[School Day]]="Y",EnergyDemand__2_18[[#This Row],[Demand]],NA())</f>
        <v>132338.94</v>
      </c>
      <c r="Q150" s="57" t="e">
        <f>IF(EnergyDemand__2_18[[#This Row],[School Day]]="N",EnergyDemand__2_18[[#This Row],[Demand]],NA())</f>
        <v>#N/A</v>
      </c>
      <c r="R150" s="57" t="e">
        <f>IF(EnergyDemand__2_18[[#This Row],[Holiday]]="Y",EnergyDemand__2_18[[#This Row],[Demand]],NA())</f>
        <v>#N/A</v>
      </c>
      <c r="S150" s="57">
        <f>IF(AND( EnergyDemand__2_18[[#This Row],[Holiday]]="N", EnergyDemand__2_18[[#This Row],[Day ]] &lt;&gt; "Saturday", EnergyDemand__2_18[[#This Row],[Day ]] &lt;&gt; "Sunday"),EnergyDemand__2_18[[#This Row],[Demand]],NA())</f>
        <v>132338.94</v>
      </c>
    </row>
    <row r="151" spans="1:19" x14ac:dyDescent="0.3">
      <c r="A151" s="3">
        <v>42154</v>
      </c>
      <c r="B151" s="3" t="str">
        <f t="shared" si="2"/>
        <v>Q2-2015</v>
      </c>
      <c r="C151" t="s">
        <v>13</v>
      </c>
      <c r="D151">
        <v>22</v>
      </c>
      <c r="E151" t="s">
        <v>5</v>
      </c>
      <c r="F151">
        <v>2015</v>
      </c>
      <c r="G151">
        <v>11</v>
      </c>
      <c r="H151">
        <v>17.3</v>
      </c>
      <c r="I151">
        <v>8</v>
      </c>
      <c r="J151">
        <v>0</v>
      </c>
      <c r="K151" t="s">
        <v>22</v>
      </c>
      <c r="L151" t="s">
        <v>21</v>
      </c>
      <c r="M151" s="2">
        <v>114669.79</v>
      </c>
      <c r="N151" s="4">
        <v>19.048825789999999</v>
      </c>
      <c r="O151" s="5">
        <f>EnergyDemand__2_18[[#This Row],[Demand]]*EnergyDemand__2_18[[#This Row],[RRP AUD$]]</f>
        <v>2184324.8530858839</v>
      </c>
      <c r="P151" s="57">
        <f>IF(EnergyDemand__2_18[[#This Row],[School Day]]="Y",EnergyDemand__2_18[[#This Row],[Demand]],NA())</f>
        <v>114669.79</v>
      </c>
      <c r="Q151" s="57" t="e">
        <f>IF(EnergyDemand__2_18[[#This Row],[School Day]]="N",EnergyDemand__2_18[[#This Row],[Demand]],NA())</f>
        <v>#N/A</v>
      </c>
      <c r="R151" s="57" t="e">
        <f>IF(EnergyDemand__2_18[[#This Row],[Holiday]]="Y",EnergyDemand__2_18[[#This Row],[Demand]],NA())</f>
        <v>#N/A</v>
      </c>
      <c r="S1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2" spans="1:19" x14ac:dyDescent="0.3">
      <c r="A152" s="3">
        <v>42155</v>
      </c>
      <c r="B152" s="3" t="str">
        <f t="shared" si="2"/>
        <v>Q2-2015</v>
      </c>
      <c r="C152" t="s">
        <v>13</v>
      </c>
      <c r="D152">
        <v>22</v>
      </c>
      <c r="E152" t="s">
        <v>6</v>
      </c>
      <c r="F152">
        <v>2015</v>
      </c>
      <c r="G152">
        <v>12.3</v>
      </c>
      <c r="H152">
        <v>16.8</v>
      </c>
      <c r="I152">
        <v>4.9000000000000004</v>
      </c>
      <c r="J152">
        <v>0</v>
      </c>
      <c r="K152" t="s">
        <v>22</v>
      </c>
      <c r="L152" t="s">
        <v>21</v>
      </c>
      <c r="M152" s="2">
        <v>113261.26</v>
      </c>
      <c r="N152" s="4">
        <v>18.572714080000001</v>
      </c>
      <c r="O152" s="5">
        <f>EnergyDemand__2_18[[#This Row],[Demand]]*EnergyDemand__2_18[[#This Row],[RRP AUD$]]</f>
        <v>2103568.9983205409</v>
      </c>
      <c r="P152" s="57">
        <f>IF(EnergyDemand__2_18[[#This Row],[School Day]]="Y",EnergyDemand__2_18[[#This Row],[Demand]],NA())</f>
        <v>113261.26</v>
      </c>
      <c r="Q152" s="57" t="e">
        <f>IF(EnergyDemand__2_18[[#This Row],[School Day]]="N",EnergyDemand__2_18[[#This Row],[Demand]],NA())</f>
        <v>#N/A</v>
      </c>
      <c r="R152" s="57" t="e">
        <f>IF(EnergyDemand__2_18[[#This Row],[Holiday]]="Y",EnergyDemand__2_18[[#This Row],[Demand]],NA())</f>
        <v>#N/A</v>
      </c>
      <c r="S1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" spans="1:19" x14ac:dyDescent="0.3">
      <c r="A153" s="3">
        <v>42156</v>
      </c>
      <c r="B153" s="3" t="str">
        <f t="shared" si="2"/>
        <v>Q2-2015</v>
      </c>
      <c r="C153" t="s">
        <v>14</v>
      </c>
      <c r="D153">
        <v>23</v>
      </c>
      <c r="E153" t="s">
        <v>7</v>
      </c>
      <c r="F153">
        <v>2015</v>
      </c>
      <c r="G153">
        <v>5.2</v>
      </c>
      <c r="H153">
        <v>12.2</v>
      </c>
      <c r="I153">
        <v>8.1</v>
      </c>
      <c r="J153">
        <v>8.1999999999999993</v>
      </c>
      <c r="K153" t="s">
        <v>22</v>
      </c>
      <c r="L153" t="s">
        <v>21</v>
      </c>
      <c r="M153" s="2">
        <v>140919.995</v>
      </c>
      <c r="N153" s="4">
        <v>36.928126640000002</v>
      </c>
      <c r="O153" s="5">
        <f>EnergyDemand__2_18[[#This Row],[Demand]]*EnergyDemand__2_18[[#This Row],[RRP AUD$]]</f>
        <v>5203911.4214681666</v>
      </c>
      <c r="P153" s="57">
        <f>IF(EnergyDemand__2_18[[#This Row],[School Day]]="Y",EnergyDemand__2_18[[#This Row],[Demand]],NA())</f>
        <v>140919.995</v>
      </c>
      <c r="Q153" s="57" t="e">
        <f>IF(EnergyDemand__2_18[[#This Row],[School Day]]="N",EnergyDemand__2_18[[#This Row],[Demand]],NA())</f>
        <v>#N/A</v>
      </c>
      <c r="R153" s="57" t="e">
        <f>IF(EnergyDemand__2_18[[#This Row],[Holiday]]="Y",EnergyDemand__2_18[[#This Row],[Demand]],NA())</f>
        <v>#N/A</v>
      </c>
      <c r="S153" s="57">
        <f>IF(AND( EnergyDemand__2_18[[#This Row],[Holiday]]="N", EnergyDemand__2_18[[#This Row],[Day ]] &lt;&gt; "Saturday", EnergyDemand__2_18[[#This Row],[Day ]] &lt;&gt; "Sunday"),EnergyDemand__2_18[[#This Row],[Demand]],NA())</f>
        <v>140919.995</v>
      </c>
    </row>
    <row r="154" spans="1:19" x14ac:dyDescent="0.3">
      <c r="A154" s="3">
        <v>42157</v>
      </c>
      <c r="B154" s="3" t="str">
        <f t="shared" si="2"/>
        <v>Q2-2015</v>
      </c>
      <c r="C154" t="s">
        <v>14</v>
      </c>
      <c r="D154">
        <v>23</v>
      </c>
      <c r="E154" t="s">
        <v>8</v>
      </c>
      <c r="F154">
        <v>2015</v>
      </c>
      <c r="G154">
        <v>7.1</v>
      </c>
      <c r="H154">
        <v>11.4</v>
      </c>
      <c r="I154">
        <v>4.5999999999999996</v>
      </c>
      <c r="J154">
        <v>4.2</v>
      </c>
      <c r="K154" t="s">
        <v>22</v>
      </c>
      <c r="L154" t="s">
        <v>21</v>
      </c>
      <c r="M154" s="2">
        <v>148534.505</v>
      </c>
      <c r="N154" s="4">
        <v>59.85603338</v>
      </c>
      <c r="O154" s="5">
        <f>EnergyDemand__2_18[[#This Row],[Demand]]*EnergyDemand__2_18[[#This Row],[RRP AUD$]]</f>
        <v>8890686.2893617768</v>
      </c>
      <c r="P154" s="57">
        <f>IF(EnergyDemand__2_18[[#This Row],[School Day]]="Y",EnergyDemand__2_18[[#This Row],[Demand]],NA())</f>
        <v>148534.505</v>
      </c>
      <c r="Q154" s="57" t="e">
        <f>IF(EnergyDemand__2_18[[#This Row],[School Day]]="N",EnergyDemand__2_18[[#This Row],[Demand]],NA())</f>
        <v>#N/A</v>
      </c>
      <c r="R154" s="57" t="e">
        <f>IF(EnergyDemand__2_18[[#This Row],[Holiday]]="Y",EnergyDemand__2_18[[#This Row],[Demand]],NA())</f>
        <v>#N/A</v>
      </c>
      <c r="S154" s="57">
        <f>IF(AND( EnergyDemand__2_18[[#This Row],[Holiday]]="N", EnergyDemand__2_18[[#This Row],[Day ]] &lt;&gt; "Saturday", EnergyDemand__2_18[[#This Row],[Day ]] &lt;&gt; "Sunday"),EnergyDemand__2_18[[#This Row],[Demand]],NA())</f>
        <v>148534.505</v>
      </c>
    </row>
    <row r="155" spans="1:19" x14ac:dyDescent="0.3">
      <c r="A155" s="3">
        <v>42158</v>
      </c>
      <c r="B155" s="3" t="str">
        <f t="shared" si="2"/>
        <v>Q2-2015</v>
      </c>
      <c r="C155" t="s">
        <v>14</v>
      </c>
      <c r="D155">
        <v>23</v>
      </c>
      <c r="E155" t="s">
        <v>9</v>
      </c>
      <c r="F155">
        <v>2015</v>
      </c>
      <c r="G155">
        <v>8.1</v>
      </c>
      <c r="H155">
        <v>13.6</v>
      </c>
      <c r="I155">
        <v>8.1999999999999993</v>
      </c>
      <c r="J155">
        <v>0.8</v>
      </c>
      <c r="K155" t="s">
        <v>22</v>
      </c>
      <c r="L155" t="s">
        <v>21</v>
      </c>
      <c r="M155" s="2">
        <v>146902.95000000001</v>
      </c>
      <c r="N155" s="4">
        <v>50.5626836</v>
      </c>
      <c r="O155" s="5">
        <f>EnergyDemand__2_18[[#This Row],[Demand]]*EnergyDemand__2_18[[#This Row],[RRP AUD$]]</f>
        <v>7427807.3807566203</v>
      </c>
      <c r="P155" s="57">
        <f>IF(EnergyDemand__2_18[[#This Row],[School Day]]="Y",EnergyDemand__2_18[[#This Row],[Demand]],NA())</f>
        <v>146902.95000000001</v>
      </c>
      <c r="Q155" s="57" t="e">
        <f>IF(EnergyDemand__2_18[[#This Row],[School Day]]="N",EnergyDemand__2_18[[#This Row],[Demand]],NA())</f>
        <v>#N/A</v>
      </c>
      <c r="R155" s="57" t="e">
        <f>IF(EnergyDemand__2_18[[#This Row],[Holiday]]="Y",EnergyDemand__2_18[[#This Row],[Demand]],NA())</f>
        <v>#N/A</v>
      </c>
      <c r="S155" s="57">
        <f>IF(AND( EnergyDemand__2_18[[#This Row],[Holiday]]="N", EnergyDemand__2_18[[#This Row],[Day ]] &lt;&gt; "Saturday", EnergyDemand__2_18[[#This Row],[Day ]] &lt;&gt; "Sunday"),EnergyDemand__2_18[[#This Row],[Demand]],NA())</f>
        <v>146902.95000000001</v>
      </c>
    </row>
    <row r="156" spans="1:19" x14ac:dyDescent="0.3">
      <c r="A156" s="3">
        <v>42159</v>
      </c>
      <c r="B156" s="3" t="str">
        <f t="shared" si="2"/>
        <v>Q2-2015</v>
      </c>
      <c r="C156" t="s">
        <v>14</v>
      </c>
      <c r="D156">
        <v>23</v>
      </c>
      <c r="E156" t="s">
        <v>3</v>
      </c>
      <c r="F156">
        <v>2015</v>
      </c>
      <c r="G156">
        <v>4.4000000000000004</v>
      </c>
      <c r="H156">
        <v>11.3</v>
      </c>
      <c r="I156">
        <v>5.5</v>
      </c>
      <c r="J156">
        <v>0</v>
      </c>
      <c r="K156" t="s">
        <v>22</v>
      </c>
      <c r="L156" t="s">
        <v>21</v>
      </c>
      <c r="M156" s="2">
        <v>147155.26500000001</v>
      </c>
      <c r="N156" s="4">
        <v>33.050284789999999</v>
      </c>
      <c r="O156" s="5">
        <f>EnergyDemand__2_18[[#This Row],[Demand]]*EnergyDemand__2_18[[#This Row],[RRP AUD$]]</f>
        <v>4863523.4165979195</v>
      </c>
      <c r="P156" s="57">
        <f>IF(EnergyDemand__2_18[[#This Row],[School Day]]="Y",EnergyDemand__2_18[[#This Row],[Demand]],NA())</f>
        <v>147155.26500000001</v>
      </c>
      <c r="Q156" s="57" t="e">
        <f>IF(EnergyDemand__2_18[[#This Row],[School Day]]="N",EnergyDemand__2_18[[#This Row],[Demand]],NA())</f>
        <v>#N/A</v>
      </c>
      <c r="R156" s="57" t="e">
        <f>IF(EnergyDemand__2_18[[#This Row],[Holiday]]="Y",EnergyDemand__2_18[[#This Row],[Demand]],NA())</f>
        <v>#N/A</v>
      </c>
      <c r="S156" s="57">
        <f>IF(AND( EnergyDemand__2_18[[#This Row],[Holiday]]="N", EnergyDemand__2_18[[#This Row],[Day ]] &lt;&gt; "Saturday", EnergyDemand__2_18[[#This Row],[Day ]] &lt;&gt; "Sunday"),EnergyDemand__2_18[[#This Row],[Demand]],NA())</f>
        <v>147155.26500000001</v>
      </c>
    </row>
    <row r="157" spans="1:19" x14ac:dyDescent="0.3">
      <c r="A157" s="3">
        <v>42160</v>
      </c>
      <c r="B157" s="3" t="str">
        <f t="shared" si="2"/>
        <v>Q2-2015</v>
      </c>
      <c r="C157" t="s">
        <v>14</v>
      </c>
      <c r="D157">
        <v>23</v>
      </c>
      <c r="E157" t="s">
        <v>4</v>
      </c>
      <c r="F157">
        <v>2015</v>
      </c>
      <c r="G157">
        <v>7</v>
      </c>
      <c r="H157">
        <v>15</v>
      </c>
      <c r="I157">
        <v>7</v>
      </c>
      <c r="J157">
        <v>4.2</v>
      </c>
      <c r="K157" t="s">
        <v>22</v>
      </c>
      <c r="L157" t="s">
        <v>21</v>
      </c>
      <c r="M157" s="2">
        <v>142625.035</v>
      </c>
      <c r="N157" s="4">
        <v>37.966538890000002</v>
      </c>
      <c r="O157" s="5">
        <f>EnergyDemand__2_18[[#This Row],[Demand]]*EnergyDemand__2_18[[#This Row],[RRP AUD$]]</f>
        <v>5414978.9380151117</v>
      </c>
      <c r="P157" s="57">
        <f>IF(EnergyDemand__2_18[[#This Row],[School Day]]="Y",EnergyDemand__2_18[[#This Row],[Demand]],NA())</f>
        <v>142625.035</v>
      </c>
      <c r="Q157" s="57" t="e">
        <f>IF(EnergyDemand__2_18[[#This Row],[School Day]]="N",EnergyDemand__2_18[[#This Row],[Demand]],NA())</f>
        <v>#N/A</v>
      </c>
      <c r="R157" s="57" t="e">
        <f>IF(EnergyDemand__2_18[[#This Row],[Holiday]]="Y",EnergyDemand__2_18[[#This Row],[Demand]],NA())</f>
        <v>#N/A</v>
      </c>
      <c r="S157" s="57">
        <f>IF(AND( EnergyDemand__2_18[[#This Row],[Holiday]]="N", EnergyDemand__2_18[[#This Row],[Day ]] &lt;&gt; "Saturday", EnergyDemand__2_18[[#This Row],[Day ]] &lt;&gt; "Sunday"),EnergyDemand__2_18[[#This Row],[Demand]],NA())</f>
        <v>142625.035</v>
      </c>
    </row>
    <row r="158" spans="1:19" x14ac:dyDescent="0.3">
      <c r="A158" s="3">
        <v>42161</v>
      </c>
      <c r="B158" s="3" t="str">
        <f t="shared" si="2"/>
        <v>Q2-2015</v>
      </c>
      <c r="C158" t="s">
        <v>14</v>
      </c>
      <c r="D158">
        <v>23</v>
      </c>
      <c r="E158" t="s">
        <v>5</v>
      </c>
      <c r="F158">
        <v>2015</v>
      </c>
      <c r="G158">
        <v>9.1999999999999993</v>
      </c>
      <c r="H158">
        <v>16.600000000000001</v>
      </c>
      <c r="I158">
        <v>6.4</v>
      </c>
      <c r="J158">
        <v>0.2</v>
      </c>
      <c r="K158" t="s">
        <v>22</v>
      </c>
      <c r="L158" t="s">
        <v>21</v>
      </c>
      <c r="M158" s="2">
        <v>120128.295</v>
      </c>
      <c r="N158" s="4">
        <v>30.181346850000001</v>
      </c>
      <c r="O158" s="5">
        <f>EnergyDemand__2_18[[#This Row],[Demand]]*EnergyDemand__2_18[[#This Row],[RRP AUD$]]</f>
        <v>3625633.7378941206</v>
      </c>
      <c r="P158" s="57">
        <f>IF(EnergyDemand__2_18[[#This Row],[School Day]]="Y",EnergyDemand__2_18[[#This Row],[Demand]],NA())</f>
        <v>120128.295</v>
      </c>
      <c r="Q158" s="57" t="e">
        <f>IF(EnergyDemand__2_18[[#This Row],[School Day]]="N",EnergyDemand__2_18[[#This Row],[Demand]],NA())</f>
        <v>#N/A</v>
      </c>
      <c r="R158" s="57" t="e">
        <f>IF(EnergyDemand__2_18[[#This Row],[Holiday]]="Y",EnergyDemand__2_18[[#This Row],[Demand]],NA())</f>
        <v>#N/A</v>
      </c>
      <c r="S1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9" spans="1:19" x14ac:dyDescent="0.3">
      <c r="A159" s="3">
        <v>42162</v>
      </c>
      <c r="B159" s="3" t="str">
        <f t="shared" si="2"/>
        <v>Q2-2015</v>
      </c>
      <c r="C159" t="s">
        <v>14</v>
      </c>
      <c r="D159">
        <v>23</v>
      </c>
      <c r="E159" t="s">
        <v>6</v>
      </c>
      <c r="F159">
        <v>2015</v>
      </c>
      <c r="G159">
        <v>11.2</v>
      </c>
      <c r="H159">
        <v>14.5</v>
      </c>
      <c r="I159">
        <v>6.9</v>
      </c>
      <c r="J159">
        <v>0</v>
      </c>
      <c r="K159" t="s">
        <v>22</v>
      </c>
      <c r="L159" t="s">
        <v>21</v>
      </c>
      <c r="M159" s="2">
        <v>109609.685</v>
      </c>
      <c r="N159" s="4">
        <v>23.380384849999999</v>
      </c>
      <c r="O159" s="5">
        <f>EnergyDemand__2_18[[#This Row],[Demand]]*EnergyDemand__2_18[[#This Row],[RRP AUD$]]</f>
        <v>2562716.6185872722</v>
      </c>
      <c r="P159" s="57">
        <f>IF(EnergyDemand__2_18[[#This Row],[School Day]]="Y",EnergyDemand__2_18[[#This Row],[Demand]],NA())</f>
        <v>109609.685</v>
      </c>
      <c r="Q159" s="57" t="e">
        <f>IF(EnergyDemand__2_18[[#This Row],[School Day]]="N",EnergyDemand__2_18[[#This Row],[Demand]],NA())</f>
        <v>#N/A</v>
      </c>
      <c r="R159" s="57" t="e">
        <f>IF(EnergyDemand__2_18[[#This Row],[Holiday]]="Y",EnergyDemand__2_18[[#This Row],[Demand]],NA())</f>
        <v>#N/A</v>
      </c>
      <c r="S1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0" spans="1:19" x14ac:dyDescent="0.3">
      <c r="A160" s="3">
        <v>42163</v>
      </c>
      <c r="B160" s="3" t="str">
        <f t="shared" si="2"/>
        <v>Q2-2015</v>
      </c>
      <c r="C160" t="s">
        <v>14</v>
      </c>
      <c r="D160">
        <v>24</v>
      </c>
      <c r="E160" t="s">
        <v>7</v>
      </c>
      <c r="F160">
        <v>2015</v>
      </c>
      <c r="G160">
        <v>11.1</v>
      </c>
      <c r="H160">
        <v>18.5</v>
      </c>
      <c r="I160">
        <v>8.1999999999999993</v>
      </c>
      <c r="J160">
        <v>0</v>
      </c>
      <c r="K160" t="s">
        <v>22</v>
      </c>
      <c r="L160" t="s">
        <v>22</v>
      </c>
      <c r="M160" s="2">
        <v>110715.815</v>
      </c>
      <c r="N160" s="4">
        <v>24.357636500000002</v>
      </c>
      <c r="O160" s="5">
        <f>EnergyDemand__2_18[[#This Row],[Demand]]*EnergyDemand__2_18[[#This Row],[RRP AUD$]]</f>
        <v>2696775.5765712475</v>
      </c>
      <c r="P160" s="57">
        <f>IF(EnergyDemand__2_18[[#This Row],[School Day]]="Y",EnergyDemand__2_18[[#This Row],[Demand]],NA())</f>
        <v>110715.815</v>
      </c>
      <c r="Q160" s="57" t="e">
        <f>IF(EnergyDemand__2_18[[#This Row],[School Day]]="N",EnergyDemand__2_18[[#This Row],[Demand]],NA())</f>
        <v>#N/A</v>
      </c>
      <c r="R160" s="57">
        <f>IF(EnergyDemand__2_18[[#This Row],[Holiday]]="Y",EnergyDemand__2_18[[#This Row],[Demand]],NA())</f>
        <v>110715.815</v>
      </c>
      <c r="S1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1" spans="1:19" x14ac:dyDescent="0.3">
      <c r="A161" s="3">
        <v>42164</v>
      </c>
      <c r="B161" s="3" t="str">
        <f t="shared" si="2"/>
        <v>Q2-2015</v>
      </c>
      <c r="C161" t="s">
        <v>14</v>
      </c>
      <c r="D161">
        <v>24</v>
      </c>
      <c r="E161" t="s">
        <v>8</v>
      </c>
      <c r="F161">
        <v>2015</v>
      </c>
      <c r="G161">
        <v>10.3</v>
      </c>
      <c r="H161">
        <v>13.5</v>
      </c>
      <c r="I161">
        <v>8.6</v>
      </c>
      <c r="J161">
        <v>4</v>
      </c>
      <c r="K161" t="s">
        <v>22</v>
      </c>
      <c r="L161" t="s">
        <v>21</v>
      </c>
      <c r="M161" s="2">
        <v>132854.13500000001</v>
      </c>
      <c r="N161" s="4">
        <v>36.714275120000003</v>
      </c>
      <c r="O161" s="5">
        <f>EnergyDemand__2_18[[#This Row],[Demand]]*EnergyDemand__2_18[[#This Row],[RRP AUD$]]</f>
        <v>4877643.263219622</v>
      </c>
      <c r="P161" s="57">
        <f>IF(EnergyDemand__2_18[[#This Row],[School Day]]="Y",EnergyDemand__2_18[[#This Row],[Demand]],NA())</f>
        <v>132854.13500000001</v>
      </c>
      <c r="Q161" s="57" t="e">
        <f>IF(EnergyDemand__2_18[[#This Row],[School Day]]="N",EnergyDemand__2_18[[#This Row],[Demand]],NA())</f>
        <v>#N/A</v>
      </c>
      <c r="R161" s="57" t="e">
        <f>IF(EnergyDemand__2_18[[#This Row],[Holiday]]="Y",EnergyDemand__2_18[[#This Row],[Demand]],NA())</f>
        <v>#N/A</v>
      </c>
      <c r="S161" s="57">
        <f>IF(AND( EnergyDemand__2_18[[#This Row],[Holiday]]="N", EnergyDemand__2_18[[#This Row],[Day ]] &lt;&gt; "Saturday", EnergyDemand__2_18[[#This Row],[Day ]] &lt;&gt; "Sunday"),EnergyDemand__2_18[[#This Row],[Demand]],NA())</f>
        <v>132854.13500000001</v>
      </c>
    </row>
    <row r="162" spans="1:19" x14ac:dyDescent="0.3">
      <c r="A162" s="3">
        <v>42165</v>
      </c>
      <c r="B162" s="3" t="str">
        <f t="shared" si="2"/>
        <v>Q2-2015</v>
      </c>
      <c r="C162" t="s">
        <v>14</v>
      </c>
      <c r="D162">
        <v>24</v>
      </c>
      <c r="E162" t="s">
        <v>9</v>
      </c>
      <c r="F162">
        <v>2015</v>
      </c>
      <c r="G162">
        <v>7.5</v>
      </c>
      <c r="H162">
        <v>13.4</v>
      </c>
      <c r="I162">
        <v>7.1</v>
      </c>
      <c r="J162">
        <v>0</v>
      </c>
      <c r="K162" t="s">
        <v>22</v>
      </c>
      <c r="L162" t="s">
        <v>21</v>
      </c>
      <c r="M162" s="2">
        <v>144125.52499999999</v>
      </c>
      <c r="N162" s="4">
        <v>39.766137469999997</v>
      </c>
      <c r="O162" s="5">
        <f>EnergyDemand__2_18[[#This Row],[Demand]]*EnergyDemand__2_18[[#This Row],[RRP AUD$]]</f>
        <v>5731315.4400859214</v>
      </c>
      <c r="P162" s="57">
        <f>IF(EnergyDemand__2_18[[#This Row],[School Day]]="Y",EnergyDemand__2_18[[#This Row],[Demand]],NA())</f>
        <v>144125.52499999999</v>
      </c>
      <c r="Q162" s="57" t="e">
        <f>IF(EnergyDemand__2_18[[#This Row],[School Day]]="N",EnergyDemand__2_18[[#This Row],[Demand]],NA())</f>
        <v>#N/A</v>
      </c>
      <c r="R162" s="57" t="e">
        <f>IF(EnergyDemand__2_18[[#This Row],[Holiday]]="Y",EnergyDemand__2_18[[#This Row],[Demand]],NA())</f>
        <v>#N/A</v>
      </c>
      <c r="S162" s="57">
        <f>IF(AND( EnergyDemand__2_18[[#This Row],[Holiday]]="N", EnergyDemand__2_18[[#This Row],[Day ]] &lt;&gt; "Saturday", EnergyDemand__2_18[[#This Row],[Day ]] &lt;&gt; "Sunday"),EnergyDemand__2_18[[#This Row],[Demand]],NA())</f>
        <v>144125.52499999999</v>
      </c>
    </row>
    <row r="163" spans="1:19" x14ac:dyDescent="0.3">
      <c r="A163" s="3">
        <v>42166</v>
      </c>
      <c r="B163" s="3" t="str">
        <f t="shared" si="2"/>
        <v>Q2-2015</v>
      </c>
      <c r="C163" t="s">
        <v>14</v>
      </c>
      <c r="D163">
        <v>24</v>
      </c>
      <c r="E163" t="s">
        <v>3</v>
      </c>
      <c r="F163">
        <v>2015</v>
      </c>
      <c r="G163">
        <v>5.7</v>
      </c>
      <c r="H163">
        <v>14</v>
      </c>
      <c r="I163">
        <v>8.3000000000000007</v>
      </c>
      <c r="K163" t="s">
        <v>22</v>
      </c>
      <c r="L163" t="s">
        <v>21</v>
      </c>
      <c r="M163" s="2">
        <v>143465.44500000001</v>
      </c>
      <c r="N163" s="4">
        <v>37.481829380000001</v>
      </c>
      <c r="O163" s="5">
        <f>EnergyDemand__2_18[[#This Row],[Demand]]*EnergyDemand__2_18[[#This Row],[RRP AUD$]]</f>
        <v>5377347.3314157743</v>
      </c>
      <c r="P163" s="57">
        <f>IF(EnergyDemand__2_18[[#This Row],[School Day]]="Y",EnergyDemand__2_18[[#This Row],[Demand]],NA())</f>
        <v>143465.44500000001</v>
      </c>
      <c r="Q163" s="57" t="e">
        <f>IF(EnergyDemand__2_18[[#This Row],[School Day]]="N",EnergyDemand__2_18[[#This Row],[Demand]],NA())</f>
        <v>#N/A</v>
      </c>
      <c r="R163" s="57" t="e">
        <f>IF(EnergyDemand__2_18[[#This Row],[Holiday]]="Y",EnergyDemand__2_18[[#This Row],[Demand]],NA())</f>
        <v>#N/A</v>
      </c>
      <c r="S163" s="57">
        <f>IF(AND( EnergyDemand__2_18[[#This Row],[Holiday]]="N", EnergyDemand__2_18[[#This Row],[Day ]] &lt;&gt; "Saturday", EnergyDemand__2_18[[#This Row],[Day ]] &lt;&gt; "Sunday"),EnergyDemand__2_18[[#This Row],[Demand]],NA())</f>
        <v>143465.44500000001</v>
      </c>
    </row>
    <row r="164" spans="1:19" x14ac:dyDescent="0.3">
      <c r="A164" s="3">
        <v>42167</v>
      </c>
      <c r="B164" s="3" t="str">
        <f t="shared" si="2"/>
        <v>Q2-2015</v>
      </c>
      <c r="C164" t="s">
        <v>14</v>
      </c>
      <c r="D164">
        <v>24</v>
      </c>
      <c r="E164" t="s">
        <v>4</v>
      </c>
      <c r="F164">
        <v>2015</v>
      </c>
      <c r="G164">
        <v>5.2</v>
      </c>
      <c r="H164">
        <v>13.1</v>
      </c>
      <c r="I164">
        <v>6.9</v>
      </c>
      <c r="J164">
        <v>0</v>
      </c>
      <c r="K164" t="s">
        <v>22</v>
      </c>
      <c r="L164" t="s">
        <v>21</v>
      </c>
      <c r="M164" s="2">
        <v>145005.62</v>
      </c>
      <c r="N164" s="4">
        <v>37.539372819999997</v>
      </c>
      <c r="O164" s="5">
        <f>EnergyDemand__2_18[[#This Row],[Demand]]*EnergyDemand__2_18[[#This Row],[RRP AUD$]]</f>
        <v>5443420.0301752482</v>
      </c>
      <c r="P164" s="57">
        <f>IF(EnergyDemand__2_18[[#This Row],[School Day]]="Y",EnergyDemand__2_18[[#This Row],[Demand]],NA())</f>
        <v>145005.62</v>
      </c>
      <c r="Q164" s="57" t="e">
        <f>IF(EnergyDemand__2_18[[#This Row],[School Day]]="N",EnergyDemand__2_18[[#This Row],[Demand]],NA())</f>
        <v>#N/A</v>
      </c>
      <c r="R164" s="57" t="e">
        <f>IF(EnergyDemand__2_18[[#This Row],[Holiday]]="Y",EnergyDemand__2_18[[#This Row],[Demand]],NA())</f>
        <v>#N/A</v>
      </c>
      <c r="S164" s="57">
        <f>IF(AND( EnergyDemand__2_18[[#This Row],[Holiday]]="N", EnergyDemand__2_18[[#This Row],[Day ]] &lt;&gt; "Saturday", EnergyDemand__2_18[[#This Row],[Day ]] &lt;&gt; "Sunday"),EnergyDemand__2_18[[#This Row],[Demand]],NA())</f>
        <v>145005.62</v>
      </c>
    </row>
    <row r="165" spans="1:19" x14ac:dyDescent="0.3">
      <c r="A165" s="3">
        <v>42168</v>
      </c>
      <c r="B165" s="3" t="str">
        <f t="shared" si="2"/>
        <v>Q2-2015</v>
      </c>
      <c r="C165" t="s">
        <v>14</v>
      </c>
      <c r="D165">
        <v>24</v>
      </c>
      <c r="E165" t="s">
        <v>5</v>
      </c>
      <c r="F165">
        <v>2015</v>
      </c>
      <c r="G165">
        <v>6</v>
      </c>
      <c r="H165">
        <v>18.2</v>
      </c>
      <c r="I165">
        <v>8</v>
      </c>
      <c r="J165">
        <v>0</v>
      </c>
      <c r="K165" t="s">
        <v>22</v>
      </c>
      <c r="L165" t="s">
        <v>21</v>
      </c>
      <c r="M165" s="2">
        <v>123754.55</v>
      </c>
      <c r="N165" s="4">
        <v>29.868588150000001</v>
      </c>
      <c r="O165" s="5">
        <f>EnergyDemand__2_18[[#This Row],[Demand]]*EnergyDemand__2_18[[#This Row],[RRP AUD$]]</f>
        <v>3696373.6856385828</v>
      </c>
      <c r="P165" s="57">
        <f>IF(EnergyDemand__2_18[[#This Row],[School Day]]="Y",EnergyDemand__2_18[[#This Row],[Demand]],NA())</f>
        <v>123754.55</v>
      </c>
      <c r="Q165" s="57" t="e">
        <f>IF(EnergyDemand__2_18[[#This Row],[School Day]]="N",EnergyDemand__2_18[[#This Row],[Demand]],NA())</f>
        <v>#N/A</v>
      </c>
      <c r="R165" s="57" t="e">
        <f>IF(EnergyDemand__2_18[[#This Row],[Holiday]]="Y",EnergyDemand__2_18[[#This Row],[Demand]],NA())</f>
        <v>#N/A</v>
      </c>
      <c r="S1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6" spans="1:19" x14ac:dyDescent="0.3">
      <c r="A166" s="3">
        <v>42169</v>
      </c>
      <c r="B166" s="3" t="str">
        <f t="shared" si="2"/>
        <v>Q2-2015</v>
      </c>
      <c r="C166" t="s">
        <v>14</v>
      </c>
      <c r="D166">
        <v>24</v>
      </c>
      <c r="E166" t="s">
        <v>6</v>
      </c>
      <c r="F166">
        <v>2015</v>
      </c>
      <c r="G166">
        <v>5.8</v>
      </c>
      <c r="H166">
        <v>17.399999999999999</v>
      </c>
      <c r="I166">
        <v>8</v>
      </c>
      <c r="J166">
        <v>0</v>
      </c>
      <c r="K166" t="s">
        <v>22</v>
      </c>
      <c r="L166" t="s">
        <v>21</v>
      </c>
      <c r="M166" s="2">
        <v>119125.62</v>
      </c>
      <c r="N166" s="4">
        <v>31.598182309999999</v>
      </c>
      <c r="O166" s="5">
        <f>EnergyDemand__2_18[[#This Row],[Demand]]*EnergyDemand__2_18[[#This Row],[RRP AUD$]]</f>
        <v>3764153.0585517818</v>
      </c>
      <c r="P166" s="57">
        <f>IF(EnergyDemand__2_18[[#This Row],[School Day]]="Y",EnergyDemand__2_18[[#This Row],[Demand]],NA())</f>
        <v>119125.62</v>
      </c>
      <c r="Q166" s="57" t="e">
        <f>IF(EnergyDemand__2_18[[#This Row],[School Day]]="N",EnergyDemand__2_18[[#This Row],[Demand]],NA())</f>
        <v>#N/A</v>
      </c>
      <c r="R166" s="57" t="e">
        <f>IF(EnergyDemand__2_18[[#This Row],[Holiday]]="Y",EnergyDemand__2_18[[#This Row],[Demand]],NA())</f>
        <v>#N/A</v>
      </c>
      <c r="S1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7" spans="1:19" x14ac:dyDescent="0.3">
      <c r="A167" s="3">
        <v>42170</v>
      </c>
      <c r="B167" s="3" t="str">
        <f t="shared" si="2"/>
        <v>Q2-2015</v>
      </c>
      <c r="C167" t="s">
        <v>14</v>
      </c>
      <c r="D167">
        <v>25</v>
      </c>
      <c r="E167" t="s">
        <v>7</v>
      </c>
      <c r="F167">
        <v>2015</v>
      </c>
      <c r="G167">
        <v>7.1</v>
      </c>
      <c r="H167">
        <v>16.899999999999999</v>
      </c>
      <c r="I167">
        <v>6.6</v>
      </c>
      <c r="J167">
        <v>0</v>
      </c>
      <c r="K167" t="s">
        <v>22</v>
      </c>
      <c r="L167" t="s">
        <v>21</v>
      </c>
      <c r="M167" s="2">
        <v>136054.14499999999</v>
      </c>
      <c r="N167" s="4">
        <v>36.010981530000002</v>
      </c>
      <c r="O167" s="5">
        <f>EnergyDemand__2_18[[#This Row],[Demand]]*EnergyDemand__2_18[[#This Row],[RRP AUD$]]</f>
        <v>4899443.3026749417</v>
      </c>
      <c r="P167" s="57">
        <f>IF(EnergyDemand__2_18[[#This Row],[School Day]]="Y",EnergyDemand__2_18[[#This Row],[Demand]],NA())</f>
        <v>136054.14499999999</v>
      </c>
      <c r="Q167" s="57" t="e">
        <f>IF(EnergyDemand__2_18[[#This Row],[School Day]]="N",EnergyDemand__2_18[[#This Row],[Demand]],NA())</f>
        <v>#N/A</v>
      </c>
      <c r="R167" s="57" t="e">
        <f>IF(EnergyDemand__2_18[[#This Row],[Holiday]]="Y",EnergyDemand__2_18[[#This Row],[Demand]],NA())</f>
        <v>#N/A</v>
      </c>
      <c r="S167" s="57">
        <f>IF(AND( EnergyDemand__2_18[[#This Row],[Holiday]]="N", EnergyDemand__2_18[[#This Row],[Day ]] &lt;&gt; "Saturday", EnergyDemand__2_18[[#This Row],[Day ]] &lt;&gt; "Sunday"),EnergyDemand__2_18[[#This Row],[Demand]],NA())</f>
        <v>136054.14499999999</v>
      </c>
    </row>
    <row r="168" spans="1:19" x14ac:dyDescent="0.3">
      <c r="A168" s="3">
        <v>42171</v>
      </c>
      <c r="B168" s="3" t="str">
        <f t="shared" si="2"/>
        <v>Q2-2015</v>
      </c>
      <c r="C168" t="s">
        <v>14</v>
      </c>
      <c r="D168">
        <v>25</v>
      </c>
      <c r="E168" t="s">
        <v>8</v>
      </c>
      <c r="F168">
        <v>2015</v>
      </c>
      <c r="G168">
        <v>9.5</v>
      </c>
      <c r="H168">
        <v>16.100000000000001</v>
      </c>
      <c r="I168">
        <v>3.3</v>
      </c>
      <c r="J168">
        <v>5</v>
      </c>
      <c r="K168" t="s">
        <v>22</v>
      </c>
      <c r="L168" t="s">
        <v>21</v>
      </c>
      <c r="M168" s="2">
        <v>139073.785</v>
      </c>
      <c r="N168" s="4">
        <v>36.942819380000003</v>
      </c>
      <c r="O168" s="5">
        <f>EnergyDemand__2_18[[#This Row],[Demand]]*EnergyDemand__2_18[[#This Row],[RRP AUD$]]</f>
        <v>5137777.719747954</v>
      </c>
      <c r="P168" s="57">
        <f>IF(EnergyDemand__2_18[[#This Row],[School Day]]="Y",EnergyDemand__2_18[[#This Row],[Demand]],NA())</f>
        <v>139073.785</v>
      </c>
      <c r="Q168" s="57" t="e">
        <f>IF(EnergyDemand__2_18[[#This Row],[School Day]]="N",EnergyDemand__2_18[[#This Row],[Demand]],NA())</f>
        <v>#N/A</v>
      </c>
      <c r="R168" s="57" t="e">
        <f>IF(EnergyDemand__2_18[[#This Row],[Holiday]]="Y",EnergyDemand__2_18[[#This Row],[Demand]],NA())</f>
        <v>#N/A</v>
      </c>
      <c r="S168" s="57">
        <f>IF(AND( EnergyDemand__2_18[[#This Row],[Holiday]]="N", EnergyDemand__2_18[[#This Row],[Day ]] &lt;&gt; "Saturday", EnergyDemand__2_18[[#This Row],[Day ]] &lt;&gt; "Sunday"),EnergyDemand__2_18[[#This Row],[Demand]],NA())</f>
        <v>139073.785</v>
      </c>
    </row>
    <row r="169" spans="1:19" x14ac:dyDescent="0.3">
      <c r="A169" s="3">
        <v>42172</v>
      </c>
      <c r="B169" s="3" t="str">
        <f t="shared" si="2"/>
        <v>Q2-2015</v>
      </c>
      <c r="C169" t="s">
        <v>14</v>
      </c>
      <c r="D169">
        <v>25</v>
      </c>
      <c r="E169" t="s">
        <v>9</v>
      </c>
      <c r="F169">
        <v>2015</v>
      </c>
      <c r="G169">
        <v>11.7</v>
      </c>
      <c r="H169">
        <v>13.8</v>
      </c>
      <c r="I169">
        <v>4.7</v>
      </c>
      <c r="J169">
        <v>0</v>
      </c>
      <c r="K169" t="s">
        <v>22</v>
      </c>
      <c r="L169" t="s">
        <v>21</v>
      </c>
      <c r="M169" s="2">
        <v>134290.46</v>
      </c>
      <c r="N169" s="4">
        <v>39.278599130000003</v>
      </c>
      <c r="O169" s="5">
        <f>EnergyDemand__2_18[[#This Row],[Demand]]*EnergyDemand__2_18[[#This Row],[RRP AUD$]]</f>
        <v>5274741.1453232998</v>
      </c>
      <c r="P169" s="57">
        <f>IF(EnergyDemand__2_18[[#This Row],[School Day]]="Y",EnergyDemand__2_18[[#This Row],[Demand]],NA())</f>
        <v>134290.46</v>
      </c>
      <c r="Q169" s="57" t="e">
        <f>IF(EnergyDemand__2_18[[#This Row],[School Day]]="N",EnergyDemand__2_18[[#This Row],[Demand]],NA())</f>
        <v>#N/A</v>
      </c>
      <c r="R169" s="57" t="e">
        <f>IF(EnergyDemand__2_18[[#This Row],[Holiday]]="Y",EnergyDemand__2_18[[#This Row],[Demand]],NA())</f>
        <v>#N/A</v>
      </c>
      <c r="S169" s="57">
        <f>IF(AND( EnergyDemand__2_18[[#This Row],[Holiday]]="N", EnergyDemand__2_18[[#This Row],[Day ]] &lt;&gt; "Saturday", EnergyDemand__2_18[[#This Row],[Day ]] &lt;&gt; "Sunday"),EnergyDemand__2_18[[#This Row],[Demand]],NA())</f>
        <v>134290.46</v>
      </c>
    </row>
    <row r="170" spans="1:19" x14ac:dyDescent="0.3">
      <c r="A170" s="3">
        <v>42173</v>
      </c>
      <c r="B170" s="3" t="str">
        <f t="shared" si="2"/>
        <v>Q2-2015</v>
      </c>
      <c r="C170" t="s">
        <v>14</v>
      </c>
      <c r="D170">
        <v>25</v>
      </c>
      <c r="E170" t="s">
        <v>3</v>
      </c>
      <c r="F170">
        <v>2015</v>
      </c>
      <c r="G170">
        <v>10.7</v>
      </c>
      <c r="H170">
        <v>12.7</v>
      </c>
      <c r="I170">
        <v>4.2</v>
      </c>
      <c r="J170">
        <v>1</v>
      </c>
      <c r="K170" t="s">
        <v>22</v>
      </c>
      <c r="L170" t="s">
        <v>21</v>
      </c>
      <c r="M170" s="2">
        <v>137073.77499999999</v>
      </c>
      <c r="N170" s="4">
        <v>37.45776352</v>
      </c>
      <c r="O170" s="5">
        <f>EnergyDemand__2_18[[#This Row],[Demand]]*EnergyDemand__2_18[[#This Row],[RRP AUD$]]</f>
        <v>5134477.0487436876</v>
      </c>
      <c r="P170" s="57">
        <f>IF(EnergyDemand__2_18[[#This Row],[School Day]]="Y",EnergyDemand__2_18[[#This Row],[Demand]],NA())</f>
        <v>137073.77499999999</v>
      </c>
      <c r="Q170" s="57" t="e">
        <f>IF(EnergyDemand__2_18[[#This Row],[School Day]]="N",EnergyDemand__2_18[[#This Row],[Demand]],NA())</f>
        <v>#N/A</v>
      </c>
      <c r="R170" s="57" t="e">
        <f>IF(EnergyDemand__2_18[[#This Row],[Holiday]]="Y",EnergyDemand__2_18[[#This Row],[Demand]],NA())</f>
        <v>#N/A</v>
      </c>
      <c r="S170" s="57">
        <f>IF(AND( EnergyDemand__2_18[[#This Row],[Holiday]]="N", EnergyDemand__2_18[[#This Row],[Day ]] &lt;&gt; "Saturday", EnergyDemand__2_18[[#This Row],[Day ]] &lt;&gt; "Sunday"),EnergyDemand__2_18[[#This Row],[Demand]],NA())</f>
        <v>137073.77499999999</v>
      </c>
    </row>
    <row r="171" spans="1:19" x14ac:dyDescent="0.3">
      <c r="A171" s="3">
        <v>42174</v>
      </c>
      <c r="B171" s="3" t="str">
        <f t="shared" si="2"/>
        <v>Q2-2015</v>
      </c>
      <c r="C171" t="s">
        <v>14</v>
      </c>
      <c r="D171">
        <v>25</v>
      </c>
      <c r="E171" t="s">
        <v>4</v>
      </c>
      <c r="F171">
        <v>2015</v>
      </c>
      <c r="G171">
        <v>7</v>
      </c>
      <c r="H171">
        <v>12.4</v>
      </c>
      <c r="I171">
        <v>7.9</v>
      </c>
      <c r="J171">
        <v>0.2</v>
      </c>
      <c r="K171" t="s">
        <v>22</v>
      </c>
      <c r="L171" t="s">
        <v>21</v>
      </c>
      <c r="M171" s="2">
        <v>139781.245</v>
      </c>
      <c r="N171" s="4">
        <v>38.550713739999999</v>
      </c>
      <c r="O171" s="5">
        <f>EnergyDemand__2_18[[#This Row],[Demand]]*EnergyDemand__2_18[[#This Row],[RRP AUD$]]</f>
        <v>5388666.7622158062</v>
      </c>
      <c r="P171" s="57">
        <f>IF(EnergyDemand__2_18[[#This Row],[School Day]]="Y",EnergyDemand__2_18[[#This Row],[Demand]],NA())</f>
        <v>139781.245</v>
      </c>
      <c r="Q171" s="57" t="e">
        <f>IF(EnergyDemand__2_18[[#This Row],[School Day]]="N",EnergyDemand__2_18[[#This Row],[Demand]],NA())</f>
        <v>#N/A</v>
      </c>
      <c r="R171" s="57" t="e">
        <f>IF(EnergyDemand__2_18[[#This Row],[Holiday]]="Y",EnergyDemand__2_18[[#This Row],[Demand]],NA())</f>
        <v>#N/A</v>
      </c>
      <c r="S171" s="57">
        <f>IF(AND( EnergyDemand__2_18[[#This Row],[Holiday]]="N", EnergyDemand__2_18[[#This Row],[Day ]] &lt;&gt; "Saturday", EnergyDemand__2_18[[#This Row],[Day ]] &lt;&gt; "Sunday"),EnergyDemand__2_18[[#This Row],[Demand]],NA())</f>
        <v>139781.245</v>
      </c>
    </row>
    <row r="172" spans="1:19" x14ac:dyDescent="0.3">
      <c r="A172" s="3">
        <v>42175</v>
      </c>
      <c r="B172" s="3" t="str">
        <f t="shared" si="2"/>
        <v>Q2-2015</v>
      </c>
      <c r="C172" t="s">
        <v>14</v>
      </c>
      <c r="D172">
        <v>25</v>
      </c>
      <c r="E172" t="s">
        <v>5</v>
      </c>
      <c r="F172">
        <v>2015</v>
      </c>
      <c r="G172">
        <v>4.0999999999999996</v>
      </c>
      <c r="H172">
        <v>11.6</v>
      </c>
      <c r="I172">
        <v>7.1</v>
      </c>
      <c r="J172">
        <v>0</v>
      </c>
      <c r="K172" t="s">
        <v>22</v>
      </c>
      <c r="L172" t="s">
        <v>21</v>
      </c>
      <c r="M172" s="2">
        <v>129576.36</v>
      </c>
      <c r="N172" s="4">
        <v>41.097683109999998</v>
      </c>
      <c r="O172" s="5">
        <f>EnergyDemand__2_18[[#This Row],[Demand]]*EnergyDemand__2_18[[#This Row],[RRP AUD$]]</f>
        <v>5325288.1818272797</v>
      </c>
      <c r="P172" s="57">
        <f>IF(EnergyDemand__2_18[[#This Row],[School Day]]="Y",EnergyDemand__2_18[[#This Row],[Demand]],NA())</f>
        <v>129576.36</v>
      </c>
      <c r="Q172" s="57" t="e">
        <f>IF(EnergyDemand__2_18[[#This Row],[School Day]]="N",EnergyDemand__2_18[[#This Row],[Demand]],NA())</f>
        <v>#N/A</v>
      </c>
      <c r="R172" s="57" t="e">
        <f>IF(EnergyDemand__2_18[[#This Row],[Holiday]]="Y",EnergyDemand__2_18[[#This Row],[Demand]],NA())</f>
        <v>#N/A</v>
      </c>
      <c r="S1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3" spans="1:19" x14ac:dyDescent="0.3">
      <c r="A173" s="3">
        <v>42176</v>
      </c>
      <c r="B173" s="3" t="str">
        <f t="shared" si="2"/>
        <v>Q2-2015</v>
      </c>
      <c r="C173" t="s">
        <v>14</v>
      </c>
      <c r="D173">
        <v>25</v>
      </c>
      <c r="E173" t="s">
        <v>6</v>
      </c>
      <c r="F173">
        <v>2015</v>
      </c>
      <c r="G173">
        <v>2.2000000000000002</v>
      </c>
      <c r="H173">
        <v>12.9</v>
      </c>
      <c r="I173">
        <v>8.6</v>
      </c>
      <c r="J173">
        <v>0</v>
      </c>
      <c r="K173" t="s">
        <v>22</v>
      </c>
      <c r="L173" t="s">
        <v>21</v>
      </c>
      <c r="M173" s="2">
        <v>124910.57</v>
      </c>
      <c r="N173" s="4">
        <v>33.902389839999998</v>
      </c>
      <c r="O173" s="5">
        <f>EnergyDemand__2_18[[#This Row],[Demand]]*EnergyDemand__2_18[[#This Row],[RRP AUD$]]</f>
        <v>4234766.839276609</v>
      </c>
      <c r="P173" s="57">
        <f>IF(EnergyDemand__2_18[[#This Row],[School Day]]="Y",EnergyDemand__2_18[[#This Row],[Demand]],NA())</f>
        <v>124910.57</v>
      </c>
      <c r="Q173" s="57" t="e">
        <f>IF(EnergyDemand__2_18[[#This Row],[School Day]]="N",EnergyDemand__2_18[[#This Row],[Demand]],NA())</f>
        <v>#N/A</v>
      </c>
      <c r="R173" s="57" t="e">
        <f>IF(EnergyDemand__2_18[[#This Row],[Holiday]]="Y",EnergyDemand__2_18[[#This Row],[Demand]],NA())</f>
        <v>#N/A</v>
      </c>
      <c r="S1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4" spans="1:19" x14ac:dyDescent="0.3">
      <c r="A174" s="3">
        <v>42177</v>
      </c>
      <c r="B174" s="3" t="str">
        <f t="shared" si="2"/>
        <v>Q2-2015</v>
      </c>
      <c r="C174" t="s">
        <v>14</v>
      </c>
      <c r="D174">
        <v>26</v>
      </c>
      <c r="E174" t="s">
        <v>7</v>
      </c>
      <c r="F174">
        <v>2015</v>
      </c>
      <c r="G174">
        <v>3.6</v>
      </c>
      <c r="H174">
        <v>14.1</v>
      </c>
      <c r="I174">
        <v>6.2</v>
      </c>
      <c r="J174">
        <v>0</v>
      </c>
      <c r="K174" t="s">
        <v>22</v>
      </c>
      <c r="L174" t="s">
        <v>21</v>
      </c>
      <c r="M174" s="2">
        <v>140431.35999999999</v>
      </c>
      <c r="N174" s="4">
        <v>30.477831179999999</v>
      </c>
      <c r="O174" s="5">
        <f>EnergyDemand__2_18[[#This Row],[Demand]]*EnergyDemand__2_18[[#This Row],[RRP AUD$]]</f>
        <v>4280043.2824578043</v>
      </c>
      <c r="P174" s="57">
        <f>IF(EnergyDemand__2_18[[#This Row],[School Day]]="Y",EnergyDemand__2_18[[#This Row],[Demand]],NA())</f>
        <v>140431.35999999999</v>
      </c>
      <c r="Q174" s="57" t="e">
        <f>IF(EnergyDemand__2_18[[#This Row],[School Day]]="N",EnergyDemand__2_18[[#This Row],[Demand]],NA())</f>
        <v>#N/A</v>
      </c>
      <c r="R174" s="57" t="e">
        <f>IF(EnergyDemand__2_18[[#This Row],[Holiday]]="Y",EnergyDemand__2_18[[#This Row],[Demand]],NA())</f>
        <v>#N/A</v>
      </c>
      <c r="S174" s="57">
        <f>IF(AND( EnergyDemand__2_18[[#This Row],[Holiday]]="N", EnergyDemand__2_18[[#This Row],[Day ]] &lt;&gt; "Saturday", EnergyDemand__2_18[[#This Row],[Day ]] &lt;&gt; "Sunday"),EnergyDemand__2_18[[#This Row],[Demand]],NA())</f>
        <v>140431.35999999999</v>
      </c>
    </row>
    <row r="175" spans="1:19" x14ac:dyDescent="0.3">
      <c r="A175" s="3">
        <v>42178</v>
      </c>
      <c r="B175" s="3" t="str">
        <f t="shared" si="2"/>
        <v>Q2-2015</v>
      </c>
      <c r="C175" t="s">
        <v>14</v>
      </c>
      <c r="D175">
        <v>26</v>
      </c>
      <c r="E175" t="s">
        <v>8</v>
      </c>
      <c r="F175">
        <v>2015</v>
      </c>
      <c r="G175">
        <v>9.6</v>
      </c>
      <c r="H175">
        <v>17.600000000000001</v>
      </c>
      <c r="I175">
        <v>5.8</v>
      </c>
      <c r="J175">
        <v>0</v>
      </c>
      <c r="K175" t="s">
        <v>22</v>
      </c>
      <c r="L175" t="s">
        <v>21</v>
      </c>
      <c r="M175" s="2">
        <v>133171.4</v>
      </c>
      <c r="N175" s="4">
        <v>30.238061600000002</v>
      </c>
      <c r="O175" s="5">
        <f>EnergyDemand__2_18[[#This Row],[Demand]]*EnergyDemand__2_18[[#This Row],[RRP AUD$]]</f>
        <v>4026844.9965582401</v>
      </c>
      <c r="P175" s="57">
        <f>IF(EnergyDemand__2_18[[#This Row],[School Day]]="Y",EnergyDemand__2_18[[#This Row],[Demand]],NA())</f>
        <v>133171.4</v>
      </c>
      <c r="Q175" s="57" t="e">
        <f>IF(EnergyDemand__2_18[[#This Row],[School Day]]="N",EnergyDemand__2_18[[#This Row],[Demand]],NA())</f>
        <v>#N/A</v>
      </c>
      <c r="R175" s="57" t="e">
        <f>IF(EnergyDemand__2_18[[#This Row],[Holiday]]="Y",EnergyDemand__2_18[[#This Row],[Demand]],NA())</f>
        <v>#N/A</v>
      </c>
      <c r="S175" s="57">
        <f>IF(AND( EnergyDemand__2_18[[#This Row],[Holiday]]="N", EnergyDemand__2_18[[#This Row],[Day ]] &lt;&gt; "Saturday", EnergyDemand__2_18[[#This Row],[Day ]] &lt;&gt; "Sunday"),EnergyDemand__2_18[[#This Row],[Demand]],NA())</f>
        <v>133171.4</v>
      </c>
    </row>
    <row r="176" spans="1:19" x14ac:dyDescent="0.3">
      <c r="A176" s="3">
        <v>42179</v>
      </c>
      <c r="B176" s="3" t="str">
        <f t="shared" si="2"/>
        <v>Q2-2015</v>
      </c>
      <c r="C176" t="s">
        <v>14</v>
      </c>
      <c r="D176">
        <v>26</v>
      </c>
      <c r="E176" t="s">
        <v>9</v>
      </c>
      <c r="F176">
        <v>2015</v>
      </c>
      <c r="G176">
        <v>12.2</v>
      </c>
      <c r="H176">
        <v>16</v>
      </c>
      <c r="I176">
        <v>7.7</v>
      </c>
      <c r="J176">
        <v>0</v>
      </c>
      <c r="K176" t="s">
        <v>22</v>
      </c>
      <c r="L176" t="s">
        <v>21</v>
      </c>
      <c r="M176" s="2">
        <v>135407.57</v>
      </c>
      <c r="N176" s="4">
        <v>32.217778950000003</v>
      </c>
      <c r="O176" s="5">
        <f>EnergyDemand__2_18[[#This Row],[Demand]]*EnergyDemand__2_18[[#This Row],[RRP AUD$]]</f>
        <v>4362531.1584166521</v>
      </c>
      <c r="P176" s="57">
        <f>IF(EnergyDemand__2_18[[#This Row],[School Day]]="Y",EnergyDemand__2_18[[#This Row],[Demand]],NA())</f>
        <v>135407.57</v>
      </c>
      <c r="Q176" s="57" t="e">
        <f>IF(EnergyDemand__2_18[[#This Row],[School Day]]="N",EnergyDemand__2_18[[#This Row],[Demand]],NA())</f>
        <v>#N/A</v>
      </c>
      <c r="R176" s="57" t="e">
        <f>IF(EnergyDemand__2_18[[#This Row],[Holiday]]="Y",EnergyDemand__2_18[[#This Row],[Demand]],NA())</f>
        <v>#N/A</v>
      </c>
      <c r="S176" s="57">
        <f>IF(AND( EnergyDemand__2_18[[#This Row],[Holiday]]="N", EnergyDemand__2_18[[#This Row],[Day ]] &lt;&gt; "Saturday", EnergyDemand__2_18[[#This Row],[Day ]] &lt;&gt; "Sunday"),EnergyDemand__2_18[[#This Row],[Demand]],NA())</f>
        <v>135407.57</v>
      </c>
    </row>
    <row r="177" spans="1:19" x14ac:dyDescent="0.3">
      <c r="A177" s="3">
        <v>42180</v>
      </c>
      <c r="B177" s="3" t="str">
        <f t="shared" si="2"/>
        <v>Q2-2015</v>
      </c>
      <c r="C177" t="s">
        <v>14</v>
      </c>
      <c r="D177">
        <v>26</v>
      </c>
      <c r="E177" t="s">
        <v>3</v>
      </c>
      <c r="F177">
        <v>2015</v>
      </c>
      <c r="G177">
        <v>9.6</v>
      </c>
      <c r="H177">
        <v>14</v>
      </c>
      <c r="I177">
        <v>6.3</v>
      </c>
      <c r="J177">
        <v>0</v>
      </c>
      <c r="K177" t="s">
        <v>22</v>
      </c>
      <c r="L177" t="s">
        <v>21</v>
      </c>
      <c r="M177" s="2">
        <v>137379.23000000001</v>
      </c>
      <c r="N177" s="4">
        <v>33.054838169999996</v>
      </c>
      <c r="O177" s="5">
        <f>EnergyDemand__2_18[[#This Row],[Demand]]*EnergyDemand__2_18[[#This Row],[RRP AUD$]]</f>
        <v>4541048.2155692093</v>
      </c>
      <c r="P177" s="57">
        <f>IF(EnergyDemand__2_18[[#This Row],[School Day]]="Y",EnergyDemand__2_18[[#This Row],[Demand]],NA())</f>
        <v>137379.23000000001</v>
      </c>
      <c r="Q177" s="57" t="e">
        <f>IF(EnergyDemand__2_18[[#This Row],[School Day]]="N",EnergyDemand__2_18[[#This Row],[Demand]],NA())</f>
        <v>#N/A</v>
      </c>
      <c r="R177" s="57" t="e">
        <f>IF(EnergyDemand__2_18[[#This Row],[Holiday]]="Y",EnergyDemand__2_18[[#This Row],[Demand]],NA())</f>
        <v>#N/A</v>
      </c>
      <c r="S177" s="57">
        <f>IF(AND( EnergyDemand__2_18[[#This Row],[Holiday]]="N", EnergyDemand__2_18[[#This Row],[Day ]] &lt;&gt; "Saturday", EnergyDemand__2_18[[#This Row],[Day ]] &lt;&gt; "Sunday"),EnergyDemand__2_18[[#This Row],[Demand]],NA())</f>
        <v>137379.23000000001</v>
      </c>
    </row>
    <row r="178" spans="1:19" x14ac:dyDescent="0.3">
      <c r="A178" s="3">
        <v>42181</v>
      </c>
      <c r="B178" s="3" t="str">
        <f t="shared" si="2"/>
        <v>Q2-2015</v>
      </c>
      <c r="C178" t="s">
        <v>14</v>
      </c>
      <c r="D178">
        <v>26</v>
      </c>
      <c r="E178" t="s">
        <v>4</v>
      </c>
      <c r="F178">
        <v>2015</v>
      </c>
      <c r="G178">
        <v>10.5</v>
      </c>
      <c r="H178">
        <v>16.899999999999999</v>
      </c>
      <c r="I178">
        <v>7.1</v>
      </c>
      <c r="J178">
        <v>0</v>
      </c>
      <c r="K178" t="s">
        <v>21</v>
      </c>
      <c r="L178" t="s">
        <v>21</v>
      </c>
      <c r="M178" s="2">
        <v>135562.07500000001</v>
      </c>
      <c r="N178" s="4">
        <v>31.92862512</v>
      </c>
      <c r="O178" s="5">
        <f>EnergyDemand__2_18[[#This Row],[Demand]]*EnergyDemand__2_18[[#This Row],[RRP AUD$]]</f>
        <v>4328310.6731643239</v>
      </c>
      <c r="P178" s="57" t="e">
        <f>IF(EnergyDemand__2_18[[#This Row],[School Day]]="Y",EnergyDemand__2_18[[#This Row],[Demand]],NA())</f>
        <v>#N/A</v>
      </c>
      <c r="Q178" s="57">
        <f>IF(EnergyDemand__2_18[[#This Row],[School Day]]="N",EnergyDemand__2_18[[#This Row],[Demand]],NA())</f>
        <v>135562.07500000001</v>
      </c>
      <c r="R178" s="57" t="e">
        <f>IF(EnergyDemand__2_18[[#This Row],[Holiday]]="Y",EnergyDemand__2_18[[#This Row],[Demand]],NA())</f>
        <v>#N/A</v>
      </c>
      <c r="S178" s="57">
        <f>IF(AND( EnergyDemand__2_18[[#This Row],[Holiday]]="N", EnergyDemand__2_18[[#This Row],[Day ]] &lt;&gt; "Saturday", EnergyDemand__2_18[[#This Row],[Day ]] &lt;&gt; "Sunday"),EnergyDemand__2_18[[#This Row],[Demand]],NA())</f>
        <v>135562.07500000001</v>
      </c>
    </row>
    <row r="179" spans="1:19" x14ac:dyDescent="0.3">
      <c r="A179" s="3">
        <v>42182</v>
      </c>
      <c r="B179" s="3" t="str">
        <f t="shared" si="2"/>
        <v>Q2-2015</v>
      </c>
      <c r="C179" t="s">
        <v>14</v>
      </c>
      <c r="D179">
        <v>26</v>
      </c>
      <c r="E179" t="s">
        <v>5</v>
      </c>
      <c r="F179">
        <v>2015</v>
      </c>
      <c r="G179">
        <v>8</v>
      </c>
      <c r="H179">
        <v>14.1</v>
      </c>
      <c r="I179">
        <v>5</v>
      </c>
      <c r="J179">
        <v>0</v>
      </c>
      <c r="K179" t="s">
        <v>21</v>
      </c>
      <c r="L179" t="s">
        <v>21</v>
      </c>
      <c r="M179" s="2">
        <v>124587.43</v>
      </c>
      <c r="N179" s="4">
        <v>28.292540349999999</v>
      </c>
      <c r="O179" s="5">
        <f>EnergyDemand__2_18[[#This Row],[Demand]]*EnergyDemand__2_18[[#This Row],[RRP AUD$]]</f>
        <v>3524894.8903778004</v>
      </c>
      <c r="P179" s="57" t="e">
        <f>IF(EnergyDemand__2_18[[#This Row],[School Day]]="Y",EnergyDemand__2_18[[#This Row],[Demand]],NA())</f>
        <v>#N/A</v>
      </c>
      <c r="Q179" s="57">
        <f>IF(EnergyDemand__2_18[[#This Row],[School Day]]="N",EnergyDemand__2_18[[#This Row],[Demand]],NA())</f>
        <v>124587.43</v>
      </c>
      <c r="R179" s="57" t="e">
        <f>IF(EnergyDemand__2_18[[#This Row],[Holiday]]="Y",EnergyDemand__2_18[[#This Row],[Demand]],NA())</f>
        <v>#N/A</v>
      </c>
      <c r="S1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0" spans="1:19" x14ac:dyDescent="0.3">
      <c r="A180" s="3">
        <v>42183</v>
      </c>
      <c r="B180" s="3" t="str">
        <f t="shared" si="2"/>
        <v>Q2-2015</v>
      </c>
      <c r="C180" t="s">
        <v>14</v>
      </c>
      <c r="D180">
        <v>26</v>
      </c>
      <c r="E180" t="s">
        <v>6</v>
      </c>
      <c r="F180">
        <v>2015</v>
      </c>
      <c r="G180">
        <v>9.6</v>
      </c>
      <c r="H180">
        <v>14.5</v>
      </c>
      <c r="I180">
        <v>4.0999999999999996</v>
      </c>
      <c r="J180">
        <v>0</v>
      </c>
      <c r="K180" t="s">
        <v>21</v>
      </c>
      <c r="L180" t="s">
        <v>21</v>
      </c>
      <c r="M180" s="2">
        <v>119277.48</v>
      </c>
      <c r="N180" s="4">
        <v>31.00149176</v>
      </c>
      <c r="O180" s="5">
        <f>EnergyDemand__2_18[[#This Row],[Demand]]*EnergyDemand__2_18[[#This Row],[RRP AUD$]]</f>
        <v>3697779.8133735647</v>
      </c>
      <c r="P180" s="57" t="e">
        <f>IF(EnergyDemand__2_18[[#This Row],[School Day]]="Y",EnergyDemand__2_18[[#This Row],[Demand]],NA())</f>
        <v>#N/A</v>
      </c>
      <c r="Q180" s="57">
        <f>IF(EnergyDemand__2_18[[#This Row],[School Day]]="N",EnergyDemand__2_18[[#This Row],[Demand]],NA())</f>
        <v>119277.48</v>
      </c>
      <c r="R180" s="57" t="e">
        <f>IF(EnergyDemand__2_18[[#This Row],[Holiday]]="Y",EnergyDemand__2_18[[#This Row],[Demand]],NA())</f>
        <v>#N/A</v>
      </c>
      <c r="S1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1" spans="1:19" x14ac:dyDescent="0.3">
      <c r="A181" s="3">
        <v>42184</v>
      </c>
      <c r="B181" s="3" t="str">
        <f t="shared" si="2"/>
        <v>Q2-2015</v>
      </c>
      <c r="C181" t="s">
        <v>14</v>
      </c>
      <c r="D181">
        <v>27</v>
      </c>
      <c r="E181" t="s">
        <v>7</v>
      </c>
      <c r="F181">
        <v>2015</v>
      </c>
      <c r="G181">
        <v>6.9</v>
      </c>
      <c r="H181">
        <v>12.3</v>
      </c>
      <c r="I181">
        <v>5.6</v>
      </c>
      <c r="J181">
        <v>0</v>
      </c>
      <c r="K181" t="s">
        <v>21</v>
      </c>
      <c r="L181" t="s">
        <v>21</v>
      </c>
      <c r="M181" s="2">
        <v>139468.155</v>
      </c>
      <c r="N181" s="4">
        <v>35.775398760000002</v>
      </c>
      <c r="O181" s="5">
        <f>EnergyDemand__2_18[[#This Row],[Demand]]*EnergyDemand__2_18[[#This Row],[RRP AUD$]]</f>
        <v>4989528.8594464883</v>
      </c>
      <c r="P181" s="57" t="e">
        <f>IF(EnergyDemand__2_18[[#This Row],[School Day]]="Y",EnergyDemand__2_18[[#This Row],[Demand]],NA())</f>
        <v>#N/A</v>
      </c>
      <c r="Q181" s="57">
        <f>IF(EnergyDemand__2_18[[#This Row],[School Day]]="N",EnergyDemand__2_18[[#This Row],[Demand]],NA())</f>
        <v>139468.155</v>
      </c>
      <c r="R181" s="57" t="e">
        <f>IF(EnergyDemand__2_18[[#This Row],[Holiday]]="Y",EnergyDemand__2_18[[#This Row],[Demand]],NA())</f>
        <v>#N/A</v>
      </c>
      <c r="S181" s="57">
        <f>IF(AND( EnergyDemand__2_18[[#This Row],[Holiday]]="N", EnergyDemand__2_18[[#This Row],[Day ]] &lt;&gt; "Saturday", EnergyDemand__2_18[[#This Row],[Day ]] &lt;&gt; "Sunday"),EnergyDemand__2_18[[#This Row],[Demand]],NA())</f>
        <v>139468.155</v>
      </c>
    </row>
    <row r="182" spans="1:19" x14ac:dyDescent="0.3">
      <c r="A182" s="3">
        <v>42185</v>
      </c>
      <c r="B182" s="3" t="str">
        <f t="shared" si="2"/>
        <v>Q2-2015</v>
      </c>
      <c r="C182" t="s">
        <v>14</v>
      </c>
      <c r="D182">
        <v>27</v>
      </c>
      <c r="E182" t="s">
        <v>8</v>
      </c>
      <c r="F182">
        <v>2015</v>
      </c>
      <c r="G182">
        <v>5</v>
      </c>
      <c r="H182">
        <v>14.2</v>
      </c>
      <c r="I182">
        <v>7.9</v>
      </c>
      <c r="J182">
        <v>0</v>
      </c>
      <c r="K182" t="s">
        <v>21</v>
      </c>
      <c r="L182" t="s">
        <v>21</v>
      </c>
      <c r="M182" s="2">
        <v>143170.05499999999</v>
      </c>
      <c r="N182" s="4">
        <v>37.625258199999998</v>
      </c>
      <c r="O182" s="5">
        <f>EnergyDemand__2_18[[#This Row],[Demand]]*EnergyDemand__2_18[[#This Row],[RRP AUD$]]</f>
        <v>5386810.2858832004</v>
      </c>
      <c r="P182" s="57" t="e">
        <f>IF(EnergyDemand__2_18[[#This Row],[School Day]]="Y",EnergyDemand__2_18[[#This Row],[Demand]],NA())</f>
        <v>#N/A</v>
      </c>
      <c r="Q182" s="57">
        <f>IF(EnergyDemand__2_18[[#This Row],[School Day]]="N",EnergyDemand__2_18[[#This Row],[Demand]],NA())</f>
        <v>143170.05499999999</v>
      </c>
      <c r="R182" s="57" t="e">
        <f>IF(EnergyDemand__2_18[[#This Row],[Holiday]]="Y",EnergyDemand__2_18[[#This Row],[Demand]],NA())</f>
        <v>#N/A</v>
      </c>
      <c r="S182" s="57">
        <f>IF(AND( EnergyDemand__2_18[[#This Row],[Holiday]]="N", EnergyDemand__2_18[[#This Row],[Day ]] &lt;&gt; "Saturday", EnergyDemand__2_18[[#This Row],[Day ]] &lt;&gt; "Sunday"),EnergyDemand__2_18[[#This Row],[Demand]],NA())</f>
        <v>143170.05499999999</v>
      </c>
    </row>
    <row r="183" spans="1:19" x14ac:dyDescent="0.3">
      <c r="A183" s="3">
        <v>42186</v>
      </c>
      <c r="B183" s="3" t="str">
        <f t="shared" si="2"/>
        <v>Q3-2015</v>
      </c>
      <c r="C183" t="s">
        <v>15</v>
      </c>
      <c r="D183">
        <v>27</v>
      </c>
      <c r="E183" t="s">
        <v>9</v>
      </c>
      <c r="F183">
        <v>2015</v>
      </c>
      <c r="G183">
        <v>7.4</v>
      </c>
      <c r="H183">
        <v>15</v>
      </c>
      <c r="I183">
        <v>6.9</v>
      </c>
      <c r="J183">
        <v>0</v>
      </c>
      <c r="K183" t="s">
        <v>21</v>
      </c>
      <c r="L183" t="s">
        <v>21</v>
      </c>
      <c r="M183" s="2">
        <v>138931</v>
      </c>
      <c r="N183" s="4">
        <v>29.520946160000001</v>
      </c>
      <c r="O183" s="5">
        <f>EnergyDemand__2_18[[#This Row],[Demand]]*EnergyDemand__2_18[[#This Row],[RRP AUD$]]</f>
        <v>4101374.5709549603</v>
      </c>
      <c r="P183" s="57" t="e">
        <f>IF(EnergyDemand__2_18[[#This Row],[School Day]]="Y",EnergyDemand__2_18[[#This Row],[Demand]],NA())</f>
        <v>#N/A</v>
      </c>
      <c r="Q183" s="57">
        <f>IF(EnergyDemand__2_18[[#This Row],[School Day]]="N",EnergyDemand__2_18[[#This Row],[Demand]],NA())</f>
        <v>138931</v>
      </c>
      <c r="R183" s="57" t="e">
        <f>IF(EnergyDemand__2_18[[#This Row],[Holiday]]="Y",EnergyDemand__2_18[[#This Row],[Demand]],NA())</f>
        <v>#N/A</v>
      </c>
      <c r="S183" s="57">
        <f>IF(AND( EnergyDemand__2_18[[#This Row],[Holiday]]="N", EnergyDemand__2_18[[#This Row],[Day ]] &lt;&gt; "Saturday", EnergyDemand__2_18[[#This Row],[Day ]] &lt;&gt; "Sunday"),EnergyDemand__2_18[[#This Row],[Demand]],NA())</f>
        <v>138931</v>
      </c>
    </row>
    <row r="184" spans="1:19" x14ac:dyDescent="0.3">
      <c r="A184" s="3">
        <v>42187</v>
      </c>
      <c r="B184" s="3" t="str">
        <f t="shared" si="2"/>
        <v>Q3-2015</v>
      </c>
      <c r="C184" t="s">
        <v>15</v>
      </c>
      <c r="D184">
        <v>27</v>
      </c>
      <c r="E184" t="s">
        <v>3</v>
      </c>
      <c r="F184">
        <v>2015</v>
      </c>
      <c r="G184">
        <v>10.3</v>
      </c>
      <c r="H184">
        <v>11.9</v>
      </c>
      <c r="I184">
        <v>7</v>
      </c>
      <c r="J184">
        <v>0.6</v>
      </c>
      <c r="K184" t="s">
        <v>21</v>
      </c>
      <c r="L184" t="s">
        <v>21</v>
      </c>
      <c r="M184" s="2">
        <v>138972.42499999999</v>
      </c>
      <c r="N184" s="4">
        <v>35.618313800000003</v>
      </c>
      <c r="O184" s="5">
        <f>EnergyDemand__2_18[[#This Row],[Demand]]*EnergyDemand__2_18[[#This Row],[RRP AUD$]]</f>
        <v>4949963.4431969654</v>
      </c>
      <c r="P184" s="57" t="e">
        <f>IF(EnergyDemand__2_18[[#This Row],[School Day]]="Y",EnergyDemand__2_18[[#This Row],[Demand]],NA())</f>
        <v>#N/A</v>
      </c>
      <c r="Q184" s="57">
        <f>IF(EnergyDemand__2_18[[#This Row],[School Day]]="N",EnergyDemand__2_18[[#This Row],[Demand]],NA())</f>
        <v>138972.42499999999</v>
      </c>
      <c r="R184" s="57" t="e">
        <f>IF(EnergyDemand__2_18[[#This Row],[Holiday]]="Y",EnergyDemand__2_18[[#This Row],[Demand]],NA())</f>
        <v>#N/A</v>
      </c>
      <c r="S184" s="57">
        <f>IF(AND( EnergyDemand__2_18[[#This Row],[Holiday]]="N", EnergyDemand__2_18[[#This Row],[Day ]] &lt;&gt; "Saturday", EnergyDemand__2_18[[#This Row],[Day ]] &lt;&gt; "Sunday"),EnergyDemand__2_18[[#This Row],[Demand]],NA())</f>
        <v>138972.42499999999</v>
      </c>
    </row>
    <row r="185" spans="1:19" x14ac:dyDescent="0.3">
      <c r="A185" s="3">
        <v>42188</v>
      </c>
      <c r="B185" s="3" t="str">
        <f t="shared" si="2"/>
        <v>Q3-2015</v>
      </c>
      <c r="C185" t="s">
        <v>15</v>
      </c>
      <c r="D185">
        <v>27</v>
      </c>
      <c r="E185" t="s">
        <v>4</v>
      </c>
      <c r="F185">
        <v>2015</v>
      </c>
      <c r="G185">
        <v>5.9</v>
      </c>
      <c r="H185">
        <v>12</v>
      </c>
      <c r="I185">
        <v>5</v>
      </c>
      <c r="J185">
        <v>2.6</v>
      </c>
      <c r="K185" t="s">
        <v>21</v>
      </c>
      <c r="L185" t="s">
        <v>21</v>
      </c>
      <c r="M185" s="2">
        <v>145713.81</v>
      </c>
      <c r="N185" s="4">
        <v>42.629576239999999</v>
      </c>
      <c r="O185" s="5">
        <f>EnergyDemand__2_18[[#This Row],[Demand]]*EnergyDemand__2_18[[#This Row],[RRP AUD$]]</f>
        <v>6211717.9726158744</v>
      </c>
      <c r="P185" s="57" t="e">
        <f>IF(EnergyDemand__2_18[[#This Row],[School Day]]="Y",EnergyDemand__2_18[[#This Row],[Demand]],NA())</f>
        <v>#N/A</v>
      </c>
      <c r="Q185" s="57">
        <f>IF(EnergyDemand__2_18[[#This Row],[School Day]]="N",EnergyDemand__2_18[[#This Row],[Demand]],NA())</f>
        <v>145713.81</v>
      </c>
      <c r="R185" s="57" t="e">
        <f>IF(EnergyDemand__2_18[[#This Row],[Holiday]]="Y",EnergyDemand__2_18[[#This Row],[Demand]],NA())</f>
        <v>#N/A</v>
      </c>
      <c r="S185" s="57">
        <f>IF(AND( EnergyDemand__2_18[[#This Row],[Holiday]]="N", EnergyDemand__2_18[[#This Row],[Day ]] &lt;&gt; "Saturday", EnergyDemand__2_18[[#This Row],[Day ]] &lt;&gt; "Sunday"),EnergyDemand__2_18[[#This Row],[Demand]],NA())</f>
        <v>145713.81</v>
      </c>
    </row>
    <row r="186" spans="1:19" x14ac:dyDescent="0.3">
      <c r="A186" s="3">
        <v>42189</v>
      </c>
      <c r="B186" s="3" t="str">
        <f t="shared" si="2"/>
        <v>Q3-2015</v>
      </c>
      <c r="C186" t="s">
        <v>15</v>
      </c>
      <c r="D186">
        <v>27</v>
      </c>
      <c r="E186" t="s">
        <v>5</v>
      </c>
      <c r="F186">
        <v>2015</v>
      </c>
      <c r="G186">
        <v>7.3</v>
      </c>
      <c r="H186">
        <v>10.6</v>
      </c>
      <c r="I186">
        <v>2.8</v>
      </c>
      <c r="J186">
        <v>0</v>
      </c>
      <c r="K186" t="s">
        <v>21</v>
      </c>
      <c r="L186" t="s">
        <v>21</v>
      </c>
      <c r="M186" s="2">
        <v>130073.27</v>
      </c>
      <c r="N186" s="4">
        <v>29.127825269999999</v>
      </c>
      <c r="O186" s="5">
        <f>EnergyDemand__2_18[[#This Row],[Demand]]*EnergyDemand__2_18[[#This Row],[RRP AUD$]]</f>
        <v>3788751.4808575329</v>
      </c>
      <c r="P186" s="57" t="e">
        <f>IF(EnergyDemand__2_18[[#This Row],[School Day]]="Y",EnergyDemand__2_18[[#This Row],[Demand]],NA())</f>
        <v>#N/A</v>
      </c>
      <c r="Q186" s="57">
        <f>IF(EnergyDemand__2_18[[#This Row],[School Day]]="N",EnergyDemand__2_18[[#This Row],[Demand]],NA())</f>
        <v>130073.27</v>
      </c>
      <c r="R186" s="57" t="e">
        <f>IF(EnergyDemand__2_18[[#This Row],[Holiday]]="Y",EnergyDemand__2_18[[#This Row],[Demand]],NA())</f>
        <v>#N/A</v>
      </c>
      <c r="S1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7" spans="1:19" x14ac:dyDescent="0.3">
      <c r="A187" s="3">
        <v>42190</v>
      </c>
      <c r="B187" s="3" t="str">
        <f t="shared" si="2"/>
        <v>Q3-2015</v>
      </c>
      <c r="C187" t="s">
        <v>15</v>
      </c>
      <c r="D187">
        <v>27</v>
      </c>
      <c r="E187" t="s">
        <v>6</v>
      </c>
      <c r="F187">
        <v>2015</v>
      </c>
      <c r="G187">
        <v>8.1999999999999993</v>
      </c>
      <c r="H187">
        <v>14.9</v>
      </c>
      <c r="I187">
        <v>8.1999999999999993</v>
      </c>
      <c r="J187">
        <v>2</v>
      </c>
      <c r="K187" t="s">
        <v>21</v>
      </c>
      <c r="L187" t="s">
        <v>21</v>
      </c>
      <c r="M187" s="2">
        <v>117312.925</v>
      </c>
      <c r="N187" s="4">
        <v>24.00328983</v>
      </c>
      <c r="O187" s="5">
        <f>EnergyDemand__2_18[[#This Row],[Demand]]*EnergyDemand__2_18[[#This Row],[RRP AUD$]]</f>
        <v>2815896.1395800528</v>
      </c>
      <c r="P187" s="57" t="e">
        <f>IF(EnergyDemand__2_18[[#This Row],[School Day]]="Y",EnergyDemand__2_18[[#This Row],[Demand]],NA())</f>
        <v>#N/A</v>
      </c>
      <c r="Q187" s="57">
        <f>IF(EnergyDemand__2_18[[#This Row],[School Day]]="N",EnergyDemand__2_18[[#This Row],[Demand]],NA())</f>
        <v>117312.925</v>
      </c>
      <c r="R187" s="57" t="e">
        <f>IF(EnergyDemand__2_18[[#This Row],[Holiday]]="Y",EnergyDemand__2_18[[#This Row],[Demand]],NA())</f>
        <v>#N/A</v>
      </c>
      <c r="S1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8" spans="1:19" x14ac:dyDescent="0.3">
      <c r="A188" s="3">
        <v>42191</v>
      </c>
      <c r="B188" s="3" t="str">
        <f t="shared" si="2"/>
        <v>Q3-2015</v>
      </c>
      <c r="C188" t="s">
        <v>15</v>
      </c>
      <c r="D188">
        <v>28</v>
      </c>
      <c r="E188" t="s">
        <v>7</v>
      </c>
      <c r="F188">
        <v>2015</v>
      </c>
      <c r="G188">
        <v>7.5</v>
      </c>
      <c r="H188">
        <v>11.5</v>
      </c>
      <c r="I188">
        <v>4.4000000000000004</v>
      </c>
      <c r="J188">
        <v>1.6</v>
      </c>
      <c r="K188" t="s">
        <v>21</v>
      </c>
      <c r="L188" t="s">
        <v>21</v>
      </c>
      <c r="M188" s="2">
        <v>143176.33499999999</v>
      </c>
      <c r="N188" s="4">
        <v>36.041788840000002</v>
      </c>
      <c r="O188" s="5">
        <f>EnergyDemand__2_18[[#This Row],[Demand]]*EnergyDemand__2_18[[#This Row],[RRP AUD$]]</f>
        <v>5160331.2329551019</v>
      </c>
      <c r="P188" s="57" t="e">
        <f>IF(EnergyDemand__2_18[[#This Row],[School Day]]="Y",EnergyDemand__2_18[[#This Row],[Demand]],NA())</f>
        <v>#N/A</v>
      </c>
      <c r="Q188" s="57">
        <f>IF(EnergyDemand__2_18[[#This Row],[School Day]]="N",EnergyDemand__2_18[[#This Row],[Demand]],NA())</f>
        <v>143176.33499999999</v>
      </c>
      <c r="R188" s="57" t="e">
        <f>IF(EnergyDemand__2_18[[#This Row],[Holiday]]="Y",EnergyDemand__2_18[[#This Row],[Demand]],NA())</f>
        <v>#N/A</v>
      </c>
      <c r="S188" s="57">
        <f>IF(AND( EnergyDemand__2_18[[#This Row],[Holiday]]="N", EnergyDemand__2_18[[#This Row],[Day ]] &lt;&gt; "Saturday", EnergyDemand__2_18[[#This Row],[Day ]] &lt;&gt; "Sunday"),EnergyDemand__2_18[[#This Row],[Demand]],NA())</f>
        <v>143176.33499999999</v>
      </c>
    </row>
    <row r="189" spans="1:19" x14ac:dyDescent="0.3">
      <c r="A189" s="3">
        <v>42192</v>
      </c>
      <c r="B189" s="3" t="str">
        <f t="shared" si="2"/>
        <v>Q3-2015</v>
      </c>
      <c r="C189" t="s">
        <v>15</v>
      </c>
      <c r="D189">
        <v>28</v>
      </c>
      <c r="E189" t="s">
        <v>8</v>
      </c>
      <c r="F189">
        <v>2015</v>
      </c>
      <c r="G189">
        <v>7.4</v>
      </c>
      <c r="H189">
        <v>14.2</v>
      </c>
      <c r="I189">
        <v>7</v>
      </c>
      <c r="J189">
        <v>2.2000000000000002</v>
      </c>
      <c r="K189" t="s">
        <v>21</v>
      </c>
      <c r="L189" t="s">
        <v>21</v>
      </c>
      <c r="M189" s="2">
        <v>143984.39000000001</v>
      </c>
      <c r="N189" s="4">
        <v>37.297517450000001</v>
      </c>
      <c r="O189" s="5">
        <f>EnergyDemand__2_18[[#This Row],[Demand]]*EnergyDemand__2_18[[#This Row],[RRP AUD$]]</f>
        <v>5370260.2985526063</v>
      </c>
      <c r="P189" s="57" t="e">
        <f>IF(EnergyDemand__2_18[[#This Row],[School Day]]="Y",EnergyDemand__2_18[[#This Row],[Demand]],NA())</f>
        <v>#N/A</v>
      </c>
      <c r="Q189" s="57">
        <f>IF(EnergyDemand__2_18[[#This Row],[School Day]]="N",EnergyDemand__2_18[[#This Row],[Demand]],NA())</f>
        <v>143984.39000000001</v>
      </c>
      <c r="R189" s="57" t="e">
        <f>IF(EnergyDemand__2_18[[#This Row],[Holiday]]="Y",EnergyDemand__2_18[[#This Row],[Demand]],NA())</f>
        <v>#N/A</v>
      </c>
      <c r="S189" s="57">
        <f>IF(AND( EnergyDemand__2_18[[#This Row],[Holiday]]="N", EnergyDemand__2_18[[#This Row],[Day ]] &lt;&gt; "Saturday", EnergyDemand__2_18[[#This Row],[Day ]] &lt;&gt; "Sunday"),EnergyDemand__2_18[[#This Row],[Demand]],NA())</f>
        <v>143984.39000000001</v>
      </c>
    </row>
    <row r="190" spans="1:19" x14ac:dyDescent="0.3">
      <c r="A190" s="3">
        <v>42193</v>
      </c>
      <c r="B190" s="3" t="str">
        <f t="shared" si="2"/>
        <v>Q3-2015</v>
      </c>
      <c r="C190" t="s">
        <v>15</v>
      </c>
      <c r="D190">
        <v>28</v>
      </c>
      <c r="E190" t="s">
        <v>9</v>
      </c>
      <c r="F190">
        <v>2015</v>
      </c>
      <c r="G190">
        <v>4.9000000000000004</v>
      </c>
      <c r="H190">
        <v>14.8</v>
      </c>
      <c r="I190">
        <v>8.5</v>
      </c>
      <c r="J190">
        <v>0.2</v>
      </c>
      <c r="K190" t="s">
        <v>21</v>
      </c>
      <c r="L190" t="s">
        <v>21</v>
      </c>
      <c r="M190" s="2">
        <v>141696.29500000001</v>
      </c>
      <c r="N190" s="4">
        <v>40.583806850000002</v>
      </c>
      <c r="O190" s="5">
        <f>EnergyDemand__2_18[[#This Row],[Demand]]*EnergyDemand__2_18[[#This Row],[RRP AUD$]]</f>
        <v>5750575.0676406212</v>
      </c>
      <c r="P190" s="57" t="e">
        <f>IF(EnergyDemand__2_18[[#This Row],[School Day]]="Y",EnergyDemand__2_18[[#This Row],[Demand]],NA())</f>
        <v>#N/A</v>
      </c>
      <c r="Q190" s="57">
        <f>IF(EnergyDemand__2_18[[#This Row],[School Day]]="N",EnergyDemand__2_18[[#This Row],[Demand]],NA())</f>
        <v>141696.29500000001</v>
      </c>
      <c r="R190" s="57" t="e">
        <f>IF(EnergyDemand__2_18[[#This Row],[Holiday]]="Y",EnergyDemand__2_18[[#This Row],[Demand]],NA())</f>
        <v>#N/A</v>
      </c>
      <c r="S190" s="57">
        <f>IF(AND( EnergyDemand__2_18[[#This Row],[Holiday]]="N", EnergyDemand__2_18[[#This Row],[Day ]] &lt;&gt; "Saturday", EnergyDemand__2_18[[#This Row],[Day ]] &lt;&gt; "Sunday"),EnergyDemand__2_18[[#This Row],[Demand]],NA())</f>
        <v>141696.29500000001</v>
      </c>
    </row>
    <row r="191" spans="1:19" x14ac:dyDescent="0.3">
      <c r="A191" s="3">
        <v>42194</v>
      </c>
      <c r="B191" s="3" t="str">
        <f t="shared" si="2"/>
        <v>Q3-2015</v>
      </c>
      <c r="C191" t="s">
        <v>15</v>
      </c>
      <c r="D191">
        <v>28</v>
      </c>
      <c r="E191" t="s">
        <v>3</v>
      </c>
      <c r="F191">
        <v>2015</v>
      </c>
      <c r="G191">
        <v>6.5</v>
      </c>
      <c r="H191">
        <v>13.4</v>
      </c>
      <c r="I191">
        <v>3.5</v>
      </c>
      <c r="J191">
        <v>0</v>
      </c>
      <c r="K191" t="s">
        <v>21</v>
      </c>
      <c r="L191" t="s">
        <v>21</v>
      </c>
      <c r="M191" s="2">
        <v>141994.375</v>
      </c>
      <c r="N191" s="4">
        <v>38.517273539999998</v>
      </c>
      <c r="O191" s="5">
        <f>EnergyDemand__2_18[[#This Row],[Demand]]*EnergyDemand__2_18[[#This Row],[RRP AUD$]]</f>
        <v>5469236.1830163375</v>
      </c>
      <c r="P191" s="57" t="e">
        <f>IF(EnergyDemand__2_18[[#This Row],[School Day]]="Y",EnergyDemand__2_18[[#This Row],[Demand]],NA())</f>
        <v>#N/A</v>
      </c>
      <c r="Q191" s="57">
        <f>IF(EnergyDemand__2_18[[#This Row],[School Day]]="N",EnergyDemand__2_18[[#This Row],[Demand]],NA())</f>
        <v>141994.375</v>
      </c>
      <c r="R191" s="57" t="e">
        <f>IF(EnergyDemand__2_18[[#This Row],[Holiday]]="Y",EnergyDemand__2_18[[#This Row],[Demand]],NA())</f>
        <v>#N/A</v>
      </c>
      <c r="S191" s="57">
        <f>IF(AND( EnergyDemand__2_18[[#This Row],[Holiday]]="N", EnergyDemand__2_18[[#This Row],[Day ]] &lt;&gt; "Saturday", EnergyDemand__2_18[[#This Row],[Day ]] &lt;&gt; "Sunday"),EnergyDemand__2_18[[#This Row],[Demand]],NA())</f>
        <v>141994.375</v>
      </c>
    </row>
    <row r="192" spans="1:19" x14ac:dyDescent="0.3">
      <c r="A192" s="3">
        <v>42195</v>
      </c>
      <c r="B192" s="3" t="str">
        <f t="shared" si="2"/>
        <v>Q3-2015</v>
      </c>
      <c r="C192" t="s">
        <v>15</v>
      </c>
      <c r="D192">
        <v>28</v>
      </c>
      <c r="E192" t="s">
        <v>4</v>
      </c>
      <c r="F192">
        <v>2015</v>
      </c>
      <c r="G192">
        <v>7.6</v>
      </c>
      <c r="H192">
        <v>14.3</v>
      </c>
      <c r="I192">
        <v>5.8</v>
      </c>
      <c r="J192">
        <v>0</v>
      </c>
      <c r="K192" t="s">
        <v>21</v>
      </c>
      <c r="L192" t="s">
        <v>21</v>
      </c>
      <c r="M192" s="2">
        <v>136884.095</v>
      </c>
      <c r="N192" s="4">
        <v>32.288455370000001</v>
      </c>
      <c r="O192" s="5">
        <f>EnergyDemand__2_18[[#This Row],[Demand]]*EnergyDemand__2_18[[#This Row],[RRP AUD$]]</f>
        <v>4419775.9922703402</v>
      </c>
      <c r="P192" s="57" t="e">
        <f>IF(EnergyDemand__2_18[[#This Row],[School Day]]="Y",EnergyDemand__2_18[[#This Row],[Demand]],NA())</f>
        <v>#N/A</v>
      </c>
      <c r="Q192" s="57">
        <f>IF(EnergyDemand__2_18[[#This Row],[School Day]]="N",EnergyDemand__2_18[[#This Row],[Demand]],NA())</f>
        <v>136884.095</v>
      </c>
      <c r="R192" s="57" t="e">
        <f>IF(EnergyDemand__2_18[[#This Row],[Holiday]]="Y",EnergyDemand__2_18[[#This Row],[Demand]],NA())</f>
        <v>#N/A</v>
      </c>
      <c r="S192" s="57">
        <f>IF(AND( EnergyDemand__2_18[[#This Row],[Holiday]]="N", EnergyDemand__2_18[[#This Row],[Day ]] &lt;&gt; "Saturday", EnergyDemand__2_18[[#This Row],[Day ]] &lt;&gt; "Sunday"),EnergyDemand__2_18[[#This Row],[Demand]],NA())</f>
        <v>136884.095</v>
      </c>
    </row>
    <row r="193" spans="1:19" x14ac:dyDescent="0.3">
      <c r="A193" s="3">
        <v>42196</v>
      </c>
      <c r="B193" s="3" t="str">
        <f t="shared" si="2"/>
        <v>Q3-2015</v>
      </c>
      <c r="C193" t="s">
        <v>15</v>
      </c>
      <c r="D193">
        <v>28</v>
      </c>
      <c r="E193" t="s">
        <v>5</v>
      </c>
      <c r="F193">
        <v>2015</v>
      </c>
      <c r="G193">
        <v>10.9</v>
      </c>
      <c r="H193">
        <v>13.1</v>
      </c>
      <c r="I193">
        <v>3.7</v>
      </c>
      <c r="J193">
        <v>0.2</v>
      </c>
      <c r="K193" t="s">
        <v>21</v>
      </c>
      <c r="L193" t="s">
        <v>21</v>
      </c>
      <c r="M193" s="2">
        <v>123971.705</v>
      </c>
      <c r="N193" s="4">
        <v>30.621819909999999</v>
      </c>
      <c r="O193" s="5">
        <f>EnergyDemand__2_18[[#This Row],[Demand]]*EnergyDemand__2_18[[#This Row],[RRP AUD$]]</f>
        <v>3796239.2244456466</v>
      </c>
      <c r="P193" s="57" t="e">
        <f>IF(EnergyDemand__2_18[[#This Row],[School Day]]="Y",EnergyDemand__2_18[[#This Row],[Demand]],NA())</f>
        <v>#N/A</v>
      </c>
      <c r="Q193" s="57">
        <f>IF(EnergyDemand__2_18[[#This Row],[School Day]]="N",EnergyDemand__2_18[[#This Row],[Demand]],NA())</f>
        <v>123971.705</v>
      </c>
      <c r="R193" s="57" t="e">
        <f>IF(EnergyDemand__2_18[[#This Row],[Holiday]]="Y",EnergyDemand__2_18[[#This Row],[Demand]],NA())</f>
        <v>#N/A</v>
      </c>
      <c r="S1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4" spans="1:19" x14ac:dyDescent="0.3">
      <c r="A194" s="3">
        <v>42197</v>
      </c>
      <c r="B194" s="3" t="str">
        <f t="shared" ref="B194:B257" si="3">"Q" &amp;INT((MONTH(A194)+2)/3) &amp; "-" &amp; YEAR(A194)</f>
        <v>Q3-2015</v>
      </c>
      <c r="C194" t="s">
        <v>15</v>
      </c>
      <c r="D194">
        <v>28</v>
      </c>
      <c r="E194" t="s">
        <v>6</v>
      </c>
      <c r="F194">
        <v>2015</v>
      </c>
      <c r="G194">
        <v>3.4</v>
      </c>
      <c r="H194">
        <v>12.3</v>
      </c>
      <c r="I194">
        <v>2.9</v>
      </c>
      <c r="J194">
        <v>1.6</v>
      </c>
      <c r="K194" t="s">
        <v>21</v>
      </c>
      <c r="L194" t="s">
        <v>21</v>
      </c>
      <c r="M194" s="2">
        <v>124790.69500000001</v>
      </c>
      <c r="N194" s="4">
        <v>33.152119050000003</v>
      </c>
      <c r="O194" s="5">
        <f>EnergyDemand__2_18[[#This Row],[Demand]]*EnergyDemand__2_18[[#This Row],[RRP AUD$]]</f>
        <v>4137075.9769722405</v>
      </c>
      <c r="P194" s="57" t="e">
        <f>IF(EnergyDemand__2_18[[#This Row],[School Day]]="Y",EnergyDemand__2_18[[#This Row],[Demand]],NA())</f>
        <v>#N/A</v>
      </c>
      <c r="Q194" s="57">
        <f>IF(EnergyDemand__2_18[[#This Row],[School Day]]="N",EnergyDemand__2_18[[#This Row],[Demand]],NA())</f>
        <v>124790.69500000001</v>
      </c>
      <c r="R194" s="57" t="e">
        <f>IF(EnergyDemand__2_18[[#This Row],[Holiday]]="Y",EnergyDemand__2_18[[#This Row],[Demand]],NA())</f>
        <v>#N/A</v>
      </c>
      <c r="S1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5" spans="1:19" x14ac:dyDescent="0.3">
      <c r="A195" s="3">
        <v>42198</v>
      </c>
      <c r="B195" s="3" t="str">
        <f t="shared" si="3"/>
        <v>Q3-2015</v>
      </c>
      <c r="C195" t="s">
        <v>15</v>
      </c>
      <c r="D195">
        <v>29</v>
      </c>
      <c r="E195" t="s">
        <v>7</v>
      </c>
      <c r="F195">
        <v>2015</v>
      </c>
      <c r="G195">
        <v>6.1</v>
      </c>
      <c r="H195">
        <v>12.7</v>
      </c>
      <c r="I195">
        <v>4.2</v>
      </c>
      <c r="J195">
        <v>28.4</v>
      </c>
      <c r="K195" t="s">
        <v>21</v>
      </c>
      <c r="L195" t="s">
        <v>21</v>
      </c>
      <c r="M195" s="2">
        <v>138680.33499999999</v>
      </c>
      <c r="N195" s="4">
        <v>47.526301529999998</v>
      </c>
      <c r="O195" s="5">
        <f>EnergyDemand__2_18[[#This Row],[Demand]]*EnergyDemand__2_18[[#This Row],[RRP AUD$]]</f>
        <v>6590963.4174914118</v>
      </c>
      <c r="P195" s="57" t="e">
        <f>IF(EnergyDemand__2_18[[#This Row],[School Day]]="Y",EnergyDemand__2_18[[#This Row],[Demand]],NA())</f>
        <v>#N/A</v>
      </c>
      <c r="Q195" s="57">
        <f>IF(EnergyDemand__2_18[[#This Row],[School Day]]="N",EnergyDemand__2_18[[#This Row],[Demand]],NA())</f>
        <v>138680.33499999999</v>
      </c>
      <c r="R195" s="57" t="e">
        <f>IF(EnergyDemand__2_18[[#This Row],[Holiday]]="Y",EnergyDemand__2_18[[#This Row],[Demand]],NA())</f>
        <v>#N/A</v>
      </c>
      <c r="S195" s="57">
        <f>IF(AND( EnergyDemand__2_18[[#This Row],[Holiday]]="N", EnergyDemand__2_18[[#This Row],[Day ]] &lt;&gt; "Saturday", EnergyDemand__2_18[[#This Row],[Day ]] &lt;&gt; "Sunday"),EnergyDemand__2_18[[#This Row],[Demand]],NA())</f>
        <v>138680.33499999999</v>
      </c>
    </row>
    <row r="196" spans="1:19" x14ac:dyDescent="0.3">
      <c r="A196" s="3">
        <v>42199</v>
      </c>
      <c r="B196" s="3" t="str">
        <f t="shared" si="3"/>
        <v>Q3-2015</v>
      </c>
      <c r="C196" t="s">
        <v>15</v>
      </c>
      <c r="D196">
        <v>29</v>
      </c>
      <c r="E196" t="s">
        <v>8</v>
      </c>
      <c r="F196">
        <v>2015</v>
      </c>
      <c r="G196">
        <v>8.1</v>
      </c>
      <c r="H196">
        <v>9.8000000000000007</v>
      </c>
      <c r="I196">
        <v>4.8</v>
      </c>
      <c r="J196">
        <v>3.8</v>
      </c>
      <c r="K196" t="s">
        <v>22</v>
      </c>
      <c r="L196" t="s">
        <v>21</v>
      </c>
      <c r="M196" s="2">
        <v>150671.10500000001</v>
      </c>
      <c r="N196" s="4">
        <v>45.25558281</v>
      </c>
      <c r="O196" s="5">
        <f>EnergyDemand__2_18[[#This Row],[Demand]]*EnergyDemand__2_18[[#This Row],[RRP AUD$]]</f>
        <v>6818708.6694017053</v>
      </c>
      <c r="P196" s="57">
        <f>IF(EnergyDemand__2_18[[#This Row],[School Day]]="Y",EnergyDemand__2_18[[#This Row],[Demand]],NA())</f>
        <v>150671.10500000001</v>
      </c>
      <c r="Q196" s="57" t="e">
        <f>IF(EnergyDemand__2_18[[#This Row],[School Day]]="N",EnergyDemand__2_18[[#This Row],[Demand]],NA())</f>
        <v>#N/A</v>
      </c>
      <c r="R196" s="57" t="e">
        <f>IF(EnergyDemand__2_18[[#This Row],[Holiday]]="Y",EnergyDemand__2_18[[#This Row],[Demand]],NA())</f>
        <v>#N/A</v>
      </c>
      <c r="S196" s="57">
        <f>IF(AND( EnergyDemand__2_18[[#This Row],[Holiday]]="N", EnergyDemand__2_18[[#This Row],[Day ]] &lt;&gt; "Saturday", EnergyDemand__2_18[[#This Row],[Day ]] &lt;&gt; "Sunday"),EnergyDemand__2_18[[#This Row],[Demand]],NA())</f>
        <v>150671.10500000001</v>
      </c>
    </row>
    <row r="197" spans="1:19" x14ac:dyDescent="0.3">
      <c r="A197" s="3">
        <v>42200</v>
      </c>
      <c r="B197" s="3" t="str">
        <f t="shared" si="3"/>
        <v>Q3-2015</v>
      </c>
      <c r="C197" t="s">
        <v>15</v>
      </c>
      <c r="D197">
        <v>29</v>
      </c>
      <c r="E197" t="s">
        <v>9</v>
      </c>
      <c r="F197">
        <v>2015</v>
      </c>
      <c r="G197">
        <v>5.8</v>
      </c>
      <c r="H197">
        <v>10.5</v>
      </c>
      <c r="I197">
        <v>7.4</v>
      </c>
      <c r="J197">
        <v>3.6</v>
      </c>
      <c r="K197" t="s">
        <v>22</v>
      </c>
      <c r="L197" t="s">
        <v>21</v>
      </c>
      <c r="M197" s="2">
        <v>151270.54</v>
      </c>
      <c r="N197" s="4">
        <v>50.497418199999998</v>
      </c>
      <c r="O197" s="5">
        <f>EnergyDemand__2_18[[#This Row],[Demand]]*EnergyDemand__2_18[[#This Row],[RRP AUD$]]</f>
        <v>7638771.7197198281</v>
      </c>
      <c r="P197" s="57">
        <f>IF(EnergyDemand__2_18[[#This Row],[School Day]]="Y",EnergyDemand__2_18[[#This Row],[Demand]],NA())</f>
        <v>151270.54</v>
      </c>
      <c r="Q197" s="57" t="e">
        <f>IF(EnergyDemand__2_18[[#This Row],[School Day]]="N",EnergyDemand__2_18[[#This Row],[Demand]],NA())</f>
        <v>#N/A</v>
      </c>
      <c r="R197" s="57" t="e">
        <f>IF(EnergyDemand__2_18[[#This Row],[Holiday]]="Y",EnergyDemand__2_18[[#This Row],[Demand]],NA())</f>
        <v>#N/A</v>
      </c>
      <c r="S197" s="57">
        <f>IF(AND( EnergyDemand__2_18[[#This Row],[Holiday]]="N", EnergyDemand__2_18[[#This Row],[Day ]] &lt;&gt; "Saturday", EnergyDemand__2_18[[#This Row],[Day ]] &lt;&gt; "Sunday"),EnergyDemand__2_18[[#This Row],[Demand]],NA())</f>
        <v>151270.54</v>
      </c>
    </row>
    <row r="198" spans="1:19" x14ac:dyDescent="0.3">
      <c r="A198" s="3">
        <v>42201</v>
      </c>
      <c r="B198" s="3" t="str">
        <f t="shared" si="3"/>
        <v>Q3-2015</v>
      </c>
      <c r="C198" t="s">
        <v>15</v>
      </c>
      <c r="D198">
        <v>29</v>
      </c>
      <c r="E198" t="s">
        <v>3</v>
      </c>
      <c r="F198">
        <v>2015</v>
      </c>
      <c r="G198">
        <v>6.6</v>
      </c>
      <c r="H198">
        <v>12.3</v>
      </c>
      <c r="I198">
        <v>8.1</v>
      </c>
      <c r="J198">
        <v>0.2</v>
      </c>
      <c r="K198" t="s">
        <v>22</v>
      </c>
      <c r="L198" t="s">
        <v>21</v>
      </c>
      <c r="M198" s="2">
        <v>144797.98000000001</v>
      </c>
      <c r="N198" s="4">
        <v>40.471707639999998</v>
      </c>
      <c r="O198" s="5">
        <f>EnergyDemand__2_18[[#This Row],[Demand]]*EnergyDemand__2_18[[#This Row],[RRP AUD$]]</f>
        <v>5860221.5134225674</v>
      </c>
      <c r="P198" s="57">
        <f>IF(EnergyDemand__2_18[[#This Row],[School Day]]="Y",EnergyDemand__2_18[[#This Row],[Demand]],NA())</f>
        <v>144797.98000000001</v>
      </c>
      <c r="Q198" s="57" t="e">
        <f>IF(EnergyDemand__2_18[[#This Row],[School Day]]="N",EnergyDemand__2_18[[#This Row],[Demand]],NA())</f>
        <v>#N/A</v>
      </c>
      <c r="R198" s="57" t="e">
        <f>IF(EnergyDemand__2_18[[#This Row],[Holiday]]="Y",EnergyDemand__2_18[[#This Row],[Demand]],NA())</f>
        <v>#N/A</v>
      </c>
      <c r="S198" s="57">
        <f>IF(AND( EnergyDemand__2_18[[#This Row],[Holiday]]="N", EnergyDemand__2_18[[#This Row],[Day ]] &lt;&gt; "Saturday", EnergyDemand__2_18[[#This Row],[Day ]] &lt;&gt; "Sunday"),EnergyDemand__2_18[[#This Row],[Demand]],NA())</f>
        <v>144797.98000000001</v>
      </c>
    </row>
    <row r="199" spans="1:19" x14ac:dyDescent="0.3">
      <c r="A199" s="3">
        <v>42202</v>
      </c>
      <c r="B199" s="3" t="str">
        <f t="shared" si="3"/>
        <v>Q3-2015</v>
      </c>
      <c r="C199" t="s">
        <v>15</v>
      </c>
      <c r="D199">
        <v>29</v>
      </c>
      <c r="E199" t="s">
        <v>4</v>
      </c>
      <c r="F199">
        <v>2015</v>
      </c>
      <c r="G199">
        <v>7.3</v>
      </c>
      <c r="H199">
        <v>12.3</v>
      </c>
      <c r="I199">
        <v>6.5</v>
      </c>
      <c r="J199">
        <v>2.4</v>
      </c>
      <c r="K199" t="s">
        <v>22</v>
      </c>
      <c r="L199" t="s">
        <v>21</v>
      </c>
      <c r="M199" s="2">
        <v>142965.48000000001</v>
      </c>
      <c r="N199" s="4">
        <v>49.218506959999999</v>
      </c>
      <c r="O199" s="5">
        <f>EnergyDemand__2_18[[#This Row],[Demand]]*EnergyDemand__2_18[[#This Row],[RRP AUD$]]</f>
        <v>7036547.4724197416</v>
      </c>
      <c r="P199" s="57">
        <f>IF(EnergyDemand__2_18[[#This Row],[School Day]]="Y",EnergyDemand__2_18[[#This Row],[Demand]],NA())</f>
        <v>142965.48000000001</v>
      </c>
      <c r="Q199" s="57" t="e">
        <f>IF(EnergyDemand__2_18[[#This Row],[School Day]]="N",EnergyDemand__2_18[[#This Row],[Demand]],NA())</f>
        <v>#N/A</v>
      </c>
      <c r="R199" s="57" t="e">
        <f>IF(EnergyDemand__2_18[[#This Row],[Holiday]]="Y",EnergyDemand__2_18[[#This Row],[Demand]],NA())</f>
        <v>#N/A</v>
      </c>
      <c r="S199" s="57">
        <f>IF(AND( EnergyDemand__2_18[[#This Row],[Holiday]]="N", EnergyDemand__2_18[[#This Row],[Day ]] &lt;&gt; "Saturday", EnergyDemand__2_18[[#This Row],[Day ]] &lt;&gt; "Sunday"),EnergyDemand__2_18[[#This Row],[Demand]],NA())</f>
        <v>142965.48000000001</v>
      </c>
    </row>
    <row r="200" spans="1:19" x14ac:dyDescent="0.3">
      <c r="A200" s="3">
        <v>42203</v>
      </c>
      <c r="B200" s="3" t="str">
        <f t="shared" si="3"/>
        <v>Q3-2015</v>
      </c>
      <c r="C200" t="s">
        <v>15</v>
      </c>
      <c r="D200">
        <v>29</v>
      </c>
      <c r="E200" t="s">
        <v>5</v>
      </c>
      <c r="F200">
        <v>2015</v>
      </c>
      <c r="G200">
        <v>6.1</v>
      </c>
      <c r="H200">
        <v>11.5</v>
      </c>
      <c r="I200">
        <v>9.5</v>
      </c>
      <c r="J200">
        <v>0.4</v>
      </c>
      <c r="K200" t="s">
        <v>22</v>
      </c>
      <c r="L200" t="s">
        <v>21</v>
      </c>
      <c r="M200" s="2">
        <v>130187.44500000001</v>
      </c>
      <c r="N200" s="4">
        <v>44.097767079999997</v>
      </c>
      <c r="O200" s="5">
        <f>EnergyDemand__2_18[[#This Row],[Demand]]*EnergyDemand__2_18[[#This Row],[RRP AUD$]]</f>
        <v>5740975.6263503106</v>
      </c>
      <c r="P200" s="57">
        <f>IF(EnergyDemand__2_18[[#This Row],[School Day]]="Y",EnergyDemand__2_18[[#This Row],[Demand]],NA())</f>
        <v>130187.44500000001</v>
      </c>
      <c r="Q200" s="57" t="e">
        <f>IF(EnergyDemand__2_18[[#This Row],[School Day]]="N",EnergyDemand__2_18[[#This Row],[Demand]],NA())</f>
        <v>#N/A</v>
      </c>
      <c r="R200" s="57" t="e">
        <f>IF(EnergyDemand__2_18[[#This Row],[Holiday]]="Y",EnergyDemand__2_18[[#This Row],[Demand]],NA())</f>
        <v>#N/A</v>
      </c>
      <c r="S2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1" spans="1:19" x14ac:dyDescent="0.3">
      <c r="A201" s="3">
        <v>42204</v>
      </c>
      <c r="B201" s="3" t="str">
        <f t="shared" si="3"/>
        <v>Q3-2015</v>
      </c>
      <c r="C201" t="s">
        <v>15</v>
      </c>
      <c r="D201">
        <v>29</v>
      </c>
      <c r="E201" t="s">
        <v>6</v>
      </c>
      <c r="F201">
        <v>2015</v>
      </c>
      <c r="G201">
        <v>0.6</v>
      </c>
      <c r="H201">
        <v>12.1</v>
      </c>
      <c r="I201">
        <v>9.6999999999999993</v>
      </c>
      <c r="J201">
        <v>0</v>
      </c>
      <c r="K201" t="s">
        <v>22</v>
      </c>
      <c r="L201" t="s">
        <v>21</v>
      </c>
      <c r="M201" s="2">
        <v>131141.35500000001</v>
      </c>
      <c r="N201" s="4">
        <v>43.573422479999998</v>
      </c>
      <c r="O201" s="5">
        <f>EnergyDemand__2_18[[#This Row],[Demand]]*EnergyDemand__2_18[[#This Row],[RRP AUD$]]</f>
        <v>5714277.6660146601</v>
      </c>
      <c r="P201" s="57">
        <f>IF(EnergyDemand__2_18[[#This Row],[School Day]]="Y",EnergyDemand__2_18[[#This Row],[Demand]],NA())</f>
        <v>131141.35500000001</v>
      </c>
      <c r="Q201" s="57" t="e">
        <f>IF(EnergyDemand__2_18[[#This Row],[School Day]]="N",EnergyDemand__2_18[[#This Row],[Demand]],NA())</f>
        <v>#N/A</v>
      </c>
      <c r="R201" s="57" t="e">
        <f>IF(EnergyDemand__2_18[[#This Row],[Holiday]]="Y",EnergyDemand__2_18[[#This Row],[Demand]],NA())</f>
        <v>#N/A</v>
      </c>
      <c r="S2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2" spans="1:19" x14ac:dyDescent="0.3">
      <c r="A202" s="3">
        <v>42205</v>
      </c>
      <c r="B202" s="3" t="str">
        <f t="shared" si="3"/>
        <v>Q3-2015</v>
      </c>
      <c r="C202" t="s">
        <v>15</v>
      </c>
      <c r="D202">
        <v>30</v>
      </c>
      <c r="E202" t="s">
        <v>7</v>
      </c>
      <c r="F202">
        <v>2015</v>
      </c>
      <c r="G202">
        <v>1.8</v>
      </c>
      <c r="H202">
        <v>14.7</v>
      </c>
      <c r="I202">
        <v>9.6999999999999993</v>
      </c>
      <c r="J202">
        <v>0</v>
      </c>
      <c r="K202" t="s">
        <v>22</v>
      </c>
      <c r="L202" t="s">
        <v>21</v>
      </c>
      <c r="M202" s="2">
        <v>146154.37</v>
      </c>
      <c r="N202" s="4">
        <v>41.79671269</v>
      </c>
      <c r="O202" s="5">
        <f>EnergyDemand__2_18[[#This Row],[Demand]]*EnergyDemand__2_18[[#This Row],[RRP AUD$]]</f>
        <v>6108772.2112779552</v>
      </c>
      <c r="P202" s="57">
        <f>IF(EnergyDemand__2_18[[#This Row],[School Day]]="Y",EnergyDemand__2_18[[#This Row],[Demand]],NA())</f>
        <v>146154.37</v>
      </c>
      <c r="Q202" s="57" t="e">
        <f>IF(EnergyDemand__2_18[[#This Row],[School Day]]="N",EnergyDemand__2_18[[#This Row],[Demand]],NA())</f>
        <v>#N/A</v>
      </c>
      <c r="R202" s="57" t="e">
        <f>IF(EnergyDemand__2_18[[#This Row],[Holiday]]="Y",EnergyDemand__2_18[[#This Row],[Demand]],NA())</f>
        <v>#N/A</v>
      </c>
      <c r="S202" s="57">
        <f>IF(AND( EnergyDemand__2_18[[#This Row],[Holiday]]="N", EnergyDemand__2_18[[#This Row],[Day ]] &lt;&gt; "Saturday", EnergyDemand__2_18[[#This Row],[Day ]] &lt;&gt; "Sunday"),EnergyDemand__2_18[[#This Row],[Demand]],NA())</f>
        <v>146154.37</v>
      </c>
    </row>
    <row r="203" spans="1:19" x14ac:dyDescent="0.3">
      <c r="A203" s="3">
        <v>42206</v>
      </c>
      <c r="B203" s="3" t="str">
        <f t="shared" si="3"/>
        <v>Q3-2015</v>
      </c>
      <c r="C203" t="s">
        <v>15</v>
      </c>
      <c r="D203">
        <v>30</v>
      </c>
      <c r="E203" t="s">
        <v>8</v>
      </c>
      <c r="F203">
        <v>2015</v>
      </c>
      <c r="G203">
        <v>4.2</v>
      </c>
      <c r="H203">
        <v>17</v>
      </c>
      <c r="I203">
        <v>8.6</v>
      </c>
      <c r="J203">
        <v>0</v>
      </c>
      <c r="K203" t="s">
        <v>22</v>
      </c>
      <c r="L203" t="s">
        <v>21</v>
      </c>
      <c r="M203" s="2">
        <v>138931.81</v>
      </c>
      <c r="N203" s="4">
        <v>28.895489680000001</v>
      </c>
      <c r="O203" s="5">
        <f>EnergyDemand__2_18[[#This Row],[Demand]]*EnergyDemand__2_18[[#This Row],[RRP AUD$]]</f>
        <v>4014502.682078721</v>
      </c>
      <c r="P203" s="57">
        <f>IF(EnergyDemand__2_18[[#This Row],[School Day]]="Y",EnergyDemand__2_18[[#This Row],[Demand]],NA())</f>
        <v>138931.81</v>
      </c>
      <c r="Q203" s="57" t="e">
        <f>IF(EnergyDemand__2_18[[#This Row],[School Day]]="N",EnergyDemand__2_18[[#This Row],[Demand]],NA())</f>
        <v>#N/A</v>
      </c>
      <c r="R203" s="57" t="e">
        <f>IF(EnergyDemand__2_18[[#This Row],[Holiday]]="Y",EnergyDemand__2_18[[#This Row],[Demand]],NA())</f>
        <v>#N/A</v>
      </c>
      <c r="S203" s="57">
        <f>IF(AND( EnergyDemand__2_18[[#This Row],[Holiday]]="N", EnergyDemand__2_18[[#This Row],[Day ]] &lt;&gt; "Saturday", EnergyDemand__2_18[[#This Row],[Day ]] &lt;&gt; "Sunday"),EnergyDemand__2_18[[#This Row],[Demand]],NA())</f>
        <v>138931.81</v>
      </c>
    </row>
    <row r="204" spans="1:19" x14ac:dyDescent="0.3">
      <c r="A204" s="3">
        <v>42207</v>
      </c>
      <c r="B204" s="3" t="str">
        <f t="shared" si="3"/>
        <v>Q3-2015</v>
      </c>
      <c r="C204" t="s">
        <v>15</v>
      </c>
      <c r="D204">
        <v>30</v>
      </c>
      <c r="E204" t="s">
        <v>9</v>
      </c>
      <c r="F204">
        <v>2015</v>
      </c>
      <c r="G204">
        <v>11.4</v>
      </c>
      <c r="H204">
        <v>16.600000000000001</v>
      </c>
      <c r="I204">
        <v>6</v>
      </c>
      <c r="J204">
        <v>1.6</v>
      </c>
      <c r="K204" t="s">
        <v>22</v>
      </c>
      <c r="L204" t="s">
        <v>21</v>
      </c>
      <c r="M204" s="2">
        <v>138418.83499999999</v>
      </c>
      <c r="N204" s="4">
        <v>33.707277519999998</v>
      </c>
      <c r="O204" s="5">
        <f>EnergyDemand__2_18[[#This Row],[Demand]]*EnergyDemand__2_18[[#This Row],[RRP AUD$]]</f>
        <v>4665722.0853400882</v>
      </c>
      <c r="P204" s="57">
        <f>IF(EnergyDemand__2_18[[#This Row],[School Day]]="Y",EnergyDemand__2_18[[#This Row],[Demand]],NA())</f>
        <v>138418.83499999999</v>
      </c>
      <c r="Q204" s="57" t="e">
        <f>IF(EnergyDemand__2_18[[#This Row],[School Day]]="N",EnergyDemand__2_18[[#This Row],[Demand]],NA())</f>
        <v>#N/A</v>
      </c>
      <c r="R204" s="57" t="e">
        <f>IF(EnergyDemand__2_18[[#This Row],[Holiday]]="Y",EnergyDemand__2_18[[#This Row],[Demand]],NA())</f>
        <v>#N/A</v>
      </c>
      <c r="S204" s="57">
        <f>IF(AND( EnergyDemand__2_18[[#This Row],[Holiday]]="N", EnergyDemand__2_18[[#This Row],[Day ]] &lt;&gt; "Saturday", EnergyDemand__2_18[[#This Row],[Day ]] &lt;&gt; "Sunday"),EnergyDemand__2_18[[#This Row],[Demand]],NA())</f>
        <v>138418.83499999999</v>
      </c>
    </row>
    <row r="205" spans="1:19" x14ac:dyDescent="0.3">
      <c r="A205" s="3">
        <v>42208</v>
      </c>
      <c r="B205" s="3" t="str">
        <f t="shared" si="3"/>
        <v>Q3-2015</v>
      </c>
      <c r="C205" t="s">
        <v>15</v>
      </c>
      <c r="D205">
        <v>30</v>
      </c>
      <c r="E205" t="s">
        <v>3</v>
      </c>
      <c r="F205">
        <v>2015</v>
      </c>
      <c r="G205">
        <v>5.0999999999999996</v>
      </c>
      <c r="H205">
        <v>16.100000000000001</v>
      </c>
      <c r="I205">
        <v>9.5</v>
      </c>
      <c r="J205">
        <v>0</v>
      </c>
      <c r="K205" t="s">
        <v>22</v>
      </c>
      <c r="L205" t="s">
        <v>21</v>
      </c>
      <c r="M205" s="2">
        <v>142316.29500000001</v>
      </c>
      <c r="N205" s="4">
        <v>33.975184839999997</v>
      </c>
      <c r="O205" s="5">
        <f>EnergyDemand__2_18[[#This Row],[Demand]]*EnergyDemand__2_18[[#This Row],[RRP AUD$]]</f>
        <v>4835222.428368968</v>
      </c>
      <c r="P205" s="57">
        <f>IF(EnergyDemand__2_18[[#This Row],[School Day]]="Y",EnergyDemand__2_18[[#This Row],[Demand]],NA())</f>
        <v>142316.29500000001</v>
      </c>
      <c r="Q205" s="57" t="e">
        <f>IF(EnergyDemand__2_18[[#This Row],[School Day]]="N",EnergyDemand__2_18[[#This Row],[Demand]],NA())</f>
        <v>#N/A</v>
      </c>
      <c r="R205" s="57" t="e">
        <f>IF(EnergyDemand__2_18[[#This Row],[Holiday]]="Y",EnergyDemand__2_18[[#This Row],[Demand]],NA())</f>
        <v>#N/A</v>
      </c>
      <c r="S205" s="57">
        <f>IF(AND( EnergyDemand__2_18[[#This Row],[Holiday]]="N", EnergyDemand__2_18[[#This Row],[Day ]] &lt;&gt; "Saturday", EnergyDemand__2_18[[#This Row],[Day ]] &lt;&gt; "Sunday"),EnergyDemand__2_18[[#This Row],[Demand]],NA())</f>
        <v>142316.29500000001</v>
      </c>
    </row>
    <row r="206" spans="1:19" x14ac:dyDescent="0.3">
      <c r="A206" s="3">
        <v>42209</v>
      </c>
      <c r="B206" s="3" t="str">
        <f t="shared" si="3"/>
        <v>Q3-2015</v>
      </c>
      <c r="C206" t="s">
        <v>15</v>
      </c>
      <c r="D206">
        <v>30</v>
      </c>
      <c r="E206" t="s">
        <v>4</v>
      </c>
      <c r="F206">
        <v>2015</v>
      </c>
      <c r="G206">
        <v>7.6</v>
      </c>
      <c r="H206">
        <v>15</v>
      </c>
      <c r="I206">
        <v>4.4000000000000004</v>
      </c>
      <c r="J206">
        <v>1.2</v>
      </c>
      <c r="K206" t="s">
        <v>22</v>
      </c>
      <c r="L206" t="s">
        <v>21</v>
      </c>
      <c r="M206" s="2">
        <v>136837.155</v>
      </c>
      <c r="N206" s="4">
        <v>27.669824500000001</v>
      </c>
      <c r="O206" s="5">
        <f>EnergyDemand__2_18[[#This Row],[Demand]]*EnergyDemand__2_18[[#This Row],[RRP AUD$]]</f>
        <v>3786260.0639292975</v>
      </c>
      <c r="P206" s="57">
        <f>IF(EnergyDemand__2_18[[#This Row],[School Day]]="Y",EnergyDemand__2_18[[#This Row],[Demand]],NA())</f>
        <v>136837.155</v>
      </c>
      <c r="Q206" s="57" t="e">
        <f>IF(EnergyDemand__2_18[[#This Row],[School Day]]="N",EnergyDemand__2_18[[#This Row],[Demand]],NA())</f>
        <v>#N/A</v>
      </c>
      <c r="R206" s="57" t="e">
        <f>IF(EnergyDemand__2_18[[#This Row],[Holiday]]="Y",EnergyDemand__2_18[[#This Row],[Demand]],NA())</f>
        <v>#N/A</v>
      </c>
      <c r="S206" s="57">
        <f>IF(AND( EnergyDemand__2_18[[#This Row],[Holiday]]="N", EnergyDemand__2_18[[#This Row],[Day ]] &lt;&gt; "Saturday", EnergyDemand__2_18[[#This Row],[Day ]] &lt;&gt; "Sunday"),EnergyDemand__2_18[[#This Row],[Demand]],NA())</f>
        <v>136837.155</v>
      </c>
    </row>
    <row r="207" spans="1:19" x14ac:dyDescent="0.3">
      <c r="A207" s="3">
        <v>42210</v>
      </c>
      <c r="B207" s="3" t="str">
        <f t="shared" si="3"/>
        <v>Q3-2015</v>
      </c>
      <c r="C207" t="s">
        <v>15</v>
      </c>
      <c r="D207">
        <v>30</v>
      </c>
      <c r="E207" t="s">
        <v>5</v>
      </c>
      <c r="F207">
        <v>2015</v>
      </c>
      <c r="G207">
        <v>9.4</v>
      </c>
      <c r="H207">
        <v>13.3</v>
      </c>
      <c r="I207">
        <v>7.7</v>
      </c>
      <c r="J207">
        <v>0.8</v>
      </c>
      <c r="K207" t="s">
        <v>22</v>
      </c>
      <c r="L207" t="s">
        <v>21</v>
      </c>
      <c r="M207" s="2">
        <v>121021.425</v>
      </c>
      <c r="N207" s="4">
        <v>22.239188500000001</v>
      </c>
      <c r="O207" s="5">
        <f>EnergyDemand__2_18[[#This Row],[Demand]]*EnergyDemand__2_18[[#This Row],[RRP AUD$]]</f>
        <v>2691418.2831136128</v>
      </c>
      <c r="P207" s="57">
        <f>IF(EnergyDemand__2_18[[#This Row],[School Day]]="Y",EnergyDemand__2_18[[#This Row],[Demand]],NA())</f>
        <v>121021.425</v>
      </c>
      <c r="Q207" s="57" t="e">
        <f>IF(EnergyDemand__2_18[[#This Row],[School Day]]="N",EnergyDemand__2_18[[#This Row],[Demand]],NA())</f>
        <v>#N/A</v>
      </c>
      <c r="R207" s="57" t="e">
        <f>IF(EnergyDemand__2_18[[#This Row],[Holiday]]="Y",EnergyDemand__2_18[[#This Row],[Demand]],NA())</f>
        <v>#N/A</v>
      </c>
      <c r="S2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8" spans="1:19" x14ac:dyDescent="0.3">
      <c r="A208" s="3">
        <v>42211</v>
      </c>
      <c r="B208" s="3" t="str">
        <f t="shared" si="3"/>
        <v>Q3-2015</v>
      </c>
      <c r="C208" t="s">
        <v>15</v>
      </c>
      <c r="D208">
        <v>30</v>
      </c>
      <c r="E208" t="s">
        <v>6</v>
      </c>
      <c r="F208">
        <v>2015</v>
      </c>
      <c r="G208">
        <v>8.1</v>
      </c>
      <c r="H208">
        <v>11.6</v>
      </c>
      <c r="I208">
        <v>8.5</v>
      </c>
      <c r="J208">
        <v>3.2</v>
      </c>
      <c r="K208" t="s">
        <v>22</v>
      </c>
      <c r="L208" t="s">
        <v>21</v>
      </c>
      <c r="M208" s="2">
        <v>120396.735</v>
      </c>
      <c r="N208" s="4">
        <v>22.384246220000001</v>
      </c>
      <c r="O208" s="5">
        <f>EnergyDemand__2_18[[#This Row],[Demand]]*EnergyDemand__2_18[[#This Row],[RRP AUD$]]</f>
        <v>2694990.160324092</v>
      </c>
      <c r="P208" s="57">
        <f>IF(EnergyDemand__2_18[[#This Row],[School Day]]="Y",EnergyDemand__2_18[[#This Row],[Demand]],NA())</f>
        <v>120396.735</v>
      </c>
      <c r="Q208" s="57" t="e">
        <f>IF(EnergyDemand__2_18[[#This Row],[School Day]]="N",EnergyDemand__2_18[[#This Row],[Demand]],NA())</f>
        <v>#N/A</v>
      </c>
      <c r="R208" s="57" t="e">
        <f>IF(EnergyDemand__2_18[[#This Row],[Holiday]]="Y",EnergyDemand__2_18[[#This Row],[Demand]],NA())</f>
        <v>#N/A</v>
      </c>
      <c r="S2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9" spans="1:19" x14ac:dyDescent="0.3">
      <c r="A209" s="3">
        <v>42212</v>
      </c>
      <c r="B209" s="3" t="str">
        <f t="shared" si="3"/>
        <v>Q3-2015</v>
      </c>
      <c r="C209" t="s">
        <v>15</v>
      </c>
      <c r="D209">
        <v>31</v>
      </c>
      <c r="E209" t="s">
        <v>7</v>
      </c>
      <c r="F209">
        <v>2015</v>
      </c>
      <c r="G209">
        <v>6.2</v>
      </c>
      <c r="H209">
        <v>13.9</v>
      </c>
      <c r="I209">
        <v>9.6</v>
      </c>
      <c r="J209">
        <v>0.8</v>
      </c>
      <c r="K209" t="s">
        <v>22</v>
      </c>
      <c r="L209" t="s">
        <v>21</v>
      </c>
      <c r="M209" s="2">
        <v>142470.43</v>
      </c>
      <c r="N209" s="4">
        <v>35.176217450000003</v>
      </c>
      <c r="O209" s="5">
        <f>EnergyDemand__2_18[[#This Row],[Demand]]*EnergyDemand__2_18[[#This Row],[RRP AUD$]]</f>
        <v>5011570.8258750038</v>
      </c>
      <c r="P209" s="57">
        <f>IF(EnergyDemand__2_18[[#This Row],[School Day]]="Y",EnergyDemand__2_18[[#This Row],[Demand]],NA())</f>
        <v>142470.43</v>
      </c>
      <c r="Q209" s="57" t="e">
        <f>IF(EnergyDemand__2_18[[#This Row],[School Day]]="N",EnergyDemand__2_18[[#This Row],[Demand]],NA())</f>
        <v>#N/A</v>
      </c>
      <c r="R209" s="57" t="e">
        <f>IF(EnergyDemand__2_18[[#This Row],[Holiday]]="Y",EnergyDemand__2_18[[#This Row],[Demand]],NA())</f>
        <v>#N/A</v>
      </c>
      <c r="S209" s="57">
        <f>IF(AND( EnergyDemand__2_18[[#This Row],[Holiday]]="N", EnergyDemand__2_18[[#This Row],[Day ]] &lt;&gt; "Saturday", EnergyDemand__2_18[[#This Row],[Day ]] &lt;&gt; "Sunday"),EnergyDemand__2_18[[#This Row],[Demand]],NA())</f>
        <v>142470.43</v>
      </c>
    </row>
    <row r="210" spans="1:19" x14ac:dyDescent="0.3">
      <c r="A210" s="3">
        <v>42213</v>
      </c>
      <c r="B210" s="3" t="str">
        <f t="shared" si="3"/>
        <v>Q3-2015</v>
      </c>
      <c r="C210" t="s">
        <v>15</v>
      </c>
      <c r="D210">
        <v>31</v>
      </c>
      <c r="E210" t="s">
        <v>8</v>
      </c>
      <c r="F210">
        <v>2015</v>
      </c>
      <c r="G210">
        <v>7.9</v>
      </c>
      <c r="H210">
        <v>14.4</v>
      </c>
      <c r="I210">
        <v>10.199999999999999</v>
      </c>
      <c r="J210">
        <v>0</v>
      </c>
      <c r="K210" t="s">
        <v>22</v>
      </c>
      <c r="L210" t="s">
        <v>21</v>
      </c>
      <c r="M210" s="2">
        <v>144008.37</v>
      </c>
      <c r="N210" s="4">
        <v>40.752987930000003</v>
      </c>
      <c r="O210" s="5">
        <f>EnergyDemand__2_18[[#This Row],[Demand]]*EnergyDemand__2_18[[#This Row],[RRP AUD$]]</f>
        <v>5868771.3644289747</v>
      </c>
      <c r="P210" s="57">
        <f>IF(EnergyDemand__2_18[[#This Row],[School Day]]="Y",EnergyDemand__2_18[[#This Row],[Demand]],NA())</f>
        <v>144008.37</v>
      </c>
      <c r="Q210" s="57" t="e">
        <f>IF(EnergyDemand__2_18[[#This Row],[School Day]]="N",EnergyDemand__2_18[[#This Row],[Demand]],NA())</f>
        <v>#N/A</v>
      </c>
      <c r="R210" s="57" t="e">
        <f>IF(EnergyDemand__2_18[[#This Row],[Holiday]]="Y",EnergyDemand__2_18[[#This Row],[Demand]],NA())</f>
        <v>#N/A</v>
      </c>
      <c r="S210" s="57">
        <f>IF(AND( EnergyDemand__2_18[[#This Row],[Holiday]]="N", EnergyDemand__2_18[[#This Row],[Day ]] &lt;&gt; "Saturday", EnergyDemand__2_18[[#This Row],[Day ]] &lt;&gt; "Sunday"),EnergyDemand__2_18[[#This Row],[Demand]],NA())</f>
        <v>144008.37</v>
      </c>
    </row>
    <row r="211" spans="1:19" x14ac:dyDescent="0.3">
      <c r="A211" s="3">
        <v>42214</v>
      </c>
      <c r="B211" s="3" t="str">
        <f t="shared" si="3"/>
        <v>Q3-2015</v>
      </c>
      <c r="C211" t="s">
        <v>15</v>
      </c>
      <c r="D211">
        <v>31</v>
      </c>
      <c r="E211" t="s">
        <v>9</v>
      </c>
      <c r="F211">
        <v>2015</v>
      </c>
      <c r="G211">
        <v>8.4</v>
      </c>
      <c r="H211">
        <v>14</v>
      </c>
      <c r="I211">
        <v>9</v>
      </c>
      <c r="J211">
        <v>0</v>
      </c>
      <c r="K211" t="s">
        <v>22</v>
      </c>
      <c r="L211" t="s">
        <v>21</v>
      </c>
      <c r="M211" s="2">
        <v>142637.76000000001</v>
      </c>
      <c r="N211" s="4">
        <v>37.23752124</v>
      </c>
      <c r="O211" s="5">
        <f>EnergyDemand__2_18[[#This Row],[Demand]]*EnergyDemand__2_18[[#This Row],[RRP AUD$]]</f>
        <v>5311476.6176260225</v>
      </c>
      <c r="P211" s="57">
        <f>IF(EnergyDemand__2_18[[#This Row],[School Day]]="Y",EnergyDemand__2_18[[#This Row],[Demand]],NA())</f>
        <v>142637.76000000001</v>
      </c>
      <c r="Q211" s="57" t="e">
        <f>IF(EnergyDemand__2_18[[#This Row],[School Day]]="N",EnergyDemand__2_18[[#This Row],[Demand]],NA())</f>
        <v>#N/A</v>
      </c>
      <c r="R211" s="57" t="e">
        <f>IF(EnergyDemand__2_18[[#This Row],[Holiday]]="Y",EnergyDemand__2_18[[#This Row],[Demand]],NA())</f>
        <v>#N/A</v>
      </c>
      <c r="S211" s="57">
        <f>IF(AND( EnergyDemand__2_18[[#This Row],[Holiday]]="N", EnergyDemand__2_18[[#This Row],[Day ]] &lt;&gt; "Saturday", EnergyDemand__2_18[[#This Row],[Day ]] &lt;&gt; "Sunday"),EnergyDemand__2_18[[#This Row],[Demand]],NA())</f>
        <v>142637.76000000001</v>
      </c>
    </row>
    <row r="212" spans="1:19" x14ac:dyDescent="0.3">
      <c r="A212" s="3">
        <v>42215</v>
      </c>
      <c r="B212" s="3" t="str">
        <f t="shared" si="3"/>
        <v>Q3-2015</v>
      </c>
      <c r="C212" t="s">
        <v>15</v>
      </c>
      <c r="D212">
        <v>31</v>
      </c>
      <c r="E212" t="s">
        <v>3</v>
      </c>
      <c r="F212">
        <v>2015</v>
      </c>
      <c r="G212">
        <v>8.6</v>
      </c>
      <c r="H212">
        <v>12.3</v>
      </c>
      <c r="I212">
        <v>4.5</v>
      </c>
      <c r="J212">
        <v>0</v>
      </c>
      <c r="K212" t="s">
        <v>22</v>
      </c>
      <c r="L212" t="s">
        <v>21</v>
      </c>
      <c r="M212" s="2">
        <v>143544.10999999999</v>
      </c>
      <c r="N212" s="4">
        <v>29.122837359999998</v>
      </c>
      <c r="O212" s="5">
        <f>EnergyDemand__2_18[[#This Row],[Demand]]*EnergyDemand__2_18[[#This Row],[RRP AUD$]]</f>
        <v>4180411.7695159488</v>
      </c>
      <c r="P212" s="57">
        <f>IF(EnergyDemand__2_18[[#This Row],[School Day]]="Y",EnergyDemand__2_18[[#This Row],[Demand]],NA())</f>
        <v>143544.10999999999</v>
      </c>
      <c r="Q212" s="57" t="e">
        <f>IF(EnergyDemand__2_18[[#This Row],[School Day]]="N",EnergyDemand__2_18[[#This Row],[Demand]],NA())</f>
        <v>#N/A</v>
      </c>
      <c r="R212" s="57" t="e">
        <f>IF(EnergyDemand__2_18[[#This Row],[Holiday]]="Y",EnergyDemand__2_18[[#This Row],[Demand]],NA())</f>
        <v>#N/A</v>
      </c>
      <c r="S212" s="57">
        <f>IF(AND( EnergyDemand__2_18[[#This Row],[Holiday]]="N", EnergyDemand__2_18[[#This Row],[Day ]] &lt;&gt; "Saturday", EnergyDemand__2_18[[#This Row],[Day ]] &lt;&gt; "Sunday"),EnergyDemand__2_18[[#This Row],[Demand]],NA())</f>
        <v>143544.10999999999</v>
      </c>
    </row>
    <row r="213" spans="1:19" x14ac:dyDescent="0.3">
      <c r="A213" s="3">
        <v>42216</v>
      </c>
      <c r="B213" s="3" t="str">
        <f t="shared" si="3"/>
        <v>Q3-2015</v>
      </c>
      <c r="C213" t="s">
        <v>15</v>
      </c>
      <c r="D213">
        <v>31</v>
      </c>
      <c r="E213" t="s">
        <v>4</v>
      </c>
      <c r="F213">
        <v>2015</v>
      </c>
      <c r="G213">
        <v>4.0999999999999996</v>
      </c>
      <c r="H213">
        <v>14</v>
      </c>
      <c r="I213">
        <v>10.8</v>
      </c>
      <c r="J213">
        <v>0.6</v>
      </c>
      <c r="K213" t="s">
        <v>22</v>
      </c>
      <c r="L213" t="s">
        <v>21</v>
      </c>
      <c r="M213" s="2">
        <v>139584.95499999999</v>
      </c>
      <c r="N213" s="4">
        <v>35.059771089999998</v>
      </c>
      <c r="O213" s="5">
        <f>EnergyDemand__2_18[[#This Row],[Demand]]*EnergyDemand__2_18[[#This Row],[RRP AUD$]]</f>
        <v>4893816.5699079502</v>
      </c>
      <c r="P213" s="57">
        <f>IF(EnergyDemand__2_18[[#This Row],[School Day]]="Y",EnergyDemand__2_18[[#This Row],[Demand]],NA())</f>
        <v>139584.95499999999</v>
      </c>
      <c r="Q213" s="57" t="e">
        <f>IF(EnergyDemand__2_18[[#This Row],[School Day]]="N",EnergyDemand__2_18[[#This Row],[Demand]],NA())</f>
        <v>#N/A</v>
      </c>
      <c r="R213" s="57" t="e">
        <f>IF(EnergyDemand__2_18[[#This Row],[Holiday]]="Y",EnergyDemand__2_18[[#This Row],[Demand]],NA())</f>
        <v>#N/A</v>
      </c>
      <c r="S213" s="57">
        <f>IF(AND( EnergyDemand__2_18[[#This Row],[Holiday]]="N", EnergyDemand__2_18[[#This Row],[Day ]] &lt;&gt; "Saturday", EnergyDemand__2_18[[#This Row],[Day ]] &lt;&gt; "Sunday"),EnergyDemand__2_18[[#This Row],[Demand]],NA())</f>
        <v>139584.95499999999</v>
      </c>
    </row>
    <row r="214" spans="1:19" x14ac:dyDescent="0.3">
      <c r="A214" s="3">
        <v>42217</v>
      </c>
      <c r="B214" s="3" t="str">
        <f t="shared" si="3"/>
        <v>Q3-2015</v>
      </c>
      <c r="C214" t="s">
        <v>16</v>
      </c>
      <c r="D214">
        <v>31</v>
      </c>
      <c r="E214" t="s">
        <v>5</v>
      </c>
      <c r="F214">
        <v>2015</v>
      </c>
      <c r="G214">
        <v>6.5</v>
      </c>
      <c r="H214">
        <v>11.4</v>
      </c>
      <c r="I214">
        <v>4.2</v>
      </c>
      <c r="J214">
        <v>0.2</v>
      </c>
      <c r="K214" t="s">
        <v>22</v>
      </c>
      <c r="L214" t="s">
        <v>21</v>
      </c>
      <c r="M214" s="2">
        <v>125032.57</v>
      </c>
      <c r="N214" s="4">
        <v>29.880139589999999</v>
      </c>
      <c r="O214" s="5">
        <f>EnergyDemand__2_18[[#This Row],[Demand]]*EnergyDemand__2_18[[#This Row],[RRP AUD$]]</f>
        <v>3735990.6448964463</v>
      </c>
      <c r="P214" s="57">
        <f>IF(EnergyDemand__2_18[[#This Row],[School Day]]="Y",EnergyDemand__2_18[[#This Row],[Demand]],NA())</f>
        <v>125032.57</v>
      </c>
      <c r="Q214" s="57" t="e">
        <f>IF(EnergyDemand__2_18[[#This Row],[School Day]]="N",EnergyDemand__2_18[[#This Row],[Demand]],NA())</f>
        <v>#N/A</v>
      </c>
      <c r="R214" s="57" t="e">
        <f>IF(EnergyDemand__2_18[[#This Row],[Holiday]]="Y",EnergyDemand__2_18[[#This Row],[Demand]],NA())</f>
        <v>#N/A</v>
      </c>
      <c r="S2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15" spans="1:19" x14ac:dyDescent="0.3">
      <c r="A215" s="3">
        <v>42218</v>
      </c>
      <c r="B215" s="3" t="str">
        <f t="shared" si="3"/>
        <v>Q3-2015</v>
      </c>
      <c r="C215" t="s">
        <v>16</v>
      </c>
      <c r="D215">
        <v>31</v>
      </c>
      <c r="E215" t="s">
        <v>6</v>
      </c>
      <c r="F215">
        <v>2015</v>
      </c>
      <c r="G215">
        <v>7.8</v>
      </c>
      <c r="H215">
        <v>14.9</v>
      </c>
      <c r="I215">
        <v>8.3000000000000007</v>
      </c>
      <c r="J215">
        <v>0</v>
      </c>
      <c r="K215" t="s">
        <v>22</v>
      </c>
      <c r="L215" t="s">
        <v>21</v>
      </c>
      <c r="M215" s="2">
        <v>117638.065</v>
      </c>
      <c r="N215" s="4">
        <v>23.37418658</v>
      </c>
      <c r="O215" s="5">
        <f>EnergyDemand__2_18[[#This Row],[Demand]]*EnergyDemand__2_18[[#This Row],[RRP AUD$]]</f>
        <v>2749694.0802201675</v>
      </c>
      <c r="P215" s="57">
        <f>IF(EnergyDemand__2_18[[#This Row],[School Day]]="Y",EnergyDemand__2_18[[#This Row],[Demand]],NA())</f>
        <v>117638.065</v>
      </c>
      <c r="Q215" s="57" t="e">
        <f>IF(EnergyDemand__2_18[[#This Row],[School Day]]="N",EnergyDemand__2_18[[#This Row],[Demand]],NA())</f>
        <v>#N/A</v>
      </c>
      <c r="R215" s="57" t="e">
        <f>IF(EnergyDemand__2_18[[#This Row],[Holiday]]="Y",EnergyDemand__2_18[[#This Row],[Demand]],NA())</f>
        <v>#N/A</v>
      </c>
      <c r="S2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16" spans="1:19" x14ac:dyDescent="0.3">
      <c r="A216" s="3">
        <v>42219</v>
      </c>
      <c r="B216" s="3" t="str">
        <f t="shared" si="3"/>
        <v>Q3-2015</v>
      </c>
      <c r="C216" t="s">
        <v>16</v>
      </c>
      <c r="D216">
        <v>32</v>
      </c>
      <c r="E216" t="s">
        <v>7</v>
      </c>
      <c r="F216">
        <v>2015</v>
      </c>
      <c r="G216">
        <v>7.3</v>
      </c>
      <c r="H216">
        <v>10.8</v>
      </c>
      <c r="I216">
        <v>9.4</v>
      </c>
      <c r="J216">
        <v>6.4</v>
      </c>
      <c r="K216" t="s">
        <v>22</v>
      </c>
      <c r="L216" t="s">
        <v>21</v>
      </c>
      <c r="M216" s="2">
        <v>141451.72500000001</v>
      </c>
      <c r="N216" s="4">
        <v>38.127978149999997</v>
      </c>
      <c r="O216" s="5">
        <f>EnergyDemand__2_18[[#This Row],[Demand]]*EnergyDemand__2_18[[#This Row],[RRP AUD$]]</f>
        <v>5393268.2800798081</v>
      </c>
      <c r="P216" s="57">
        <f>IF(EnergyDemand__2_18[[#This Row],[School Day]]="Y",EnergyDemand__2_18[[#This Row],[Demand]],NA())</f>
        <v>141451.72500000001</v>
      </c>
      <c r="Q216" s="57" t="e">
        <f>IF(EnergyDemand__2_18[[#This Row],[School Day]]="N",EnergyDemand__2_18[[#This Row],[Demand]],NA())</f>
        <v>#N/A</v>
      </c>
      <c r="R216" s="57" t="e">
        <f>IF(EnergyDemand__2_18[[#This Row],[Holiday]]="Y",EnergyDemand__2_18[[#This Row],[Demand]],NA())</f>
        <v>#N/A</v>
      </c>
      <c r="S216" s="57">
        <f>IF(AND( EnergyDemand__2_18[[#This Row],[Holiday]]="N", EnergyDemand__2_18[[#This Row],[Day ]] &lt;&gt; "Saturday", EnergyDemand__2_18[[#This Row],[Day ]] &lt;&gt; "Sunday"),EnergyDemand__2_18[[#This Row],[Demand]],NA())</f>
        <v>141451.72500000001</v>
      </c>
    </row>
    <row r="217" spans="1:19" x14ac:dyDescent="0.3">
      <c r="A217" s="3">
        <v>42220</v>
      </c>
      <c r="B217" s="3" t="str">
        <f t="shared" si="3"/>
        <v>Q3-2015</v>
      </c>
      <c r="C217" t="s">
        <v>16</v>
      </c>
      <c r="D217">
        <v>32</v>
      </c>
      <c r="E217" t="s">
        <v>8</v>
      </c>
      <c r="F217">
        <v>2015</v>
      </c>
      <c r="G217">
        <v>3.5</v>
      </c>
      <c r="H217">
        <v>11.3</v>
      </c>
      <c r="I217">
        <v>7.1</v>
      </c>
      <c r="J217">
        <v>0</v>
      </c>
      <c r="K217" t="s">
        <v>22</v>
      </c>
      <c r="L217" t="s">
        <v>21</v>
      </c>
      <c r="M217" s="2">
        <v>147550.185</v>
      </c>
      <c r="N217" s="4">
        <v>44.673336380000002</v>
      </c>
      <c r="O217" s="5">
        <f>EnergyDemand__2_18[[#This Row],[Demand]]*EnergyDemand__2_18[[#This Row],[RRP AUD$]]</f>
        <v>6591559.0474362308</v>
      </c>
      <c r="P217" s="57">
        <f>IF(EnergyDemand__2_18[[#This Row],[School Day]]="Y",EnergyDemand__2_18[[#This Row],[Demand]],NA())</f>
        <v>147550.185</v>
      </c>
      <c r="Q217" s="57" t="e">
        <f>IF(EnergyDemand__2_18[[#This Row],[School Day]]="N",EnergyDemand__2_18[[#This Row],[Demand]],NA())</f>
        <v>#N/A</v>
      </c>
      <c r="R217" s="57" t="e">
        <f>IF(EnergyDemand__2_18[[#This Row],[Holiday]]="Y",EnergyDemand__2_18[[#This Row],[Demand]],NA())</f>
        <v>#N/A</v>
      </c>
      <c r="S217" s="57">
        <f>IF(AND( EnergyDemand__2_18[[#This Row],[Holiday]]="N", EnergyDemand__2_18[[#This Row],[Day ]] &lt;&gt; "Saturday", EnergyDemand__2_18[[#This Row],[Day ]] &lt;&gt; "Sunday"),EnergyDemand__2_18[[#This Row],[Demand]],NA())</f>
        <v>147550.185</v>
      </c>
    </row>
    <row r="218" spans="1:19" x14ac:dyDescent="0.3">
      <c r="A218" s="3">
        <v>42221</v>
      </c>
      <c r="B218" s="3" t="str">
        <f t="shared" si="3"/>
        <v>Q3-2015</v>
      </c>
      <c r="C218" t="s">
        <v>16</v>
      </c>
      <c r="D218">
        <v>32</v>
      </c>
      <c r="E218" t="s">
        <v>9</v>
      </c>
      <c r="F218">
        <v>2015</v>
      </c>
      <c r="G218">
        <v>6.6</v>
      </c>
      <c r="H218">
        <v>10.8</v>
      </c>
      <c r="I218">
        <v>8</v>
      </c>
      <c r="J218">
        <v>1</v>
      </c>
      <c r="K218" t="s">
        <v>22</v>
      </c>
      <c r="L218" t="s">
        <v>21</v>
      </c>
      <c r="M218" s="2">
        <v>142325.99</v>
      </c>
      <c r="N218" s="4">
        <v>42.5957224</v>
      </c>
      <c r="O218" s="5">
        <f>EnergyDemand__2_18[[#This Row],[Demand]]*EnergyDemand__2_18[[#This Row],[RRP AUD$]]</f>
        <v>6062478.3603451755</v>
      </c>
      <c r="P218" s="57">
        <f>IF(EnergyDemand__2_18[[#This Row],[School Day]]="Y",EnergyDemand__2_18[[#This Row],[Demand]],NA())</f>
        <v>142325.99</v>
      </c>
      <c r="Q218" s="57" t="e">
        <f>IF(EnergyDemand__2_18[[#This Row],[School Day]]="N",EnergyDemand__2_18[[#This Row],[Demand]],NA())</f>
        <v>#N/A</v>
      </c>
      <c r="R218" s="57" t="e">
        <f>IF(EnergyDemand__2_18[[#This Row],[Holiday]]="Y",EnergyDemand__2_18[[#This Row],[Demand]],NA())</f>
        <v>#N/A</v>
      </c>
      <c r="S218" s="57">
        <f>IF(AND( EnergyDemand__2_18[[#This Row],[Holiday]]="N", EnergyDemand__2_18[[#This Row],[Day ]] &lt;&gt; "Saturday", EnergyDemand__2_18[[#This Row],[Day ]] &lt;&gt; "Sunday"),EnergyDemand__2_18[[#This Row],[Demand]],NA())</f>
        <v>142325.99</v>
      </c>
    </row>
    <row r="219" spans="1:19" x14ac:dyDescent="0.3">
      <c r="A219" s="3">
        <v>42222</v>
      </c>
      <c r="B219" s="3" t="str">
        <f t="shared" si="3"/>
        <v>Q3-2015</v>
      </c>
      <c r="C219" t="s">
        <v>16</v>
      </c>
      <c r="D219">
        <v>32</v>
      </c>
      <c r="E219" t="s">
        <v>3</v>
      </c>
      <c r="F219">
        <v>2015</v>
      </c>
      <c r="G219">
        <v>7.1</v>
      </c>
      <c r="H219">
        <v>12.8</v>
      </c>
      <c r="I219">
        <v>7</v>
      </c>
      <c r="J219">
        <v>1.6</v>
      </c>
      <c r="K219" t="s">
        <v>22</v>
      </c>
      <c r="L219" t="s">
        <v>21</v>
      </c>
      <c r="M219" s="2">
        <v>143642.35500000001</v>
      </c>
      <c r="N219" s="4">
        <v>48.945172849999999</v>
      </c>
      <c r="O219" s="5">
        <f>EnergyDemand__2_18[[#This Row],[Demand]]*EnergyDemand__2_18[[#This Row],[RRP AUD$]]</f>
        <v>7030599.8940560622</v>
      </c>
      <c r="P219" s="57">
        <f>IF(EnergyDemand__2_18[[#This Row],[School Day]]="Y",EnergyDemand__2_18[[#This Row],[Demand]],NA())</f>
        <v>143642.35500000001</v>
      </c>
      <c r="Q219" s="57" t="e">
        <f>IF(EnergyDemand__2_18[[#This Row],[School Day]]="N",EnergyDemand__2_18[[#This Row],[Demand]],NA())</f>
        <v>#N/A</v>
      </c>
      <c r="R219" s="57" t="e">
        <f>IF(EnergyDemand__2_18[[#This Row],[Holiday]]="Y",EnergyDemand__2_18[[#This Row],[Demand]],NA())</f>
        <v>#N/A</v>
      </c>
      <c r="S219" s="57">
        <f>IF(AND( EnergyDemand__2_18[[#This Row],[Holiday]]="N", EnergyDemand__2_18[[#This Row],[Day ]] &lt;&gt; "Saturday", EnergyDemand__2_18[[#This Row],[Day ]] &lt;&gt; "Sunday"),EnergyDemand__2_18[[#This Row],[Demand]],NA())</f>
        <v>143642.35500000001</v>
      </c>
    </row>
    <row r="220" spans="1:19" x14ac:dyDescent="0.3">
      <c r="A220" s="3">
        <v>42223</v>
      </c>
      <c r="B220" s="3" t="str">
        <f t="shared" si="3"/>
        <v>Q3-2015</v>
      </c>
      <c r="C220" t="s">
        <v>16</v>
      </c>
      <c r="D220">
        <v>32</v>
      </c>
      <c r="E220" t="s">
        <v>4</v>
      </c>
      <c r="F220">
        <v>2015</v>
      </c>
      <c r="G220">
        <v>9</v>
      </c>
      <c r="H220">
        <v>13.1</v>
      </c>
      <c r="I220">
        <v>9</v>
      </c>
      <c r="J220">
        <v>1.4</v>
      </c>
      <c r="K220" t="s">
        <v>22</v>
      </c>
      <c r="L220" t="s">
        <v>21</v>
      </c>
      <c r="M220" s="2">
        <v>143060.32999999999</v>
      </c>
      <c r="N220" s="4">
        <v>42.78284919</v>
      </c>
      <c r="O220" s="5">
        <f>EnergyDemand__2_18[[#This Row],[Demand]]*EnergyDemand__2_18[[#This Row],[RRP AUD$]]</f>
        <v>6120528.5234616324</v>
      </c>
      <c r="P220" s="57">
        <f>IF(EnergyDemand__2_18[[#This Row],[School Day]]="Y",EnergyDemand__2_18[[#This Row],[Demand]],NA())</f>
        <v>143060.32999999999</v>
      </c>
      <c r="Q220" s="57" t="e">
        <f>IF(EnergyDemand__2_18[[#This Row],[School Day]]="N",EnergyDemand__2_18[[#This Row],[Demand]],NA())</f>
        <v>#N/A</v>
      </c>
      <c r="R220" s="57" t="e">
        <f>IF(EnergyDemand__2_18[[#This Row],[Holiday]]="Y",EnergyDemand__2_18[[#This Row],[Demand]],NA())</f>
        <v>#N/A</v>
      </c>
      <c r="S220" s="57">
        <f>IF(AND( EnergyDemand__2_18[[#This Row],[Holiday]]="N", EnergyDemand__2_18[[#This Row],[Day ]] &lt;&gt; "Saturday", EnergyDemand__2_18[[#This Row],[Day ]] &lt;&gt; "Sunday"),EnergyDemand__2_18[[#This Row],[Demand]],NA())</f>
        <v>143060.32999999999</v>
      </c>
    </row>
    <row r="221" spans="1:19" x14ac:dyDescent="0.3">
      <c r="A221" s="3">
        <v>42224</v>
      </c>
      <c r="B221" s="3" t="str">
        <f t="shared" si="3"/>
        <v>Q3-2015</v>
      </c>
      <c r="C221" t="s">
        <v>16</v>
      </c>
      <c r="D221">
        <v>32</v>
      </c>
      <c r="E221" t="s">
        <v>5</v>
      </c>
      <c r="F221">
        <v>2015</v>
      </c>
      <c r="G221">
        <v>8.8000000000000007</v>
      </c>
      <c r="H221">
        <v>12.6</v>
      </c>
      <c r="I221">
        <v>6.6</v>
      </c>
      <c r="J221">
        <v>0.4</v>
      </c>
      <c r="K221" t="s">
        <v>22</v>
      </c>
      <c r="L221" t="s">
        <v>21</v>
      </c>
      <c r="M221" s="2">
        <v>125830.535</v>
      </c>
      <c r="N221" s="4">
        <v>39.116059980000003</v>
      </c>
      <c r="O221" s="5">
        <f>EnergyDemand__2_18[[#This Row],[Demand]]*EnergyDemand__2_18[[#This Row],[RRP AUD$]]</f>
        <v>4921994.7543754894</v>
      </c>
      <c r="P221" s="57">
        <f>IF(EnergyDemand__2_18[[#This Row],[School Day]]="Y",EnergyDemand__2_18[[#This Row],[Demand]],NA())</f>
        <v>125830.535</v>
      </c>
      <c r="Q221" s="57" t="e">
        <f>IF(EnergyDemand__2_18[[#This Row],[School Day]]="N",EnergyDemand__2_18[[#This Row],[Demand]],NA())</f>
        <v>#N/A</v>
      </c>
      <c r="R221" s="57" t="e">
        <f>IF(EnergyDemand__2_18[[#This Row],[Holiday]]="Y",EnergyDemand__2_18[[#This Row],[Demand]],NA())</f>
        <v>#N/A</v>
      </c>
      <c r="S2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22" spans="1:19" x14ac:dyDescent="0.3">
      <c r="A222" s="3">
        <v>42225</v>
      </c>
      <c r="B222" s="3" t="str">
        <f t="shared" si="3"/>
        <v>Q3-2015</v>
      </c>
      <c r="C222" t="s">
        <v>16</v>
      </c>
      <c r="D222">
        <v>32</v>
      </c>
      <c r="E222" t="s">
        <v>6</v>
      </c>
      <c r="F222">
        <v>2015</v>
      </c>
      <c r="G222">
        <v>7.7</v>
      </c>
      <c r="H222">
        <v>13.3</v>
      </c>
      <c r="I222">
        <v>6.9</v>
      </c>
      <c r="J222">
        <v>0</v>
      </c>
      <c r="K222" t="s">
        <v>22</v>
      </c>
      <c r="L222" t="s">
        <v>21</v>
      </c>
      <c r="M222" s="2">
        <v>120008.455</v>
      </c>
      <c r="N222" s="4">
        <v>29.441329450000001</v>
      </c>
      <c r="O222" s="5">
        <f>EnergyDemand__2_18[[#This Row],[Demand]]*EnergyDemand__2_18[[#This Row],[RRP AUD$]]</f>
        <v>3533208.4604405002</v>
      </c>
      <c r="P222" s="57">
        <f>IF(EnergyDemand__2_18[[#This Row],[School Day]]="Y",EnergyDemand__2_18[[#This Row],[Demand]],NA())</f>
        <v>120008.455</v>
      </c>
      <c r="Q222" s="57" t="e">
        <f>IF(EnergyDemand__2_18[[#This Row],[School Day]]="N",EnergyDemand__2_18[[#This Row],[Demand]],NA())</f>
        <v>#N/A</v>
      </c>
      <c r="R222" s="57" t="e">
        <f>IF(EnergyDemand__2_18[[#This Row],[Holiday]]="Y",EnergyDemand__2_18[[#This Row],[Demand]],NA())</f>
        <v>#N/A</v>
      </c>
      <c r="S2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23" spans="1:19" x14ac:dyDescent="0.3">
      <c r="A223" s="3">
        <v>42226</v>
      </c>
      <c r="B223" s="3" t="str">
        <f t="shared" si="3"/>
        <v>Q3-2015</v>
      </c>
      <c r="C223" t="s">
        <v>16</v>
      </c>
      <c r="D223">
        <v>33</v>
      </c>
      <c r="E223" t="s">
        <v>7</v>
      </c>
      <c r="F223">
        <v>2015</v>
      </c>
      <c r="G223">
        <v>8.3000000000000007</v>
      </c>
      <c r="H223">
        <v>16</v>
      </c>
      <c r="I223">
        <v>10.7</v>
      </c>
      <c r="J223">
        <v>0.2</v>
      </c>
      <c r="K223" t="s">
        <v>22</v>
      </c>
      <c r="L223" t="s">
        <v>21</v>
      </c>
      <c r="M223" s="2">
        <v>130978.095</v>
      </c>
      <c r="N223" s="4">
        <v>30.09105237</v>
      </c>
      <c r="O223" s="5">
        <f>EnergyDemand__2_18[[#This Row],[Demand]]*EnergyDemand__2_18[[#This Row],[RRP AUD$]]</f>
        <v>3941268.7159678354</v>
      </c>
      <c r="P223" s="57">
        <f>IF(EnergyDemand__2_18[[#This Row],[School Day]]="Y",EnergyDemand__2_18[[#This Row],[Demand]],NA())</f>
        <v>130978.095</v>
      </c>
      <c r="Q223" s="57" t="e">
        <f>IF(EnergyDemand__2_18[[#This Row],[School Day]]="N",EnergyDemand__2_18[[#This Row],[Demand]],NA())</f>
        <v>#N/A</v>
      </c>
      <c r="R223" s="57" t="e">
        <f>IF(EnergyDemand__2_18[[#This Row],[Holiday]]="Y",EnergyDemand__2_18[[#This Row],[Demand]],NA())</f>
        <v>#N/A</v>
      </c>
      <c r="S223" s="57">
        <f>IF(AND( EnergyDemand__2_18[[#This Row],[Holiday]]="N", EnergyDemand__2_18[[#This Row],[Day ]] &lt;&gt; "Saturday", EnergyDemand__2_18[[#This Row],[Day ]] &lt;&gt; "Sunday"),EnergyDemand__2_18[[#This Row],[Demand]],NA())</f>
        <v>130978.095</v>
      </c>
    </row>
    <row r="224" spans="1:19" x14ac:dyDescent="0.3">
      <c r="A224" s="3">
        <v>42227</v>
      </c>
      <c r="B224" s="3" t="str">
        <f t="shared" si="3"/>
        <v>Q3-2015</v>
      </c>
      <c r="C224" t="s">
        <v>16</v>
      </c>
      <c r="D224">
        <v>33</v>
      </c>
      <c r="E224" t="s">
        <v>8</v>
      </c>
      <c r="F224">
        <v>2015</v>
      </c>
      <c r="G224">
        <v>7.8</v>
      </c>
      <c r="H224">
        <v>14.8</v>
      </c>
      <c r="I224">
        <v>11.7</v>
      </c>
      <c r="J224">
        <v>0.8</v>
      </c>
      <c r="K224" t="s">
        <v>22</v>
      </c>
      <c r="L224" t="s">
        <v>21</v>
      </c>
      <c r="M224" s="2">
        <v>135616.125</v>
      </c>
      <c r="N224" s="4">
        <v>31.943313530000001</v>
      </c>
      <c r="O224" s="5">
        <f>EnergyDemand__2_18[[#This Row],[Demand]]*EnergyDemand__2_18[[#This Row],[RRP AUD$]]</f>
        <v>4332028.4005986713</v>
      </c>
      <c r="P224" s="57">
        <f>IF(EnergyDemand__2_18[[#This Row],[School Day]]="Y",EnergyDemand__2_18[[#This Row],[Demand]],NA())</f>
        <v>135616.125</v>
      </c>
      <c r="Q224" s="57" t="e">
        <f>IF(EnergyDemand__2_18[[#This Row],[School Day]]="N",EnergyDemand__2_18[[#This Row],[Demand]],NA())</f>
        <v>#N/A</v>
      </c>
      <c r="R224" s="57" t="e">
        <f>IF(EnergyDemand__2_18[[#This Row],[Holiday]]="Y",EnergyDemand__2_18[[#This Row],[Demand]],NA())</f>
        <v>#N/A</v>
      </c>
      <c r="S224" s="57">
        <f>IF(AND( EnergyDemand__2_18[[#This Row],[Holiday]]="N", EnergyDemand__2_18[[#This Row],[Day ]] &lt;&gt; "Saturday", EnergyDemand__2_18[[#This Row],[Day ]] &lt;&gt; "Sunday"),EnergyDemand__2_18[[#This Row],[Demand]],NA())</f>
        <v>135616.125</v>
      </c>
    </row>
    <row r="225" spans="1:19" x14ac:dyDescent="0.3">
      <c r="A225" s="3">
        <v>42228</v>
      </c>
      <c r="B225" s="3" t="str">
        <f t="shared" si="3"/>
        <v>Q3-2015</v>
      </c>
      <c r="C225" t="s">
        <v>16</v>
      </c>
      <c r="D225">
        <v>33</v>
      </c>
      <c r="E225" t="s">
        <v>9</v>
      </c>
      <c r="F225">
        <v>2015</v>
      </c>
      <c r="G225">
        <v>9.3000000000000007</v>
      </c>
      <c r="H225">
        <v>14.8</v>
      </c>
      <c r="I225">
        <v>9.1999999999999993</v>
      </c>
      <c r="J225">
        <v>0</v>
      </c>
      <c r="K225" t="s">
        <v>22</v>
      </c>
      <c r="L225" t="s">
        <v>21</v>
      </c>
      <c r="M225" s="2">
        <v>138900.5</v>
      </c>
      <c r="N225" s="4">
        <v>37.338413869999997</v>
      </c>
      <c r="O225" s="5">
        <f>EnergyDemand__2_18[[#This Row],[Demand]]*EnergyDemand__2_18[[#This Row],[RRP AUD$]]</f>
        <v>5186324.3557499349</v>
      </c>
      <c r="P225" s="57">
        <f>IF(EnergyDemand__2_18[[#This Row],[School Day]]="Y",EnergyDemand__2_18[[#This Row],[Demand]],NA())</f>
        <v>138900.5</v>
      </c>
      <c r="Q225" s="57" t="e">
        <f>IF(EnergyDemand__2_18[[#This Row],[School Day]]="N",EnergyDemand__2_18[[#This Row],[Demand]],NA())</f>
        <v>#N/A</v>
      </c>
      <c r="R225" s="57" t="e">
        <f>IF(EnergyDemand__2_18[[#This Row],[Holiday]]="Y",EnergyDemand__2_18[[#This Row],[Demand]],NA())</f>
        <v>#N/A</v>
      </c>
      <c r="S225" s="57">
        <f>IF(AND( EnergyDemand__2_18[[#This Row],[Holiday]]="N", EnergyDemand__2_18[[#This Row],[Day ]] &lt;&gt; "Saturday", EnergyDemand__2_18[[#This Row],[Day ]] &lt;&gt; "Sunday"),EnergyDemand__2_18[[#This Row],[Demand]],NA())</f>
        <v>138900.5</v>
      </c>
    </row>
    <row r="226" spans="1:19" x14ac:dyDescent="0.3">
      <c r="A226" s="3">
        <v>42229</v>
      </c>
      <c r="B226" s="3" t="str">
        <f t="shared" si="3"/>
        <v>Q3-2015</v>
      </c>
      <c r="C226" t="s">
        <v>16</v>
      </c>
      <c r="D226">
        <v>33</v>
      </c>
      <c r="E226" t="s">
        <v>3</v>
      </c>
      <c r="F226">
        <v>2015</v>
      </c>
      <c r="G226">
        <v>8.4</v>
      </c>
      <c r="H226">
        <v>13</v>
      </c>
      <c r="I226">
        <v>7</v>
      </c>
      <c r="J226">
        <v>0.2</v>
      </c>
      <c r="K226" t="s">
        <v>22</v>
      </c>
      <c r="L226" t="s">
        <v>21</v>
      </c>
      <c r="M226" s="2">
        <v>140905.85</v>
      </c>
      <c r="N226" s="4">
        <v>36.730540580000003</v>
      </c>
      <c r="O226" s="5">
        <f>EnergyDemand__2_18[[#This Row],[Demand]]*EnergyDemand__2_18[[#This Row],[RRP AUD$]]</f>
        <v>5175548.0413843933</v>
      </c>
      <c r="P226" s="57">
        <f>IF(EnergyDemand__2_18[[#This Row],[School Day]]="Y",EnergyDemand__2_18[[#This Row],[Demand]],NA())</f>
        <v>140905.85</v>
      </c>
      <c r="Q226" s="57" t="e">
        <f>IF(EnergyDemand__2_18[[#This Row],[School Day]]="N",EnergyDemand__2_18[[#This Row],[Demand]],NA())</f>
        <v>#N/A</v>
      </c>
      <c r="R226" s="57" t="e">
        <f>IF(EnergyDemand__2_18[[#This Row],[Holiday]]="Y",EnergyDemand__2_18[[#This Row],[Demand]],NA())</f>
        <v>#N/A</v>
      </c>
      <c r="S226" s="57">
        <f>IF(AND( EnergyDemand__2_18[[#This Row],[Holiday]]="N", EnergyDemand__2_18[[#This Row],[Day ]] &lt;&gt; "Saturday", EnergyDemand__2_18[[#This Row],[Day ]] &lt;&gt; "Sunday"),EnergyDemand__2_18[[#This Row],[Demand]],NA())</f>
        <v>140905.85</v>
      </c>
    </row>
    <row r="227" spans="1:19" x14ac:dyDescent="0.3">
      <c r="A227" s="3">
        <v>42230</v>
      </c>
      <c r="B227" s="3" t="str">
        <f t="shared" si="3"/>
        <v>Q3-2015</v>
      </c>
      <c r="C227" t="s">
        <v>16</v>
      </c>
      <c r="D227">
        <v>33</v>
      </c>
      <c r="E227" t="s">
        <v>4</v>
      </c>
      <c r="F227">
        <v>2015</v>
      </c>
      <c r="G227">
        <v>10.4</v>
      </c>
      <c r="H227">
        <v>15.3</v>
      </c>
      <c r="I227">
        <v>7.3</v>
      </c>
      <c r="J227">
        <v>0</v>
      </c>
      <c r="K227" t="s">
        <v>22</v>
      </c>
      <c r="L227" t="s">
        <v>21</v>
      </c>
      <c r="M227" s="2">
        <v>137838.92499999999</v>
      </c>
      <c r="N227" s="4">
        <v>35.437737390000002</v>
      </c>
      <c r="O227" s="5">
        <f>EnergyDemand__2_18[[#This Row],[Demand]]*EnergyDemand__2_18[[#This Row],[RRP AUD$]]</f>
        <v>4884699.6262699058</v>
      </c>
      <c r="P227" s="57">
        <f>IF(EnergyDemand__2_18[[#This Row],[School Day]]="Y",EnergyDemand__2_18[[#This Row],[Demand]],NA())</f>
        <v>137838.92499999999</v>
      </c>
      <c r="Q227" s="57" t="e">
        <f>IF(EnergyDemand__2_18[[#This Row],[School Day]]="N",EnergyDemand__2_18[[#This Row],[Demand]],NA())</f>
        <v>#N/A</v>
      </c>
      <c r="R227" s="57" t="e">
        <f>IF(EnergyDemand__2_18[[#This Row],[Holiday]]="Y",EnergyDemand__2_18[[#This Row],[Demand]],NA())</f>
        <v>#N/A</v>
      </c>
      <c r="S227" s="57">
        <f>IF(AND( EnergyDemand__2_18[[#This Row],[Holiday]]="N", EnergyDemand__2_18[[#This Row],[Day ]] &lt;&gt; "Saturday", EnergyDemand__2_18[[#This Row],[Day ]] &lt;&gt; "Sunday"),EnergyDemand__2_18[[#This Row],[Demand]],NA())</f>
        <v>137838.92499999999</v>
      </c>
    </row>
    <row r="228" spans="1:19" x14ac:dyDescent="0.3">
      <c r="A228" s="3">
        <v>42231</v>
      </c>
      <c r="B228" s="3" t="str">
        <f t="shared" si="3"/>
        <v>Q3-2015</v>
      </c>
      <c r="C228" t="s">
        <v>16</v>
      </c>
      <c r="D228">
        <v>33</v>
      </c>
      <c r="E228" t="s">
        <v>5</v>
      </c>
      <c r="F228">
        <v>2015</v>
      </c>
      <c r="G228">
        <v>10</v>
      </c>
      <c r="H228">
        <v>14.9</v>
      </c>
      <c r="I228">
        <v>10.9</v>
      </c>
      <c r="J228">
        <v>0.4</v>
      </c>
      <c r="K228" t="s">
        <v>22</v>
      </c>
      <c r="L228" t="s">
        <v>21</v>
      </c>
      <c r="M228" s="2">
        <v>122088.76</v>
      </c>
      <c r="N228" s="4">
        <v>34.086154360000002</v>
      </c>
      <c r="O228" s="5">
        <f>EnergyDemand__2_18[[#This Row],[Demand]]*EnergyDemand__2_18[[#This Row],[RRP AUD$]]</f>
        <v>4161536.3189809937</v>
      </c>
      <c r="P228" s="57">
        <f>IF(EnergyDemand__2_18[[#This Row],[School Day]]="Y",EnergyDemand__2_18[[#This Row],[Demand]],NA())</f>
        <v>122088.76</v>
      </c>
      <c r="Q228" s="57" t="e">
        <f>IF(EnergyDemand__2_18[[#This Row],[School Day]]="N",EnergyDemand__2_18[[#This Row],[Demand]],NA())</f>
        <v>#N/A</v>
      </c>
      <c r="R228" s="57" t="e">
        <f>IF(EnergyDemand__2_18[[#This Row],[Holiday]]="Y",EnergyDemand__2_18[[#This Row],[Demand]],NA())</f>
        <v>#N/A</v>
      </c>
      <c r="S2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29" spans="1:19" x14ac:dyDescent="0.3">
      <c r="A229" s="3">
        <v>42232</v>
      </c>
      <c r="B229" s="3" t="str">
        <f t="shared" si="3"/>
        <v>Q3-2015</v>
      </c>
      <c r="C229" t="s">
        <v>16</v>
      </c>
      <c r="D229">
        <v>33</v>
      </c>
      <c r="E229" t="s">
        <v>6</v>
      </c>
      <c r="F229">
        <v>2015</v>
      </c>
      <c r="G229">
        <v>4.7</v>
      </c>
      <c r="H229">
        <v>17</v>
      </c>
      <c r="I229">
        <v>9.5</v>
      </c>
      <c r="J229">
        <v>0.2</v>
      </c>
      <c r="K229" t="s">
        <v>22</v>
      </c>
      <c r="L229" t="s">
        <v>21</v>
      </c>
      <c r="M229" s="2">
        <v>116648.77</v>
      </c>
      <c r="N229" s="4">
        <v>25.317649410000001</v>
      </c>
      <c r="O229" s="5">
        <f>EnergyDemand__2_18[[#This Row],[Demand]]*EnergyDemand__2_18[[#This Row],[RRP AUD$]]</f>
        <v>2953272.6629677261</v>
      </c>
      <c r="P229" s="57">
        <f>IF(EnergyDemand__2_18[[#This Row],[School Day]]="Y",EnergyDemand__2_18[[#This Row],[Demand]],NA())</f>
        <v>116648.77</v>
      </c>
      <c r="Q229" s="57" t="e">
        <f>IF(EnergyDemand__2_18[[#This Row],[School Day]]="N",EnergyDemand__2_18[[#This Row],[Demand]],NA())</f>
        <v>#N/A</v>
      </c>
      <c r="R229" s="57" t="e">
        <f>IF(EnergyDemand__2_18[[#This Row],[Holiday]]="Y",EnergyDemand__2_18[[#This Row],[Demand]],NA())</f>
        <v>#N/A</v>
      </c>
      <c r="S2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30" spans="1:19" x14ac:dyDescent="0.3">
      <c r="A230" s="3">
        <v>42233</v>
      </c>
      <c r="B230" s="3" t="str">
        <f t="shared" si="3"/>
        <v>Q3-2015</v>
      </c>
      <c r="C230" t="s">
        <v>16</v>
      </c>
      <c r="D230">
        <v>34</v>
      </c>
      <c r="E230" t="s">
        <v>7</v>
      </c>
      <c r="F230">
        <v>2015</v>
      </c>
      <c r="G230">
        <v>6.8</v>
      </c>
      <c r="H230">
        <v>12.2</v>
      </c>
      <c r="I230">
        <v>9.9</v>
      </c>
      <c r="J230">
        <v>2.4</v>
      </c>
      <c r="K230" t="s">
        <v>22</v>
      </c>
      <c r="L230" t="s">
        <v>21</v>
      </c>
      <c r="M230" s="2">
        <v>137008.71</v>
      </c>
      <c r="N230" s="4">
        <v>31.793730230000001</v>
      </c>
      <c r="O230" s="5">
        <f>EnergyDemand__2_18[[#This Row],[Demand]]*EnergyDemand__2_18[[#This Row],[RRP AUD$]]</f>
        <v>4356017.9649003036</v>
      </c>
      <c r="P230" s="57">
        <f>IF(EnergyDemand__2_18[[#This Row],[School Day]]="Y",EnergyDemand__2_18[[#This Row],[Demand]],NA())</f>
        <v>137008.71</v>
      </c>
      <c r="Q230" s="57" t="e">
        <f>IF(EnergyDemand__2_18[[#This Row],[School Day]]="N",EnergyDemand__2_18[[#This Row],[Demand]],NA())</f>
        <v>#N/A</v>
      </c>
      <c r="R230" s="57" t="e">
        <f>IF(EnergyDemand__2_18[[#This Row],[Holiday]]="Y",EnergyDemand__2_18[[#This Row],[Demand]],NA())</f>
        <v>#N/A</v>
      </c>
      <c r="S230" s="57">
        <f>IF(AND( EnergyDemand__2_18[[#This Row],[Holiday]]="N", EnergyDemand__2_18[[#This Row],[Day ]] &lt;&gt; "Saturday", EnergyDemand__2_18[[#This Row],[Day ]] &lt;&gt; "Sunday"),EnergyDemand__2_18[[#This Row],[Demand]],NA())</f>
        <v>137008.71</v>
      </c>
    </row>
    <row r="231" spans="1:19" x14ac:dyDescent="0.3">
      <c r="A231" s="3">
        <v>42234</v>
      </c>
      <c r="B231" s="3" t="str">
        <f t="shared" si="3"/>
        <v>Q3-2015</v>
      </c>
      <c r="C231" t="s">
        <v>16</v>
      </c>
      <c r="D231">
        <v>34</v>
      </c>
      <c r="E231" t="s">
        <v>8</v>
      </c>
      <c r="F231">
        <v>2015</v>
      </c>
      <c r="G231">
        <v>6.1</v>
      </c>
      <c r="H231">
        <v>11.1</v>
      </c>
      <c r="I231">
        <v>9.8000000000000007</v>
      </c>
      <c r="J231">
        <v>0.6</v>
      </c>
      <c r="K231" t="s">
        <v>22</v>
      </c>
      <c r="L231" t="s">
        <v>21</v>
      </c>
      <c r="M231" s="2">
        <v>148093.96</v>
      </c>
      <c r="N231" s="4">
        <v>45.286687059999998</v>
      </c>
      <c r="O231" s="5">
        <f>EnergyDemand__2_18[[#This Row],[Demand]]*EnergyDemand__2_18[[#This Row],[RRP AUD$]]</f>
        <v>6706684.8219961571</v>
      </c>
      <c r="P231" s="57">
        <f>IF(EnergyDemand__2_18[[#This Row],[School Day]]="Y",EnergyDemand__2_18[[#This Row],[Demand]],NA())</f>
        <v>148093.96</v>
      </c>
      <c r="Q231" s="57" t="e">
        <f>IF(EnergyDemand__2_18[[#This Row],[School Day]]="N",EnergyDemand__2_18[[#This Row],[Demand]],NA())</f>
        <v>#N/A</v>
      </c>
      <c r="R231" s="57" t="e">
        <f>IF(EnergyDemand__2_18[[#This Row],[Holiday]]="Y",EnergyDemand__2_18[[#This Row],[Demand]],NA())</f>
        <v>#N/A</v>
      </c>
      <c r="S231" s="57">
        <f>IF(AND( EnergyDemand__2_18[[#This Row],[Holiday]]="N", EnergyDemand__2_18[[#This Row],[Day ]] &lt;&gt; "Saturday", EnergyDemand__2_18[[#This Row],[Day ]] &lt;&gt; "Sunday"),EnergyDemand__2_18[[#This Row],[Demand]],NA())</f>
        <v>148093.96</v>
      </c>
    </row>
    <row r="232" spans="1:19" x14ac:dyDescent="0.3">
      <c r="A232" s="3">
        <v>42235</v>
      </c>
      <c r="B232" s="3" t="str">
        <f t="shared" si="3"/>
        <v>Q3-2015</v>
      </c>
      <c r="C232" t="s">
        <v>16</v>
      </c>
      <c r="D232">
        <v>34</v>
      </c>
      <c r="E232" t="s">
        <v>9</v>
      </c>
      <c r="F232">
        <v>2015</v>
      </c>
      <c r="G232">
        <v>5.5</v>
      </c>
      <c r="H232">
        <v>12.7</v>
      </c>
      <c r="I232">
        <v>10.199999999999999</v>
      </c>
      <c r="J232">
        <v>0</v>
      </c>
      <c r="K232" t="s">
        <v>22</v>
      </c>
      <c r="L232" t="s">
        <v>21</v>
      </c>
      <c r="M232" s="2">
        <v>144024.66</v>
      </c>
      <c r="N232" s="4">
        <v>39.23515304</v>
      </c>
      <c r="O232" s="5">
        <f>EnergyDemand__2_18[[#This Row],[Demand]]*EnergyDemand__2_18[[#This Row],[RRP AUD$]]</f>
        <v>5650829.5766339665</v>
      </c>
      <c r="P232" s="57">
        <f>IF(EnergyDemand__2_18[[#This Row],[School Day]]="Y",EnergyDemand__2_18[[#This Row],[Demand]],NA())</f>
        <v>144024.66</v>
      </c>
      <c r="Q232" s="57" t="e">
        <f>IF(EnergyDemand__2_18[[#This Row],[School Day]]="N",EnergyDemand__2_18[[#This Row],[Demand]],NA())</f>
        <v>#N/A</v>
      </c>
      <c r="R232" s="57" t="e">
        <f>IF(EnergyDemand__2_18[[#This Row],[Holiday]]="Y",EnergyDemand__2_18[[#This Row],[Demand]],NA())</f>
        <v>#N/A</v>
      </c>
      <c r="S232" s="57">
        <f>IF(AND( EnergyDemand__2_18[[#This Row],[Holiday]]="N", EnergyDemand__2_18[[#This Row],[Day ]] &lt;&gt; "Saturday", EnergyDemand__2_18[[#This Row],[Day ]] &lt;&gt; "Sunday"),EnergyDemand__2_18[[#This Row],[Demand]],NA())</f>
        <v>144024.66</v>
      </c>
    </row>
    <row r="233" spans="1:19" x14ac:dyDescent="0.3">
      <c r="A233" s="3">
        <v>42236</v>
      </c>
      <c r="B233" s="3" t="str">
        <f t="shared" si="3"/>
        <v>Q3-2015</v>
      </c>
      <c r="C233" t="s">
        <v>16</v>
      </c>
      <c r="D233">
        <v>34</v>
      </c>
      <c r="E233" t="s">
        <v>3</v>
      </c>
      <c r="F233">
        <v>2015</v>
      </c>
      <c r="G233">
        <v>6.1</v>
      </c>
      <c r="H233">
        <v>17.100000000000001</v>
      </c>
      <c r="I233">
        <v>12.7</v>
      </c>
      <c r="J233">
        <v>0</v>
      </c>
      <c r="K233" t="s">
        <v>22</v>
      </c>
      <c r="L233" t="s">
        <v>21</v>
      </c>
      <c r="M233" s="2">
        <v>131575.79</v>
      </c>
      <c r="N233" s="4">
        <v>30.545000609999999</v>
      </c>
      <c r="O233" s="5">
        <f>EnergyDemand__2_18[[#This Row],[Demand]]*EnergyDemand__2_18[[#This Row],[RRP AUD$]]</f>
        <v>4018982.5858112322</v>
      </c>
      <c r="P233" s="57">
        <f>IF(EnergyDemand__2_18[[#This Row],[School Day]]="Y",EnergyDemand__2_18[[#This Row],[Demand]],NA())</f>
        <v>131575.79</v>
      </c>
      <c r="Q233" s="57" t="e">
        <f>IF(EnergyDemand__2_18[[#This Row],[School Day]]="N",EnergyDemand__2_18[[#This Row],[Demand]],NA())</f>
        <v>#N/A</v>
      </c>
      <c r="R233" s="57" t="e">
        <f>IF(EnergyDemand__2_18[[#This Row],[Holiday]]="Y",EnergyDemand__2_18[[#This Row],[Demand]],NA())</f>
        <v>#N/A</v>
      </c>
      <c r="S233" s="57">
        <f>IF(AND( EnergyDemand__2_18[[#This Row],[Holiday]]="N", EnergyDemand__2_18[[#This Row],[Day ]] &lt;&gt; "Saturday", EnergyDemand__2_18[[#This Row],[Day ]] &lt;&gt; "Sunday"),EnergyDemand__2_18[[#This Row],[Demand]],NA())</f>
        <v>131575.79</v>
      </c>
    </row>
    <row r="234" spans="1:19" x14ac:dyDescent="0.3">
      <c r="A234" s="3">
        <v>42237</v>
      </c>
      <c r="B234" s="3" t="str">
        <f t="shared" si="3"/>
        <v>Q3-2015</v>
      </c>
      <c r="C234" t="s">
        <v>16</v>
      </c>
      <c r="D234">
        <v>34</v>
      </c>
      <c r="E234" t="s">
        <v>4</v>
      </c>
      <c r="F234">
        <v>2015</v>
      </c>
      <c r="G234">
        <v>10.9</v>
      </c>
      <c r="H234">
        <v>18.7</v>
      </c>
      <c r="I234">
        <v>4.0999999999999996</v>
      </c>
      <c r="J234">
        <v>0</v>
      </c>
      <c r="K234" t="s">
        <v>22</v>
      </c>
      <c r="L234" t="s">
        <v>21</v>
      </c>
      <c r="M234" s="2">
        <v>126570.47</v>
      </c>
      <c r="N234" s="4">
        <v>38.888472040000003</v>
      </c>
      <c r="O234" s="5">
        <f>EnergyDemand__2_18[[#This Row],[Demand]]*EnergyDemand__2_18[[#This Row],[RRP AUD$]]</f>
        <v>4922132.1836846592</v>
      </c>
      <c r="P234" s="57">
        <f>IF(EnergyDemand__2_18[[#This Row],[School Day]]="Y",EnergyDemand__2_18[[#This Row],[Demand]],NA())</f>
        <v>126570.47</v>
      </c>
      <c r="Q234" s="57" t="e">
        <f>IF(EnergyDemand__2_18[[#This Row],[School Day]]="N",EnergyDemand__2_18[[#This Row],[Demand]],NA())</f>
        <v>#N/A</v>
      </c>
      <c r="R234" s="57" t="e">
        <f>IF(EnergyDemand__2_18[[#This Row],[Holiday]]="Y",EnergyDemand__2_18[[#This Row],[Demand]],NA())</f>
        <v>#N/A</v>
      </c>
      <c r="S234" s="57">
        <f>IF(AND( EnergyDemand__2_18[[#This Row],[Holiday]]="N", EnergyDemand__2_18[[#This Row],[Day ]] &lt;&gt; "Saturday", EnergyDemand__2_18[[#This Row],[Day ]] &lt;&gt; "Sunday"),EnergyDemand__2_18[[#This Row],[Demand]],NA())</f>
        <v>126570.47</v>
      </c>
    </row>
    <row r="235" spans="1:19" x14ac:dyDescent="0.3">
      <c r="A235" s="3">
        <v>42238</v>
      </c>
      <c r="B235" s="3" t="str">
        <f t="shared" si="3"/>
        <v>Q3-2015</v>
      </c>
      <c r="C235" t="s">
        <v>16</v>
      </c>
      <c r="D235">
        <v>34</v>
      </c>
      <c r="E235" t="s">
        <v>5</v>
      </c>
      <c r="F235">
        <v>2015</v>
      </c>
      <c r="G235">
        <v>11.8</v>
      </c>
      <c r="H235">
        <v>18.8</v>
      </c>
      <c r="I235">
        <v>11.8</v>
      </c>
      <c r="J235">
        <v>0</v>
      </c>
      <c r="K235" t="s">
        <v>22</v>
      </c>
      <c r="L235" t="s">
        <v>21</v>
      </c>
      <c r="M235" s="2">
        <v>112275.15</v>
      </c>
      <c r="N235" s="4">
        <v>32.238321669999998</v>
      </c>
      <c r="O235" s="5">
        <f>EnergyDemand__2_18[[#This Row],[Demand]]*EnergyDemand__2_18[[#This Row],[RRP AUD$]]</f>
        <v>3619562.4012475</v>
      </c>
      <c r="P235" s="57">
        <f>IF(EnergyDemand__2_18[[#This Row],[School Day]]="Y",EnergyDemand__2_18[[#This Row],[Demand]],NA())</f>
        <v>112275.15</v>
      </c>
      <c r="Q235" s="57" t="e">
        <f>IF(EnergyDemand__2_18[[#This Row],[School Day]]="N",EnergyDemand__2_18[[#This Row],[Demand]],NA())</f>
        <v>#N/A</v>
      </c>
      <c r="R235" s="57" t="e">
        <f>IF(EnergyDemand__2_18[[#This Row],[Holiday]]="Y",EnergyDemand__2_18[[#This Row],[Demand]],NA())</f>
        <v>#N/A</v>
      </c>
      <c r="S2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36" spans="1:19" x14ac:dyDescent="0.3">
      <c r="A236" s="3">
        <v>42239</v>
      </c>
      <c r="B236" s="3" t="str">
        <f t="shared" si="3"/>
        <v>Q3-2015</v>
      </c>
      <c r="C236" t="s">
        <v>16</v>
      </c>
      <c r="D236">
        <v>34</v>
      </c>
      <c r="E236" t="s">
        <v>6</v>
      </c>
      <c r="F236">
        <v>2015</v>
      </c>
      <c r="G236">
        <v>7.9</v>
      </c>
      <c r="H236">
        <v>16.3</v>
      </c>
      <c r="I236">
        <v>13.1</v>
      </c>
      <c r="J236">
        <v>0</v>
      </c>
      <c r="K236" t="s">
        <v>22</v>
      </c>
      <c r="L236" t="s">
        <v>21</v>
      </c>
      <c r="M236" s="2">
        <v>111793.015</v>
      </c>
      <c r="N236" s="4">
        <v>29.441348720000001</v>
      </c>
      <c r="O236" s="5">
        <f>EnergyDemand__2_18[[#This Row],[Demand]]*EnergyDemand__2_18[[#This Row],[RRP AUD$]]</f>
        <v>3291337.1390751908</v>
      </c>
      <c r="P236" s="57">
        <f>IF(EnergyDemand__2_18[[#This Row],[School Day]]="Y",EnergyDemand__2_18[[#This Row],[Demand]],NA())</f>
        <v>111793.015</v>
      </c>
      <c r="Q236" s="57" t="e">
        <f>IF(EnergyDemand__2_18[[#This Row],[School Day]]="N",EnergyDemand__2_18[[#This Row],[Demand]],NA())</f>
        <v>#N/A</v>
      </c>
      <c r="R236" s="57" t="e">
        <f>IF(EnergyDemand__2_18[[#This Row],[Holiday]]="Y",EnergyDemand__2_18[[#This Row],[Demand]],NA())</f>
        <v>#N/A</v>
      </c>
      <c r="S2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37" spans="1:19" x14ac:dyDescent="0.3">
      <c r="A237" s="3">
        <v>42240</v>
      </c>
      <c r="B237" s="3" t="str">
        <f t="shared" si="3"/>
        <v>Q3-2015</v>
      </c>
      <c r="C237" t="s">
        <v>16</v>
      </c>
      <c r="D237">
        <v>35</v>
      </c>
      <c r="E237" t="s">
        <v>7</v>
      </c>
      <c r="F237">
        <v>2015</v>
      </c>
      <c r="G237">
        <v>8.5</v>
      </c>
      <c r="H237">
        <v>14.5</v>
      </c>
      <c r="I237">
        <v>9.6</v>
      </c>
      <c r="J237">
        <v>0</v>
      </c>
      <c r="K237" t="s">
        <v>22</v>
      </c>
      <c r="L237" t="s">
        <v>21</v>
      </c>
      <c r="M237" s="2">
        <v>128868.255</v>
      </c>
      <c r="N237" s="4">
        <v>26.612662889999999</v>
      </c>
      <c r="O237" s="5">
        <f>EnergyDemand__2_18[[#This Row],[Demand]]*EnergyDemand__2_18[[#This Row],[RRP AUD$]]</f>
        <v>3429527.4275375572</v>
      </c>
      <c r="P237" s="57">
        <f>IF(EnergyDemand__2_18[[#This Row],[School Day]]="Y",EnergyDemand__2_18[[#This Row],[Demand]],NA())</f>
        <v>128868.255</v>
      </c>
      <c r="Q237" s="57" t="e">
        <f>IF(EnergyDemand__2_18[[#This Row],[School Day]]="N",EnergyDemand__2_18[[#This Row],[Demand]],NA())</f>
        <v>#N/A</v>
      </c>
      <c r="R237" s="57" t="e">
        <f>IF(EnergyDemand__2_18[[#This Row],[Holiday]]="Y",EnergyDemand__2_18[[#This Row],[Demand]],NA())</f>
        <v>#N/A</v>
      </c>
      <c r="S237" s="57">
        <f>IF(AND( EnergyDemand__2_18[[#This Row],[Holiday]]="N", EnergyDemand__2_18[[#This Row],[Day ]] &lt;&gt; "Saturday", EnergyDemand__2_18[[#This Row],[Day ]] &lt;&gt; "Sunday"),EnergyDemand__2_18[[#This Row],[Demand]],NA())</f>
        <v>128868.255</v>
      </c>
    </row>
    <row r="238" spans="1:19" x14ac:dyDescent="0.3">
      <c r="A238" s="3">
        <v>42241</v>
      </c>
      <c r="B238" s="3" t="str">
        <f t="shared" si="3"/>
        <v>Q3-2015</v>
      </c>
      <c r="C238" t="s">
        <v>16</v>
      </c>
      <c r="D238">
        <v>35</v>
      </c>
      <c r="E238" t="s">
        <v>8</v>
      </c>
      <c r="F238">
        <v>2015</v>
      </c>
      <c r="G238">
        <v>9.5</v>
      </c>
      <c r="H238">
        <v>14.3</v>
      </c>
      <c r="I238">
        <v>8.1</v>
      </c>
      <c r="J238">
        <v>0</v>
      </c>
      <c r="K238" t="s">
        <v>22</v>
      </c>
      <c r="L238" t="s">
        <v>21</v>
      </c>
      <c r="M238" s="2">
        <v>135051.54500000001</v>
      </c>
      <c r="N238" s="4">
        <v>28.80467771</v>
      </c>
      <c r="O238" s="5">
        <f>EnergyDemand__2_18[[#This Row],[Demand]]*EnergyDemand__2_18[[#This Row],[RRP AUD$]]</f>
        <v>3890116.2279625623</v>
      </c>
      <c r="P238" s="57">
        <f>IF(EnergyDemand__2_18[[#This Row],[School Day]]="Y",EnergyDemand__2_18[[#This Row],[Demand]],NA())</f>
        <v>135051.54500000001</v>
      </c>
      <c r="Q238" s="57" t="e">
        <f>IF(EnergyDemand__2_18[[#This Row],[School Day]]="N",EnergyDemand__2_18[[#This Row],[Demand]],NA())</f>
        <v>#N/A</v>
      </c>
      <c r="R238" s="57" t="e">
        <f>IF(EnergyDemand__2_18[[#This Row],[Holiday]]="Y",EnergyDemand__2_18[[#This Row],[Demand]],NA())</f>
        <v>#N/A</v>
      </c>
      <c r="S238" s="57">
        <f>IF(AND( EnergyDemand__2_18[[#This Row],[Holiday]]="N", EnergyDemand__2_18[[#This Row],[Day ]] &lt;&gt; "Saturday", EnergyDemand__2_18[[#This Row],[Day ]] &lt;&gt; "Sunday"),EnergyDemand__2_18[[#This Row],[Demand]],NA())</f>
        <v>135051.54500000001</v>
      </c>
    </row>
    <row r="239" spans="1:19" x14ac:dyDescent="0.3">
      <c r="A239" s="3">
        <v>42242</v>
      </c>
      <c r="B239" s="3" t="str">
        <f t="shared" si="3"/>
        <v>Q3-2015</v>
      </c>
      <c r="C239" t="s">
        <v>16</v>
      </c>
      <c r="D239">
        <v>35</v>
      </c>
      <c r="E239" t="s">
        <v>9</v>
      </c>
      <c r="F239">
        <v>2015</v>
      </c>
      <c r="G239">
        <v>9.1999999999999993</v>
      </c>
      <c r="H239">
        <v>14.6</v>
      </c>
      <c r="I239">
        <v>7.8</v>
      </c>
      <c r="J239">
        <v>0.2</v>
      </c>
      <c r="K239" t="s">
        <v>22</v>
      </c>
      <c r="L239" t="s">
        <v>21</v>
      </c>
      <c r="M239" s="2">
        <v>135914.68</v>
      </c>
      <c r="N239" s="4">
        <v>37.131774679999999</v>
      </c>
      <c r="O239" s="5">
        <f>EnergyDemand__2_18[[#This Row],[Demand]]*EnergyDemand__2_18[[#This Row],[RRP AUD$]]</f>
        <v>5046753.2734643025</v>
      </c>
      <c r="P239" s="57">
        <f>IF(EnergyDemand__2_18[[#This Row],[School Day]]="Y",EnergyDemand__2_18[[#This Row],[Demand]],NA())</f>
        <v>135914.68</v>
      </c>
      <c r="Q239" s="57" t="e">
        <f>IF(EnergyDemand__2_18[[#This Row],[School Day]]="N",EnergyDemand__2_18[[#This Row],[Demand]],NA())</f>
        <v>#N/A</v>
      </c>
      <c r="R239" s="57" t="e">
        <f>IF(EnergyDemand__2_18[[#This Row],[Holiday]]="Y",EnergyDemand__2_18[[#This Row],[Demand]],NA())</f>
        <v>#N/A</v>
      </c>
      <c r="S239" s="57">
        <f>IF(AND( EnergyDemand__2_18[[#This Row],[Holiday]]="N", EnergyDemand__2_18[[#This Row],[Day ]] &lt;&gt; "Saturday", EnergyDemand__2_18[[#This Row],[Day ]] &lt;&gt; "Sunday"),EnergyDemand__2_18[[#This Row],[Demand]],NA())</f>
        <v>135914.68</v>
      </c>
    </row>
    <row r="240" spans="1:19" x14ac:dyDescent="0.3">
      <c r="A240" s="3">
        <v>42243</v>
      </c>
      <c r="B240" s="3" t="str">
        <f t="shared" si="3"/>
        <v>Q3-2015</v>
      </c>
      <c r="C240" t="s">
        <v>16</v>
      </c>
      <c r="D240">
        <v>35</v>
      </c>
      <c r="E240" t="s">
        <v>3</v>
      </c>
      <c r="F240">
        <v>2015</v>
      </c>
      <c r="G240">
        <v>9.8000000000000007</v>
      </c>
      <c r="H240">
        <v>11.7</v>
      </c>
      <c r="I240">
        <v>2.7</v>
      </c>
      <c r="J240">
        <v>0.8</v>
      </c>
      <c r="K240" t="s">
        <v>22</v>
      </c>
      <c r="L240" t="s">
        <v>21</v>
      </c>
      <c r="M240" s="2">
        <v>141159.76999999999</v>
      </c>
      <c r="N240" s="4">
        <v>41.605335449999998</v>
      </c>
      <c r="O240" s="5">
        <f>EnergyDemand__2_18[[#This Row],[Demand]]*EnergyDemand__2_18[[#This Row],[RRP AUD$]]</f>
        <v>5872999.5828948459</v>
      </c>
      <c r="P240" s="57">
        <f>IF(EnergyDemand__2_18[[#This Row],[School Day]]="Y",EnergyDemand__2_18[[#This Row],[Demand]],NA())</f>
        <v>141159.76999999999</v>
      </c>
      <c r="Q240" s="57" t="e">
        <f>IF(EnergyDemand__2_18[[#This Row],[School Day]]="N",EnergyDemand__2_18[[#This Row],[Demand]],NA())</f>
        <v>#N/A</v>
      </c>
      <c r="R240" s="57" t="e">
        <f>IF(EnergyDemand__2_18[[#This Row],[Holiday]]="Y",EnergyDemand__2_18[[#This Row],[Demand]],NA())</f>
        <v>#N/A</v>
      </c>
      <c r="S240" s="57">
        <f>IF(AND( EnergyDemand__2_18[[#This Row],[Holiday]]="N", EnergyDemand__2_18[[#This Row],[Day ]] &lt;&gt; "Saturday", EnergyDemand__2_18[[#This Row],[Day ]] &lt;&gt; "Sunday"),EnergyDemand__2_18[[#This Row],[Demand]],NA())</f>
        <v>141159.76999999999</v>
      </c>
    </row>
    <row r="241" spans="1:19" x14ac:dyDescent="0.3">
      <c r="A241" s="3">
        <v>42244</v>
      </c>
      <c r="B241" s="3" t="str">
        <f t="shared" si="3"/>
        <v>Q3-2015</v>
      </c>
      <c r="C241" t="s">
        <v>16</v>
      </c>
      <c r="D241">
        <v>35</v>
      </c>
      <c r="E241" t="s">
        <v>4</v>
      </c>
      <c r="F241">
        <v>2015</v>
      </c>
      <c r="G241">
        <v>8.1</v>
      </c>
      <c r="H241">
        <v>13.2</v>
      </c>
      <c r="I241">
        <v>12.2</v>
      </c>
      <c r="J241">
        <v>17.399999999999999</v>
      </c>
      <c r="K241" t="s">
        <v>22</v>
      </c>
      <c r="L241" t="s">
        <v>21</v>
      </c>
      <c r="M241" s="2">
        <v>134755.505</v>
      </c>
      <c r="N241" s="4">
        <v>38.179120070000003</v>
      </c>
      <c r="O241" s="5">
        <f>EnergyDemand__2_18[[#This Row],[Demand]]*EnergyDemand__2_18[[#This Row],[RRP AUD$]]</f>
        <v>5144846.6054884857</v>
      </c>
      <c r="P241" s="57">
        <f>IF(EnergyDemand__2_18[[#This Row],[School Day]]="Y",EnergyDemand__2_18[[#This Row],[Demand]],NA())</f>
        <v>134755.505</v>
      </c>
      <c r="Q241" s="57" t="e">
        <f>IF(EnergyDemand__2_18[[#This Row],[School Day]]="N",EnergyDemand__2_18[[#This Row],[Demand]],NA())</f>
        <v>#N/A</v>
      </c>
      <c r="R241" s="57" t="e">
        <f>IF(EnergyDemand__2_18[[#This Row],[Holiday]]="Y",EnergyDemand__2_18[[#This Row],[Demand]],NA())</f>
        <v>#N/A</v>
      </c>
      <c r="S241" s="57">
        <f>IF(AND( EnergyDemand__2_18[[#This Row],[Holiday]]="N", EnergyDemand__2_18[[#This Row],[Day ]] &lt;&gt; "Saturday", EnergyDemand__2_18[[#This Row],[Day ]] &lt;&gt; "Sunday"),EnergyDemand__2_18[[#This Row],[Demand]],NA())</f>
        <v>134755.505</v>
      </c>
    </row>
    <row r="242" spans="1:19" x14ac:dyDescent="0.3">
      <c r="A242" s="3">
        <v>42245</v>
      </c>
      <c r="B242" s="3" t="str">
        <f t="shared" si="3"/>
        <v>Q3-2015</v>
      </c>
      <c r="C242" t="s">
        <v>16</v>
      </c>
      <c r="D242">
        <v>35</v>
      </c>
      <c r="E242" t="s">
        <v>5</v>
      </c>
      <c r="F242">
        <v>2015</v>
      </c>
      <c r="G242">
        <v>6.3</v>
      </c>
      <c r="H242">
        <v>11.7</v>
      </c>
      <c r="I242">
        <v>9.1</v>
      </c>
      <c r="J242">
        <v>1.8</v>
      </c>
      <c r="K242" t="s">
        <v>22</v>
      </c>
      <c r="L242" t="s">
        <v>21</v>
      </c>
      <c r="M242" s="2">
        <v>124448.5</v>
      </c>
      <c r="N242" s="4">
        <v>35.474513610000002</v>
      </c>
      <c r="O242" s="5">
        <f>EnergyDemand__2_18[[#This Row],[Demand]]*EnergyDemand__2_18[[#This Row],[RRP AUD$]]</f>
        <v>4414750.0069940854</v>
      </c>
      <c r="P242" s="57">
        <f>IF(EnergyDemand__2_18[[#This Row],[School Day]]="Y",EnergyDemand__2_18[[#This Row],[Demand]],NA())</f>
        <v>124448.5</v>
      </c>
      <c r="Q242" s="57" t="e">
        <f>IF(EnergyDemand__2_18[[#This Row],[School Day]]="N",EnergyDemand__2_18[[#This Row],[Demand]],NA())</f>
        <v>#N/A</v>
      </c>
      <c r="R242" s="57" t="e">
        <f>IF(EnergyDemand__2_18[[#This Row],[Holiday]]="Y",EnergyDemand__2_18[[#This Row],[Demand]],NA())</f>
        <v>#N/A</v>
      </c>
      <c r="S2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43" spans="1:19" x14ac:dyDescent="0.3">
      <c r="A243" s="3">
        <v>42246</v>
      </c>
      <c r="B243" s="3" t="str">
        <f t="shared" si="3"/>
        <v>Q3-2015</v>
      </c>
      <c r="C243" t="s">
        <v>16</v>
      </c>
      <c r="D243">
        <v>35</v>
      </c>
      <c r="E243" t="s">
        <v>6</v>
      </c>
      <c r="F243">
        <v>2015</v>
      </c>
      <c r="G243">
        <v>7.9</v>
      </c>
      <c r="H243">
        <v>12.5</v>
      </c>
      <c r="I243">
        <v>14.3</v>
      </c>
      <c r="J243">
        <v>2.2000000000000002</v>
      </c>
      <c r="K243" t="s">
        <v>22</v>
      </c>
      <c r="L243" t="s">
        <v>21</v>
      </c>
      <c r="M243" s="2">
        <v>116744.215</v>
      </c>
      <c r="N243" s="4">
        <v>42.414179560000001</v>
      </c>
      <c r="O243" s="5">
        <f>EnergyDemand__2_18[[#This Row],[Demand]]*EnergyDemand__2_18[[#This Row],[RRP AUD$]]</f>
        <v>4951610.0976012452</v>
      </c>
      <c r="P243" s="57">
        <f>IF(EnergyDemand__2_18[[#This Row],[School Day]]="Y",EnergyDemand__2_18[[#This Row],[Demand]],NA())</f>
        <v>116744.215</v>
      </c>
      <c r="Q243" s="57" t="e">
        <f>IF(EnergyDemand__2_18[[#This Row],[School Day]]="N",EnergyDemand__2_18[[#This Row],[Demand]],NA())</f>
        <v>#N/A</v>
      </c>
      <c r="R243" s="57" t="e">
        <f>IF(EnergyDemand__2_18[[#This Row],[Holiday]]="Y",EnergyDemand__2_18[[#This Row],[Demand]],NA())</f>
        <v>#N/A</v>
      </c>
      <c r="S2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44" spans="1:19" x14ac:dyDescent="0.3">
      <c r="A244" s="3">
        <v>42247</v>
      </c>
      <c r="B244" s="3" t="str">
        <f t="shared" si="3"/>
        <v>Q3-2015</v>
      </c>
      <c r="C244" t="s">
        <v>16</v>
      </c>
      <c r="D244">
        <v>36</v>
      </c>
      <c r="E244" t="s">
        <v>7</v>
      </c>
      <c r="F244">
        <v>2015</v>
      </c>
      <c r="G244">
        <v>8.1</v>
      </c>
      <c r="H244">
        <v>13</v>
      </c>
      <c r="I244">
        <v>11.5</v>
      </c>
      <c r="J244">
        <v>0</v>
      </c>
      <c r="K244" t="s">
        <v>22</v>
      </c>
      <c r="L244" t="s">
        <v>21</v>
      </c>
      <c r="M244" s="2">
        <v>137724.89499999999</v>
      </c>
      <c r="N244" s="4">
        <v>50.273287490000001</v>
      </c>
      <c r="O244" s="5">
        <f>EnergyDemand__2_18[[#This Row],[Demand]]*EnergyDemand__2_18[[#This Row],[RRP AUD$]]</f>
        <v>6923883.2408650629</v>
      </c>
      <c r="P244" s="57">
        <f>IF(EnergyDemand__2_18[[#This Row],[School Day]]="Y",EnergyDemand__2_18[[#This Row],[Demand]],NA())</f>
        <v>137724.89499999999</v>
      </c>
      <c r="Q244" s="57" t="e">
        <f>IF(EnergyDemand__2_18[[#This Row],[School Day]]="N",EnergyDemand__2_18[[#This Row],[Demand]],NA())</f>
        <v>#N/A</v>
      </c>
      <c r="R244" s="57" t="e">
        <f>IF(EnergyDemand__2_18[[#This Row],[Holiday]]="Y",EnergyDemand__2_18[[#This Row],[Demand]],NA())</f>
        <v>#N/A</v>
      </c>
      <c r="S244" s="57">
        <f>IF(AND( EnergyDemand__2_18[[#This Row],[Holiday]]="N", EnergyDemand__2_18[[#This Row],[Day ]] &lt;&gt; "Saturday", EnergyDemand__2_18[[#This Row],[Day ]] &lt;&gt; "Sunday"),EnergyDemand__2_18[[#This Row],[Demand]],NA())</f>
        <v>137724.89499999999</v>
      </c>
    </row>
    <row r="245" spans="1:19" x14ac:dyDescent="0.3">
      <c r="A245" s="3">
        <v>42248</v>
      </c>
      <c r="B245" s="3" t="str">
        <f t="shared" si="3"/>
        <v>Q3-2015</v>
      </c>
      <c r="C245" t="s">
        <v>17</v>
      </c>
      <c r="D245">
        <v>36</v>
      </c>
      <c r="E245" t="s">
        <v>8</v>
      </c>
      <c r="F245">
        <v>2015</v>
      </c>
      <c r="G245">
        <v>5.0999999999999996</v>
      </c>
      <c r="H245">
        <v>16.2</v>
      </c>
      <c r="I245">
        <v>15.7</v>
      </c>
      <c r="J245">
        <v>0</v>
      </c>
      <c r="K245" t="s">
        <v>22</v>
      </c>
      <c r="L245" t="s">
        <v>21</v>
      </c>
      <c r="M245" s="2">
        <v>134116.76999999999</v>
      </c>
      <c r="N245" s="4">
        <v>50.145784390000003</v>
      </c>
      <c r="O245" s="5">
        <f>EnergyDemand__2_18[[#This Row],[Demand]]*EnergyDemand__2_18[[#This Row],[RRP AUD$]]</f>
        <v>6725390.6315032197</v>
      </c>
      <c r="P245" s="57">
        <f>IF(EnergyDemand__2_18[[#This Row],[School Day]]="Y",EnergyDemand__2_18[[#This Row],[Demand]],NA())</f>
        <v>134116.76999999999</v>
      </c>
      <c r="Q245" s="57" t="e">
        <f>IF(EnergyDemand__2_18[[#This Row],[School Day]]="N",EnergyDemand__2_18[[#This Row],[Demand]],NA())</f>
        <v>#N/A</v>
      </c>
      <c r="R245" s="57" t="e">
        <f>IF(EnergyDemand__2_18[[#This Row],[Holiday]]="Y",EnergyDemand__2_18[[#This Row],[Demand]],NA())</f>
        <v>#N/A</v>
      </c>
      <c r="S245" s="57">
        <f>IF(AND( EnergyDemand__2_18[[#This Row],[Holiday]]="N", EnergyDemand__2_18[[#This Row],[Day ]] &lt;&gt; "Saturday", EnergyDemand__2_18[[#This Row],[Day ]] &lt;&gt; "Sunday"),EnergyDemand__2_18[[#This Row],[Demand]],NA())</f>
        <v>134116.76999999999</v>
      </c>
    </row>
    <row r="246" spans="1:19" x14ac:dyDescent="0.3">
      <c r="A246" s="3">
        <v>42249</v>
      </c>
      <c r="B246" s="3" t="str">
        <f t="shared" si="3"/>
        <v>Q3-2015</v>
      </c>
      <c r="C246" t="s">
        <v>17</v>
      </c>
      <c r="D246">
        <v>36</v>
      </c>
      <c r="E246" t="s">
        <v>9</v>
      </c>
      <c r="F246">
        <v>2015</v>
      </c>
      <c r="G246">
        <v>8</v>
      </c>
      <c r="H246">
        <v>18.8</v>
      </c>
      <c r="I246">
        <v>10.5</v>
      </c>
      <c r="J246">
        <v>0</v>
      </c>
      <c r="K246" t="s">
        <v>22</v>
      </c>
      <c r="L246" t="s">
        <v>21</v>
      </c>
      <c r="M246" s="2">
        <v>132794.715</v>
      </c>
      <c r="N246" s="4">
        <v>49.03831254</v>
      </c>
      <c r="O246" s="5">
        <f>EnergyDemand__2_18[[#This Row],[Demand]]*EnergyDemand__2_18[[#This Row],[RRP AUD$]]</f>
        <v>6512028.7378302263</v>
      </c>
      <c r="P246" s="57">
        <f>IF(EnergyDemand__2_18[[#This Row],[School Day]]="Y",EnergyDemand__2_18[[#This Row],[Demand]],NA())</f>
        <v>132794.715</v>
      </c>
      <c r="Q246" s="57" t="e">
        <f>IF(EnergyDemand__2_18[[#This Row],[School Day]]="N",EnergyDemand__2_18[[#This Row],[Demand]],NA())</f>
        <v>#N/A</v>
      </c>
      <c r="R246" s="57" t="e">
        <f>IF(EnergyDemand__2_18[[#This Row],[Holiday]]="Y",EnergyDemand__2_18[[#This Row],[Demand]],NA())</f>
        <v>#N/A</v>
      </c>
      <c r="S246" s="57">
        <f>IF(AND( EnergyDemand__2_18[[#This Row],[Holiday]]="N", EnergyDemand__2_18[[#This Row],[Day ]] &lt;&gt; "Saturday", EnergyDemand__2_18[[#This Row],[Day ]] &lt;&gt; "Sunday"),EnergyDemand__2_18[[#This Row],[Demand]],NA())</f>
        <v>132794.715</v>
      </c>
    </row>
    <row r="247" spans="1:19" x14ac:dyDescent="0.3">
      <c r="A247" s="3">
        <v>42250</v>
      </c>
      <c r="B247" s="3" t="str">
        <f t="shared" si="3"/>
        <v>Q3-2015</v>
      </c>
      <c r="C247" t="s">
        <v>17</v>
      </c>
      <c r="D247">
        <v>36</v>
      </c>
      <c r="E247" t="s">
        <v>3</v>
      </c>
      <c r="F247">
        <v>2015</v>
      </c>
      <c r="G247">
        <v>10.6</v>
      </c>
      <c r="H247">
        <v>14</v>
      </c>
      <c r="I247">
        <v>8</v>
      </c>
      <c r="J247">
        <v>4.4000000000000004</v>
      </c>
      <c r="K247" t="s">
        <v>22</v>
      </c>
      <c r="L247" t="s">
        <v>21</v>
      </c>
      <c r="M247" s="2">
        <v>132096.33499999999</v>
      </c>
      <c r="N247" s="4">
        <v>45.546264669999999</v>
      </c>
      <c r="O247" s="5">
        <f>EnergyDemand__2_18[[#This Row],[Demand]]*EnergyDemand__2_18[[#This Row],[RRP AUD$]]</f>
        <v>6016494.6358469836</v>
      </c>
      <c r="P247" s="57">
        <f>IF(EnergyDemand__2_18[[#This Row],[School Day]]="Y",EnergyDemand__2_18[[#This Row],[Demand]],NA())</f>
        <v>132096.33499999999</v>
      </c>
      <c r="Q247" s="57" t="e">
        <f>IF(EnergyDemand__2_18[[#This Row],[School Day]]="N",EnergyDemand__2_18[[#This Row],[Demand]],NA())</f>
        <v>#N/A</v>
      </c>
      <c r="R247" s="57" t="e">
        <f>IF(EnergyDemand__2_18[[#This Row],[Holiday]]="Y",EnergyDemand__2_18[[#This Row],[Demand]],NA())</f>
        <v>#N/A</v>
      </c>
      <c r="S247" s="57">
        <f>IF(AND( EnergyDemand__2_18[[#This Row],[Holiday]]="N", EnergyDemand__2_18[[#This Row],[Day ]] &lt;&gt; "Saturday", EnergyDemand__2_18[[#This Row],[Day ]] &lt;&gt; "Sunday"),EnergyDemand__2_18[[#This Row],[Demand]],NA())</f>
        <v>132096.33499999999</v>
      </c>
    </row>
    <row r="248" spans="1:19" x14ac:dyDescent="0.3">
      <c r="A248" s="3">
        <v>42251</v>
      </c>
      <c r="B248" s="3" t="str">
        <f t="shared" si="3"/>
        <v>Q3-2015</v>
      </c>
      <c r="C248" t="s">
        <v>17</v>
      </c>
      <c r="D248">
        <v>36</v>
      </c>
      <c r="E248" t="s">
        <v>4</v>
      </c>
      <c r="F248">
        <v>2015</v>
      </c>
      <c r="G248">
        <v>8.6999999999999993</v>
      </c>
      <c r="H248">
        <v>13.7</v>
      </c>
      <c r="I248">
        <v>13</v>
      </c>
      <c r="J248">
        <v>0</v>
      </c>
      <c r="K248" t="s">
        <v>22</v>
      </c>
      <c r="L248" t="s">
        <v>21</v>
      </c>
      <c r="M248" s="2">
        <v>131384.88</v>
      </c>
      <c r="N248" s="4">
        <v>65.73690671</v>
      </c>
      <c r="O248" s="5">
        <f>EnergyDemand__2_18[[#This Row],[Demand]]*EnergyDemand__2_18[[#This Row],[RRP AUD$]]</f>
        <v>8636835.5996645447</v>
      </c>
      <c r="P248" s="57">
        <f>IF(EnergyDemand__2_18[[#This Row],[School Day]]="Y",EnergyDemand__2_18[[#This Row],[Demand]],NA())</f>
        <v>131384.88</v>
      </c>
      <c r="Q248" s="57" t="e">
        <f>IF(EnergyDemand__2_18[[#This Row],[School Day]]="N",EnergyDemand__2_18[[#This Row],[Demand]],NA())</f>
        <v>#N/A</v>
      </c>
      <c r="R248" s="57" t="e">
        <f>IF(EnergyDemand__2_18[[#This Row],[Holiday]]="Y",EnergyDemand__2_18[[#This Row],[Demand]],NA())</f>
        <v>#N/A</v>
      </c>
      <c r="S248" s="57">
        <f>IF(AND( EnergyDemand__2_18[[#This Row],[Holiday]]="N", EnergyDemand__2_18[[#This Row],[Day ]] &lt;&gt; "Saturday", EnergyDemand__2_18[[#This Row],[Day ]] &lt;&gt; "Sunday"),EnergyDemand__2_18[[#This Row],[Demand]],NA())</f>
        <v>131384.88</v>
      </c>
    </row>
    <row r="249" spans="1:19" x14ac:dyDescent="0.3">
      <c r="A249" s="3">
        <v>42252</v>
      </c>
      <c r="B249" s="3" t="str">
        <f t="shared" si="3"/>
        <v>Q3-2015</v>
      </c>
      <c r="C249" t="s">
        <v>17</v>
      </c>
      <c r="D249">
        <v>36</v>
      </c>
      <c r="E249" t="s">
        <v>5</v>
      </c>
      <c r="F249">
        <v>2015</v>
      </c>
      <c r="G249">
        <v>10.199999999999999</v>
      </c>
      <c r="H249">
        <v>14</v>
      </c>
      <c r="I249">
        <v>14.8</v>
      </c>
      <c r="J249">
        <v>0</v>
      </c>
      <c r="K249" t="s">
        <v>22</v>
      </c>
      <c r="L249" t="s">
        <v>21</v>
      </c>
      <c r="M249" s="2">
        <v>115799.32</v>
      </c>
      <c r="N249" s="4">
        <v>57.177569200000001</v>
      </c>
      <c r="O249" s="5">
        <f>EnergyDemand__2_18[[#This Row],[Demand]]*EnergyDemand__2_18[[#This Row],[RRP AUD$]]</f>
        <v>6621123.6326129446</v>
      </c>
      <c r="P249" s="57">
        <f>IF(EnergyDemand__2_18[[#This Row],[School Day]]="Y",EnergyDemand__2_18[[#This Row],[Demand]],NA())</f>
        <v>115799.32</v>
      </c>
      <c r="Q249" s="57" t="e">
        <f>IF(EnergyDemand__2_18[[#This Row],[School Day]]="N",EnergyDemand__2_18[[#This Row],[Demand]],NA())</f>
        <v>#N/A</v>
      </c>
      <c r="R249" s="57" t="e">
        <f>IF(EnergyDemand__2_18[[#This Row],[Holiday]]="Y",EnergyDemand__2_18[[#This Row],[Demand]],NA())</f>
        <v>#N/A</v>
      </c>
      <c r="S2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50" spans="1:19" x14ac:dyDescent="0.3">
      <c r="A250" s="3">
        <v>42253</v>
      </c>
      <c r="B250" s="3" t="str">
        <f t="shared" si="3"/>
        <v>Q3-2015</v>
      </c>
      <c r="C250" t="s">
        <v>17</v>
      </c>
      <c r="D250">
        <v>36</v>
      </c>
      <c r="E250" t="s">
        <v>6</v>
      </c>
      <c r="F250">
        <v>2015</v>
      </c>
      <c r="G250">
        <v>5.8</v>
      </c>
      <c r="H250">
        <v>16.600000000000001</v>
      </c>
      <c r="I250">
        <v>11.8</v>
      </c>
      <c r="J250">
        <v>0</v>
      </c>
      <c r="K250" t="s">
        <v>22</v>
      </c>
      <c r="L250" t="s">
        <v>21</v>
      </c>
      <c r="M250" s="2">
        <v>109641.375</v>
      </c>
      <c r="N250" s="4">
        <v>40.581765519999998</v>
      </c>
      <c r="O250" s="5">
        <f>EnergyDemand__2_18[[#This Row],[Demand]]*EnergyDemand__2_18[[#This Row],[RRP AUD$]]</f>
        <v>4449440.5715403901</v>
      </c>
      <c r="P250" s="57">
        <f>IF(EnergyDemand__2_18[[#This Row],[School Day]]="Y",EnergyDemand__2_18[[#This Row],[Demand]],NA())</f>
        <v>109641.375</v>
      </c>
      <c r="Q250" s="57" t="e">
        <f>IF(EnergyDemand__2_18[[#This Row],[School Day]]="N",EnergyDemand__2_18[[#This Row],[Demand]],NA())</f>
        <v>#N/A</v>
      </c>
      <c r="R250" s="57" t="e">
        <f>IF(EnergyDemand__2_18[[#This Row],[Holiday]]="Y",EnergyDemand__2_18[[#This Row],[Demand]],NA())</f>
        <v>#N/A</v>
      </c>
      <c r="S2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51" spans="1:19" x14ac:dyDescent="0.3">
      <c r="A251" s="3">
        <v>42254</v>
      </c>
      <c r="B251" s="3" t="str">
        <f t="shared" si="3"/>
        <v>Q3-2015</v>
      </c>
      <c r="C251" t="s">
        <v>17</v>
      </c>
      <c r="D251">
        <v>37</v>
      </c>
      <c r="E251" t="s">
        <v>7</v>
      </c>
      <c r="F251">
        <v>2015</v>
      </c>
      <c r="G251">
        <v>8.9</v>
      </c>
      <c r="H251">
        <v>13.6</v>
      </c>
      <c r="I251">
        <v>9.1999999999999993</v>
      </c>
      <c r="J251">
        <v>3.6</v>
      </c>
      <c r="K251" t="s">
        <v>22</v>
      </c>
      <c r="L251" t="s">
        <v>21</v>
      </c>
      <c r="M251" s="2">
        <v>131619.36499999999</v>
      </c>
      <c r="N251" s="4">
        <v>38.52697878</v>
      </c>
      <c r="O251" s="5">
        <f>EnergyDemand__2_18[[#This Row],[Demand]]*EnergyDemand__2_18[[#This Row],[RRP AUD$]]</f>
        <v>5070896.4823920745</v>
      </c>
      <c r="P251" s="57">
        <f>IF(EnergyDemand__2_18[[#This Row],[School Day]]="Y",EnergyDemand__2_18[[#This Row],[Demand]],NA())</f>
        <v>131619.36499999999</v>
      </c>
      <c r="Q251" s="57" t="e">
        <f>IF(EnergyDemand__2_18[[#This Row],[School Day]]="N",EnergyDemand__2_18[[#This Row],[Demand]],NA())</f>
        <v>#N/A</v>
      </c>
      <c r="R251" s="57" t="e">
        <f>IF(EnergyDemand__2_18[[#This Row],[Holiday]]="Y",EnergyDemand__2_18[[#This Row],[Demand]],NA())</f>
        <v>#N/A</v>
      </c>
      <c r="S251" s="57">
        <f>IF(AND( EnergyDemand__2_18[[#This Row],[Holiday]]="N", EnergyDemand__2_18[[#This Row],[Day ]] &lt;&gt; "Saturday", EnergyDemand__2_18[[#This Row],[Day ]] &lt;&gt; "Sunday"),EnergyDemand__2_18[[#This Row],[Demand]],NA())</f>
        <v>131619.36499999999</v>
      </c>
    </row>
    <row r="252" spans="1:19" x14ac:dyDescent="0.3">
      <c r="A252" s="3">
        <v>42255</v>
      </c>
      <c r="B252" s="3" t="str">
        <f t="shared" si="3"/>
        <v>Q3-2015</v>
      </c>
      <c r="C252" t="s">
        <v>17</v>
      </c>
      <c r="D252">
        <v>37</v>
      </c>
      <c r="E252" t="s">
        <v>8</v>
      </c>
      <c r="F252">
        <v>2015</v>
      </c>
      <c r="G252">
        <v>8.8000000000000007</v>
      </c>
      <c r="H252">
        <v>12.8</v>
      </c>
      <c r="I252">
        <v>11.1</v>
      </c>
      <c r="J252">
        <v>2</v>
      </c>
      <c r="K252" t="s">
        <v>22</v>
      </c>
      <c r="L252" t="s">
        <v>21</v>
      </c>
      <c r="M252" s="2">
        <v>136340.70000000001</v>
      </c>
      <c r="N252" s="4">
        <v>41.710381609999999</v>
      </c>
      <c r="O252" s="5">
        <f>EnergyDemand__2_18[[#This Row],[Demand]]*EnergyDemand__2_18[[#This Row],[RRP AUD$]]</f>
        <v>5686822.6259745276</v>
      </c>
      <c r="P252" s="57">
        <f>IF(EnergyDemand__2_18[[#This Row],[School Day]]="Y",EnergyDemand__2_18[[#This Row],[Demand]],NA())</f>
        <v>136340.70000000001</v>
      </c>
      <c r="Q252" s="57" t="e">
        <f>IF(EnergyDemand__2_18[[#This Row],[School Day]]="N",EnergyDemand__2_18[[#This Row],[Demand]],NA())</f>
        <v>#N/A</v>
      </c>
      <c r="R252" s="57" t="e">
        <f>IF(EnergyDemand__2_18[[#This Row],[Holiday]]="Y",EnergyDemand__2_18[[#This Row],[Demand]],NA())</f>
        <v>#N/A</v>
      </c>
      <c r="S252" s="57">
        <f>IF(AND( EnergyDemand__2_18[[#This Row],[Holiday]]="N", EnergyDemand__2_18[[#This Row],[Day ]] &lt;&gt; "Saturday", EnergyDemand__2_18[[#This Row],[Day ]] &lt;&gt; "Sunday"),EnergyDemand__2_18[[#This Row],[Demand]],NA())</f>
        <v>136340.70000000001</v>
      </c>
    </row>
    <row r="253" spans="1:19" x14ac:dyDescent="0.3">
      <c r="A253" s="3">
        <v>42256</v>
      </c>
      <c r="B253" s="3" t="str">
        <f t="shared" si="3"/>
        <v>Q3-2015</v>
      </c>
      <c r="C253" t="s">
        <v>17</v>
      </c>
      <c r="D253">
        <v>37</v>
      </c>
      <c r="E253" t="s">
        <v>9</v>
      </c>
      <c r="F253">
        <v>2015</v>
      </c>
      <c r="G253">
        <v>10</v>
      </c>
      <c r="H253">
        <v>15.3</v>
      </c>
      <c r="I253">
        <v>11.4</v>
      </c>
      <c r="J253">
        <v>0</v>
      </c>
      <c r="K253" t="s">
        <v>22</v>
      </c>
      <c r="L253" t="s">
        <v>21</v>
      </c>
      <c r="M253" s="2">
        <v>132977.45000000001</v>
      </c>
      <c r="N253" s="4">
        <v>48.128104839999999</v>
      </c>
      <c r="O253" s="5">
        <f>EnergyDemand__2_18[[#This Row],[Demand]]*EnergyDemand__2_18[[#This Row],[RRP AUD$]]</f>
        <v>6399952.6549558584</v>
      </c>
      <c r="P253" s="57">
        <f>IF(EnergyDemand__2_18[[#This Row],[School Day]]="Y",EnergyDemand__2_18[[#This Row],[Demand]],NA())</f>
        <v>132977.45000000001</v>
      </c>
      <c r="Q253" s="57" t="e">
        <f>IF(EnergyDemand__2_18[[#This Row],[School Day]]="N",EnergyDemand__2_18[[#This Row],[Demand]],NA())</f>
        <v>#N/A</v>
      </c>
      <c r="R253" s="57" t="e">
        <f>IF(EnergyDemand__2_18[[#This Row],[Holiday]]="Y",EnergyDemand__2_18[[#This Row],[Demand]],NA())</f>
        <v>#N/A</v>
      </c>
      <c r="S253" s="57">
        <f>IF(AND( EnergyDemand__2_18[[#This Row],[Holiday]]="N", EnergyDemand__2_18[[#This Row],[Day ]] &lt;&gt; "Saturday", EnergyDemand__2_18[[#This Row],[Day ]] &lt;&gt; "Sunday"),EnergyDemand__2_18[[#This Row],[Demand]],NA())</f>
        <v>132977.45000000001</v>
      </c>
    </row>
    <row r="254" spans="1:19" x14ac:dyDescent="0.3">
      <c r="A254" s="3">
        <v>42257</v>
      </c>
      <c r="B254" s="3" t="str">
        <f t="shared" si="3"/>
        <v>Q3-2015</v>
      </c>
      <c r="C254" t="s">
        <v>17</v>
      </c>
      <c r="D254">
        <v>37</v>
      </c>
      <c r="E254" t="s">
        <v>3</v>
      </c>
      <c r="F254">
        <v>2015</v>
      </c>
      <c r="G254">
        <v>10</v>
      </c>
      <c r="H254">
        <v>15.7</v>
      </c>
      <c r="I254">
        <v>17.3</v>
      </c>
      <c r="J254">
        <v>0</v>
      </c>
      <c r="K254" t="s">
        <v>22</v>
      </c>
      <c r="L254" t="s">
        <v>21</v>
      </c>
      <c r="M254" s="2">
        <v>133541.98000000001</v>
      </c>
      <c r="N254" s="4">
        <v>48.919566619999998</v>
      </c>
      <c r="O254" s="5">
        <f>EnergyDemand__2_18[[#This Row],[Demand]]*EnergyDemand__2_18[[#This Row],[RRP AUD$]]</f>
        <v>6532815.7871767078</v>
      </c>
      <c r="P254" s="57">
        <f>IF(EnergyDemand__2_18[[#This Row],[School Day]]="Y",EnergyDemand__2_18[[#This Row],[Demand]],NA())</f>
        <v>133541.98000000001</v>
      </c>
      <c r="Q254" s="57" t="e">
        <f>IF(EnergyDemand__2_18[[#This Row],[School Day]]="N",EnergyDemand__2_18[[#This Row],[Demand]],NA())</f>
        <v>#N/A</v>
      </c>
      <c r="R254" s="57" t="e">
        <f>IF(EnergyDemand__2_18[[#This Row],[Holiday]]="Y",EnergyDemand__2_18[[#This Row],[Demand]],NA())</f>
        <v>#N/A</v>
      </c>
      <c r="S254" s="57">
        <f>IF(AND( EnergyDemand__2_18[[#This Row],[Holiday]]="N", EnergyDemand__2_18[[#This Row],[Day ]] &lt;&gt; "Saturday", EnergyDemand__2_18[[#This Row],[Day ]] &lt;&gt; "Sunday"),EnergyDemand__2_18[[#This Row],[Demand]],NA())</f>
        <v>133541.98000000001</v>
      </c>
    </row>
    <row r="255" spans="1:19" x14ac:dyDescent="0.3">
      <c r="A255" s="3">
        <v>42258</v>
      </c>
      <c r="B255" s="3" t="str">
        <f t="shared" si="3"/>
        <v>Q3-2015</v>
      </c>
      <c r="C255" t="s">
        <v>17</v>
      </c>
      <c r="D255">
        <v>37</v>
      </c>
      <c r="E255" t="s">
        <v>4</v>
      </c>
      <c r="F255">
        <v>2015</v>
      </c>
      <c r="G255">
        <v>5.0999999999999996</v>
      </c>
      <c r="H255">
        <v>20.100000000000001</v>
      </c>
      <c r="I255">
        <v>17.7</v>
      </c>
      <c r="J255">
        <v>0</v>
      </c>
      <c r="K255" t="s">
        <v>22</v>
      </c>
      <c r="L255" t="s">
        <v>21</v>
      </c>
      <c r="M255" s="2">
        <v>123968.9</v>
      </c>
      <c r="N255" s="4">
        <v>36.08846518</v>
      </c>
      <c r="O255" s="5">
        <f>EnergyDemand__2_18[[#This Row],[Demand]]*EnergyDemand__2_18[[#This Row],[RRP AUD$]]</f>
        <v>4473847.3310529022</v>
      </c>
      <c r="P255" s="57">
        <f>IF(EnergyDemand__2_18[[#This Row],[School Day]]="Y",EnergyDemand__2_18[[#This Row],[Demand]],NA())</f>
        <v>123968.9</v>
      </c>
      <c r="Q255" s="57" t="e">
        <f>IF(EnergyDemand__2_18[[#This Row],[School Day]]="N",EnergyDemand__2_18[[#This Row],[Demand]],NA())</f>
        <v>#N/A</v>
      </c>
      <c r="R255" s="57" t="e">
        <f>IF(EnergyDemand__2_18[[#This Row],[Holiday]]="Y",EnergyDemand__2_18[[#This Row],[Demand]],NA())</f>
        <v>#N/A</v>
      </c>
      <c r="S255" s="57">
        <f>IF(AND( EnergyDemand__2_18[[#This Row],[Holiday]]="N", EnergyDemand__2_18[[#This Row],[Day ]] &lt;&gt; "Saturday", EnergyDemand__2_18[[#This Row],[Day ]] &lt;&gt; "Sunday"),EnergyDemand__2_18[[#This Row],[Demand]],NA())</f>
        <v>123968.9</v>
      </c>
    </row>
    <row r="256" spans="1:19" x14ac:dyDescent="0.3">
      <c r="A256" s="3">
        <v>42259</v>
      </c>
      <c r="B256" s="3" t="str">
        <f t="shared" si="3"/>
        <v>Q3-2015</v>
      </c>
      <c r="C256" t="s">
        <v>17</v>
      </c>
      <c r="D256">
        <v>37</v>
      </c>
      <c r="E256" t="s">
        <v>5</v>
      </c>
      <c r="F256">
        <v>2015</v>
      </c>
      <c r="G256">
        <v>12.2</v>
      </c>
      <c r="H256">
        <v>21.7</v>
      </c>
      <c r="I256">
        <v>10.199999999999999</v>
      </c>
      <c r="J256">
        <v>0</v>
      </c>
      <c r="K256" t="s">
        <v>22</v>
      </c>
      <c r="L256" t="s">
        <v>21</v>
      </c>
      <c r="M256" s="2">
        <v>108790.005</v>
      </c>
      <c r="N256" s="4">
        <v>37.654551560000002</v>
      </c>
      <c r="O256" s="5">
        <f>EnergyDemand__2_18[[#This Row],[Demand]]*EnergyDemand__2_18[[#This Row],[RRP AUD$]]</f>
        <v>4096438.852485158</v>
      </c>
      <c r="P256" s="57">
        <f>IF(EnergyDemand__2_18[[#This Row],[School Day]]="Y",EnergyDemand__2_18[[#This Row],[Demand]],NA())</f>
        <v>108790.005</v>
      </c>
      <c r="Q256" s="57" t="e">
        <f>IF(EnergyDemand__2_18[[#This Row],[School Day]]="N",EnergyDemand__2_18[[#This Row],[Demand]],NA())</f>
        <v>#N/A</v>
      </c>
      <c r="R256" s="57" t="e">
        <f>IF(EnergyDemand__2_18[[#This Row],[Holiday]]="Y",EnergyDemand__2_18[[#This Row],[Demand]],NA())</f>
        <v>#N/A</v>
      </c>
      <c r="S2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57" spans="1:19" x14ac:dyDescent="0.3">
      <c r="A257" s="3">
        <v>42260</v>
      </c>
      <c r="B257" s="3" t="str">
        <f t="shared" si="3"/>
        <v>Q3-2015</v>
      </c>
      <c r="C257" t="s">
        <v>17</v>
      </c>
      <c r="D257">
        <v>37</v>
      </c>
      <c r="E257" t="s">
        <v>6</v>
      </c>
      <c r="F257">
        <v>2015</v>
      </c>
      <c r="G257">
        <v>13.2</v>
      </c>
      <c r="H257">
        <v>25.5</v>
      </c>
      <c r="I257">
        <v>17.100000000000001</v>
      </c>
      <c r="J257">
        <v>0</v>
      </c>
      <c r="K257" t="s">
        <v>22</v>
      </c>
      <c r="L257" t="s">
        <v>21</v>
      </c>
      <c r="M257" s="2">
        <v>99161.764999999999</v>
      </c>
      <c r="N257" s="4">
        <v>30.359605869999999</v>
      </c>
      <c r="O257" s="5">
        <f>EnergyDemand__2_18[[#This Row],[Demand]]*EnergyDemand__2_18[[#This Row],[RRP AUD$]]</f>
        <v>3010512.1027735607</v>
      </c>
      <c r="P257" s="57">
        <f>IF(EnergyDemand__2_18[[#This Row],[School Day]]="Y",EnergyDemand__2_18[[#This Row],[Demand]],NA())</f>
        <v>99161.764999999999</v>
      </c>
      <c r="Q257" s="57" t="e">
        <f>IF(EnergyDemand__2_18[[#This Row],[School Day]]="N",EnergyDemand__2_18[[#This Row],[Demand]],NA())</f>
        <v>#N/A</v>
      </c>
      <c r="R257" s="57" t="e">
        <f>IF(EnergyDemand__2_18[[#This Row],[Holiday]]="Y",EnergyDemand__2_18[[#This Row],[Demand]],NA())</f>
        <v>#N/A</v>
      </c>
      <c r="S2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58" spans="1:19" x14ac:dyDescent="0.3">
      <c r="A258" s="3">
        <v>42261</v>
      </c>
      <c r="B258" s="3" t="str">
        <f t="shared" ref="B258:B321" si="4">"Q" &amp;INT((MONTH(A258)+2)/3) &amp; "-" &amp; YEAR(A258)</f>
        <v>Q3-2015</v>
      </c>
      <c r="C258" t="s">
        <v>17</v>
      </c>
      <c r="D258">
        <v>38</v>
      </c>
      <c r="E258" t="s">
        <v>7</v>
      </c>
      <c r="F258">
        <v>2015</v>
      </c>
      <c r="G258">
        <v>15.4</v>
      </c>
      <c r="H258">
        <v>26.7</v>
      </c>
      <c r="I258">
        <v>17.8</v>
      </c>
      <c r="J258">
        <v>0</v>
      </c>
      <c r="K258" t="s">
        <v>22</v>
      </c>
      <c r="L258" t="s">
        <v>21</v>
      </c>
      <c r="M258" s="2">
        <v>116574.17</v>
      </c>
      <c r="N258" s="4">
        <v>32.345654209999999</v>
      </c>
      <c r="O258" s="5">
        <f>EnergyDemand__2_18[[#This Row],[Demand]]*EnergyDemand__2_18[[#This Row],[RRP AUD$]]</f>
        <v>3770667.7926377556</v>
      </c>
      <c r="P258" s="57">
        <f>IF(EnergyDemand__2_18[[#This Row],[School Day]]="Y",EnergyDemand__2_18[[#This Row],[Demand]],NA())</f>
        <v>116574.17</v>
      </c>
      <c r="Q258" s="57" t="e">
        <f>IF(EnergyDemand__2_18[[#This Row],[School Day]]="N",EnergyDemand__2_18[[#This Row],[Demand]],NA())</f>
        <v>#N/A</v>
      </c>
      <c r="R258" s="57" t="e">
        <f>IF(EnergyDemand__2_18[[#This Row],[Holiday]]="Y",EnergyDemand__2_18[[#This Row],[Demand]],NA())</f>
        <v>#N/A</v>
      </c>
      <c r="S258" s="57">
        <f>IF(AND( EnergyDemand__2_18[[#This Row],[Holiday]]="N", EnergyDemand__2_18[[#This Row],[Day ]] &lt;&gt; "Saturday", EnergyDemand__2_18[[#This Row],[Day ]] &lt;&gt; "Sunday"),EnergyDemand__2_18[[#This Row],[Demand]],NA())</f>
        <v>116574.17</v>
      </c>
    </row>
    <row r="259" spans="1:19" x14ac:dyDescent="0.3">
      <c r="A259" s="3">
        <v>42262</v>
      </c>
      <c r="B259" s="3" t="str">
        <f t="shared" si="4"/>
        <v>Q3-2015</v>
      </c>
      <c r="C259" t="s">
        <v>17</v>
      </c>
      <c r="D259">
        <v>38</v>
      </c>
      <c r="E259" t="s">
        <v>8</v>
      </c>
      <c r="F259">
        <v>2015</v>
      </c>
      <c r="G259">
        <v>10.8</v>
      </c>
      <c r="H259">
        <v>15.9</v>
      </c>
      <c r="I259">
        <v>15</v>
      </c>
      <c r="J259">
        <v>15.8</v>
      </c>
      <c r="K259" t="s">
        <v>22</v>
      </c>
      <c r="L259" t="s">
        <v>21</v>
      </c>
      <c r="M259" s="2">
        <v>123750.5</v>
      </c>
      <c r="N259" s="4">
        <v>34.506522410000002</v>
      </c>
      <c r="O259" s="5">
        <f>EnergyDemand__2_18[[#This Row],[Demand]]*EnergyDemand__2_18[[#This Row],[RRP AUD$]]</f>
        <v>4270199.4014987051</v>
      </c>
      <c r="P259" s="57">
        <f>IF(EnergyDemand__2_18[[#This Row],[School Day]]="Y",EnergyDemand__2_18[[#This Row],[Demand]],NA())</f>
        <v>123750.5</v>
      </c>
      <c r="Q259" s="57" t="e">
        <f>IF(EnergyDemand__2_18[[#This Row],[School Day]]="N",EnergyDemand__2_18[[#This Row],[Demand]],NA())</f>
        <v>#N/A</v>
      </c>
      <c r="R259" s="57" t="e">
        <f>IF(EnergyDemand__2_18[[#This Row],[Holiday]]="Y",EnergyDemand__2_18[[#This Row],[Demand]],NA())</f>
        <v>#N/A</v>
      </c>
      <c r="S259" s="57">
        <f>IF(AND( EnergyDemand__2_18[[#This Row],[Holiday]]="N", EnergyDemand__2_18[[#This Row],[Day ]] &lt;&gt; "Saturday", EnergyDemand__2_18[[#This Row],[Day ]] &lt;&gt; "Sunday"),EnergyDemand__2_18[[#This Row],[Demand]],NA())</f>
        <v>123750.5</v>
      </c>
    </row>
    <row r="260" spans="1:19" x14ac:dyDescent="0.3">
      <c r="A260" s="3">
        <v>42263</v>
      </c>
      <c r="B260" s="3" t="str">
        <f t="shared" si="4"/>
        <v>Q3-2015</v>
      </c>
      <c r="C260" t="s">
        <v>17</v>
      </c>
      <c r="D260">
        <v>38</v>
      </c>
      <c r="E260" t="s">
        <v>9</v>
      </c>
      <c r="F260">
        <v>2015</v>
      </c>
      <c r="G260">
        <v>8.9</v>
      </c>
      <c r="H260">
        <v>14.8</v>
      </c>
      <c r="I260">
        <v>17.600000000000001</v>
      </c>
      <c r="J260">
        <v>0</v>
      </c>
      <c r="K260" t="s">
        <v>22</v>
      </c>
      <c r="L260" t="s">
        <v>21</v>
      </c>
      <c r="M260" s="2">
        <v>131795.48499999999</v>
      </c>
      <c r="N260" s="4">
        <v>38.966062469999997</v>
      </c>
      <c r="O260" s="5">
        <f>EnergyDemand__2_18[[#This Row],[Demand]]*EnergyDemand__2_18[[#This Row],[RRP AUD$]]</f>
        <v>5135551.1017739475</v>
      </c>
      <c r="P260" s="57">
        <f>IF(EnergyDemand__2_18[[#This Row],[School Day]]="Y",EnergyDemand__2_18[[#This Row],[Demand]],NA())</f>
        <v>131795.48499999999</v>
      </c>
      <c r="Q260" s="57" t="e">
        <f>IF(EnergyDemand__2_18[[#This Row],[School Day]]="N",EnergyDemand__2_18[[#This Row],[Demand]],NA())</f>
        <v>#N/A</v>
      </c>
      <c r="R260" s="57" t="e">
        <f>IF(EnergyDemand__2_18[[#This Row],[Holiday]]="Y",EnergyDemand__2_18[[#This Row],[Demand]],NA())</f>
        <v>#N/A</v>
      </c>
      <c r="S260" s="57">
        <f>IF(AND( EnergyDemand__2_18[[#This Row],[Holiday]]="N", EnergyDemand__2_18[[#This Row],[Day ]] &lt;&gt; "Saturday", EnergyDemand__2_18[[#This Row],[Day ]] &lt;&gt; "Sunday"),EnergyDemand__2_18[[#This Row],[Demand]],NA())</f>
        <v>131795.48499999999</v>
      </c>
    </row>
    <row r="261" spans="1:19" x14ac:dyDescent="0.3">
      <c r="A261" s="3">
        <v>42264</v>
      </c>
      <c r="B261" s="3" t="str">
        <f t="shared" si="4"/>
        <v>Q3-2015</v>
      </c>
      <c r="C261" t="s">
        <v>17</v>
      </c>
      <c r="D261">
        <v>38</v>
      </c>
      <c r="E261" t="s">
        <v>3</v>
      </c>
      <c r="F261">
        <v>2015</v>
      </c>
      <c r="G261">
        <v>9</v>
      </c>
      <c r="H261">
        <v>14.3</v>
      </c>
      <c r="I261">
        <v>12.4</v>
      </c>
      <c r="J261">
        <v>0.4</v>
      </c>
      <c r="K261" t="s">
        <v>22</v>
      </c>
      <c r="L261" t="s">
        <v>21</v>
      </c>
      <c r="M261" s="2">
        <v>131050.675</v>
      </c>
      <c r="N261" s="4">
        <v>40.639264369999999</v>
      </c>
      <c r="O261" s="5">
        <f>EnergyDemand__2_18[[#This Row],[Demand]]*EnergyDemand__2_18[[#This Row],[RRP AUD$]]</f>
        <v>5325803.02719195</v>
      </c>
      <c r="P261" s="57">
        <f>IF(EnergyDemand__2_18[[#This Row],[School Day]]="Y",EnergyDemand__2_18[[#This Row],[Demand]],NA())</f>
        <v>131050.675</v>
      </c>
      <c r="Q261" s="57" t="e">
        <f>IF(EnergyDemand__2_18[[#This Row],[School Day]]="N",EnergyDemand__2_18[[#This Row],[Demand]],NA())</f>
        <v>#N/A</v>
      </c>
      <c r="R261" s="57" t="e">
        <f>IF(EnergyDemand__2_18[[#This Row],[Holiday]]="Y",EnergyDemand__2_18[[#This Row],[Demand]],NA())</f>
        <v>#N/A</v>
      </c>
      <c r="S261" s="57">
        <f>IF(AND( EnergyDemand__2_18[[#This Row],[Holiday]]="N", EnergyDemand__2_18[[#This Row],[Day ]] &lt;&gt; "Saturday", EnergyDemand__2_18[[#This Row],[Day ]] &lt;&gt; "Sunday"),EnergyDemand__2_18[[#This Row],[Demand]],NA())</f>
        <v>131050.675</v>
      </c>
    </row>
    <row r="262" spans="1:19" x14ac:dyDescent="0.3">
      <c r="A262" s="3">
        <v>42265</v>
      </c>
      <c r="B262" s="3" t="str">
        <f t="shared" si="4"/>
        <v>Q3-2015</v>
      </c>
      <c r="C262" t="s">
        <v>17</v>
      </c>
      <c r="D262">
        <v>38</v>
      </c>
      <c r="E262" t="s">
        <v>4</v>
      </c>
      <c r="F262">
        <v>2015</v>
      </c>
      <c r="G262">
        <v>10.5</v>
      </c>
      <c r="H262">
        <v>14.7</v>
      </c>
      <c r="I262">
        <v>8.1</v>
      </c>
      <c r="J262">
        <v>0</v>
      </c>
      <c r="K262" t="s">
        <v>21</v>
      </c>
      <c r="L262" t="s">
        <v>21</v>
      </c>
      <c r="M262" s="2">
        <v>130764.58500000001</v>
      </c>
      <c r="N262" s="4">
        <v>40.630081019999999</v>
      </c>
      <c r="O262" s="5">
        <f>EnergyDemand__2_18[[#This Row],[Demand]]*EnergyDemand__2_18[[#This Row],[RRP AUD$]]</f>
        <v>5312975.6830966771</v>
      </c>
      <c r="P262" s="57" t="e">
        <f>IF(EnergyDemand__2_18[[#This Row],[School Day]]="Y",EnergyDemand__2_18[[#This Row],[Demand]],NA())</f>
        <v>#N/A</v>
      </c>
      <c r="Q262" s="57">
        <f>IF(EnergyDemand__2_18[[#This Row],[School Day]]="N",EnergyDemand__2_18[[#This Row],[Demand]],NA())</f>
        <v>130764.58500000001</v>
      </c>
      <c r="R262" s="57" t="e">
        <f>IF(EnergyDemand__2_18[[#This Row],[Holiday]]="Y",EnergyDemand__2_18[[#This Row],[Demand]],NA())</f>
        <v>#N/A</v>
      </c>
      <c r="S262" s="57">
        <f>IF(AND( EnergyDemand__2_18[[#This Row],[Holiday]]="N", EnergyDemand__2_18[[#This Row],[Day ]] &lt;&gt; "Saturday", EnergyDemand__2_18[[#This Row],[Day ]] &lt;&gt; "Sunday"),EnergyDemand__2_18[[#This Row],[Demand]],NA())</f>
        <v>130764.58500000001</v>
      </c>
    </row>
    <row r="263" spans="1:19" x14ac:dyDescent="0.3">
      <c r="A263" s="3">
        <v>42266</v>
      </c>
      <c r="B263" s="3" t="str">
        <f t="shared" si="4"/>
        <v>Q3-2015</v>
      </c>
      <c r="C263" t="s">
        <v>17</v>
      </c>
      <c r="D263">
        <v>38</v>
      </c>
      <c r="E263" t="s">
        <v>5</v>
      </c>
      <c r="F263">
        <v>2015</v>
      </c>
      <c r="G263">
        <v>6.5</v>
      </c>
      <c r="H263">
        <v>21.3</v>
      </c>
      <c r="I263">
        <v>17</v>
      </c>
      <c r="J263">
        <v>0</v>
      </c>
      <c r="K263" t="s">
        <v>21</v>
      </c>
      <c r="L263" t="s">
        <v>21</v>
      </c>
      <c r="M263" s="2">
        <v>112377.185</v>
      </c>
      <c r="N263" s="4">
        <v>47.826712030000003</v>
      </c>
      <c r="O263" s="5">
        <f>EnergyDemand__2_18[[#This Row],[Demand]]*EnergyDemand__2_18[[#This Row],[RRP AUD$]]</f>
        <v>5374631.2657370362</v>
      </c>
      <c r="P263" s="57" t="e">
        <f>IF(EnergyDemand__2_18[[#This Row],[School Day]]="Y",EnergyDemand__2_18[[#This Row],[Demand]],NA())</f>
        <v>#N/A</v>
      </c>
      <c r="Q263" s="57">
        <f>IF(EnergyDemand__2_18[[#This Row],[School Day]]="N",EnergyDemand__2_18[[#This Row],[Demand]],NA())</f>
        <v>112377.185</v>
      </c>
      <c r="R263" s="57" t="e">
        <f>IF(EnergyDemand__2_18[[#This Row],[Holiday]]="Y",EnergyDemand__2_18[[#This Row],[Demand]],NA())</f>
        <v>#N/A</v>
      </c>
      <c r="S2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64" spans="1:19" x14ac:dyDescent="0.3">
      <c r="A264" s="3">
        <v>42267</v>
      </c>
      <c r="B264" s="3" t="str">
        <f t="shared" si="4"/>
        <v>Q3-2015</v>
      </c>
      <c r="C264" t="s">
        <v>17</v>
      </c>
      <c r="D264">
        <v>38</v>
      </c>
      <c r="E264" t="s">
        <v>6</v>
      </c>
      <c r="F264">
        <v>2015</v>
      </c>
      <c r="G264">
        <v>8.5</v>
      </c>
      <c r="H264">
        <v>22.9</v>
      </c>
      <c r="I264">
        <v>17.3</v>
      </c>
      <c r="J264">
        <v>0</v>
      </c>
      <c r="K264" t="s">
        <v>21</v>
      </c>
      <c r="L264" t="s">
        <v>21</v>
      </c>
      <c r="M264" s="2">
        <v>103708.925</v>
      </c>
      <c r="N264" s="4">
        <v>32.857727840000003</v>
      </c>
      <c r="O264" s="5">
        <f>EnergyDemand__2_18[[#This Row],[Demand]]*EnergyDemand__2_18[[#This Row],[RRP AUD$]]</f>
        <v>3407639.6322289724</v>
      </c>
      <c r="P264" s="57" t="e">
        <f>IF(EnergyDemand__2_18[[#This Row],[School Day]]="Y",EnergyDemand__2_18[[#This Row],[Demand]],NA())</f>
        <v>#N/A</v>
      </c>
      <c r="Q264" s="57">
        <f>IF(EnergyDemand__2_18[[#This Row],[School Day]]="N",EnergyDemand__2_18[[#This Row],[Demand]],NA())</f>
        <v>103708.925</v>
      </c>
      <c r="R264" s="57" t="e">
        <f>IF(EnergyDemand__2_18[[#This Row],[Holiday]]="Y",EnergyDemand__2_18[[#This Row],[Demand]],NA())</f>
        <v>#N/A</v>
      </c>
      <c r="S2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65" spans="1:19" x14ac:dyDescent="0.3">
      <c r="A265" s="3">
        <v>42268</v>
      </c>
      <c r="B265" s="3" t="str">
        <f t="shared" si="4"/>
        <v>Q3-2015</v>
      </c>
      <c r="C265" t="s">
        <v>17</v>
      </c>
      <c r="D265">
        <v>39</v>
      </c>
      <c r="E265" t="s">
        <v>7</v>
      </c>
      <c r="F265">
        <v>2015</v>
      </c>
      <c r="G265">
        <v>14</v>
      </c>
      <c r="H265">
        <v>18.100000000000001</v>
      </c>
      <c r="I265">
        <v>6.7</v>
      </c>
      <c r="J265">
        <v>0</v>
      </c>
      <c r="K265" t="s">
        <v>21</v>
      </c>
      <c r="L265" t="s">
        <v>21</v>
      </c>
      <c r="M265" s="2">
        <v>120096.71</v>
      </c>
      <c r="N265" s="4">
        <v>44.955977410000003</v>
      </c>
      <c r="O265" s="5">
        <f>EnergyDemand__2_18[[#This Row],[Demand]]*EnergyDemand__2_18[[#This Row],[RRP AUD$]]</f>
        <v>5399064.981775322</v>
      </c>
      <c r="P265" s="57" t="e">
        <f>IF(EnergyDemand__2_18[[#This Row],[School Day]]="Y",EnergyDemand__2_18[[#This Row],[Demand]],NA())</f>
        <v>#N/A</v>
      </c>
      <c r="Q265" s="57">
        <f>IF(EnergyDemand__2_18[[#This Row],[School Day]]="N",EnergyDemand__2_18[[#This Row],[Demand]],NA())</f>
        <v>120096.71</v>
      </c>
      <c r="R265" s="57" t="e">
        <f>IF(EnergyDemand__2_18[[#This Row],[Holiday]]="Y",EnergyDemand__2_18[[#This Row],[Demand]],NA())</f>
        <v>#N/A</v>
      </c>
      <c r="S265" s="57">
        <f>IF(AND( EnergyDemand__2_18[[#This Row],[Holiday]]="N", EnergyDemand__2_18[[#This Row],[Day ]] &lt;&gt; "Saturday", EnergyDemand__2_18[[#This Row],[Day ]] &lt;&gt; "Sunday"),EnergyDemand__2_18[[#This Row],[Demand]],NA())</f>
        <v>120096.71</v>
      </c>
    </row>
    <row r="266" spans="1:19" x14ac:dyDescent="0.3">
      <c r="A266" s="3">
        <v>42269</v>
      </c>
      <c r="B266" s="3" t="str">
        <f t="shared" si="4"/>
        <v>Q3-2015</v>
      </c>
      <c r="C266" t="s">
        <v>17</v>
      </c>
      <c r="D266">
        <v>39</v>
      </c>
      <c r="E266" t="s">
        <v>8</v>
      </c>
      <c r="F266">
        <v>2015</v>
      </c>
      <c r="G266">
        <v>7.6</v>
      </c>
      <c r="H266">
        <v>12.7</v>
      </c>
      <c r="I266">
        <v>17.399999999999999</v>
      </c>
      <c r="J266">
        <v>4.4000000000000004</v>
      </c>
      <c r="K266" t="s">
        <v>21</v>
      </c>
      <c r="L266" t="s">
        <v>21</v>
      </c>
      <c r="M266" s="2">
        <v>127755.095</v>
      </c>
      <c r="N266" s="4">
        <v>99.476166710000001</v>
      </c>
      <c r="O266" s="5">
        <f>EnergyDemand__2_18[[#This Row],[Demand]]*EnergyDemand__2_18[[#This Row],[RRP AUD$]]</f>
        <v>12708587.128271887</v>
      </c>
      <c r="P266" s="57" t="e">
        <f>IF(EnergyDemand__2_18[[#This Row],[School Day]]="Y",EnergyDemand__2_18[[#This Row],[Demand]],NA())</f>
        <v>#N/A</v>
      </c>
      <c r="Q266" s="57">
        <f>IF(EnergyDemand__2_18[[#This Row],[School Day]]="N",EnergyDemand__2_18[[#This Row],[Demand]],NA())</f>
        <v>127755.095</v>
      </c>
      <c r="R266" s="57" t="e">
        <f>IF(EnergyDemand__2_18[[#This Row],[Holiday]]="Y",EnergyDemand__2_18[[#This Row],[Demand]],NA())</f>
        <v>#N/A</v>
      </c>
      <c r="S266" s="57">
        <f>IF(AND( EnergyDemand__2_18[[#This Row],[Holiday]]="N", EnergyDemand__2_18[[#This Row],[Day ]] &lt;&gt; "Saturday", EnergyDemand__2_18[[#This Row],[Day ]] &lt;&gt; "Sunday"),EnergyDemand__2_18[[#This Row],[Demand]],NA())</f>
        <v>127755.095</v>
      </c>
    </row>
    <row r="267" spans="1:19" x14ac:dyDescent="0.3">
      <c r="A267" s="3">
        <v>42270</v>
      </c>
      <c r="B267" s="3" t="str">
        <f t="shared" si="4"/>
        <v>Q3-2015</v>
      </c>
      <c r="C267" t="s">
        <v>17</v>
      </c>
      <c r="D267">
        <v>39</v>
      </c>
      <c r="E267" t="s">
        <v>9</v>
      </c>
      <c r="F267">
        <v>2015</v>
      </c>
      <c r="G267">
        <v>8.5</v>
      </c>
      <c r="H267">
        <v>12.6</v>
      </c>
      <c r="I267">
        <v>20.3</v>
      </c>
      <c r="J267">
        <v>0</v>
      </c>
      <c r="K267" t="s">
        <v>21</v>
      </c>
      <c r="L267" t="s">
        <v>21</v>
      </c>
      <c r="M267" s="2">
        <v>131866.73000000001</v>
      </c>
      <c r="N267" s="4">
        <v>49.768610670000001</v>
      </c>
      <c r="O267" s="5">
        <f>EnergyDemand__2_18[[#This Row],[Demand]]*EnergyDemand__2_18[[#This Row],[RRP AUD$]]</f>
        <v>6562823.9456960093</v>
      </c>
      <c r="P267" s="57" t="e">
        <f>IF(EnergyDemand__2_18[[#This Row],[School Day]]="Y",EnergyDemand__2_18[[#This Row],[Demand]],NA())</f>
        <v>#N/A</v>
      </c>
      <c r="Q267" s="57">
        <f>IF(EnergyDemand__2_18[[#This Row],[School Day]]="N",EnergyDemand__2_18[[#This Row],[Demand]],NA())</f>
        <v>131866.73000000001</v>
      </c>
      <c r="R267" s="57" t="e">
        <f>IF(EnergyDemand__2_18[[#This Row],[Holiday]]="Y",EnergyDemand__2_18[[#This Row],[Demand]],NA())</f>
        <v>#N/A</v>
      </c>
      <c r="S267" s="57">
        <f>IF(AND( EnergyDemand__2_18[[#This Row],[Holiday]]="N", EnergyDemand__2_18[[#This Row],[Day ]] &lt;&gt; "Saturday", EnergyDemand__2_18[[#This Row],[Day ]] &lt;&gt; "Sunday"),EnergyDemand__2_18[[#This Row],[Demand]],NA())</f>
        <v>131866.73000000001</v>
      </c>
    </row>
    <row r="268" spans="1:19" x14ac:dyDescent="0.3">
      <c r="A268" s="3">
        <v>42271</v>
      </c>
      <c r="B268" s="3" t="str">
        <f t="shared" si="4"/>
        <v>Q3-2015</v>
      </c>
      <c r="C268" t="s">
        <v>17</v>
      </c>
      <c r="D268">
        <v>39</v>
      </c>
      <c r="E268" t="s">
        <v>3</v>
      </c>
      <c r="F268">
        <v>2015</v>
      </c>
      <c r="G268">
        <v>5.0999999999999996</v>
      </c>
      <c r="H268">
        <v>14.3</v>
      </c>
      <c r="I268">
        <v>18.2</v>
      </c>
      <c r="J268">
        <v>0</v>
      </c>
      <c r="K268" t="s">
        <v>21</v>
      </c>
      <c r="L268" t="s">
        <v>21</v>
      </c>
      <c r="M268" s="2">
        <v>130937.625</v>
      </c>
      <c r="N268" s="4">
        <v>54.980526810000001</v>
      </c>
      <c r="O268" s="5">
        <f>EnergyDemand__2_18[[#This Row],[Demand]]*EnergyDemand__2_18[[#This Row],[RRP AUD$]]</f>
        <v>7199019.6017502267</v>
      </c>
      <c r="P268" s="57" t="e">
        <f>IF(EnergyDemand__2_18[[#This Row],[School Day]]="Y",EnergyDemand__2_18[[#This Row],[Demand]],NA())</f>
        <v>#N/A</v>
      </c>
      <c r="Q268" s="57">
        <f>IF(EnergyDemand__2_18[[#This Row],[School Day]]="N",EnergyDemand__2_18[[#This Row],[Demand]],NA())</f>
        <v>130937.625</v>
      </c>
      <c r="R268" s="57" t="e">
        <f>IF(EnergyDemand__2_18[[#This Row],[Holiday]]="Y",EnergyDemand__2_18[[#This Row],[Demand]],NA())</f>
        <v>#N/A</v>
      </c>
      <c r="S268" s="57">
        <f>IF(AND( EnergyDemand__2_18[[#This Row],[Holiday]]="N", EnergyDemand__2_18[[#This Row],[Day ]] &lt;&gt; "Saturday", EnergyDemand__2_18[[#This Row],[Day ]] &lt;&gt; "Sunday"),EnergyDemand__2_18[[#This Row],[Demand]],NA())</f>
        <v>130937.625</v>
      </c>
    </row>
    <row r="269" spans="1:19" x14ac:dyDescent="0.3">
      <c r="A269" s="3">
        <v>42272</v>
      </c>
      <c r="B269" s="3" t="str">
        <f t="shared" si="4"/>
        <v>Q3-2015</v>
      </c>
      <c r="C269" t="s">
        <v>17</v>
      </c>
      <c r="D269">
        <v>39</v>
      </c>
      <c r="E269" t="s">
        <v>4</v>
      </c>
      <c r="F269">
        <v>2015</v>
      </c>
      <c r="G269">
        <v>5.8</v>
      </c>
      <c r="H269">
        <v>19.100000000000001</v>
      </c>
      <c r="I269">
        <v>20.2</v>
      </c>
      <c r="J269">
        <v>0</v>
      </c>
      <c r="K269" t="s">
        <v>21</v>
      </c>
      <c r="L269" t="s">
        <v>21</v>
      </c>
      <c r="M269" s="2">
        <v>124278.93</v>
      </c>
      <c r="N269" s="4">
        <v>51.081001790000002</v>
      </c>
      <c r="O269" s="5">
        <f>EnergyDemand__2_18[[#This Row],[Demand]]*EnergyDemand__2_18[[#This Row],[RRP AUD$]]</f>
        <v>6348292.2457892848</v>
      </c>
      <c r="P269" s="57" t="e">
        <f>IF(EnergyDemand__2_18[[#This Row],[School Day]]="Y",EnergyDemand__2_18[[#This Row],[Demand]],NA())</f>
        <v>#N/A</v>
      </c>
      <c r="Q269" s="57">
        <f>IF(EnergyDemand__2_18[[#This Row],[School Day]]="N",EnergyDemand__2_18[[#This Row],[Demand]],NA())</f>
        <v>124278.93</v>
      </c>
      <c r="R269" s="57" t="e">
        <f>IF(EnergyDemand__2_18[[#This Row],[Holiday]]="Y",EnergyDemand__2_18[[#This Row],[Demand]],NA())</f>
        <v>#N/A</v>
      </c>
      <c r="S269" s="57">
        <f>IF(AND( EnergyDemand__2_18[[#This Row],[Holiday]]="N", EnergyDemand__2_18[[#This Row],[Day ]] &lt;&gt; "Saturday", EnergyDemand__2_18[[#This Row],[Day ]] &lt;&gt; "Sunday"),EnergyDemand__2_18[[#This Row],[Demand]],NA())</f>
        <v>124278.93</v>
      </c>
    </row>
    <row r="270" spans="1:19" x14ac:dyDescent="0.3">
      <c r="A270" s="3">
        <v>42273</v>
      </c>
      <c r="B270" s="3" t="str">
        <f t="shared" si="4"/>
        <v>Q3-2015</v>
      </c>
      <c r="C270" t="s">
        <v>17</v>
      </c>
      <c r="D270">
        <v>39</v>
      </c>
      <c r="E270" t="s">
        <v>5</v>
      </c>
      <c r="F270">
        <v>2015</v>
      </c>
      <c r="G270">
        <v>6.6</v>
      </c>
      <c r="H270">
        <v>17.899999999999999</v>
      </c>
      <c r="I270">
        <v>20.100000000000001</v>
      </c>
      <c r="J270">
        <v>0</v>
      </c>
      <c r="K270" t="s">
        <v>21</v>
      </c>
      <c r="L270" t="s">
        <v>21</v>
      </c>
      <c r="M270" s="2">
        <v>111064.49</v>
      </c>
      <c r="N270" s="4">
        <v>48.78936994</v>
      </c>
      <c r="O270" s="5">
        <f>EnergyDemand__2_18[[#This Row],[Demand]]*EnergyDemand__2_18[[#This Row],[RRP AUD$]]</f>
        <v>5418766.4898074307</v>
      </c>
      <c r="P270" s="57" t="e">
        <f>IF(EnergyDemand__2_18[[#This Row],[School Day]]="Y",EnergyDemand__2_18[[#This Row],[Demand]],NA())</f>
        <v>#N/A</v>
      </c>
      <c r="Q270" s="57">
        <f>IF(EnergyDemand__2_18[[#This Row],[School Day]]="N",EnergyDemand__2_18[[#This Row],[Demand]],NA())</f>
        <v>111064.49</v>
      </c>
      <c r="R270" s="57" t="e">
        <f>IF(EnergyDemand__2_18[[#This Row],[Holiday]]="Y",EnergyDemand__2_18[[#This Row],[Demand]],NA())</f>
        <v>#N/A</v>
      </c>
      <c r="S2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1" spans="1:19" x14ac:dyDescent="0.3">
      <c r="A271" s="3">
        <v>42274</v>
      </c>
      <c r="B271" s="3" t="str">
        <f t="shared" si="4"/>
        <v>Q3-2015</v>
      </c>
      <c r="C271" t="s">
        <v>17</v>
      </c>
      <c r="D271">
        <v>39</v>
      </c>
      <c r="E271" t="s">
        <v>6</v>
      </c>
      <c r="F271">
        <v>2015</v>
      </c>
      <c r="G271">
        <v>9.8000000000000007</v>
      </c>
      <c r="H271">
        <v>20.2</v>
      </c>
      <c r="I271">
        <v>19.600000000000001</v>
      </c>
      <c r="J271">
        <v>0</v>
      </c>
      <c r="K271" t="s">
        <v>21</v>
      </c>
      <c r="L271" t="s">
        <v>21</v>
      </c>
      <c r="M271" s="2">
        <v>106431.815</v>
      </c>
      <c r="N271" s="4">
        <v>43.931613710000001</v>
      </c>
      <c r="O271" s="5">
        <f>EnergyDemand__2_18[[#This Row],[Demand]]*EnergyDemand__2_18[[#This Row],[RRP AUD$]]</f>
        <v>4675721.3830341836</v>
      </c>
      <c r="P271" s="57" t="e">
        <f>IF(EnergyDemand__2_18[[#This Row],[School Day]]="Y",EnergyDemand__2_18[[#This Row],[Demand]],NA())</f>
        <v>#N/A</v>
      </c>
      <c r="Q271" s="57">
        <f>IF(EnergyDemand__2_18[[#This Row],[School Day]]="N",EnergyDemand__2_18[[#This Row],[Demand]],NA())</f>
        <v>106431.815</v>
      </c>
      <c r="R271" s="57" t="e">
        <f>IF(EnergyDemand__2_18[[#This Row],[Holiday]]="Y",EnergyDemand__2_18[[#This Row],[Demand]],NA())</f>
        <v>#N/A</v>
      </c>
      <c r="S2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2" spans="1:19" x14ac:dyDescent="0.3">
      <c r="A272" s="3">
        <v>42275</v>
      </c>
      <c r="B272" s="3" t="str">
        <f t="shared" si="4"/>
        <v>Q3-2015</v>
      </c>
      <c r="C272" t="s">
        <v>17</v>
      </c>
      <c r="D272">
        <v>40</v>
      </c>
      <c r="E272" t="s">
        <v>7</v>
      </c>
      <c r="F272">
        <v>2015</v>
      </c>
      <c r="G272">
        <v>8.3000000000000007</v>
      </c>
      <c r="H272">
        <v>21.4</v>
      </c>
      <c r="I272">
        <v>13.6</v>
      </c>
      <c r="J272">
        <v>0</v>
      </c>
      <c r="K272" t="s">
        <v>21</v>
      </c>
      <c r="L272" t="s">
        <v>21</v>
      </c>
      <c r="M272" s="2">
        <v>121796.715</v>
      </c>
      <c r="N272" s="4">
        <v>42.026015379999997</v>
      </c>
      <c r="O272" s="5">
        <f>EnergyDemand__2_18[[#This Row],[Demand]]*EnergyDemand__2_18[[#This Row],[RRP AUD$]]</f>
        <v>5118630.617823476</v>
      </c>
      <c r="P272" s="57" t="e">
        <f>IF(EnergyDemand__2_18[[#This Row],[School Day]]="Y",EnergyDemand__2_18[[#This Row],[Demand]],NA())</f>
        <v>#N/A</v>
      </c>
      <c r="Q272" s="57">
        <f>IF(EnergyDemand__2_18[[#This Row],[School Day]]="N",EnergyDemand__2_18[[#This Row],[Demand]],NA())</f>
        <v>121796.715</v>
      </c>
      <c r="R272" s="57" t="e">
        <f>IF(EnergyDemand__2_18[[#This Row],[Holiday]]="Y",EnergyDemand__2_18[[#This Row],[Demand]],NA())</f>
        <v>#N/A</v>
      </c>
      <c r="S272" s="57">
        <f>IF(AND( EnergyDemand__2_18[[#This Row],[Holiday]]="N", EnergyDemand__2_18[[#This Row],[Day ]] &lt;&gt; "Saturday", EnergyDemand__2_18[[#This Row],[Day ]] &lt;&gt; "Sunday"),EnergyDemand__2_18[[#This Row],[Demand]],NA())</f>
        <v>121796.715</v>
      </c>
    </row>
    <row r="273" spans="1:19" x14ac:dyDescent="0.3">
      <c r="A273" s="3">
        <v>42276</v>
      </c>
      <c r="B273" s="3" t="str">
        <f t="shared" si="4"/>
        <v>Q3-2015</v>
      </c>
      <c r="C273" t="s">
        <v>17</v>
      </c>
      <c r="D273">
        <v>40</v>
      </c>
      <c r="E273" t="s">
        <v>8</v>
      </c>
      <c r="F273">
        <v>2015</v>
      </c>
      <c r="G273">
        <v>9</v>
      </c>
      <c r="H273">
        <v>16.899999999999999</v>
      </c>
      <c r="I273">
        <v>13.5</v>
      </c>
      <c r="J273">
        <v>0</v>
      </c>
      <c r="K273" t="s">
        <v>21</v>
      </c>
      <c r="L273" t="s">
        <v>21</v>
      </c>
      <c r="M273" s="2">
        <v>126691.8</v>
      </c>
      <c r="N273" s="4">
        <v>37.640101250000001</v>
      </c>
      <c r="O273" s="5">
        <f>EnergyDemand__2_18[[#This Row],[Demand]]*EnergyDemand__2_18[[#This Row],[RRP AUD$]]</f>
        <v>4768692.1795447506</v>
      </c>
      <c r="P273" s="57" t="e">
        <f>IF(EnergyDemand__2_18[[#This Row],[School Day]]="Y",EnergyDemand__2_18[[#This Row],[Demand]],NA())</f>
        <v>#N/A</v>
      </c>
      <c r="Q273" s="57">
        <f>IF(EnergyDemand__2_18[[#This Row],[School Day]]="N",EnergyDemand__2_18[[#This Row],[Demand]],NA())</f>
        <v>126691.8</v>
      </c>
      <c r="R273" s="57" t="e">
        <f>IF(EnergyDemand__2_18[[#This Row],[Holiday]]="Y",EnergyDemand__2_18[[#This Row],[Demand]],NA())</f>
        <v>#N/A</v>
      </c>
      <c r="S273" s="57">
        <f>IF(AND( EnergyDemand__2_18[[#This Row],[Holiday]]="N", EnergyDemand__2_18[[#This Row],[Day ]] &lt;&gt; "Saturday", EnergyDemand__2_18[[#This Row],[Day ]] &lt;&gt; "Sunday"),EnergyDemand__2_18[[#This Row],[Demand]],NA())</f>
        <v>126691.8</v>
      </c>
    </row>
    <row r="274" spans="1:19" x14ac:dyDescent="0.3">
      <c r="A274" s="3">
        <v>42277</v>
      </c>
      <c r="B274" s="3" t="str">
        <f t="shared" si="4"/>
        <v>Q3-2015</v>
      </c>
      <c r="C274" t="s">
        <v>17</v>
      </c>
      <c r="D274">
        <v>40</v>
      </c>
      <c r="E274" t="s">
        <v>9</v>
      </c>
      <c r="F274">
        <v>2015</v>
      </c>
      <c r="G274">
        <v>11.5</v>
      </c>
      <c r="H274">
        <v>15.9</v>
      </c>
      <c r="I274">
        <v>16.8</v>
      </c>
      <c r="J274">
        <v>0</v>
      </c>
      <c r="K274" t="s">
        <v>21</v>
      </c>
      <c r="L274" t="s">
        <v>21</v>
      </c>
      <c r="M274" s="2">
        <v>129641.245</v>
      </c>
      <c r="N274" s="4">
        <v>41.98096898</v>
      </c>
      <c r="O274" s="5">
        <f>EnergyDemand__2_18[[#This Row],[Demand]]*EnergyDemand__2_18[[#This Row],[RRP AUD$]]</f>
        <v>5442465.0848735804</v>
      </c>
      <c r="P274" s="57" t="e">
        <f>IF(EnergyDemand__2_18[[#This Row],[School Day]]="Y",EnergyDemand__2_18[[#This Row],[Demand]],NA())</f>
        <v>#N/A</v>
      </c>
      <c r="Q274" s="57">
        <f>IF(EnergyDemand__2_18[[#This Row],[School Day]]="N",EnergyDemand__2_18[[#This Row],[Demand]],NA())</f>
        <v>129641.245</v>
      </c>
      <c r="R274" s="57" t="e">
        <f>IF(EnergyDemand__2_18[[#This Row],[Holiday]]="Y",EnergyDemand__2_18[[#This Row],[Demand]],NA())</f>
        <v>#N/A</v>
      </c>
      <c r="S274" s="57">
        <f>IF(AND( EnergyDemand__2_18[[#This Row],[Holiday]]="N", EnergyDemand__2_18[[#This Row],[Day ]] &lt;&gt; "Saturday", EnergyDemand__2_18[[#This Row],[Day ]] &lt;&gt; "Sunday"),EnergyDemand__2_18[[#This Row],[Demand]],NA())</f>
        <v>129641.245</v>
      </c>
    </row>
    <row r="275" spans="1:19" x14ac:dyDescent="0.3">
      <c r="A275" s="3">
        <v>42278</v>
      </c>
      <c r="B275" s="3" t="str">
        <f t="shared" si="4"/>
        <v>Q4-2015</v>
      </c>
      <c r="C275" t="s">
        <v>18</v>
      </c>
      <c r="D275">
        <v>40</v>
      </c>
      <c r="E275" t="s">
        <v>3</v>
      </c>
      <c r="F275">
        <v>2015</v>
      </c>
      <c r="G275">
        <v>6</v>
      </c>
      <c r="H275">
        <v>21.6</v>
      </c>
      <c r="I275">
        <v>21.7</v>
      </c>
      <c r="J275">
        <v>0</v>
      </c>
      <c r="K275" t="s">
        <v>21</v>
      </c>
      <c r="L275" t="s">
        <v>21</v>
      </c>
      <c r="M275" s="2">
        <v>124356.41499999999</v>
      </c>
      <c r="N275" s="4">
        <v>34.809762990000003</v>
      </c>
      <c r="O275" s="5">
        <f>EnergyDemand__2_18[[#This Row],[Demand]]*EnergyDemand__2_18[[#This Row],[RRP AUD$]]</f>
        <v>4328817.332436081</v>
      </c>
      <c r="P275" s="57" t="e">
        <f>IF(EnergyDemand__2_18[[#This Row],[School Day]]="Y",EnergyDemand__2_18[[#This Row],[Demand]],NA())</f>
        <v>#N/A</v>
      </c>
      <c r="Q275" s="57">
        <f>IF(EnergyDemand__2_18[[#This Row],[School Day]]="N",EnergyDemand__2_18[[#This Row],[Demand]],NA())</f>
        <v>124356.41499999999</v>
      </c>
      <c r="R275" s="57" t="e">
        <f>IF(EnergyDemand__2_18[[#This Row],[Holiday]]="Y",EnergyDemand__2_18[[#This Row],[Demand]],NA())</f>
        <v>#N/A</v>
      </c>
      <c r="S275" s="57">
        <f>IF(AND( EnergyDemand__2_18[[#This Row],[Holiday]]="N", EnergyDemand__2_18[[#This Row],[Day ]] &lt;&gt; "Saturday", EnergyDemand__2_18[[#This Row],[Day ]] &lt;&gt; "Sunday"),EnergyDemand__2_18[[#This Row],[Demand]],NA())</f>
        <v>124356.41499999999</v>
      </c>
    </row>
    <row r="276" spans="1:19" x14ac:dyDescent="0.3">
      <c r="A276" s="3">
        <v>42279</v>
      </c>
      <c r="B276" s="3" t="str">
        <f t="shared" si="4"/>
        <v>Q4-2015</v>
      </c>
      <c r="C276" t="s">
        <v>18</v>
      </c>
      <c r="D276">
        <v>40</v>
      </c>
      <c r="E276" t="s">
        <v>4</v>
      </c>
      <c r="F276">
        <v>2015</v>
      </c>
      <c r="G276">
        <v>9.9</v>
      </c>
      <c r="H276">
        <v>28.6</v>
      </c>
      <c r="I276">
        <v>21.7</v>
      </c>
      <c r="J276">
        <v>0</v>
      </c>
      <c r="K276" t="s">
        <v>21</v>
      </c>
      <c r="L276" t="s">
        <v>22</v>
      </c>
      <c r="M276" s="2">
        <v>107544.145</v>
      </c>
      <c r="N276" s="4">
        <v>38.306983930000001</v>
      </c>
      <c r="O276" s="5">
        <f>EnergyDemand__2_18[[#This Row],[Demand]]*EnergyDemand__2_18[[#This Row],[RRP AUD$]]</f>
        <v>4119691.8342805901</v>
      </c>
      <c r="P276" s="57" t="e">
        <f>IF(EnergyDemand__2_18[[#This Row],[School Day]]="Y",EnergyDemand__2_18[[#This Row],[Demand]],NA())</f>
        <v>#N/A</v>
      </c>
      <c r="Q276" s="57">
        <f>IF(EnergyDemand__2_18[[#This Row],[School Day]]="N",EnergyDemand__2_18[[#This Row],[Demand]],NA())</f>
        <v>107544.145</v>
      </c>
      <c r="R276" s="57">
        <f>IF(EnergyDemand__2_18[[#This Row],[Holiday]]="Y",EnergyDemand__2_18[[#This Row],[Demand]],NA())</f>
        <v>107544.145</v>
      </c>
      <c r="S2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7" spans="1:19" x14ac:dyDescent="0.3">
      <c r="A277" s="3">
        <v>42280</v>
      </c>
      <c r="B277" s="3" t="str">
        <f t="shared" si="4"/>
        <v>Q4-2015</v>
      </c>
      <c r="C277" t="s">
        <v>18</v>
      </c>
      <c r="D277">
        <v>40</v>
      </c>
      <c r="E277" t="s">
        <v>5</v>
      </c>
      <c r="F277">
        <v>2015</v>
      </c>
      <c r="G277">
        <v>16.3</v>
      </c>
      <c r="H277">
        <v>31.3</v>
      </c>
      <c r="I277">
        <v>22.2</v>
      </c>
      <c r="J277">
        <v>0</v>
      </c>
      <c r="K277" t="s">
        <v>21</v>
      </c>
      <c r="L277" t="s">
        <v>21</v>
      </c>
      <c r="M277" s="2">
        <v>100598.55</v>
      </c>
      <c r="N277" s="4">
        <v>30.78069241</v>
      </c>
      <c r="O277" s="5">
        <f>EnergyDemand__2_18[[#This Row],[Demand]]*EnergyDemand__2_18[[#This Row],[RRP AUD$]]</f>
        <v>3096493.0244420054</v>
      </c>
      <c r="P277" s="57" t="e">
        <f>IF(EnergyDemand__2_18[[#This Row],[School Day]]="Y",EnergyDemand__2_18[[#This Row],[Demand]],NA())</f>
        <v>#N/A</v>
      </c>
      <c r="Q277" s="57">
        <f>IF(EnergyDemand__2_18[[#This Row],[School Day]]="N",EnergyDemand__2_18[[#This Row],[Demand]],NA())</f>
        <v>100598.55</v>
      </c>
      <c r="R277" s="57" t="e">
        <f>IF(EnergyDemand__2_18[[#This Row],[Holiday]]="Y",EnergyDemand__2_18[[#This Row],[Demand]],NA())</f>
        <v>#N/A</v>
      </c>
      <c r="S2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8" spans="1:19" x14ac:dyDescent="0.3">
      <c r="A278" s="3">
        <v>42281</v>
      </c>
      <c r="B278" s="3" t="str">
        <f t="shared" si="4"/>
        <v>Q4-2015</v>
      </c>
      <c r="C278" t="s">
        <v>18</v>
      </c>
      <c r="D278">
        <v>40</v>
      </c>
      <c r="E278" t="s">
        <v>6</v>
      </c>
      <c r="F278">
        <v>2015</v>
      </c>
      <c r="G278">
        <v>13.9</v>
      </c>
      <c r="H278">
        <v>24.9</v>
      </c>
      <c r="I278">
        <v>22.2</v>
      </c>
      <c r="J278">
        <v>0</v>
      </c>
      <c r="K278" t="s">
        <v>21</v>
      </c>
      <c r="L278" t="s">
        <v>21</v>
      </c>
      <c r="M278" s="2">
        <v>103828.88</v>
      </c>
      <c r="N278" s="4">
        <v>36.56069849</v>
      </c>
      <c r="O278" s="5">
        <f>EnergyDemand__2_18[[#This Row],[Demand]]*EnergyDemand__2_18[[#This Row],[RRP AUD$]]</f>
        <v>3796056.3762343912</v>
      </c>
      <c r="P278" s="57" t="e">
        <f>IF(EnergyDemand__2_18[[#This Row],[School Day]]="Y",EnergyDemand__2_18[[#This Row],[Demand]],NA())</f>
        <v>#N/A</v>
      </c>
      <c r="Q278" s="57">
        <f>IF(EnergyDemand__2_18[[#This Row],[School Day]]="N",EnergyDemand__2_18[[#This Row],[Demand]],NA())</f>
        <v>103828.88</v>
      </c>
      <c r="R278" s="57" t="e">
        <f>IF(EnergyDemand__2_18[[#This Row],[Holiday]]="Y",EnergyDemand__2_18[[#This Row],[Demand]],NA())</f>
        <v>#N/A</v>
      </c>
      <c r="S2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79" spans="1:19" x14ac:dyDescent="0.3">
      <c r="A279" s="3">
        <v>42282</v>
      </c>
      <c r="B279" s="3" t="str">
        <f t="shared" si="4"/>
        <v>Q4-2015</v>
      </c>
      <c r="C279" t="s">
        <v>18</v>
      </c>
      <c r="D279">
        <v>41</v>
      </c>
      <c r="E279" t="s">
        <v>7</v>
      </c>
      <c r="F279">
        <v>2015</v>
      </c>
      <c r="G279">
        <v>12.7</v>
      </c>
      <c r="H279">
        <v>34.4</v>
      </c>
      <c r="I279">
        <v>22</v>
      </c>
      <c r="J279">
        <v>0</v>
      </c>
      <c r="K279" t="s">
        <v>21</v>
      </c>
      <c r="L279" t="s">
        <v>21</v>
      </c>
      <c r="M279" s="2">
        <v>125194.87</v>
      </c>
      <c r="N279" s="4">
        <v>38.972005189999997</v>
      </c>
      <c r="O279" s="5">
        <f>EnergyDemand__2_18[[#This Row],[Demand]]*EnergyDemand__2_18[[#This Row],[RRP AUD$]]</f>
        <v>4879095.1234013746</v>
      </c>
      <c r="P279" s="57" t="e">
        <f>IF(EnergyDemand__2_18[[#This Row],[School Day]]="Y",EnergyDemand__2_18[[#This Row],[Demand]],NA())</f>
        <v>#N/A</v>
      </c>
      <c r="Q279" s="57">
        <f>IF(EnergyDemand__2_18[[#This Row],[School Day]]="N",EnergyDemand__2_18[[#This Row],[Demand]],NA())</f>
        <v>125194.87</v>
      </c>
      <c r="R279" s="57" t="e">
        <f>IF(EnergyDemand__2_18[[#This Row],[Holiday]]="Y",EnergyDemand__2_18[[#This Row],[Demand]],NA())</f>
        <v>#N/A</v>
      </c>
      <c r="S279" s="57">
        <f>IF(AND( EnergyDemand__2_18[[#This Row],[Holiday]]="N", EnergyDemand__2_18[[#This Row],[Day ]] &lt;&gt; "Saturday", EnergyDemand__2_18[[#This Row],[Day ]] &lt;&gt; "Sunday"),EnergyDemand__2_18[[#This Row],[Demand]],NA())</f>
        <v>125194.87</v>
      </c>
    </row>
    <row r="280" spans="1:19" x14ac:dyDescent="0.3">
      <c r="A280" s="3">
        <v>42283</v>
      </c>
      <c r="B280" s="3" t="str">
        <f t="shared" si="4"/>
        <v>Q4-2015</v>
      </c>
      <c r="C280" t="s">
        <v>18</v>
      </c>
      <c r="D280">
        <v>41</v>
      </c>
      <c r="E280" t="s">
        <v>8</v>
      </c>
      <c r="F280">
        <v>2015</v>
      </c>
      <c r="G280">
        <v>15.5</v>
      </c>
      <c r="H280">
        <v>35.799999999999997</v>
      </c>
      <c r="I280">
        <v>18.899999999999999</v>
      </c>
      <c r="J280">
        <v>0</v>
      </c>
      <c r="K280" t="s">
        <v>22</v>
      </c>
      <c r="L280" t="s">
        <v>21</v>
      </c>
      <c r="M280" s="2">
        <v>127225.245</v>
      </c>
      <c r="N280" s="4">
        <v>36.244451439999999</v>
      </c>
      <c r="O280" s="5">
        <f>EnergyDemand__2_18[[#This Row],[Demand]]*EnergyDemand__2_18[[#This Row],[RRP AUD$]]</f>
        <v>4611209.2143446021</v>
      </c>
      <c r="P280" s="57">
        <f>IF(EnergyDemand__2_18[[#This Row],[School Day]]="Y",EnergyDemand__2_18[[#This Row],[Demand]],NA())</f>
        <v>127225.245</v>
      </c>
      <c r="Q280" s="57" t="e">
        <f>IF(EnergyDemand__2_18[[#This Row],[School Day]]="N",EnergyDemand__2_18[[#This Row],[Demand]],NA())</f>
        <v>#N/A</v>
      </c>
      <c r="R280" s="57" t="e">
        <f>IF(EnergyDemand__2_18[[#This Row],[Holiday]]="Y",EnergyDemand__2_18[[#This Row],[Demand]],NA())</f>
        <v>#N/A</v>
      </c>
      <c r="S280" s="57">
        <f>IF(AND( EnergyDemand__2_18[[#This Row],[Holiday]]="N", EnergyDemand__2_18[[#This Row],[Day ]] &lt;&gt; "Saturday", EnergyDemand__2_18[[#This Row],[Day ]] &lt;&gt; "Sunday"),EnergyDemand__2_18[[#This Row],[Demand]],NA())</f>
        <v>127225.245</v>
      </c>
    </row>
    <row r="281" spans="1:19" x14ac:dyDescent="0.3">
      <c r="A281" s="3">
        <v>42284</v>
      </c>
      <c r="B281" s="3" t="str">
        <f t="shared" si="4"/>
        <v>Q4-2015</v>
      </c>
      <c r="C281" t="s">
        <v>18</v>
      </c>
      <c r="D281">
        <v>41</v>
      </c>
      <c r="E281" t="s">
        <v>9</v>
      </c>
      <c r="F281">
        <v>2015</v>
      </c>
      <c r="G281">
        <v>11.8</v>
      </c>
      <c r="H281">
        <v>16.2</v>
      </c>
      <c r="I281">
        <v>23.6</v>
      </c>
      <c r="J281">
        <v>0</v>
      </c>
      <c r="K281" t="s">
        <v>22</v>
      </c>
      <c r="L281" t="s">
        <v>21</v>
      </c>
      <c r="M281" s="2">
        <v>117282.765</v>
      </c>
      <c r="N281" s="4">
        <v>31.596406630000001</v>
      </c>
      <c r="O281" s="5">
        <f>EnergyDemand__2_18[[#This Row],[Demand]]*EnergyDemand__2_18[[#This Row],[RRP AUD$]]</f>
        <v>3705713.9336307319</v>
      </c>
      <c r="P281" s="57">
        <f>IF(EnergyDemand__2_18[[#This Row],[School Day]]="Y",EnergyDemand__2_18[[#This Row],[Demand]],NA())</f>
        <v>117282.765</v>
      </c>
      <c r="Q281" s="57" t="e">
        <f>IF(EnergyDemand__2_18[[#This Row],[School Day]]="N",EnergyDemand__2_18[[#This Row],[Demand]],NA())</f>
        <v>#N/A</v>
      </c>
      <c r="R281" s="57" t="e">
        <f>IF(EnergyDemand__2_18[[#This Row],[Holiday]]="Y",EnergyDemand__2_18[[#This Row],[Demand]],NA())</f>
        <v>#N/A</v>
      </c>
      <c r="S281" s="57">
        <f>IF(AND( EnergyDemand__2_18[[#This Row],[Holiday]]="N", EnergyDemand__2_18[[#This Row],[Day ]] &lt;&gt; "Saturday", EnergyDemand__2_18[[#This Row],[Day ]] &lt;&gt; "Sunday"),EnergyDemand__2_18[[#This Row],[Demand]],NA())</f>
        <v>117282.765</v>
      </c>
    </row>
    <row r="282" spans="1:19" x14ac:dyDescent="0.3">
      <c r="A282" s="3">
        <v>42285</v>
      </c>
      <c r="B282" s="3" t="str">
        <f t="shared" si="4"/>
        <v>Q4-2015</v>
      </c>
      <c r="C282" t="s">
        <v>18</v>
      </c>
      <c r="D282">
        <v>41</v>
      </c>
      <c r="E282" t="s">
        <v>3</v>
      </c>
      <c r="F282">
        <v>2015</v>
      </c>
      <c r="G282">
        <v>7.6</v>
      </c>
      <c r="H282">
        <v>18.600000000000001</v>
      </c>
      <c r="I282">
        <v>23.3</v>
      </c>
      <c r="J282">
        <v>0</v>
      </c>
      <c r="K282" t="s">
        <v>22</v>
      </c>
      <c r="L282" t="s">
        <v>21</v>
      </c>
      <c r="M282" s="2">
        <v>122121.325</v>
      </c>
      <c r="N282" s="4">
        <v>36.140982370000003</v>
      </c>
      <c r="O282" s="5">
        <f>EnergyDemand__2_18[[#This Row],[Demand]]*EnergyDemand__2_18[[#This Row],[RRP AUD$]]</f>
        <v>4413584.6538260402</v>
      </c>
      <c r="P282" s="57">
        <f>IF(EnergyDemand__2_18[[#This Row],[School Day]]="Y",EnergyDemand__2_18[[#This Row],[Demand]],NA())</f>
        <v>122121.325</v>
      </c>
      <c r="Q282" s="57" t="e">
        <f>IF(EnergyDemand__2_18[[#This Row],[School Day]]="N",EnergyDemand__2_18[[#This Row],[Demand]],NA())</f>
        <v>#N/A</v>
      </c>
      <c r="R282" s="57" t="e">
        <f>IF(EnergyDemand__2_18[[#This Row],[Holiday]]="Y",EnergyDemand__2_18[[#This Row],[Demand]],NA())</f>
        <v>#N/A</v>
      </c>
      <c r="S282" s="57">
        <f>IF(AND( EnergyDemand__2_18[[#This Row],[Holiday]]="N", EnergyDemand__2_18[[#This Row],[Day ]] &lt;&gt; "Saturday", EnergyDemand__2_18[[#This Row],[Day ]] &lt;&gt; "Sunday"),EnergyDemand__2_18[[#This Row],[Demand]],NA())</f>
        <v>122121.325</v>
      </c>
    </row>
    <row r="283" spans="1:19" x14ac:dyDescent="0.3">
      <c r="A283" s="3">
        <v>42286</v>
      </c>
      <c r="B283" s="3" t="str">
        <f t="shared" si="4"/>
        <v>Q4-2015</v>
      </c>
      <c r="C283" t="s">
        <v>18</v>
      </c>
      <c r="D283">
        <v>41</v>
      </c>
      <c r="E283" t="s">
        <v>4</v>
      </c>
      <c r="F283">
        <v>2015</v>
      </c>
      <c r="G283">
        <v>10.9</v>
      </c>
      <c r="H283">
        <v>29.9</v>
      </c>
      <c r="I283">
        <v>22</v>
      </c>
      <c r="J283">
        <v>0</v>
      </c>
      <c r="K283" t="s">
        <v>22</v>
      </c>
      <c r="L283" t="s">
        <v>21</v>
      </c>
      <c r="M283" s="2">
        <v>126989.905</v>
      </c>
      <c r="N283" s="4">
        <v>41.415074920000002</v>
      </c>
      <c r="O283" s="5">
        <f>EnergyDemand__2_18[[#This Row],[Demand]]*EnergyDemand__2_18[[#This Row],[RRP AUD$]]</f>
        <v>5259296.429658683</v>
      </c>
      <c r="P283" s="57">
        <f>IF(EnergyDemand__2_18[[#This Row],[School Day]]="Y",EnergyDemand__2_18[[#This Row],[Demand]],NA())</f>
        <v>126989.905</v>
      </c>
      <c r="Q283" s="57" t="e">
        <f>IF(EnergyDemand__2_18[[#This Row],[School Day]]="N",EnergyDemand__2_18[[#This Row],[Demand]],NA())</f>
        <v>#N/A</v>
      </c>
      <c r="R283" s="57" t="e">
        <f>IF(EnergyDemand__2_18[[#This Row],[Holiday]]="Y",EnergyDemand__2_18[[#This Row],[Demand]],NA())</f>
        <v>#N/A</v>
      </c>
      <c r="S283" s="57">
        <f>IF(AND( EnergyDemand__2_18[[#This Row],[Holiday]]="N", EnergyDemand__2_18[[#This Row],[Day ]] &lt;&gt; "Saturday", EnergyDemand__2_18[[#This Row],[Day ]] &lt;&gt; "Sunday"),EnergyDemand__2_18[[#This Row],[Demand]],NA())</f>
        <v>126989.905</v>
      </c>
    </row>
    <row r="284" spans="1:19" x14ac:dyDescent="0.3">
      <c r="A284" s="3">
        <v>42287</v>
      </c>
      <c r="B284" s="3" t="str">
        <f t="shared" si="4"/>
        <v>Q4-2015</v>
      </c>
      <c r="C284" t="s">
        <v>18</v>
      </c>
      <c r="D284">
        <v>41</v>
      </c>
      <c r="E284" t="s">
        <v>5</v>
      </c>
      <c r="F284">
        <v>2015</v>
      </c>
      <c r="G284">
        <v>17.5</v>
      </c>
      <c r="H284">
        <v>29.2</v>
      </c>
      <c r="I284">
        <v>11.9</v>
      </c>
      <c r="J284">
        <v>0</v>
      </c>
      <c r="K284" t="s">
        <v>22</v>
      </c>
      <c r="L284" t="s">
        <v>21</v>
      </c>
      <c r="M284" s="2">
        <v>112604.825</v>
      </c>
      <c r="N284" s="4">
        <v>34.803176860000001</v>
      </c>
      <c r="O284" s="5">
        <f>EnergyDemand__2_18[[#This Row],[Demand]]*EnergyDemand__2_18[[#This Row],[RRP AUD$]]</f>
        <v>3919005.6397643494</v>
      </c>
      <c r="P284" s="57">
        <f>IF(EnergyDemand__2_18[[#This Row],[School Day]]="Y",EnergyDemand__2_18[[#This Row],[Demand]],NA())</f>
        <v>112604.825</v>
      </c>
      <c r="Q284" s="57" t="e">
        <f>IF(EnergyDemand__2_18[[#This Row],[School Day]]="N",EnergyDemand__2_18[[#This Row],[Demand]],NA())</f>
        <v>#N/A</v>
      </c>
      <c r="R284" s="57" t="e">
        <f>IF(EnergyDemand__2_18[[#This Row],[Holiday]]="Y",EnergyDemand__2_18[[#This Row],[Demand]],NA())</f>
        <v>#N/A</v>
      </c>
      <c r="S2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85" spans="1:19" x14ac:dyDescent="0.3">
      <c r="A285" s="3">
        <v>42288</v>
      </c>
      <c r="B285" s="3" t="str">
        <f t="shared" si="4"/>
        <v>Q4-2015</v>
      </c>
      <c r="C285" t="s">
        <v>18</v>
      </c>
      <c r="D285">
        <v>41</v>
      </c>
      <c r="E285" t="s">
        <v>6</v>
      </c>
      <c r="F285">
        <v>2015</v>
      </c>
      <c r="G285">
        <v>16.899999999999999</v>
      </c>
      <c r="H285">
        <v>19.2</v>
      </c>
      <c r="I285">
        <v>19.600000000000001</v>
      </c>
      <c r="J285">
        <v>0.4</v>
      </c>
      <c r="K285" t="s">
        <v>22</v>
      </c>
      <c r="L285" t="s">
        <v>21</v>
      </c>
      <c r="M285" s="2">
        <v>105376.33500000001</v>
      </c>
      <c r="N285" s="4">
        <v>29.90281083</v>
      </c>
      <c r="O285" s="5">
        <f>EnergyDemand__2_18[[#This Row],[Demand]]*EnergyDemand__2_18[[#This Row],[RRP AUD$]]</f>
        <v>3151048.6114637083</v>
      </c>
      <c r="P285" s="57">
        <f>IF(EnergyDemand__2_18[[#This Row],[School Day]]="Y",EnergyDemand__2_18[[#This Row],[Demand]],NA())</f>
        <v>105376.33500000001</v>
      </c>
      <c r="Q285" s="57" t="e">
        <f>IF(EnergyDemand__2_18[[#This Row],[School Day]]="N",EnergyDemand__2_18[[#This Row],[Demand]],NA())</f>
        <v>#N/A</v>
      </c>
      <c r="R285" s="57" t="e">
        <f>IF(EnergyDemand__2_18[[#This Row],[Holiday]]="Y",EnergyDemand__2_18[[#This Row],[Demand]],NA())</f>
        <v>#N/A</v>
      </c>
      <c r="S2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86" spans="1:19" x14ac:dyDescent="0.3">
      <c r="A286" s="3">
        <v>42289</v>
      </c>
      <c r="B286" s="3" t="str">
        <f t="shared" si="4"/>
        <v>Q4-2015</v>
      </c>
      <c r="C286" t="s">
        <v>18</v>
      </c>
      <c r="D286">
        <v>42</v>
      </c>
      <c r="E286" t="s">
        <v>7</v>
      </c>
      <c r="F286">
        <v>2015</v>
      </c>
      <c r="G286">
        <v>11.3</v>
      </c>
      <c r="H286">
        <v>16.100000000000001</v>
      </c>
      <c r="I286">
        <v>13.4</v>
      </c>
      <c r="J286">
        <v>0.6</v>
      </c>
      <c r="K286" t="s">
        <v>22</v>
      </c>
      <c r="L286" t="s">
        <v>21</v>
      </c>
      <c r="M286" s="2">
        <v>120916.215</v>
      </c>
      <c r="N286" s="4">
        <v>36.353623810000002</v>
      </c>
      <c r="O286" s="5">
        <f>EnergyDemand__2_18[[#This Row],[Demand]]*EnergyDemand__2_18[[#This Row],[RRP AUD$]]</f>
        <v>4395742.5926390793</v>
      </c>
      <c r="P286" s="57">
        <f>IF(EnergyDemand__2_18[[#This Row],[School Day]]="Y",EnergyDemand__2_18[[#This Row],[Demand]],NA())</f>
        <v>120916.215</v>
      </c>
      <c r="Q286" s="57" t="e">
        <f>IF(EnergyDemand__2_18[[#This Row],[School Day]]="N",EnergyDemand__2_18[[#This Row],[Demand]],NA())</f>
        <v>#N/A</v>
      </c>
      <c r="R286" s="57" t="e">
        <f>IF(EnergyDemand__2_18[[#This Row],[Holiday]]="Y",EnergyDemand__2_18[[#This Row],[Demand]],NA())</f>
        <v>#N/A</v>
      </c>
      <c r="S286" s="57">
        <f>IF(AND( EnergyDemand__2_18[[#This Row],[Holiday]]="N", EnergyDemand__2_18[[#This Row],[Day ]] &lt;&gt; "Saturday", EnergyDemand__2_18[[#This Row],[Day ]] &lt;&gt; "Sunday"),EnergyDemand__2_18[[#This Row],[Demand]],NA())</f>
        <v>120916.215</v>
      </c>
    </row>
    <row r="287" spans="1:19" x14ac:dyDescent="0.3">
      <c r="A287" s="3">
        <v>42290</v>
      </c>
      <c r="B287" s="3" t="str">
        <f t="shared" si="4"/>
        <v>Q4-2015</v>
      </c>
      <c r="C287" t="s">
        <v>18</v>
      </c>
      <c r="D287">
        <v>42</v>
      </c>
      <c r="E287" t="s">
        <v>8</v>
      </c>
      <c r="F287">
        <v>2015</v>
      </c>
      <c r="G287">
        <v>7.9</v>
      </c>
      <c r="H287">
        <v>17.600000000000001</v>
      </c>
      <c r="I287">
        <v>24.3</v>
      </c>
      <c r="J287">
        <v>0.4</v>
      </c>
      <c r="K287" t="s">
        <v>22</v>
      </c>
      <c r="L287" t="s">
        <v>21</v>
      </c>
      <c r="M287" s="2">
        <v>122830.38</v>
      </c>
      <c r="N287" s="4">
        <v>41.49816809</v>
      </c>
      <c r="O287" s="5">
        <f>EnergyDemand__2_18[[#This Row],[Demand]]*EnergyDemand__2_18[[#This Row],[RRP AUD$]]</f>
        <v>5097235.7557985745</v>
      </c>
      <c r="P287" s="57">
        <f>IF(EnergyDemand__2_18[[#This Row],[School Day]]="Y",EnergyDemand__2_18[[#This Row],[Demand]],NA())</f>
        <v>122830.38</v>
      </c>
      <c r="Q287" s="57" t="e">
        <f>IF(EnergyDemand__2_18[[#This Row],[School Day]]="N",EnergyDemand__2_18[[#This Row],[Demand]],NA())</f>
        <v>#N/A</v>
      </c>
      <c r="R287" s="57" t="e">
        <f>IF(EnergyDemand__2_18[[#This Row],[Holiday]]="Y",EnergyDemand__2_18[[#This Row],[Demand]],NA())</f>
        <v>#N/A</v>
      </c>
      <c r="S287" s="57">
        <f>IF(AND( EnergyDemand__2_18[[#This Row],[Holiday]]="N", EnergyDemand__2_18[[#This Row],[Day ]] &lt;&gt; "Saturday", EnergyDemand__2_18[[#This Row],[Day ]] &lt;&gt; "Sunday"),EnergyDemand__2_18[[#This Row],[Demand]],NA())</f>
        <v>122830.38</v>
      </c>
    </row>
    <row r="288" spans="1:19" x14ac:dyDescent="0.3">
      <c r="A288" s="3">
        <v>42291</v>
      </c>
      <c r="B288" s="3" t="str">
        <f t="shared" si="4"/>
        <v>Q4-2015</v>
      </c>
      <c r="C288" t="s">
        <v>18</v>
      </c>
      <c r="D288">
        <v>42</v>
      </c>
      <c r="E288" t="s">
        <v>9</v>
      </c>
      <c r="F288">
        <v>2015</v>
      </c>
      <c r="G288">
        <v>11.2</v>
      </c>
      <c r="H288">
        <v>28.6</v>
      </c>
      <c r="I288">
        <v>24.4</v>
      </c>
      <c r="J288">
        <v>0</v>
      </c>
      <c r="K288" t="s">
        <v>22</v>
      </c>
      <c r="L288" t="s">
        <v>21</v>
      </c>
      <c r="M288" s="2">
        <v>126919.19500000001</v>
      </c>
      <c r="N288" s="4">
        <v>45.563440200000002</v>
      </c>
      <c r="O288" s="5">
        <f>EnergyDemand__2_18[[#This Row],[Demand]]*EnergyDemand__2_18[[#This Row],[RRP AUD$]]</f>
        <v>5782875.1516146399</v>
      </c>
      <c r="P288" s="57">
        <f>IF(EnergyDemand__2_18[[#This Row],[School Day]]="Y",EnergyDemand__2_18[[#This Row],[Demand]],NA())</f>
        <v>126919.19500000001</v>
      </c>
      <c r="Q288" s="57" t="e">
        <f>IF(EnergyDemand__2_18[[#This Row],[School Day]]="N",EnergyDemand__2_18[[#This Row],[Demand]],NA())</f>
        <v>#N/A</v>
      </c>
      <c r="R288" s="57" t="e">
        <f>IF(EnergyDemand__2_18[[#This Row],[Holiday]]="Y",EnergyDemand__2_18[[#This Row],[Demand]],NA())</f>
        <v>#N/A</v>
      </c>
      <c r="S288" s="57">
        <f>IF(AND( EnergyDemand__2_18[[#This Row],[Holiday]]="N", EnergyDemand__2_18[[#This Row],[Day ]] &lt;&gt; "Saturday", EnergyDemand__2_18[[#This Row],[Day ]] &lt;&gt; "Sunday"),EnergyDemand__2_18[[#This Row],[Demand]],NA())</f>
        <v>126919.19500000001</v>
      </c>
    </row>
    <row r="289" spans="1:19" x14ac:dyDescent="0.3">
      <c r="A289" s="3">
        <v>42292</v>
      </c>
      <c r="B289" s="3" t="str">
        <f t="shared" si="4"/>
        <v>Q4-2015</v>
      </c>
      <c r="C289" t="s">
        <v>18</v>
      </c>
      <c r="D289">
        <v>42</v>
      </c>
      <c r="E289" t="s">
        <v>3</v>
      </c>
      <c r="F289">
        <v>2015</v>
      </c>
      <c r="G289">
        <v>14.4</v>
      </c>
      <c r="H289">
        <v>34</v>
      </c>
      <c r="I289">
        <v>22.2</v>
      </c>
      <c r="J289">
        <v>0</v>
      </c>
      <c r="K289" t="s">
        <v>22</v>
      </c>
      <c r="L289" t="s">
        <v>21</v>
      </c>
      <c r="M289" s="2">
        <v>130260.37</v>
      </c>
      <c r="N289" s="4">
        <v>39.066948680000003</v>
      </c>
      <c r="O289" s="5">
        <f>EnergyDemand__2_18[[#This Row],[Demand]]*EnergyDemand__2_18[[#This Row],[RRP AUD$]]</f>
        <v>5088875.1898278119</v>
      </c>
      <c r="P289" s="57">
        <f>IF(EnergyDemand__2_18[[#This Row],[School Day]]="Y",EnergyDemand__2_18[[#This Row],[Demand]],NA())</f>
        <v>130260.37</v>
      </c>
      <c r="Q289" s="57" t="e">
        <f>IF(EnergyDemand__2_18[[#This Row],[School Day]]="N",EnergyDemand__2_18[[#This Row],[Demand]],NA())</f>
        <v>#N/A</v>
      </c>
      <c r="R289" s="57" t="e">
        <f>IF(EnergyDemand__2_18[[#This Row],[Holiday]]="Y",EnergyDemand__2_18[[#This Row],[Demand]],NA())</f>
        <v>#N/A</v>
      </c>
      <c r="S289" s="57">
        <f>IF(AND( EnergyDemand__2_18[[#This Row],[Holiday]]="N", EnergyDemand__2_18[[#This Row],[Day ]] &lt;&gt; "Saturday", EnergyDemand__2_18[[#This Row],[Day ]] &lt;&gt; "Sunday"),EnergyDemand__2_18[[#This Row],[Demand]],NA())</f>
        <v>130260.37</v>
      </c>
    </row>
    <row r="290" spans="1:19" x14ac:dyDescent="0.3">
      <c r="A290" s="3">
        <v>42293</v>
      </c>
      <c r="B290" s="3" t="str">
        <f t="shared" si="4"/>
        <v>Q4-2015</v>
      </c>
      <c r="C290" t="s">
        <v>18</v>
      </c>
      <c r="D290">
        <v>42</v>
      </c>
      <c r="E290" t="s">
        <v>4</v>
      </c>
      <c r="F290">
        <v>2015</v>
      </c>
      <c r="G290">
        <v>17</v>
      </c>
      <c r="H290">
        <v>23.8</v>
      </c>
      <c r="I290">
        <v>8.4</v>
      </c>
      <c r="J290">
        <v>0</v>
      </c>
      <c r="K290" t="s">
        <v>22</v>
      </c>
      <c r="L290" t="s">
        <v>21</v>
      </c>
      <c r="M290" s="2">
        <v>123985.97</v>
      </c>
      <c r="N290" s="4">
        <v>43.80436083</v>
      </c>
      <c r="O290" s="5">
        <f>EnergyDemand__2_18[[#This Row],[Demand]]*EnergyDemand__2_18[[#This Row],[RRP AUD$]]</f>
        <v>5431126.1677375548</v>
      </c>
      <c r="P290" s="57">
        <f>IF(EnergyDemand__2_18[[#This Row],[School Day]]="Y",EnergyDemand__2_18[[#This Row],[Demand]],NA())</f>
        <v>123985.97</v>
      </c>
      <c r="Q290" s="57" t="e">
        <f>IF(EnergyDemand__2_18[[#This Row],[School Day]]="N",EnergyDemand__2_18[[#This Row],[Demand]],NA())</f>
        <v>#N/A</v>
      </c>
      <c r="R290" s="57" t="e">
        <f>IF(EnergyDemand__2_18[[#This Row],[Holiday]]="Y",EnergyDemand__2_18[[#This Row],[Demand]],NA())</f>
        <v>#N/A</v>
      </c>
      <c r="S290" s="57">
        <f>IF(AND( EnergyDemand__2_18[[#This Row],[Holiday]]="N", EnergyDemand__2_18[[#This Row],[Day ]] &lt;&gt; "Saturday", EnergyDemand__2_18[[#This Row],[Day ]] &lt;&gt; "Sunday"),EnergyDemand__2_18[[#This Row],[Demand]],NA())</f>
        <v>123985.97</v>
      </c>
    </row>
    <row r="291" spans="1:19" x14ac:dyDescent="0.3">
      <c r="A291" s="3">
        <v>42294</v>
      </c>
      <c r="B291" s="3" t="str">
        <f t="shared" si="4"/>
        <v>Q4-2015</v>
      </c>
      <c r="C291" t="s">
        <v>18</v>
      </c>
      <c r="D291">
        <v>42</v>
      </c>
      <c r="E291" t="s">
        <v>5</v>
      </c>
      <c r="F291">
        <v>2015</v>
      </c>
      <c r="G291">
        <v>11.5</v>
      </c>
      <c r="H291">
        <v>20.5</v>
      </c>
      <c r="I291">
        <v>20.399999999999999</v>
      </c>
      <c r="J291">
        <v>0</v>
      </c>
      <c r="K291" t="s">
        <v>22</v>
      </c>
      <c r="L291" t="s">
        <v>21</v>
      </c>
      <c r="M291" s="2">
        <v>104916.345</v>
      </c>
      <c r="N291" s="4">
        <v>29.673610060000001</v>
      </c>
      <c r="O291" s="5">
        <f>EnergyDemand__2_18[[#This Row],[Demand]]*EnergyDemand__2_18[[#This Row],[RRP AUD$]]</f>
        <v>3113246.7104504309</v>
      </c>
      <c r="P291" s="57">
        <f>IF(EnergyDemand__2_18[[#This Row],[School Day]]="Y",EnergyDemand__2_18[[#This Row],[Demand]],NA())</f>
        <v>104916.345</v>
      </c>
      <c r="Q291" s="57" t="e">
        <f>IF(EnergyDemand__2_18[[#This Row],[School Day]]="N",EnergyDemand__2_18[[#This Row],[Demand]],NA())</f>
        <v>#N/A</v>
      </c>
      <c r="R291" s="57" t="e">
        <f>IF(EnergyDemand__2_18[[#This Row],[Holiday]]="Y",EnergyDemand__2_18[[#This Row],[Demand]],NA())</f>
        <v>#N/A</v>
      </c>
      <c r="S2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92" spans="1:19" x14ac:dyDescent="0.3">
      <c r="A292" s="3">
        <v>42295</v>
      </c>
      <c r="B292" s="3" t="str">
        <f t="shared" si="4"/>
        <v>Q4-2015</v>
      </c>
      <c r="C292" t="s">
        <v>18</v>
      </c>
      <c r="D292">
        <v>42</v>
      </c>
      <c r="E292" t="s">
        <v>6</v>
      </c>
      <c r="F292">
        <v>2015</v>
      </c>
      <c r="G292">
        <v>12.6</v>
      </c>
      <c r="H292">
        <v>17.7</v>
      </c>
      <c r="I292">
        <v>24.2</v>
      </c>
      <c r="J292">
        <v>0</v>
      </c>
      <c r="K292" t="s">
        <v>22</v>
      </c>
      <c r="L292" t="s">
        <v>21</v>
      </c>
      <c r="M292" s="2">
        <v>100812.04</v>
      </c>
      <c r="N292" s="4">
        <v>29.120867570000001</v>
      </c>
      <c r="O292" s="5">
        <f>EnergyDemand__2_18[[#This Row],[Demand]]*EnergyDemand__2_18[[#This Row],[RRP AUD$]]</f>
        <v>2935734.0663015428</v>
      </c>
      <c r="P292" s="57">
        <f>IF(EnergyDemand__2_18[[#This Row],[School Day]]="Y",EnergyDemand__2_18[[#This Row],[Demand]],NA())</f>
        <v>100812.04</v>
      </c>
      <c r="Q292" s="57" t="e">
        <f>IF(EnergyDemand__2_18[[#This Row],[School Day]]="N",EnergyDemand__2_18[[#This Row],[Demand]],NA())</f>
        <v>#N/A</v>
      </c>
      <c r="R292" s="57" t="e">
        <f>IF(EnergyDemand__2_18[[#This Row],[Holiday]]="Y",EnergyDemand__2_18[[#This Row],[Demand]],NA())</f>
        <v>#N/A</v>
      </c>
      <c r="S2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93" spans="1:19" x14ac:dyDescent="0.3">
      <c r="A293" s="3">
        <v>42296</v>
      </c>
      <c r="B293" s="3" t="str">
        <f t="shared" si="4"/>
        <v>Q4-2015</v>
      </c>
      <c r="C293" t="s">
        <v>18</v>
      </c>
      <c r="D293">
        <v>43</v>
      </c>
      <c r="E293" t="s">
        <v>7</v>
      </c>
      <c r="F293">
        <v>2015</v>
      </c>
      <c r="G293">
        <v>8.3000000000000007</v>
      </c>
      <c r="H293">
        <v>26.7</v>
      </c>
      <c r="I293">
        <v>25.8</v>
      </c>
      <c r="J293">
        <v>0</v>
      </c>
      <c r="K293" t="s">
        <v>22</v>
      </c>
      <c r="L293" t="s">
        <v>21</v>
      </c>
      <c r="M293" s="2">
        <v>120795</v>
      </c>
      <c r="N293" s="4">
        <v>43.510676320000002</v>
      </c>
      <c r="O293" s="5">
        <f>EnergyDemand__2_18[[#This Row],[Demand]]*EnergyDemand__2_18[[#This Row],[RRP AUD$]]</f>
        <v>5255872.1460744003</v>
      </c>
      <c r="P293" s="57">
        <f>IF(EnergyDemand__2_18[[#This Row],[School Day]]="Y",EnergyDemand__2_18[[#This Row],[Demand]],NA())</f>
        <v>120795</v>
      </c>
      <c r="Q293" s="57" t="e">
        <f>IF(EnergyDemand__2_18[[#This Row],[School Day]]="N",EnergyDemand__2_18[[#This Row],[Demand]],NA())</f>
        <v>#N/A</v>
      </c>
      <c r="R293" s="57" t="e">
        <f>IF(EnergyDemand__2_18[[#This Row],[Holiday]]="Y",EnergyDemand__2_18[[#This Row],[Demand]],NA())</f>
        <v>#N/A</v>
      </c>
      <c r="S293" s="57">
        <f>IF(AND( EnergyDemand__2_18[[#This Row],[Holiday]]="N", EnergyDemand__2_18[[#This Row],[Day ]] &lt;&gt; "Saturday", EnergyDemand__2_18[[#This Row],[Day ]] &lt;&gt; "Sunday"),EnergyDemand__2_18[[#This Row],[Demand]],NA())</f>
        <v>120795</v>
      </c>
    </row>
    <row r="294" spans="1:19" x14ac:dyDescent="0.3">
      <c r="A294" s="3">
        <v>42297</v>
      </c>
      <c r="B294" s="3" t="str">
        <f t="shared" si="4"/>
        <v>Q4-2015</v>
      </c>
      <c r="C294" t="s">
        <v>18</v>
      </c>
      <c r="D294">
        <v>43</v>
      </c>
      <c r="E294" t="s">
        <v>8</v>
      </c>
      <c r="F294">
        <v>2015</v>
      </c>
      <c r="G294">
        <v>12.9</v>
      </c>
      <c r="H294">
        <v>31.8</v>
      </c>
      <c r="I294">
        <v>14.4</v>
      </c>
      <c r="J294">
        <v>0</v>
      </c>
      <c r="K294" t="s">
        <v>22</v>
      </c>
      <c r="L294" t="s">
        <v>21</v>
      </c>
      <c r="M294" s="2">
        <v>126655.49</v>
      </c>
      <c r="N294" s="4">
        <v>43.332869199999998</v>
      </c>
      <c r="O294" s="5">
        <f>EnergyDemand__2_18[[#This Row],[Demand]]*EnergyDemand__2_18[[#This Row],[RRP AUD$]]</f>
        <v>5488345.7816319084</v>
      </c>
      <c r="P294" s="57">
        <f>IF(EnergyDemand__2_18[[#This Row],[School Day]]="Y",EnergyDemand__2_18[[#This Row],[Demand]],NA())</f>
        <v>126655.49</v>
      </c>
      <c r="Q294" s="57" t="e">
        <f>IF(EnergyDemand__2_18[[#This Row],[School Day]]="N",EnergyDemand__2_18[[#This Row],[Demand]],NA())</f>
        <v>#N/A</v>
      </c>
      <c r="R294" s="57" t="e">
        <f>IF(EnergyDemand__2_18[[#This Row],[Holiday]]="Y",EnergyDemand__2_18[[#This Row],[Demand]],NA())</f>
        <v>#N/A</v>
      </c>
      <c r="S294" s="57">
        <f>IF(AND( EnergyDemand__2_18[[#This Row],[Holiday]]="N", EnergyDemand__2_18[[#This Row],[Day ]] &lt;&gt; "Saturday", EnergyDemand__2_18[[#This Row],[Day ]] &lt;&gt; "Sunday"),EnergyDemand__2_18[[#This Row],[Demand]],NA())</f>
        <v>126655.49</v>
      </c>
    </row>
    <row r="295" spans="1:19" x14ac:dyDescent="0.3">
      <c r="A295" s="3">
        <v>42298</v>
      </c>
      <c r="B295" s="3" t="str">
        <f t="shared" si="4"/>
        <v>Q4-2015</v>
      </c>
      <c r="C295" t="s">
        <v>18</v>
      </c>
      <c r="D295">
        <v>43</v>
      </c>
      <c r="E295" t="s">
        <v>9</v>
      </c>
      <c r="F295">
        <v>2015</v>
      </c>
      <c r="G295">
        <v>17.600000000000001</v>
      </c>
      <c r="H295">
        <v>18.3</v>
      </c>
      <c r="I295">
        <v>7.3</v>
      </c>
      <c r="J295">
        <v>2.4</v>
      </c>
      <c r="K295" t="s">
        <v>22</v>
      </c>
      <c r="L295" t="s">
        <v>21</v>
      </c>
      <c r="M295" s="2">
        <v>122368.88499999999</v>
      </c>
      <c r="N295" s="4">
        <v>39.681894030000002</v>
      </c>
      <c r="O295" s="5">
        <f>EnergyDemand__2_18[[#This Row],[Demand]]*EnergyDemand__2_18[[#This Row],[RRP AUD$]]</f>
        <v>4855829.1271392563</v>
      </c>
      <c r="P295" s="57">
        <f>IF(EnergyDemand__2_18[[#This Row],[School Day]]="Y",EnergyDemand__2_18[[#This Row],[Demand]],NA())</f>
        <v>122368.88499999999</v>
      </c>
      <c r="Q295" s="57" t="e">
        <f>IF(EnergyDemand__2_18[[#This Row],[School Day]]="N",EnergyDemand__2_18[[#This Row],[Demand]],NA())</f>
        <v>#N/A</v>
      </c>
      <c r="R295" s="57" t="e">
        <f>IF(EnergyDemand__2_18[[#This Row],[Holiday]]="Y",EnergyDemand__2_18[[#This Row],[Demand]],NA())</f>
        <v>#N/A</v>
      </c>
      <c r="S295" s="57">
        <f>IF(AND( EnergyDemand__2_18[[#This Row],[Holiday]]="N", EnergyDemand__2_18[[#This Row],[Day ]] &lt;&gt; "Saturday", EnergyDemand__2_18[[#This Row],[Day ]] &lt;&gt; "Sunday"),EnergyDemand__2_18[[#This Row],[Demand]],NA())</f>
        <v>122368.88499999999</v>
      </c>
    </row>
    <row r="296" spans="1:19" x14ac:dyDescent="0.3">
      <c r="A296" s="3">
        <v>42299</v>
      </c>
      <c r="B296" s="3" t="str">
        <f t="shared" si="4"/>
        <v>Q4-2015</v>
      </c>
      <c r="C296" t="s">
        <v>18</v>
      </c>
      <c r="D296">
        <v>43</v>
      </c>
      <c r="E296" t="s">
        <v>3</v>
      </c>
      <c r="F296">
        <v>2015</v>
      </c>
      <c r="G296">
        <v>11.4</v>
      </c>
      <c r="H296">
        <v>16.7</v>
      </c>
      <c r="I296">
        <v>8.5</v>
      </c>
      <c r="J296">
        <v>7</v>
      </c>
      <c r="K296" t="s">
        <v>22</v>
      </c>
      <c r="L296" t="s">
        <v>21</v>
      </c>
      <c r="M296" s="2">
        <v>121471.64</v>
      </c>
      <c r="N296" s="4">
        <v>44.033046460000001</v>
      </c>
      <c r="O296" s="5">
        <f>EnergyDemand__2_18[[#This Row],[Demand]]*EnergyDemand__2_18[[#This Row],[RRP AUD$]]</f>
        <v>5348766.3676923942</v>
      </c>
      <c r="P296" s="57">
        <f>IF(EnergyDemand__2_18[[#This Row],[School Day]]="Y",EnergyDemand__2_18[[#This Row],[Demand]],NA())</f>
        <v>121471.64</v>
      </c>
      <c r="Q296" s="57" t="e">
        <f>IF(EnergyDemand__2_18[[#This Row],[School Day]]="N",EnergyDemand__2_18[[#This Row],[Demand]],NA())</f>
        <v>#N/A</v>
      </c>
      <c r="R296" s="57" t="e">
        <f>IF(EnergyDemand__2_18[[#This Row],[Holiday]]="Y",EnergyDemand__2_18[[#This Row],[Demand]],NA())</f>
        <v>#N/A</v>
      </c>
      <c r="S296" s="57">
        <f>IF(AND( EnergyDemand__2_18[[#This Row],[Holiday]]="N", EnergyDemand__2_18[[#This Row],[Day ]] &lt;&gt; "Saturday", EnergyDemand__2_18[[#This Row],[Day ]] &lt;&gt; "Sunday"),EnergyDemand__2_18[[#This Row],[Demand]],NA())</f>
        <v>121471.64</v>
      </c>
    </row>
    <row r="297" spans="1:19" x14ac:dyDescent="0.3">
      <c r="A297" s="3">
        <v>42300</v>
      </c>
      <c r="B297" s="3" t="str">
        <f t="shared" si="4"/>
        <v>Q4-2015</v>
      </c>
      <c r="C297" t="s">
        <v>18</v>
      </c>
      <c r="D297">
        <v>43</v>
      </c>
      <c r="E297" t="s">
        <v>4</v>
      </c>
      <c r="F297">
        <v>2015</v>
      </c>
      <c r="G297">
        <v>11.8</v>
      </c>
      <c r="H297">
        <v>16.399999999999999</v>
      </c>
      <c r="I297">
        <v>21</v>
      </c>
      <c r="J297">
        <v>0</v>
      </c>
      <c r="K297" t="s">
        <v>22</v>
      </c>
      <c r="L297" t="s">
        <v>21</v>
      </c>
      <c r="M297" s="2">
        <v>120420.7</v>
      </c>
      <c r="N297" s="4">
        <v>48.169896799999997</v>
      </c>
      <c r="O297" s="5">
        <f>EnergyDemand__2_18[[#This Row],[Demand]]*EnergyDemand__2_18[[#This Row],[RRP AUD$]]</f>
        <v>5800652.6915837592</v>
      </c>
      <c r="P297" s="57">
        <f>IF(EnergyDemand__2_18[[#This Row],[School Day]]="Y",EnergyDemand__2_18[[#This Row],[Demand]],NA())</f>
        <v>120420.7</v>
      </c>
      <c r="Q297" s="57" t="e">
        <f>IF(EnergyDemand__2_18[[#This Row],[School Day]]="N",EnergyDemand__2_18[[#This Row],[Demand]],NA())</f>
        <v>#N/A</v>
      </c>
      <c r="R297" s="57" t="e">
        <f>IF(EnergyDemand__2_18[[#This Row],[Holiday]]="Y",EnergyDemand__2_18[[#This Row],[Demand]],NA())</f>
        <v>#N/A</v>
      </c>
      <c r="S297" s="57">
        <f>IF(AND( EnergyDemand__2_18[[#This Row],[Holiday]]="N", EnergyDemand__2_18[[#This Row],[Day ]] &lt;&gt; "Saturday", EnergyDemand__2_18[[#This Row],[Day ]] &lt;&gt; "Sunday"),EnergyDemand__2_18[[#This Row],[Demand]],NA())</f>
        <v>120420.7</v>
      </c>
    </row>
    <row r="298" spans="1:19" x14ac:dyDescent="0.3">
      <c r="A298" s="3">
        <v>42301</v>
      </c>
      <c r="B298" s="3" t="str">
        <f t="shared" si="4"/>
        <v>Q4-2015</v>
      </c>
      <c r="C298" t="s">
        <v>18</v>
      </c>
      <c r="D298">
        <v>43</v>
      </c>
      <c r="E298" t="s">
        <v>5</v>
      </c>
      <c r="F298">
        <v>2015</v>
      </c>
      <c r="G298">
        <v>9.1999999999999993</v>
      </c>
      <c r="H298">
        <v>19.5</v>
      </c>
      <c r="I298">
        <v>25.1</v>
      </c>
      <c r="J298">
        <v>0</v>
      </c>
      <c r="K298" t="s">
        <v>22</v>
      </c>
      <c r="L298" t="s">
        <v>21</v>
      </c>
      <c r="M298" s="2">
        <v>106813.03</v>
      </c>
      <c r="N298" s="4">
        <v>32.192051970000001</v>
      </c>
      <c r="O298" s="5">
        <f>EnergyDemand__2_18[[#This Row],[Demand]]*EnergyDemand__2_18[[#This Row],[RRP AUD$]]</f>
        <v>3438530.6128331693</v>
      </c>
      <c r="P298" s="57">
        <f>IF(EnergyDemand__2_18[[#This Row],[School Day]]="Y",EnergyDemand__2_18[[#This Row],[Demand]],NA())</f>
        <v>106813.03</v>
      </c>
      <c r="Q298" s="57" t="e">
        <f>IF(EnergyDemand__2_18[[#This Row],[School Day]]="N",EnergyDemand__2_18[[#This Row],[Demand]],NA())</f>
        <v>#N/A</v>
      </c>
      <c r="R298" s="57" t="e">
        <f>IF(EnergyDemand__2_18[[#This Row],[Holiday]]="Y",EnergyDemand__2_18[[#This Row],[Demand]],NA())</f>
        <v>#N/A</v>
      </c>
      <c r="S2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99" spans="1:19" x14ac:dyDescent="0.3">
      <c r="A299" s="3">
        <v>42302</v>
      </c>
      <c r="B299" s="3" t="str">
        <f t="shared" si="4"/>
        <v>Q4-2015</v>
      </c>
      <c r="C299" t="s">
        <v>18</v>
      </c>
      <c r="D299">
        <v>43</v>
      </c>
      <c r="E299" t="s">
        <v>6</v>
      </c>
      <c r="F299">
        <v>2015</v>
      </c>
      <c r="G299">
        <v>10.199999999999999</v>
      </c>
      <c r="H299">
        <v>31.3</v>
      </c>
      <c r="I299">
        <v>20.100000000000001</v>
      </c>
      <c r="J299">
        <v>0</v>
      </c>
      <c r="K299" t="s">
        <v>22</v>
      </c>
      <c r="L299" t="s">
        <v>21</v>
      </c>
      <c r="M299" s="2">
        <v>102279.745</v>
      </c>
      <c r="N299" s="4">
        <v>17.4659695</v>
      </c>
      <c r="O299" s="5">
        <f>EnergyDemand__2_18[[#This Row],[Demand]]*EnergyDemand__2_18[[#This Row],[RRP AUD$]]</f>
        <v>1786414.9066377773</v>
      </c>
      <c r="P299" s="57">
        <f>IF(EnergyDemand__2_18[[#This Row],[School Day]]="Y",EnergyDemand__2_18[[#This Row],[Demand]],NA())</f>
        <v>102279.745</v>
      </c>
      <c r="Q299" s="57" t="e">
        <f>IF(EnergyDemand__2_18[[#This Row],[School Day]]="N",EnergyDemand__2_18[[#This Row],[Demand]],NA())</f>
        <v>#N/A</v>
      </c>
      <c r="R299" s="57" t="e">
        <f>IF(EnergyDemand__2_18[[#This Row],[Holiday]]="Y",EnergyDemand__2_18[[#This Row],[Demand]],NA())</f>
        <v>#N/A</v>
      </c>
      <c r="S2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00" spans="1:19" x14ac:dyDescent="0.3">
      <c r="A300" s="3">
        <v>42303</v>
      </c>
      <c r="B300" s="3" t="str">
        <f t="shared" si="4"/>
        <v>Q4-2015</v>
      </c>
      <c r="C300" t="s">
        <v>18</v>
      </c>
      <c r="D300">
        <v>44</v>
      </c>
      <c r="E300" t="s">
        <v>7</v>
      </c>
      <c r="F300">
        <v>2015</v>
      </c>
      <c r="G300">
        <v>14</v>
      </c>
      <c r="H300">
        <v>15.9</v>
      </c>
      <c r="I300">
        <v>14.5</v>
      </c>
      <c r="J300">
        <v>0.2</v>
      </c>
      <c r="K300" t="s">
        <v>22</v>
      </c>
      <c r="L300" t="s">
        <v>21</v>
      </c>
      <c r="M300" s="2">
        <v>115297.34</v>
      </c>
      <c r="N300" s="4">
        <v>29.398516279999999</v>
      </c>
      <c r="O300" s="5">
        <f>EnergyDemand__2_18[[#This Row],[Demand]]*EnergyDemand__2_18[[#This Row],[RRP AUD$]]</f>
        <v>3389570.727030695</v>
      </c>
      <c r="P300" s="57">
        <f>IF(EnergyDemand__2_18[[#This Row],[School Day]]="Y",EnergyDemand__2_18[[#This Row],[Demand]],NA())</f>
        <v>115297.34</v>
      </c>
      <c r="Q300" s="57" t="e">
        <f>IF(EnergyDemand__2_18[[#This Row],[School Day]]="N",EnergyDemand__2_18[[#This Row],[Demand]],NA())</f>
        <v>#N/A</v>
      </c>
      <c r="R300" s="57" t="e">
        <f>IF(EnergyDemand__2_18[[#This Row],[Holiday]]="Y",EnergyDemand__2_18[[#This Row],[Demand]],NA())</f>
        <v>#N/A</v>
      </c>
      <c r="S300" s="57">
        <f>IF(AND( EnergyDemand__2_18[[#This Row],[Holiday]]="N", EnergyDemand__2_18[[#This Row],[Day ]] &lt;&gt; "Saturday", EnergyDemand__2_18[[#This Row],[Day ]] &lt;&gt; "Sunday"),EnergyDemand__2_18[[#This Row],[Demand]],NA())</f>
        <v>115297.34</v>
      </c>
    </row>
    <row r="301" spans="1:19" x14ac:dyDescent="0.3">
      <c r="A301" s="3">
        <v>42304</v>
      </c>
      <c r="B301" s="3" t="str">
        <f t="shared" si="4"/>
        <v>Q4-2015</v>
      </c>
      <c r="C301" t="s">
        <v>18</v>
      </c>
      <c r="D301">
        <v>44</v>
      </c>
      <c r="E301" t="s">
        <v>8</v>
      </c>
      <c r="F301">
        <v>2015</v>
      </c>
      <c r="G301">
        <v>10.4</v>
      </c>
      <c r="H301">
        <v>23.3</v>
      </c>
      <c r="I301">
        <v>28.1</v>
      </c>
      <c r="J301">
        <v>0.2</v>
      </c>
      <c r="K301" t="s">
        <v>22</v>
      </c>
      <c r="L301" t="s">
        <v>21</v>
      </c>
      <c r="M301" s="2">
        <v>116619.57</v>
      </c>
      <c r="N301" s="4">
        <v>31.32939962</v>
      </c>
      <c r="O301" s="5">
        <f>EnergyDemand__2_18[[#This Row],[Demand]]*EnergyDemand__2_18[[#This Row],[RRP AUD$]]</f>
        <v>3653621.1120425635</v>
      </c>
      <c r="P301" s="57">
        <f>IF(EnergyDemand__2_18[[#This Row],[School Day]]="Y",EnergyDemand__2_18[[#This Row],[Demand]],NA())</f>
        <v>116619.57</v>
      </c>
      <c r="Q301" s="57" t="e">
        <f>IF(EnergyDemand__2_18[[#This Row],[School Day]]="N",EnergyDemand__2_18[[#This Row],[Demand]],NA())</f>
        <v>#N/A</v>
      </c>
      <c r="R301" s="57" t="e">
        <f>IF(EnergyDemand__2_18[[#This Row],[Holiday]]="Y",EnergyDemand__2_18[[#This Row],[Demand]],NA())</f>
        <v>#N/A</v>
      </c>
      <c r="S301" s="57">
        <f>IF(AND( EnergyDemand__2_18[[#This Row],[Holiday]]="N", EnergyDemand__2_18[[#This Row],[Day ]] &lt;&gt; "Saturday", EnergyDemand__2_18[[#This Row],[Day ]] &lt;&gt; "Sunday"),EnergyDemand__2_18[[#This Row],[Demand]],NA())</f>
        <v>116619.57</v>
      </c>
    </row>
    <row r="302" spans="1:19" x14ac:dyDescent="0.3">
      <c r="A302" s="3">
        <v>42305</v>
      </c>
      <c r="B302" s="3" t="str">
        <f t="shared" si="4"/>
        <v>Q4-2015</v>
      </c>
      <c r="C302" t="s">
        <v>18</v>
      </c>
      <c r="D302">
        <v>44</v>
      </c>
      <c r="E302" t="s">
        <v>9</v>
      </c>
      <c r="F302">
        <v>2015</v>
      </c>
      <c r="G302">
        <v>10.1</v>
      </c>
      <c r="H302">
        <v>26.8</v>
      </c>
      <c r="I302">
        <v>27.6</v>
      </c>
      <c r="J302">
        <v>0</v>
      </c>
      <c r="K302" t="s">
        <v>22</v>
      </c>
      <c r="L302" t="s">
        <v>21</v>
      </c>
      <c r="M302" s="2">
        <v>122887.41</v>
      </c>
      <c r="N302" s="4">
        <v>39.51380992</v>
      </c>
      <c r="O302" s="5">
        <f>EnergyDemand__2_18[[#This Row],[Demand]]*EnergyDemand__2_18[[#This Row],[RRP AUD$]]</f>
        <v>4855749.7603011075</v>
      </c>
      <c r="P302" s="57">
        <f>IF(EnergyDemand__2_18[[#This Row],[School Day]]="Y",EnergyDemand__2_18[[#This Row],[Demand]],NA())</f>
        <v>122887.41</v>
      </c>
      <c r="Q302" s="57" t="e">
        <f>IF(EnergyDemand__2_18[[#This Row],[School Day]]="N",EnergyDemand__2_18[[#This Row],[Demand]],NA())</f>
        <v>#N/A</v>
      </c>
      <c r="R302" s="57" t="e">
        <f>IF(EnergyDemand__2_18[[#This Row],[Holiday]]="Y",EnergyDemand__2_18[[#This Row],[Demand]],NA())</f>
        <v>#N/A</v>
      </c>
      <c r="S302" s="57">
        <f>IF(AND( EnergyDemand__2_18[[#This Row],[Holiday]]="N", EnergyDemand__2_18[[#This Row],[Day ]] &lt;&gt; "Saturday", EnergyDemand__2_18[[#This Row],[Day ]] &lt;&gt; "Sunday"),EnergyDemand__2_18[[#This Row],[Demand]],NA())</f>
        <v>122887.41</v>
      </c>
    </row>
    <row r="303" spans="1:19" x14ac:dyDescent="0.3">
      <c r="A303" s="3">
        <v>42306</v>
      </c>
      <c r="B303" s="3" t="str">
        <f t="shared" si="4"/>
        <v>Q4-2015</v>
      </c>
      <c r="C303" t="s">
        <v>18</v>
      </c>
      <c r="D303">
        <v>44</v>
      </c>
      <c r="E303" t="s">
        <v>3</v>
      </c>
      <c r="F303">
        <v>2015</v>
      </c>
      <c r="G303">
        <v>13.7</v>
      </c>
      <c r="H303">
        <v>26.1</v>
      </c>
      <c r="I303">
        <v>26.8</v>
      </c>
      <c r="J303">
        <v>0</v>
      </c>
      <c r="K303" t="s">
        <v>22</v>
      </c>
      <c r="L303" t="s">
        <v>21</v>
      </c>
      <c r="M303" s="2">
        <v>124222.935</v>
      </c>
      <c r="N303" s="4">
        <v>62.320128279999999</v>
      </c>
      <c r="O303" s="5">
        <f>EnergyDemand__2_18[[#This Row],[Demand]]*EnergyDemand__2_18[[#This Row],[RRP AUD$]]</f>
        <v>7741589.2445181012</v>
      </c>
      <c r="P303" s="57">
        <f>IF(EnergyDemand__2_18[[#This Row],[School Day]]="Y",EnergyDemand__2_18[[#This Row],[Demand]],NA())</f>
        <v>124222.935</v>
      </c>
      <c r="Q303" s="57" t="e">
        <f>IF(EnergyDemand__2_18[[#This Row],[School Day]]="N",EnergyDemand__2_18[[#This Row],[Demand]],NA())</f>
        <v>#N/A</v>
      </c>
      <c r="R303" s="57" t="e">
        <f>IF(EnergyDemand__2_18[[#This Row],[Holiday]]="Y",EnergyDemand__2_18[[#This Row],[Demand]],NA())</f>
        <v>#N/A</v>
      </c>
      <c r="S303" s="57">
        <f>IF(AND( EnergyDemand__2_18[[#This Row],[Holiday]]="N", EnergyDemand__2_18[[#This Row],[Day ]] &lt;&gt; "Saturday", EnergyDemand__2_18[[#This Row],[Day ]] &lt;&gt; "Sunday"),EnergyDemand__2_18[[#This Row],[Demand]],NA())</f>
        <v>124222.935</v>
      </c>
    </row>
    <row r="304" spans="1:19" x14ac:dyDescent="0.3">
      <c r="A304" s="3">
        <v>42307</v>
      </c>
      <c r="B304" s="3" t="str">
        <f t="shared" si="4"/>
        <v>Q4-2015</v>
      </c>
      <c r="C304" t="s">
        <v>18</v>
      </c>
      <c r="D304">
        <v>44</v>
      </c>
      <c r="E304" t="s">
        <v>4</v>
      </c>
      <c r="F304">
        <v>2015</v>
      </c>
      <c r="G304">
        <v>12.6</v>
      </c>
      <c r="H304">
        <v>27.4</v>
      </c>
      <c r="I304">
        <v>22.6</v>
      </c>
      <c r="J304">
        <v>0</v>
      </c>
      <c r="K304" t="s">
        <v>22</v>
      </c>
      <c r="L304" t="s">
        <v>21</v>
      </c>
      <c r="M304" s="2">
        <v>121256.97</v>
      </c>
      <c r="N304" s="4">
        <v>35.875550349999997</v>
      </c>
      <c r="O304" s="5">
        <f>EnergyDemand__2_18[[#This Row],[Demand]]*EnergyDemand__2_18[[#This Row],[RRP AUD$]]</f>
        <v>4350160.5325234393</v>
      </c>
      <c r="P304" s="57">
        <f>IF(EnergyDemand__2_18[[#This Row],[School Day]]="Y",EnergyDemand__2_18[[#This Row],[Demand]],NA())</f>
        <v>121256.97</v>
      </c>
      <c r="Q304" s="57" t="e">
        <f>IF(EnergyDemand__2_18[[#This Row],[School Day]]="N",EnergyDemand__2_18[[#This Row],[Demand]],NA())</f>
        <v>#N/A</v>
      </c>
      <c r="R304" s="57" t="e">
        <f>IF(EnergyDemand__2_18[[#This Row],[Holiday]]="Y",EnergyDemand__2_18[[#This Row],[Demand]],NA())</f>
        <v>#N/A</v>
      </c>
      <c r="S304" s="57">
        <f>IF(AND( EnergyDemand__2_18[[#This Row],[Holiday]]="N", EnergyDemand__2_18[[#This Row],[Day ]] &lt;&gt; "Saturday", EnergyDemand__2_18[[#This Row],[Day ]] &lt;&gt; "Sunday"),EnergyDemand__2_18[[#This Row],[Demand]],NA())</f>
        <v>121256.97</v>
      </c>
    </row>
    <row r="305" spans="1:19" x14ac:dyDescent="0.3">
      <c r="A305" s="3">
        <v>42308</v>
      </c>
      <c r="B305" s="3" t="str">
        <f t="shared" si="4"/>
        <v>Q4-2015</v>
      </c>
      <c r="C305" t="s">
        <v>18</v>
      </c>
      <c r="D305">
        <v>44</v>
      </c>
      <c r="E305" t="s">
        <v>5</v>
      </c>
      <c r="F305">
        <v>2015</v>
      </c>
      <c r="G305">
        <v>15.7</v>
      </c>
      <c r="H305">
        <v>25.9</v>
      </c>
      <c r="I305">
        <v>13.5</v>
      </c>
      <c r="J305">
        <v>1</v>
      </c>
      <c r="K305" t="s">
        <v>22</v>
      </c>
      <c r="L305" t="s">
        <v>21</v>
      </c>
      <c r="M305" s="2">
        <v>106353.44</v>
      </c>
      <c r="N305" s="4">
        <v>18.374790109999999</v>
      </c>
      <c r="O305" s="5">
        <f>EnergyDemand__2_18[[#This Row],[Demand]]*EnergyDemand__2_18[[#This Row],[RRP AUD$]]</f>
        <v>1954222.1374764785</v>
      </c>
      <c r="P305" s="57">
        <f>IF(EnergyDemand__2_18[[#This Row],[School Day]]="Y",EnergyDemand__2_18[[#This Row],[Demand]],NA())</f>
        <v>106353.44</v>
      </c>
      <c r="Q305" s="57" t="e">
        <f>IF(EnergyDemand__2_18[[#This Row],[School Day]]="N",EnergyDemand__2_18[[#This Row],[Demand]],NA())</f>
        <v>#N/A</v>
      </c>
      <c r="R305" s="57" t="e">
        <f>IF(EnergyDemand__2_18[[#This Row],[Holiday]]="Y",EnergyDemand__2_18[[#This Row],[Demand]],NA())</f>
        <v>#N/A</v>
      </c>
      <c r="S3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06" spans="1:19" x14ac:dyDescent="0.3">
      <c r="A306" s="3">
        <v>42309</v>
      </c>
      <c r="B306" s="3" t="str">
        <f t="shared" si="4"/>
        <v>Q4-2015</v>
      </c>
      <c r="C306" t="s">
        <v>19</v>
      </c>
      <c r="D306">
        <v>44</v>
      </c>
      <c r="E306" t="s">
        <v>6</v>
      </c>
      <c r="F306">
        <v>2015</v>
      </c>
      <c r="G306">
        <v>16.399999999999999</v>
      </c>
      <c r="H306">
        <v>26</v>
      </c>
      <c r="I306">
        <v>10</v>
      </c>
      <c r="J306">
        <v>4.4000000000000004</v>
      </c>
      <c r="K306" t="s">
        <v>22</v>
      </c>
      <c r="L306" t="s">
        <v>21</v>
      </c>
      <c r="M306" s="2">
        <v>103629.645</v>
      </c>
      <c r="N306" s="4">
        <v>14.68483973</v>
      </c>
      <c r="O306" s="5">
        <f>EnergyDemand__2_18[[#This Row],[Demand]]*EnergyDemand__2_18[[#This Row],[RRP AUD$]]</f>
        <v>1521784.728101796</v>
      </c>
      <c r="P306" s="57">
        <f>IF(EnergyDemand__2_18[[#This Row],[School Day]]="Y",EnergyDemand__2_18[[#This Row],[Demand]],NA())</f>
        <v>103629.645</v>
      </c>
      <c r="Q306" s="57" t="e">
        <f>IF(EnergyDemand__2_18[[#This Row],[School Day]]="N",EnergyDemand__2_18[[#This Row],[Demand]],NA())</f>
        <v>#N/A</v>
      </c>
      <c r="R306" s="57" t="e">
        <f>IF(EnergyDemand__2_18[[#This Row],[Holiday]]="Y",EnergyDemand__2_18[[#This Row],[Demand]],NA())</f>
        <v>#N/A</v>
      </c>
      <c r="S3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07" spans="1:19" x14ac:dyDescent="0.3">
      <c r="A307" s="3">
        <v>42310</v>
      </c>
      <c r="B307" s="3" t="str">
        <f t="shared" si="4"/>
        <v>Q4-2015</v>
      </c>
      <c r="C307" t="s">
        <v>19</v>
      </c>
      <c r="D307">
        <v>45</v>
      </c>
      <c r="E307" t="s">
        <v>7</v>
      </c>
      <c r="F307">
        <v>2015</v>
      </c>
      <c r="G307">
        <v>14.5</v>
      </c>
      <c r="H307">
        <v>16</v>
      </c>
      <c r="I307">
        <v>8.1999999999999993</v>
      </c>
      <c r="J307">
        <v>0</v>
      </c>
      <c r="K307" t="s">
        <v>22</v>
      </c>
      <c r="L307" t="s">
        <v>21</v>
      </c>
      <c r="M307" s="2">
        <v>113791.75</v>
      </c>
      <c r="N307" s="4">
        <v>25.017848959999998</v>
      </c>
      <c r="O307" s="5">
        <f>EnergyDemand__2_18[[#This Row],[Demand]]*EnergyDemand__2_18[[#This Row],[RRP AUD$]]</f>
        <v>2846824.8143940796</v>
      </c>
      <c r="P307" s="57">
        <f>IF(EnergyDemand__2_18[[#This Row],[School Day]]="Y",EnergyDemand__2_18[[#This Row],[Demand]],NA())</f>
        <v>113791.75</v>
      </c>
      <c r="Q307" s="57" t="e">
        <f>IF(EnergyDemand__2_18[[#This Row],[School Day]]="N",EnergyDemand__2_18[[#This Row],[Demand]],NA())</f>
        <v>#N/A</v>
      </c>
      <c r="R307" s="57" t="e">
        <f>IF(EnergyDemand__2_18[[#This Row],[Holiday]]="Y",EnergyDemand__2_18[[#This Row],[Demand]],NA())</f>
        <v>#N/A</v>
      </c>
      <c r="S307" s="57">
        <f>IF(AND( EnergyDemand__2_18[[#This Row],[Holiday]]="N", EnergyDemand__2_18[[#This Row],[Day ]] &lt;&gt; "Saturday", EnergyDemand__2_18[[#This Row],[Day ]] &lt;&gt; "Sunday"),EnergyDemand__2_18[[#This Row],[Demand]],NA())</f>
        <v>113791.75</v>
      </c>
    </row>
    <row r="308" spans="1:19" x14ac:dyDescent="0.3">
      <c r="A308" s="3">
        <v>42311</v>
      </c>
      <c r="B308" s="3" t="str">
        <f t="shared" si="4"/>
        <v>Q4-2015</v>
      </c>
      <c r="C308" t="s">
        <v>19</v>
      </c>
      <c r="D308">
        <v>45</v>
      </c>
      <c r="E308" t="s">
        <v>8</v>
      </c>
      <c r="F308">
        <v>2015</v>
      </c>
      <c r="G308">
        <v>8</v>
      </c>
      <c r="H308">
        <v>17.899999999999999</v>
      </c>
      <c r="I308">
        <v>25.4</v>
      </c>
      <c r="J308">
        <v>0.2</v>
      </c>
      <c r="K308" t="s">
        <v>22</v>
      </c>
      <c r="L308" t="s">
        <v>22</v>
      </c>
      <c r="M308" s="2">
        <v>101793.035</v>
      </c>
      <c r="N308" s="4">
        <v>14.15794771</v>
      </c>
      <c r="O308" s="5">
        <f>EnergyDemand__2_18[[#This Row],[Demand]]*EnergyDemand__2_18[[#This Row],[RRP AUD$]]</f>
        <v>1441180.4667721998</v>
      </c>
      <c r="P308" s="57">
        <f>IF(EnergyDemand__2_18[[#This Row],[School Day]]="Y",EnergyDemand__2_18[[#This Row],[Demand]],NA())</f>
        <v>101793.035</v>
      </c>
      <c r="Q308" s="57" t="e">
        <f>IF(EnergyDemand__2_18[[#This Row],[School Day]]="N",EnergyDemand__2_18[[#This Row],[Demand]],NA())</f>
        <v>#N/A</v>
      </c>
      <c r="R308" s="57">
        <f>IF(EnergyDemand__2_18[[#This Row],[Holiday]]="Y",EnergyDemand__2_18[[#This Row],[Demand]],NA())</f>
        <v>101793.035</v>
      </c>
      <c r="S3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09" spans="1:19" x14ac:dyDescent="0.3">
      <c r="A309" s="3">
        <v>42312</v>
      </c>
      <c r="B309" s="3" t="str">
        <f t="shared" si="4"/>
        <v>Q4-2015</v>
      </c>
      <c r="C309" t="s">
        <v>19</v>
      </c>
      <c r="D309">
        <v>45</v>
      </c>
      <c r="E309" t="s">
        <v>9</v>
      </c>
      <c r="F309">
        <v>2015</v>
      </c>
      <c r="G309">
        <v>10.9</v>
      </c>
      <c r="H309">
        <v>27.2</v>
      </c>
      <c r="I309">
        <v>19.600000000000001</v>
      </c>
      <c r="J309">
        <v>0</v>
      </c>
      <c r="K309" t="s">
        <v>22</v>
      </c>
      <c r="L309" t="s">
        <v>21</v>
      </c>
      <c r="M309" s="2">
        <v>120177.94500000001</v>
      </c>
      <c r="N309" s="4">
        <v>29.237633089999999</v>
      </c>
      <c r="O309" s="5">
        <f>EnergyDemand__2_18[[#This Row],[Demand]]*EnergyDemand__2_18[[#This Row],[RRP AUD$]]</f>
        <v>3513718.6614202</v>
      </c>
      <c r="P309" s="57">
        <f>IF(EnergyDemand__2_18[[#This Row],[School Day]]="Y",EnergyDemand__2_18[[#This Row],[Demand]],NA())</f>
        <v>120177.94500000001</v>
      </c>
      <c r="Q309" s="57" t="e">
        <f>IF(EnergyDemand__2_18[[#This Row],[School Day]]="N",EnergyDemand__2_18[[#This Row],[Demand]],NA())</f>
        <v>#N/A</v>
      </c>
      <c r="R309" s="57" t="e">
        <f>IF(EnergyDemand__2_18[[#This Row],[Holiday]]="Y",EnergyDemand__2_18[[#This Row],[Demand]],NA())</f>
        <v>#N/A</v>
      </c>
      <c r="S309" s="57">
        <f>IF(AND( EnergyDemand__2_18[[#This Row],[Holiday]]="N", EnergyDemand__2_18[[#This Row],[Day ]] &lt;&gt; "Saturday", EnergyDemand__2_18[[#This Row],[Day ]] &lt;&gt; "Sunday"),EnergyDemand__2_18[[#This Row],[Demand]],NA())</f>
        <v>120177.94500000001</v>
      </c>
    </row>
    <row r="310" spans="1:19" x14ac:dyDescent="0.3">
      <c r="A310" s="3">
        <v>42313</v>
      </c>
      <c r="B310" s="3" t="str">
        <f t="shared" si="4"/>
        <v>Q4-2015</v>
      </c>
      <c r="C310" t="s">
        <v>19</v>
      </c>
      <c r="D310">
        <v>45</v>
      </c>
      <c r="E310" t="s">
        <v>3</v>
      </c>
      <c r="F310">
        <v>2015</v>
      </c>
      <c r="G310">
        <v>16.2</v>
      </c>
      <c r="H310">
        <v>24.7</v>
      </c>
      <c r="I310">
        <v>16.399999999999999</v>
      </c>
      <c r="J310">
        <v>12.2</v>
      </c>
      <c r="K310" t="s">
        <v>22</v>
      </c>
      <c r="L310" t="s">
        <v>21</v>
      </c>
      <c r="M310" s="2">
        <v>125985.465</v>
      </c>
      <c r="N310" s="4">
        <v>34.576790760000002</v>
      </c>
      <c r="O310" s="5">
        <f>EnergyDemand__2_18[[#This Row],[Demand]]*EnergyDemand__2_18[[#This Row],[RRP AUD$]]</f>
        <v>4356173.0621063039</v>
      </c>
      <c r="P310" s="57">
        <f>IF(EnergyDemand__2_18[[#This Row],[School Day]]="Y",EnergyDemand__2_18[[#This Row],[Demand]],NA())</f>
        <v>125985.465</v>
      </c>
      <c r="Q310" s="57" t="e">
        <f>IF(EnergyDemand__2_18[[#This Row],[School Day]]="N",EnergyDemand__2_18[[#This Row],[Demand]],NA())</f>
        <v>#N/A</v>
      </c>
      <c r="R310" s="57" t="e">
        <f>IF(EnergyDemand__2_18[[#This Row],[Holiday]]="Y",EnergyDemand__2_18[[#This Row],[Demand]],NA())</f>
        <v>#N/A</v>
      </c>
      <c r="S310" s="57">
        <f>IF(AND( EnergyDemand__2_18[[#This Row],[Holiday]]="N", EnergyDemand__2_18[[#This Row],[Day ]] &lt;&gt; "Saturday", EnergyDemand__2_18[[#This Row],[Day ]] &lt;&gt; "Sunday"),EnergyDemand__2_18[[#This Row],[Demand]],NA())</f>
        <v>125985.465</v>
      </c>
    </row>
    <row r="311" spans="1:19" x14ac:dyDescent="0.3">
      <c r="A311" s="3">
        <v>42314</v>
      </c>
      <c r="B311" s="3" t="str">
        <f t="shared" si="4"/>
        <v>Q4-2015</v>
      </c>
      <c r="C311" t="s">
        <v>19</v>
      </c>
      <c r="D311">
        <v>45</v>
      </c>
      <c r="E311" t="s">
        <v>4</v>
      </c>
      <c r="F311">
        <v>2015</v>
      </c>
      <c r="G311">
        <v>16.600000000000001</v>
      </c>
      <c r="H311">
        <v>18.7</v>
      </c>
      <c r="I311">
        <v>3.7</v>
      </c>
      <c r="J311">
        <v>17.600000000000001</v>
      </c>
      <c r="K311" t="s">
        <v>22</v>
      </c>
      <c r="L311" t="s">
        <v>21</v>
      </c>
      <c r="M311" s="2">
        <v>120505.58500000001</v>
      </c>
      <c r="N311" s="4">
        <v>30.642866869999999</v>
      </c>
      <c r="O311" s="5">
        <f>EnergyDemand__2_18[[#This Row],[Demand]]*EnergyDemand__2_18[[#This Row],[RRP AUD$]]</f>
        <v>3692636.5982464692</v>
      </c>
      <c r="P311" s="57">
        <f>IF(EnergyDemand__2_18[[#This Row],[School Day]]="Y",EnergyDemand__2_18[[#This Row],[Demand]],NA())</f>
        <v>120505.58500000001</v>
      </c>
      <c r="Q311" s="57" t="e">
        <f>IF(EnergyDemand__2_18[[#This Row],[School Day]]="N",EnergyDemand__2_18[[#This Row],[Demand]],NA())</f>
        <v>#N/A</v>
      </c>
      <c r="R311" s="57" t="e">
        <f>IF(EnergyDemand__2_18[[#This Row],[Holiday]]="Y",EnergyDemand__2_18[[#This Row],[Demand]],NA())</f>
        <v>#N/A</v>
      </c>
      <c r="S311" s="57">
        <f>IF(AND( EnergyDemand__2_18[[#This Row],[Holiday]]="N", EnergyDemand__2_18[[#This Row],[Day ]] &lt;&gt; "Saturday", EnergyDemand__2_18[[#This Row],[Day ]] &lt;&gt; "Sunday"),EnergyDemand__2_18[[#This Row],[Demand]],NA())</f>
        <v>120505.58500000001</v>
      </c>
    </row>
    <row r="312" spans="1:19" x14ac:dyDescent="0.3">
      <c r="A312" s="3">
        <v>42315</v>
      </c>
      <c r="B312" s="3" t="str">
        <f t="shared" si="4"/>
        <v>Q4-2015</v>
      </c>
      <c r="C312" t="s">
        <v>19</v>
      </c>
      <c r="D312">
        <v>45</v>
      </c>
      <c r="E312" t="s">
        <v>5</v>
      </c>
      <c r="F312">
        <v>2015</v>
      </c>
      <c r="G312">
        <v>11.9</v>
      </c>
      <c r="H312">
        <v>16.8</v>
      </c>
      <c r="I312">
        <v>25.2</v>
      </c>
      <c r="J312">
        <v>1.2</v>
      </c>
      <c r="K312" t="s">
        <v>22</v>
      </c>
      <c r="L312" t="s">
        <v>21</v>
      </c>
      <c r="M312" s="2">
        <v>104269.79</v>
      </c>
      <c r="N312" s="4">
        <v>18.27265483</v>
      </c>
      <c r="O312" s="5">
        <f>EnergyDemand__2_18[[#This Row],[Demand]]*EnergyDemand__2_18[[#This Row],[RRP AUD$]]</f>
        <v>1905285.8818665857</v>
      </c>
      <c r="P312" s="57">
        <f>IF(EnergyDemand__2_18[[#This Row],[School Day]]="Y",EnergyDemand__2_18[[#This Row],[Demand]],NA())</f>
        <v>104269.79</v>
      </c>
      <c r="Q312" s="57" t="e">
        <f>IF(EnergyDemand__2_18[[#This Row],[School Day]]="N",EnergyDemand__2_18[[#This Row],[Demand]],NA())</f>
        <v>#N/A</v>
      </c>
      <c r="R312" s="57" t="e">
        <f>IF(EnergyDemand__2_18[[#This Row],[Holiday]]="Y",EnergyDemand__2_18[[#This Row],[Demand]],NA())</f>
        <v>#N/A</v>
      </c>
      <c r="S3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13" spans="1:19" x14ac:dyDescent="0.3">
      <c r="A313" s="3">
        <v>42316</v>
      </c>
      <c r="B313" s="3" t="str">
        <f t="shared" si="4"/>
        <v>Q4-2015</v>
      </c>
      <c r="C313" t="s">
        <v>19</v>
      </c>
      <c r="D313">
        <v>45</v>
      </c>
      <c r="E313" t="s">
        <v>6</v>
      </c>
      <c r="F313">
        <v>2015</v>
      </c>
      <c r="G313">
        <v>8.5</v>
      </c>
      <c r="H313">
        <v>24.8</v>
      </c>
      <c r="I313">
        <v>25.1</v>
      </c>
      <c r="J313">
        <v>0</v>
      </c>
      <c r="K313" t="s">
        <v>22</v>
      </c>
      <c r="L313" t="s">
        <v>21</v>
      </c>
      <c r="M313" s="2">
        <v>103793.08500000001</v>
      </c>
      <c r="N313" s="4">
        <v>21.095360379999999</v>
      </c>
      <c r="O313" s="5">
        <f>EnergyDemand__2_18[[#This Row],[Demand]]*EnergyDemand__2_18[[#This Row],[RRP AUD$]]</f>
        <v>2189552.5330269723</v>
      </c>
      <c r="P313" s="57">
        <f>IF(EnergyDemand__2_18[[#This Row],[School Day]]="Y",EnergyDemand__2_18[[#This Row],[Demand]],NA())</f>
        <v>103793.08500000001</v>
      </c>
      <c r="Q313" s="57" t="e">
        <f>IF(EnergyDemand__2_18[[#This Row],[School Day]]="N",EnergyDemand__2_18[[#This Row],[Demand]],NA())</f>
        <v>#N/A</v>
      </c>
      <c r="R313" s="57" t="e">
        <f>IF(EnergyDemand__2_18[[#This Row],[Holiday]]="Y",EnergyDemand__2_18[[#This Row],[Demand]],NA())</f>
        <v>#N/A</v>
      </c>
      <c r="S3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14" spans="1:19" x14ac:dyDescent="0.3">
      <c r="A314" s="3">
        <v>42317</v>
      </c>
      <c r="B314" s="3" t="str">
        <f t="shared" si="4"/>
        <v>Q4-2015</v>
      </c>
      <c r="C314" t="s">
        <v>19</v>
      </c>
      <c r="D314">
        <v>46</v>
      </c>
      <c r="E314" t="s">
        <v>7</v>
      </c>
      <c r="F314">
        <v>2015</v>
      </c>
      <c r="G314">
        <v>13.6</v>
      </c>
      <c r="H314">
        <v>33.1</v>
      </c>
      <c r="I314">
        <v>26.4</v>
      </c>
      <c r="J314">
        <v>0</v>
      </c>
      <c r="K314" t="s">
        <v>22</v>
      </c>
      <c r="L314" t="s">
        <v>21</v>
      </c>
      <c r="M314" s="2">
        <v>127234.72</v>
      </c>
      <c r="N314" s="4">
        <v>35.054800229999998</v>
      </c>
      <c r="O314" s="5">
        <f>EnergyDemand__2_18[[#This Row],[Demand]]*EnergyDemand__2_18[[#This Row],[RRP AUD$]]</f>
        <v>4460187.6919199852</v>
      </c>
      <c r="P314" s="57">
        <f>IF(EnergyDemand__2_18[[#This Row],[School Day]]="Y",EnergyDemand__2_18[[#This Row],[Demand]],NA())</f>
        <v>127234.72</v>
      </c>
      <c r="Q314" s="57" t="e">
        <f>IF(EnergyDemand__2_18[[#This Row],[School Day]]="N",EnergyDemand__2_18[[#This Row],[Demand]],NA())</f>
        <v>#N/A</v>
      </c>
      <c r="R314" s="57" t="e">
        <f>IF(EnergyDemand__2_18[[#This Row],[Holiday]]="Y",EnergyDemand__2_18[[#This Row],[Demand]],NA())</f>
        <v>#N/A</v>
      </c>
      <c r="S314" s="57">
        <f>IF(AND( EnergyDemand__2_18[[#This Row],[Holiday]]="N", EnergyDemand__2_18[[#This Row],[Day ]] &lt;&gt; "Saturday", EnergyDemand__2_18[[#This Row],[Day ]] &lt;&gt; "Sunday"),EnergyDemand__2_18[[#This Row],[Demand]],NA())</f>
        <v>127234.72</v>
      </c>
    </row>
    <row r="315" spans="1:19" x14ac:dyDescent="0.3">
      <c r="A315" s="3">
        <v>42318</v>
      </c>
      <c r="B315" s="3" t="str">
        <f t="shared" si="4"/>
        <v>Q4-2015</v>
      </c>
      <c r="C315" t="s">
        <v>19</v>
      </c>
      <c r="D315">
        <v>46</v>
      </c>
      <c r="E315" t="s">
        <v>8</v>
      </c>
      <c r="F315">
        <v>2015</v>
      </c>
      <c r="G315">
        <v>15.2</v>
      </c>
      <c r="H315">
        <v>16.399999999999999</v>
      </c>
      <c r="I315">
        <v>5.3</v>
      </c>
      <c r="J315">
        <v>0</v>
      </c>
      <c r="K315" t="s">
        <v>22</v>
      </c>
      <c r="L315" t="s">
        <v>21</v>
      </c>
      <c r="M315" s="2">
        <v>121617.28</v>
      </c>
      <c r="N315" s="4">
        <v>32.067076479999997</v>
      </c>
      <c r="O315" s="5">
        <f>EnergyDemand__2_18[[#This Row],[Demand]]*EnergyDemand__2_18[[#This Row],[RRP AUD$]]</f>
        <v>3899910.6190495742</v>
      </c>
      <c r="P315" s="57">
        <f>IF(EnergyDemand__2_18[[#This Row],[School Day]]="Y",EnergyDemand__2_18[[#This Row],[Demand]],NA())</f>
        <v>121617.28</v>
      </c>
      <c r="Q315" s="57" t="e">
        <f>IF(EnergyDemand__2_18[[#This Row],[School Day]]="N",EnergyDemand__2_18[[#This Row],[Demand]],NA())</f>
        <v>#N/A</v>
      </c>
      <c r="R315" s="57" t="e">
        <f>IF(EnergyDemand__2_18[[#This Row],[Holiday]]="Y",EnergyDemand__2_18[[#This Row],[Demand]],NA())</f>
        <v>#N/A</v>
      </c>
      <c r="S315" s="57">
        <f>IF(AND( EnergyDemand__2_18[[#This Row],[Holiday]]="N", EnergyDemand__2_18[[#This Row],[Day ]] &lt;&gt; "Saturday", EnergyDemand__2_18[[#This Row],[Day ]] &lt;&gt; "Sunday"),EnergyDemand__2_18[[#This Row],[Demand]],NA())</f>
        <v>121617.28</v>
      </c>
    </row>
    <row r="316" spans="1:19" x14ac:dyDescent="0.3">
      <c r="A316" s="3">
        <v>42319</v>
      </c>
      <c r="B316" s="3" t="str">
        <f t="shared" si="4"/>
        <v>Q4-2015</v>
      </c>
      <c r="C316" t="s">
        <v>19</v>
      </c>
      <c r="D316">
        <v>46</v>
      </c>
      <c r="E316" t="s">
        <v>9</v>
      </c>
      <c r="F316">
        <v>2015</v>
      </c>
      <c r="G316">
        <v>11.5</v>
      </c>
      <c r="H316">
        <v>20.100000000000001</v>
      </c>
      <c r="I316">
        <v>16</v>
      </c>
      <c r="J316">
        <v>2</v>
      </c>
      <c r="K316" t="s">
        <v>22</v>
      </c>
      <c r="L316" t="s">
        <v>21</v>
      </c>
      <c r="M316" s="2">
        <v>121566.645</v>
      </c>
      <c r="N316" s="4">
        <v>35.224103849999999</v>
      </c>
      <c r="O316" s="5">
        <f>EnergyDemand__2_18[[#This Row],[Demand]]*EnergyDemand__2_18[[#This Row],[RRP AUD$]]</f>
        <v>4282076.1281760829</v>
      </c>
      <c r="P316" s="57">
        <f>IF(EnergyDemand__2_18[[#This Row],[School Day]]="Y",EnergyDemand__2_18[[#This Row],[Demand]],NA())</f>
        <v>121566.645</v>
      </c>
      <c r="Q316" s="57" t="e">
        <f>IF(EnergyDemand__2_18[[#This Row],[School Day]]="N",EnergyDemand__2_18[[#This Row],[Demand]],NA())</f>
        <v>#N/A</v>
      </c>
      <c r="R316" s="57" t="e">
        <f>IF(EnergyDemand__2_18[[#This Row],[Holiday]]="Y",EnergyDemand__2_18[[#This Row],[Demand]],NA())</f>
        <v>#N/A</v>
      </c>
      <c r="S316" s="57">
        <f>IF(AND( EnergyDemand__2_18[[#This Row],[Holiday]]="N", EnergyDemand__2_18[[#This Row],[Day ]] &lt;&gt; "Saturday", EnergyDemand__2_18[[#This Row],[Day ]] &lt;&gt; "Sunday"),EnergyDemand__2_18[[#This Row],[Demand]],NA())</f>
        <v>121566.645</v>
      </c>
    </row>
    <row r="317" spans="1:19" x14ac:dyDescent="0.3">
      <c r="A317" s="3">
        <v>42320</v>
      </c>
      <c r="B317" s="3" t="str">
        <f t="shared" si="4"/>
        <v>Q4-2015</v>
      </c>
      <c r="C317" t="s">
        <v>19</v>
      </c>
      <c r="D317">
        <v>46</v>
      </c>
      <c r="E317" t="s">
        <v>3</v>
      </c>
      <c r="F317">
        <v>2015</v>
      </c>
      <c r="G317">
        <v>13.7</v>
      </c>
      <c r="H317">
        <v>21.2</v>
      </c>
      <c r="I317">
        <v>19.2</v>
      </c>
      <c r="J317">
        <v>0</v>
      </c>
      <c r="K317" t="s">
        <v>22</v>
      </c>
      <c r="L317" t="s">
        <v>21</v>
      </c>
      <c r="M317" s="2">
        <v>123775.16</v>
      </c>
      <c r="N317" s="4">
        <v>38.485258739999999</v>
      </c>
      <c r="O317" s="5">
        <f>EnergyDemand__2_18[[#This Row],[Demand]]*EnergyDemand__2_18[[#This Row],[RRP AUD$]]</f>
        <v>4763519.0581848985</v>
      </c>
      <c r="P317" s="57">
        <f>IF(EnergyDemand__2_18[[#This Row],[School Day]]="Y",EnergyDemand__2_18[[#This Row],[Demand]],NA())</f>
        <v>123775.16</v>
      </c>
      <c r="Q317" s="57" t="e">
        <f>IF(EnergyDemand__2_18[[#This Row],[School Day]]="N",EnergyDemand__2_18[[#This Row],[Demand]],NA())</f>
        <v>#N/A</v>
      </c>
      <c r="R317" s="57" t="e">
        <f>IF(EnergyDemand__2_18[[#This Row],[Holiday]]="Y",EnergyDemand__2_18[[#This Row],[Demand]],NA())</f>
        <v>#N/A</v>
      </c>
      <c r="S317" s="57">
        <f>IF(AND( EnergyDemand__2_18[[#This Row],[Holiday]]="N", EnergyDemand__2_18[[#This Row],[Day ]] &lt;&gt; "Saturday", EnergyDemand__2_18[[#This Row],[Day ]] &lt;&gt; "Sunday"),EnergyDemand__2_18[[#This Row],[Demand]],NA())</f>
        <v>123775.16</v>
      </c>
    </row>
    <row r="318" spans="1:19" x14ac:dyDescent="0.3">
      <c r="A318" s="3">
        <v>42321</v>
      </c>
      <c r="B318" s="3" t="str">
        <f t="shared" si="4"/>
        <v>Q4-2015</v>
      </c>
      <c r="C318" t="s">
        <v>19</v>
      </c>
      <c r="D318">
        <v>46</v>
      </c>
      <c r="E318" t="s">
        <v>4</v>
      </c>
      <c r="F318">
        <v>2015</v>
      </c>
      <c r="G318">
        <v>13.5</v>
      </c>
      <c r="H318">
        <v>18.2</v>
      </c>
      <c r="I318">
        <v>26.1</v>
      </c>
      <c r="J318">
        <v>0.4</v>
      </c>
      <c r="K318" t="s">
        <v>22</v>
      </c>
      <c r="L318" t="s">
        <v>21</v>
      </c>
      <c r="M318" s="2">
        <v>117078.58500000001</v>
      </c>
      <c r="N318" s="4">
        <v>32.823096649999997</v>
      </c>
      <c r="O318" s="5">
        <f>EnergyDemand__2_18[[#This Row],[Demand]]*EnergyDemand__2_18[[#This Row],[RRP AUD$]]</f>
        <v>3842881.7111002402</v>
      </c>
      <c r="P318" s="57">
        <f>IF(EnergyDemand__2_18[[#This Row],[School Day]]="Y",EnergyDemand__2_18[[#This Row],[Demand]],NA())</f>
        <v>117078.58500000001</v>
      </c>
      <c r="Q318" s="57" t="e">
        <f>IF(EnergyDemand__2_18[[#This Row],[School Day]]="N",EnergyDemand__2_18[[#This Row],[Demand]],NA())</f>
        <v>#N/A</v>
      </c>
      <c r="R318" s="57" t="e">
        <f>IF(EnergyDemand__2_18[[#This Row],[Holiday]]="Y",EnergyDemand__2_18[[#This Row],[Demand]],NA())</f>
        <v>#N/A</v>
      </c>
      <c r="S318" s="57">
        <f>IF(AND( EnergyDemand__2_18[[#This Row],[Holiday]]="N", EnergyDemand__2_18[[#This Row],[Day ]] &lt;&gt; "Saturday", EnergyDemand__2_18[[#This Row],[Day ]] &lt;&gt; "Sunday"),EnergyDemand__2_18[[#This Row],[Demand]],NA())</f>
        <v>117078.58500000001</v>
      </c>
    </row>
    <row r="319" spans="1:19" x14ac:dyDescent="0.3">
      <c r="A319" s="3">
        <v>42322</v>
      </c>
      <c r="B319" s="3" t="str">
        <f t="shared" si="4"/>
        <v>Q4-2015</v>
      </c>
      <c r="C319" t="s">
        <v>19</v>
      </c>
      <c r="D319">
        <v>46</v>
      </c>
      <c r="E319" t="s">
        <v>5</v>
      </c>
      <c r="F319">
        <v>2015</v>
      </c>
      <c r="G319">
        <v>12.1</v>
      </c>
      <c r="H319">
        <v>18.3</v>
      </c>
      <c r="I319">
        <v>27.5</v>
      </c>
      <c r="J319">
        <v>0.2</v>
      </c>
      <c r="K319" t="s">
        <v>22</v>
      </c>
      <c r="L319" t="s">
        <v>21</v>
      </c>
      <c r="M319" s="2">
        <v>103646.63499999999</v>
      </c>
      <c r="N319" s="4">
        <v>33.560938610000001</v>
      </c>
      <c r="O319" s="5">
        <f>EnergyDemand__2_18[[#This Row],[Demand]]*EnergyDemand__2_18[[#This Row],[RRP AUD$]]</f>
        <v>3478478.3543680771</v>
      </c>
      <c r="P319" s="57">
        <f>IF(EnergyDemand__2_18[[#This Row],[School Day]]="Y",EnergyDemand__2_18[[#This Row],[Demand]],NA())</f>
        <v>103646.63499999999</v>
      </c>
      <c r="Q319" s="57" t="e">
        <f>IF(EnergyDemand__2_18[[#This Row],[School Day]]="N",EnergyDemand__2_18[[#This Row],[Demand]],NA())</f>
        <v>#N/A</v>
      </c>
      <c r="R319" s="57" t="e">
        <f>IF(EnergyDemand__2_18[[#This Row],[Holiday]]="Y",EnergyDemand__2_18[[#This Row],[Demand]],NA())</f>
        <v>#N/A</v>
      </c>
      <c r="S3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20" spans="1:19" x14ac:dyDescent="0.3">
      <c r="A320" s="3">
        <v>42323</v>
      </c>
      <c r="B320" s="3" t="str">
        <f t="shared" si="4"/>
        <v>Q4-2015</v>
      </c>
      <c r="C320" t="s">
        <v>19</v>
      </c>
      <c r="D320">
        <v>46</v>
      </c>
      <c r="E320" t="s">
        <v>6</v>
      </c>
      <c r="F320">
        <v>2015</v>
      </c>
      <c r="G320">
        <v>13</v>
      </c>
      <c r="H320">
        <v>18.5</v>
      </c>
      <c r="I320">
        <v>27.6</v>
      </c>
      <c r="J320">
        <v>0.2</v>
      </c>
      <c r="K320" t="s">
        <v>22</v>
      </c>
      <c r="L320" t="s">
        <v>21</v>
      </c>
      <c r="M320" s="2">
        <v>99761.81</v>
      </c>
      <c r="N320" s="4">
        <v>28.298071060000002</v>
      </c>
      <c r="O320" s="5">
        <f>EnergyDemand__2_18[[#This Row],[Demand]]*EnergyDemand__2_18[[#This Row],[RRP AUD$]]</f>
        <v>2823066.7884542188</v>
      </c>
      <c r="P320" s="57">
        <f>IF(EnergyDemand__2_18[[#This Row],[School Day]]="Y",EnergyDemand__2_18[[#This Row],[Demand]],NA())</f>
        <v>99761.81</v>
      </c>
      <c r="Q320" s="57" t="e">
        <f>IF(EnergyDemand__2_18[[#This Row],[School Day]]="N",EnergyDemand__2_18[[#This Row],[Demand]],NA())</f>
        <v>#N/A</v>
      </c>
      <c r="R320" s="57" t="e">
        <f>IF(EnergyDemand__2_18[[#This Row],[Holiday]]="Y",EnergyDemand__2_18[[#This Row],[Demand]],NA())</f>
        <v>#N/A</v>
      </c>
      <c r="S3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21" spans="1:19" x14ac:dyDescent="0.3">
      <c r="A321" s="3">
        <v>42324</v>
      </c>
      <c r="B321" s="3" t="str">
        <f t="shared" si="4"/>
        <v>Q4-2015</v>
      </c>
      <c r="C321" t="s">
        <v>19</v>
      </c>
      <c r="D321">
        <v>47</v>
      </c>
      <c r="E321" t="s">
        <v>7</v>
      </c>
      <c r="F321">
        <v>2015</v>
      </c>
      <c r="G321">
        <v>11.4</v>
      </c>
      <c r="H321">
        <v>26.3</v>
      </c>
      <c r="I321">
        <v>29.4</v>
      </c>
      <c r="J321">
        <v>0.2</v>
      </c>
      <c r="K321" t="s">
        <v>22</v>
      </c>
      <c r="L321" t="s">
        <v>21</v>
      </c>
      <c r="M321" s="2">
        <v>124557.22500000001</v>
      </c>
      <c r="N321" s="4">
        <v>39.127373740000003</v>
      </c>
      <c r="O321" s="5">
        <f>EnergyDemand__2_18[[#This Row],[Demand]]*EnergyDemand__2_18[[#This Row],[RRP AUD$]]</f>
        <v>4873597.0945922723</v>
      </c>
      <c r="P321" s="57">
        <f>IF(EnergyDemand__2_18[[#This Row],[School Day]]="Y",EnergyDemand__2_18[[#This Row],[Demand]],NA())</f>
        <v>124557.22500000001</v>
      </c>
      <c r="Q321" s="57" t="e">
        <f>IF(EnergyDemand__2_18[[#This Row],[School Day]]="N",EnergyDemand__2_18[[#This Row],[Demand]],NA())</f>
        <v>#N/A</v>
      </c>
      <c r="R321" s="57" t="e">
        <f>IF(EnergyDemand__2_18[[#This Row],[Holiday]]="Y",EnergyDemand__2_18[[#This Row],[Demand]],NA())</f>
        <v>#N/A</v>
      </c>
      <c r="S321" s="57">
        <f>IF(AND( EnergyDemand__2_18[[#This Row],[Holiday]]="N", EnergyDemand__2_18[[#This Row],[Day ]] &lt;&gt; "Saturday", EnergyDemand__2_18[[#This Row],[Day ]] &lt;&gt; "Sunday"),EnergyDemand__2_18[[#This Row],[Demand]],NA())</f>
        <v>124557.22500000001</v>
      </c>
    </row>
    <row r="322" spans="1:19" x14ac:dyDescent="0.3">
      <c r="A322" s="3">
        <v>42325</v>
      </c>
      <c r="B322" s="3" t="str">
        <f t="shared" ref="B322:B385" si="5">"Q" &amp;INT((MONTH(A322)+2)/3) &amp; "-" &amp; YEAR(A322)</f>
        <v>Q4-2015</v>
      </c>
      <c r="C322" t="s">
        <v>19</v>
      </c>
      <c r="D322">
        <v>47</v>
      </c>
      <c r="E322" t="s">
        <v>8</v>
      </c>
      <c r="F322">
        <v>2015</v>
      </c>
      <c r="G322">
        <v>15.7</v>
      </c>
      <c r="H322">
        <v>33.299999999999997</v>
      </c>
      <c r="I322">
        <v>24</v>
      </c>
      <c r="J322">
        <v>0</v>
      </c>
      <c r="K322" t="s">
        <v>22</v>
      </c>
      <c r="L322" t="s">
        <v>21</v>
      </c>
      <c r="M322" s="2">
        <v>131442.20000000001</v>
      </c>
      <c r="N322" s="4">
        <v>36.024547249999998</v>
      </c>
      <c r="O322" s="5">
        <f>EnergyDemand__2_18[[#This Row],[Demand]]*EnergyDemand__2_18[[#This Row],[RRP AUD$]]</f>
        <v>4735145.7445439501</v>
      </c>
      <c r="P322" s="57">
        <f>IF(EnergyDemand__2_18[[#This Row],[School Day]]="Y",EnergyDemand__2_18[[#This Row],[Demand]],NA())</f>
        <v>131442.20000000001</v>
      </c>
      <c r="Q322" s="57" t="e">
        <f>IF(EnergyDemand__2_18[[#This Row],[School Day]]="N",EnergyDemand__2_18[[#This Row],[Demand]],NA())</f>
        <v>#N/A</v>
      </c>
      <c r="R322" s="57" t="e">
        <f>IF(EnergyDemand__2_18[[#This Row],[Holiday]]="Y",EnergyDemand__2_18[[#This Row],[Demand]],NA())</f>
        <v>#N/A</v>
      </c>
      <c r="S322" s="57">
        <f>IF(AND( EnergyDemand__2_18[[#This Row],[Holiday]]="N", EnergyDemand__2_18[[#This Row],[Day ]] &lt;&gt; "Saturday", EnergyDemand__2_18[[#This Row],[Day ]] &lt;&gt; "Sunday"),EnergyDemand__2_18[[#This Row],[Demand]],NA())</f>
        <v>131442.20000000001</v>
      </c>
    </row>
    <row r="323" spans="1:19" x14ac:dyDescent="0.3">
      <c r="A323" s="3">
        <v>42326</v>
      </c>
      <c r="B323" s="3" t="str">
        <f t="shared" si="5"/>
        <v>Q4-2015</v>
      </c>
      <c r="C323" t="s">
        <v>19</v>
      </c>
      <c r="D323">
        <v>47</v>
      </c>
      <c r="E323" t="s">
        <v>9</v>
      </c>
      <c r="F323">
        <v>2015</v>
      </c>
      <c r="G323">
        <v>14.7</v>
      </c>
      <c r="H323">
        <v>29.5</v>
      </c>
      <c r="I323">
        <v>29.2</v>
      </c>
      <c r="J323">
        <v>0</v>
      </c>
      <c r="K323" t="s">
        <v>22</v>
      </c>
      <c r="L323" t="s">
        <v>21</v>
      </c>
      <c r="M323" s="2">
        <v>132353.755</v>
      </c>
      <c r="N323" s="4">
        <v>60.680238269999997</v>
      </c>
      <c r="O323" s="5">
        <f>EnergyDemand__2_18[[#This Row],[Demand]]*EnergyDemand__2_18[[#This Row],[RRP AUD$]]</f>
        <v>8031257.3893292034</v>
      </c>
      <c r="P323" s="57">
        <f>IF(EnergyDemand__2_18[[#This Row],[School Day]]="Y",EnergyDemand__2_18[[#This Row],[Demand]],NA())</f>
        <v>132353.755</v>
      </c>
      <c r="Q323" s="57" t="e">
        <f>IF(EnergyDemand__2_18[[#This Row],[School Day]]="N",EnergyDemand__2_18[[#This Row],[Demand]],NA())</f>
        <v>#N/A</v>
      </c>
      <c r="R323" s="57" t="e">
        <f>IF(EnergyDemand__2_18[[#This Row],[Holiday]]="Y",EnergyDemand__2_18[[#This Row],[Demand]],NA())</f>
        <v>#N/A</v>
      </c>
      <c r="S323" s="57">
        <f>IF(AND( EnergyDemand__2_18[[#This Row],[Holiday]]="N", EnergyDemand__2_18[[#This Row],[Day ]] &lt;&gt; "Saturday", EnergyDemand__2_18[[#This Row],[Day ]] &lt;&gt; "Sunday"),EnergyDemand__2_18[[#This Row],[Demand]],NA())</f>
        <v>132353.755</v>
      </c>
    </row>
    <row r="324" spans="1:19" x14ac:dyDescent="0.3">
      <c r="A324" s="3">
        <v>42327</v>
      </c>
      <c r="B324" s="3" t="str">
        <f t="shared" si="5"/>
        <v>Q4-2015</v>
      </c>
      <c r="C324" t="s">
        <v>19</v>
      </c>
      <c r="D324">
        <v>47</v>
      </c>
      <c r="E324" t="s">
        <v>3</v>
      </c>
      <c r="F324">
        <v>2015</v>
      </c>
      <c r="G324">
        <v>15.6</v>
      </c>
      <c r="H324">
        <v>31.5</v>
      </c>
      <c r="I324">
        <v>20.6</v>
      </c>
      <c r="J324">
        <v>0</v>
      </c>
      <c r="K324" t="s">
        <v>22</v>
      </c>
      <c r="L324" t="s">
        <v>21</v>
      </c>
      <c r="M324" s="2">
        <v>138118.70499999999</v>
      </c>
      <c r="N324" s="4">
        <v>78.290968070000005</v>
      </c>
      <c r="O324" s="5">
        <f>EnergyDemand__2_18[[#This Row],[Demand]]*EnergyDemand__2_18[[#This Row],[RRP AUD$]]</f>
        <v>10813447.123024749</v>
      </c>
      <c r="P324" s="57">
        <f>IF(EnergyDemand__2_18[[#This Row],[School Day]]="Y",EnergyDemand__2_18[[#This Row],[Demand]],NA())</f>
        <v>138118.70499999999</v>
      </c>
      <c r="Q324" s="57" t="e">
        <f>IF(EnergyDemand__2_18[[#This Row],[School Day]]="N",EnergyDemand__2_18[[#This Row],[Demand]],NA())</f>
        <v>#N/A</v>
      </c>
      <c r="R324" s="57" t="e">
        <f>IF(EnergyDemand__2_18[[#This Row],[Holiday]]="Y",EnergyDemand__2_18[[#This Row],[Demand]],NA())</f>
        <v>#N/A</v>
      </c>
      <c r="S324" s="57">
        <f>IF(AND( EnergyDemand__2_18[[#This Row],[Holiday]]="N", EnergyDemand__2_18[[#This Row],[Day ]] &lt;&gt; "Saturday", EnergyDemand__2_18[[#This Row],[Day ]] &lt;&gt; "Sunday"),EnergyDemand__2_18[[#This Row],[Demand]],NA())</f>
        <v>138118.70499999999</v>
      </c>
    </row>
    <row r="325" spans="1:19" x14ac:dyDescent="0.3">
      <c r="A325" s="3">
        <v>42328</v>
      </c>
      <c r="B325" s="3" t="str">
        <f t="shared" si="5"/>
        <v>Q4-2015</v>
      </c>
      <c r="C325" t="s">
        <v>19</v>
      </c>
      <c r="D325">
        <v>47</v>
      </c>
      <c r="E325" t="s">
        <v>4</v>
      </c>
      <c r="F325">
        <v>2015</v>
      </c>
      <c r="G325">
        <v>15.4</v>
      </c>
      <c r="H325">
        <v>19.100000000000001</v>
      </c>
      <c r="I325">
        <v>6.4</v>
      </c>
      <c r="J325">
        <v>0.4</v>
      </c>
      <c r="K325" t="s">
        <v>22</v>
      </c>
      <c r="L325" t="s">
        <v>21</v>
      </c>
      <c r="M325" s="2">
        <v>123412.685</v>
      </c>
      <c r="N325" s="4">
        <v>38.026497679999999</v>
      </c>
      <c r="O325" s="5">
        <f>EnergyDemand__2_18[[#This Row],[Demand]]*EnergyDemand__2_18[[#This Row],[RRP AUD$]]</f>
        <v>4692952.1798350709</v>
      </c>
      <c r="P325" s="57">
        <f>IF(EnergyDemand__2_18[[#This Row],[School Day]]="Y",EnergyDemand__2_18[[#This Row],[Demand]],NA())</f>
        <v>123412.685</v>
      </c>
      <c r="Q325" s="57" t="e">
        <f>IF(EnergyDemand__2_18[[#This Row],[School Day]]="N",EnergyDemand__2_18[[#This Row],[Demand]],NA())</f>
        <v>#N/A</v>
      </c>
      <c r="R325" s="57" t="e">
        <f>IF(EnergyDemand__2_18[[#This Row],[Holiday]]="Y",EnergyDemand__2_18[[#This Row],[Demand]],NA())</f>
        <v>#N/A</v>
      </c>
      <c r="S325" s="57">
        <f>IF(AND( EnergyDemand__2_18[[#This Row],[Holiday]]="N", EnergyDemand__2_18[[#This Row],[Day ]] &lt;&gt; "Saturday", EnergyDemand__2_18[[#This Row],[Day ]] &lt;&gt; "Sunday"),EnergyDemand__2_18[[#This Row],[Demand]],NA())</f>
        <v>123412.685</v>
      </c>
    </row>
    <row r="326" spans="1:19" x14ac:dyDescent="0.3">
      <c r="A326" s="3">
        <v>42329</v>
      </c>
      <c r="B326" s="3" t="str">
        <f t="shared" si="5"/>
        <v>Q4-2015</v>
      </c>
      <c r="C326" t="s">
        <v>19</v>
      </c>
      <c r="D326">
        <v>47</v>
      </c>
      <c r="E326" t="s">
        <v>5</v>
      </c>
      <c r="F326">
        <v>2015</v>
      </c>
      <c r="G326">
        <v>12.2</v>
      </c>
      <c r="H326">
        <v>17.5</v>
      </c>
      <c r="I326">
        <v>20.9</v>
      </c>
      <c r="J326">
        <v>3.6</v>
      </c>
      <c r="K326" t="s">
        <v>22</v>
      </c>
      <c r="L326" t="s">
        <v>21</v>
      </c>
      <c r="M326" s="2">
        <v>102647.905</v>
      </c>
      <c r="N326" s="4">
        <v>27.413622409999999</v>
      </c>
      <c r="O326" s="5">
        <f>EnergyDemand__2_18[[#This Row],[Demand]]*EnergyDemand__2_18[[#This Row],[RRP AUD$]]</f>
        <v>2813950.9088475509</v>
      </c>
      <c r="P326" s="57">
        <f>IF(EnergyDemand__2_18[[#This Row],[School Day]]="Y",EnergyDemand__2_18[[#This Row],[Demand]],NA())</f>
        <v>102647.905</v>
      </c>
      <c r="Q326" s="57" t="e">
        <f>IF(EnergyDemand__2_18[[#This Row],[School Day]]="N",EnergyDemand__2_18[[#This Row],[Demand]],NA())</f>
        <v>#N/A</v>
      </c>
      <c r="R326" s="57" t="e">
        <f>IF(EnergyDemand__2_18[[#This Row],[Holiday]]="Y",EnergyDemand__2_18[[#This Row],[Demand]],NA())</f>
        <v>#N/A</v>
      </c>
      <c r="S3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27" spans="1:19" x14ac:dyDescent="0.3">
      <c r="A327" s="3">
        <v>42330</v>
      </c>
      <c r="B327" s="3" t="str">
        <f t="shared" si="5"/>
        <v>Q4-2015</v>
      </c>
      <c r="C327" t="s">
        <v>19</v>
      </c>
      <c r="D327">
        <v>47</v>
      </c>
      <c r="E327" t="s">
        <v>6</v>
      </c>
      <c r="F327">
        <v>2015</v>
      </c>
      <c r="G327">
        <v>13.5</v>
      </c>
      <c r="H327">
        <v>20</v>
      </c>
      <c r="I327">
        <v>27.3</v>
      </c>
      <c r="J327">
        <v>0</v>
      </c>
      <c r="K327" t="s">
        <v>22</v>
      </c>
      <c r="L327" t="s">
        <v>21</v>
      </c>
      <c r="M327" s="2">
        <v>98621.62</v>
      </c>
      <c r="N327" s="4">
        <v>32.34590077</v>
      </c>
      <c r="O327" s="5">
        <f>EnergyDemand__2_18[[#This Row],[Demand]]*EnergyDemand__2_18[[#This Row],[RRP AUD$]]</f>
        <v>3190005.1342966473</v>
      </c>
      <c r="P327" s="57">
        <f>IF(EnergyDemand__2_18[[#This Row],[School Day]]="Y",EnergyDemand__2_18[[#This Row],[Demand]],NA())</f>
        <v>98621.62</v>
      </c>
      <c r="Q327" s="57" t="e">
        <f>IF(EnergyDemand__2_18[[#This Row],[School Day]]="N",EnergyDemand__2_18[[#This Row],[Demand]],NA())</f>
        <v>#N/A</v>
      </c>
      <c r="R327" s="57" t="e">
        <f>IF(EnergyDemand__2_18[[#This Row],[Holiday]]="Y",EnergyDemand__2_18[[#This Row],[Demand]],NA())</f>
        <v>#N/A</v>
      </c>
      <c r="S3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28" spans="1:19" x14ac:dyDescent="0.3">
      <c r="A328" s="3">
        <v>42331</v>
      </c>
      <c r="B328" s="3" t="str">
        <f t="shared" si="5"/>
        <v>Q4-2015</v>
      </c>
      <c r="C328" t="s">
        <v>19</v>
      </c>
      <c r="D328">
        <v>48</v>
      </c>
      <c r="E328" t="s">
        <v>7</v>
      </c>
      <c r="F328">
        <v>2015</v>
      </c>
      <c r="G328">
        <v>13.8</v>
      </c>
      <c r="H328">
        <v>20.7</v>
      </c>
      <c r="I328">
        <v>27.3</v>
      </c>
      <c r="J328">
        <v>0</v>
      </c>
      <c r="K328" t="s">
        <v>22</v>
      </c>
      <c r="L328" t="s">
        <v>21</v>
      </c>
      <c r="M328" s="2">
        <v>114406.825</v>
      </c>
      <c r="N328" s="4">
        <v>41.368772450000002</v>
      </c>
      <c r="O328" s="5">
        <f>EnergyDemand__2_18[[#This Row],[Demand]]*EnergyDemand__2_18[[#This Row],[RRP AUD$]]</f>
        <v>4732869.9101519715</v>
      </c>
      <c r="P328" s="57">
        <f>IF(EnergyDemand__2_18[[#This Row],[School Day]]="Y",EnergyDemand__2_18[[#This Row],[Demand]],NA())</f>
        <v>114406.825</v>
      </c>
      <c r="Q328" s="57" t="e">
        <f>IF(EnergyDemand__2_18[[#This Row],[School Day]]="N",EnergyDemand__2_18[[#This Row],[Demand]],NA())</f>
        <v>#N/A</v>
      </c>
      <c r="R328" s="57" t="e">
        <f>IF(EnergyDemand__2_18[[#This Row],[Holiday]]="Y",EnergyDemand__2_18[[#This Row],[Demand]],NA())</f>
        <v>#N/A</v>
      </c>
      <c r="S328" s="57">
        <f>IF(AND( EnergyDemand__2_18[[#This Row],[Holiday]]="N", EnergyDemand__2_18[[#This Row],[Day ]] &lt;&gt; "Saturday", EnergyDemand__2_18[[#This Row],[Day ]] &lt;&gt; "Sunday"),EnergyDemand__2_18[[#This Row],[Demand]],NA())</f>
        <v>114406.825</v>
      </c>
    </row>
    <row r="329" spans="1:19" x14ac:dyDescent="0.3">
      <c r="A329" s="3">
        <v>42332</v>
      </c>
      <c r="B329" s="3" t="str">
        <f t="shared" si="5"/>
        <v>Q4-2015</v>
      </c>
      <c r="C329" t="s">
        <v>19</v>
      </c>
      <c r="D329">
        <v>48</v>
      </c>
      <c r="E329" t="s">
        <v>8</v>
      </c>
      <c r="F329">
        <v>2015</v>
      </c>
      <c r="G329">
        <v>13.6</v>
      </c>
      <c r="H329">
        <v>24.5</v>
      </c>
      <c r="I329">
        <v>30</v>
      </c>
      <c r="J329">
        <v>0</v>
      </c>
      <c r="K329" t="s">
        <v>22</v>
      </c>
      <c r="L329" t="s">
        <v>21</v>
      </c>
      <c r="M329" s="2">
        <v>118894.30499999999</v>
      </c>
      <c r="N329" s="4">
        <v>48.52152976</v>
      </c>
      <c r="O329" s="5">
        <f>EnergyDemand__2_18[[#This Row],[Demand]]*EnergyDemand__2_18[[#This Row],[RRP AUD$]]</f>
        <v>5768933.5583520168</v>
      </c>
      <c r="P329" s="57">
        <f>IF(EnergyDemand__2_18[[#This Row],[School Day]]="Y",EnergyDemand__2_18[[#This Row],[Demand]],NA())</f>
        <v>118894.30499999999</v>
      </c>
      <c r="Q329" s="57" t="e">
        <f>IF(EnergyDemand__2_18[[#This Row],[School Day]]="N",EnergyDemand__2_18[[#This Row],[Demand]],NA())</f>
        <v>#N/A</v>
      </c>
      <c r="R329" s="57" t="e">
        <f>IF(EnergyDemand__2_18[[#This Row],[Holiday]]="Y",EnergyDemand__2_18[[#This Row],[Demand]],NA())</f>
        <v>#N/A</v>
      </c>
      <c r="S329" s="57">
        <f>IF(AND( EnergyDemand__2_18[[#This Row],[Holiday]]="N", EnergyDemand__2_18[[#This Row],[Day ]] &lt;&gt; "Saturday", EnergyDemand__2_18[[#This Row],[Day ]] &lt;&gt; "Sunday"),EnergyDemand__2_18[[#This Row],[Demand]],NA())</f>
        <v>118894.30499999999</v>
      </c>
    </row>
    <row r="330" spans="1:19" x14ac:dyDescent="0.3">
      <c r="A330" s="3">
        <v>42333</v>
      </c>
      <c r="B330" s="3" t="str">
        <f t="shared" si="5"/>
        <v>Q4-2015</v>
      </c>
      <c r="C330" t="s">
        <v>19</v>
      </c>
      <c r="D330">
        <v>48</v>
      </c>
      <c r="E330" t="s">
        <v>9</v>
      </c>
      <c r="F330">
        <v>2015</v>
      </c>
      <c r="G330">
        <v>13.5</v>
      </c>
      <c r="H330">
        <v>33.299999999999997</v>
      </c>
      <c r="I330">
        <v>9.3000000000000007</v>
      </c>
      <c r="J330">
        <v>0</v>
      </c>
      <c r="K330" t="s">
        <v>22</v>
      </c>
      <c r="L330" t="s">
        <v>21</v>
      </c>
      <c r="M330" s="2">
        <v>124728.875</v>
      </c>
      <c r="N330" s="4">
        <v>60.69203392</v>
      </c>
      <c r="O330" s="5">
        <f>EnergyDemand__2_18[[#This Row],[Demand]]*EnergyDemand__2_18[[#This Row],[RRP AUD$]]</f>
        <v>7570049.1123034405</v>
      </c>
      <c r="P330" s="57">
        <f>IF(EnergyDemand__2_18[[#This Row],[School Day]]="Y",EnergyDemand__2_18[[#This Row],[Demand]],NA())</f>
        <v>124728.875</v>
      </c>
      <c r="Q330" s="57" t="e">
        <f>IF(EnergyDemand__2_18[[#This Row],[School Day]]="N",EnergyDemand__2_18[[#This Row],[Demand]],NA())</f>
        <v>#N/A</v>
      </c>
      <c r="R330" s="57" t="e">
        <f>IF(EnergyDemand__2_18[[#This Row],[Holiday]]="Y",EnergyDemand__2_18[[#This Row],[Demand]],NA())</f>
        <v>#N/A</v>
      </c>
      <c r="S330" s="57">
        <f>IF(AND( EnergyDemand__2_18[[#This Row],[Holiday]]="N", EnergyDemand__2_18[[#This Row],[Day ]] &lt;&gt; "Saturday", EnergyDemand__2_18[[#This Row],[Day ]] &lt;&gt; "Sunday"),EnergyDemand__2_18[[#This Row],[Demand]],NA())</f>
        <v>124728.875</v>
      </c>
    </row>
    <row r="331" spans="1:19" x14ac:dyDescent="0.3">
      <c r="A331" s="3">
        <v>42334</v>
      </c>
      <c r="B331" s="3" t="str">
        <f t="shared" si="5"/>
        <v>Q4-2015</v>
      </c>
      <c r="C331" t="s">
        <v>19</v>
      </c>
      <c r="D331">
        <v>48</v>
      </c>
      <c r="E331" t="s">
        <v>3</v>
      </c>
      <c r="F331">
        <v>2015</v>
      </c>
      <c r="G331">
        <v>10.8</v>
      </c>
      <c r="H331">
        <v>17.399999999999999</v>
      </c>
      <c r="I331">
        <v>23.3</v>
      </c>
      <c r="J331">
        <v>0</v>
      </c>
      <c r="K331" t="s">
        <v>22</v>
      </c>
      <c r="L331" t="s">
        <v>21</v>
      </c>
      <c r="M331" s="2">
        <v>112907.145</v>
      </c>
      <c r="N331" s="4">
        <v>30.494174109999999</v>
      </c>
      <c r="O331" s="5">
        <f>EnergyDemand__2_18[[#This Row],[Demand]]*EnergyDemand__2_18[[#This Row],[RRP AUD$]]</f>
        <v>3443010.137893016</v>
      </c>
      <c r="P331" s="57">
        <f>IF(EnergyDemand__2_18[[#This Row],[School Day]]="Y",EnergyDemand__2_18[[#This Row],[Demand]],NA())</f>
        <v>112907.145</v>
      </c>
      <c r="Q331" s="57" t="e">
        <f>IF(EnergyDemand__2_18[[#This Row],[School Day]]="N",EnergyDemand__2_18[[#This Row],[Demand]],NA())</f>
        <v>#N/A</v>
      </c>
      <c r="R331" s="57" t="e">
        <f>IF(EnergyDemand__2_18[[#This Row],[Holiday]]="Y",EnergyDemand__2_18[[#This Row],[Demand]],NA())</f>
        <v>#N/A</v>
      </c>
      <c r="S331" s="57">
        <f>IF(AND( EnergyDemand__2_18[[#This Row],[Holiday]]="N", EnergyDemand__2_18[[#This Row],[Day ]] &lt;&gt; "Saturday", EnergyDemand__2_18[[#This Row],[Day ]] &lt;&gt; "Sunday"),EnergyDemand__2_18[[#This Row],[Demand]],NA())</f>
        <v>112907.145</v>
      </c>
    </row>
    <row r="332" spans="1:19" x14ac:dyDescent="0.3">
      <c r="A332" s="3">
        <v>42335</v>
      </c>
      <c r="B332" s="3" t="str">
        <f t="shared" si="5"/>
        <v>Q4-2015</v>
      </c>
      <c r="C332" t="s">
        <v>19</v>
      </c>
      <c r="D332">
        <v>48</v>
      </c>
      <c r="E332" t="s">
        <v>4</v>
      </c>
      <c r="F332">
        <v>2015</v>
      </c>
      <c r="G332">
        <v>9</v>
      </c>
      <c r="H332">
        <v>18.2</v>
      </c>
      <c r="I332">
        <v>16.8</v>
      </c>
      <c r="J332">
        <v>0.4</v>
      </c>
      <c r="K332" t="s">
        <v>22</v>
      </c>
      <c r="L332" t="s">
        <v>21</v>
      </c>
      <c r="M332" s="2">
        <v>117492.82</v>
      </c>
      <c r="N332" s="4">
        <v>40.366545459999998</v>
      </c>
      <c r="O332" s="5">
        <f>EnergyDemand__2_18[[#This Row],[Demand]]*EnergyDemand__2_18[[#This Row],[RRP AUD$]]</f>
        <v>4742779.259753597</v>
      </c>
      <c r="P332" s="57">
        <f>IF(EnergyDemand__2_18[[#This Row],[School Day]]="Y",EnergyDemand__2_18[[#This Row],[Demand]],NA())</f>
        <v>117492.82</v>
      </c>
      <c r="Q332" s="57" t="e">
        <f>IF(EnergyDemand__2_18[[#This Row],[School Day]]="N",EnergyDemand__2_18[[#This Row],[Demand]],NA())</f>
        <v>#N/A</v>
      </c>
      <c r="R332" s="57" t="e">
        <f>IF(EnergyDemand__2_18[[#This Row],[Holiday]]="Y",EnergyDemand__2_18[[#This Row],[Demand]],NA())</f>
        <v>#N/A</v>
      </c>
      <c r="S332" s="57">
        <f>IF(AND( EnergyDemand__2_18[[#This Row],[Holiday]]="N", EnergyDemand__2_18[[#This Row],[Day ]] &lt;&gt; "Saturday", EnergyDemand__2_18[[#This Row],[Day ]] &lt;&gt; "Sunday"),EnergyDemand__2_18[[#This Row],[Demand]],NA())</f>
        <v>117492.82</v>
      </c>
    </row>
    <row r="333" spans="1:19" x14ac:dyDescent="0.3">
      <c r="A333" s="3">
        <v>42336</v>
      </c>
      <c r="B333" s="3" t="str">
        <f t="shared" si="5"/>
        <v>Q4-2015</v>
      </c>
      <c r="C333" t="s">
        <v>19</v>
      </c>
      <c r="D333">
        <v>48</v>
      </c>
      <c r="E333" t="s">
        <v>5</v>
      </c>
      <c r="F333">
        <v>2015</v>
      </c>
      <c r="G333">
        <v>12</v>
      </c>
      <c r="H333">
        <v>20.100000000000001</v>
      </c>
      <c r="I333">
        <v>27.1</v>
      </c>
      <c r="J333">
        <v>0</v>
      </c>
      <c r="K333" t="s">
        <v>22</v>
      </c>
      <c r="L333" t="s">
        <v>21</v>
      </c>
      <c r="M333" s="2">
        <v>105011.19500000001</v>
      </c>
      <c r="N333" s="4">
        <v>43.326660840000002</v>
      </c>
      <c r="O333" s="5">
        <f>EnergyDemand__2_18[[#This Row],[Demand]]*EnergyDemand__2_18[[#This Row],[RRP AUD$]]</f>
        <v>4549784.4301681044</v>
      </c>
      <c r="P333" s="57">
        <f>IF(EnergyDemand__2_18[[#This Row],[School Day]]="Y",EnergyDemand__2_18[[#This Row],[Demand]],NA())</f>
        <v>105011.19500000001</v>
      </c>
      <c r="Q333" s="57" t="e">
        <f>IF(EnergyDemand__2_18[[#This Row],[School Day]]="N",EnergyDemand__2_18[[#This Row],[Demand]],NA())</f>
        <v>#N/A</v>
      </c>
      <c r="R333" s="57" t="e">
        <f>IF(EnergyDemand__2_18[[#This Row],[Holiday]]="Y",EnergyDemand__2_18[[#This Row],[Demand]],NA())</f>
        <v>#N/A</v>
      </c>
      <c r="S3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34" spans="1:19" x14ac:dyDescent="0.3">
      <c r="A334" s="3">
        <v>42337</v>
      </c>
      <c r="B334" s="3" t="str">
        <f t="shared" si="5"/>
        <v>Q4-2015</v>
      </c>
      <c r="C334" t="s">
        <v>19</v>
      </c>
      <c r="D334">
        <v>48</v>
      </c>
      <c r="E334" t="s">
        <v>6</v>
      </c>
      <c r="F334">
        <v>2015</v>
      </c>
      <c r="G334">
        <v>12.6</v>
      </c>
      <c r="H334">
        <v>20.3</v>
      </c>
      <c r="I334">
        <v>23.4</v>
      </c>
      <c r="J334">
        <v>0</v>
      </c>
      <c r="K334" t="s">
        <v>22</v>
      </c>
      <c r="L334" t="s">
        <v>21</v>
      </c>
      <c r="M334" s="2">
        <v>102162.53</v>
      </c>
      <c r="N334" s="4">
        <v>39.12126473</v>
      </c>
      <c r="O334" s="5">
        <f>EnergyDemand__2_18[[#This Row],[Demand]]*EnergyDemand__2_18[[#This Row],[RRP AUD$]]</f>
        <v>3996727.3816165668</v>
      </c>
      <c r="P334" s="57">
        <f>IF(EnergyDemand__2_18[[#This Row],[School Day]]="Y",EnergyDemand__2_18[[#This Row],[Demand]],NA())</f>
        <v>102162.53</v>
      </c>
      <c r="Q334" s="57" t="e">
        <f>IF(EnergyDemand__2_18[[#This Row],[School Day]]="N",EnergyDemand__2_18[[#This Row],[Demand]],NA())</f>
        <v>#N/A</v>
      </c>
      <c r="R334" s="57" t="e">
        <f>IF(EnergyDemand__2_18[[#This Row],[Holiday]]="Y",EnergyDemand__2_18[[#This Row],[Demand]],NA())</f>
        <v>#N/A</v>
      </c>
      <c r="S3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35" spans="1:19" x14ac:dyDescent="0.3">
      <c r="A335" s="3">
        <v>42338</v>
      </c>
      <c r="B335" s="3" t="str">
        <f t="shared" si="5"/>
        <v>Q4-2015</v>
      </c>
      <c r="C335" t="s">
        <v>19</v>
      </c>
      <c r="D335">
        <v>49</v>
      </c>
      <c r="E335" t="s">
        <v>7</v>
      </c>
      <c r="F335">
        <v>2015</v>
      </c>
      <c r="G335">
        <v>10</v>
      </c>
      <c r="H335">
        <v>32.200000000000003</v>
      </c>
      <c r="I335">
        <v>26.6</v>
      </c>
      <c r="J335">
        <v>0</v>
      </c>
      <c r="K335" t="s">
        <v>22</v>
      </c>
      <c r="L335" t="s">
        <v>21</v>
      </c>
      <c r="M335" s="2">
        <v>122452.41499999999</v>
      </c>
      <c r="N335" s="4">
        <v>45.57726057</v>
      </c>
      <c r="O335" s="5">
        <f>EnergyDemand__2_18[[#This Row],[Demand]]*EnergyDemand__2_18[[#This Row],[RRP AUD$]]</f>
        <v>5581045.625880776</v>
      </c>
      <c r="P335" s="57">
        <f>IF(EnergyDemand__2_18[[#This Row],[School Day]]="Y",EnergyDemand__2_18[[#This Row],[Demand]],NA())</f>
        <v>122452.41499999999</v>
      </c>
      <c r="Q335" s="57" t="e">
        <f>IF(EnergyDemand__2_18[[#This Row],[School Day]]="N",EnergyDemand__2_18[[#This Row],[Demand]],NA())</f>
        <v>#N/A</v>
      </c>
      <c r="R335" s="57" t="e">
        <f>IF(EnergyDemand__2_18[[#This Row],[Holiday]]="Y",EnergyDemand__2_18[[#This Row],[Demand]],NA())</f>
        <v>#N/A</v>
      </c>
      <c r="S335" s="57">
        <f>IF(AND( EnergyDemand__2_18[[#This Row],[Holiday]]="N", EnergyDemand__2_18[[#This Row],[Day ]] &lt;&gt; "Saturday", EnergyDemand__2_18[[#This Row],[Day ]] &lt;&gt; "Sunday"),EnergyDemand__2_18[[#This Row],[Demand]],NA())</f>
        <v>122452.41499999999</v>
      </c>
    </row>
    <row r="336" spans="1:19" x14ac:dyDescent="0.3">
      <c r="A336" s="3">
        <v>42339</v>
      </c>
      <c r="B336" s="3" t="str">
        <f t="shared" si="5"/>
        <v>Q4-2015</v>
      </c>
      <c r="C336" t="s">
        <v>20</v>
      </c>
      <c r="D336">
        <v>49</v>
      </c>
      <c r="E336" t="s">
        <v>8</v>
      </c>
      <c r="F336">
        <v>2015</v>
      </c>
      <c r="G336">
        <v>14.5</v>
      </c>
      <c r="H336">
        <v>24.6</v>
      </c>
      <c r="I336">
        <v>24.4</v>
      </c>
      <c r="J336">
        <v>1.8</v>
      </c>
      <c r="K336" t="s">
        <v>22</v>
      </c>
      <c r="L336" t="s">
        <v>21</v>
      </c>
      <c r="M336" s="2">
        <v>117115.62</v>
      </c>
      <c r="N336" s="4">
        <v>37.920958990000003</v>
      </c>
      <c r="O336" s="5">
        <f>EnergyDemand__2_18[[#This Row],[Demand]]*EnergyDemand__2_18[[#This Row],[RRP AUD$]]</f>
        <v>4441136.6231084242</v>
      </c>
      <c r="P336" s="57">
        <f>IF(EnergyDemand__2_18[[#This Row],[School Day]]="Y",EnergyDemand__2_18[[#This Row],[Demand]],NA())</f>
        <v>117115.62</v>
      </c>
      <c r="Q336" s="57" t="e">
        <f>IF(EnergyDemand__2_18[[#This Row],[School Day]]="N",EnergyDemand__2_18[[#This Row],[Demand]],NA())</f>
        <v>#N/A</v>
      </c>
      <c r="R336" s="57" t="e">
        <f>IF(EnergyDemand__2_18[[#This Row],[Holiday]]="Y",EnergyDemand__2_18[[#This Row],[Demand]],NA())</f>
        <v>#N/A</v>
      </c>
      <c r="S336" s="57">
        <f>IF(AND( EnergyDemand__2_18[[#This Row],[Holiday]]="N", EnergyDemand__2_18[[#This Row],[Day ]] &lt;&gt; "Saturday", EnergyDemand__2_18[[#This Row],[Day ]] &lt;&gt; "Sunday"),EnergyDemand__2_18[[#This Row],[Demand]],NA())</f>
        <v>117115.62</v>
      </c>
    </row>
    <row r="337" spans="1:19" x14ac:dyDescent="0.3">
      <c r="A337" s="3">
        <v>42340</v>
      </c>
      <c r="B337" s="3" t="str">
        <f t="shared" si="5"/>
        <v>Q4-2015</v>
      </c>
      <c r="C337" t="s">
        <v>20</v>
      </c>
      <c r="D337">
        <v>49</v>
      </c>
      <c r="E337" t="s">
        <v>9</v>
      </c>
      <c r="F337">
        <v>2015</v>
      </c>
      <c r="G337">
        <v>9.1999999999999993</v>
      </c>
      <c r="H337">
        <v>17.5</v>
      </c>
      <c r="I337">
        <v>32.4</v>
      </c>
      <c r="J337">
        <v>0</v>
      </c>
      <c r="K337" t="s">
        <v>22</v>
      </c>
      <c r="L337" t="s">
        <v>21</v>
      </c>
      <c r="M337" s="2">
        <v>115230.125</v>
      </c>
      <c r="N337" s="4">
        <v>37.470820799999998</v>
      </c>
      <c r="O337" s="5">
        <f>EnergyDemand__2_18[[#This Row],[Demand]]*EnergyDemand__2_18[[#This Row],[RRP AUD$]]</f>
        <v>4317767.3646366</v>
      </c>
      <c r="P337" s="57">
        <f>IF(EnergyDemand__2_18[[#This Row],[School Day]]="Y",EnergyDemand__2_18[[#This Row],[Demand]],NA())</f>
        <v>115230.125</v>
      </c>
      <c r="Q337" s="57" t="e">
        <f>IF(EnergyDemand__2_18[[#This Row],[School Day]]="N",EnergyDemand__2_18[[#This Row],[Demand]],NA())</f>
        <v>#N/A</v>
      </c>
      <c r="R337" s="57" t="e">
        <f>IF(EnergyDemand__2_18[[#This Row],[Holiday]]="Y",EnergyDemand__2_18[[#This Row],[Demand]],NA())</f>
        <v>#N/A</v>
      </c>
      <c r="S337" s="57">
        <f>IF(AND( EnergyDemand__2_18[[#This Row],[Holiday]]="N", EnergyDemand__2_18[[#This Row],[Day ]] &lt;&gt; "Saturday", EnergyDemand__2_18[[#This Row],[Day ]] &lt;&gt; "Sunday"),EnergyDemand__2_18[[#This Row],[Demand]],NA())</f>
        <v>115230.125</v>
      </c>
    </row>
    <row r="338" spans="1:19" x14ac:dyDescent="0.3">
      <c r="A338" s="3">
        <v>42341</v>
      </c>
      <c r="B338" s="3" t="str">
        <f t="shared" si="5"/>
        <v>Q4-2015</v>
      </c>
      <c r="C338" t="s">
        <v>20</v>
      </c>
      <c r="D338">
        <v>49</v>
      </c>
      <c r="E338" t="s">
        <v>3</v>
      </c>
      <c r="F338">
        <v>2015</v>
      </c>
      <c r="G338">
        <v>12.2</v>
      </c>
      <c r="H338">
        <v>21.3</v>
      </c>
      <c r="I338">
        <v>30.1</v>
      </c>
      <c r="J338">
        <v>0</v>
      </c>
      <c r="K338" t="s">
        <v>22</v>
      </c>
      <c r="L338" t="s">
        <v>21</v>
      </c>
      <c r="M338" s="2">
        <v>121699.425</v>
      </c>
      <c r="N338" s="4">
        <v>43.34422421</v>
      </c>
      <c r="O338" s="5">
        <f>EnergyDemand__2_18[[#This Row],[Demand]]*EnergyDemand__2_18[[#This Row],[RRP AUD$]]</f>
        <v>5274967.1634280793</v>
      </c>
      <c r="P338" s="57">
        <f>IF(EnergyDemand__2_18[[#This Row],[School Day]]="Y",EnergyDemand__2_18[[#This Row],[Demand]],NA())</f>
        <v>121699.425</v>
      </c>
      <c r="Q338" s="57" t="e">
        <f>IF(EnergyDemand__2_18[[#This Row],[School Day]]="N",EnergyDemand__2_18[[#This Row],[Demand]],NA())</f>
        <v>#N/A</v>
      </c>
      <c r="R338" s="57" t="e">
        <f>IF(EnergyDemand__2_18[[#This Row],[Holiday]]="Y",EnergyDemand__2_18[[#This Row],[Demand]],NA())</f>
        <v>#N/A</v>
      </c>
      <c r="S338" s="57">
        <f>IF(AND( EnergyDemand__2_18[[#This Row],[Holiday]]="N", EnergyDemand__2_18[[#This Row],[Day ]] &lt;&gt; "Saturday", EnergyDemand__2_18[[#This Row],[Day ]] &lt;&gt; "Sunday"),EnergyDemand__2_18[[#This Row],[Demand]],NA())</f>
        <v>121699.425</v>
      </c>
    </row>
    <row r="339" spans="1:19" x14ac:dyDescent="0.3">
      <c r="A339" s="3">
        <v>42342</v>
      </c>
      <c r="B339" s="3" t="str">
        <f t="shared" si="5"/>
        <v>Q4-2015</v>
      </c>
      <c r="C339" t="s">
        <v>20</v>
      </c>
      <c r="D339">
        <v>49</v>
      </c>
      <c r="E339" t="s">
        <v>4</v>
      </c>
      <c r="F339">
        <v>2015</v>
      </c>
      <c r="G339">
        <v>11.3</v>
      </c>
      <c r="H339">
        <v>30.8</v>
      </c>
      <c r="I339">
        <v>32.200000000000003</v>
      </c>
      <c r="J339">
        <v>0</v>
      </c>
      <c r="K339" t="s">
        <v>22</v>
      </c>
      <c r="L339" t="s">
        <v>21</v>
      </c>
      <c r="M339" s="2">
        <v>129148.52</v>
      </c>
      <c r="N339" s="4">
        <v>66.533894050000001</v>
      </c>
      <c r="O339" s="5">
        <f>EnergyDemand__2_18[[#This Row],[Demand]]*EnergyDemand__2_18[[#This Row],[RRP AUD$]]</f>
        <v>8592753.9463943057</v>
      </c>
      <c r="P339" s="57">
        <f>IF(EnergyDemand__2_18[[#This Row],[School Day]]="Y",EnergyDemand__2_18[[#This Row],[Demand]],NA())</f>
        <v>129148.52</v>
      </c>
      <c r="Q339" s="57" t="e">
        <f>IF(EnergyDemand__2_18[[#This Row],[School Day]]="N",EnergyDemand__2_18[[#This Row],[Demand]],NA())</f>
        <v>#N/A</v>
      </c>
      <c r="R339" s="57" t="e">
        <f>IF(EnergyDemand__2_18[[#This Row],[Holiday]]="Y",EnergyDemand__2_18[[#This Row],[Demand]],NA())</f>
        <v>#N/A</v>
      </c>
      <c r="S339" s="57">
        <f>IF(AND( EnergyDemand__2_18[[#This Row],[Holiday]]="N", EnergyDemand__2_18[[#This Row],[Day ]] &lt;&gt; "Saturday", EnergyDemand__2_18[[#This Row],[Day ]] &lt;&gt; "Sunday"),EnergyDemand__2_18[[#This Row],[Demand]],NA())</f>
        <v>129148.52</v>
      </c>
    </row>
    <row r="340" spans="1:19" x14ac:dyDescent="0.3">
      <c r="A340" s="3">
        <v>42343</v>
      </c>
      <c r="B340" s="3" t="str">
        <f t="shared" si="5"/>
        <v>Q4-2015</v>
      </c>
      <c r="C340" t="s">
        <v>20</v>
      </c>
      <c r="D340">
        <v>49</v>
      </c>
      <c r="E340" t="s">
        <v>5</v>
      </c>
      <c r="F340">
        <v>2015</v>
      </c>
      <c r="G340">
        <v>15.5</v>
      </c>
      <c r="H340">
        <v>25.3</v>
      </c>
      <c r="I340">
        <v>27.9</v>
      </c>
      <c r="J340">
        <v>0</v>
      </c>
      <c r="K340" t="s">
        <v>22</v>
      </c>
      <c r="L340" t="s">
        <v>21</v>
      </c>
      <c r="M340" s="2">
        <v>115606.005</v>
      </c>
      <c r="N340" s="4">
        <v>36.906868619999997</v>
      </c>
      <c r="O340" s="5">
        <f>EnergyDemand__2_18[[#This Row],[Demand]]*EnergyDemand__2_18[[#This Row],[RRP AUD$]]</f>
        <v>4266655.6382180629</v>
      </c>
      <c r="P340" s="57">
        <f>IF(EnergyDemand__2_18[[#This Row],[School Day]]="Y",EnergyDemand__2_18[[#This Row],[Demand]],NA())</f>
        <v>115606.005</v>
      </c>
      <c r="Q340" s="57" t="e">
        <f>IF(EnergyDemand__2_18[[#This Row],[School Day]]="N",EnergyDemand__2_18[[#This Row],[Demand]],NA())</f>
        <v>#N/A</v>
      </c>
      <c r="R340" s="57" t="e">
        <f>IF(EnergyDemand__2_18[[#This Row],[Holiday]]="Y",EnergyDemand__2_18[[#This Row],[Demand]],NA())</f>
        <v>#N/A</v>
      </c>
      <c r="S3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41" spans="1:19" x14ac:dyDescent="0.3">
      <c r="A341" s="3">
        <v>42344</v>
      </c>
      <c r="B341" s="3" t="str">
        <f t="shared" si="5"/>
        <v>Q4-2015</v>
      </c>
      <c r="C341" t="s">
        <v>20</v>
      </c>
      <c r="D341">
        <v>49</v>
      </c>
      <c r="E341" t="s">
        <v>6</v>
      </c>
      <c r="F341">
        <v>2015</v>
      </c>
      <c r="G341">
        <v>15.3</v>
      </c>
      <c r="H341">
        <v>29.8</v>
      </c>
      <c r="I341">
        <v>13.5</v>
      </c>
      <c r="J341">
        <v>0</v>
      </c>
      <c r="K341" t="s">
        <v>22</v>
      </c>
      <c r="L341" t="s">
        <v>21</v>
      </c>
      <c r="M341" s="2">
        <v>112025.29</v>
      </c>
      <c r="N341" s="4">
        <v>36.78833221</v>
      </c>
      <c r="O341" s="5">
        <f>EnergyDemand__2_18[[#This Row],[Demand]]*EnergyDemand__2_18[[#This Row],[RRP AUD$]]</f>
        <v>4121223.5844415906</v>
      </c>
      <c r="P341" s="57">
        <f>IF(EnergyDemand__2_18[[#This Row],[School Day]]="Y",EnergyDemand__2_18[[#This Row],[Demand]],NA())</f>
        <v>112025.29</v>
      </c>
      <c r="Q341" s="57" t="e">
        <f>IF(EnergyDemand__2_18[[#This Row],[School Day]]="N",EnergyDemand__2_18[[#This Row],[Demand]],NA())</f>
        <v>#N/A</v>
      </c>
      <c r="R341" s="57" t="e">
        <f>IF(EnergyDemand__2_18[[#This Row],[Holiday]]="Y",EnergyDemand__2_18[[#This Row],[Demand]],NA())</f>
        <v>#N/A</v>
      </c>
      <c r="S3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42" spans="1:19" x14ac:dyDescent="0.3">
      <c r="A342" s="3">
        <v>42345</v>
      </c>
      <c r="B342" s="3" t="str">
        <f t="shared" si="5"/>
        <v>Q4-2015</v>
      </c>
      <c r="C342" t="s">
        <v>20</v>
      </c>
      <c r="D342">
        <v>50</v>
      </c>
      <c r="E342" t="s">
        <v>7</v>
      </c>
      <c r="F342">
        <v>2015</v>
      </c>
      <c r="G342">
        <v>18.100000000000001</v>
      </c>
      <c r="H342">
        <v>27.3</v>
      </c>
      <c r="I342">
        <v>8.6999999999999993</v>
      </c>
      <c r="J342">
        <v>0</v>
      </c>
      <c r="K342" t="s">
        <v>22</v>
      </c>
      <c r="L342" t="s">
        <v>21</v>
      </c>
      <c r="M342" s="2">
        <v>129059.645</v>
      </c>
      <c r="N342" s="4">
        <v>53.369098719999997</v>
      </c>
      <c r="O342" s="5">
        <f>EnergyDemand__2_18[[#This Row],[Demand]]*EnergyDemand__2_18[[#This Row],[RRP AUD$]]</f>
        <v>6887796.9347731546</v>
      </c>
      <c r="P342" s="57">
        <f>IF(EnergyDemand__2_18[[#This Row],[School Day]]="Y",EnergyDemand__2_18[[#This Row],[Demand]],NA())</f>
        <v>129059.645</v>
      </c>
      <c r="Q342" s="57" t="e">
        <f>IF(EnergyDemand__2_18[[#This Row],[School Day]]="N",EnergyDemand__2_18[[#This Row],[Demand]],NA())</f>
        <v>#N/A</v>
      </c>
      <c r="R342" s="57" t="e">
        <f>IF(EnergyDemand__2_18[[#This Row],[Holiday]]="Y",EnergyDemand__2_18[[#This Row],[Demand]],NA())</f>
        <v>#N/A</v>
      </c>
      <c r="S342" s="57">
        <f>IF(AND( EnergyDemand__2_18[[#This Row],[Holiday]]="N", EnergyDemand__2_18[[#This Row],[Day ]] &lt;&gt; "Saturday", EnergyDemand__2_18[[#This Row],[Day ]] &lt;&gt; "Sunday"),EnergyDemand__2_18[[#This Row],[Demand]],NA())</f>
        <v>129059.645</v>
      </c>
    </row>
    <row r="343" spans="1:19" x14ac:dyDescent="0.3">
      <c r="A343" s="3">
        <v>42346</v>
      </c>
      <c r="B343" s="3" t="str">
        <f t="shared" si="5"/>
        <v>Q4-2015</v>
      </c>
      <c r="C343" t="s">
        <v>20</v>
      </c>
      <c r="D343">
        <v>50</v>
      </c>
      <c r="E343" t="s">
        <v>8</v>
      </c>
      <c r="F343">
        <v>2015</v>
      </c>
      <c r="G343">
        <v>20.3</v>
      </c>
      <c r="H343">
        <v>35.4</v>
      </c>
      <c r="I343">
        <v>19.8</v>
      </c>
      <c r="J343">
        <v>0.8</v>
      </c>
      <c r="K343" t="s">
        <v>22</v>
      </c>
      <c r="L343" t="s">
        <v>21</v>
      </c>
      <c r="M343" s="2">
        <v>136800.91</v>
      </c>
      <c r="N343" s="4">
        <v>57.534246680000003</v>
      </c>
      <c r="O343" s="5">
        <f>EnergyDemand__2_18[[#This Row],[Demand]]*EnergyDemand__2_18[[#This Row],[RRP AUD$]]</f>
        <v>7870737.3019884797</v>
      </c>
      <c r="P343" s="57">
        <f>IF(EnergyDemand__2_18[[#This Row],[School Day]]="Y",EnergyDemand__2_18[[#This Row],[Demand]],NA())</f>
        <v>136800.91</v>
      </c>
      <c r="Q343" s="57" t="e">
        <f>IF(EnergyDemand__2_18[[#This Row],[School Day]]="N",EnergyDemand__2_18[[#This Row],[Demand]],NA())</f>
        <v>#N/A</v>
      </c>
      <c r="R343" s="57" t="e">
        <f>IF(EnergyDemand__2_18[[#This Row],[Holiday]]="Y",EnergyDemand__2_18[[#This Row],[Demand]],NA())</f>
        <v>#N/A</v>
      </c>
      <c r="S343" s="57">
        <f>IF(AND( EnergyDemand__2_18[[#This Row],[Holiday]]="N", EnergyDemand__2_18[[#This Row],[Day ]] &lt;&gt; "Saturday", EnergyDemand__2_18[[#This Row],[Day ]] &lt;&gt; "Sunday"),EnergyDemand__2_18[[#This Row],[Demand]],NA())</f>
        <v>136800.91</v>
      </c>
    </row>
    <row r="344" spans="1:19" x14ac:dyDescent="0.3">
      <c r="A344" s="3">
        <v>42347</v>
      </c>
      <c r="B344" s="3" t="str">
        <f t="shared" si="5"/>
        <v>Q4-2015</v>
      </c>
      <c r="C344" t="s">
        <v>20</v>
      </c>
      <c r="D344">
        <v>50</v>
      </c>
      <c r="E344" t="s">
        <v>9</v>
      </c>
      <c r="F344">
        <v>2015</v>
      </c>
      <c r="G344">
        <v>15.4</v>
      </c>
      <c r="H344">
        <v>24.6</v>
      </c>
      <c r="I344">
        <v>27</v>
      </c>
      <c r="J344">
        <v>0</v>
      </c>
      <c r="K344" t="s">
        <v>22</v>
      </c>
      <c r="L344" t="s">
        <v>21</v>
      </c>
      <c r="M344" s="2">
        <v>125965.02</v>
      </c>
      <c r="N344" s="4">
        <v>49.73700573</v>
      </c>
      <c r="O344" s="5">
        <f>EnergyDemand__2_18[[#This Row],[Demand]]*EnergyDemand__2_18[[#This Row],[RRP AUD$]]</f>
        <v>6265122.9215195645</v>
      </c>
      <c r="P344" s="57">
        <f>IF(EnergyDemand__2_18[[#This Row],[School Day]]="Y",EnergyDemand__2_18[[#This Row],[Demand]],NA())</f>
        <v>125965.02</v>
      </c>
      <c r="Q344" s="57" t="e">
        <f>IF(EnergyDemand__2_18[[#This Row],[School Day]]="N",EnergyDemand__2_18[[#This Row],[Demand]],NA())</f>
        <v>#N/A</v>
      </c>
      <c r="R344" s="57" t="e">
        <f>IF(EnergyDemand__2_18[[#This Row],[Holiday]]="Y",EnergyDemand__2_18[[#This Row],[Demand]],NA())</f>
        <v>#N/A</v>
      </c>
      <c r="S344" s="57">
        <f>IF(AND( EnergyDemand__2_18[[#This Row],[Holiday]]="N", EnergyDemand__2_18[[#This Row],[Day ]] &lt;&gt; "Saturday", EnergyDemand__2_18[[#This Row],[Day ]] &lt;&gt; "Sunday"),EnergyDemand__2_18[[#This Row],[Demand]],NA())</f>
        <v>125965.02</v>
      </c>
    </row>
    <row r="345" spans="1:19" x14ac:dyDescent="0.3">
      <c r="A345" s="3">
        <v>42348</v>
      </c>
      <c r="B345" s="3" t="str">
        <f t="shared" si="5"/>
        <v>Q4-2015</v>
      </c>
      <c r="C345" t="s">
        <v>20</v>
      </c>
      <c r="D345">
        <v>50</v>
      </c>
      <c r="E345" t="s">
        <v>3</v>
      </c>
      <c r="F345">
        <v>2015</v>
      </c>
      <c r="G345">
        <v>13.1</v>
      </c>
      <c r="H345">
        <v>26</v>
      </c>
      <c r="I345">
        <v>32</v>
      </c>
      <c r="J345">
        <v>0</v>
      </c>
      <c r="K345" t="s">
        <v>22</v>
      </c>
      <c r="L345" t="s">
        <v>21</v>
      </c>
      <c r="M345" s="2">
        <v>125807.495</v>
      </c>
      <c r="N345" s="4">
        <v>50.806013669999999</v>
      </c>
      <c r="O345" s="5">
        <f>EnergyDemand__2_18[[#This Row],[Demand]]*EnergyDemand__2_18[[#This Row],[RRP AUD$]]</f>
        <v>6391777.3107584566</v>
      </c>
      <c r="P345" s="57">
        <f>IF(EnergyDemand__2_18[[#This Row],[School Day]]="Y",EnergyDemand__2_18[[#This Row],[Demand]],NA())</f>
        <v>125807.495</v>
      </c>
      <c r="Q345" s="57" t="e">
        <f>IF(EnergyDemand__2_18[[#This Row],[School Day]]="N",EnergyDemand__2_18[[#This Row],[Demand]],NA())</f>
        <v>#N/A</v>
      </c>
      <c r="R345" s="57" t="e">
        <f>IF(EnergyDemand__2_18[[#This Row],[Holiday]]="Y",EnergyDemand__2_18[[#This Row],[Demand]],NA())</f>
        <v>#N/A</v>
      </c>
      <c r="S345" s="57">
        <f>IF(AND( EnergyDemand__2_18[[#This Row],[Holiday]]="N", EnergyDemand__2_18[[#This Row],[Day ]] &lt;&gt; "Saturday", EnergyDemand__2_18[[#This Row],[Day ]] &lt;&gt; "Sunday"),EnergyDemand__2_18[[#This Row],[Demand]],NA())</f>
        <v>125807.495</v>
      </c>
    </row>
    <row r="346" spans="1:19" x14ac:dyDescent="0.3">
      <c r="A346" s="3">
        <v>42349</v>
      </c>
      <c r="B346" s="3" t="str">
        <f t="shared" si="5"/>
        <v>Q4-2015</v>
      </c>
      <c r="C346" t="s">
        <v>20</v>
      </c>
      <c r="D346">
        <v>50</v>
      </c>
      <c r="E346" t="s">
        <v>4</v>
      </c>
      <c r="F346">
        <v>2015</v>
      </c>
      <c r="G346">
        <v>14.2</v>
      </c>
      <c r="H346">
        <v>19.2</v>
      </c>
      <c r="I346">
        <v>13</v>
      </c>
      <c r="J346">
        <v>0</v>
      </c>
      <c r="K346" t="s">
        <v>22</v>
      </c>
      <c r="L346" t="s">
        <v>21</v>
      </c>
      <c r="M346" s="2">
        <v>116597.81</v>
      </c>
      <c r="N346" s="4">
        <v>32.020129189999999</v>
      </c>
      <c r="O346" s="5">
        <f>EnergyDemand__2_18[[#This Row],[Demand]]*EnergyDemand__2_18[[#This Row],[RRP AUD$]]</f>
        <v>3733476.9394710734</v>
      </c>
      <c r="P346" s="57">
        <f>IF(EnergyDemand__2_18[[#This Row],[School Day]]="Y",EnergyDemand__2_18[[#This Row],[Demand]],NA())</f>
        <v>116597.81</v>
      </c>
      <c r="Q346" s="57" t="e">
        <f>IF(EnergyDemand__2_18[[#This Row],[School Day]]="N",EnergyDemand__2_18[[#This Row],[Demand]],NA())</f>
        <v>#N/A</v>
      </c>
      <c r="R346" s="57" t="e">
        <f>IF(EnergyDemand__2_18[[#This Row],[Holiday]]="Y",EnergyDemand__2_18[[#This Row],[Demand]],NA())</f>
        <v>#N/A</v>
      </c>
      <c r="S346" s="57">
        <f>IF(AND( EnergyDemand__2_18[[#This Row],[Holiday]]="N", EnergyDemand__2_18[[#This Row],[Day ]] &lt;&gt; "Saturday", EnergyDemand__2_18[[#This Row],[Day ]] &lt;&gt; "Sunday"),EnergyDemand__2_18[[#This Row],[Demand]],NA())</f>
        <v>116597.81</v>
      </c>
    </row>
    <row r="347" spans="1:19" x14ac:dyDescent="0.3">
      <c r="A347" s="3">
        <v>42350</v>
      </c>
      <c r="B347" s="3" t="str">
        <f t="shared" si="5"/>
        <v>Q4-2015</v>
      </c>
      <c r="C347" t="s">
        <v>20</v>
      </c>
      <c r="D347">
        <v>50</v>
      </c>
      <c r="E347" t="s">
        <v>5</v>
      </c>
      <c r="F347">
        <v>2015</v>
      </c>
      <c r="G347">
        <v>10.1</v>
      </c>
      <c r="H347">
        <v>18.3</v>
      </c>
      <c r="I347">
        <v>27.9</v>
      </c>
      <c r="J347">
        <v>2</v>
      </c>
      <c r="K347" t="s">
        <v>22</v>
      </c>
      <c r="L347" t="s">
        <v>21</v>
      </c>
      <c r="M347" s="2">
        <v>106139.41</v>
      </c>
      <c r="N347" s="4">
        <v>34.142897920000003</v>
      </c>
      <c r="O347" s="5">
        <f>EnergyDemand__2_18[[#This Row],[Demand]]*EnergyDemand__2_18[[#This Row],[RRP AUD$]]</f>
        <v>3623907.0409190278</v>
      </c>
      <c r="P347" s="57">
        <f>IF(EnergyDemand__2_18[[#This Row],[School Day]]="Y",EnergyDemand__2_18[[#This Row],[Demand]],NA())</f>
        <v>106139.41</v>
      </c>
      <c r="Q347" s="57" t="e">
        <f>IF(EnergyDemand__2_18[[#This Row],[School Day]]="N",EnergyDemand__2_18[[#This Row],[Demand]],NA())</f>
        <v>#N/A</v>
      </c>
      <c r="R347" s="57" t="e">
        <f>IF(EnergyDemand__2_18[[#This Row],[Holiday]]="Y",EnergyDemand__2_18[[#This Row],[Demand]],NA())</f>
        <v>#N/A</v>
      </c>
      <c r="S3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48" spans="1:19" x14ac:dyDescent="0.3">
      <c r="A348" s="3">
        <v>42351</v>
      </c>
      <c r="B348" s="3" t="str">
        <f t="shared" si="5"/>
        <v>Q4-2015</v>
      </c>
      <c r="C348" t="s">
        <v>20</v>
      </c>
      <c r="D348">
        <v>50</v>
      </c>
      <c r="E348" t="s">
        <v>6</v>
      </c>
      <c r="F348">
        <v>2015</v>
      </c>
      <c r="G348">
        <v>10.3</v>
      </c>
      <c r="H348">
        <v>28.3</v>
      </c>
      <c r="I348">
        <v>28.6</v>
      </c>
      <c r="J348">
        <v>0</v>
      </c>
      <c r="K348" t="s">
        <v>22</v>
      </c>
      <c r="L348" t="s">
        <v>21</v>
      </c>
      <c r="M348" s="2">
        <v>105218.515</v>
      </c>
      <c r="N348" s="4">
        <v>40.306829550000003</v>
      </c>
      <c r="O348" s="5">
        <f>EnergyDemand__2_18[[#This Row],[Demand]]*EnergyDemand__2_18[[#This Row],[RRP AUD$]]</f>
        <v>4241024.7496091183</v>
      </c>
      <c r="P348" s="57">
        <f>IF(EnergyDemand__2_18[[#This Row],[School Day]]="Y",EnergyDemand__2_18[[#This Row],[Demand]],NA())</f>
        <v>105218.515</v>
      </c>
      <c r="Q348" s="57" t="e">
        <f>IF(EnergyDemand__2_18[[#This Row],[School Day]]="N",EnergyDemand__2_18[[#This Row],[Demand]],NA())</f>
        <v>#N/A</v>
      </c>
      <c r="R348" s="57" t="e">
        <f>IF(EnergyDemand__2_18[[#This Row],[Holiday]]="Y",EnergyDemand__2_18[[#This Row],[Demand]],NA())</f>
        <v>#N/A</v>
      </c>
      <c r="S3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49" spans="1:19" x14ac:dyDescent="0.3">
      <c r="A349" s="3">
        <v>42352</v>
      </c>
      <c r="B349" s="3" t="str">
        <f t="shared" si="5"/>
        <v>Q4-2015</v>
      </c>
      <c r="C349" t="s">
        <v>20</v>
      </c>
      <c r="D349">
        <v>51</v>
      </c>
      <c r="E349" t="s">
        <v>7</v>
      </c>
      <c r="F349">
        <v>2015</v>
      </c>
      <c r="G349">
        <v>11.9</v>
      </c>
      <c r="H349">
        <v>22.7</v>
      </c>
      <c r="I349">
        <v>31.6</v>
      </c>
      <c r="J349">
        <v>0</v>
      </c>
      <c r="K349" t="s">
        <v>22</v>
      </c>
      <c r="L349" t="s">
        <v>21</v>
      </c>
      <c r="M349" s="2">
        <v>125784.96000000001</v>
      </c>
      <c r="N349" s="4">
        <v>51.747829520000003</v>
      </c>
      <c r="O349" s="5">
        <f>EnergyDemand__2_18[[#This Row],[Demand]]*EnergyDemand__2_18[[#This Row],[RRP AUD$]]</f>
        <v>6509098.6662600199</v>
      </c>
      <c r="P349" s="57">
        <f>IF(EnergyDemand__2_18[[#This Row],[School Day]]="Y",EnergyDemand__2_18[[#This Row],[Demand]],NA())</f>
        <v>125784.96000000001</v>
      </c>
      <c r="Q349" s="57" t="e">
        <f>IF(EnergyDemand__2_18[[#This Row],[School Day]]="N",EnergyDemand__2_18[[#This Row],[Demand]],NA())</f>
        <v>#N/A</v>
      </c>
      <c r="R349" s="57" t="e">
        <f>IF(EnergyDemand__2_18[[#This Row],[Holiday]]="Y",EnergyDemand__2_18[[#This Row],[Demand]],NA())</f>
        <v>#N/A</v>
      </c>
      <c r="S349" s="57">
        <f>IF(AND( EnergyDemand__2_18[[#This Row],[Holiday]]="N", EnergyDemand__2_18[[#This Row],[Day ]] &lt;&gt; "Saturday", EnergyDemand__2_18[[#This Row],[Day ]] &lt;&gt; "Sunday"),EnergyDemand__2_18[[#This Row],[Demand]],NA())</f>
        <v>125784.96000000001</v>
      </c>
    </row>
    <row r="350" spans="1:19" x14ac:dyDescent="0.3">
      <c r="A350" s="3">
        <v>42353</v>
      </c>
      <c r="B350" s="3" t="str">
        <f t="shared" si="5"/>
        <v>Q4-2015</v>
      </c>
      <c r="C350" t="s">
        <v>20</v>
      </c>
      <c r="D350">
        <v>51</v>
      </c>
      <c r="E350" t="s">
        <v>8</v>
      </c>
      <c r="F350">
        <v>2015</v>
      </c>
      <c r="G350">
        <v>14.4</v>
      </c>
      <c r="H350">
        <v>24.6</v>
      </c>
      <c r="I350">
        <v>30.3</v>
      </c>
      <c r="J350">
        <v>0</v>
      </c>
      <c r="K350" t="s">
        <v>22</v>
      </c>
      <c r="L350" t="s">
        <v>21</v>
      </c>
      <c r="M350" s="2">
        <v>129077.41</v>
      </c>
      <c r="N350" s="4">
        <v>51.660830169999997</v>
      </c>
      <c r="O350" s="5">
        <f>EnergyDemand__2_18[[#This Row],[Demand]]*EnergyDemand__2_18[[#This Row],[RRP AUD$]]</f>
        <v>6668246.1567934593</v>
      </c>
      <c r="P350" s="57">
        <f>IF(EnergyDemand__2_18[[#This Row],[School Day]]="Y",EnergyDemand__2_18[[#This Row],[Demand]],NA())</f>
        <v>129077.41</v>
      </c>
      <c r="Q350" s="57" t="e">
        <f>IF(EnergyDemand__2_18[[#This Row],[School Day]]="N",EnergyDemand__2_18[[#This Row],[Demand]],NA())</f>
        <v>#N/A</v>
      </c>
      <c r="R350" s="57" t="e">
        <f>IF(EnergyDemand__2_18[[#This Row],[Holiday]]="Y",EnergyDemand__2_18[[#This Row],[Demand]],NA())</f>
        <v>#N/A</v>
      </c>
      <c r="S350" s="57">
        <f>IF(AND( EnergyDemand__2_18[[#This Row],[Holiday]]="N", EnergyDemand__2_18[[#This Row],[Day ]] &lt;&gt; "Saturday", EnergyDemand__2_18[[#This Row],[Day ]] &lt;&gt; "Sunday"),EnergyDemand__2_18[[#This Row],[Demand]],NA())</f>
        <v>129077.41</v>
      </c>
    </row>
    <row r="351" spans="1:19" x14ac:dyDescent="0.3">
      <c r="A351" s="3">
        <v>42354</v>
      </c>
      <c r="B351" s="3" t="str">
        <f t="shared" si="5"/>
        <v>Q4-2015</v>
      </c>
      <c r="C351" t="s">
        <v>20</v>
      </c>
      <c r="D351">
        <v>51</v>
      </c>
      <c r="E351" t="s">
        <v>9</v>
      </c>
      <c r="F351">
        <v>2015</v>
      </c>
      <c r="G351">
        <v>15.6</v>
      </c>
      <c r="H351">
        <v>27.5</v>
      </c>
      <c r="I351">
        <v>32.5</v>
      </c>
      <c r="J351">
        <v>0</v>
      </c>
      <c r="K351" t="s">
        <v>22</v>
      </c>
      <c r="L351" t="s">
        <v>21</v>
      </c>
      <c r="M351" s="2">
        <v>135930.07999999999</v>
      </c>
      <c r="N351" s="4">
        <v>78.645919989999996</v>
      </c>
      <c r="O351" s="5">
        <f>EnergyDemand__2_18[[#This Row],[Demand]]*EnergyDemand__2_18[[#This Row],[RRP AUD$]]</f>
        <v>10690346.195914298</v>
      </c>
      <c r="P351" s="57">
        <f>IF(EnergyDemand__2_18[[#This Row],[School Day]]="Y",EnergyDemand__2_18[[#This Row],[Demand]],NA())</f>
        <v>135930.07999999999</v>
      </c>
      <c r="Q351" s="57" t="e">
        <f>IF(EnergyDemand__2_18[[#This Row],[School Day]]="N",EnergyDemand__2_18[[#This Row],[Demand]],NA())</f>
        <v>#N/A</v>
      </c>
      <c r="R351" s="57" t="e">
        <f>IF(EnergyDemand__2_18[[#This Row],[Holiday]]="Y",EnergyDemand__2_18[[#This Row],[Demand]],NA())</f>
        <v>#N/A</v>
      </c>
      <c r="S351" s="57">
        <f>IF(AND( EnergyDemand__2_18[[#This Row],[Holiday]]="N", EnergyDemand__2_18[[#This Row],[Day ]] &lt;&gt; "Saturday", EnergyDemand__2_18[[#This Row],[Day ]] &lt;&gt; "Sunday"),EnergyDemand__2_18[[#This Row],[Demand]],NA())</f>
        <v>135930.07999999999</v>
      </c>
    </row>
    <row r="352" spans="1:19" x14ac:dyDescent="0.3">
      <c r="A352" s="3">
        <v>42355</v>
      </c>
      <c r="B352" s="3" t="str">
        <f t="shared" si="5"/>
        <v>Q4-2015</v>
      </c>
      <c r="C352" t="s">
        <v>20</v>
      </c>
      <c r="D352">
        <v>51</v>
      </c>
      <c r="E352" t="s">
        <v>3</v>
      </c>
      <c r="F352">
        <v>2015</v>
      </c>
      <c r="G352">
        <v>16.899999999999999</v>
      </c>
      <c r="H352">
        <v>37.200000000000003</v>
      </c>
      <c r="I352">
        <v>33.1</v>
      </c>
      <c r="J352">
        <v>0</v>
      </c>
      <c r="K352" t="s">
        <v>22</v>
      </c>
      <c r="L352" t="s">
        <v>21</v>
      </c>
      <c r="M352" s="2">
        <v>152366.29999999999</v>
      </c>
      <c r="N352" s="4">
        <v>188.0861252</v>
      </c>
      <c r="O352" s="5">
        <f>EnergyDemand__2_18[[#This Row],[Demand]]*EnergyDemand__2_18[[#This Row],[RRP AUD$]]</f>
        <v>28657986.978060756</v>
      </c>
      <c r="P352" s="57">
        <f>IF(EnergyDemand__2_18[[#This Row],[School Day]]="Y",EnergyDemand__2_18[[#This Row],[Demand]],NA())</f>
        <v>152366.29999999999</v>
      </c>
      <c r="Q352" s="57" t="e">
        <f>IF(EnergyDemand__2_18[[#This Row],[School Day]]="N",EnergyDemand__2_18[[#This Row],[Demand]],NA())</f>
        <v>#N/A</v>
      </c>
      <c r="R352" s="57" t="e">
        <f>IF(EnergyDemand__2_18[[#This Row],[Holiday]]="Y",EnergyDemand__2_18[[#This Row],[Demand]],NA())</f>
        <v>#N/A</v>
      </c>
      <c r="S352" s="57">
        <f>IF(AND( EnergyDemand__2_18[[#This Row],[Holiday]]="N", EnergyDemand__2_18[[#This Row],[Day ]] &lt;&gt; "Saturday", EnergyDemand__2_18[[#This Row],[Day ]] &lt;&gt; "Sunday"),EnergyDemand__2_18[[#This Row],[Demand]],NA())</f>
        <v>152366.29999999999</v>
      </c>
    </row>
    <row r="353" spans="1:19" x14ac:dyDescent="0.3">
      <c r="A353" s="3">
        <v>42356</v>
      </c>
      <c r="B353" s="3" t="str">
        <f t="shared" si="5"/>
        <v>Q4-2015</v>
      </c>
      <c r="C353" t="s">
        <v>20</v>
      </c>
      <c r="D353">
        <v>51</v>
      </c>
      <c r="E353" t="s">
        <v>4</v>
      </c>
      <c r="F353">
        <v>2015</v>
      </c>
      <c r="G353">
        <v>19.399999999999999</v>
      </c>
      <c r="H353">
        <v>35.4</v>
      </c>
      <c r="I353">
        <v>31.2</v>
      </c>
      <c r="J353">
        <v>0</v>
      </c>
      <c r="K353" t="s">
        <v>21</v>
      </c>
      <c r="L353" t="s">
        <v>21</v>
      </c>
      <c r="M353" s="2">
        <v>158052.89000000001</v>
      </c>
      <c r="N353" s="4">
        <v>81.192486250000002</v>
      </c>
      <c r="O353" s="5">
        <f>EnergyDemand__2_18[[#This Row],[Demand]]*EnergyDemand__2_18[[#This Row],[RRP AUD$]]</f>
        <v>12832707.098097764</v>
      </c>
      <c r="P353" s="57" t="e">
        <f>IF(EnergyDemand__2_18[[#This Row],[School Day]]="Y",EnergyDemand__2_18[[#This Row],[Demand]],NA())</f>
        <v>#N/A</v>
      </c>
      <c r="Q353" s="57">
        <f>IF(EnergyDemand__2_18[[#This Row],[School Day]]="N",EnergyDemand__2_18[[#This Row],[Demand]],NA())</f>
        <v>158052.89000000001</v>
      </c>
      <c r="R353" s="57" t="e">
        <f>IF(EnergyDemand__2_18[[#This Row],[Holiday]]="Y",EnergyDemand__2_18[[#This Row],[Demand]],NA())</f>
        <v>#N/A</v>
      </c>
      <c r="S353" s="57">
        <f>IF(AND( EnergyDemand__2_18[[#This Row],[Holiday]]="N", EnergyDemand__2_18[[#This Row],[Day ]] &lt;&gt; "Saturday", EnergyDemand__2_18[[#This Row],[Day ]] &lt;&gt; "Sunday"),EnergyDemand__2_18[[#This Row],[Demand]],NA())</f>
        <v>158052.89000000001</v>
      </c>
    </row>
    <row r="354" spans="1:19" x14ac:dyDescent="0.3">
      <c r="A354" s="3">
        <v>42357</v>
      </c>
      <c r="B354" s="3" t="str">
        <f t="shared" si="5"/>
        <v>Q4-2015</v>
      </c>
      <c r="C354" t="s">
        <v>20</v>
      </c>
      <c r="D354">
        <v>51</v>
      </c>
      <c r="E354" t="s">
        <v>5</v>
      </c>
      <c r="F354">
        <v>2015</v>
      </c>
      <c r="G354">
        <v>19.2</v>
      </c>
      <c r="H354">
        <v>41.2</v>
      </c>
      <c r="I354">
        <v>20.5</v>
      </c>
      <c r="J354">
        <v>0</v>
      </c>
      <c r="K354" t="s">
        <v>21</v>
      </c>
      <c r="L354" t="s">
        <v>21</v>
      </c>
      <c r="M354" s="2">
        <v>154924.89000000001</v>
      </c>
      <c r="N354" s="4">
        <v>69.328820820000004</v>
      </c>
      <c r="O354" s="5">
        <f>EnergyDemand__2_18[[#This Row],[Demand]]*EnergyDemand__2_18[[#This Row],[RRP AUD$]]</f>
        <v>10740759.939368211</v>
      </c>
      <c r="P354" s="57" t="e">
        <f>IF(EnergyDemand__2_18[[#This Row],[School Day]]="Y",EnergyDemand__2_18[[#This Row],[Demand]],NA())</f>
        <v>#N/A</v>
      </c>
      <c r="Q354" s="57">
        <f>IF(EnergyDemand__2_18[[#This Row],[School Day]]="N",EnergyDemand__2_18[[#This Row],[Demand]],NA())</f>
        <v>154924.89000000001</v>
      </c>
      <c r="R354" s="57" t="e">
        <f>IF(EnergyDemand__2_18[[#This Row],[Holiday]]="Y",EnergyDemand__2_18[[#This Row],[Demand]],NA())</f>
        <v>#N/A</v>
      </c>
      <c r="S3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55" spans="1:19" x14ac:dyDescent="0.3">
      <c r="A355" s="3">
        <v>42358</v>
      </c>
      <c r="B355" s="3" t="str">
        <f t="shared" si="5"/>
        <v>Q4-2015</v>
      </c>
      <c r="C355" t="s">
        <v>20</v>
      </c>
      <c r="D355">
        <v>51</v>
      </c>
      <c r="E355" t="s">
        <v>6</v>
      </c>
      <c r="F355">
        <v>2015</v>
      </c>
      <c r="G355">
        <v>25.9</v>
      </c>
      <c r="H355">
        <v>37.799999999999997</v>
      </c>
      <c r="I355">
        <v>10.4</v>
      </c>
      <c r="J355">
        <v>0</v>
      </c>
      <c r="K355" t="s">
        <v>21</v>
      </c>
      <c r="L355" t="s">
        <v>21</v>
      </c>
      <c r="M355" s="2">
        <v>133421.03</v>
      </c>
      <c r="N355" s="4">
        <v>54.649804289999999</v>
      </c>
      <c r="O355" s="5">
        <f>EnergyDemand__2_18[[#This Row],[Demand]]*EnergyDemand__2_18[[#This Row],[RRP AUD$]]</f>
        <v>7291433.1776702181</v>
      </c>
      <c r="P355" s="57" t="e">
        <f>IF(EnergyDemand__2_18[[#This Row],[School Day]]="Y",EnergyDemand__2_18[[#This Row],[Demand]],NA())</f>
        <v>#N/A</v>
      </c>
      <c r="Q355" s="57">
        <f>IF(EnergyDemand__2_18[[#This Row],[School Day]]="N",EnergyDemand__2_18[[#This Row],[Demand]],NA())</f>
        <v>133421.03</v>
      </c>
      <c r="R355" s="57" t="e">
        <f>IF(EnergyDemand__2_18[[#This Row],[Holiday]]="Y",EnergyDemand__2_18[[#This Row],[Demand]],NA())</f>
        <v>#N/A</v>
      </c>
      <c r="S3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56" spans="1:19" x14ac:dyDescent="0.3">
      <c r="A356" s="3">
        <v>42359</v>
      </c>
      <c r="B356" s="3" t="str">
        <f t="shared" si="5"/>
        <v>Q4-2015</v>
      </c>
      <c r="C356" t="s">
        <v>20</v>
      </c>
      <c r="D356">
        <v>52</v>
      </c>
      <c r="E356" t="s">
        <v>7</v>
      </c>
      <c r="F356">
        <v>2015</v>
      </c>
      <c r="G356">
        <v>15</v>
      </c>
      <c r="H356">
        <v>20.2</v>
      </c>
      <c r="I356">
        <v>25.4</v>
      </c>
      <c r="J356">
        <v>6</v>
      </c>
      <c r="K356" t="s">
        <v>21</v>
      </c>
      <c r="L356" t="s">
        <v>21</v>
      </c>
      <c r="M356" s="2">
        <v>113802.21</v>
      </c>
      <c r="N356" s="4">
        <v>49.621251919999999</v>
      </c>
      <c r="O356" s="5">
        <f>EnergyDemand__2_18[[#This Row],[Demand]]*EnergyDemand__2_18[[#This Row],[RRP AUD$]]</f>
        <v>5647008.1314627435</v>
      </c>
      <c r="P356" s="57" t="e">
        <f>IF(EnergyDemand__2_18[[#This Row],[School Day]]="Y",EnergyDemand__2_18[[#This Row],[Demand]],NA())</f>
        <v>#N/A</v>
      </c>
      <c r="Q356" s="57">
        <f>IF(EnergyDemand__2_18[[#This Row],[School Day]]="N",EnergyDemand__2_18[[#This Row],[Demand]],NA())</f>
        <v>113802.21</v>
      </c>
      <c r="R356" s="57" t="e">
        <f>IF(EnergyDemand__2_18[[#This Row],[Holiday]]="Y",EnergyDemand__2_18[[#This Row],[Demand]],NA())</f>
        <v>#N/A</v>
      </c>
      <c r="S356" s="57">
        <f>IF(AND( EnergyDemand__2_18[[#This Row],[Holiday]]="N", EnergyDemand__2_18[[#This Row],[Day ]] &lt;&gt; "Saturday", EnergyDemand__2_18[[#This Row],[Day ]] &lt;&gt; "Sunday"),EnergyDemand__2_18[[#This Row],[Demand]],NA())</f>
        <v>113802.21</v>
      </c>
    </row>
    <row r="357" spans="1:19" x14ac:dyDescent="0.3">
      <c r="A357" s="3">
        <v>42360</v>
      </c>
      <c r="B357" s="3" t="str">
        <f t="shared" si="5"/>
        <v>Q4-2015</v>
      </c>
      <c r="C357" t="s">
        <v>20</v>
      </c>
      <c r="D357">
        <v>52</v>
      </c>
      <c r="E357" t="s">
        <v>8</v>
      </c>
      <c r="F357">
        <v>2015</v>
      </c>
      <c r="G357">
        <v>12</v>
      </c>
      <c r="H357">
        <v>22.8</v>
      </c>
      <c r="I357">
        <v>32.9</v>
      </c>
      <c r="J357">
        <v>0</v>
      </c>
      <c r="K357" t="s">
        <v>21</v>
      </c>
      <c r="L357" t="s">
        <v>21</v>
      </c>
      <c r="M357" s="2">
        <v>119477.515</v>
      </c>
      <c r="N357" s="4">
        <v>37.53130427</v>
      </c>
      <c r="O357" s="5">
        <f>EnergyDemand__2_18[[#This Row],[Demand]]*EnergyDemand__2_18[[#This Row],[RRP AUD$]]</f>
        <v>4484146.9688884886</v>
      </c>
      <c r="P357" s="57" t="e">
        <f>IF(EnergyDemand__2_18[[#This Row],[School Day]]="Y",EnergyDemand__2_18[[#This Row],[Demand]],NA())</f>
        <v>#N/A</v>
      </c>
      <c r="Q357" s="57">
        <f>IF(EnergyDemand__2_18[[#This Row],[School Day]]="N",EnergyDemand__2_18[[#This Row],[Demand]],NA())</f>
        <v>119477.515</v>
      </c>
      <c r="R357" s="57" t="e">
        <f>IF(EnergyDemand__2_18[[#This Row],[Holiday]]="Y",EnergyDemand__2_18[[#This Row],[Demand]],NA())</f>
        <v>#N/A</v>
      </c>
      <c r="S357" s="57">
        <f>IF(AND( EnergyDemand__2_18[[#This Row],[Holiday]]="N", EnergyDemand__2_18[[#This Row],[Day ]] &lt;&gt; "Saturday", EnergyDemand__2_18[[#This Row],[Day ]] &lt;&gt; "Sunday"),EnergyDemand__2_18[[#This Row],[Demand]],NA())</f>
        <v>119477.515</v>
      </c>
    </row>
    <row r="358" spans="1:19" x14ac:dyDescent="0.3">
      <c r="A358" s="3">
        <v>42361</v>
      </c>
      <c r="B358" s="3" t="str">
        <f t="shared" si="5"/>
        <v>Q4-2015</v>
      </c>
      <c r="C358" t="s">
        <v>20</v>
      </c>
      <c r="D358">
        <v>52</v>
      </c>
      <c r="E358" t="s">
        <v>9</v>
      </c>
      <c r="F358">
        <v>2015</v>
      </c>
      <c r="G358">
        <v>15.1</v>
      </c>
      <c r="H358">
        <v>26</v>
      </c>
      <c r="I358">
        <v>32.4</v>
      </c>
      <c r="J358">
        <v>0</v>
      </c>
      <c r="K358" t="s">
        <v>21</v>
      </c>
      <c r="L358" t="s">
        <v>21</v>
      </c>
      <c r="M358" s="2">
        <v>126553.11500000001</v>
      </c>
      <c r="N358" s="4">
        <v>39.138220830000002</v>
      </c>
      <c r="O358" s="5">
        <f>EnergyDemand__2_18[[#This Row],[Demand]]*EnergyDemand__2_18[[#This Row],[RRP AUD$]]</f>
        <v>4953063.7615943858</v>
      </c>
      <c r="P358" s="57" t="e">
        <f>IF(EnergyDemand__2_18[[#This Row],[School Day]]="Y",EnergyDemand__2_18[[#This Row],[Demand]],NA())</f>
        <v>#N/A</v>
      </c>
      <c r="Q358" s="57">
        <f>IF(EnergyDemand__2_18[[#This Row],[School Day]]="N",EnergyDemand__2_18[[#This Row],[Demand]],NA())</f>
        <v>126553.11500000001</v>
      </c>
      <c r="R358" s="57" t="e">
        <f>IF(EnergyDemand__2_18[[#This Row],[Holiday]]="Y",EnergyDemand__2_18[[#This Row],[Demand]],NA())</f>
        <v>#N/A</v>
      </c>
      <c r="S358" s="57">
        <f>IF(AND( EnergyDemand__2_18[[#This Row],[Holiday]]="N", EnergyDemand__2_18[[#This Row],[Day ]] &lt;&gt; "Saturday", EnergyDemand__2_18[[#This Row],[Day ]] &lt;&gt; "Sunday"),EnergyDemand__2_18[[#This Row],[Demand]],NA())</f>
        <v>126553.11500000001</v>
      </c>
    </row>
    <row r="359" spans="1:19" x14ac:dyDescent="0.3">
      <c r="A359" s="3">
        <v>42362</v>
      </c>
      <c r="B359" s="3" t="str">
        <f t="shared" si="5"/>
        <v>Q4-2015</v>
      </c>
      <c r="C359" t="s">
        <v>20</v>
      </c>
      <c r="D359">
        <v>52</v>
      </c>
      <c r="E359" t="s">
        <v>3</v>
      </c>
      <c r="F359">
        <v>2015</v>
      </c>
      <c r="G359">
        <v>16.7</v>
      </c>
      <c r="H359">
        <v>34.6</v>
      </c>
      <c r="I359">
        <v>32.799999999999997</v>
      </c>
      <c r="J359">
        <v>0.4</v>
      </c>
      <c r="K359" t="s">
        <v>21</v>
      </c>
      <c r="L359" t="s">
        <v>21</v>
      </c>
      <c r="M359" s="2">
        <v>134583.25</v>
      </c>
      <c r="N359" s="4">
        <v>50.81827517</v>
      </c>
      <c r="O359" s="5">
        <f>EnergyDemand__2_18[[#This Row],[Demand]]*EnergyDemand__2_18[[#This Row],[RRP AUD$]]</f>
        <v>6839288.6317729028</v>
      </c>
      <c r="P359" s="57" t="e">
        <f>IF(EnergyDemand__2_18[[#This Row],[School Day]]="Y",EnergyDemand__2_18[[#This Row],[Demand]],NA())</f>
        <v>#N/A</v>
      </c>
      <c r="Q359" s="57">
        <f>IF(EnergyDemand__2_18[[#This Row],[School Day]]="N",EnergyDemand__2_18[[#This Row],[Demand]],NA())</f>
        <v>134583.25</v>
      </c>
      <c r="R359" s="57" t="e">
        <f>IF(EnergyDemand__2_18[[#This Row],[Holiday]]="Y",EnergyDemand__2_18[[#This Row],[Demand]],NA())</f>
        <v>#N/A</v>
      </c>
      <c r="S359" s="57">
        <f>IF(AND( EnergyDemand__2_18[[#This Row],[Holiday]]="N", EnergyDemand__2_18[[#This Row],[Day ]] &lt;&gt; "Saturday", EnergyDemand__2_18[[#This Row],[Day ]] &lt;&gt; "Sunday"),EnergyDemand__2_18[[#This Row],[Demand]],NA())</f>
        <v>134583.25</v>
      </c>
    </row>
    <row r="360" spans="1:19" x14ac:dyDescent="0.3">
      <c r="A360" s="3">
        <v>42363</v>
      </c>
      <c r="B360" s="3" t="str">
        <f t="shared" si="5"/>
        <v>Q4-2015</v>
      </c>
      <c r="C360" t="s">
        <v>20</v>
      </c>
      <c r="D360">
        <v>52</v>
      </c>
      <c r="E360" t="s">
        <v>4</v>
      </c>
      <c r="F360">
        <v>2015</v>
      </c>
      <c r="G360">
        <v>21.7</v>
      </c>
      <c r="H360">
        <v>34.1</v>
      </c>
      <c r="I360">
        <v>33.299999999999997</v>
      </c>
      <c r="J360">
        <v>0</v>
      </c>
      <c r="K360" t="s">
        <v>21</v>
      </c>
      <c r="L360" t="s">
        <v>22</v>
      </c>
      <c r="M360" s="2">
        <v>119950.37</v>
      </c>
      <c r="N360" s="4">
        <v>22.115586239999999</v>
      </c>
      <c r="O360" s="5">
        <f>EnergyDemand__2_18[[#This Row],[Demand]]*EnergyDemand__2_18[[#This Row],[RRP AUD$]]</f>
        <v>2652772.7522549084</v>
      </c>
      <c r="P360" s="57" t="e">
        <f>IF(EnergyDemand__2_18[[#This Row],[School Day]]="Y",EnergyDemand__2_18[[#This Row],[Demand]],NA())</f>
        <v>#N/A</v>
      </c>
      <c r="Q360" s="57">
        <f>IF(EnergyDemand__2_18[[#This Row],[School Day]]="N",EnergyDemand__2_18[[#This Row],[Demand]],NA())</f>
        <v>119950.37</v>
      </c>
      <c r="R360" s="57">
        <f>IF(EnergyDemand__2_18[[#This Row],[Holiday]]="Y",EnergyDemand__2_18[[#This Row],[Demand]],NA())</f>
        <v>119950.37</v>
      </c>
      <c r="S3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1" spans="1:19" x14ac:dyDescent="0.3">
      <c r="A361" s="3">
        <v>42364</v>
      </c>
      <c r="B361" s="3" t="str">
        <f t="shared" si="5"/>
        <v>Q4-2015</v>
      </c>
      <c r="C361" t="s">
        <v>20</v>
      </c>
      <c r="D361">
        <v>52</v>
      </c>
      <c r="E361" t="s">
        <v>5</v>
      </c>
      <c r="F361">
        <v>2015</v>
      </c>
      <c r="G361">
        <v>12.7</v>
      </c>
      <c r="H361">
        <v>20</v>
      </c>
      <c r="I361">
        <v>19.2</v>
      </c>
      <c r="J361">
        <v>30.6</v>
      </c>
      <c r="K361" t="s">
        <v>21</v>
      </c>
      <c r="L361" t="s">
        <v>22</v>
      </c>
      <c r="M361" s="2">
        <v>95093.294999999998</v>
      </c>
      <c r="N361" s="4">
        <v>14.96710809</v>
      </c>
      <c r="O361" s="5">
        <f>EnergyDemand__2_18[[#This Row],[Demand]]*EnergyDemand__2_18[[#This Row],[RRP AUD$]]</f>
        <v>1423271.6248992565</v>
      </c>
      <c r="P361" s="57" t="e">
        <f>IF(EnergyDemand__2_18[[#This Row],[School Day]]="Y",EnergyDemand__2_18[[#This Row],[Demand]],NA())</f>
        <v>#N/A</v>
      </c>
      <c r="Q361" s="57">
        <f>IF(EnergyDemand__2_18[[#This Row],[School Day]]="N",EnergyDemand__2_18[[#This Row],[Demand]],NA())</f>
        <v>95093.294999999998</v>
      </c>
      <c r="R361" s="57">
        <f>IF(EnergyDemand__2_18[[#This Row],[Holiday]]="Y",EnergyDemand__2_18[[#This Row],[Demand]],NA())</f>
        <v>95093.294999999998</v>
      </c>
      <c r="S3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2" spans="1:19" x14ac:dyDescent="0.3">
      <c r="A362" s="3">
        <v>42365</v>
      </c>
      <c r="B362" s="3" t="str">
        <f t="shared" si="5"/>
        <v>Q4-2015</v>
      </c>
      <c r="C362" t="s">
        <v>20</v>
      </c>
      <c r="D362">
        <v>52</v>
      </c>
      <c r="E362" t="s">
        <v>6</v>
      </c>
      <c r="F362">
        <v>2015</v>
      </c>
      <c r="G362">
        <v>11.9</v>
      </c>
      <c r="H362">
        <v>19.399999999999999</v>
      </c>
      <c r="I362">
        <v>27.6</v>
      </c>
      <c r="J362">
        <v>5.2</v>
      </c>
      <c r="K362" t="s">
        <v>21</v>
      </c>
      <c r="L362" t="s">
        <v>21</v>
      </c>
      <c r="M362" s="2">
        <v>96394.94</v>
      </c>
      <c r="N362" s="4">
        <v>19.823183589999999</v>
      </c>
      <c r="O362" s="5">
        <f>EnergyDemand__2_18[[#This Row],[Demand]]*EnergyDemand__2_18[[#This Row],[RRP AUD$]]</f>
        <v>1910854.5927670347</v>
      </c>
      <c r="P362" s="57" t="e">
        <f>IF(EnergyDemand__2_18[[#This Row],[School Day]]="Y",EnergyDemand__2_18[[#This Row],[Demand]],NA())</f>
        <v>#N/A</v>
      </c>
      <c r="Q362" s="57">
        <f>IF(EnergyDemand__2_18[[#This Row],[School Day]]="N",EnergyDemand__2_18[[#This Row],[Demand]],NA())</f>
        <v>96394.94</v>
      </c>
      <c r="R362" s="57" t="e">
        <f>IF(EnergyDemand__2_18[[#This Row],[Holiday]]="Y",EnergyDemand__2_18[[#This Row],[Demand]],NA())</f>
        <v>#N/A</v>
      </c>
      <c r="S3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3" spans="1:19" x14ac:dyDescent="0.3">
      <c r="A363" s="3">
        <v>42366</v>
      </c>
      <c r="B363" s="3" t="str">
        <f t="shared" si="5"/>
        <v>Q4-2015</v>
      </c>
      <c r="C363" t="s">
        <v>20</v>
      </c>
      <c r="D363">
        <v>53</v>
      </c>
      <c r="E363" t="s">
        <v>7</v>
      </c>
      <c r="F363">
        <v>2015</v>
      </c>
      <c r="G363">
        <v>12.8</v>
      </c>
      <c r="H363">
        <v>20.8</v>
      </c>
      <c r="I363">
        <v>33.200000000000003</v>
      </c>
      <c r="J363">
        <v>0</v>
      </c>
      <c r="K363" t="s">
        <v>21</v>
      </c>
      <c r="L363" t="s">
        <v>22</v>
      </c>
      <c r="M363" s="2">
        <v>100048.44</v>
      </c>
      <c r="N363" s="4">
        <v>20.097539919999999</v>
      </c>
      <c r="O363" s="5">
        <f>EnergyDemand__2_18[[#This Row],[Demand]]*EnergyDemand__2_18[[#This Row],[RRP AUD$]]</f>
        <v>2010727.5168337247</v>
      </c>
      <c r="P363" s="57" t="e">
        <f>IF(EnergyDemand__2_18[[#This Row],[School Day]]="Y",EnergyDemand__2_18[[#This Row],[Demand]],NA())</f>
        <v>#N/A</v>
      </c>
      <c r="Q363" s="57">
        <f>IF(EnergyDemand__2_18[[#This Row],[School Day]]="N",EnergyDemand__2_18[[#This Row],[Demand]],NA())</f>
        <v>100048.44</v>
      </c>
      <c r="R363" s="57">
        <f>IF(EnergyDemand__2_18[[#This Row],[Holiday]]="Y",EnergyDemand__2_18[[#This Row],[Demand]],NA())</f>
        <v>100048.44</v>
      </c>
      <c r="S3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4" spans="1:19" x14ac:dyDescent="0.3">
      <c r="A364" s="3">
        <v>42367</v>
      </c>
      <c r="B364" s="3" t="str">
        <f t="shared" si="5"/>
        <v>Q4-2015</v>
      </c>
      <c r="C364" t="s">
        <v>20</v>
      </c>
      <c r="D364">
        <v>53</v>
      </c>
      <c r="E364" t="s">
        <v>8</v>
      </c>
      <c r="F364">
        <v>2015</v>
      </c>
      <c r="G364">
        <v>12.4</v>
      </c>
      <c r="H364">
        <v>23.9</v>
      </c>
      <c r="I364">
        <v>33</v>
      </c>
      <c r="J364">
        <v>0</v>
      </c>
      <c r="K364" t="s">
        <v>21</v>
      </c>
      <c r="L364" t="s">
        <v>21</v>
      </c>
      <c r="M364" s="2">
        <v>111647.54</v>
      </c>
      <c r="N364" s="4">
        <v>27.33170157</v>
      </c>
      <c r="O364" s="5">
        <f>EnergyDemand__2_18[[#This Row],[Demand]]*EnergyDemand__2_18[[#This Row],[RRP AUD$]]</f>
        <v>3051517.2443046374</v>
      </c>
      <c r="P364" s="57" t="e">
        <f>IF(EnergyDemand__2_18[[#This Row],[School Day]]="Y",EnergyDemand__2_18[[#This Row],[Demand]],NA())</f>
        <v>#N/A</v>
      </c>
      <c r="Q364" s="57">
        <f>IF(EnergyDemand__2_18[[#This Row],[School Day]]="N",EnergyDemand__2_18[[#This Row],[Demand]],NA())</f>
        <v>111647.54</v>
      </c>
      <c r="R364" s="57" t="e">
        <f>IF(EnergyDemand__2_18[[#This Row],[Holiday]]="Y",EnergyDemand__2_18[[#This Row],[Demand]],NA())</f>
        <v>#N/A</v>
      </c>
      <c r="S364" s="57">
        <f>IF(AND( EnergyDemand__2_18[[#This Row],[Holiday]]="N", EnergyDemand__2_18[[#This Row],[Day ]] &lt;&gt; "Saturday", EnergyDemand__2_18[[#This Row],[Day ]] &lt;&gt; "Sunday"),EnergyDemand__2_18[[#This Row],[Demand]],NA())</f>
        <v>111647.54</v>
      </c>
    </row>
    <row r="365" spans="1:19" x14ac:dyDescent="0.3">
      <c r="A365" s="3">
        <v>42368</v>
      </c>
      <c r="B365" s="3" t="str">
        <f t="shared" si="5"/>
        <v>Q4-2015</v>
      </c>
      <c r="C365" t="s">
        <v>20</v>
      </c>
      <c r="D365">
        <v>53</v>
      </c>
      <c r="E365" t="s">
        <v>9</v>
      </c>
      <c r="F365">
        <v>2015</v>
      </c>
      <c r="G365">
        <v>13.9</v>
      </c>
      <c r="H365">
        <v>34.700000000000003</v>
      </c>
      <c r="I365">
        <v>32.799999999999997</v>
      </c>
      <c r="J365">
        <v>0</v>
      </c>
      <c r="K365" t="s">
        <v>21</v>
      </c>
      <c r="L365" t="s">
        <v>21</v>
      </c>
      <c r="M365" s="2">
        <v>128552.13499999999</v>
      </c>
      <c r="N365" s="4">
        <v>43.826874789999998</v>
      </c>
      <c r="O365" s="5">
        <f>EnergyDemand__2_18[[#This Row],[Demand]]*EnergyDemand__2_18[[#This Row],[RRP AUD$]]</f>
        <v>5634038.3246321762</v>
      </c>
      <c r="P365" s="57" t="e">
        <f>IF(EnergyDemand__2_18[[#This Row],[School Day]]="Y",EnergyDemand__2_18[[#This Row],[Demand]],NA())</f>
        <v>#N/A</v>
      </c>
      <c r="Q365" s="57">
        <f>IF(EnergyDemand__2_18[[#This Row],[School Day]]="N",EnergyDemand__2_18[[#This Row],[Demand]],NA())</f>
        <v>128552.13499999999</v>
      </c>
      <c r="R365" s="57" t="e">
        <f>IF(EnergyDemand__2_18[[#This Row],[Holiday]]="Y",EnergyDemand__2_18[[#This Row],[Demand]],NA())</f>
        <v>#N/A</v>
      </c>
      <c r="S365" s="57">
        <f>IF(AND( EnergyDemand__2_18[[#This Row],[Holiday]]="N", EnergyDemand__2_18[[#This Row],[Day ]] &lt;&gt; "Saturday", EnergyDemand__2_18[[#This Row],[Day ]] &lt;&gt; "Sunday"),EnergyDemand__2_18[[#This Row],[Demand]],NA())</f>
        <v>128552.13499999999</v>
      </c>
    </row>
    <row r="366" spans="1:19" x14ac:dyDescent="0.3">
      <c r="A366" s="3">
        <v>42369</v>
      </c>
      <c r="B366" s="3" t="str">
        <f t="shared" si="5"/>
        <v>Q4-2015</v>
      </c>
      <c r="C366" t="s">
        <v>20</v>
      </c>
      <c r="D366">
        <v>53</v>
      </c>
      <c r="E366" t="s">
        <v>3</v>
      </c>
      <c r="F366">
        <v>2015</v>
      </c>
      <c r="G366">
        <v>19.7</v>
      </c>
      <c r="H366">
        <v>39.700000000000003</v>
      </c>
      <c r="I366">
        <v>29.6</v>
      </c>
      <c r="J366">
        <v>0</v>
      </c>
      <c r="K366" t="s">
        <v>21</v>
      </c>
      <c r="L366" t="s">
        <v>21</v>
      </c>
      <c r="M366" s="2">
        <v>146473.83499999999</v>
      </c>
      <c r="N366" s="4">
        <v>101.99155880000001</v>
      </c>
      <c r="O366" s="5">
        <f>EnergyDemand__2_18[[#This Row],[Demand]]*EnergyDemand__2_18[[#This Row],[RRP AUD$]]</f>
        <v>14939094.755063998</v>
      </c>
      <c r="P366" s="57" t="e">
        <f>IF(EnergyDemand__2_18[[#This Row],[School Day]]="Y",EnergyDemand__2_18[[#This Row],[Demand]],NA())</f>
        <v>#N/A</v>
      </c>
      <c r="Q366" s="57">
        <f>IF(EnergyDemand__2_18[[#This Row],[School Day]]="N",EnergyDemand__2_18[[#This Row],[Demand]],NA())</f>
        <v>146473.83499999999</v>
      </c>
      <c r="R366" s="57" t="e">
        <f>IF(EnergyDemand__2_18[[#This Row],[Holiday]]="Y",EnergyDemand__2_18[[#This Row],[Demand]],NA())</f>
        <v>#N/A</v>
      </c>
      <c r="S366" s="57">
        <f>IF(AND( EnergyDemand__2_18[[#This Row],[Holiday]]="N", EnergyDemand__2_18[[#This Row],[Day ]] &lt;&gt; "Saturday", EnergyDemand__2_18[[#This Row],[Day ]] &lt;&gt; "Sunday"),EnergyDemand__2_18[[#This Row],[Demand]],NA())</f>
        <v>146473.83499999999</v>
      </c>
    </row>
    <row r="367" spans="1:19" x14ac:dyDescent="0.3">
      <c r="A367" s="3">
        <v>42370</v>
      </c>
      <c r="B367" s="3" t="str">
        <f t="shared" si="5"/>
        <v>Q1-2016</v>
      </c>
      <c r="C367" t="s">
        <v>2</v>
      </c>
      <c r="D367">
        <v>1</v>
      </c>
      <c r="E367" t="s">
        <v>4</v>
      </c>
      <c r="F367">
        <v>2016</v>
      </c>
      <c r="G367">
        <v>19.8</v>
      </c>
      <c r="H367">
        <v>24.2</v>
      </c>
      <c r="I367">
        <v>22</v>
      </c>
      <c r="J367">
        <v>0</v>
      </c>
      <c r="K367" t="s">
        <v>21</v>
      </c>
      <c r="L367" t="s">
        <v>22</v>
      </c>
      <c r="M367" s="2">
        <v>116040.925</v>
      </c>
      <c r="N367" s="4">
        <v>32.527673360000001</v>
      </c>
      <c r="O367" s="5">
        <f>EnergyDemand__2_18[[#This Row],[Demand]]*EnergyDemand__2_18[[#This Row],[RRP AUD$]]</f>
        <v>3774541.3047922584</v>
      </c>
      <c r="P367" s="57" t="e">
        <f>IF(EnergyDemand__2_18[[#This Row],[School Day]]="Y",EnergyDemand__2_18[[#This Row],[Demand]],NA())</f>
        <v>#N/A</v>
      </c>
      <c r="Q367" s="57">
        <f>IF(EnergyDemand__2_18[[#This Row],[School Day]]="N",EnergyDemand__2_18[[#This Row],[Demand]],NA())</f>
        <v>116040.925</v>
      </c>
      <c r="R367" s="57">
        <f>IF(EnergyDemand__2_18[[#This Row],[Holiday]]="Y",EnergyDemand__2_18[[#This Row],[Demand]],NA())</f>
        <v>116040.925</v>
      </c>
      <c r="S3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8" spans="1:19" x14ac:dyDescent="0.3">
      <c r="A368" s="3">
        <v>42371</v>
      </c>
      <c r="B368" s="3" t="str">
        <f t="shared" si="5"/>
        <v>Q1-2016</v>
      </c>
      <c r="C368" t="s">
        <v>2</v>
      </c>
      <c r="D368">
        <v>1</v>
      </c>
      <c r="E368" t="s">
        <v>5</v>
      </c>
      <c r="F368">
        <v>2016</v>
      </c>
      <c r="G368">
        <v>17.100000000000001</v>
      </c>
      <c r="H368">
        <v>27.6</v>
      </c>
      <c r="I368">
        <v>25.1</v>
      </c>
      <c r="J368">
        <v>0</v>
      </c>
      <c r="K368" t="s">
        <v>21</v>
      </c>
      <c r="L368" t="s">
        <v>21</v>
      </c>
      <c r="M368" s="2">
        <v>99622.64</v>
      </c>
      <c r="N368" s="4">
        <v>21.894560760000001</v>
      </c>
      <c r="O368" s="5">
        <f>EnergyDemand__2_18[[#This Row],[Demand]]*EnergyDemand__2_18[[#This Row],[RRP AUD$]]</f>
        <v>2181193.9445516067</v>
      </c>
      <c r="P368" s="57" t="e">
        <f>IF(EnergyDemand__2_18[[#This Row],[School Day]]="Y",EnergyDemand__2_18[[#This Row],[Demand]],NA())</f>
        <v>#N/A</v>
      </c>
      <c r="Q368" s="57">
        <f>IF(EnergyDemand__2_18[[#This Row],[School Day]]="N",EnergyDemand__2_18[[#This Row],[Demand]],NA())</f>
        <v>99622.64</v>
      </c>
      <c r="R368" s="57" t="e">
        <f>IF(EnergyDemand__2_18[[#This Row],[Holiday]]="Y",EnergyDemand__2_18[[#This Row],[Demand]],NA())</f>
        <v>#N/A</v>
      </c>
      <c r="S3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69" spans="1:19" x14ac:dyDescent="0.3">
      <c r="A369" s="3">
        <v>42372</v>
      </c>
      <c r="B369" s="3" t="str">
        <f t="shared" si="5"/>
        <v>Q1-2016</v>
      </c>
      <c r="C369" t="s">
        <v>2</v>
      </c>
      <c r="D369">
        <v>1</v>
      </c>
      <c r="E369" t="s">
        <v>6</v>
      </c>
      <c r="F369">
        <v>2016</v>
      </c>
      <c r="G369">
        <v>17.5</v>
      </c>
      <c r="H369">
        <v>27.1</v>
      </c>
      <c r="I369">
        <v>25.7</v>
      </c>
      <c r="J369">
        <v>0</v>
      </c>
      <c r="K369" t="s">
        <v>21</v>
      </c>
      <c r="L369" t="s">
        <v>21</v>
      </c>
      <c r="M369" s="2">
        <v>97656.445000000007</v>
      </c>
      <c r="N369" s="4">
        <v>19.895384799999999</v>
      </c>
      <c r="O369" s="5">
        <f>EnergyDemand__2_18[[#This Row],[Demand]]*EnergyDemand__2_18[[#This Row],[RRP AUD$]]</f>
        <v>1942912.551475036</v>
      </c>
      <c r="P369" s="57" t="e">
        <f>IF(EnergyDemand__2_18[[#This Row],[School Day]]="Y",EnergyDemand__2_18[[#This Row],[Demand]],NA())</f>
        <v>#N/A</v>
      </c>
      <c r="Q369" s="57">
        <f>IF(EnergyDemand__2_18[[#This Row],[School Day]]="N",EnergyDemand__2_18[[#This Row],[Demand]],NA())</f>
        <v>97656.445000000007</v>
      </c>
      <c r="R369" s="57" t="e">
        <f>IF(EnergyDemand__2_18[[#This Row],[Holiday]]="Y",EnergyDemand__2_18[[#This Row],[Demand]],NA())</f>
        <v>#N/A</v>
      </c>
      <c r="S3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70" spans="1:19" x14ac:dyDescent="0.3">
      <c r="A370" s="3">
        <v>42373</v>
      </c>
      <c r="B370" s="3" t="str">
        <f t="shared" si="5"/>
        <v>Q1-2016</v>
      </c>
      <c r="C370" t="s">
        <v>2</v>
      </c>
      <c r="D370">
        <v>2</v>
      </c>
      <c r="E370" t="s">
        <v>7</v>
      </c>
      <c r="F370">
        <v>2016</v>
      </c>
      <c r="G370">
        <v>16.3</v>
      </c>
      <c r="H370">
        <v>26</v>
      </c>
      <c r="I370">
        <v>15.3</v>
      </c>
      <c r="J370">
        <v>0</v>
      </c>
      <c r="K370" t="s">
        <v>21</v>
      </c>
      <c r="L370" t="s">
        <v>21</v>
      </c>
      <c r="M370" s="2">
        <v>110932.505</v>
      </c>
      <c r="N370" s="4">
        <v>25.443479239999998</v>
      </c>
      <c r="O370" s="5">
        <f>EnergyDemand__2_18[[#This Row],[Demand]]*EnergyDemand__2_18[[#This Row],[RRP AUD$]]</f>
        <v>2822508.888008696</v>
      </c>
      <c r="P370" s="57" t="e">
        <f>IF(EnergyDemand__2_18[[#This Row],[School Day]]="Y",EnergyDemand__2_18[[#This Row],[Demand]],NA())</f>
        <v>#N/A</v>
      </c>
      <c r="Q370" s="57">
        <f>IF(EnergyDemand__2_18[[#This Row],[School Day]]="N",EnergyDemand__2_18[[#This Row],[Demand]],NA())</f>
        <v>110932.505</v>
      </c>
      <c r="R370" s="57" t="e">
        <f>IF(EnergyDemand__2_18[[#This Row],[Holiday]]="Y",EnergyDemand__2_18[[#This Row],[Demand]],NA())</f>
        <v>#N/A</v>
      </c>
      <c r="S370" s="57">
        <f>IF(AND( EnergyDemand__2_18[[#This Row],[Holiday]]="N", EnergyDemand__2_18[[#This Row],[Day ]] &lt;&gt; "Saturday", EnergyDemand__2_18[[#This Row],[Day ]] &lt;&gt; "Sunday"),EnergyDemand__2_18[[#This Row],[Demand]],NA())</f>
        <v>110932.505</v>
      </c>
    </row>
    <row r="371" spans="1:19" x14ac:dyDescent="0.3">
      <c r="A371" s="3">
        <v>42374</v>
      </c>
      <c r="B371" s="3" t="str">
        <f t="shared" si="5"/>
        <v>Q1-2016</v>
      </c>
      <c r="C371" t="s">
        <v>2</v>
      </c>
      <c r="D371">
        <v>2</v>
      </c>
      <c r="E371" t="s">
        <v>8</v>
      </c>
      <c r="F371">
        <v>2016</v>
      </c>
      <c r="G371">
        <v>17.100000000000001</v>
      </c>
      <c r="H371">
        <v>25.7</v>
      </c>
      <c r="I371">
        <v>25.8</v>
      </c>
      <c r="J371">
        <v>0</v>
      </c>
      <c r="K371" t="s">
        <v>21</v>
      </c>
      <c r="L371" t="s">
        <v>21</v>
      </c>
      <c r="M371" s="2">
        <v>117873.58</v>
      </c>
      <c r="N371" s="4">
        <v>29.917187370000001</v>
      </c>
      <c r="O371" s="5">
        <f>EnergyDemand__2_18[[#This Row],[Demand]]*EnergyDemand__2_18[[#This Row],[RRP AUD$]]</f>
        <v>3526445.9788326849</v>
      </c>
      <c r="P371" s="57" t="e">
        <f>IF(EnergyDemand__2_18[[#This Row],[School Day]]="Y",EnergyDemand__2_18[[#This Row],[Demand]],NA())</f>
        <v>#N/A</v>
      </c>
      <c r="Q371" s="57">
        <f>IF(EnergyDemand__2_18[[#This Row],[School Day]]="N",EnergyDemand__2_18[[#This Row],[Demand]],NA())</f>
        <v>117873.58</v>
      </c>
      <c r="R371" s="57" t="e">
        <f>IF(EnergyDemand__2_18[[#This Row],[Holiday]]="Y",EnergyDemand__2_18[[#This Row],[Demand]],NA())</f>
        <v>#N/A</v>
      </c>
      <c r="S371" s="57">
        <f>IF(AND( EnergyDemand__2_18[[#This Row],[Holiday]]="N", EnergyDemand__2_18[[#This Row],[Day ]] &lt;&gt; "Saturday", EnergyDemand__2_18[[#This Row],[Day ]] &lt;&gt; "Sunday"),EnergyDemand__2_18[[#This Row],[Demand]],NA())</f>
        <v>117873.58</v>
      </c>
    </row>
    <row r="372" spans="1:19" x14ac:dyDescent="0.3">
      <c r="A372" s="3">
        <v>42375</v>
      </c>
      <c r="B372" s="3" t="str">
        <f t="shared" si="5"/>
        <v>Q1-2016</v>
      </c>
      <c r="C372" t="s">
        <v>2</v>
      </c>
      <c r="D372">
        <v>2</v>
      </c>
      <c r="E372" t="s">
        <v>9</v>
      </c>
      <c r="F372">
        <v>2016</v>
      </c>
      <c r="G372">
        <v>17.3</v>
      </c>
      <c r="H372">
        <v>25.7</v>
      </c>
      <c r="I372">
        <v>18.100000000000001</v>
      </c>
      <c r="J372">
        <v>0</v>
      </c>
      <c r="K372" t="s">
        <v>21</v>
      </c>
      <c r="L372" t="s">
        <v>21</v>
      </c>
      <c r="M372" s="2">
        <v>115064.265</v>
      </c>
      <c r="N372" s="4">
        <v>31.790252049999999</v>
      </c>
      <c r="O372" s="5">
        <f>EnergyDemand__2_18[[#This Row],[Demand]]*EnergyDemand__2_18[[#This Row],[RRP AUD$]]</f>
        <v>3657921.986297993</v>
      </c>
      <c r="P372" s="57" t="e">
        <f>IF(EnergyDemand__2_18[[#This Row],[School Day]]="Y",EnergyDemand__2_18[[#This Row],[Demand]],NA())</f>
        <v>#N/A</v>
      </c>
      <c r="Q372" s="57">
        <f>IF(EnergyDemand__2_18[[#This Row],[School Day]]="N",EnergyDemand__2_18[[#This Row],[Demand]],NA())</f>
        <v>115064.265</v>
      </c>
      <c r="R372" s="57" t="e">
        <f>IF(EnergyDemand__2_18[[#This Row],[Holiday]]="Y",EnergyDemand__2_18[[#This Row],[Demand]],NA())</f>
        <v>#N/A</v>
      </c>
      <c r="S372" s="57">
        <f>IF(AND( EnergyDemand__2_18[[#This Row],[Holiday]]="N", EnergyDemand__2_18[[#This Row],[Day ]] &lt;&gt; "Saturday", EnergyDemand__2_18[[#This Row],[Day ]] &lt;&gt; "Sunday"),EnergyDemand__2_18[[#This Row],[Demand]],NA())</f>
        <v>115064.265</v>
      </c>
    </row>
    <row r="373" spans="1:19" x14ac:dyDescent="0.3">
      <c r="A373" s="3">
        <v>42376</v>
      </c>
      <c r="B373" s="3" t="str">
        <f t="shared" si="5"/>
        <v>Q1-2016</v>
      </c>
      <c r="C373" t="s">
        <v>2</v>
      </c>
      <c r="D373">
        <v>2</v>
      </c>
      <c r="E373" t="s">
        <v>3</v>
      </c>
      <c r="F373">
        <v>2016</v>
      </c>
      <c r="G373">
        <v>16.3</v>
      </c>
      <c r="H373">
        <v>21.3</v>
      </c>
      <c r="I373">
        <v>30.4</v>
      </c>
      <c r="J373">
        <v>0</v>
      </c>
      <c r="K373" t="s">
        <v>21</v>
      </c>
      <c r="L373" t="s">
        <v>21</v>
      </c>
      <c r="M373" s="2">
        <v>112392.69500000001</v>
      </c>
      <c r="N373" s="4">
        <v>34.445069169999996</v>
      </c>
      <c r="O373" s="5">
        <f>EnergyDemand__2_18[[#This Row],[Demand]]*EnergyDemand__2_18[[#This Row],[RRP AUD$]]</f>
        <v>3871374.153477713</v>
      </c>
      <c r="P373" s="57" t="e">
        <f>IF(EnergyDemand__2_18[[#This Row],[School Day]]="Y",EnergyDemand__2_18[[#This Row],[Demand]],NA())</f>
        <v>#N/A</v>
      </c>
      <c r="Q373" s="57">
        <f>IF(EnergyDemand__2_18[[#This Row],[School Day]]="N",EnergyDemand__2_18[[#This Row],[Demand]],NA())</f>
        <v>112392.69500000001</v>
      </c>
      <c r="R373" s="57" t="e">
        <f>IF(EnergyDemand__2_18[[#This Row],[Holiday]]="Y",EnergyDemand__2_18[[#This Row],[Demand]],NA())</f>
        <v>#N/A</v>
      </c>
      <c r="S373" s="57">
        <f>IF(AND( EnergyDemand__2_18[[#This Row],[Holiday]]="N", EnergyDemand__2_18[[#This Row],[Day ]] &lt;&gt; "Saturday", EnergyDemand__2_18[[#This Row],[Day ]] &lt;&gt; "Sunday"),EnergyDemand__2_18[[#This Row],[Demand]],NA())</f>
        <v>112392.69500000001</v>
      </c>
    </row>
    <row r="374" spans="1:19" x14ac:dyDescent="0.3">
      <c r="A374" s="3">
        <v>42377</v>
      </c>
      <c r="B374" s="3" t="str">
        <f t="shared" si="5"/>
        <v>Q1-2016</v>
      </c>
      <c r="C374" t="s">
        <v>2</v>
      </c>
      <c r="D374">
        <v>2</v>
      </c>
      <c r="E374" t="s">
        <v>4</v>
      </c>
      <c r="F374">
        <v>2016</v>
      </c>
      <c r="G374">
        <v>16.2</v>
      </c>
      <c r="H374">
        <v>20.6</v>
      </c>
      <c r="I374">
        <v>25.4</v>
      </c>
      <c r="J374">
        <v>0</v>
      </c>
      <c r="K374" t="s">
        <v>21</v>
      </c>
      <c r="L374" t="s">
        <v>21</v>
      </c>
      <c r="M374" s="2">
        <v>111879.54</v>
      </c>
      <c r="N374" s="4">
        <v>36.888156160000001</v>
      </c>
      <c r="O374" s="5">
        <f>EnergyDemand__2_18[[#This Row],[Demand]]*EnergyDemand__2_18[[#This Row],[RRP AUD$]]</f>
        <v>4127029.9426289662</v>
      </c>
      <c r="P374" s="57" t="e">
        <f>IF(EnergyDemand__2_18[[#This Row],[School Day]]="Y",EnergyDemand__2_18[[#This Row],[Demand]],NA())</f>
        <v>#N/A</v>
      </c>
      <c r="Q374" s="57">
        <f>IF(EnergyDemand__2_18[[#This Row],[School Day]]="N",EnergyDemand__2_18[[#This Row],[Demand]],NA())</f>
        <v>111879.54</v>
      </c>
      <c r="R374" s="57" t="e">
        <f>IF(EnergyDemand__2_18[[#This Row],[Holiday]]="Y",EnergyDemand__2_18[[#This Row],[Demand]],NA())</f>
        <v>#N/A</v>
      </c>
      <c r="S374" s="57">
        <f>IF(AND( EnergyDemand__2_18[[#This Row],[Holiday]]="N", EnergyDemand__2_18[[#This Row],[Day ]] &lt;&gt; "Saturday", EnergyDemand__2_18[[#This Row],[Day ]] &lt;&gt; "Sunday"),EnergyDemand__2_18[[#This Row],[Demand]],NA())</f>
        <v>111879.54</v>
      </c>
    </row>
    <row r="375" spans="1:19" x14ac:dyDescent="0.3">
      <c r="A375" s="3">
        <v>42378</v>
      </c>
      <c r="B375" s="3" t="str">
        <f t="shared" si="5"/>
        <v>Q1-2016</v>
      </c>
      <c r="C375" t="s">
        <v>2</v>
      </c>
      <c r="D375">
        <v>2</v>
      </c>
      <c r="E375" t="s">
        <v>5</v>
      </c>
      <c r="F375">
        <v>2016</v>
      </c>
      <c r="G375">
        <v>16.8</v>
      </c>
      <c r="H375">
        <v>21.4</v>
      </c>
      <c r="I375">
        <v>21.3</v>
      </c>
      <c r="J375">
        <v>0</v>
      </c>
      <c r="K375" t="s">
        <v>21</v>
      </c>
      <c r="L375" t="s">
        <v>21</v>
      </c>
      <c r="M375" s="2">
        <v>105482.69500000001</v>
      </c>
      <c r="N375" s="4">
        <v>41.987823249999998</v>
      </c>
      <c r="O375" s="5">
        <f>EnergyDemand__2_18[[#This Row],[Demand]]*EnergyDemand__2_18[[#This Row],[RRP AUD$]]</f>
        <v>4428988.753593659</v>
      </c>
      <c r="P375" s="57" t="e">
        <f>IF(EnergyDemand__2_18[[#This Row],[School Day]]="Y",EnergyDemand__2_18[[#This Row],[Demand]],NA())</f>
        <v>#N/A</v>
      </c>
      <c r="Q375" s="57">
        <f>IF(EnergyDemand__2_18[[#This Row],[School Day]]="N",EnergyDemand__2_18[[#This Row],[Demand]],NA())</f>
        <v>105482.69500000001</v>
      </c>
      <c r="R375" s="57" t="e">
        <f>IF(EnergyDemand__2_18[[#This Row],[Holiday]]="Y",EnergyDemand__2_18[[#This Row],[Demand]],NA())</f>
        <v>#N/A</v>
      </c>
      <c r="S3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76" spans="1:19" x14ac:dyDescent="0.3">
      <c r="A376" s="3">
        <v>42379</v>
      </c>
      <c r="B376" s="3" t="str">
        <f t="shared" si="5"/>
        <v>Q1-2016</v>
      </c>
      <c r="C376" t="s">
        <v>2</v>
      </c>
      <c r="D376">
        <v>2</v>
      </c>
      <c r="E376" t="s">
        <v>6</v>
      </c>
      <c r="F376">
        <v>2016</v>
      </c>
      <c r="G376">
        <v>15.7</v>
      </c>
      <c r="H376">
        <v>31.5</v>
      </c>
      <c r="I376">
        <v>31.3</v>
      </c>
      <c r="J376">
        <v>0</v>
      </c>
      <c r="K376" t="s">
        <v>21</v>
      </c>
      <c r="L376" t="s">
        <v>21</v>
      </c>
      <c r="M376" s="2">
        <v>113049.145</v>
      </c>
      <c r="N376" s="4">
        <v>44.479787029999997</v>
      </c>
      <c r="O376" s="5">
        <f>EnergyDemand__2_18[[#This Row],[Demand]]*EnergyDemand__2_18[[#This Row],[RRP AUD$]]</f>
        <v>5028401.8935235888</v>
      </c>
      <c r="P376" s="57" t="e">
        <f>IF(EnergyDemand__2_18[[#This Row],[School Day]]="Y",EnergyDemand__2_18[[#This Row],[Demand]],NA())</f>
        <v>#N/A</v>
      </c>
      <c r="Q376" s="57">
        <f>IF(EnergyDemand__2_18[[#This Row],[School Day]]="N",EnergyDemand__2_18[[#This Row],[Demand]],NA())</f>
        <v>113049.145</v>
      </c>
      <c r="R376" s="57" t="e">
        <f>IF(EnergyDemand__2_18[[#This Row],[Holiday]]="Y",EnergyDemand__2_18[[#This Row],[Demand]],NA())</f>
        <v>#N/A</v>
      </c>
      <c r="S3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77" spans="1:19" x14ac:dyDescent="0.3">
      <c r="A377" s="3">
        <v>42380</v>
      </c>
      <c r="B377" s="3" t="str">
        <f t="shared" si="5"/>
        <v>Q1-2016</v>
      </c>
      <c r="C377" t="s">
        <v>2</v>
      </c>
      <c r="D377">
        <v>3</v>
      </c>
      <c r="E377" t="s">
        <v>7</v>
      </c>
      <c r="F377">
        <v>2016</v>
      </c>
      <c r="G377">
        <v>17.2</v>
      </c>
      <c r="H377">
        <v>36.4</v>
      </c>
      <c r="I377">
        <v>15.8</v>
      </c>
      <c r="J377">
        <v>0</v>
      </c>
      <c r="K377" t="s">
        <v>21</v>
      </c>
      <c r="L377" t="s">
        <v>21</v>
      </c>
      <c r="M377" s="2">
        <v>141133.08499999999</v>
      </c>
      <c r="N377" s="4">
        <v>88.116100790000004</v>
      </c>
      <c r="O377" s="5">
        <f>EnergyDemand__2_18[[#This Row],[Demand]]*EnergyDemand__2_18[[#This Row],[RRP AUD$]]</f>
        <v>12436097.142663637</v>
      </c>
      <c r="P377" s="57" t="e">
        <f>IF(EnergyDemand__2_18[[#This Row],[School Day]]="Y",EnergyDemand__2_18[[#This Row],[Demand]],NA())</f>
        <v>#N/A</v>
      </c>
      <c r="Q377" s="57">
        <f>IF(EnergyDemand__2_18[[#This Row],[School Day]]="N",EnergyDemand__2_18[[#This Row],[Demand]],NA())</f>
        <v>141133.08499999999</v>
      </c>
      <c r="R377" s="57" t="e">
        <f>IF(EnergyDemand__2_18[[#This Row],[Holiday]]="Y",EnergyDemand__2_18[[#This Row],[Demand]],NA())</f>
        <v>#N/A</v>
      </c>
      <c r="S377" s="57">
        <f>IF(AND( EnergyDemand__2_18[[#This Row],[Holiday]]="N", EnergyDemand__2_18[[#This Row],[Day ]] &lt;&gt; "Saturday", EnergyDemand__2_18[[#This Row],[Day ]] &lt;&gt; "Sunday"),EnergyDemand__2_18[[#This Row],[Demand]],NA())</f>
        <v>141133.08499999999</v>
      </c>
    </row>
    <row r="378" spans="1:19" x14ac:dyDescent="0.3">
      <c r="A378" s="3">
        <v>42381</v>
      </c>
      <c r="B378" s="3" t="str">
        <f t="shared" si="5"/>
        <v>Q1-2016</v>
      </c>
      <c r="C378" t="s">
        <v>2</v>
      </c>
      <c r="D378">
        <v>3</v>
      </c>
      <c r="E378" t="s">
        <v>8</v>
      </c>
      <c r="F378">
        <v>2016</v>
      </c>
      <c r="G378">
        <v>17.100000000000001</v>
      </c>
      <c r="H378">
        <v>24.8</v>
      </c>
      <c r="I378">
        <v>29.1</v>
      </c>
      <c r="J378">
        <v>0.8</v>
      </c>
      <c r="K378" t="s">
        <v>21</v>
      </c>
      <c r="L378" t="s">
        <v>21</v>
      </c>
      <c r="M378" s="2">
        <v>135006.10999999999</v>
      </c>
      <c r="N378" s="4">
        <v>62.53997502</v>
      </c>
      <c r="O378" s="5">
        <f>EnergyDemand__2_18[[#This Row],[Demand]]*EnergyDemand__2_18[[#This Row],[RRP AUD$]]</f>
        <v>8443278.7469473705</v>
      </c>
      <c r="P378" s="57" t="e">
        <f>IF(EnergyDemand__2_18[[#This Row],[School Day]]="Y",EnergyDemand__2_18[[#This Row],[Demand]],NA())</f>
        <v>#N/A</v>
      </c>
      <c r="Q378" s="57">
        <f>IF(EnergyDemand__2_18[[#This Row],[School Day]]="N",EnergyDemand__2_18[[#This Row],[Demand]],NA())</f>
        <v>135006.10999999999</v>
      </c>
      <c r="R378" s="57" t="e">
        <f>IF(EnergyDemand__2_18[[#This Row],[Holiday]]="Y",EnergyDemand__2_18[[#This Row],[Demand]],NA())</f>
        <v>#N/A</v>
      </c>
      <c r="S378" s="57">
        <f>IF(AND( EnergyDemand__2_18[[#This Row],[Holiday]]="N", EnergyDemand__2_18[[#This Row],[Day ]] &lt;&gt; "Saturday", EnergyDemand__2_18[[#This Row],[Day ]] &lt;&gt; "Sunday"),EnergyDemand__2_18[[#This Row],[Demand]],NA())</f>
        <v>135006.10999999999</v>
      </c>
    </row>
    <row r="379" spans="1:19" x14ac:dyDescent="0.3">
      <c r="A379" s="3">
        <v>42382</v>
      </c>
      <c r="B379" s="3" t="str">
        <f t="shared" si="5"/>
        <v>Q1-2016</v>
      </c>
      <c r="C379" t="s">
        <v>2</v>
      </c>
      <c r="D379">
        <v>3</v>
      </c>
      <c r="E379" t="s">
        <v>9</v>
      </c>
      <c r="F379">
        <v>2016</v>
      </c>
      <c r="G379">
        <v>16.8</v>
      </c>
      <c r="H379">
        <v>42.2</v>
      </c>
      <c r="I379">
        <v>25</v>
      </c>
      <c r="J379">
        <v>0.2</v>
      </c>
      <c r="K379" t="s">
        <v>21</v>
      </c>
      <c r="L379" t="s">
        <v>21</v>
      </c>
      <c r="M379" s="2">
        <v>160011.07500000001</v>
      </c>
      <c r="N379" s="4">
        <v>545.73781959999997</v>
      </c>
      <c r="O379" s="5">
        <f>EnergyDemand__2_18[[#This Row],[Demand]]*EnergyDemand__2_18[[#This Row],[RRP AUD$]]</f>
        <v>87324095.182352066</v>
      </c>
      <c r="P379" s="57" t="e">
        <f>IF(EnergyDemand__2_18[[#This Row],[School Day]]="Y",EnergyDemand__2_18[[#This Row],[Demand]],NA())</f>
        <v>#N/A</v>
      </c>
      <c r="Q379" s="57">
        <f>IF(EnergyDemand__2_18[[#This Row],[School Day]]="N",EnergyDemand__2_18[[#This Row],[Demand]],NA())</f>
        <v>160011.07500000001</v>
      </c>
      <c r="R379" s="57" t="e">
        <f>IF(EnergyDemand__2_18[[#This Row],[Holiday]]="Y",EnergyDemand__2_18[[#This Row],[Demand]],NA())</f>
        <v>#N/A</v>
      </c>
      <c r="S379" s="57">
        <f>IF(AND( EnergyDemand__2_18[[#This Row],[Holiday]]="N", EnergyDemand__2_18[[#This Row],[Day ]] &lt;&gt; "Saturday", EnergyDemand__2_18[[#This Row],[Day ]] &lt;&gt; "Sunday"),EnergyDemand__2_18[[#This Row],[Demand]],NA())</f>
        <v>160011.07500000001</v>
      </c>
    </row>
    <row r="380" spans="1:19" x14ac:dyDescent="0.3">
      <c r="A380" s="3">
        <v>42383</v>
      </c>
      <c r="B380" s="3" t="str">
        <f t="shared" si="5"/>
        <v>Q1-2016</v>
      </c>
      <c r="C380" t="s">
        <v>2</v>
      </c>
      <c r="D380">
        <v>3</v>
      </c>
      <c r="E380" t="s">
        <v>3</v>
      </c>
      <c r="F380">
        <v>2016</v>
      </c>
      <c r="G380">
        <v>16.100000000000001</v>
      </c>
      <c r="H380">
        <v>18.100000000000001</v>
      </c>
      <c r="I380">
        <v>3.9</v>
      </c>
      <c r="J380">
        <v>0.4</v>
      </c>
      <c r="K380" t="s">
        <v>21</v>
      </c>
      <c r="L380" t="s">
        <v>21</v>
      </c>
      <c r="M380" s="2">
        <v>120396.33500000001</v>
      </c>
      <c r="N380" s="4">
        <v>36.37140419</v>
      </c>
      <c r="O380" s="5">
        <f>EnergyDemand__2_18[[#This Row],[Demand]]*EnergyDemand__2_18[[#This Row],[RRP AUD$]]</f>
        <v>4378983.7632796438</v>
      </c>
      <c r="P380" s="57" t="e">
        <f>IF(EnergyDemand__2_18[[#This Row],[School Day]]="Y",EnergyDemand__2_18[[#This Row],[Demand]],NA())</f>
        <v>#N/A</v>
      </c>
      <c r="Q380" s="57">
        <f>IF(EnergyDemand__2_18[[#This Row],[School Day]]="N",EnergyDemand__2_18[[#This Row],[Demand]],NA())</f>
        <v>120396.33500000001</v>
      </c>
      <c r="R380" s="57" t="e">
        <f>IF(EnergyDemand__2_18[[#This Row],[Holiday]]="Y",EnergyDemand__2_18[[#This Row],[Demand]],NA())</f>
        <v>#N/A</v>
      </c>
      <c r="S380" s="57">
        <f>IF(AND( EnergyDemand__2_18[[#This Row],[Holiday]]="N", EnergyDemand__2_18[[#This Row],[Day ]] &lt;&gt; "Saturday", EnergyDemand__2_18[[#This Row],[Day ]] &lt;&gt; "Sunday"),EnergyDemand__2_18[[#This Row],[Demand]],NA())</f>
        <v>120396.33500000001</v>
      </c>
    </row>
    <row r="381" spans="1:19" x14ac:dyDescent="0.3">
      <c r="A381" s="3">
        <v>42384</v>
      </c>
      <c r="B381" s="3" t="str">
        <f t="shared" si="5"/>
        <v>Q1-2016</v>
      </c>
      <c r="C381" t="s">
        <v>2</v>
      </c>
      <c r="D381">
        <v>3</v>
      </c>
      <c r="E381" t="s">
        <v>4</v>
      </c>
      <c r="F381">
        <v>2016</v>
      </c>
      <c r="G381">
        <v>13.6</v>
      </c>
      <c r="H381">
        <v>19.2</v>
      </c>
      <c r="I381">
        <v>19.7</v>
      </c>
      <c r="J381">
        <v>1</v>
      </c>
      <c r="K381" t="s">
        <v>21</v>
      </c>
      <c r="L381" t="s">
        <v>21</v>
      </c>
      <c r="M381" s="2">
        <v>113244.79</v>
      </c>
      <c r="N381" s="4">
        <v>30.203903069999999</v>
      </c>
      <c r="O381" s="5">
        <f>EnergyDemand__2_18[[#This Row],[Demand]]*EnergyDemand__2_18[[#This Row],[RRP AUD$]]</f>
        <v>3420434.6603425052</v>
      </c>
      <c r="P381" s="57" t="e">
        <f>IF(EnergyDemand__2_18[[#This Row],[School Day]]="Y",EnergyDemand__2_18[[#This Row],[Demand]],NA())</f>
        <v>#N/A</v>
      </c>
      <c r="Q381" s="57">
        <f>IF(EnergyDemand__2_18[[#This Row],[School Day]]="N",EnergyDemand__2_18[[#This Row],[Demand]],NA())</f>
        <v>113244.79</v>
      </c>
      <c r="R381" s="57" t="e">
        <f>IF(EnergyDemand__2_18[[#This Row],[Holiday]]="Y",EnergyDemand__2_18[[#This Row],[Demand]],NA())</f>
        <v>#N/A</v>
      </c>
      <c r="S381" s="57">
        <f>IF(AND( EnergyDemand__2_18[[#This Row],[Holiday]]="N", EnergyDemand__2_18[[#This Row],[Day ]] &lt;&gt; "Saturday", EnergyDemand__2_18[[#This Row],[Day ]] &lt;&gt; "Sunday"),EnergyDemand__2_18[[#This Row],[Demand]],NA())</f>
        <v>113244.79</v>
      </c>
    </row>
    <row r="382" spans="1:19" x14ac:dyDescent="0.3">
      <c r="A382" s="3">
        <v>42385</v>
      </c>
      <c r="B382" s="3" t="str">
        <f t="shared" si="5"/>
        <v>Q1-2016</v>
      </c>
      <c r="C382" t="s">
        <v>2</v>
      </c>
      <c r="D382">
        <v>3</v>
      </c>
      <c r="E382" t="s">
        <v>5</v>
      </c>
      <c r="F382">
        <v>2016</v>
      </c>
      <c r="G382">
        <v>11.9</v>
      </c>
      <c r="H382">
        <v>22.3</v>
      </c>
      <c r="I382">
        <v>32.6</v>
      </c>
      <c r="J382">
        <v>0</v>
      </c>
      <c r="K382" t="s">
        <v>21</v>
      </c>
      <c r="L382" t="s">
        <v>21</v>
      </c>
      <c r="M382" s="2">
        <v>103046.17</v>
      </c>
      <c r="N382" s="4">
        <v>23.67497011</v>
      </c>
      <c r="O382" s="5">
        <f>EnergyDemand__2_18[[#This Row],[Demand]]*EnergyDemand__2_18[[#This Row],[RRP AUD$]]</f>
        <v>2439614.9946999787</v>
      </c>
      <c r="P382" s="57" t="e">
        <f>IF(EnergyDemand__2_18[[#This Row],[School Day]]="Y",EnergyDemand__2_18[[#This Row],[Demand]],NA())</f>
        <v>#N/A</v>
      </c>
      <c r="Q382" s="57">
        <f>IF(EnergyDemand__2_18[[#This Row],[School Day]]="N",EnergyDemand__2_18[[#This Row],[Demand]],NA())</f>
        <v>103046.17</v>
      </c>
      <c r="R382" s="57" t="e">
        <f>IF(EnergyDemand__2_18[[#This Row],[Holiday]]="Y",EnergyDemand__2_18[[#This Row],[Demand]],NA())</f>
        <v>#N/A</v>
      </c>
      <c r="S3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83" spans="1:19" x14ac:dyDescent="0.3">
      <c r="A383" s="3">
        <v>42386</v>
      </c>
      <c r="B383" s="3" t="str">
        <f t="shared" si="5"/>
        <v>Q1-2016</v>
      </c>
      <c r="C383" t="s">
        <v>2</v>
      </c>
      <c r="D383">
        <v>3</v>
      </c>
      <c r="E383" t="s">
        <v>6</v>
      </c>
      <c r="F383">
        <v>2016</v>
      </c>
      <c r="G383">
        <v>14.9</v>
      </c>
      <c r="H383">
        <v>32.700000000000003</v>
      </c>
      <c r="I383">
        <v>31.5</v>
      </c>
      <c r="J383">
        <v>0</v>
      </c>
      <c r="K383" t="s">
        <v>21</v>
      </c>
      <c r="L383" t="s">
        <v>21</v>
      </c>
      <c r="M383" s="2">
        <v>114097.07</v>
      </c>
      <c r="N383" s="4">
        <v>29.153261950000001</v>
      </c>
      <c r="O383" s="5">
        <f>EnergyDemand__2_18[[#This Row],[Demand]]*EnergyDemand__2_18[[#This Row],[RRP AUD$]]</f>
        <v>3326301.7694374868</v>
      </c>
      <c r="P383" s="57" t="e">
        <f>IF(EnergyDemand__2_18[[#This Row],[School Day]]="Y",EnergyDemand__2_18[[#This Row],[Demand]],NA())</f>
        <v>#N/A</v>
      </c>
      <c r="Q383" s="57">
        <f>IF(EnergyDemand__2_18[[#This Row],[School Day]]="N",EnergyDemand__2_18[[#This Row],[Demand]],NA())</f>
        <v>114097.07</v>
      </c>
      <c r="R383" s="57" t="e">
        <f>IF(EnergyDemand__2_18[[#This Row],[Holiday]]="Y",EnergyDemand__2_18[[#This Row],[Demand]],NA())</f>
        <v>#N/A</v>
      </c>
      <c r="S3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84" spans="1:19" x14ac:dyDescent="0.3">
      <c r="A384" s="3">
        <v>42387</v>
      </c>
      <c r="B384" s="3" t="str">
        <f t="shared" si="5"/>
        <v>Q1-2016</v>
      </c>
      <c r="C384" t="s">
        <v>2</v>
      </c>
      <c r="D384">
        <v>4</v>
      </c>
      <c r="E384" t="s">
        <v>7</v>
      </c>
      <c r="F384">
        <v>2016</v>
      </c>
      <c r="G384">
        <v>18.600000000000001</v>
      </c>
      <c r="H384">
        <v>35.299999999999997</v>
      </c>
      <c r="I384">
        <v>30.4</v>
      </c>
      <c r="J384">
        <v>0</v>
      </c>
      <c r="K384" t="s">
        <v>21</v>
      </c>
      <c r="L384" t="s">
        <v>21</v>
      </c>
      <c r="M384" s="2">
        <v>147817.58499999999</v>
      </c>
      <c r="N384" s="4">
        <v>43.409358019999999</v>
      </c>
      <c r="O384" s="5">
        <f>EnergyDemand__2_18[[#This Row],[Demand]]*EnergyDemand__2_18[[#This Row],[RRP AUD$]]</f>
        <v>6416666.4689167812</v>
      </c>
      <c r="P384" s="57" t="e">
        <f>IF(EnergyDemand__2_18[[#This Row],[School Day]]="Y",EnergyDemand__2_18[[#This Row],[Demand]],NA())</f>
        <v>#N/A</v>
      </c>
      <c r="Q384" s="57">
        <f>IF(EnergyDemand__2_18[[#This Row],[School Day]]="N",EnergyDemand__2_18[[#This Row],[Demand]],NA())</f>
        <v>147817.58499999999</v>
      </c>
      <c r="R384" s="57" t="e">
        <f>IF(EnergyDemand__2_18[[#This Row],[Holiday]]="Y",EnergyDemand__2_18[[#This Row],[Demand]],NA())</f>
        <v>#N/A</v>
      </c>
      <c r="S384" s="57">
        <f>IF(AND( EnergyDemand__2_18[[#This Row],[Holiday]]="N", EnergyDemand__2_18[[#This Row],[Day ]] &lt;&gt; "Saturday", EnergyDemand__2_18[[#This Row],[Day ]] &lt;&gt; "Sunday"),EnergyDemand__2_18[[#This Row],[Demand]],NA())</f>
        <v>147817.58499999999</v>
      </c>
    </row>
    <row r="385" spans="1:19" x14ac:dyDescent="0.3">
      <c r="A385" s="3">
        <v>42388</v>
      </c>
      <c r="B385" s="3" t="str">
        <f t="shared" si="5"/>
        <v>Q1-2016</v>
      </c>
      <c r="C385" t="s">
        <v>2</v>
      </c>
      <c r="D385">
        <v>4</v>
      </c>
      <c r="E385" t="s">
        <v>8</v>
      </c>
      <c r="F385">
        <v>2016</v>
      </c>
      <c r="G385">
        <v>17.899999999999999</v>
      </c>
      <c r="H385">
        <v>30.9</v>
      </c>
      <c r="I385">
        <v>27.2</v>
      </c>
      <c r="J385">
        <v>0</v>
      </c>
      <c r="K385" t="s">
        <v>21</v>
      </c>
      <c r="L385" t="s">
        <v>21</v>
      </c>
      <c r="M385" s="2">
        <v>148612.37</v>
      </c>
      <c r="N385" s="4">
        <v>49.257935250000003</v>
      </c>
      <c r="O385" s="5">
        <f>EnergyDemand__2_18[[#This Row],[Demand]]*EnergyDemand__2_18[[#This Row],[RRP AUD$]]</f>
        <v>7320338.4988090424</v>
      </c>
      <c r="P385" s="57" t="e">
        <f>IF(EnergyDemand__2_18[[#This Row],[School Day]]="Y",EnergyDemand__2_18[[#This Row],[Demand]],NA())</f>
        <v>#N/A</v>
      </c>
      <c r="Q385" s="57">
        <f>IF(EnergyDemand__2_18[[#This Row],[School Day]]="N",EnergyDemand__2_18[[#This Row],[Demand]],NA())</f>
        <v>148612.37</v>
      </c>
      <c r="R385" s="57" t="e">
        <f>IF(EnergyDemand__2_18[[#This Row],[Holiday]]="Y",EnergyDemand__2_18[[#This Row],[Demand]],NA())</f>
        <v>#N/A</v>
      </c>
      <c r="S385" s="57">
        <f>IF(AND( EnergyDemand__2_18[[#This Row],[Holiday]]="N", EnergyDemand__2_18[[#This Row],[Day ]] &lt;&gt; "Saturday", EnergyDemand__2_18[[#This Row],[Day ]] &lt;&gt; "Sunday"),EnergyDemand__2_18[[#This Row],[Demand]],NA())</f>
        <v>148612.37</v>
      </c>
    </row>
    <row r="386" spans="1:19" x14ac:dyDescent="0.3">
      <c r="A386" s="3">
        <v>42389</v>
      </c>
      <c r="B386" s="3" t="str">
        <f t="shared" ref="B386:B449" si="6">"Q" &amp;INT((MONTH(A386)+2)/3) &amp; "-" &amp; YEAR(A386)</f>
        <v>Q1-2016</v>
      </c>
      <c r="C386" t="s">
        <v>2</v>
      </c>
      <c r="D386">
        <v>4</v>
      </c>
      <c r="E386" t="s">
        <v>9</v>
      </c>
      <c r="F386">
        <v>2016</v>
      </c>
      <c r="G386">
        <v>19.3</v>
      </c>
      <c r="H386">
        <v>29.1</v>
      </c>
      <c r="I386">
        <v>18.600000000000001</v>
      </c>
      <c r="J386">
        <v>1</v>
      </c>
      <c r="K386" t="s">
        <v>21</v>
      </c>
      <c r="L386" t="s">
        <v>21</v>
      </c>
      <c r="M386" s="2">
        <v>142471.51</v>
      </c>
      <c r="N386" s="4">
        <v>53.300398770000001</v>
      </c>
      <c r="O386" s="5">
        <f>EnergyDemand__2_18[[#This Row],[Demand]]*EnergyDemand__2_18[[#This Row],[RRP AUD$]]</f>
        <v>7593788.2963640429</v>
      </c>
      <c r="P386" s="57" t="e">
        <f>IF(EnergyDemand__2_18[[#This Row],[School Day]]="Y",EnergyDemand__2_18[[#This Row],[Demand]],NA())</f>
        <v>#N/A</v>
      </c>
      <c r="Q386" s="57">
        <f>IF(EnergyDemand__2_18[[#This Row],[School Day]]="N",EnergyDemand__2_18[[#This Row],[Demand]],NA())</f>
        <v>142471.51</v>
      </c>
      <c r="R386" s="57" t="e">
        <f>IF(EnergyDemand__2_18[[#This Row],[Holiday]]="Y",EnergyDemand__2_18[[#This Row],[Demand]],NA())</f>
        <v>#N/A</v>
      </c>
      <c r="S386" s="57">
        <f>IF(AND( EnergyDemand__2_18[[#This Row],[Holiday]]="N", EnergyDemand__2_18[[#This Row],[Day ]] &lt;&gt; "Saturday", EnergyDemand__2_18[[#This Row],[Day ]] &lt;&gt; "Sunday"),EnergyDemand__2_18[[#This Row],[Demand]],NA())</f>
        <v>142471.51</v>
      </c>
    </row>
    <row r="387" spans="1:19" x14ac:dyDescent="0.3">
      <c r="A387" s="3">
        <v>42390</v>
      </c>
      <c r="B387" s="3" t="str">
        <f t="shared" si="6"/>
        <v>Q1-2016</v>
      </c>
      <c r="C387" t="s">
        <v>2</v>
      </c>
      <c r="D387">
        <v>4</v>
      </c>
      <c r="E387" t="s">
        <v>3</v>
      </c>
      <c r="F387">
        <v>2016</v>
      </c>
      <c r="G387">
        <v>19</v>
      </c>
      <c r="H387">
        <v>26.7</v>
      </c>
      <c r="I387">
        <v>14.9</v>
      </c>
      <c r="J387">
        <v>0.8</v>
      </c>
      <c r="K387" t="s">
        <v>21</v>
      </c>
      <c r="L387" t="s">
        <v>21</v>
      </c>
      <c r="M387" s="2">
        <v>139450.61499999999</v>
      </c>
      <c r="N387" s="4">
        <v>55.470089539999996</v>
      </c>
      <c r="O387" s="5">
        <f>EnergyDemand__2_18[[#This Row],[Demand]]*EnergyDemand__2_18[[#This Row],[RRP AUD$]]</f>
        <v>7735338.100458066</v>
      </c>
      <c r="P387" s="57" t="e">
        <f>IF(EnergyDemand__2_18[[#This Row],[School Day]]="Y",EnergyDemand__2_18[[#This Row],[Demand]],NA())</f>
        <v>#N/A</v>
      </c>
      <c r="Q387" s="57">
        <f>IF(EnergyDemand__2_18[[#This Row],[School Day]]="N",EnergyDemand__2_18[[#This Row],[Demand]],NA())</f>
        <v>139450.61499999999</v>
      </c>
      <c r="R387" s="57" t="e">
        <f>IF(EnergyDemand__2_18[[#This Row],[Holiday]]="Y",EnergyDemand__2_18[[#This Row],[Demand]],NA())</f>
        <v>#N/A</v>
      </c>
      <c r="S387" s="57">
        <f>IF(AND( EnergyDemand__2_18[[#This Row],[Holiday]]="N", EnergyDemand__2_18[[#This Row],[Day ]] &lt;&gt; "Saturday", EnergyDemand__2_18[[#This Row],[Day ]] &lt;&gt; "Sunday"),EnergyDemand__2_18[[#This Row],[Demand]],NA())</f>
        <v>139450.61499999999</v>
      </c>
    </row>
    <row r="388" spans="1:19" x14ac:dyDescent="0.3">
      <c r="A388" s="3">
        <v>42391</v>
      </c>
      <c r="B388" s="3" t="str">
        <f t="shared" si="6"/>
        <v>Q1-2016</v>
      </c>
      <c r="C388" t="s">
        <v>2</v>
      </c>
      <c r="D388">
        <v>4</v>
      </c>
      <c r="E388" t="s">
        <v>4</v>
      </c>
      <c r="F388">
        <v>2016</v>
      </c>
      <c r="G388">
        <v>17.5</v>
      </c>
      <c r="H388">
        <v>22.8</v>
      </c>
      <c r="I388">
        <v>6.5</v>
      </c>
      <c r="J388">
        <v>1.6</v>
      </c>
      <c r="K388" t="s">
        <v>21</v>
      </c>
      <c r="L388" t="s">
        <v>21</v>
      </c>
      <c r="M388" s="2">
        <v>129135.185</v>
      </c>
      <c r="N388" s="4">
        <v>42.337732770000002</v>
      </c>
      <c r="O388" s="5">
        <f>EnergyDemand__2_18[[#This Row],[Demand]]*EnergyDemand__2_18[[#This Row],[RRP AUD$]]</f>
        <v>5467290.9537345124</v>
      </c>
      <c r="P388" s="57" t="e">
        <f>IF(EnergyDemand__2_18[[#This Row],[School Day]]="Y",EnergyDemand__2_18[[#This Row],[Demand]],NA())</f>
        <v>#N/A</v>
      </c>
      <c r="Q388" s="57">
        <f>IF(EnergyDemand__2_18[[#This Row],[School Day]]="N",EnergyDemand__2_18[[#This Row],[Demand]],NA())</f>
        <v>129135.185</v>
      </c>
      <c r="R388" s="57" t="e">
        <f>IF(EnergyDemand__2_18[[#This Row],[Holiday]]="Y",EnergyDemand__2_18[[#This Row],[Demand]],NA())</f>
        <v>#N/A</v>
      </c>
      <c r="S388" s="57">
        <f>IF(AND( EnergyDemand__2_18[[#This Row],[Holiday]]="N", EnergyDemand__2_18[[#This Row],[Day ]] &lt;&gt; "Saturday", EnergyDemand__2_18[[#This Row],[Day ]] &lt;&gt; "Sunday"),EnergyDemand__2_18[[#This Row],[Demand]],NA())</f>
        <v>129135.185</v>
      </c>
    </row>
    <row r="389" spans="1:19" x14ac:dyDescent="0.3">
      <c r="A389" s="3">
        <v>42392</v>
      </c>
      <c r="B389" s="3" t="str">
        <f t="shared" si="6"/>
        <v>Q1-2016</v>
      </c>
      <c r="C389" t="s">
        <v>2</v>
      </c>
      <c r="D389">
        <v>4</v>
      </c>
      <c r="E389" t="s">
        <v>5</v>
      </c>
      <c r="F389">
        <v>2016</v>
      </c>
      <c r="G389">
        <v>17.3</v>
      </c>
      <c r="H389">
        <v>21.9</v>
      </c>
      <c r="I389">
        <v>23.2</v>
      </c>
      <c r="J389">
        <v>7</v>
      </c>
      <c r="K389" t="s">
        <v>21</v>
      </c>
      <c r="L389" t="s">
        <v>21</v>
      </c>
      <c r="M389" s="2">
        <v>108097.845</v>
      </c>
      <c r="N389" s="4">
        <v>26.975023329999999</v>
      </c>
      <c r="O389" s="5">
        <f>EnergyDemand__2_18[[#This Row],[Demand]]*EnergyDemand__2_18[[#This Row],[RRP AUD$]]</f>
        <v>2915941.8907977236</v>
      </c>
      <c r="P389" s="57" t="e">
        <f>IF(EnergyDemand__2_18[[#This Row],[School Day]]="Y",EnergyDemand__2_18[[#This Row],[Demand]],NA())</f>
        <v>#N/A</v>
      </c>
      <c r="Q389" s="57">
        <f>IF(EnergyDemand__2_18[[#This Row],[School Day]]="N",EnergyDemand__2_18[[#This Row],[Demand]],NA())</f>
        <v>108097.845</v>
      </c>
      <c r="R389" s="57" t="e">
        <f>IF(EnergyDemand__2_18[[#This Row],[Holiday]]="Y",EnergyDemand__2_18[[#This Row],[Demand]],NA())</f>
        <v>#N/A</v>
      </c>
      <c r="S3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90" spans="1:19" x14ac:dyDescent="0.3">
      <c r="A390" s="3">
        <v>42393</v>
      </c>
      <c r="B390" s="3" t="str">
        <f t="shared" si="6"/>
        <v>Q1-2016</v>
      </c>
      <c r="C390" t="s">
        <v>2</v>
      </c>
      <c r="D390">
        <v>4</v>
      </c>
      <c r="E390" t="s">
        <v>6</v>
      </c>
      <c r="F390">
        <v>2016</v>
      </c>
      <c r="G390">
        <v>16.2</v>
      </c>
      <c r="H390">
        <v>22.2</v>
      </c>
      <c r="I390">
        <v>23.4</v>
      </c>
      <c r="J390">
        <v>5.2</v>
      </c>
      <c r="K390" t="s">
        <v>21</v>
      </c>
      <c r="L390" t="s">
        <v>21</v>
      </c>
      <c r="M390" s="2">
        <v>103396.3</v>
      </c>
      <c r="N390" s="4">
        <v>26.412209069999999</v>
      </c>
      <c r="O390" s="5">
        <f>EnergyDemand__2_18[[#This Row],[Demand]]*EnergyDemand__2_18[[#This Row],[RRP AUD$]]</f>
        <v>2730924.6926644412</v>
      </c>
      <c r="P390" s="57" t="e">
        <f>IF(EnergyDemand__2_18[[#This Row],[School Day]]="Y",EnergyDemand__2_18[[#This Row],[Demand]],NA())</f>
        <v>#N/A</v>
      </c>
      <c r="Q390" s="57">
        <f>IF(EnergyDemand__2_18[[#This Row],[School Day]]="N",EnergyDemand__2_18[[#This Row],[Demand]],NA())</f>
        <v>103396.3</v>
      </c>
      <c r="R390" s="57" t="e">
        <f>IF(EnergyDemand__2_18[[#This Row],[Holiday]]="Y",EnergyDemand__2_18[[#This Row],[Demand]],NA())</f>
        <v>#N/A</v>
      </c>
      <c r="S3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91" spans="1:19" x14ac:dyDescent="0.3">
      <c r="A391" s="3">
        <v>42394</v>
      </c>
      <c r="B391" s="3" t="str">
        <f t="shared" si="6"/>
        <v>Q1-2016</v>
      </c>
      <c r="C391" t="s">
        <v>2</v>
      </c>
      <c r="D391">
        <v>5</v>
      </c>
      <c r="E391" t="s">
        <v>7</v>
      </c>
      <c r="F391">
        <v>2016</v>
      </c>
      <c r="G391">
        <v>16.7</v>
      </c>
      <c r="H391">
        <v>20.9</v>
      </c>
      <c r="I391">
        <v>25.7</v>
      </c>
      <c r="J391">
        <v>0.4</v>
      </c>
      <c r="K391" t="s">
        <v>21</v>
      </c>
      <c r="L391" t="s">
        <v>21</v>
      </c>
      <c r="M391" s="2">
        <v>112649.60000000001</v>
      </c>
      <c r="N391" s="4">
        <v>27.59659014</v>
      </c>
      <c r="O391" s="5">
        <f>EnergyDemand__2_18[[#This Row],[Demand]]*EnergyDemand__2_18[[#This Row],[RRP AUD$]]</f>
        <v>3108744.8406349444</v>
      </c>
      <c r="P391" s="57" t="e">
        <f>IF(EnergyDemand__2_18[[#This Row],[School Day]]="Y",EnergyDemand__2_18[[#This Row],[Demand]],NA())</f>
        <v>#N/A</v>
      </c>
      <c r="Q391" s="57">
        <f>IF(EnergyDemand__2_18[[#This Row],[School Day]]="N",EnergyDemand__2_18[[#This Row],[Demand]],NA())</f>
        <v>112649.60000000001</v>
      </c>
      <c r="R391" s="57" t="e">
        <f>IF(EnergyDemand__2_18[[#This Row],[Holiday]]="Y",EnergyDemand__2_18[[#This Row],[Demand]],NA())</f>
        <v>#N/A</v>
      </c>
      <c r="S391" s="57">
        <f>IF(AND( EnergyDemand__2_18[[#This Row],[Holiday]]="N", EnergyDemand__2_18[[#This Row],[Day ]] &lt;&gt; "Saturday", EnergyDemand__2_18[[#This Row],[Day ]] &lt;&gt; "Sunday"),EnergyDemand__2_18[[#This Row],[Demand]],NA())</f>
        <v>112649.60000000001</v>
      </c>
    </row>
    <row r="392" spans="1:19" x14ac:dyDescent="0.3">
      <c r="A392" s="3">
        <v>42395</v>
      </c>
      <c r="B392" s="3" t="str">
        <f t="shared" si="6"/>
        <v>Q1-2016</v>
      </c>
      <c r="C392" t="s">
        <v>2</v>
      </c>
      <c r="D392">
        <v>5</v>
      </c>
      <c r="E392" t="s">
        <v>8</v>
      </c>
      <c r="F392">
        <v>2016</v>
      </c>
      <c r="G392">
        <v>16.5</v>
      </c>
      <c r="H392">
        <v>29.4</v>
      </c>
      <c r="I392">
        <v>28.7</v>
      </c>
      <c r="J392">
        <v>0</v>
      </c>
      <c r="K392" t="s">
        <v>21</v>
      </c>
      <c r="L392" t="s">
        <v>22</v>
      </c>
      <c r="M392" s="2">
        <v>110152.815</v>
      </c>
      <c r="N392" s="4">
        <v>25.276693940000001</v>
      </c>
      <c r="O392" s="5">
        <f>EnergyDemand__2_18[[#This Row],[Demand]]*EnergyDemand__2_18[[#This Row],[RRP AUD$]]</f>
        <v>2784298.9913844415</v>
      </c>
      <c r="P392" s="57" t="e">
        <f>IF(EnergyDemand__2_18[[#This Row],[School Day]]="Y",EnergyDemand__2_18[[#This Row],[Demand]],NA())</f>
        <v>#N/A</v>
      </c>
      <c r="Q392" s="57">
        <f>IF(EnergyDemand__2_18[[#This Row],[School Day]]="N",EnergyDemand__2_18[[#This Row],[Demand]],NA())</f>
        <v>110152.815</v>
      </c>
      <c r="R392" s="57">
        <f>IF(EnergyDemand__2_18[[#This Row],[Holiday]]="Y",EnergyDemand__2_18[[#This Row],[Demand]],NA())</f>
        <v>110152.815</v>
      </c>
      <c r="S3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93" spans="1:19" x14ac:dyDescent="0.3">
      <c r="A393" s="3">
        <v>42396</v>
      </c>
      <c r="B393" s="3" t="str">
        <f t="shared" si="6"/>
        <v>Q1-2016</v>
      </c>
      <c r="C393" t="s">
        <v>2</v>
      </c>
      <c r="D393">
        <v>5</v>
      </c>
      <c r="E393" t="s">
        <v>9</v>
      </c>
      <c r="F393">
        <v>2016</v>
      </c>
      <c r="G393">
        <v>19.3</v>
      </c>
      <c r="H393">
        <v>29.5</v>
      </c>
      <c r="I393">
        <v>22.2</v>
      </c>
      <c r="J393">
        <v>0</v>
      </c>
      <c r="K393" t="s">
        <v>21</v>
      </c>
      <c r="L393" t="s">
        <v>21</v>
      </c>
      <c r="M393" s="2">
        <v>133718.035</v>
      </c>
      <c r="N393" s="4">
        <v>32.759849449999997</v>
      </c>
      <c r="O393" s="5">
        <f>EnergyDemand__2_18[[#This Row],[Demand]]*EnergyDemand__2_18[[#This Row],[RRP AUD$]]</f>
        <v>4380582.6953498302</v>
      </c>
      <c r="P393" s="57" t="e">
        <f>IF(EnergyDemand__2_18[[#This Row],[School Day]]="Y",EnergyDemand__2_18[[#This Row],[Demand]],NA())</f>
        <v>#N/A</v>
      </c>
      <c r="Q393" s="57">
        <f>IF(EnergyDemand__2_18[[#This Row],[School Day]]="N",EnergyDemand__2_18[[#This Row],[Demand]],NA())</f>
        <v>133718.035</v>
      </c>
      <c r="R393" s="57" t="e">
        <f>IF(EnergyDemand__2_18[[#This Row],[Holiday]]="Y",EnergyDemand__2_18[[#This Row],[Demand]],NA())</f>
        <v>#N/A</v>
      </c>
      <c r="S393" s="57">
        <f>IF(AND( EnergyDemand__2_18[[#This Row],[Holiday]]="N", EnergyDemand__2_18[[#This Row],[Day ]] &lt;&gt; "Saturday", EnergyDemand__2_18[[#This Row],[Day ]] &lt;&gt; "Sunday"),EnergyDemand__2_18[[#This Row],[Demand]],NA())</f>
        <v>133718.035</v>
      </c>
    </row>
    <row r="394" spans="1:19" x14ac:dyDescent="0.3">
      <c r="A394" s="3">
        <v>42397</v>
      </c>
      <c r="B394" s="3" t="str">
        <f t="shared" si="6"/>
        <v>Q1-2016</v>
      </c>
      <c r="C394" t="s">
        <v>2</v>
      </c>
      <c r="D394">
        <v>5</v>
      </c>
      <c r="E394" t="s">
        <v>3</v>
      </c>
      <c r="F394">
        <v>2016</v>
      </c>
      <c r="G394">
        <v>20.3</v>
      </c>
      <c r="H394">
        <v>27.5</v>
      </c>
      <c r="I394">
        <v>19</v>
      </c>
      <c r="J394">
        <v>3.6</v>
      </c>
      <c r="K394" t="s">
        <v>22</v>
      </c>
      <c r="L394" t="s">
        <v>21</v>
      </c>
      <c r="M394" s="2">
        <v>134169.82999999999</v>
      </c>
      <c r="N394" s="4">
        <v>33.324968159999997</v>
      </c>
      <c r="O394" s="5">
        <f>EnergyDemand__2_18[[#This Row],[Demand]]*EnergyDemand__2_18[[#This Row],[RRP AUD$]]</f>
        <v>4471205.3127826117</v>
      </c>
      <c r="P394" s="57">
        <f>IF(EnergyDemand__2_18[[#This Row],[School Day]]="Y",EnergyDemand__2_18[[#This Row],[Demand]],NA())</f>
        <v>134169.82999999999</v>
      </c>
      <c r="Q394" s="57" t="e">
        <f>IF(EnergyDemand__2_18[[#This Row],[School Day]]="N",EnergyDemand__2_18[[#This Row],[Demand]],NA())</f>
        <v>#N/A</v>
      </c>
      <c r="R394" s="57" t="e">
        <f>IF(EnergyDemand__2_18[[#This Row],[Holiday]]="Y",EnergyDemand__2_18[[#This Row],[Demand]],NA())</f>
        <v>#N/A</v>
      </c>
      <c r="S394" s="57">
        <f>IF(AND( EnergyDemand__2_18[[#This Row],[Holiday]]="N", EnergyDemand__2_18[[#This Row],[Day ]] &lt;&gt; "Saturday", EnergyDemand__2_18[[#This Row],[Day ]] &lt;&gt; "Sunday"),EnergyDemand__2_18[[#This Row],[Demand]],NA())</f>
        <v>134169.82999999999</v>
      </c>
    </row>
    <row r="395" spans="1:19" x14ac:dyDescent="0.3">
      <c r="A395" s="3">
        <v>42398</v>
      </c>
      <c r="B395" s="3" t="str">
        <f t="shared" si="6"/>
        <v>Q1-2016</v>
      </c>
      <c r="C395" t="s">
        <v>2</v>
      </c>
      <c r="D395">
        <v>5</v>
      </c>
      <c r="E395" t="s">
        <v>4</v>
      </c>
      <c r="F395">
        <v>2016</v>
      </c>
      <c r="G395">
        <v>14.4</v>
      </c>
      <c r="H395">
        <v>18.3</v>
      </c>
      <c r="I395">
        <v>14.3</v>
      </c>
      <c r="J395">
        <v>14.2</v>
      </c>
      <c r="K395" t="s">
        <v>22</v>
      </c>
      <c r="L395" t="s">
        <v>21</v>
      </c>
      <c r="M395" s="2">
        <v>123615.21</v>
      </c>
      <c r="N395" s="4">
        <v>32.693847210000001</v>
      </c>
      <c r="O395" s="5">
        <f>EnergyDemand__2_18[[#This Row],[Demand]]*EnergyDemand__2_18[[#This Row],[RRP AUD$]]</f>
        <v>4041456.7885720646</v>
      </c>
      <c r="P395" s="57">
        <f>IF(EnergyDemand__2_18[[#This Row],[School Day]]="Y",EnergyDemand__2_18[[#This Row],[Demand]],NA())</f>
        <v>123615.21</v>
      </c>
      <c r="Q395" s="57" t="e">
        <f>IF(EnergyDemand__2_18[[#This Row],[School Day]]="N",EnergyDemand__2_18[[#This Row],[Demand]],NA())</f>
        <v>#N/A</v>
      </c>
      <c r="R395" s="57" t="e">
        <f>IF(EnergyDemand__2_18[[#This Row],[Holiday]]="Y",EnergyDemand__2_18[[#This Row],[Demand]],NA())</f>
        <v>#N/A</v>
      </c>
      <c r="S395" s="57">
        <f>IF(AND( EnergyDemand__2_18[[#This Row],[Holiday]]="N", EnergyDemand__2_18[[#This Row],[Day ]] &lt;&gt; "Saturday", EnergyDemand__2_18[[#This Row],[Day ]] &lt;&gt; "Sunday"),EnergyDemand__2_18[[#This Row],[Demand]],NA())</f>
        <v>123615.21</v>
      </c>
    </row>
    <row r="396" spans="1:19" x14ac:dyDescent="0.3">
      <c r="A396" s="3">
        <v>42399</v>
      </c>
      <c r="B396" s="3" t="str">
        <f t="shared" si="6"/>
        <v>Q1-2016</v>
      </c>
      <c r="C396" t="s">
        <v>2</v>
      </c>
      <c r="D396">
        <v>5</v>
      </c>
      <c r="E396" t="s">
        <v>5</v>
      </c>
      <c r="F396">
        <v>2016</v>
      </c>
      <c r="G396">
        <v>12.3</v>
      </c>
      <c r="H396">
        <v>22.4</v>
      </c>
      <c r="I396">
        <v>24</v>
      </c>
      <c r="J396">
        <v>1.2</v>
      </c>
      <c r="K396" t="s">
        <v>22</v>
      </c>
      <c r="L396" t="s">
        <v>21</v>
      </c>
      <c r="M396" s="2">
        <v>107579.345</v>
      </c>
      <c r="N396" s="4">
        <v>23.84687233</v>
      </c>
      <c r="O396" s="5">
        <f>EnergyDemand__2_18[[#This Row],[Demand]]*EnergyDemand__2_18[[#This Row],[RRP AUD$]]</f>
        <v>2565430.9055600241</v>
      </c>
      <c r="P396" s="57">
        <f>IF(EnergyDemand__2_18[[#This Row],[School Day]]="Y",EnergyDemand__2_18[[#This Row],[Demand]],NA())</f>
        <v>107579.345</v>
      </c>
      <c r="Q396" s="57" t="e">
        <f>IF(EnergyDemand__2_18[[#This Row],[School Day]]="N",EnergyDemand__2_18[[#This Row],[Demand]],NA())</f>
        <v>#N/A</v>
      </c>
      <c r="R396" s="57" t="e">
        <f>IF(EnergyDemand__2_18[[#This Row],[Holiday]]="Y",EnergyDemand__2_18[[#This Row],[Demand]],NA())</f>
        <v>#N/A</v>
      </c>
      <c r="S3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97" spans="1:19" x14ac:dyDescent="0.3">
      <c r="A397" s="3">
        <v>42400</v>
      </c>
      <c r="B397" s="3" t="str">
        <f t="shared" si="6"/>
        <v>Q1-2016</v>
      </c>
      <c r="C397" t="s">
        <v>2</v>
      </c>
      <c r="D397">
        <v>5</v>
      </c>
      <c r="E397" t="s">
        <v>6</v>
      </c>
      <c r="F397">
        <v>2016</v>
      </c>
      <c r="G397">
        <v>13.9</v>
      </c>
      <c r="H397">
        <v>21.8</v>
      </c>
      <c r="I397">
        <v>26.3</v>
      </c>
      <c r="J397">
        <v>10.6</v>
      </c>
      <c r="K397" t="s">
        <v>22</v>
      </c>
      <c r="L397" t="s">
        <v>21</v>
      </c>
      <c r="M397" s="2">
        <v>101279.65</v>
      </c>
      <c r="N397" s="4">
        <v>23.47662571</v>
      </c>
      <c r="O397" s="5">
        <f>EnergyDemand__2_18[[#This Row],[Demand]]*EnergyDemand__2_18[[#This Row],[RRP AUD$]]</f>
        <v>2377704.4350898014</v>
      </c>
      <c r="P397" s="57">
        <f>IF(EnergyDemand__2_18[[#This Row],[School Day]]="Y",EnergyDemand__2_18[[#This Row],[Demand]],NA())</f>
        <v>101279.65</v>
      </c>
      <c r="Q397" s="57" t="e">
        <f>IF(EnergyDemand__2_18[[#This Row],[School Day]]="N",EnergyDemand__2_18[[#This Row],[Demand]],NA())</f>
        <v>#N/A</v>
      </c>
      <c r="R397" s="57" t="e">
        <f>IF(EnergyDemand__2_18[[#This Row],[Holiday]]="Y",EnergyDemand__2_18[[#This Row],[Demand]],NA())</f>
        <v>#N/A</v>
      </c>
      <c r="S3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398" spans="1:19" x14ac:dyDescent="0.3">
      <c r="A398" s="3">
        <v>42401</v>
      </c>
      <c r="B398" s="3" t="str">
        <f t="shared" si="6"/>
        <v>Q1-2016</v>
      </c>
      <c r="C398" t="s">
        <v>10</v>
      </c>
      <c r="D398">
        <v>6</v>
      </c>
      <c r="E398" t="s">
        <v>7</v>
      </c>
      <c r="F398">
        <v>2016</v>
      </c>
      <c r="G398">
        <v>12.5</v>
      </c>
      <c r="H398">
        <v>23.6</v>
      </c>
      <c r="I398">
        <v>29.4</v>
      </c>
      <c r="J398">
        <v>0</v>
      </c>
      <c r="K398" t="s">
        <v>22</v>
      </c>
      <c r="L398" t="s">
        <v>21</v>
      </c>
      <c r="M398" s="2">
        <v>121942.895</v>
      </c>
      <c r="N398" s="4">
        <v>31.58876665</v>
      </c>
      <c r="O398" s="5">
        <f>EnergyDemand__2_18[[#This Row],[Demand]]*EnergyDemand__2_18[[#This Row],[RRP AUD$]]</f>
        <v>3852025.6547804517</v>
      </c>
      <c r="P398" s="57">
        <f>IF(EnergyDemand__2_18[[#This Row],[School Day]]="Y",EnergyDemand__2_18[[#This Row],[Demand]],NA())</f>
        <v>121942.895</v>
      </c>
      <c r="Q398" s="57" t="e">
        <f>IF(EnergyDemand__2_18[[#This Row],[School Day]]="N",EnergyDemand__2_18[[#This Row],[Demand]],NA())</f>
        <v>#N/A</v>
      </c>
      <c r="R398" s="57" t="e">
        <f>IF(EnergyDemand__2_18[[#This Row],[Holiday]]="Y",EnergyDemand__2_18[[#This Row],[Demand]],NA())</f>
        <v>#N/A</v>
      </c>
      <c r="S398" s="57">
        <f>IF(AND( EnergyDemand__2_18[[#This Row],[Holiday]]="N", EnergyDemand__2_18[[#This Row],[Day ]] &lt;&gt; "Saturday", EnergyDemand__2_18[[#This Row],[Day ]] &lt;&gt; "Sunday"),EnergyDemand__2_18[[#This Row],[Demand]],NA())</f>
        <v>121942.895</v>
      </c>
    </row>
    <row r="399" spans="1:19" x14ac:dyDescent="0.3">
      <c r="A399" s="3">
        <v>42402</v>
      </c>
      <c r="B399" s="3" t="str">
        <f t="shared" si="6"/>
        <v>Q1-2016</v>
      </c>
      <c r="C399" t="s">
        <v>10</v>
      </c>
      <c r="D399">
        <v>6</v>
      </c>
      <c r="E399" t="s">
        <v>8</v>
      </c>
      <c r="F399">
        <v>2016</v>
      </c>
      <c r="G399">
        <v>15.4</v>
      </c>
      <c r="H399">
        <v>31.5</v>
      </c>
      <c r="I399">
        <v>25.5</v>
      </c>
      <c r="J399">
        <v>0</v>
      </c>
      <c r="K399" t="s">
        <v>22</v>
      </c>
      <c r="L399" t="s">
        <v>21</v>
      </c>
      <c r="M399" s="2">
        <v>133989.155</v>
      </c>
      <c r="N399" s="4">
        <v>35.64081616</v>
      </c>
      <c r="O399" s="5">
        <f>EnergyDemand__2_18[[#This Row],[Demand]]*EnergyDemand__2_18[[#This Row],[RRP AUD$]]</f>
        <v>4775482.8407887444</v>
      </c>
      <c r="P399" s="57">
        <f>IF(EnergyDemand__2_18[[#This Row],[School Day]]="Y",EnergyDemand__2_18[[#This Row],[Demand]],NA())</f>
        <v>133989.155</v>
      </c>
      <c r="Q399" s="57" t="e">
        <f>IF(EnergyDemand__2_18[[#This Row],[School Day]]="N",EnergyDemand__2_18[[#This Row],[Demand]],NA())</f>
        <v>#N/A</v>
      </c>
      <c r="R399" s="57" t="e">
        <f>IF(EnergyDemand__2_18[[#This Row],[Holiday]]="Y",EnergyDemand__2_18[[#This Row],[Demand]],NA())</f>
        <v>#N/A</v>
      </c>
      <c r="S399" s="57">
        <f>IF(AND( EnergyDemand__2_18[[#This Row],[Holiday]]="N", EnergyDemand__2_18[[#This Row],[Day ]] &lt;&gt; "Saturday", EnergyDemand__2_18[[#This Row],[Day ]] &lt;&gt; "Sunday"),EnergyDemand__2_18[[#This Row],[Demand]],NA())</f>
        <v>133989.155</v>
      </c>
    </row>
    <row r="400" spans="1:19" x14ac:dyDescent="0.3">
      <c r="A400" s="3">
        <v>42403</v>
      </c>
      <c r="B400" s="3" t="str">
        <f t="shared" si="6"/>
        <v>Q1-2016</v>
      </c>
      <c r="C400" t="s">
        <v>10</v>
      </c>
      <c r="D400">
        <v>6</v>
      </c>
      <c r="E400" t="s">
        <v>9</v>
      </c>
      <c r="F400">
        <v>2016</v>
      </c>
      <c r="G400">
        <v>18.100000000000001</v>
      </c>
      <c r="H400">
        <v>21</v>
      </c>
      <c r="I400">
        <v>11</v>
      </c>
      <c r="J400">
        <v>0.6</v>
      </c>
      <c r="K400" t="s">
        <v>22</v>
      </c>
      <c r="L400" t="s">
        <v>21</v>
      </c>
      <c r="M400" s="2">
        <v>122594.47500000001</v>
      </c>
      <c r="N400" s="4">
        <v>27.876043979999999</v>
      </c>
      <c r="O400" s="5">
        <f>EnergyDemand__2_18[[#This Row],[Demand]]*EnergyDemand__2_18[[#This Row],[RRP AUD$]]</f>
        <v>3417448.9768050103</v>
      </c>
      <c r="P400" s="57">
        <f>IF(EnergyDemand__2_18[[#This Row],[School Day]]="Y",EnergyDemand__2_18[[#This Row],[Demand]],NA())</f>
        <v>122594.47500000001</v>
      </c>
      <c r="Q400" s="57" t="e">
        <f>IF(EnergyDemand__2_18[[#This Row],[School Day]]="N",EnergyDemand__2_18[[#This Row],[Demand]],NA())</f>
        <v>#N/A</v>
      </c>
      <c r="R400" s="57" t="e">
        <f>IF(EnergyDemand__2_18[[#This Row],[Holiday]]="Y",EnergyDemand__2_18[[#This Row],[Demand]],NA())</f>
        <v>#N/A</v>
      </c>
      <c r="S400" s="57">
        <f>IF(AND( EnergyDemand__2_18[[#This Row],[Holiday]]="N", EnergyDemand__2_18[[#This Row],[Day ]] &lt;&gt; "Saturday", EnergyDemand__2_18[[#This Row],[Day ]] &lt;&gt; "Sunday"),EnergyDemand__2_18[[#This Row],[Demand]],NA())</f>
        <v>122594.47500000001</v>
      </c>
    </row>
    <row r="401" spans="1:19" x14ac:dyDescent="0.3">
      <c r="A401" s="3">
        <v>42404</v>
      </c>
      <c r="B401" s="3" t="str">
        <f t="shared" si="6"/>
        <v>Q1-2016</v>
      </c>
      <c r="C401" t="s">
        <v>10</v>
      </c>
      <c r="D401">
        <v>6</v>
      </c>
      <c r="E401" t="s">
        <v>3</v>
      </c>
      <c r="F401">
        <v>2016</v>
      </c>
      <c r="G401">
        <v>17.3</v>
      </c>
      <c r="H401">
        <v>20.9</v>
      </c>
      <c r="I401">
        <v>21.7</v>
      </c>
      <c r="J401">
        <v>2.4</v>
      </c>
      <c r="K401" t="s">
        <v>22</v>
      </c>
      <c r="L401" t="s">
        <v>21</v>
      </c>
      <c r="M401" s="2">
        <v>119919.605</v>
      </c>
      <c r="N401" s="4">
        <v>22.3923782</v>
      </c>
      <c r="O401" s="5">
        <f>EnergyDemand__2_18[[#This Row],[Demand]]*EnergyDemand__2_18[[#This Row],[RRP AUD$]]</f>
        <v>2685285.1487546107</v>
      </c>
      <c r="P401" s="57">
        <f>IF(EnergyDemand__2_18[[#This Row],[School Day]]="Y",EnergyDemand__2_18[[#This Row],[Demand]],NA())</f>
        <v>119919.605</v>
      </c>
      <c r="Q401" s="57" t="e">
        <f>IF(EnergyDemand__2_18[[#This Row],[School Day]]="N",EnergyDemand__2_18[[#This Row],[Demand]],NA())</f>
        <v>#N/A</v>
      </c>
      <c r="R401" s="57" t="e">
        <f>IF(EnergyDemand__2_18[[#This Row],[Holiday]]="Y",EnergyDemand__2_18[[#This Row],[Demand]],NA())</f>
        <v>#N/A</v>
      </c>
      <c r="S401" s="57">
        <f>IF(AND( EnergyDemand__2_18[[#This Row],[Holiday]]="N", EnergyDemand__2_18[[#This Row],[Day ]] &lt;&gt; "Saturday", EnergyDemand__2_18[[#This Row],[Day ]] &lt;&gt; "Sunday"),EnergyDemand__2_18[[#This Row],[Demand]],NA())</f>
        <v>119919.605</v>
      </c>
    </row>
    <row r="402" spans="1:19" x14ac:dyDescent="0.3">
      <c r="A402" s="3">
        <v>42405</v>
      </c>
      <c r="B402" s="3" t="str">
        <f t="shared" si="6"/>
        <v>Q1-2016</v>
      </c>
      <c r="C402" t="s">
        <v>10</v>
      </c>
      <c r="D402">
        <v>6</v>
      </c>
      <c r="E402" t="s">
        <v>4</v>
      </c>
      <c r="F402">
        <v>2016</v>
      </c>
      <c r="G402">
        <v>15.3</v>
      </c>
      <c r="H402">
        <v>29.4</v>
      </c>
      <c r="I402">
        <v>29</v>
      </c>
      <c r="J402">
        <v>0</v>
      </c>
      <c r="K402" t="s">
        <v>22</v>
      </c>
      <c r="L402" t="s">
        <v>21</v>
      </c>
      <c r="M402" s="2">
        <v>126330.55</v>
      </c>
      <c r="N402" s="4">
        <v>26.854502199999999</v>
      </c>
      <c r="O402" s="5">
        <f>EnergyDemand__2_18[[#This Row],[Demand]]*EnergyDemand__2_18[[#This Row],[RRP AUD$]]</f>
        <v>3392544.03290221</v>
      </c>
      <c r="P402" s="57">
        <f>IF(EnergyDemand__2_18[[#This Row],[School Day]]="Y",EnergyDemand__2_18[[#This Row],[Demand]],NA())</f>
        <v>126330.55</v>
      </c>
      <c r="Q402" s="57" t="e">
        <f>IF(EnergyDemand__2_18[[#This Row],[School Day]]="N",EnergyDemand__2_18[[#This Row],[Demand]],NA())</f>
        <v>#N/A</v>
      </c>
      <c r="R402" s="57" t="e">
        <f>IF(EnergyDemand__2_18[[#This Row],[Holiday]]="Y",EnergyDemand__2_18[[#This Row],[Demand]],NA())</f>
        <v>#N/A</v>
      </c>
      <c r="S402" s="57">
        <f>IF(AND( EnergyDemand__2_18[[#This Row],[Holiday]]="N", EnergyDemand__2_18[[#This Row],[Day ]] &lt;&gt; "Saturday", EnergyDemand__2_18[[#This Row],[Day ]] &lt;&gt; "Sunday"),EnergyDemand__2_18[[#This Row],[Demand]],NA())</f>
        <v>126330.55</v>
      </c>
    </row>
    <row r="403" spans="1:19" x14ac:dyDescent="0.3">
      <c r="A403" s="3">
        <v>42406</v>
      </c>
      <c r="B403" s="3" t="str">
        <f t="shared" si="6"/>
        <v>Q1-2016</v>
      </c>
      <c r="C403" t="s">
        <v>10</v>
      </c>
      <c r="D403">
        <v>6</v>
      </c>
      <c r="E403" t="s">
        <v>5</v>
      </c>
      <c r="F403">
        <v>2016</v>
      </c>
      <c r="G403">
        <v>16.5</v>
      </c>
      <c r="H403">
        <v>32.6</v>
      </c>
      <c r="I403">
        <v>28.8</v>
      </c>
      <c r="J403">
        <v>0</v>
      </c>
      <c r="K403" t="s">
        <v>22</v>
      </c>
      <c r="L403" t="s">
        <v>21</v>
      </c>
      <c r="M403" s="2">
        <v>123737.01</v>
      </c>
      <c r="N403" s="4">
        <v>28.72453436</v>
      </c>
      <c r="O403" s="5">
        <f>EnergyDemand__2_18[[#This Row],[Demand]]*EnergyDemand__2_18[[#This Row],[RRP AUD$]]</f>
        <v>3554287.9953486635</v>
      </c>
      <c r="P403" s="57">
        <f>IF(EnergyDemand__2_18[[#This Row],[School Day]]="Y",EnergyDemand__2_18[[#This Row],[Demand]],NA())</f>
        <v>123737.01</v>
      </c>
      <c r="Q403" s="57" t="e">
        <f>IF(EnergyDemand__2_18[[#This Row],[School Day]]="N",EnergyDemand__2_18[[#This Row],[Demand]],NA())</f>
        <v>#N/A</v>
      </c>
      <c r="R403" s="57" t="e">
        <f>IF(EnergyDemand__2_18[[#This Row],[Holiday]]="Y",EnergyDemand__2_18[[#This Row],[Demand]],NA())</f>
        <v>#N/A</v>
      </c>
      <c r="S4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04" spans="1:19" x14ac:dyDescent="0.3">
      <c r="A404" s="3">
        <v>42407</v>
      </c>
      <c r="B404" s="3" t="str">
        <f t="shared" si="6"/>
        <v>Q1-2016</v>
      </c>
      <c r="C404" t="s">
        <v>10</v>
      </c>
      <c r="D404">
        <v>6</v>
      </c>
      <c r="E404" t="s">
        <v>6</v>
      </c>
      <c r="F404">
        <v>2016</v>
      </c>
      <c r="G404">
        <v>19.100000000000001</v>
      </c>
      <c r="H404">
        <v>27.7</v>
      </c>
      <c r="I404">
        <v>28.5</v>
      </c>
      <c r="J404">
        <v>0</v>
      </c>
      <c r="K404" t="s">
        <v>22</v>
      </c>
      <c r="L404" t="s">
        <v>21</v>
      </c>
      <c r="M404" s="2">
        <v>124436.81</v>
      </c>
      <c r="N404" s="4">
        <v>33.49284634</v>
      </c>
      <c r="O404" s="5">
        <f>EnergyDemand__2_18[[#This Row],[Demand]]*EnergyDemand__2_18[[#This Row],[RRP AUD$]]</f>
        <v>4167742.9563697753</v>
      </c>
      <c r="P404" s="57">
        <f>IF(EnergyDemand__2_18[[#This Row],[School Day]]="Y",EnergyDemand__2_18[[#This Row],[Demand]],NA())</f>
        <v>124436.81</v>
      </c>
      <c r="Q404" s="57" t="e">
        <f>IF(EnergyDemand__2_18[[#This Row],[School Day]]="N",EnergyDemand__2_18[[#This Row],[Demand]],NA())</f>
        <v>#N/A</v>
      </c>
      <c r="R404" s="57" t="e">
        <f>IF(EnergyDemand__2_18[[#This Row],[Holiday]]="Y",EnergyDemand__2_18[[#This Row],[Demand]],NA())</f>
        <v>#N/A</v>
      </c>
      <c r="S4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05" spans="1:19" x14ac:dyDescent="0.3">
      <c r="A405" s="3">
        <v>42408</v>
      </c>
      <c r="B405" s="3" t="str">
        <f t="shared" si="6"/>
        <v>Q1-2016</v>
      </c>
      <c r="C405" t="s">
        <v>10</v>
      </c>
      <c r="D405">
        <v>7</v>
      </c>
      <c r="E405" t="s">
        <v>7</v>
      </c>
      <c r="F405">
        <v>2016</v>
      </c>
      <c r="G405">
        <v>19.2</v>
      </c>
      <c r="H405">
        <v>22.9</v>
      </c>
      <c r="I405">
        <v>23.3</v>
      </c>
      <c r="J405">
        <v>0</v>
      </c>
      <c r="K405" t="s">
        <v>22</v>
      </c>
      <c r="L405" t="s">
        <v>21</v>
      </c>
      <c r="M405" s="2">
        <v>129327.22500000001</v>
      </c>
      <c r="N405" s="4">
        <v>33.908603100000001</v>
      </c>
      <c r="O405" s="5">
        <f>EnergyDemand__2_18[[#This Row],[Demand]]*EnergyDemand__2_18[[#This Row],[RRP AUD$]]</f>
        <v>4385305.5425493978</v>
      </c>
      <c r="P405" s="57">
        <f>IF(EnergyDemand__2_18[[#This Row],[School Day]]="Y",EnergyDemand__2_18[[#This Row],[Demand]],NA())</f>
        <v>129327.22500000001</v>
      </c>
      <c r="Q405" s="57" t="e">
        <f>IF(EnergyDemand__2_18[[#This Row],[School Day]]="N",EnergyDemand__2_18[[#This Row],[Demand]],NA())</f>
        <v>#N/A</v>
      </c>
      <c r="R405" s="57" t="e">
        <f>IF(EnergyDemand__2_18[[#This Row],[Holiday]]="Y",EnergyDemand__2_18[[#This Row],[Demand]],NA())</f>
        <v>#N/A</v>
      </c>
      <c r="S405" s="57">
        <f>IF(AND( EnergyDemand__2_18[[#This Row],[Holiday]]="N", EnergyDemand__2_18[[#This Row],[Day ]] &lt;&gt; "Saturday", EnergyDemand__2_18[[#This Row],[Day ]] &lt;&gt; "Sunday"),EnergyDemand__2_18[[#This Row],[Demand]],NA())</f>
        <v>129327.22500000001</v>
      </c>
    </row>
    <row r="406" spans="1:19" x14ac:dyDescent="0.3">
      <c r="A406" s="3">
        <v>42409</v>
      </c>
      <c r="B406" s="3" t="str">
        <f t="shared" si="6"/>
        <v>Q1-2016</v>
      </c>
      <c r="C406" t="s">
        <v>10</v>
      </c>
      <c r="D406">
        <v>7</v>
      </c>
      <c r="E406" t="s">
        <v>8</v>
      </c>
      <c r="F406">
        <v>2016</v>
      </c>
      <c r="G406">
        <v>17.399999999999999</v>
      </c>
      <c r="H406">
        <v>22.7</v>
      </c>
      <c r="I406">
        <v>27.7</v>
      </c>
      <c r="J406">
        <v>0</v>
      </c>
      <c r="K406" t="s">
        <v>22</v>
      </c>
      <c r="L406" t="s">
        <v>21</v>
      </c>
      <c r="M406" s="2">
        <v>131271.26500000001</v>
      </c>
      <c r="N406" s="4">
        <v>38.705675849999999</v>
      </c>
      <c r="O406" s="5">
        <f>EnergyDemand__2_18[[#This Row],[Demand]]*EnergyDemand__2_18[[#This Row],[RRP AUD$]]</f>
        <v>5080943.0315094506</v>
      </c>
      <c r="P406" s="57">
        <f>IF(EnergyDemand__2_18[[#This Row],[School Day]]="Y",EnergyDemand__2_18[[#This Row],[Demand]],NA())</f>
        <v>131271.26500000001</v>
      </c>
      <c r="Q406" s="57" t="e">
        <f>IF(EnergyDemand__2_18[[#This Row],[School Day]]="N",EnergyDemand__2_18[[#This Row],[Demand]],NA())</f>
        <v>#N/A</v>
      </c>
      <c r="R406" s="57" t="e">
        <f>IF(EnergyDemand__2_18[[#This Row],[Holiday]]="Y",EnergyDemand__2_18[[#This Row],[Demand]],NA())</f>
        <v>#N/A</v>
      </c>
      <c r="S406" s="57">
        <f>IF(AND( EnergyDemand__2_18[[#This Row],[Holiday]]="N", EnergyDemand__2_18[[#This Row],[Day ]] &lt;&gt; "Saturday", EnergyDemand__2_18[[#This Row],[Day ]] &lt;&gt; "Sunday"),EnergyDemand__2_18[[#This Row],[Demand]],NA())</f>
        <v>131271.26500000001</v>
      </c>
    </row>
    <row r="407" spans="1:19" x14ac:dyDescent="0.3">
      <c r="A407" s="3">
        <v>42410</v>
      </c>
      <c r="B407" s="3" t="str">
        <f t="shared" si="6"/>
        <v>Q1-2016</v>
      </c>
      <c r="C407" t="s">
        <v>10</v>
      </c>
      <c r="D407">
        <v>7</v>
      </c>
      <c r="E407" t="s">
        <v>9</v>
      </c>
      <c r="F407">
        <v>2016</v>
      </c>
      <c r="G407">
        <v>17.399999999999999</v>
      </c>
      <c r="H407">
        <v>23.3</v>
      </c>
      <c r="I407">
        <v>25.3</v>
      </c>
      <c r="J407">
        <v>0</v>
      </c>
      <c r="K407" t="s">
        <v>22</v>
      </c>
      <c r="L407" t="s">
        <v>21</v>
      </c>
      <c r="M407" s="2">
        <v>132265.005</v>
      </c>
      <c r="N407" s="4">
        <v>41.376079619999999</v>
      </c>
      <c r="O407" s="5">
        <f>EnergyDemand__2_18[[#This Row],[Demand]]*EnergyDemand__2_18[[#This Row],[RRP AUD$]]</f>
        <v>5472607.3778196983</v>
      </c>
      <c r="P407" s="57">
        <f>IF(EnergyDemand__2_18[[#This Row],[School Day]]="Y",EnergyDemand__2_18[[#This Row],[Demand]],NA())</f>
        <v>132265.005</v>
      </c>
      <c r="Q407" s="57" t="e">
        <f>IF(EnergyDemand__2_18[[#This Row],[School Day]]="N",EnergyDemand__2_18[[#This Row],[Demand]],NA())</f>
        <v>#N/A</v>
      </c>
      <c r="R407" s="57" t="e">
        <f>IF(EnergyDemand__2_18[[#This Row],[Holiday]]="Y",EnergyDemand__2_18[[#This Row],[Demand]],NA())</f>
        <v>#N/A</v>
      </c>
      <c r="S407" s="57">
        <f>IF(AND( EnergyDemand__2_18[[#This Row],[Holiday]]="N", EnergyDemand__2_18[[#This Row],[Day ]] &lt;&gt; "Saturday", EnergyDemand__2_18[[#This Row],[Day ]] &lt;&gt; "Sunday"),EnergyDemand__2_18[[#This Row],[Demand]],NA())</f>
        <v>132265.005</v>
      </c>
    </row>
    <row r="408" spans="1:19" x14ac:dyDescent="0.3">
      <c r="A408" s="3">
        <v>42411</v>
      </c>
      <c r="B408" s="3" t="str">
        <f t="shared" si="6"/>
        <v>Q1-2016</v>
      </c>
      <c r="C408" t="s">
        <v>10</v>
      </c>
      <c r="D408">
        <v>7</v>
      </c>
      <c r="E408" t="s">
        <v>3</v>
      </c>
      <c r="F408">
        <v>2016</v>
      </c>
      <c r="G408">
        <v>18</v>
      </c>
      <c r="H408">
        <v>23.8</v>
      </c>
      <c r="I408">
        <v>27.6</v>
      </c>
      <c r="J408">
        <v>0</v>
      </c>
      <c r="K408" t="s">
        <v>22</v>
      </c>
      <c r="L408" t="s">
        <v>21</v>
      </c>
      <c r="M408" s="2">
        <v>131003.79</v>
      </c>
      <c r="N408" s="4">
        <v>34.389933720000002</v>
      </c>
      <c r="O408" s="5">
        <f>EnergyDemand__2_18[[#This Row],[Demand]]*EnergyDemand__2_18[[#This Row],[RRP AUD$]]</f>
        <v>4505211.6551687988</v>
      </c>
      <c r="P408" s="57">
        <f>IF(EnergyDemand__2_18[[#This Row],[School Day]]="Y",EnergyDemand__2_18[[#This Row],[Demand]],NA())</f>
        <v>131003.79</v>
      </c>
      <c r="Q408" s="57" t="e">
        <f>IF(EnergyDemand__2_18[[#This Row],[School Day]]="N",EnergyDemand__2_18[[#This Row],[Demand]],NA())</f>
        <v>#N/A</v>
      </c>
      <c r="R408" s="57" t="e">
        <f>IF(EnergyDemand__2_18[[#This Row],[Holiday]]="Y",EnergyDemand__2_18[[#This Row],[Demand]],NA())</f>
        <v>#N/A</v>
      </c>
      <c r="S408" s="57">
        <f>IF(AND( EnergyDemand__2_18[[#This Row],[Holiday]]="N", EnergyDemand__2_18[[#This Row],[Day ]] &lt;&gt; "Saturday", EnergyDemand__2_18[[#This Row],[Day ]] &lt;&gt; "Sunday"),EnergyDemand__2_18[[#This Row],[Demand]],NA())</f>
        <v>131003.79</v>
      </c>
    </row>
    <row r="409" spans="1:19" x14ac:dyDescent="0.3">
      <c r="A409" s="3">
        <v>42412</v>
      </c>
      <c r="B409" s="3" t="str">
        <f t="shared" si="6"/>
        <v>Q1-2016</v>
      </c>
      <c r="C409" t="s">
        <v>10</v>
      </c>
      <c r="D409">
        <v>7</v>
      </c>
      <c r="E409" t="s">
        <v>4</v>
      </c>
      <c r="F409">
        <v>2016</v>
      </c>
      <c r="G409">
        <v>16.7</v>
      </c>
      <c r="H409">
        <v>24.9</v>
      </c>
      <c r="I409">
        <v>27.9</v>
      </c>
      <c r="J409">
        <v>0</v>
      </c>
      <c r="K409" t="s">
        <v>22</v>
      </c>
      <c r="L409" t="s">
        <v>21</v>
      </c>
      <c r="M409" s="2">
        <v>133845.51999999999</v>
      </c>
      <c r="N409" s="4">
        <v>40.626650689999998</v>
      </c>
      <c r="O409" s="5">
        <f>EnergyDemand__2_18[[#This Row],[Demand]]*EnergyDemand__2_18[[#This Row],[RRP AUD$]]</f>
        <v>5437695.1874614079</v>
      </c>
      <c r="P409" s="57">
        <f>IF(EnergyDemand__2_18[[#This Row],[School Day]]="Y",EnergyDemand__2_18[[#This Row],[Demand]],NA())</f>
        <v>133845.51999999999</v>
      </c>
      <c r="Q409" s="57" t="e">
        <f>IF(EnergyDemand__2_18[[#This Row],[School Day]]="N",EnergyDemand__2_18[[#This Row],[Demand]],NA())</f>
        <v>#N/A</v>
      </c>
      <c r="R409" s="57" t="e">
        <f>IF(EnergyDemand__2_18[[#This Row],[Holiday]]="Y",EnergyDemand__2_18[[#This Row],[Demand]],NA())</f>
        <v>#N/A</v>
      </c>
      <c r="S409" s="57">
        <f>IF(AND( EnergyDemand__2_18[[#This Row],[Holiday]]="N", EnergyDemand__2_18[[#This Row],[Day ]] &lt;&gt; "Saturday", EnergyDemand__2_18[[#This Row],[Day ]] &lt;&gt; "Sunday"),EnergyDemand__2_18[[#This Row],[Demand]],NA())</f>
        <v>133845.51999999999</v>
      </c>
    </row>
    <row r="410" spans="1:19" x14ac:dyDescent="0.3">
      <c r="A410" s="3">
        <v>42413</v>
      </c>
      <c r="B410" s="3" t="str">
        <f t="shared" si="6"/>
        <v>Q1-2016</v>
      </c>
      <c r="C410" t="s">
        <v>10</v>
      </c>
      <c r="D410">
        <v>7</v>
      </c>
      <c r="E410" t="s">
        <v>5</v>
      </c>
      <c r="F410">
        <v>2016</v>
      </c>
      <c r="G410">
        <v>17.7</v>
      </c>
      <c r="H410">
        <v>30.3</v>
      </c>
      <c r="I410">
        <v>23.4</v>
      </c>
      <c r="J410">
        <v>0</v>
      </c>
      <c r="K410" t="s">
        <v>22</v>
      </c>
      <c r="L410" t="s">
        <v>21</v>
      </c>
      <c r="M410" s="2">
        <v>120839.995</v>
      </c>
      <c r="N410" s="4">
        <v>32.231397960000002</v>
      </c>
      <c r="O410" s="5">
        <f>EnergyDemand__2_18[[#This Row],[Demand]]*EnergyDemand__2_18[[#This Row],[RRP AUD$]]</f>
        <v>3894841.9683294105</v>
      </c>
      <c r="P410" s="57">
        <f>IF(EnergyDemand__2_18[[#This Row],[School Day]]="Y",EnergyDemand__2_18[[#This Row],[Demand]],NA())</f>
        <v>120839.995</v>
      </c>
      <c r="Q410" s="57" t="e">
        <f>IF(EnergyDemand__2_18[[#This Row],[School Day]]="N",EnergyDemand__2_18[[#This Row],[Demand]],NA())</f>
        <v>#N/A</v>
      </c>
      <c r="R410" s="57" t="e">
        <f>IF(EnergyDemand__2_18[[#This Row],[Holiday]]="Y",EnergyDemand__2_18[[#This Row],[Demand]],NA())</f>
        <v>#N/A</v>
      </c>
      <c r="S4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11" spans="1:19" x14ac:dyDescent="0.3">
      <c r="A411" s="3">
        <v>42414</v>
      </c>
      <c r="B411" s="3" t="str">
        <f t="shared" si="6"/>
        <v>Q1-2016</v>
      </c>
      <c r="C411" t="s">
        <v>10</v>
      </c>
      <c r="D411">
        <v>7</v>
      </c>
      <c r="E411" t="s">
        <v>6</v>
      </c>
      <c r="F411">
        <v>2016</v>
      </c>
      <c r="G411">
        <v>16.399999999999999</v>
      </c>
      <c r="H411">
        <v>24.5</v>
      </c>
      <c r="I411">
        <v>22.9</v>
      </c>
      <c r="J411">
        <v>0</v>
      </c>
      <c r="K411" t="s">
        <v>22</v>
      </c>
      <c r="L411" t="s">
        <v>21</v>
      </c>
      <c r="M411" s="2">
        <v>104364.735</v>
      </c>
      <c r="N411" s="4">
        <v>26.267269679999998</v>
      </c>
      <c r="O411" s="5">
        <f>EnergyDemand__2_18[[#This Row],[Demand]]*EnergyDemand__2_18[[#This Row],[RRP AUD$]]</f>
        <v>2741376.6393267345</v>
      </c>
      <c r="P411" s="57">
        <f>IF(EnergyDemand__2_18[[#This Row],[School Day]]="Y",EnergyDemand__2_18[[#This Row],[Demand]],NA())</f>
        <v>104364.735</v>
      </c>
      <c r="Q411" s="57" t="e">
        <f>IF(EnergyDemand__2_18[[#This Row],[School Day]]="N",EnergyDemand__2_18[[#This Row],[Demand]],NA())</f>
        <v>#N/A</v>
      </c>
      <c r="R411" s="57" t="e">
        <f>IF(EnergyDemand__2_18[[#This Row],[Holiday]]="Y",EnergyDemand__2_18[[#This Row],[Demand]],NA())</f>
        <v>#N/A</v>
      </c>
      <c r="S4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12" spans="1:19" x14ac:dyDescent="0.3">
      <c r="A412" s="3">
        <v>42415</v>
      </c>
      <c r="B412" s="3" t="str">
        <f t="shared" si="6"/>
        <v>Q1-2016</v>
      </c>
      <c r="C412" t="s">
        <v>10</v>
      </c>
      <c r="D412">
        <v>8</v>
      </c>
      <c r="E412" t="s">
        <v>7</v>
      </c>
      <c r="F412">
        <v>2016</v>
      </c>
      <c r="G412">
        <v>14</v>
      </c>
      <c r="H412">
        <v>26.1</v>
      </c>
      <c r="I412">
        <v>25.4</v>
      </c>
      <c r="J412">
        <v>0</v>
      </c>
      <c r="K412" t="s">
        <v>22</v>
      </c>
      <c r="L412" t="s">
        <v>21</v>
      </c>
      <c r="M412" s="2">
        <v>120863.325</v>
      </c>
      <c r="N412" s="4">
        <v>32.56207053</v>
      </c>
      <c r="O412" s="5">
        <f>EnergyDemand__2_18[[#This Row],[Demand]]*EnergyDemand__2_18[[#This Row],[RRP AUD$]]</f>
        <v>3935560.113140312</v>
      </c>
      <c r="P412" s="57">
        <f>IF(EnergyDemand__2_18[[#This Row],[School Day]]="Y",EnergyDemand__2_18[[#This Row],[Demand]],NA())</f>
        <v>120863.325</v>
      </c>
      <c r="Q412" s="57" t="e">
        <f>IF(EnergyDemand__2_18[[#This Row],[School Day]]="N",EnergyDemand__2_18[[#This Row],[Demand]],NA())</f>
        <v>#N/A</v>
      </c>
      <c r="R412" s="57" t="e">
        <f>IF(EnergyDemand__2_18[[#This Row],[Holiday]]="Y",EnergyDemand__2_18[[#This Row],[Demand]],NA())</f>
        <v>#N/A</v>
      </c>
      <c r="S412" s="57">
        <f>IF(AND( EnergyDemand__2_18[[#This Row],[Holiday]]="N", EnergyDemand__2_18[[#This Row],[Day ]] &lt;&gt; "Saturday", EnergyDemand__2_18[[#This Row],[Day ]] &lt;&gt; "Sunday"),EnergyDemand__2_18[[#This Row],[Demand]],NA())</f>
        <v>120863.325</v>
      </c>
    </row>
    <row r="413" spans="1:19" x14ac:dyDescent="0.3">
      <c r="A413" s="3">
        <v>42416</v>
      </c>
      <c r="B413" s="3" t="str">
        <f t="shared" si="6"/>
        <v>Q1-2016</v>
      </c>
      <c r="C413" t="s">
        <v>10</v>
      </c>
      <c r="D413">
        <v>8</v>
      </c>
      <c r="E413" t="s">
        <v>8</v>
      </c>
      <c r="F413">
        <v>2016</v>
      </c>
      <c r="G413">
        <v>13.7</v>
      </c>
      <c r="H413">
        <v>18.399999999999999</v>
      </c>
      <c r="I413">
        <v>14.5</v>
      </c>
      <c r="J413">
        <v>3.6</v>
      </c>
      <c r="K413" t="s">
        <v>22</v>
      </c>
      <c r="L413" t="s">
        <v>21</v>
      </c>
      <c r="M413" s="2">
        <v>117062.035</v>
      </c>
      <c r="N413" s="4">
        <v>29.585353430000001</v>
      </c>
      <c r="O413" s="5">
        <f>EnergyDemand__2_18[[#This Row],[Demand]]*EnergyDemand__2_18[[#This Row],[RRP AUD$]]</f>
        <v>3463321.6787100304</v>
      </c>
      <c r="P413" s="57">
        <f>IF(EnergyDemand__2_18[[#This Row],[School Day]]="Y",EnergyDemand__2_18[[#This Row],[Demand]],NA())</f>
        <v>117062.035</v>
      </c>
      <c r="Q413" s="57" t="e">
        <f>IF(EnergyDemand__2_18[[#This Row],[School Day]]="N",EnergyDemand__2_18[[#This Row],[Demand]],NA())</f>
        <v>#N/A</v>
      </c>
      <c r="R413" s="57" t="e">
        <f>IF(EnergyDemand__2_18[[#This Row],[Holiday]]="Y",EnergyDemand__2_18[[#This Row],[Demand]],NA())</f>
        <v>#N/A</v>
      </c>
      <c r="S413" s="57">
        <f>IF(AND( EnergyDemand__2_18[[#This Row],[Holiday]]="N", EnergyDemand__2_18[[#This Row],[Day ]] &lt;&gt; "Saturday", EnergyDemand__2_18[[#This Row],[Day ]] &lt;&gt; "Sunday"),EnergyDemand__2_18[[#This Row],[Demand]],NA())</f>
        <v>117062.035</v>
      </c>
    </row>
    <row r="414" spans="1:19" x14ac:dyDescent="0.3">
      <c r="A414" s="3">
        <v>42417</v>
      </c>
      <c r="B414" s="3" t="str">
        <f t="shared" si="6"/>
        <v>Q1-2016</v>
      </c>
      <c r="C414" t="s">
        <v>10</v>
      </c>
      <c r="D414">
        <v>8</v>
      </c>
      <c r="E414" t="s">
        <v>9</v>
      </c>
      <c r="F414">
        <v>2016</v>
      </c>
      <c r="G414">
        <v>12.7</v>
      </c>
      <c r="H414">
        <v>21.1</v>
      </c>
      <c r="I414">
        <v>16.2</v>
      </c>
      <c r="J414">
        <v>0.6</v>
      </c>
      <c r="K414" t="s">
        <v>22</v>
      </c>
      <c r="L414" t="s">
        <v>21</v>
      </c>
      <c r="M414" s="2">
        <v>119481.79</v>
      </c>
      <c r="N414" s="4">
        <v>32.504514059999998</v>
      </c>
      <c r="O414" s="5">
        <f>EnergyDemand__2_18[[#This Row],[Demand]]*EnergyDemand__2_18[[#This Row],[RRP AUD$]]</f>
        <v>3883697.522968967</v>
      </c>
      <c r="P414" s="57">
        <f>IF(EnergyDemand__2_18[[#This Row],[School Day]]="Y",EnergyDemand__2_18[[#This Row],[Demand]],NA())</f>
        <v>119481.79</v>
      </c>
      <c r="Q414" s="57" t="e">
        <f>IF(EnergyDemand__2_18[[#This Row],[School Day]]="N",EnergyDemand__2_18[[#This Row],[Demand]],NA())</f>
        <v>#N/A</v>
      </c>
      <c r="R414" s="57" t="e">
        <f>IF(EnergyDemand__2_18[[#This Row],[Holiday]]="Y",EnergyDemand__2_18[[#This Row],[Demand]],NA())</f>
        <v>#N/A</v>
      </c>
      <c r="S414" s="57">
        <f>IF(AND( EnergyDemand__2_18[[#This Row],[Holiday]]="N", EnergyDemand__2_18[[#This Row],[Day ]] &lt;&gt; "Saturday", EnergyDemand__2_18[[#This Row],[Day ]] &lt;&gt; "Sunday"),EnergyDemand__2_18[[#This Row],[Demand]],NA())</f>
        <v>119481.79</v>
      </c>
    </row>
    <row r="415" spans="1:19" x14ac:dyDescent="0.3">
      <c r="A415" s="3">
        <v>42418</v>
      </c>
      <c r="B415" s="3" t="str">
        <f t="shared" si="6"/>
        <v>Q1-2016</v>
      </c>
      <c r="C415" t="s">
        <v>10</v>
      </c>
      <c r="D415">
        <v>8</v>
      </c>
      <c r="E415" t="s">
        <v>3</v>
      </c>
      <c r="F415">
        <v>2016</v>
      </c>
      <c r="G415">
        <v>15.5</v>
      </c>
      <c r="H415">
        <v>22.6</v>
      </c>
      <c r="I415">
        <v>20.6</v>
      </c>
      <c r="J415">
        <v>1.2</v>
      </c>
      <c r="K415" t="s">
        <v>22</v>
      </c>
      <c r="L415" t="s">
        <v>21</v>
      </c>
      <c r="M415" s="2">
        <v>125964.185</v>
      </c>
      <c r="N415" s="4">
        <v>47.404309140000002</v>
      </c>
      <c r="O415" s="5">
        <f>EnergyDemand__2_18[[#This Row],[Demand]]*EnergyDemand__2_18[[#This Row],[RRP AUD$]]</f>
        <v>5971245.1663081506</v>
      </c>
      <c r="P415" s="57">
        <f>IF(EnergyDemand__2_18[[#This Row],[School Day]]="Y",EnergyDemand__2_18[[#This Row],[Demand]],NA())</f>
        <v>125964.185</v>
      </c>
      <c r="Q415" s="57" t="e">
        <f>IF(EnergyDemand__2_18[[#This Row],[School Day]]="N",EnergyDemand__2_18[[#This Row],[Demand]],NA())</f>
        <v>#N/A</v>
      </c>
      <c r="R415" s="57" t="e">
        <f>IF(EnergyDemand__2_18[[#This Row],[Holiday]]="Y",EnergyDemand__2_18[[#This Row],[Demand]],NA())</f>
        <v>#N/A</v>
      </c>
      <c r="S415" s="57">
        <f>IF(AND( EnergyDemand__2_18[[#This Row],[Holiday]]="N", EnergyDemand__2_18[[#This Row],[Day ]] &lt;&gt; "Saturday", EnergyDemand__2_18[[#This Row],[Day ]] &lt;&gt; "Sunday"),EnergyDemand__2_18[[#This Row],[Demand]],NA())</f>
        <v>125964.185</v>
      </c>
    </row>
    <row r="416" spans="1:19" x14ac:dyDescent="0.3">
      <c r="A416" s="3">
        <v>42419</v>
      </c>
      <c r="B416" s="3" t="str">
        <f t="shared" si="6"/>
        <v>Q1-2016</v>
      </c>
      <c r="C416" t="s">
        <v>10</v>
      </c>
      <c r="D416">
        <v>8</v>
      </c>
      <c r="E416" t="s">
        <v>4</v>
      </c>
      <c r="F416">
        <v>2016</v>
      </c>
      <c r="G416">
        <v>15.8</v>
      </c>
      <c r="H416">
        <v>22</v>
      </c>
      <c r="I416">
        <v>11.2</v>
      </c>
      <c r="J416">
        <v>0.2</v>
      </c>
      <c r="K416" t="s">
        <v>22</v>
      </c>
      <c r="L416" t="s">
        <v>21</v>
      </c>
      <c r="M416" s="2">
        <v>122991.66</v>
      </c>
      <c r="N416" s="4">
        <v>43.694896810000003</v>
      </c>
      <c r="O416" s="5">
        <f>EnergyDemand__2_18[[#This Row],[Demand]]*EnergyDemand__2_18[[#This Row],[RRP AUD$]]</f>
        <v>5374107.8921906054</v>
      </c>
      <c r="P416" s="57">
        <f>IF(EnergyDemand__2_18[[#This Row],[School Day]]="Y",EnergyDemand__2_18[[#This Row],[Demand]],NA())</f>
        <v>122991.66</v>
      </c>
      <c r="Q416" s="57" t="e">
        <f>IF(EnergyDemand__2_18[[#This Row],[School Day]]="N",EnergyDemand__2_18[[#This Row],[Demand]],NA())</f>
        <v>#N/A</v>
      </c>
      <c r="R416" s="57" t="e">
        <f>IF(EnergyDemand__2_18[[#This Row],[Holiday]]="Y",EnergyDemand__2_18[[#This Row],[Demand]],NA())</f>
        <v>#N/A</v>
      </c>
      <c r="S416" s="57">
        <f>IF(AND( EnergyDemand__2_18[[#This Row],[Holiday]]="N", EnergyDemand__2_18[[#This Row],[Day ]] &lt;&gt; "Saturday", EnergyDemand__2_18[[#This Row],[Day ]] &lt;&gt; "Sunday"),EnergyDemand__2_18[[#This Row],[Demand]],NA())</f>
        <v>122991.66</v>
      </c>
    </row>
    <row r="417" spans="1:19" x14ac:dyDescent="0.3">
      <c r="A417" s="3">
        <v>42420</v>
      </c>
      <c r="B417" s="3" t="str">
        <f t="shared" si="6"/>
        <v>Q1-2016</v>
      </c>
      <c r="C417" t="s">
        <v>10</v>
      </c>
      <c r="D417">
        <v>8</v>
      </c>
      <c r="E417" t="s">
        <v>5</v>
      </c>
      <c r="F417">
        <v>2016</v>
      </c>
      <c r="G417">
        <v>15.8</v>
      </c>
      <c r="H417">
        <v>20.8</v>
      </c>
      <c r="I417">
        <v>23.8</v>
      </c>
      <c r="J417">
        <v>0</v>
      </c>
      <c r="K417" t="s">
        <v>22</v>
      </c>
      <c r="L417" t="s">
        <v>21</v>
      </c>
      <c r="M417" s="2">
        <v>105911.71</v>
      </c>
      <c r="N417" s="4">
        <v>26.30452433</v>
      </c>
      <c r="O417" s="5">
        <f>EnergyDemand__2_18[[#This Row],[Demand]]*EnergyDemand__2_18[[#This Row],[RRP AUD$]]</f>
        <v>2785957.1525269044</v>
      </c>
      <c r="P417" s="57">
        <f>IF(EnergyDemand__2_18[[#This Row],[School Day]]="Y",EnergyDemand__2_18[[#This Row],[Demand]],NA())</f>
        <v>105911.71</v>
      </c>
      <c r="Q417" s="57" t="e">
        <f>IF(EnergyDemand__2_18[[#This Row],[School Day]]="N",EnergyDemand__2_18[[#This Row],[Demand]],NA())</f>
        <v>#N/A</v>
      </c>
      <c r="R417" s="57" t="e">
        <f>IF(EnergyDemand__2_18[[#This Row],[Holiday]]="Y",EnergyDemand__2_18[[#This Row],[Demand]],NA())</f>
        <v>#N/A</v>
      </c>
      <c r="S4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18" spans="1:19" x14ac:dyDescent="0.3">
      <c r="A418" s="3">
        <v>42421</v>
      </c>
      <c r="B418" s="3" t="str">
        <f t="shared" si="6"/>
        <v>Q1-2016</v>
      </c>
      <c r="C418" t="s">
        <v>10</v>
      </c>
      <c r="D418">
        <v>8</v>
      </c>
      <c r="E418" t="s">
        <v>6</v>
      </c>
      <c r="F418">
        <v>2016</v>
      </c>
      <c r="G418">
        <v>12.6</v>
      </c>
      <c r="H418">
        <v>24.7</v>
      </c>
      <c r="I418">
        <v>26.5</v>
      </c>
      <c r="J418">
        <v>0</v>
      </c>
      <c r="K418" t="s">
        <v>22</v>
      </c>
      <c r="L418" t="s">
        <v>21</v>
      </c>
      <c r="M418" s="2">
        <v>107884.355</v>
      </c>
      <c r="N418" s="4">
        <v>24.60568176</v>
      </c>
      <c r="O418" s="5">
        <f>EnergyDemand__2_18[[#This Row],[Demand]]*EnergyDemand__2_18[[#This Row],[RRP AUD$]]</f>
        <v>2654568.1060128645</v>
      </c>
      <c r="P418" s="57">
        <f>IF(EnergyDemand__2_18[[#This Row],[School Day]]="Y",EnergyDemand__2_18[[#This Row],[Demand]],NA())</f>
        <v>107884.355</v>
      </c>
      <c r="Q418" s="57" t="e">
        <f>IF(EnergyDemand__2_18[[#This Row],[School Day]]="N",EnergyDemand__2_18[[#This Row],[Demand]],NA())</f>
        <v>#N/A</v>
      </c>
      <c r="R418" s="57" t="e">
        <f>IF(EnergyDemand__2_18[[#This Row],[Holiday]]="Y",EnergyDemand__2_18[[#This Row],[Demand]],NA())</f>
        <v>#N/A</v>
      </c>
      <c r="S4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19" spans="1:19" x14ac:dyDescent="0.3">
      <c r="A419" s="3">
        <v>42422</v>
      </c>
      <c r="B419" s="3" t="str">
        <f t="shared" si="6"/>
        <v>Q1-2016</v>
      </c>
      <c r="C419" t="s">
        <v>10</v>
      </c>
      <c r="D419">
        <v>9</v>
      </c>
      <c r="E419" t="s">
        <v>7</v>
      </c>
      <c r="F419">
        <v>2016</v>
      </c>
      <c r="G419">
        <v>15.6</v>
      </c>
      <c r="H419">
        <v>29.5</v>
      </c>
      <c r="I419">
        <v>8.4</v>
      </c>
      <c r="J419">
        <v>0</v>
      </c>
      <c r="K419" t="s">
        <v>22</v>
      </c>
      <c r="L419" t="s">
        <v>21</v>
      </c>
      <c r="M419" s="2">
        <v>130527.325</v>
      </c>
      <c r="N419" s="4">
        <v>55.280231450000002</v>
      </c>
      <c r="O419" s="5">
        <f>EnergyDemand__2_18[[#This Row],[Demand]]*EnergyDemand__2_18[[#This Row],[RRP AUD$]]</f>
        <v>7215580.7365493709</v>
      </c>
      <c r="P419" s="57">
        <f>IF(EnergyDemand__2_18[[#This Row],[School Day]]="Y",EnergyDemand__2_18[[#This Row],[Demand]],NA())</f>
        <v>130527.325</v>
      </c>
      <c r="Q419" s="57" t="e">
        <f>IF(EnergyDemand__2_18[[#This Row],[School Day]]="N",EnergyDemand__2_18[[#This Row],[Demand]],NA())</f>
        <v>#N/A</v>
      </c>
      <c r="R419" s="57" t="e">
        <f>IF(EnergyDemand__2_18[[#This Row],[Holiday]]="Y",EnergyDemand__2_18[[#This Row],[Demand]],NA())</f>
        <v>#N/A</v>
      </c>
      <c r="S419" s="57">
        <f>IF(AND( EnergyDemand__2_18[[#This Row],[Holiday]]="N", EnergyDemand__2_18[[#This Row],[Day ]] &lt;&gt; "Saturday", EnergyDemand__2_18[[#This Row],[Day ]] &lt;&gt; "Sunday"),EnergyDemand__2_18[[#This Row],[Demand]],NA())</f>
        <v>130527.325</v>
      </c>
    </row>
    <row r="420" spans="1:19" x14ac:dyDescent="0.3">
      <c r="A420" s="3">
        <v>42423</v>
      </c>
      <c r="B420" s="3" t="str">
        <f t="shared" si="6"/>
        <v>Q1-2016</v>
      </c>
      <c r="C420" t="s">
        <v>10</v>
      </c>
      <c r="D420">
        <v>9</v>
      </c>
      <c r="E420" t="s">
        <v>8</v>
      </c>
      <c r="F420">
        <v>2016</v>
      </c>
      <c r="G420">
        <v>18.100000000000001</v>
      </c>
      <c r="H420">
        <v>39.4</v>
      </c>
      <c r="I420">
        <v>19.399999999999999</v>
      </c>
      <c r="J420">
        <v>0</v>
      </c>
      <c r="K420" t="s">
        <v>22</v>
      </c>
      <c r="L420" t="s">
        <v>21</v>
      </c>
      <c r="M420" s="2">
        <v>156924.82999999999</v>
      </c>
      <c r="N420" s="4">
        <v>66.960656470000004</v>
      </c>
      <c r="O420" s="5">
        <f>EnergyDemand__2_18[[#This Row],[Demand]]*EnergyDemand__2_18[[#This Row],[RRP AUD$]]</f>
        <v>10507789.633243149</v>
      </c>
      <c r="P420" s="57">
        <f>IF(EnergyDemand__2_18[[#This Row],[School Day]]="Y",EnergyDemand__2_18[[#This Row],[Demand]],NA())</f>
        <v>156924.82999999999</v>
      </c>
      <c r="Q420" s="57" t="e">
        <f>IF(EnergyDemand__2_18[[#This Row],[School Day]]="N",EnergyDemand__2_18[[#This Row],[Demand]],NA())</f>
        <v>#N/A</v>
      </c>
      <c r="R420" s="57" t="e">
        <f>IF(EnergyDemand__2_18[[#This Row],[Holiday]]="Y",EnergyDemand__2_18[[#This Row],[Demand]],NA())</f>
        <v>#N/A</v>
      </c>
      <c r="S420" s="57">
        <f>IF(AND( EnergyDemand__2_18[[#This Row],[Holiday]]="N", EnergyDemand__2_18[[#This Row],[Day ]] &lt;&gt; "Saturday", EnergyDemand__2_18[[#This Row],[Day ]] &lt;&gt; "Sunday"),EnergyDemand__2_18[[#This Row],[Demand]],NA())</f>
        <v>156924.82999999999</v>
      </c>
    </row>
    <row r="421" spans="1:19" x14ac:dyDescent="0.3">
      <c r="A421" s="3">
        <v>42424</v>
      </c>
      <c r="B421" s="3" t="str">
        <f t="shared" si="6"/>
        <v>Q1-2016</v>
      </c>
      <c r="C421" t="s">
        <v>10</v>
      </c>
      <c r="D421">
        <v>9</v>
      </c>
      <c r="E421" t="s">
        <v>9</v>
      </c>
      <c r="F421">
        <v>2016</v>
      </c>
      <c r="G421">
        <v>22.4</v>
      </c>
      <c r="H421">
        <v>25.6</v>
      </c>
      <c r="I421">
        <v>15.8</v>
      </c>
      <c r="J421">
        <v>0</v>
      </c>
      <c r="K421" t="s">
        <v>22</v>
      </c>
      <c r="L421" t="s">
        <v>21</v>
      </c>
      <c r="M421" s="2">
        <v>152419.41500000001</v>
      </c>
      <c r="N421" s="4">
        <v>72.240699939999999</v>
      </c>
      <c r="O421" s="5">
        <f>EnergyDemand__2_18[[#This Row],[Demand]]*EnergyDemand__2_18[[#This Row],[RRP AUD$]]</f>
        <v>11010885.224045336</v>
      </c>
      <c r="P421" s="57">
        <f>IF(EnergyDemand__2_18[[#This Row],[School Day]]="Y",EnergyDemand__2_18[[#This Row],[Demand]],NA())</f>
        <v>152419.41500000001</v>
      </c>
      <c r="Q421" s="57" t="e">
        <f>IF(EnergyDemand__2_18[[#This Row],[School Day]]="N",EnergyDemand__2_18[[#This Row],[Demand]],NA())</f>
        <v>#N/A</v>
      </c>
      <c r="R421" s="57" t="e">
        <f>IF(EnergyDemand__2_18[[#This Row],[Holiday]]="Y",EnergyDemand__2_18[[#This Row],[Demand]],NA())</f>
        <v>#N/A</v>
      </c>
      <c r="S421" s="57">
        <f>IF(AND( EnergyDemand__2_18[[#This Row],[Holiday]]="N", EnergyDemand__2_18[[#This Row],[Day ]] &lt;&gt; "Saturday", EnergyDemand__2_18[[#This Row],[Day ]] &lt;&gt; "Sunday"),EnergyDemand__2_18[[#This Row],[Demand]],NA())</f>
        <v>152419.41500000001</v>
      </c>
    </row>
    <row r="422" spans="1:19" x14ac:dyDescent="0.3">
      <c r="A422" s="3">
        <v>42425</v>
      </c>
      <c r="B422" s="3" t="str">
        <f t="shared" si="6"/>
        <v>Q1-2016</v>
      </c>
      <c r="C422" t="s">
        <v>10</v>
      </c>
      <c r="D422">
        <v>9</v>
      </c>
      <c r="E422" t="s">
        <v>3</v>
      </c>
      <c r="F422">
        <v>2016</v>
      </c>
      <c r="G422">
        <v>19.600000000000001</v>
      </c>
      <c r="H422">
        <v>26.4</v>
      </c>
      <c r="I422">
        <v>13.8</v>
      </c>
      <c r="J422">
        <v>0.4</v>
      </c>
      <c r="K422" t="s">
        <v>22</v>
      </c>
      <c r="L422" t="s">
        <v>21</v>
      </c>
      <c r="M422" s="2">
        <v>138064.85500000001</v>
      </c>
      <c r="N422" s="4">
        <v>43.386786059999999</v>
      </c>
      <c r="O422" s="5">
        <f>EnergyDemand__2_18[[#This Row],[Demand]]*EnergyDemand__2_18[[#This Row],[RRP AUD$]]</f>
        <v>5990190.326289922</v>
      </c>
      <c r="P422" s="57">
        <f>IF(EnergyDemand__2_18[[#This Row],[School Day]]="Y",EnergyDemand__2_18[[#This Row],[Demand]],NA())</f>
        <v>138064.85500000001</v>
      </c>
      <c r="Q422" s="57" t="e">
        <f>IF(EnergyDemand__2_18[[#This Row],[School Day]]="N",EnergyDemand__2_18[[#This Row],[Demand]],NA())</f>
        <v>#N/A</v>
      </c>
      <c r="R422" s="57" t="e">
        <f>IF(EnergyDemand__2_18[[#This Row],[Holiday]]="Y",EnergyDemand__2_18[[#This Row],[Demand]],NA())</f>
        <v>#N/A</v>
      </c>
      <c r="S422" s="57">
        <f>IF(AND( EnergyDemand__2_18[[#This Row],[Holiday]]="N", EnergyDemand__2_18[[#This Row],[Day ]] &lt;&gt; "Saturday", EnergyDemand__2_18[[#This Row],[Day ]] &lt;&gt; "Sunday"),EnergyDemand__2_18[[#This Row],[Demand]],NA())</f>
        <v>138064.85500000001</v>
      </c>
    </row>
    <row r="423" spans="1:19" x14ac:dyDescent="0.3">
      <c r="A423" s="3">
        <v>42426</v>
      </c>
      <c r="B423" s="3" t="str">
        <f t="shared" si="6"/>
        <v>Q1-2016</v>
      </c>
      <c r="C423" t="s">
        <v>10</v>
      </c>
      <c r="D423">
        <v>9</v>
      </c>
      <c r="E423" t="s">
        <v>4</v>
      </c>
      <c r="F423">
        <v>2016</v>
      </c>
      <c r="G423">
        <v>15.5</v>
      </c>
      <c r="H423">
        <v>23.5</v>
      </c>
      <c r="I423">
        <v>19.3</v>
      </c>
      <c r="J423">
        <v>0</v>
      </c>
      <c r="K423" t="s">
        <v>22</v>
      </c>
      <c r="L423" t="s">
        <v>21</v>
      </c>
      <c r="M423" s="2">
        <v>122575.935</v>
      </c>
      <c r="N423" s="4">
        <v>35.552542870000003</v>
      </c>
      <c r="O423" s="5">
        <f>EnergyDemand__2_18[[#This Row],[Demand]]*EnergyDemand__2_18[[#This Row],[RRP AUD$]]</f>
        <v>4357886.1839178335</v>
      </c>
      <c r="P423" s="57">
        <f>IF(EnergyDemand__2_18[[#This Row],[School Day]]="Y",EnergyDemand__2_18[[#This Row],[Demand]],NA())</f>
        <v>122575.935</v>
      </c>
      <c r="Q423" s="57" t="e">
        <f>IF(EnergyDemand__2_18[[#This Row],[School Day]]="N",EnergyDemand__2_18[[#This Row],[Demand]],NA())</f>
        <v>#N/A</v>
      </c>
      <c r="R423" s="57" t="e">
        <f>IF(EnergyDemand__2_18[[#This Row],[Holiday]]="Y",EnergyDemand__2_18[[#This Row],[Demand]],NA())</f>
        <v>#N/A</v>
      </c>
      <c r="S423" s="57">
        <f>IF(AND( EnergyDemand__2_18[[#This Row],[Holiday]]="N", EnergyDemand__2_18[[#This Row],[Day ]] &lt;&gt; "Saturday", EnergyDemand__2_18[[#This Row],[Day ]] &lt;&gt; "Sunday"),EnergyDemand__2_18[[#This Row],[Demand]],NA())</f>
        <v>122575.935</v>
      </c>
    </row>
    <row r="424" spans="1:19" x14ac:dyDescent="0.3">
      <c r="A424" s="3">
        <v>42427</v>
      </c>
      <c r="B424" s="3" t="str">
        <f t="shared" si="6"/>
        <v>Q1-2016</v>
      </c>
      <c r="C424" t="s">
        <v>10</v>
      </c>
      <c r="D424">
        <v>9</v>
      </c>
      <c r="E424" t="s">
        <v>5</v>
      </c>
      <c r="F424">
        <v>2016</v>
      </c>
      <c r="G424">
        <v>17.7</v>
      </c>
      <c r="H424">
        <v>22.2</v>
      </c>
      <c r="I424">
        <v>17.7</v>
      </c>
      <c r="J424">
        <v>0</v>
      </c>
      <c r="K424" t="s">
        <v>22</v>
      </c>
      <c r="L424" t="s">
        <v>21</v>
      </c>
      <c r="M424" s="2">
        <v>110545.84</v>
      </c>
      <c r="N424" s="4">
        <v>32.105705630000003</v>
      </c>
      <c r="O424" s="5">
        <f>EnergyDemand__2_18[[#This Row],[Demand]]*EnergyDemand__2_18[[#This Row],[RRP AUD$]]</f>
        <v>3549152.1976610795</v>
      </c>
      <c r="P424" s="57">
        <f>IF(EnergyDemand__2_18[[#This Row],[School Day]]="Y",EnergyDemand__2_18[[#This Row],[Demand]],NA())</f>
        <v>110545.84</v>
      </c>
      <c r="Q424" s="57" t="e">
        <f>IF(EnergyDemand__2_18[[#This Row],[School Day]]="N",EnergyDemand__2_18[[#This Row],[Demand]],NA())</f>
        <v>#N/A</v>
      </c>
      <c r="R424" s="57" t="e">
        <f>IF(EnergyDemand__2_18[[#This Row],[Holiday]]="Y",EnergyDemand__2_18[[#This Row],[Demand]],NA())</f>
        <v>#N/A</v>
      </c>
      <c r="S4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25" spans="1:19" x14ac:dyDescent="0.3">
      <c r="A425" s="3">
        <v>42428</v>
      </c>
      <c r="B425" s="3" t="str">
        <f t="shared" si="6"/>
        <v>Q1-2016</v>
      </c>
      <c r="C425" t="s">
        <v>10</v>
      </c>
      <c r="D425">
        <v>9</v>
      </c>
      <c r="E425" t="s">
        <v>6</v>
      </c>
      <c r="F425">
        <v>2016</v>
      </c>
      <c r="G425">
        <v>17.7</v>
      </c>
      <c r="H425">
        <v>22.7</v>
      </c>
      <c r="I425">
        <v>21.5</v>
      </c>
      <c r="J425">
        <v>0</v>
      </c>
      <c r="K425" t="s">
        <v>22</v>
      </c>
      <c r="L425" t="s">
        <v>21</v>
      </c>
      <c r="M425" s="2">
        <v>105781.985</v>
      </c>
      <c r="N425" s="4">
        <v>30.398442679999999</v>
      </c>
      <c r="O425" s="5">
        <f>EnergyDemand__2_18[[#This Row],[Demand]]*EnergyDemand__2_18[[#This Row],[RRP AUD$]]</f>
        <v>3215607.6075991197</v>
      </c>
      <c r="P425" s="57">
        <f>IF(EnergyDemand__2_18[[#This Row],[School Day]]="Y",EnergyDemand__2_18[[#This Row],[Demand]],NA())</f>
        <v>105781.985</v>
      </c>
      <c r="Q425" s="57" t="e">
        <f>IF(EnergyDemand__2_18[[#This Row],[School Day]]="N",EnergyDemand__2_18[[#This Row],[Demand]],NA())</f>
        <v>#N/A</v>
      </c>
      <c r="R425" s="57" t="e">
        <f>IF(EnergyDemand__2_18[[#This Row],[Holiday]]="Y",EnergyDemand__2_18[[#This Row],[Demand]],NA())</f>
        <v>#N/A</v>
      </c>
      <c r="S4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26" spans="1:19" x14ac:dyDescent="0.3">
      <c r="A426" s="3">
        <v>42429</v>
      </c>
      <c r="B426" s="3" t="str">
        <f t="shared" si="6"/>
        <v>Q1-2016</v>
      </c>
      <c r="C426" t="s">
        <v>10</v>
      </c>
      <c r="D426">
        <v>10</v>
      </c>
      <c r="E426" t="s">
        <v>7</v>
      </c>
      <c r="F426">
        <v>2016</v>
      </c>
      <c r="G426">
        <v>15</v>
      </c>
      <c r="H426">
        <v>23.7</v>
      </c>
      <c r="I426">
        <v>18.2</v>
      </c>
      <c r="J426">
        <v>0</v>
      </c>
      <c r="K426" t="s">
        <v>22</v>
      </c>
      <c r="L426" t="s">
        <v>21</v>
      </c>
      <c r="M426" s="2">
        <v>125400.08</v>
      </c>
      <c r="N426" s="4">
        <v>41.258079010000003</v>
      </c>
      <c r="O426" s="5">
        <f>EnergyDemand__2_18[[#This Row],[Demand]]*EnergyDemand__2_18[[#This Row],[RRP AUD$]]</f>
        <v>5173766.4085003212</v>
      </c>
      <c r="P426" s="57">
        <f>IF(EnergyDemand__2_18[[#This Row],[School Day]]="Y",EnergyDemand__2_18[[#This Row],[Demand]],NA())</f>
        <v>125400.08</v>
      </c>
      <c r="Q426" s="57" t="e">
        <f>IF(EnergyDemand__2_18[[#This Row],[School Day]]="N",EnergyDemand__2_18[[#This Row],[Demand]],NA())</f>
        <v>#N/A</v>
      </c>
      <c r="R426" s="57" t="e">
        <f>IF(EnergyDemand__2_18[[#This Row],[Holiday]]="Y",EnergyDemand__2_18[[#This Row],[Demand]],NA())</f>
        <v>#N/A</v>
      </c>
      <c r="S426" s="57">
        <f>IF(AND( EnergyDemand__2_18[[#This Row],[Holiday]]="N", EnergyDemand__2_18[[#This Row],[Day ]] &lt;&gt; "Saturday", EnergyDemand__2_18[[#This Row],[Day ]] &lt;&gt; "Sunday"),EnergyDemand__2_18[[#This Row],[Demand]],NA())</f>
        <v>125400.08</v>
      </c>
    </row>
    <row r="427" spans="1:19" x14ac:dyDescent="0.3">
      <c r="A427" s="3">
        <v>42430</v>
      </c>
      <c r="B427" s="3" t="str">
        <f t="shared" si="6"/>
        <v>Q1-2016</v>
      </c>
      <c r="C427" t="s">
        <v>11</v>
      </c>
      <c r="D427">
        <v>10</v>
      </c>
      <c r="E427" t="s">
        <v>8</v>
      </c>
      <c r="F427">
        <v>2016</v>
      </c>
      <c r="G427">
        <v>17.3</v>
      </c>
      <c r="H427">
        <v>33.700000000000003</v>
      </c>
      <c r="I427">
        <v>23.4</v>
      </c>
      <c r="J427">
        <v>0</v>
      </c>
      <c r="K427" t="s">
        <v>22</v>
      </c>
      <c r="L427" t="s">
        <v>21</v>
      </c>
      <c r="M427" s="2">
        <v>142242.595</v>
      </c>
      <c r="N427" s="4">
        <v>96.287619219999996</v>
      </c>
      <c r="O427" s="5">
        <f>EnergyDemand__2_18[[#This Row],[Demand]]*EnergyDemand__2_18[[#This Row],[RRP AUD$]]</f>
        <v>13696200.824224675</v>
      </c>
      <c r="P427" s="57">
        <f>IF(EnergyDemand__2_18[[#This Row],[School Day]]="Y",EnergyDemand__2_18[[#This Row],[Demand]],NA())</f>
        <v>142242.595</v>
      </c>
      <c r="Q427" s="57" t="e">
        <f>IF(EnergyDemand__2_18[[#This Row],[School Day]]="N",EnergyDemand__2_18[[#This Row],[Demand]],NA())</f>
        <v>#N/A</v>
      </c>
      <c r="R427" s="57" t="e">
        <f>IF(EnergyDemand__2_18[[#This Row],[Holiday]]="Y",EnergyDemand__2_18[[#This Row],[Demand]],NA())</f>
        <v>#N/A</v>
      </c>
      <c r="S427" s="57">
        <f>IF(AND( EnergyDemand__2_18[[#This Row],[Holiday]]="N", EnergyDemand__2_18[[#This Row],[Day ]] &lt;&gt; "Saturday", EnergyDemand__2_18[[#This Row],[Day ]] &lt;&gt; "Sunday"),EnergyDemand__2_18[[#This Row],[Demand]],NA())</f>
        <v>142242.595</v>
      </c>
    </row>
    <row r="428" spans="1:19" x14ac:dyDescent="0.3">
      <c r="A428" s="3">
        <v>42431</v>
      </c>
      <c r="B428" s="3" t="str">
        <f t="shared" si="6"/>
        <v>Q1-2016</v>
      </c>
      <c r="C428" t="s">
        <v>11</v>
      </c>
      <c r="D428">
        <v>10</v>
      </c>
      <c r="E428" t="s">
        <v>9</v>
      </c>
      <c r="F428">
        <v>2016</v>
      </c>
      <c r="G428">
        <v>17.600000000000001</v>
      </c>
      <c r="H428">
        <v>34.700000000000003</v>
      </c>
      <c r="I428">
        <v>22.6</v>
      </c>
      <c r="J428">
        <v>0</v>
      </c>
      <c r="K428" t="s">
        <v>22</v>
      </c>
      <c r="L428" t="s">
        <v>21</v>
      </c>
      <c r="M428" s="2">
        <v>145182.98000000001</v>
      </c>
      <c r="N428" s="4">
        <v>53.911071139999997</v>
      </c>
      <c r="O428" s="5">
        <f>EnergyDemand__2_18[[#This Row],[Demand]]*EnergyDemand__2_18[[#This Row],[RRP AUD$]]</f>
        <v>7826969.963097197</v>
      </c>
      <c r="P428" s="57">
        <f>IF(EnergyDemand__2_18[[#This Row],[School Day]]="Y",EnergyDemand__2_18[[#This Row],[Demand]],NA())</f>
        <v>145182.98000000001</v>
      </c>
      <c r="Q428" s="57" t="e">
        <f>IF(EnergyDemand__2_18[[#This Row],[School Day]]="N",EnergyDemand__2_18[[#This Row],[Demand]],NA())</f>
        <v>#N/A</v>
      </c>
      <c r="R428" s="57" t="e">
        <f>IF(EnergyDemand__2_18[[#This Row],[Holiday]]="Y",EnergyDemand__2_18[[#This Row],[Demand]],NA())</f>
        <v>#N/A</v>
      </c>
      <c r="S428" s="57">
        <f>IF(AND( EnergyDemand__2_18[[#This Row],[Holiday]]="N", EnergyDemand__2_18[[#This Row],[Day ]] &lt;&gt; "Saturday", EnergyDemand__2_18[[#This Row],[Day ]] &lt;&gt; "Sunday"),EnergyDemand__2_18[[#This Row],[Demand]],NA())</f>
        <v>145182.98000000001</v>
      </c>
    </row>
    <row r="429" spans="1:19" x14ac:dyDescent="0.3">
      <c r="A429" s="3">
        <v>42432</v>
      </c>
      <c r="B429" s="3" t="str">
        <f t="shared" si="6"/>
        <v>Q1-2016</v>
      </c>
      <c r="C429" t="s">
        <v>11</v>
      </c>
      <c r="D429">
        <v>10</v>
      </c>
      <c r="E429" t="s">
        <v>3</v>
      </c>
      <c r="F429">
        <v>2016</v>
      </c>
      <c r="G429">
        <v>17.399999999999999</v>
      </c>
      <c r="H429">
        <v>23.9</v>
      </c>
      <c r="I429">
        <v>21.8</v>
      </c>
      <c r="J429">
        <v>0.2</v>
      </c>
      <c r="K429" t="s">
        <v>22</v>
      </c>
      <c r="L429" t="s">
        <v>21</v>
      </c>
      <c r="M429" s="2">
        <v>136226.12</v>
      </c>
      <c r="N429" s="4">
        <v>49.552162510000002</v>
      </c>
      <c r="O429" s="5">
        <f>EnergyDemand__2_18[[#This Row],[Demand]]*EnergyDemand__2_18[[#This Row],[RRP AUD$]]</f>
        <v>6750298.8363467613</v>
      </c>
      <c r="P429" s="57">
        <f>IF(EnergyDemand__2_18[[#This Row],[School Day]]="Y",EnergyDemand__2_18[[#This Row],[Demand]],NA())</f>
        <v>136226.12</v>
      </c>
      <c r="Q429" s="57" t="e">
        <f>IF(EnergyDemand__2_18[[#This Row],[School Day]]="N",EnergyDemand__2_18[[#This Row],[Demand]],NA())</f>
        <v>#N/A</v>
      </c>
      <c r="R429" s="57" t="e">
        <f>IF(EnergyDemand__2_18[[#This Row],[Holiday]]="Y",EnergyDemand__2_18[[#This Row],[Demand]],NA())</f>
        <v>#N/A</v>
      </c>
      <c r="S429" s="57">
        <f>IF(AND( EnergyDemand__2_18[[#This Row],[Holiday]]="N", EnergyDemand__2_18[[#This Row],[Day ]] &lt;&gt; "Saturday", EnergyDemand__2_18[[#This Row],[Day ]] &lt;&gt; "Sunday"),EnergyDemand__2_18[[#This Row],[Demand]],NA())</f>
        <v>136226.12</v>
      </c>
    </row>
    <row r="430" spans="1:19" x14ac:dyDescent="0.3">
      <c r="A430" s="3">
        <v>42433</v>
      </c>
      <c r="B430" s="3" t="str">
        <f t="shared" si="6"/>
        <v>Q1-2016</v>
      </c>
      <c r="C430" t="s">
        <v>11</v>
      </c>
      <c r="D430">
        <v>10</v>
      </c>
      <c r="E430" t="s">
        <v>4</v>
      </c>
      <c r="F430">
        <v>2016</v>
      </c>
      <c r="G430">
        <v>16.5</v>
      </c>
      <c r="H430">
        <v>33</v>
      </c>
      <c r="I430">
        <v>21.2</v>
      </c>
      <c r="J430">
        <v>0.2</v>
      </c>
      <c r="K430" t="s">
        <v>22</v>
      </c>
      <c r="L430" t="s">
        <v>21</v>
      </c>
      <c r="M430" s="2">
        <v>149376.57</v>
      </c>
      <c r="N430" s="4">
        <v>43.227417260000003</v>
      </c>
      <c r="O430" s="5">
        <f>EnergyDemand__2_18[[#This Row],[Demand]]*EnergyDemand__2_18[[#This Row],[RRP AUD$]]</f>
        <v>6457163.3202575985</v>
      </c>
      <c r="P430" s="57">
        <f>IF(EnergyDemand__2_18[[#This Row],[School Day]]="Y",EnergyDemand__2_18[[#This Row],[Demand]],NA())</f>
        <v>149376.57</v>
      </c>
      <c r="Q430" s="57" t="e">
        <f>IF(EnergyDemand__2_18[[#This Row],[School Day]]="N",EnergyDemand__2_18[[#This Row],[Demand]],NA())</f>
        <v>#N/A</v>
      </c>
      <c r="R430" s="57" t="e">
        <f>IF(EnergyDemand__2_18[[#This Row],[Holiday]]="Y",EnergyDemand__2_18[[#This Row],[Demand]],NA())</f>
        <v>#N/A</v>
      </c>
      <c r="S430" s="57">
        <f>IF(AND( EnergyDemand__2_18[[#This Row],[Holiday]]="N", EnergyDemand__2_18[[#This Row],[Day ]] &lt;&gt; "Saturday", EnergyDemand__2_18[[#This Row],[Day ]] &lt;&gt; "Sunday"),EnergyDemand__2_18[[#This Row],[Demand]],NA())</f>
        <v>149376.57</v>
      </c>
    </row>
    <row r="431" spans="1:19" x14ac:dyDescent="0.3">
      <c r="A431" s="3">
        <v>42434</v>
      </c>
      <c r="B431" s="3" t="str">
        <f t="shared" si="6"/>
        <v>Q1-2016</v>
      </c>
      <c r="C431" t="s">
        <v>11</v>
      </c>
      <c r="D431">
        <v>10</v>
      </c>
      <c r="E431" t="s">
        <v>5</v>
      </c>
      <c r="F431">
        <v>2016</v>
      </c>
      <c r="G431">
        <v>20.399999999999999</v>
      </c>
      <c r="H431">
        <v>23.7</v>
      </c>
      <c r="I431">
        <v>11.4</v>
      </c>
      <c r="J431">
        <v>1.2</v>
      </c>
      <c r="K431" t="s">
        <v>22</v>
      </c>
      <c r="L431" t="s">
        <v>21</v>
      </c>
      <c r="M431" s="2">
        <v>124692.315</v>
      </c>
      <c r="N431" s="4">
        <v>37.425385800000001</v>
      </c>
      <c r="O431" s="5">
        <f>EnergyDemand__2_18[[#This Row],[Demand]]*EnergyDemand__2_18[[#This Row],[RRP AUD$]]</f>
        <v>4666657.9951701276</v>
      </c>
      <c r="P431" s="57">
        <f>IF(EnergyDemand__2_18[[#This Row],[School Day]]="Y",EnergyDemand__2_18[[#This Row],[Demand]],NA())</f>
        <v>124692.315</v>
      </c>
      <c r="Q431" s="57" t="e">
        <f>IF(EnergyDemand__2_18[[#This Row],[School Day]]="N",EnergyDemand__2_18[[#This Row],[Demand]],NA())</f>
        <v>#N/A</v>
      </c>
      <c r="R431" s="57" t="e">
        <f>IF(EnergyDemand__2_18[[#This Row],[Holiday]]="Y",EnergyDemand__2_18[[#This Row],[Demand]],NA())</f>
        <v>#N/A</v>
      </c>
      <c r="S4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32" spans="1:19" x14ac:dyDescent="0.3">
      <c r="A432" s="3">
        <v>42435</v>
      </c>
      <c r="B432" s="3" t="str">
        <f t="shared" si="6"/>
        <v>Q1-2016</v>
      </c>
      <c r="C432" t="s">
        <v>11</v>
      </c>
      <c r="D432">
        <v>10</v>
      </c>
      <c r="E432" t="s">
        <v>6</v>
      </c>
      <c r="F432">
        <v>2016</v>
      </c>
      <c r="G432">
        <v>17.399999999999999</v>
      </c>
      <c r="H432">
        <v>25.2</v>
      </c>
      <c r="I432">
        <v>21.3</v>
      </c>
      <c r="J432">
        <v>0</v>
      </c>
      <c r="K432" t="s">
        <v>22</v>
      </c>
      <c r="L432" t="s">
        <v>21</v>
      </c>
      <c r="M432" s="2">
        <v>117707.95</v>
      </c>
      <c r="N432" s="4">
        <v>41.320647800000003</v>
      </c>
      <c r="O432" s="5">
        <f>EnergyDemand__2_18[[#This Row],[Demand]]*EnergyDemand__2_18[[#This Row],[RRP AUD$]]</f>
        <v>4863768.7452100106</v>
      </c>
      <c r="P432" s="57">
        <f>IF(EnergyDemand__2_18[[#This Row],[School Day]]="Y",EnergyDemand__2_18[[#This Row],[Demand]],NA())</f>
        <v>117707.95</v>
      </c>
      <c r="Q432" s="57" t="e">
        <f>IF(EnergyDemand__2_18[[#This Row],[School Day]]="N",EnergyDemand__2_18[[#This Row],[Demand]],NA())</f>
        <v>#N/A</v>
      </c>
      <c r="R432" s="57" t="e">
        <f>IF(EnergyDemand__2_18[[#This Row],[Holiday]]="Y",EnergyDemand__2_18[[#This Row],[Demand]],NA())</f>
        <v>#N/A</v>
      </c>
      <c r="S4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33" spans="1:19" x14ac:dyDescent="0.3">
      <c r="A433" s="3">
        <v>42436</v>
      </c>
      <c r="B433" s="3" t="str">
        <f t="shared" si="6"/>
        <v>Q1-2016</v>
      </c>
      <c r="C433" t="s">
        <v>11</v>
      </c>
      <c r="D433">
        <v>11</v>
      </c>
      <c r="E433" t="s">
        <v>7</v>
      </c>
      <c r="F433">
        <v>2016</v>
      </c>
      <c r="G433">
        <v>18.600000000000001</v>
      </c>
      <c r="H433">
        <v>24.9</v>
      </c>
      <c r="I433">
        <v>7.9</v>
      </c>
      <c r="J433">
        <v>3.2</v>
      </c>
      <c r="K433" t="s">
        <v>22</v>
      </c>
      <c r="L433" t="s">
        <v>21</v>
      </c>
      <c r="M433" s="2">
        <v>131465.82500000001</v>
      </c>
      <c r="N433" s="4">
        <v>41.149502560000002</v>
      </c>
      <c r="O433" s="5">
        <f>EnergyDemand__2_18[[#This Row],[Demand]]*EnergyDemand__2_18[[#This Row],[RRP AUD$]]</f>
        <v>5409753.3023900129</v>
      </c>
      <c r="P433" s="57">
        <f>IF(EnergyDemand__2_18[[#This Row],[School Day]]="Y",EnergyDemand__2_18[[#This Row],[Demand]],NA())</f>
        <v>131465.82500000001</v>
      </c>
      <c r="Q433" s="57" t="e">
        <f>IF(EnergyDemand__2_18[[#This Row],[School Day]]="N",EnergyDemand__2_18[[#This Row],[Demand]],NA())</f>
        <v>#N/A</v>
      </c>
      <c r="R433" s="57" t="e">
        <f>IF(EnergyDemand__2_18[[#This Row],[Holiday]]="Y",EnergyDemand__2_18[[#This Row],[Demand]],NA())</f>
        <v>#N/A</v>
      </c>
      <c r="S433" s="57">
        <f>IF(AND( EnergyDemand__2_18[[#This Row],[Holiday]]="N", EnergyDemand__2_18[[#This Row],[Day ]] &lt;&gt; "Saturday", EnergyDemand__2_18[[#This Row],[Day ]] &lt;&gt; "Sunday"),EnergyDemand__2_18[[#This Row],[Demand]],NA())</f>
        <v>131465.82500000001</v>
      </c>
    </row>
    <row r="434" spans="1:19" x14ac:dyDescent="0.3">
      <c r="A434" s="3">
        <v>42437</v>
      </c>
      <c r="B434" s="3" t="str">
        <f t="shared" si="6"/>
        <v>Q1-2016</v>
      </c>
      <c r="C434" t="s">
        <v>11</v>
      </c>
      <c r="D434">
        <v>11</v>
      </c>
      <c r="E434" t="s">
        <v>8</v>
      </c>
      <c r="F434">
        <v>2016</v>
      </c>
      <c r="G434">
        <v>19.899999999999999</v>
      </c>
      <c r="H434">
        <v>38.9</v>
      </c>
      <c r="I434">
        <v>20.8</v>
      </c>
      <c r="J434">
        <v>0.6</v>
      </c>
      <c r="K434" t="s">
        <v>22</v>
      </c>
      <c r="L434" t="s">
        <v>21</v>
      </c>
      <c r="M434" s="2">
        <v>160285.01500000001</v>
      </c>
      <c r="N434" s="4">
        <v>253.0320323</v>
      </c>
      <c r="O434" s="5">
        <f>EnergyDemand__2_18[[#This Row],[Demand]]*EnergyDemand__2_18[[#This Row],[RRP AUD$]]</f>
        <v>40557243.09268599</v>
      </c>
      <c r="P434" s="57">
        <f>IF(EnergyDemand__2_18[[#This Row],[School Day]]="Y",EnergyDemand__2_18[[#This Row],[Demand]],NA())</f>
        <v>160285.01500000001</v>
      </c>
      <c r="Q434" s="57" t="e">
        <f>IF(EnergyDemand__2_18[[#This Row],[School Day]]="N",EnergyDemand__2_18[[#This Row],[Demand]],NA())</f>
        <v>#N/A</v>
      </c>
      <c r="R434" s="57" t="e">
        <f>IF(EnergyDemand__2_18[[#This Row],[Holiday]]="Y",EnergyDemand__2_18[[#This Row],[Demand]],NA())</f>
        <v>#N/A</v>
      </c>
      <c r="S434" s="57">
        <f>IF(AND( EnergyDemand__2_18[[#This Row],[Holiday]]="N", EnergyDemand__2_18[[#This Row],[Day ]] &lt;&gt; "Saturday", EnergyDemand__2_18[[#This Row],[Day ]] &lt;&gt; "Sunday"),EnergyDemand__2_18[[#This Row],[Demand]],NA())</f>
        <v>160285.01500000001</v>
      </c>
    </row>
    <row r="435" spans="1:19" x14ac:dyDescent="0.3">
      <c r="A435" s="3">
        <v>42438</v>
      </c>
      <c r="B435" s="3" t="str">
        <f t="shared" si="6"/>
        <v>Q1-2016</v>
      </c>
      <c r="C435" t="s">
        <v>11</v>
      </c>
      <c r="D435">
        <v>11</v>
      </c>
      <c r="E435" t="s">
        <v>9</v>
      </c>
      <c r="F435">
        <v>2016</v>
      </c>
      <c r="G435">
        <v>20.8</v>
      </c>
      <c r="H435">
        <v>28.5</v>
      </c>
      <c r="I435">
        <v>10.8</v>
      </c>
      <c r="J435">
        <v>0</v>
      </c>
      <c r="K435" t="s">
        <v>22</v>
      </c>
      <c r="L435" t="s">
        <v>21</v>
      </c>
      <c r="M435" s="2">
        <v>152599.125</v>
      </c>
      <c r="N435" s="4">
        <v>66.411603389999996</v>
      </c>
      <c r="O435" s="5">
        <f>EnergyDemand__2_18[[#This Row],[Demand]]*EnergyDemand__2_18[[#This Row],[RRP AUD$]]</f>
        <v>10134352.567161033</v>
      </c>
      <c r="P435" s="57">
        <f>IF(EnergyDemand__2_18[[#This Row],[School Day]]="Y",EnergyDemand__2_18[[#This Row],[Demand]],NA())</f>
        <v>152599.125</v>
      </c>
      <c r="Q435" s="57" t="e">
        <f>IF(EnergyDemand__2_18[[#This Row],[School Day]]="N",EnergyDemand__2_18[[#This Row],[Demand]],NA())</f>
        <v>#N/A</v>
      </c>
      <c r="R435" s="57" t="e">
        <f>IF(EnergyDemand__2_18[[#This Row],[Holiday]]="Y",EnergyDemand__2_18[[#This Row],[Demand]],NA())</f>
        <v>#N/A</v>
      </c>
      <c r="S435" s="57">
        <f>IF(AND( EnergyDemand__2_18[[#This Row],[Holiday]]="N", EnergyDemand__2_18[[#This Row],[Day ]] &lt;&gt; "Saturday", EnergyDemand__2_18[[#This Row],[Day ]] &lt;&gt; "Sunday"),EnergyDemand__2_18[[#This Row],[Demand]],NA())</f>
        <v>152599.125</v>
      </c>
    </row>
    <row r="436" spans="1:19" x14ac:dyDescent="0.3">
      <c r="A436" s="3">
        <v>42439</v>
      </c>
      <c r="B436" s="3" t="str">
        <f t="shared" si="6"/>
        <v>Q1-2016</v>
      </c>
      <c r="C436" t="s">
        <v>11</v>
      </c>
      <c r="D436">
        <v>11</v>
      </c>
      <c r="E436" t="s">
        <v>3</v>
      </c>
      <c r="F436">
        <v>2016</v>
      </c>
      <c r="G436">
        <v>18.100000000000001</v>
      </c>
      <c r="H436">
        <v>22.1</v>
      </c>
      <c r="I436">
        <v>3.9</v>
      </c>
      <c r="J436">
        <v>0.6</v>
      </c>
      <c r="K436" t="s">
        <v>22</v>
      </c>
      <c r="L436" t="s">
        <v>21</v>
      </c>
      <c r="M436" s="2">
        <v>135635.70499999999</v>
      </c>
      <c r="N436" s="4">
        <v>46.521612349999998</v>
      </c>
      <c r="O436" s="5">
        <f>EnergyDemand__2_18[[#This Row],[Demand]]*EnergyDemand__2_18[[#This Row],[RRP AUD$]]</f>
        <v>6309991.6888289563</v>
      </c>
      <c r="P436" s="57">
        <f>IF(EnergyDemand__2_18[[#This Row],[School Day]]="Y",EnergyDemand__2_18[[#This Row],[Demand]],NA())</f>
        <v>135635.70499999999</v>
      </c>
      <c r="Q436" s="57" t="e">
        <f>IF(EnergyDemand__2_18[[#This Row],[School Day]]="N",EnergyDemand__2_18[[#This Row],[Demand]],NA())</f>
        <v>#N/A</v>
      </c>
      <c r="R436" s="57" t="e">
        <f>IF(EnergyDemand__2_18[[#This Row],[Holiday]]="Y",EnergyDemand__2_18[[#This Row],[Demand]],NA())</f>
        <v>#N/A</v>
      </c>
      <c r="S436" s="57">
        <f>IF(AND( EnergyDemand__2_18[[#This Row],[Holiday]]="N", EnergyDemand__2_18[[#This Row],[Day ]] &lt;&gt; "Saturday", EnergyDemand__2_18[[#This Row],[Day ]] &lt;&gt; "Sunday"),EnergyDemand__2_18[[#This Row],[Demand]],NA())</f>
        <v>135635.70499999999</v>
      </c>
    </row>
    <row r="437" spans="1:19" x14ac:dyDescent="0.3">
      <c r="A437" s="3">
        <v>42440</v>
      </c>
      <c r="B437" s="3" t="str">
        <f t="shared" si="6"/>
        <v>Q1-2016</v>
      </c>
      <c r="C437" t="s">
        <v>11</v>
      </c>
      <c r="D437">
        <v>11</v>
      </c>
      <c r="E437" t="s">
        <v>4</v>
      </c>
      <c r="F437">
        <v>2016</v>
      </c>
      <c r="G437">
        <v>18.8</v>
      </c>
      <c r="H437">
        <v>26.1</v>
      </c>
      <c r="I437">
        <v>19.600000000000001</v>
      </c>
      <c r="J437">
        <v>8.4</v>
      </c>
      <c r="K437" t="s">
        <v>22</v>
      </c>
      <c r="L437" t="s">
        <v>21</v>
      </c>
      <c r="M437" s="2">
        <v>141414.35</v>
      </c>
      <c r="N437" s="4">
        <v>49.793533140000001</v>
      </c>
      <c r="O437" s="5">
        <f>EnergyDemand__2_18[[#This Row],[Demand]]*EnergyDemand__2_18[[#This Row],[RRP AUD$]]</f>
        <v>7041520.123196559</v>
      </c>
      <c r="P437" s="57">
        <f>IF(EnergyDemand__2_18[[#This Row],[School Day]]="Y",EnergyDemand__2_18[[#This Row],[Demand]],NA())</f>
        <v>141414.35</v>
      </c>
      <c r="Q437" s="57" t="e">
        <f>IF(EnergyDemand__2_18[[#This Row],[School Day]]="N",EnergyDemand__2_18[[#This Row],[Demand]],NA())</f>
        <v>#N/A</v>
      </c>
      <c r="R437" s="57" t="e">
        <f>IF(EnergyDemand__2_18[[#This Row],[Holiday]]="Y",EnergyDemand__2_18[[#This Row],[Demand]],NA())</f>
        <v>#N/A</v>
      </c>
      <c r="S437" s="57">
        <f>IF(AND( EnergyDemand__2_18[[#This Row],[Holiday]]="N", EnergyDemand__2_18[[#This Row],[Day ]] &lt;&gt; "Saturday", EnergyDemand__2_18[[#This Row],[Day ]] &lt;&gt; "Sunday"),EnergyDemand__2_18[[#This Row],[Demand]],NA())</f>
        <v>141414.35</v>
      </c>
    </row>
    <row r="438" spans="1:19" x14ac:dyDescent="0.3">
      <c r="A438" s="3">
        <v>42441</v>
      </c>
      <c r="B438" s="3" t="str">
        <f t="shared" si="6"/>
        <v>Q1-2016</v>
      </c>
      <c r="C438" t="s">
        <v>11</v>
      </c>
      <c r="D438">
        <v>11</v>
      </c>
      <c r="E438" t="s">
        <v>5</v>
      </c>
      <c r="F438">
        <v>2016</v>
      </c>
      <c r="G438">
        <v>18.7</v>
      </c>
      <c r="H438">
        <v>22.3</v>
      </c>
      <c r="I438">
        <v>7</v>
      </c>
      <c r="J438">
        <v>0.2</v>
      </c>
      <c r="K438" t="s">
        <v>22</v>
      </c>
      <c r="L438" t="s">
        <v>21</v>
      </c>
      <c r="M438" s="2">
        <v>119690.755</v>
      </c>
      <c r="N438" s="4">
        <v>37.321013860000001</v>
      </c>
      <c r="O438" s="5">
        <f>EnergyDemand__2_18[[#This Row],[Demand]]*EnergyDemand__2_18[[#This Row],[RRP AUD$]]</f>
        <v>4466980.3262688648</v>
      </c>
      <c r="P438" s="57">
        <f>IF(EnergyDemand__2_18[[#This Row],[School Day]]="Y",EnergyDemand__2_18[[#This Row],[Demand]],NA())</f>
        <v>119690.755</v>
      </c>
      <c r="Q438" s="57" t="e">
        <f>IF(EnergyDemand__2_18[[#This Row],[School Day]]="N",EnergyDemand__2_18[[#This Row],[Demand]],NA())</f>
        <v>#N/A</v>
      </c>
      <c r="R438" s="57" t="e">
        <f>IF(EnergyDemand__2_18[[#This Row],[Holiday]]="Y",EnergyDemand__2_18[[#This Row],[Demand]],NA())</f>
        <v>#N/A</v>
      </c>
      <c r="S4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39" spans="1:19" x14ac:dyDescent="0.3">
      <c r="A439" s="3">
        <v>42442</v>
      </c>
      <c r="B439" s="3" t="str">
        <f t="shared" si="6"/>
        <v>Q1-2016</v>
      </c>
      <c r="C439" t="s">
        <v>11</v>
      </c>
      <c r="D439">
        <v>11</v>
      </c>
      <c r="E439" t="s">
        <v>6</v>
      </c>
      <c r="F439">
        <v>2016</v>
      </c>
      <c r="G439">
        <v>17.7</v>
      </c>
      <c r="H439">
        <v>23.2</v>
      </c>
      <c r="I439">
        <v>13.8</v>
      </c>
      <c r="J439">
        <v>0</v>
      </c>
      <c r="K439" t="s">
        <v>22</v>
      </c>
      <c r="L439" t="s">
        <v>21</v>
      </c>
      <c r="M439" s="2">
        <v>111329.62</v>
      </c>
      <c r="N439" s="4">
        <v>30.086962100000001</v>
      </c>
      <c r="O439" s="5">
        <f>EnergyDemand__2_18[[#This Row],[Demand]]*EnergyDemand__2_18[[#This Row],[RRP AUD$]]</f>
        <v>3349570.0575474021</v>
      </c>
      <c r="P439" s="57">
        <f>IF(EnergyDemand__2_18[[#This Row],[School Day]]="Y",EnergyDemand__2_18[[#This Row],[Demand]],NA())</f>
        <v>111329.62</v>
      </c>
      <c r="Q439" s="57" t="e">
        <f>IF(EnergyDemand__2_18[[#This Row],[School Day]]="N",EnergyDemand__2_18[[#This Row],[Demand]],NA())</f>
        <v>#N/A</v>
      </c>
      <c r="R439" s="57" t="e">
        <f>IF(EnergyDemand__2_18[[#This Row],[Holiday]]="Y",EnergyDemand__2_18[[#This Row],[Demand]],NA())</f>
        <v>#N/A</v>
      </c>
      <c r="S4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40" spans="1:19" x14ac:dyDescent="0.3">
      <c r="A440" s="3">
        <v>42443</v>
      </c>
      <c r="B440" s="3" t="str">
        <f t="shared" si="6"/>
        <v>Q1-2016</v>
      </c>
      <c r="C440" t="s">
        <v>11</v>
      </c>
      <c r="D440">
        <v>12</v>
      </c>
      <c r="E440" t="s">
        <v>7</v>
      </c>
      <c r="F440">
        <v>2016</v>
      </c>
      <c r="G440">
        <v>18.399999999999999</v>
      </c>
      <c r="H440">
        <v>21.3</v>
      </c>
      <c r="I440">
        <v>10.6</v>
      </c>
      <c r="J440">
        <v>0</v>
      </c>
      <c r="K440" t="s">
        <v>22</v>
      </c>
      <c r="L440" t="s">
        <v>22</v>
      </c>
      <c r="M440" s="2">
        <v>105388.57</v>
      </c>
      <c r="N440" s="4">
        <v>24.794429990000001</v>
      </c>
      <c r="O440" s="5">
        <f>EnergyDemand__2_18[[#This Row],[Demand]]*EnergyDemand__2_18[[#This Row],[RRP AUD$]]</f>
        <v>2613049.5206112145</v>
      </c>
      <c r="P440" s="57">
        <f>IF(EnergyDemand__2_18[[#This Row],[School Day]]="Y",EnergyDemand__2_18[[#This Row],[Demand]],NA())</f>
        <v>105388.57</v>
      </c>
      <c r="Q440" s="57" t="e">
        <f>IF(EnergyDemand__2_18[[#This Row],[School Day]]="N",EnergyDemand__2_18[[#This Row],[Demand]],NA())</f>
        <v>#N/A</v>
      </c>
      <c r="R440" s="57">
        <f>IF(EnergyDemand__2_18[[#This Row],[Holiday]]="Y",EnergyDemand__2_18[[#This Row],[Demand]],NA())</f>
        <v>105388.57</v>
      </c>
      <c r="S4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41" spans="1:19" x14ac:dyDescent="0.3">
      <c r="A441" s="3">
        <v>42444</v>
      </c>
      <c r="B441" s="3" t="str">
        <f t="shared" si="6"/>
        <v>Q1-2016</v>
      </c>
      <c r="C441" t="s">
        <v>11</v>
      </c>
      <c r="D441">
        <v>12</v>
      </c>
      <c r="E441" t="s">
        <v>8</v>
      </c>
      <c r="F441">
        <v>2016</v>
      </c>
      <c r="G441">
        <v>15.1</v>
      </c>
      <c r="H441">
        <v>26.8</v>
      </c>
      <c r="I441">
        <v>20.7</v>
      </c>
      <c r="J441">
        <v>0</v>
      </c>
      <c r="K441" t="s">
        <v>22</v>
      </c>
      <c r="L441" t="s">
        <v>21</v>
      </c>
      <c r="M441" s="2">
        <v>123073.98</v>
      </c>
      <c r="N441" s="4">
        <v>28.46012769</v>
      </c>
      <c r="O441" s="5">
        <f>EnergyDemand__2_18[[#This Row],[Demand]]*EnergyDemand__2_18[[#This Row],[RRP AUD$]]</f>
        <v>3502701.1861165059</v>
      </c>
      <c r="P441" s="57">
        <f>IF(EnergyDemand__2_18[[#This Row],[School Day]]="Y",EnergyDemand__2_18[[#This Row],[Demand]],NA())</f>
        <v>123073.98</v>
      </c>
      <c r="Q441" s="57" t="e">
        <f>IF(EnergyDemand__2_18[[#This Row],[School Day]]="N",EnergyDemand__2_18[[#This Row],[Demand]],NA())</f>
        <v>#N/A</v>
      </c>
      <c r="R441" s="57" t="e">
        <f>IF(EnergyDemand__2_18[[#This Row],[Holiday]]="Y",EnergyDemand__2_18[[#This Row],[Demand]],NA())</f>
        <v>#N/A</v>
      </c>
      <c r="S441" s="57">
        <f>IF(AND( EnergyDemand__2_18[[#This Row],[Holiday]]="N", EnergyDemand__2_18[[#This Row],[Day ]] &lt;&gt; "Saturday", EnergyDemand__2_18[[#This Row],[Day ]] &lt;&gt; "Sunday"),EnergyDemand__2_18[[#This Row],[Demand]],NA())</f>
        <v>123073.98</v>
      </c>
    </row>
    <row r="442" spans="1:19" x14ac:dyDescent="0.3">
      <c r="A442" s="3">
        <v>42445</v>
      </c>
      <c r="B442" s="3" t="str">
        <f t="shared" si="6"/>
        <v>Q1-2016</v>
      </c>
      <c r="C442" t="s">
        <v>11</v>
      </c>
      <c r="D442">
        <v>12</v>
      </c>
      <c r="E442" t="s">
        <v>9</v>
      </c>
      <c r="F442">
        <v>2016</v>
      </c>
      <c r="G442">
        <v>15.3</v>
      </c>
      <c r="H442">
        <v>31.4</v>
      </c>
      <c r="I442">
        <v>18.899999999999999</v>
      </c>
      <c r="J442">
        <v>0</v>
      </c>
      <c r="K442" t="s">
        <v>22</v>
      </c>
      <c r="L442" t="s">
        <v>21</v>
      </c>
      <c r="M442" s="2">
        <v>135047.625</v>
      </c>
      <c r="N442" s="4">
        <v>54.353055810000001</v>
      </c>
      <c r="O442" s="5">
        <f>EnergyDemand__2_18[[#This Row],[Demand]]*EnergyDemand__2_18[[#This Row],[RRP AUD$]]</f>
        <v>7340251.0986329513</v>
      </c>
      <c r="P442" s="57">
        <f>IF(EnergyDemand__2_18[[#This Row],[School Day]]="Y",EnergyDemand__2_18[[#This Row],[Demand]],NA())</f>
        <v>135047.625</v>
      </c>
      <c r="Q442" s="57" t="e">
        <f>IF(EnergyDemand__2_18[[#This Row],[School Day]]="N",EnergyDemand__2_18[[#This Row],[Demand]],NA())</f>
        <v>#N/A</v>
      </c>
      <c r="R442" s="57" t="e">
        <f>IF(EnergyDemand__2_18[[#This Row],[Holiday]]="Y",EnergyDemand__2_18[[#This Row],[Demand]],NA())</f>
        <v>#N/A</v>
      </c>
      <c r="S442" s="57">
        <f>IF(AND( EnergyDemand__2_18[[#This Row],[Holiday]]="N", EnergyDemand__2_18[[#This Row],[Day ]] &lt;&gt; "Saturday", EnergyDemand__2_18[[#This Row],[Day ]] &lt;&gt; "Sunday"),EnergyDemand__2_18[[#This Row],[Demand]],NA())</f>
        <v>135047.625</v>
      </c>
    </row>
    <row r="443" spans="1:19" x14ac:dyDescent="0.3">
      <c r="A443" s="3">
        <v>42446</v>
      </c>
      <c r="B443" s="3" t="str">
        <f t="shared" si="6"/>
        <v>Q1-2016</v>
      </c>
      <c r="C443" t="s">
        <v>11</v>
      </c>
      <c r="D443">
        <v>12</v>
      </c>
      <c r="E443" t="s">
        <v>3</v>
      </c>
      <c r="F443">
        <v>2016</v>
      </c>
      <c r="G443">
        <v>18.3</v>
      </c>
      <c r="H443">
        <v>32.5</v>
      </c>
      <c r="I443">
        <v>19.600000000000001</v>
      </c>
      <c r="J443">
        <v>0</v>
      </c>
      <c r="K443" t="s">
        <v>22</v>
      </c>
      <c r="L443" t="s">
        <v>21</v>
      </c>
      <c r="M443" s="2">
        <v>143184.80499999999</v>
      </c>
      <c r="N443" s="4">
        <v>49.491101499999999</v>
      </c>
      <c r="O443" s="5">
        <f>EnergyDemand__2_18[[#This Row],[Demand]]*EnergyDemand__2_18[[#This Row],[RRP AUD$]]</f>
        <v>7086373.7175127072</v>
      </c>
      <c r="P443" s="57">
        <f>IF(EnergyDemand__2_18[[#This Row],[School Day]]="Y",EnergyDemand__2_18[[#This Row],[Demand]],NA())</f>
        <v>143184.80499999999</v>
      </c>
      <c r="Q443" s="57" t="e">
        <f>IF(EnergyDemand__2_18[[#This Row],[School Day]]="N",EnergyDemand__2_18[[#This Row],[Demand]],NA())</f>
        <v>#N/A</v>
      </c>
      <c r="R443" s="57" t="e">
        <f>IF(EnergyDemand__2_18[[#This Row],[Holiday]]="Y",EnergyDemand__2_18[[#This Row],[Demand]],NA())</f>
        <v>#N/A</v>
      </c>
      <c r="S443" s="57">
        <f>IF(AND( EnergyDemand__2_18[[#This Row],[Holiday]]="N", EnergyDemand__2_18[[#This Row],[Day ]] &lt;&gt; "Saturday", EnergyDemand__2_18[[#This Row],[Day ]] &lt;&gt; "Sunday"),EnergyDemand__2_18[[#This Row],[Demand]],NA())</f>
        <v>143184.80499999999</v>
      </c>
    </row>
    <row r="444" spans="1:19" x14ac:dyDescent="0.3">
      <c r="A444" s="3">
        <v>42447</v>
      </c>
      <c r="B444" s="3" t="str">
        <f t="shared" si="6"/>
        <v>Q1-2016</v>
      </c>
      <c r="C444" t="s">
        <v>11</v>
      </c>
      <c r="D444">
        <v>12</v>
      </c>
      <c r="E444" t="s">
        <v>4</v>
      </c>
      <c r="F444">
        <v>2016</v>
      </c>
      <c r="G444">
        <v>15.2</v>
      </c>
      <c r="H444">
        <v>19.5</v>
      </c>
      <c r="I444">
        <v>6.7</v>
      </c>
      <c r="J444">
        <v>13.4</v>
      </c>
      <c r="K444" t="s">
        <v>22</v>
      </c>
      <c r="L444" t="s">
        <v>21</v>
      </c>
      <c r="M444" s="2">
        <v>118189.72</v>
      </c>
      <c r="N444" s="4">
        <v>33.972023620000002</v>
      </c>
      <c r="O444" s="5">
        <f>EnergyDemand__2_18[[#This Row],[Demand]]*EnergyDemand__2_18[[#This Row],[RRP AUD$]]</f>
        <v>4015143.9594811867</v>
      </c>
      <c r="P444" s="57">
        <f>IF(EnergyDemand__2_18[[#This Row],[School Day]]="Y",EnergyDemand__2_18[[#This Row],[Demand]],NA())</f>
        <v>118189.72</v>
      </c>
      <c r="Q444" s="57" t="e">
        <f>IF(EnergyDemand__2_18[[#This Row],[School Day]]="N",EnergyDemand__2_18[[#This Row],[Demand]],NA())</f>
        <v>#N/A</v>
      </c>
      <c r="R444" s="57" t="e">
        <f>IF(EnergyDemand__2_18[[#This Row],[Holiday]]="Y",EnergyDemand__2_18[[#This Row],[Demand]],NA())</f>
        <v>#N/A</v>
      </c>
      <c r="S444" s="57">
        <f>IF(AND( EnergyDemand__2_18[[#This Row],[Holiday]]="N", EnergyDemand__2_18[[#This Row],[Day ]] &lt;&gt; "Saturday", EnergyDemand__2_18[[#This Row],[Day ]] &lt;&gt; "Sunday"),EnergyDemand__2_18[[#This Row],[Demand]],NA())</f>
        <v>118189.72</v>
      </c>
    </row>
    <row r="445" spans="1:19" x14ac:dyDescent="0.3">
      <c r="A445" s="3">
        <v>42448</v>
      </c>
      <c r="B445" s="3" t="str">
        <f t="shared" si="6"/>
        <v>Q1-2016</v>
      </c>
      <c r="C445" t="s">
        <v>11</v>
      </c>
      <c r="D445">
        <v>12</v>
      </c>
      <c r="E445" t="s">
        <v>5</v>
      </c>
      <c r="F445">
        <v>2016</v>
      </c>
      <c r="G445">
        <v>12</v>
      </c>
      <c r="H445">
        <v>18.8</v>
      </c>
      <c r="I445">
        <v>10.7</v>
      </c>
      <c r="J445">
        <v>5.8</v>
      </c>
      <c r="K445" t="s">
        <v>22</v>
      </c>
      <c r="L445" t="s">
        <v>21</v>
      </c>
      <c r="M445" s="2">
        <v>105484.1</v>
      </c>
      <c r="N445" s="4">
        <v>48.717489980000003</v>
      </c>
      <c r="O445" s="5">
        <f>EnergyDemand__2_18[[#This Row],[Demand]]*EnergyDemand__2_18[[#This Row],[RRP AUD$]]</f>
        <v>5138920.5847993186</v>
      </c>
      <c r="P445" s="57">
        <f>IF(EnergyDemand__2_18[[#This Row],[School Day]]="Y",EnergyDemand__2_18[[#This Row],[Demand]],NA())</f>
        <v>105484.1</v>
      </c>
      <c r="Q445" s="57" t="e">
        <f>IF(EnergyDemand__2_18[[#This Row],[School Day]]="N",EnergyDemand__2_18[[#This Row],[Demand]],NA())</f>
        <v>#N/A</v>
      </c>
      <c r="R445" s="57" t="e">
        <f>IF(EnergyDemand__2_18[[#This Row],[Holiday]]="Y",EnergyDemand__2_18[[#This Row],[Demand]],NA())</f>
        <v>#N/A</v>
      </c>
      <c r="S4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46" spans="1:19" x14ac:dyDescent="0.3">
      <c r="A446" s="3">
        <v>42449</v>
      </c>
      <c r="B446" s="3" t="str">
        <f t="shared" si="6"/>
        <v>Q1-2016</v>
      </c>
      <c r="C446" t="s">
        <v>11</v>
      </c>
      <c r="D446">
        <v>12</v>
      </c>
      <c r="E446" t="s">
        <v>6</v>
      </c>
      <c r="F446">
        <v>2016</v>
      </c>
      <c r="G446">
        <v>10.1</v>
      </c>
      <c r="H446">
        <v>23.3</v>
      </c>
      <c r="I446">
        <v>19</v>
      </c>
      <c r="J446">
        <v>0.2</v>
      </c>
      <c r="K446" t="s">
        <v>22</v>
      </c>
      <c r="L446" t="s">
        <v>21</v>
      </c>
      <c r="M446" s="2">
        <v>100394.06</v>
      </c>
      <c r="N446" s="4">
        <v>47.175064120000002</v>
      </c>
      <c r="O446" s="5">
        <f>EnergyDemand__2_18[[#This Row],[Demand]]*EnergyDemand__2_18[[#This Row],[RRP AUD$]]</f>
        <v>4736096.2177671269</v>
      </c>
      <c r="P446" s="57">
        <f>IF(EnergyDemand__2_18[[#This Row],[School Day]]="Y",EnergyDemand__2_18[[#This Row],[Demand]],NA())</f>
        <v>100394.06</v>
      </c>
      <c r="Q446" s="57" t="e">
        <f>IF(EnergyDemand__2_18[[#This Row],[School Day]]="N",EnergyDemand__2_18[[#This Row],[Demand]],NA())</f>
        <v>#N/A</v>
      </c>
      <c r="R446" s="57" t="e">
        <f>IF(EnergyDemand__2_18[[#This Row],[Holiday]]="Y",EnergyDemand__2_18[[#This Row],[Demand]],NA())</f>
        <v>#N/A</v>
      </c>
      <c r="S4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47" spans="1:19" x14ac:dyDescent="0.3">
      <c r="A447" s="3">
        <v>42450</v>
      </c>
      <c r="B447" s="3" t="str">
        <f t="shared" si="6"/>
        <v>Q1-2016</v>
      </c>
      <c r="C447" t="s">
        <v>11</v>
      </c>
      <c r="D447">
        <v>13</v>
      </c>
      <c r="E447" t="s">
        <v>7</v>
      </c>
      <c r="F447">
        <v>2016</v>
      </c>
      <c r="G447">
        <v>11.2</v>
      </c>
      <c r="H447">
        <v>23.5</v>
      </c>
      <c r="I447">
        <v>19.7</v>
      </c>
      <c r="J447">
        <v>0</v>
      </c>
      <c r="K447" t="s">
        <v>22</v>
      </c>
      <c r="L447" t="s">
        <v>21</v>
      </c>
      <c r="M447" s="2">
        <v>117796.715</v>
      </c>
      <c r="N447" s="4">
        <v>49.676549350000002</v>
      </c>
      <c r="O447" s="5">
        <f>EnergyDemand__2_18[[#This Row],[Demand]]*EnergyDemand__2_18[[#This Row],[RRP AUD$]]</f>
        <v>5851734.325965385</v>
      </c>
      <c r="P447" s="57">
        <f>IF(EnergyDemand__2_18[[#This Row],[School Day]]="Y",EnergyDemand__2_18[[#This Row],[Demand]],NA())</f>
        <v>117796.715</v>
      </c>
      <c r="Q447" s="57" t="e">
        <f>IF(EnergyDemand__2_18[[#This Row],[School Day]]="N",EnergyDemand__2_18[[#This Row],[Demand]],NA())</f>
        <v>#N/A</v>
      </c>
      <c r="R447" s="57" t="e">
        <f>IF(EnergyDemand__2_18[[#This Row],[Holiday]]="Y",EnergyDemand__2_18[[#This Row],[Demand]],NA())</f>
        <v>#N/A</v>
      </c>
      <c r="S447" s="57">
        <f>IF(AND( EnergyDemand__2_18[[#This Row],[Holiday]]="N", EnergyDemand__2_18[[#This Row],[Day ]] &lt;&gt; "Saturday", EnergyDemand__2_18[[#This Row],[Day ]] &lt;&gt; "Sunday"),EnergyDemand__2_18[[#This Row],[Demand]],NA())</f>
        <v>117796.715</v>
      </c>
    </row>
    <row r="448" spans="1:19" x14ac:dyDescent="0.3">
      <c r="A448" s="3">
        <v>42451</v>
      </c>
      <c r="B448" s="3" t="str">
        <f t="shared" si="6"/>
        <v>Q1-2016</v>
      </c>
      <c r="C448" t="s">
        <v>11</v>
      </c>
      <c r="D448">
        <v>13</v>
      </c>
      <c r="E448" t="s">
        <v>8</v>
      </c>
      <c r="F448">
        <v>2016</v>
      </c>
      <c r="G448">
        <v>11.4</v>
      </c>
      <c r="H448">
        <v>24.3</v>
      </c>
      <c r="I448">
        <v>21.1</v>
      </c>
      <c r="J448">
        <v>0</v>
      </c>
      <c r="K448" t="s">
        <v>22</v>
      </c>
      <c r="L448" t="s">
        <v>21</v>
      </c>
      <c r="M448" s="2">
        <v>124081.46</v>
      </c>
      <c r="N448" s="4">
        <v>56.872748209999997</v>
      </c>
      <c r="O448" s="5">
        <f>EnergyDemand__2_18[[#This Row],[Demand]]*EnergyDemand__2_18[[#This Row],[RRP AUD$]]</f>
        <v>7056853.6321091866</v>
      </c>
      <c r="P448" s="57">
        <f>IF(EnergyDemand__2_18[[#This Row],[School Day]]="Y",EnergyDemand__2_18[[#This Row],[Demand]],NA())</f>
        <v>124081.46</v>
      </c>
      <c r="Q448" s="57" t="e">
        <f>IF(EnergyDemand__2_18[[#This Row],[School Day]]="N",EnergyDemand__2_18[[#This Row],[Demand]],NA())</f>
        <v>#N/A</v>
      </c>
      <c r="R448" s="57" t="e">
        <f>IF(EnergyDemand__2_18[[#This Row],[Holiday]]="Y",EnergyDemand__2_18[[#This Row],[Demand]],NA())</f>
        <v>#N/A</v>
      </c>
      <c r="S448" s="57">
        <f>IF(AND( EnergyDemand__2_18[[#This Row],[Holiday]]="N", EnergyDemand__2_18[[#This Row],[Day ]] &lt;&gt; "Saturday", EnergyDemand__2_18[[#This Row],[Day ]] &lt;&gt; "Sunday"),EnergyDemand__2_18[[#This Row],[Demand]],NA())</f>
        <v>124081.46</v>
      </c>
    </row>
    <row r="449" spans="1:19" x14ac:dyDescent="0.3">
      <c r="A449" s="3">
        <v>42452</v>
      </c>
      <c r="B449" s="3" t="str">
        <f t="shared" si="6"/>
        <v>Q1-2016</v>
      </c>
      <c r="C449" t="s">
        <v>11</v>
      </c>
      <c r="D449">
        <v>13</v>
      </c>
      <c r="E449" t="s">
        <v>9</v>
      </c>
      <c r="F449">
        <v>2016</v>
      </c>
      <c r="G449">
        <v>13.7</v>
      </c>
      <c r="H449">
        <v>28.8</v>
      </c>
      <c r="I449">
        <v>12.7</v>
      </c>
      <c r="J449">
        <v>0</v>
      </c>
      <c r="K449" t="s">
        <v>22</v>
      </c>
      <c r="L449" t="s">
        <v>21</v>
      </c>
      <c r="M449" s="2">
        <v>126074.895</v>
      </c>
      <c r="N449" s="4">
        <v>44.262191379999997</v>
      </c>
      <c r="O449" s="5">
        <f>EnergyDemand__2_18[[#This Row],[Demand]]*EnergyDemand__2_18[[#This Row],[RRP AUD$]]</f>
        <v>5580351.1307034045</v>
      </c>
      <c r="P449" s="57">
        <f>IF(EnergyDemand__2_18[[#This Row],[School Day]]="Y",EnergyDemand__2_18[[#This Row],[Demand]],NA())</f>
        <v>126074.895</v>
      </c>
      <c r="Q449" s="57" t="e">
        <f>IF(EnergyDemand__2_18[[#This Row],[School Day]]="N",EnergyDemand__2_18[[#This Row],[Demand]],NA())</f>
        <v>#N/A</v>
      </c>
      <c r="R449" s="57" t="e">
        <f>IF(EnergyDemand__2_18[[#This Row],[Holiday]]="Y",EnergyDemand__2_18[[#This Row],[Demand]],NA())</f>
        <v>#N/A</v>
      </c>
      <c r="S449" s="57">
        <f>IF(AND( EnergyDemand__2_18[[#This Row],[Holiday]]="N", EnergyDemand__2_18[[#This Row],[Day ]] &lt;&gt; "Saturday", EnergyDemand__2_18[[#This Row],[Day ]] &lt;&gt; "Sunday"),EnergyDemand__2_18[[#This Row],[Demand]],NA())</f>
        <v>126074.895</v>
      </c>
    </row>
    <row r="450" spans="1:19" x14ac:dyDescent="0.3">
      <c r="A450" s="3">
        <v>42453</v>
      </c>
      <c r="B450" s="3" t="str">
        <f t="shared" ref="B450:B513" si="7">"Q" &amp;INT((MONTH(A450)+2)/3) &amp; "-" &amp; YEAR(A450)</f>
        <v>Q1-2016</v>
      </c>
      <c r="C450" t="s">
        <v>11</v>
      </c>
      <c r="D450">
        <v>13</v>
      </c>
      <c r="E450" t="s">
        <v>3</v>
      </c>
      <c r="F450">
        <v>2016</v>
      </c>
      <c r="G450">
        <v>16.3</v>
      </c>
      <c r="H450">
        <v>21.2</v>
      </c>
      <c r="I450">
        <v>10.4</v>
      </c>
      <c r="J450">
        <v>0</v>
      </c>
      <c r="K450" t="s">
        <v>21</v>
      </c>
      <c r="L450" t="s">
        <v>21</v>
      </c>
      <c r="M450" s="2">
        <v>125072.73</v>
      </c>
      <c r="N450" s="4">
        <v>42.354944320000001</v>
      </c>
      <c r="O450" s="5">
        <f>EnergyDemand__2_18[[#This Row],[Demand]]*EnergyDemand__2_18[[#This Row],[RRP AUD$]]</f>
        <v>5297448.5151003934</v>
      </c>
      <c r="P450" s="57" t="e">
        <f>IF(EnergyDemand__2_18[[#This Row],[School Day]]="Y",EnergyDemand__2_18[[#This Row],[Demand]],NA())</f>
        <v>#N/A</v>
      </c>
      <c r="Q450" s="57">
        <f>IF(EnergyDemand__2_18[[#This Row],[School Day]]="N",EnergyDemand__2_18[[#This Row],[Demand]],NA())</f>
        <v>125072.73</v>
      </c>
      <c r="R450" s="57" t="e">
        <f>IF(EnergyDemand__2_18[[#This Row],[Holiday]]="Y",EnergyDemand__2_18[[#This Row],[Demand]],NA())</f>
        <v>#N/A</v>
      </c>
      <c r="S450" s="57">
        <f>IF(AND( EnergyDemand__2_18[[#This Row],[Holiday]]="N", EnergyDemand__2_18[[#This Row],[Day ]] &lt;&gt; "Saturday", EnergyDemand__2_18[[#This Row],[Day ]] &lt;&gt; "Sunday"),EnergyDemand__2_18[[#This Row],[Demand]],NA())</f>
        <v>125072.73</v>
      </c>
    </row>
    <row r="451" spans="1:19" x14ac:dyDescent="0.3">
      <c r="A451" s="3">
        <v>42454</v>
      </c>
      <c r="B451" s="3" t="str">
        <f t="shared" si="7"/>
        <v>Q1-2016</v>
      </c>
      <c r="C451" t="s">
        <v>11</v>
      </c>
      <c r="D451">
        <v>13</v>
      </c>
      <c r="E451" t="s">
        <v>4</v>
      </c>
      <c r="F451">
        <v>2016</v>
      </c>
      <c r="G451">
        <v>15.9</v>
      </c>
      <c r="H451">
        <v>20.399999999999999</v>
      </c>
      <c r="I451">
        <v>14.4</v>
      </c>
      <c r="J451">
        <v>0</v>
      </c>
      <c r="K451" t="s">
        <v>21</v>
      </c>
      <c r="L451" t="s">
        <v>22</v>
      </c>
      <c r="M451" s="2">
        <v>101740.89</v>
      </c>
      <c r="N451" s="4">
        <v>30.221855479999999</v>
      </c>
      <c r="O451" s="5">
        <f>EnergyDemand__2_18[[#This Row],[Demand]]*EnergyDemand__2_18[[#This Row],[RRP AUD$]]</f>
        <v>3074798.4739865772</v>
      </c>
      <c r="P451" s="57" t="e">
        <f>IF(EnergyDemand__2_18[[#This Row],[School Day]]="Y",EnergyDemand__2_18[[#This Row],[Demand]],NA())</f>
        <v>#N/A</v>
      </c>
      <c r="Q451" s="57">
        <f>IF(EnergyDemand__2_18[[#This Row],[School Day]]="N",EnergyDemand__2_18[[#This Row],[Demand]],NA())</f>
        <v>101740.89</v>
      </c>
      <c r="R451" s="57">
        <f>IF(EnergyDemand__2_18[[#This Row],[Holiday]]="Y",EnergyDemand__2_18[[#This Row],[Demand]],NA())</f>
        <v>101740.89</v>
      </c>
      <c r="S4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52" spans="1:19" x14ac:dyDescent="0.3">
      <c r="A452" s="3">
        <v>42455</v>
      </c>
      <c r="B452" s="3" t="str">
        <f t="shared" si="7"/>
        <v>Q1-2016</v>
      </c>
      <c r="C452" t="s">
        <v>11</v>
      </c>
      <c r="D452">
        <v>13</v>
      </c>
      <c r="E452" t="s">
        <v>5</v>
      </c>
      <c r="F452">
        <v>2016</v>
      </c>
      <c r="G452">
        <v>14.1</v>
      </c>
      <c r="H452">
        <v>20.2</v>
      </c>
      <c r="I452">
        <v>8.1999999999999993</v>
      </c>
      <c r="J452">
        <v>0.4</v>
      </c>
      <c r="K452" t="s">
        <v>21</v>
      </c>
      <c r="L452" t="s">
        <v>22</v>
      </c>
      <c r="M452" s="2">
        <v>102726.745</v>
      </c>
      <c r="N452" s="4">
        <v>30.539497430000001</v>
      </c>
      <c r="O452" s="5">
        <f>EnergyDemand__2_18[[#This Row],[Demand]]*EnergyDemand__2_18[[#This Row],[RRP AUD$]]</f>
        <v>3137223.1649197652</v>
      </c>
      <c r="P452" s="57" t="e">
        <f>IF(EnergyDemand__2_18[[#This Row],[School Day]]="Y",EnergyDemand__2_18[[#This Row],[Demand]],NA())</f>
        <v>#N/A</v>
      </c>
      <c r="Q452" s="57">
        <f>IF(EnergyDemand__2_18[[#This Row],[School Day]]="N",EnergyDemand__2_18[[#This Row],[Demand]],NA())</f>
        <v>102726.745</v>
      </c>
      <c r="R452" s="57">
        <f>IF(EnergyDemand__2_18[[#This Row],[Holiday]]="Y",EnergyDemand__2_18[[#This Row],[Demand]],NA())</f>
        <v>102726.745</v>
      </c>
      <c r="S4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53" spans="1:19" x14ac:dyDescent="0.3">
      <c r="A453" s="3">
        <v>42456</v>
      </c>
      <c r="B453" s="3" t="str">
        <f t="shared" si="7"/>
        <v>Q1-2016</v>
      </c>
      <c r="C453" t="s">
        <v>11</v>
      </c>
      <c r="D453">
        <v>13</v>
      </c>
      <c r="E453" t="s">
        <v>6</v>
      </c>
      <c r="F453">
        <v>2016</v>
      </c>
      <c r="G453">
        <v>14.3</v>
      </c>
      <c r="H453">
        <v>19.899999999999999</v>
      </c>
      <c r="I453">
        <v>14</v>
      </c>
      <c r="J453">
        <v>1</v>
      </c>
      <c r="K453" t="s">
        <v>21</v>
      </c>
      <c r="L453" t="s">
        <v>22</v>
      </c>
      <c r="M453" s="2">
        <v>98324.645000000004</v>
      </c>
      <c r="N453" s="4">
        <v>25.861035210000001</v>
      </c>
      <c r="O453" s="5">
        <f>EnergyDemand__2_18[[#This Row],[Demand]]*EnergyDemand__2_18[[#This Row],[RRP AUD$]]</f>
        <v>2542777.1063557505</v>
      </c>
      <c r="P453" s="57" t="e">
        <f>IF(EnergyDemand__2_18[[#This Row],[School Day]]="Y",EnergyDemand__2_18[[#This Row],[Demand]],NA())</f>
        <v>#N/A</v>
      </c>
      <c r="Q453" s="57">
        <f>IF(EnergyDemand__2_18[[#This Row],[School Day]]="N",EnergyDemand__2_18[[#This Row],[Demand]],NA())</f>
        <v>98324.645000000004</v>
      </c>
      <c r="R453" s="57">
        <f>IF(EnergyDemand__2_18[[#This Row],[Holiday]]="Y",EnergyDemand__2_18[[#This Row],[Demand]],NA())</f>
        <v>98324.645000000004</v>
      </c>
      <c r="S4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54" spans="1:19" x14ac:dyDescent="0.3">
      <c r="A454" s="3">
        <v>42457</v>
      </c>
      <c r="B454" s="3" t="str">
        <f t="shared" si="7"/>
        <v>Q1-2016</v>
      </c>
      <c r="C454" t="s">
        <v>11</v>
      </c>
      <c r="D454">
        <v>14</v>
      </c>
      <c r="E454" t="s">
        <v>7</v>
      </c>
      <c r="F454">
        <v>2016</v>
      </c>
      <c r="G454">
        <v>9.4</v>
      </c>
      <c r="H454">
        <v>19.2</v>
      </c>
      <c r="I454">
        <v>13</v>
      </c>
      <c r="J454">
        <v>0.2</v>
      </c>
      <c r="K454" t="s">
        <v>21</v>
      </c>
      <c r="L454" t="s">
        <v>22</v>
      </c>
      <c r="M454" s="2">
        <v>102746.6</v>
      </c>
      <c r="N454" s="4">
        <v>27.58617697</v>
      </c>
      <c r="O454" s="5">
        <f>EnergyDemand__2_18[[#This Row],[Demand]]*EnergyDemand__2_18[[#This Row],[RRP AUD$]]</f>
        <v>2834385.8906658022</v>
      </c>
      <c r="P454" s="57" t="e">
        <f>IF(EnergyDemand__2_18[[#This Row],[School Day]]="Y",EnergyDemand__2_18[[#This Row],[Demand]],NA())</f>
        <v>#N/A</v>
      </c>
      <c r="Q454" s="57">
        <f>IF(EnergyDemand__2_18[[#This Row],[School Day]]="N",EnergyDemand__2_18[[#This Row],[Demand]],NA())</f>
        <v>102746.6</v>
      </c>
      <c r="R454" s="57">
        <f>IF(EnergyDemand__2_18[[#This Row],[Holiday]]="Y",EnergyDemand__2_18[[#This Row],[Demand]],NA())</f>
        <v>102746.6</v>
      </c>
      <c r="S4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55" spans="1:19" x14ac:dyDescent="0.3">
      <c r="A455" s="3">
        <v>42458</v>
      </c>
      <c r="B455" s="3" t="str">
        <f t="shared" si="7"/>
        <v>Q1-2016</v>
      </c>
      <c r="C455" t="s">
        <v>11</v>
      </c>
      <c r="D455">
        <v>14</v>
      </c>
      <c r="E455" t="s">
        <v>8</v>
      </c>
      <c r="F455">
        <v>2016</v>
      </c>
      <c r="G455">
        <v>14.5</v>
      </c>
      <c r="H455">
        <v>17.899999999999999</v>
      </c>
      <c r="I455">
        <v>5.7</v>
      </c>
      <c r="J455">
        <v>0</v>
      </c>
      <c r="K455" t="s">
        <v>21</v>
      </c>
      <c r="L455" t="s">
        <v>21</v>
      </c>
      <c r="M455" s="2">
        <v>118281.13</v>
      </c>
      <c r="N455" s="4">
        <v>31.070951350000001</v>
      </c>
      <c r="O455" s="5">
        <f>EnergyDemand__2_18[[#This Row],[Demand]]*EnergyDemand__2_18[[#This Row],[RRP AUD$]]</f>
        <v>3675107.2358530257</v>
      </c>
      <c r="P455" s="57" t="e">
        <f>IF(EnergyDemand__2_18[[#This Row],[School Day]]="Y",EnergyDemand__2_18[[#This Row],[Demand]],NA())</f>
        <v>#N/A</v>
      </c>
      <c r="Q455" s="57">
        <f>IF(EnergyDemand__2_18[[#This Row],[School Day]]="N",EnergyDemand__2_18[[#This Row],[Demand]],NA())</f>
        <v>118281.13</v>
      </c>
      <c r="R455" s="57" t="e">
        <f>IF(EnergyDemand__2_18[[#This Row],[Holiday]]="Y",EnergyDemand__2_18[[#This Row],[Demand]],NA())</f>
        <v>#N/A</v>
      </c>
      <c r="S455" s="57">
        <f>IF(AND( EnergyDemand__2_18[[#This Row],[Holiday]]="N", EnergyDemand__2_18[[#This Row],[Day ]] &lt;&gt; "Saturday", EnergyDemand__2_18[[#This Row],[Day ]] &lt;&gt; "Sunday"),EnergyDemand__2_18[[#This Row],[Demand]],NA())</f>
        <v>118281.13</v>
      </c>
    </row>
    <row r="456" spans="1:19" x14ac:dyDescent="0.3">
      <c r="A456" s="3">
        <v>42459</v>
      </c>
      <c r="B456" s="3" t="str">
        <f t="shared" si="7"/>
        <v>Q1-2016</v>
      </c>
      <c r="C456" t="s">
        <v>11</v>
      </c>
      <c r="D456">
        <v>14</v>
      </c>
      <c r="E456" t="s">
        <v>9</v>
      </c>
      <c r="F456">
        <v>2016</v>
      </c>
      <c r="G456">
        <v>15.5</v>
      </c>
      <c r="H456">
        <v>18.7</v>
      </c>
      <c r="I456">
        <v>8.5</v>
      </c>
      <c r="J456">
        <v>0</v>
      </c>
      <c r="K456" t="s">
        <v>21</v>
      </c>
      <c r="L456" t="s">
        <v>21</v>
      </c>
      <c r="M456" s="2">
        <v>122625.21</v>
      </c>
      <c r="N456" s="4">
        <v>29.062513819999999</v>
      </c>
      <c r="O456" s="5">
        <f>EnergyDemand__2_18[[#This Row],[Demand]]*EnergyDemand__2_18[[#This Row],[RRP AUD$]]</f>
        <v>3563796.8603054024</v>
      </c>
      <c r="P456" s="57" t="e">
        <f>IF(EnergyDemand__2_18[[#This Row],[School Day]]="Y",EnergyDemand__2_18[[#This Row],[Demand]],NA())</f>
        <v>#N/A</v>
      </c>
      <c r="Q456" s="57">
        <f>IF(EnergyDemand__2_18[[#This Row],[School Day]]="N",EnergyDemand__2_18[[#This Row],[Demand]],NA())</f>
        <v>122625.21</v>
      </c>
      <c r="R456" s="57" t="e">
        <f>IF(EnergyDemand__2_18[[#This Row],[Holiday]]="Y",EnergyDemand__2_18[[#This Row],[Demand]],NA())</f>
        <v>#N/A</v>
      </c>
      <c r="S456" s="57">
        <f>IF(AND( EnergyDemand__2_18[[#This Row],[Holiday]]="N", EnergyDemand__2_18[[#This Row],[Day ]] &lt;&gt; "Saturday", EnergyDemand__2_18[[#This Row],[Day ]] &lt;&gt; "Sunday"),EnergyDemand__2_18[[#This Row],[Demand]],NA())</f>
        <v>122625.21</v>
      </c>
    </row>
    <row r="457" spans="1:19" x14ac:dyDescent="0.3">
      <c r="A457" s="3">
        <v>42460</v>
      </c>
      <c r="B457" s="3" t="str">
        <f t="shared" si="7"/>
        <v>Q1-2016</v>
      </c>
      <c r="C457" t="s">
        <v>11</v>
      </c>
      <c r="D457">
        <v>14</v>
      </c>
      <c r="E457" t="s">
        <v>3</v>
      </c>
      <c r="F457">
        <v>2016</v>
      </c>
      <c r="G457">
        <v>11.3</v>
      </c>
      <c r="H457">
        <v>22.7</v>
      </c>
      <c r="I457">
        <v>17.100000000000001</v>
      </c>
      <c r="J457">
        <v>0</v>
      </c>
      <c r="K457" t="s">
        <v>21</v>
      </c>
      <c r="L457" t="s">
        <v>21</v>
      </c>
      <c r="M457" s="2">
        <v>122964.715</v>
      </c>
      <c r="N457" s="4">
        <v>21.90202897</v>
      </c>
      <c r="O457" s="5">
        <f>EnergyDemand__2_18[[#This Row],[Demand]]*EnergyDemand__2_18[[#This Row],[RRP AUD$]]</f>
        <v>2693176.7502177935</v>
      </c>
      <c r="P457" s="57" t="e">
        <f>IF(EnergyDemand__2_18[[#This Row],[School Day]]="Y",EnergyDemand__2_18[[#This Row],[Demand]],NA())</f>
        <v>#N/A</v>
      </c>
      <c r="Q457" s="57">
        <f>IF(EnergyDemand__2_18[[#This Row],[School Day]]="N",EnergyDemand__2_18[[#This Row],[Demand]],NA())</f>
        <v>122964.715</v>
      </c>
      <c r="R457" s="57" t="e">
        <f>IF(EnergyDemand__2_18[[#This Row],[Holiday]]="Y",EnergyDemand__2_18[[#This Row],[Demand]],NA())</f>
        <v>#N/A</v>
      </c>
      <c r="S457" s="57">
        <f>IF(AND( EnergyDemand__2_18[[#This Row],[Holiday]]="N", EnergyDemand__2_18[[#This Row],[Day ]] &lt;&gt; "Saturday", EnergyDemand__2_18[[#This Row],[Day ]] &lt;&gt; "Sunday"),EnergyDemand__2_18[[#This Row],[Demand]],NA())</f>
        <v>122964.715</v>
      </c>
    </row>
    <row r="458" spans="1:19" x14ac:dyDescent="0.3">
      <c r="A458" s="3">
        <v>42461</v>
      </c>
      <c r="B458" s="3" t="str">
        <f t="shared" si="7"/>
        <v>Q2-2016</v>
      </c>
      <c r="C458" t="s">
        <v>12</v>
      </c>
      <c r="D458">
        <v>14</v>
      </c>
      <c r="E458" t="s">
        <v>4</v>
      </c>
      <c r="F458">
        <v>2016</v>
      </c>
      <c r="G458">
        <v>13.1</v>
      </c>
      <c r="H458">
        <v>26.5</v>
      </c>
      <c r="I458">
        <v>16.7</v>
      </c>
      <c r="J458">
        <v>0</v>
      </c>
      <c r="K458" t="s">
        <v>21</v>
      </c>
      <c r="L458" t="s">
        <v>21</v>
      </c>
      <c r="M458" s="2">
        <v>116321.60000000001</v>
      </c>
      <c r="N458" s="4">
        <v>14.49079665</v>
      </c>
      <c r="O458" s="5">
        <f>EnergyDemand__2_18[[#This Row],[Demand]]*EnergyDemand__2_18[[#This Row],[RRP AUD$]]</f>
        <v>1685592.65160264</v>
      </c>
      <c r="P458" s="57" t="e">
        <f>IF(EnergyDemand__2_18[[#This Row],[School Day]]="Y",EnergyDemand__2_18[[#This Row],[Demand]],NA())</f>
        <v>#N/A</v>
      </c>
      <c r="Q458" s="57">
        <f>IF(EnergyDemand__2_18[[#This Row],[School Day]]="N",EnergyDemand__2_18[[#This Row],[Demand]],NA())</f>
        <v>116321.60000000001</v>
      </c>
      <c r="R458" s="57" t="e">
        <f>IF(EnergyDemand__2_18[[#This Row],[Holiday]]="Y",EnergyDemand__2_18[[#This Row],[Demand]],NA())</f>
        <v>#N/A</v>
      </c>
      <c r="S458" s="57">
        <f>IF(AND( EnergyDemand__2_18[[#This Row],[Holiday]]="N", EnergyDemand__2_18[[#This Row],[Day ]] &lt;&gt; "Saturday", EnergyDemand__2_18[[#This Row],[Day ]] &lt;&gt; "Sunday"),EnergyDemand__2_18[[#This Row],[Demand]],NA())</f>
        <v>116321.60000000001</v>
      </c>
    </row>
    <row r="459" spans="1:19" x14ac:dyDescent="0.3">
      <c r="A459" s="3">
        <v>42462</v>
      </c>
      <c r="B459" s="3" t="str">
        <f t="shared" si="7"/>
        <v>Q2-2016</v>
      </c>
      <c r="C459" t="s">
        <v>12</v>
      </c>
      <c r="D459">
        <v>14</v>
      </c>
      <c r="E459" t="s">
        <v>5</v>
      </c>
      <c r="F459">
        <v>2016</v>
      </c>
      <c r="G459">
        <v>15.5</v>
      </c>
      <c r="H459">
        <v>19.5</v>
      </c>
      <c r="I459">
        <v>8.3000000000000007</v>
      </c>
      <c r="J459">
        <v>0</v>
      </c>
      <c r="K459" t="s">
        <v>21</v>
      </c>
      <c r="L459" t="s">
        <v>21</v>
      </c>
      <c r="M459" s="2">
        <v>102832.72</v>
      </c>
      <c r="N459" s="4">
        <v>13.56898646</v>
      </c>
      <c r="O459" s="5">
        <f>EnergyDemand__2_18[[#This Row],[Demand]]*EnergyDemand__2_18[[#This Row],[RRP AUD$]]</f>
        <v>1395335.7853249712</v>
      </c>
      <c r="P459" s="57" t="e">
        <f>IF(EnergyDemand__2_18[[#This Row],[School Day]]="Y",EnergyDemand__2_18[[#This Row],[Demand]],NA())</f>
        <v>#N/A</v>
      </c>
      <c r="Q459" s="57">
        <f>IF(EnergyDemand__2_18[[#This Row],[School Day]]="N",EnergyDemand__2_18[[#This Row],[Demand]],NA())</f>
        <v>102832.72</v>
      </c>
      <c r="R459" s="57" t="e">
        <f>IF(EnergyDemand__2_18[[#This Row],[Holiday]]="Y",EnergyDemand__2_18[[#This Row],[Demand]],NA())</f>
        <v>#N/A</v>
      </c>
      <c r="S4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60" spans="1:19" x14ac:dyDescent="0.3">
      <c r="A460" s="3">
        <v>42463</v>
      </c>
      <c r="B460" s="3" t="str">
        <f t="shared" si="7"/>
        <v>Q2-2016</v>
      </c>
      <c r="C460" t="s">
        <v>12</v>
      </c>
      <c r="D460">
        <v>14</v>
      </c>
      <c r="E460" t="s">
        <v>6</v>
      </c>
      <c r="F460">
        <v>2016</v>
      </c>
      <c r="G460">
        <v>11.3</v>
      </c>
      <c r="H460">
        <v>18.8</v>
      </c>
      <c r="I460">
        <v>15.4</v>
      </c>
      <c r="J460">
        <v>0</v>
      </c>
      <c r="K460" t="s">
        <v>21</v>
      </c>
      <c r="L460" t="s">
        <v>21</v>
      </c>
      <c r="M460" s="2">
        <v>102084</v>
      </c>
      <c r="N460" s="4">
        <v>15.80399954</v>
      </c>
      <c r="O460" s="5">
        <f>EnergyDemand__2_18[[#This Row],[Demand]]*EnergyDemand__2_18[[#This Row],[RRP AUD$]]</f>
        <v>1613335.4890413599</v>
      </c>
      <c r="P460" s="57" t="e">
        <f>IF(EnergyDemand__2_18[[#This Row],[School Day]]="Y",EnergyDemand__2_18[[#This Row],[Demand]],NA())</f>
        <v>#N/A</v>
      </c>
      <c r="Q460" s="57">
        <f>IF(EnergyDemand__2_18[[#This Row],[School Day]]="N",EnergyDemand__2_18[[#This Row],[Demand]],NA())</f>
        <v>102084</v>
      </c>
      <c r="R460" s="57" t="e">
        <f>IF(EnergyDemand__2_18[[#This Row],[Holiday]]="Y",EnergyDemand__2_18[[#This Row],[Demand]],NA())</f>
        <v>#N/A</v>
      </c>
      <c r="S4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61" spans="1:19" x14ac:dyDescent="0.3">
      <c r="A461" s="3">
        <v>42464</v>
      </c>
      <c r="B461" s="3" t="str">
        <f t="shared" si="7"/>
        <v>Q2-2016</v>
      </c>
      <c r="C461" t="s">
        <v>12</v>
      </c>
      <c r="D461">
        <v>15</v>
      </c>
      <c r="E461" t="s">
        <v>7</v>
      </c>
      <c r="F461">
        <v>2016</v>
      </c>
      <c r="G461">
        <v>9.6999999999999993</v>
      </c>
      <c r="H461">
        <v>21.2</v>
      </c>
      <c r="I461">
        <v>18.399999999999999</v>
      </c>
      <c r="J461">
        <v>0</v>
      </c>
      <c r="K461" t="s">
        <v>21</v>
      </c>
      <c r="L461" t="s">
        <v>21</v>
      </c>
      <c r="M461" s="2">
        <v>120445.735</v>
      </c>
      <c r="N461" s="4">
        <v>38.468550309999998</v>
      </c>
      <c r="O461" s="5">
        <f>EnergyDemand__2_18[[#This Row],[Demand]]*EnergyDemand__2_18[[#This Row],[RRP AUD$]]</f>
        <v>4633372.8164724279</v>
      </c>
      <c r="P461" s="57" t="e">
        <f>IF(EnergyDemand__2_18[[#This Row],[School Day]]="Y",EnergyDemand__2_18[[#This Row],[Demand]],NA())</f>
        <v>#N/A</v>
      </c>
      <c r="Q461" s="57">
        <f>IF(EnergyDemand__2_18[[#This Row],[School Day]]="N",EnergyDemand__2_18[[#This Row],[Demand]],NA())</f>
        <v>120445.735</v>
      </c>
      <c r="R461" s="57" t="e">
        <f>IF(EnergyDemand__2_18[[#This Row],[Holiday]]="Y",EnergyDemand__2_18[[#This Row],[Demand]],NA())</f>
        <v>#N/A</v>
      </c>
      <c r="S461" s="57">
        <f>IF(AND( EnergyDemand__2_18[[#This Row],[Holiday]]="N", EnergyDemand__2_18[[#This Row],[Day ]] &lt;&gt; "Saturday", EnergyDemand__2_18[[#This Row],[Day ]] &lt;&gt; "Sunday"),EnergyDemand__2_18[[#This Row],[Demand]],NA())</f>
        <v>120445.735</v>
      </c>
    </row>
    <row r="462" spans="1:19" x14ac:dyDescent="0.3">
      <c r="A462" s="3">
        <v>42465</v>
      </c>
      <c r="B462" s="3" t="str">
        <f t="shared" si="7"/>
        <v>Q2-2016</v>
      </c>
      <c r="C462" t="s">
        <v>12</v>
      </c>
      <c r="D462">
        <v>15</v>
      </c>
      <c r="E462" t="s">
        <v>8</v>
      </c>
      <c r="F462">
        <v>2016</v>
      </c>
      <c r="G462">
        <v>12.3</v>
      </c>
      <c r="H462">
        <v>29</v>
      </c>
      <c r="I462">
        <v>17.100000000000001</v>
      </c>
      <c r="J462">
        <v>0</v>
      </c>
      <c r="K462" t="s">
        <v>21</v>
      </c>
      <c r="L462" t="s">
        <v>21</v>
      </c>
      <c r="M462" s="2">
        <v>120371.235</v>
      </c>
      <c r="N462" s="4">
        <v>21.423208150000001</v>
      </c>
      <c r="O462" s="5">
        <f>EnergyDemand__2_18[[#This Row],[Demand]]*EnergyDemand__2_18[[#This Row],[RRP AUD$]]</f>
        <v>2578738.0226775655</v>
      </c>
      <c r="P462" s="57" t="e">
        <f>IF(EnergyDemand__2_18[[#This Row],[School Day]]="Y",EnergyDemand__2_18[[#This Row],[Demand]],NA())</f>
        <v>#N/A</v>
      </c>
      <c r="Q462" s="57">
        <f>IF(EnergyDemand__2_18[[#This Row],[School Day]]="N",EnergyDemand__2_18[[#This Row],[Demand]],NA())</f>
        <v>120371.235</v>
      </c>
      <c r="R462" s="57" t="e">
        <f>IF(EnergyDemand__2_18[[#This Row],[Holiday]]="Y",EnergyDemand__2_18[[#This Row],[Demand]],NA())</f>
        <v>#N/A</v>
      </c>
      <c r="S462" s="57">
        <f>IF(AND( EnergyDemand__2_18[[#This Row],[Holiday]]="N", EnergyDemand__2_18[[#This Row],[Day ]] &lt;&gt; "Saturday", EnergyDemand__2_18[[#This Row],[Day ]] &lt;&gt; "Sunday"),EnergyDemand__2_18[[#This Row],[Demand]],NA())</f>
        <v>120371.235</v>
      </c>
    </row>
    <row r="463" spans="1:19" x14ac:dyDescent="0.3">
      <c r="A463" s="3">
        <v>42466</v>
      </c>
      <c r="B463" s="3" t="str">
        <f t="shared" si="7"/>
        <v>Q2-2016</v>
      </c>
      <c r="C463" t="s">
        <v>12</v>
      </c>
      <c r="D463">
        <v>15</v>
      </c>
      <c r="E463" t="s">
        <v>9</v>
      </c>
      <c r="F463">
        <v>2016</v>
      </c>
      <c r="G463">
        <v>13.6</v>
      </c>
      <c r="H463">
        <v>15.6</v>
      </c>
      <c r="I463">
        <v>3.9</v>
      </c>
      <c r="J463">
        <v>12.8</v>
      </c>
      <c r="K463" t="s">
        <v>21</v>
      </c>
      <c r="L463" t="s">
        <v>21</v>
      </c>
      <c r="M463" s="2">
        <v>125657.125</v>
      </c>
      <c r="N463" s="4">
        <v>45.520804550000001</v>
      </c>
      <c r="O463" s="5">
        <f>EnergyDemand__2_18[[#This Row],[Demand]]*EnergyDemand__2_18[[#This Row],[RRP AUD$]]</f>
        <v>5720013.4274399187</v>
      </c>
      <c r="P463" s="57" t="e">
        <f>IF(EnergyDemand__2_18[[#This Row],[School Day]]="Y",EnergyDemand__2_18[[#This Row],[Demand]],NA())</f>
        <v>#N/A</v>
      </c>
      <c r="Q463" s="57">
        <f>IF(EnergyDemand__2_18[[#This Row],[School Day]]="N",EnergyDemand__2_18[[#This Row],[Demand]],NA())</f>
        <v>125657.125</v>
      </c>
      <c r="R463" s="57" t="e">
        <f>IF(EnergyDemand__2_18[[#This Row],[Holiday]]="Y",EnergyDemand__2_18[[#This Row],[Demand]],NA())</f>
        <v>#N/A</v>
      </c>
      <c r="S463" s="57">
        <f>IF(AND( EnergyDemand__2_18[[#This Row],[Holiday]]="N", EnergyDemand__2_18[[#This Row],[Day ]] &lt;&gt; "Saturday", EnergyDemand__2_18[[#This Row],[Day ]] &lt;&gt; "Sunday"),EnergyDemand__2_18[[#This Row],[Demand]],NA())</f>
        <v>125657.125</v>
      </c>
    </row>
    <row r="464" spans="1:19" x14ac:dyDescent="0.3">
      <c r="A464" s="3">
        <v>42467</v>
      </c>
      <c r="B464" s="3" t="str">
        <f t="shared" si="7"/>
        <v>Q2-2016</v>
      </c>
      <c r="C464" t="s">
        <v>12</v>
      </c>
      <c r="D464">
        <v>15</v>
      </c>
      <c r="E464" t="s">
        <v>3</v>
      </c>
      <c r="F464">
        <v>2016</v>
      </c>
      <c r="G464">
        <v>8.3000000000000007</v>
      </c>
      <c r="H464">
        <v>18.399999999999999</v>
      </c>
      <c r="I464">
        <v>13.1</v>
      </c>
      <c r="J464">
        <v>6.8</v>
      </c>
      <c r="K464" t="s">
        <v>21</v>
      </c>
      <c r="L464" t="s">
        <v>21</v>
      </c>
      <c r="M464" s="2">
        <v>125663.33</v>
      </c>
      <c r="N464" s="4">
        <v>52.131968520000001</v>
      </c>
      <c r="O464" s="5">
        <f>EnergyDemand__2_18[[#This Row],[Demand]]*EnergyDemand__2_18[[#This Row],[RRP AUD$]]</f>
        <v>6551076.7636783719</v>
      </c>
      <c r="P464" s="57" t="e">
        <f>IF(EnergyDemand__2_18[[#This Row],[School Day]]="Y",EnergyDemand__2_18[[#This Row],[Demand]],NA())</f>
        <v>#N/A</v>
      </c>
      <c r="Q464" s="57">
        <f>IF(EnergyDemand__2_18[[#This Row],[School Day]]="N",EnergyDemand__2_18[[#This Row],[Demand]],NA())</f>
        <v>125663.33</v>
      </c>
      <c r="R464" s="57" t="e">
        <f>IF(EnergyDemand__2_18[[#This Row],[Holiday]]="Y",EnergyDemand__2_18[[#This Row],[Demand]],NA())</f>
        <v>#N/A</v>
      </c>
      <c r="S464" s="57">
        <f>IF(AND( EnergyDemand__2_18[[#This Row],[Holiday]]="N", EnergyDemand__2_18[[#This Row],[Day ]] &lt;&gt; "Saturday", EnergyDemand__2_18[[#This Row],[Day ]] &lt;&gt; "Sunday"),EnergyDemand__2_18[[#This Row],[Demand]],NA())</f>
        <v>125663.33</v>
      </c>
    </row>
    <row r="465" spans="1:19" x14ac:dyDescent="0.3">
      <c r="A465" s="3">
        <v>42468</v>
      </c>
      <c r="B465" s="3" t="str">
        <f t="shared" si="7"/>
        <v>Q2-2016</v>
      </c>
      <c r="C465" t="s">
        <v>12</v>
      </c>
      <c r="D465">
        <v>15</v>
      </c>
      <c r="E465" t="s">
        <v>4</v>
      </c>
      <c r="F465">
        <v>2016</v>
      </c>
      <c r="G465">
        <v>11.9</v>
      </c>
      <c r="H465">
        <v>20</v>
      </c>
      <c r="I465">
        <v>9.6</v>
      </c>
      <c r="J465">
        <v>0</v>
      </c>
      <c r="K465" t="s">
        <v>21</v>
      </c>
      <c r="L465" t="s">
        <v>21</v>
      </c>
      <c r="M465" s="2">
        <v>124266.88499999999</v>
      </c>
      <c r="N465" s="4">
        <v>75.357810740000005</v>
      </c>
      <c r="O465" s="5">
        <f>EnergyDemand__2_18[[#This Row],[Demand]]*EnergyDemand__2_18[[#This Row],[RRP AUD$]]</f>
        <v>9364480.4010793455</v>
      </c>
      <c r="P465" s="57" t="e">
        <f>IF(EnergyDemand__2_18[[#This Row],[School Day]]="Y",EnergyDemand__2_18[[#This Row],[Demand]],NA())</f>
        <v>#N/A</v>
      </c>
      <c r="Q465" s="57">
        <f>IF(EnergyDemand__2_18[[#This Row],[School Day]]="N",EnergyDemand__2_18[[#This Row],[Demand]],NA())</f>
        <v>124266.88499999999</v>
      </c>
      <c r="R465" s="57" t="e">
        <f>IF(EnergyDemand__2_18[[#This Row],[Holiday]]="Y",EnergyDemand__2_18[[#This Row],[Demand]],NA())</f>
        <v>#N/A</v>
      </c>
      <c r="S465" s="57">
        <f>IF(AND( EnergyDemand__2_18[[#This Row],[Holiday]]="N", EnergyDemand__2_18[[#This Row],[Day ]] &lt;&gt; "Saturday", EnergyDemand__2_18[[#This Row],[Day ]] &lt;&gt; "Sunday"),EnergyDemand__2_18[[#This Row],[Demand]],NA())</f>
        <v>124266.88499999999</v>
      </c>
    </row>
    <row r="466" spans="1:19" x14ac:dyDescent="0.3">
      <c r="A466" s="3">
        <v>42469</v>
      </c>
      <c r="B466" s="3" t="str">
        <f t="shared" si="7"/>
        <v>Q2-2016</v>
      </c>
      <c r="C466" t="s">
        <v>12</v>
      </c>
      <c r="D466">
        <v>15</v>
      </c>
      <c r="E466" t="s">
        <v>5</v>
      </c>
      <c r="F466">
        <v>2016</v>
      </c>
      <c r="G466">
        <v>10.4</v>
      </c>
      <c r="H466">
        <v>22.3</v>
      </c>
      <c r="I466">
        <v>13</v>
      </c>
      <c r="J466">
        <v>0</v>
      </c>
      <c r="K466" t="s">
        <v>21</v>
      </c>
      <c r="L466" t="s">
        <v>21</v>
      </c>
      <c r="M466" s="2">
        <v>109044.9</v>
      </c>
      <c r="N466" s="4">
        <v>73.139144529999996</v>
      </c>
      <c r="O466" s="5">
        <f>EnergyDemand__2_18[[#This Row],[Demand]]*EnergyDemand__2_18[[#This Row],[RRP AUD$]]</f>
        <v>7975450.7013593959</v>
      </c>
      <c r="P466" s="57" t="e">
        <f>IF(EnergyDemand__2_18[[#This Row],[School Day]]="Y",EnergyDemand__2_18[[#This Row],[Demand]],NA())</f>
        <v>#N/A</v>
      </c>
      <c r="Q466" s="57">
        <f>IF(EnergyDemand__2_18[[#This Row],[School Day]]="N",EnergyDemand__2_18[[#This Row],[Demand]],NA())</f>
        <v>109044.9</v>
      </c>
      <c r="R466" s="57" t="e">
        <f>IF(EnergyDemand__2_18[[#This Row],[Holiday]]="Y",EnergyDemand__2_18[[#This Row],[Demand]],NA())</f>
        <v>#N/A</v>
      </c>
      <c r="S4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67" spans="1:19" x14ac:dyDescent="0.3">
      <c r="A467" s="3">
        <v>42470</v>
      </c>
      <c r="B467" s="3" t="str">
        <f t="shared" si="7"/>
        <v>Q2-2016</v>
      </c>
      <c r="C467" t="s">
        <v>12</v>
      </c>
      <c r="D467">
        <v>15</v>
      </c>
      <c r="E467" t="s">
        <v>6</v>
      </c>
      <c r="F467">
        <v>2016</v>
      </c>
      <c r="G467">
        <v>13.6</v>
      </c>
      <c r="H467">
        <v>23.5</v>
      </c>
      <c r="I467">
        <v>9.6</v>
      </c>
      <c r="J467">
        <v>0</v>
      </c>
      <c r="K467" t="s">
        <v>21</v>
      </c>
      <c r="L467" t="s">
        <v>21</v>
      </c>
      <c r="M467" s="2">
        <v>99845.345000000001</v>
      </c>
      <c r="N467" s="4">
        <v>35.120545749999998</v>
      </c>
      <c r="O467" s="5">
        <f>EnergyDemand__2_18[[#This Row],[Demand]]*EnergyDemand__2_18[[#This Row],[RRP AUD$]]</f>
        <v>3506623.0069970335</v>
      </c>
      <c r="P467" s="57" t="e">
        <f>IF(EnergyDemand__2_18[[#This Row],[School Day]]="Y",EnergyDemand__2_18[[#This Row],[Demand]],NA())</f>
        <v>#N/A</v>
      </c>
      <c r="Q467" s="57">
        <f>IF(EnergyDemand__2_18[[#This Row],[School Day]]="N",EnergyDemand__2_18[[#This Row],[Demand]],NA())</f>
        <v>99845.345000000001</v>
      </c>
      <c r="R467" s="57" t="e">
        <f>IF(EnergyDemand__2_18[[#This Row],[Holiday]]="Y",EnergyDemand__2_18[[#This Row],[Demand]],NA())</f>
        <v>#N/A</v>
      </c>
      <c r="S4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68" spans="1:19" x14ac:dyDescent="0.3">
      <c r="A468" s="3">
        <v>42471</v>
      </c>
      <c r="B468" s="3" t="str">
        <f t="shared" si="7"/>
        <v>Q2-2016</v>
      </c>
      <c r="C468" t="s">
        <v>12</v>
      </c>
      <c r="D468">
        <v>16</v>
      </c>
      <c r="E468" t="s">
        <v>7</v>
      </c>
      <c r="F468">
        <v>2016</v>
      </c>
      <c r="G468">
        <v>14.5</v>
      </c>
      <c r="H468">
        <v>20.100000000000001</v>
      </c>
      <c r="I468">
        <v>14.1</v>
      </c>
      <c r="J468">
        <v>0</v>
      </c>
      <c r="K468" t="s">
        <v>21</v>
      </c>
      <c r="L468" t="s">
        <v>21</v>
      </c>
      <c r="M468" s="2">
        <v>118614.005</v>
      </c>
      <c r="N468" s="4">
        <v>62.306510809999999</v>
      </c>
      <c r="O468" s="5">
        <f>EnergyDemand__2_18[[#This Row],[Demand]]*EnergyDemand__2_18[[#This Row],[RRP AUD$]]</f>
        <v>7390424.7847498944</v>
      </c>
      <c r="P468" s="57" t="e">
        <f>IF(EnergyDemand__2_18[[#This Row],[School Day]]="Y",EnergyDemand__2_18[[#This Row],[Demand]],NA())</f>
        <v>#N/A</v>
      </c>
      <c r="Q468" s="57">
        <f>IF(EnergyDemand__2_18[[#This Row],[School Day]]="N",EnergyDemand__2_18[[#This Row],[Demand]],NA())</f>
        <v>118614.005</v>
      </c>
      <c r="R468" s="57" t="e">
        <f>IF(EnergyDemand__2_18[[#This Row],[Holiday]]="Y",EnergyDemand__2_18[[#This Row],[Demand]],NA())</f>
        <v>#N/A</v>
      </c>
      <c r="S468" s="57">
        <f>IF(AND( EnergyDemand__2_18[[#This Row],[Holiday]]="N", EnergyDemand__2_18[[#This Row],[Day ]] &lt;&gt; "Saturday", EnergyDemand__2_18[[#This Row],[Day ]] &lt;&gt; "Sunday"),EnergyDemand__2_18[[#This Row],[Demand]],NA())</f>
        <v>118614.005</v>
      </c>
    </row>
    <row r="469" spans="1:19" x14ac:dyDescent="0.3">
      <c r="A469" s="3">
        <v>42472</v>
      </c>
      <c r="B469" s="3" t="str">
        <f t="shared" si="7"/>
        <v>Q2-2016</v>
      </c>
      <c r="C469" t="s">
        <v>12</v>
      </c>
      <c r="D469">
        <v>16</v>
      </c>
      <c r="E469" t="s">
        <v>8</v>
      </c>
      <c r="F469">
        <v>2016</v>
      </c>
      <c r="G469">
        <v>14</v>
      </c>
      <c r="H469">
        <v>18.7</v>
      </c>
      <c r="I469">
        <v>13.5</v>
      </c>
      <c r="J469">
        <v>0.2</v>
      </c>
      <c r="K469" t="s">
        <v>22</v>
      </c>
      <c r="L469" t="s">
        <v>21</v>
      </c>
      <c r="M469" s="2">
        <v>123808.76</v>
      </c>
      <c r="N469" s="4">
        <v>62.964552500000003</v>
      </c>
      <c r="O469" s="5">
        <f>EnergyDemand__2_18[[#This Row],[Demand]]*EnergyDemand__2_18[[#This Row],[RRP AUD$]]</f>
        <v>7795563.1689799</v>
      </c>
      <c r="P469" s="57">
        <f>IF(EnergyDemand__2_18[[#This Row],[School Day]]="Y",EnergyDemand__2_18[[#This Row],[Demand]],NA())</f>
        <v>123808.76</v>
      </c>
      <c r="Q469" s="57" t="e">
        <f>IF(EnergyDemand__2_18[[#This Row],[School Day]]="N",EnergyDemand__2_18[[#This Row],[Demand]],NA())</f>
        <v>#N/A</v>
      </c>
      <c r="R469" s="57" t="e">
        <f>IF(EnergyDemand__2_18[[#This Row],[Holiday]]="Y",EnergyDemand__2_18[[#This Row],[Demand]],NA())</f>
        <v>#N/A</v>
      </c>
      <c r="S469" s="57">
        <f>IF(AND( EnergyDemand__2_18[[#This Row],[Holiday]]="N", EnergyDemand__2_18[[#This Row],[Day ]] &lt;&gt; "Saturday", EnergyDemand__2_18[[#This Row],[Day ]] &lt;&gt; "Sunday"),EnergyDemand__2_18[[#This Row],[Demand]],NA())</f>
        <v>123808.76</v>
      </c>
    </row>
    <row r="470" spans="1:19" x14ac:dyDescent="0.3">
      <c r="A470" s="3">
        <v>42473</v>
      </c>
      <c r="B470" s="3" t="str">
        <f t="shared" si="7"/>
        <v>Q2-2016</v>
      </c>
      <c r="C470" t="s">
        <v>12</v>
      </c>
      <c r="D470">
        <v>16</v>
      </c>
      <c r="E470" t="s">
        <v>9</v>
      </c>
      <c r="F470">
        <v>2016</v>
      </c>
      <c r="G470">
        <v>11.3</v>
      </c>
      <c r="H470">
        <v>20</v>
      </c>
      <c r="I470">
        <v>12.6</v>
      </c>
      <c r="J470">
        <v>0.2</v>
      </c>
      <c r="K470" t="s">
        <v>22</v>
      </c>
      <c r="L470" t="s">
        <v>21</v>
      </c>
      <c r="M470" s="2">
        <v>124686.63</v>
      </c>
      <c r="N470" s="4">
        <v>77.21022318</v>
      </c>
      <c r="O470" s="5">
        <f>EnergyDemand__2_18[[#This Row],[Demand]]*EnergyDemand__2_18[[#This Row],[RRP AUD$]]</f>
        <v>9627082.5298620835</v>
      </c>
      <c r="P470" s="57">
        <f>IF(EnergyDemand__2_18[[#This Row],[School Day]]="Y",EnergyDemand__2_18[[#This Row],[Demand]],NA())</f>
        <v>124686.63</v>
      </c>
      <c r="Q470" s="57" t="e">
        <f>IF(EnergyDemand__2_18[[#This Row],[School Day]]="N",EnergyDemand__2_18[[#This Row],[Demand]],NA())</f>
        <v>#N/A</v>
      </c>
      <c r="R470" s="57" t="e">
        <f>IF(EnergyDemand__2_18[[#This Row],[Holiday]]="Y",EnergyDemand__2_18[[#This Row],[Demand]],NA())</f>
        <v>#N/A</v>
      </c>
      <c r="S470" s="57">
        <f>IF(AND( EnergyDemand__2_18[[#This Row],[Holiday]]="N", EnergyDemand__2_18[[#This Row],[Day ]] &lt;&gt; "Saturday", EnergyDemand__2_18[[#This Row],[Day ]] &lt;&gt; "Sunday"),EnergyDemand__2_18[[#This Row],[Demand]],NA())</f>
        <v>124686.63</v>
      </c>
    </row>
    <row r="471" spans="1:19" x14ac:dyDescent="0.3">
      <c r="A471" s="3">
        <v>42474</v>
      </c>
      <c r="B471" s="3" t="str">
        <f t="shared" si="7"/>
        <v>Q2-2016</v>
      </c>
      <c r="C471" t="s">
        <v>12</v>
      </c>
      <c r="D471">
        <v>16</v>
      </c>
      <c r="E471" t="s">
        <v>3</v>
      </c>
      <c r="F471">
        <v>2016</v>
      </c>
      <c r="G471">
        <v>11.6</v>
      </c>
      <c r="H471">
        <v>27</v>
      </c>
      <c r="I471">
        <v>12.7</v>
      </c>
      <c r="J471">
        <v>0</v>
      </c>
      <c r="K471" t="s">
        <v>22</v>
      </c>
      <c r="L471" t="s">
        <v>21</v>
      </c>
      <c r="M471" s="2">
        <v>126519.065</v>
      </c>
      <c r="N471" s="4">
        <v>92.925207040000004</v>
      </c>
      <c r="O471" s="5">
        <f>EnergyDemand__2_18[[#This Row],[Demand]]*EnergyDemand__2_18[[#This Row],[RRP AUD$]]</f>
        <v>11756810.309632218</v>
      </c>
      <c r="P471" s="57">
        <f>IF(EnergyDemand__2_18[[#This Row],[School Day]]="Y",EnergyDemand__2_18[[#This Row],[Demand]],NA())</f>
        <v>126519.065</v>
      </c>
      <c r="Q471" s="57" t="e">
        <f>IF(EnergyDemand__2_18[[#This Row],[School Day]]="N",EnergyDemand__2_18[[#This Row],[Demand]],NA())</f>
        <v>#N/A</v>
      </c>
      <c r="R471" s="57" t="e">
        <f>IF(EnergyDemand__2_18[[#This Row],[Holiday]]="Y",EnergyDemand__2_18[[#This Row],[Demand]],NA())</f>
        <v>#N/A</v>
      </c>
      <c r="S471" s="57">
        <f>IF(AND( EnergyDemand__2_18[[#This Row],[Holiday]]="N", EnergyDemand__2_18[[#This Row],[Day ]] &lt;&gt; "Saturday", EnergyDemand__2_18[[#This Row],[Day ]] &lt;&gt; "Sunday"),EnergyDemand__2_18[[#This Row],[Demand]],NA())</f>
        <v>126519.065</v>
      </c>
    </row>
    <row r="472" spans="1:19" x14ac:dyDescent="0.3">
      <c r="A472" s="3">
        <v>42475</v>
      </c>
      <c r="B472" s="3" t="str">
        <f t="shared" si="7"/>
        <v>Q2-2016</v>
      </c>
      <c r="C472" t="s">
        <v>12</v>
      </c>
      <c r="D472">
        <v>16</v>
      </c>
      <c r="E472" t="s">
        <v>4</v>
      </c>
      <c r="F472">
        <v>2016</v>
      </c>
      <c r="G472">
        <v>13.4</v>
      </c>
      <c r="H472">
        <v>27</v>
      </c>
      <c r="I472">
        <v>15.9</v>
      </c>
      <c r="J472">
        <v>0</v>
      </c>
      <c r="K472" t="s">
        <v>22</v>
      </c>
      <c r="L472" t="s">
        <v>21</v>
      </c>
      <c r="M472" s="2">
        <v>124721.485</v>
      </c>
      <c r="N472" s="4">
        <v>81.717847939999999</v>
      </c>
      <c r="O472" s="5">
        <f>EnergyDemand__2_18[[#This Row],[Demand]]*EnergyDemand__2_18[[#This Row],[RRP AUD$]]</f>
        <v>10191971.346080991</v>
      </c>
      <c r="P472" s="57">
        <f>IF(EnergyDemand__2_18[[#This Row],[School Day]]="Y",EnergyDemand__2_18[[#This Row],[Demand]],NA())</f>
        <v>124721.485</v>
      </c>
      <c r="Q472" s="57" t="e">
        <f>IF(EnergyDemand__2_18[[#This Row],[School Day]]="N",EnergyDemand__2_18[[#This Row],[Demand]],NA())</f>
        <v>#N/A</v>
      </c>
      <c r="R472" s="57" t="e">
        <f>IF(EnergyDemand__2_18[[#This Row],[Holiday]]="Y",EnergyDemand__2_18[[#This Row],[Demand]],NA())</f>
        <v>#N/A</v>
      </c>
      <c r="S472" s="57">
        <f>IF(AND( EnergyDemand__2_18[[#This Row],[Holiday]]="N", EnergyDemand__2_18[[#This Row],[Day ]] &lt;&gt; "Saturday", EnergyDemand__2_18[[#This Row],[Day ]] &lt;&gt; "Sunday"),EnergyDemand__2_18[[#This Row],[Demand]],NA())</f>
        <v>124721.485</v>
      </c>
    </row>
    <row r="473" spans="1:19" x14ac:dyDescent="0.3">
      <c r="A473" s="3">
        <v>42476</v>
      </c>
      <c r="B473" s="3" t="str">
        <f t="shared" si="7"/>
        <v>Q2-2016</v>
      </c>
      <c r="C473" t="s">
        <v>12</v>
      </c>
      <c r="D473">
        <v>16</v>
      </c>
      <c r="E473" t="s">
        <v>5</v>
      </c>
      <c r="F473">
        <v>2016</v>
      </c>
      <c r="G473">
        <v>14</v>
      </c>
      <c r="H473">
        <v>20.3</v>
      </c>
      <c r="I473">
        <v>8.3000000000000007</v>
      </c>
      <c r="J473">
        <v>0</v>
      </c>
      <c r="K473" t="s">
        <v>22</v>
      </c>
      <c r="L473" t="s">
        <v>21</v>
      </c>
      <c r="M473" s="2">
        <v>108525.965</v>
      </c>
      <c r="N473" s="4">
        <v>51.528968560000003</v>
      </c>
      <c r="O473" s="5">
        <f>EnergyDemand__2_18[[#This Row],[Demand]]*EnergyDemand__2_18[[#This Row],[RRP AUD$]]</f>
        <v>5592231.0384286605</v>
      </c>
      <c r="P473" s="57">
        <f>IF(EnergyDemand__2_18[[#This Row],[School Day]]="Y",EnergyDemand__2_18[[#This Row],[Demand]],NA())</f>
        <v>108525.965</v>
      </c>
      <c r="Q473" s="57" t="e">
        <f>IF(EnergyDemand__2_18[[#This Row],[School Day]]="N",EnergyDemand__2_18[[#This Row],[Demand]],NA())</f>
        <v>#N/A</v>
      </c>
      <c r="R473" s="57" t="e">
        <f>IF(EnergyDemand__2_18[[#This Row],[Holiday]]="Y",EnergyDemand__2_18[[#This Row],[Demand]],NA())</f>
        <v>#N/A</v>
      </c>
      <c r="S4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74" spans="1:19" x14ac:dyDescent="0.3">
      <c r="A474" s="3">
        <v>42477</v>
      </c>
      <c r="B474" s="3" t="str">
        <f t="shared" si="7"/>
        <v>Q2-2016</v>
      </c>
      <c r="C474" t="s">
        <v>12</v>
      </c>
      <c r="D474">
        <v>16</v>
      </c>
      <c r="E474" t="s">
        <v>6</v>
      </c>
      <c r="F474">
        <v>2016</v>
      </c>
      <c r="G474">
        <v>13.1</v>
      </c>
      <c r="H474">
        <v>19.8</v>
      </c>
      <c r="I474">
        <v>14.7</v>
      </c>
      <c r="J474">
        <v>0</v>
      </c>
      <c r="K474" t="s">
        <v>22</v>
      </c>
      <c r="L474" t="s">
        <v>21</v>
      </c>
      <c r="M474" s="2">
        <v>100526.30499999999</v>
      </c>
      <c r="N474" s="4">
        <v>39.129443080000001</v>
      </c>
      <c r="O474" s="5">
        <f>EnergyDemand__2_18[[#This Row],[Demand]]*EnergyDemand__2_18[[#This Row],[RRP AUD$]]</f>
        <v>3933538.3295402192</v>
      </c>
      <c r="P474" s="57">
        <f>IF(EnergyDemand__2_18[[#This Row],[School Day]]="Y",EnergyDemand__2_18[[#This Row],[Demand]],NA())</f>
        <v>100526.30499999999</v>
      </c>
      <c r="Q474" s="57" t="e">
        <f>IF(EnergyDemand__2_18[[#This Row],[School Day]]="N",EnergyDemand__2_18[[#This Row],[Demand]],NA())</f>
        <v>#N/A</v>
      </c>
      <c r="R474" s="57" t="e">
        <f>IF(EnergyDemand__2_18[[#This Row],[Holiday]]="Y",EnergyDemand__2_18[[#This Row],[Demand]],NA())</f>
        <v>#N/A</v>
      </c>
      <c r="S4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75" spans="1:19" x14ac:dyDescent="0.3">
      <c r="A475" s="3">
        <v>42478</v>
      </c>
      <c r="B475" s="3" t="str">
        <f t="shared" si="7"/>
        <v>Q2-2016</v>
      </c>
      <c r="C475" t="s">
        <v>12</v>
      </c>
      <c r="D475">
        <v>17</v>
      </c>
      <c r="E475" t="s">
        <v>7</v>
      </c>
      <c r="F475">
        <v>2016</v>
      </c>
      <c r="G475">
        <v>9.8000000000000007</v>
      </c>
      <c r="H475">
        <v>25</v>
      </c>
      <c r="I475">
        <v>15</v>
      </c>
      <c r="J475">
        <v>0</v>
      </c>
      <c r="K475" t="s">
        <v>22</v>
      </c>
      <c r="L475" t="s">
        <v>21</v>
      </c>
      <c r="M475" s="2">
        <v>123441.82</v>
      </c>
      <c r="N475" s="4">
        <v>61.629114919999999</v>
      </c>
      <c r="O475" s="5">
        <f>EnergyDemand__2_18[[#This Row],[Demand]]*EnergyDemand__2_18[[#This Row],[RRP AUD$]]</f>
        <v>7607610.110713955</v>
      </c>
      <c r="P475" s="57">
        <f>IF(EnergyDemand__2_18[[#This Row],[School Day]]="Y",EnergyDemand__2_18[[#This Row],[Demand]],NA())</f>
        <v>123441.82</v>
      </c>
      <c r="Q475" s="57" t="e">
        <f>IF(EnergyDemand__2_18[[#This Row],[School Day]]="N",EnergyDemand__2_18[[#This Row],[Demand]],NA())</f>
        <v>#N/A</v>
      </c>
      <c r="R475" s="57" t="e">
        <f>IF(EnergyDemand__2_18[[#This Row],[Holiday]]="Y",EnergyDemand__2_18[[#This Row],[Demand]],NA())</f>
        <v>#N/A</v>
      </c>
      <c r="S475" s="57">
        <f>IF(AND( EnergyDemand__2_18[[#This Row],[Holiday]]="N", EnergyDemand__2_18[[#This Row],[Day ]] &lt;&gt; "Saturday", EnergyDemand__2_18[[#This Row],[Day ]] &lt;&gt; "Sunday"),EnergyDemand__2_18[[#This Row],[Demand]],NA())</f>
        <v>123441.82</v>
      </c>
    </row>
    <row r="476" spans="1:19" x14ac:dyDescent="0.3">
      <c r="A476" s="3">
        <v>42479</v>
      </c>
      <c r="B476" s="3" t="str">
        <f t="shared" si="7"/>
        <v>Q2-2016</v>
      </c>
      <c r="C476" t="s">
        <v>12</v>
      </c>
      <c r="D476">
        <v>17</v>
      </c>
      <c r="E476" t="s">
        <v>8</v>
      </c>
      <c r="F476">
        <v>2016</v>
      </c>
      <c r="G476">
        <v>13.6</v>
      </c>
      <c r="H476">
        <v>27.4</v>
      </c>
      <c r="I476">
        <v>14.5</v>
      </c>
      <c r="J476">
        <v>0</v>
      </c>
      <c r="K476" t="s">
        <v>22</v>
      </c>
      <c r="L476" t="s">
        <v>21</v>
      </c>
      <c r="M476" s="2">
        <v>126846.44500000001</v>
      </c>
      <c r="N476" s="4">
        <v>54.57119179</v>
      </c>
      <c r="O476" s="5">
        <f>EnergyDemand__2_18[[#This Row],[Demand]]*EnergyDemand__2_18[[#This Row],[RRP AUD$]]</f>
        <v>6922161.677974687</v>
      </c>
      <c r="P476" s="57">
        <f>IF(EnergyDemand__2_18[[#This Row],[School Day]]="Y",EnergyDemand__2_18[[#This Row],[Demand]],NA())</f>
        <v>126846.44500000001</v>
      </c>
      <c r="Q476" s="57" t="e">
        <f>IF(EnergyDemand__2_18[[#This Row],[School Day]]="N",EnergyDemand__2_18[[#This Row],[Demand]],NA())</f>
        <v>#N/A</v>
      </c>
      <c r="R476" s="57" t="e">
        <f>IF(EnergyDemand__2_18[[#This Row],[Holiday]]="Y",EnergyDemand__2_18[[#This Row],[Demand]],NA())</f>
        <v>#N/A</v>
      </c>
      <c r="S476" s="57">
        <f>IF(AND( EnergyDemand__2_18[[#This Row],[Holiday]]="N", EnergyDemand__2_18[[#This Row],[Day ]] &lt;&gt; "Saturday", EnergyDemand__2_18[[#This Row],[Day ]] &lt;&gt; "Sunday"),EnergyDemand__2_18[[#This Row],[Demand]],NA())</f>
        <v>126846.44500000001</v>
      </c>
    </row>
    <row r="477" spans="1:19" x14ac:dyDescent="0.3">
      <c r="A477" s="3">
        <v>42480</v>
      </c>
      <c r="B477" s="3" t="str">
        <f t="shared" si="7"/>
        <v>Q2-2016</v>
      </c>
      <c r="C477" t="s">
        <v>12</v>
      </c>
      <c r="D477">
        <v>17</v>
      </c>
      <c r="E477" t="s">
        <v>9</v>
      </c>
      <c r="F477">
        <v>2016</v>
      </c>
      <c r="G477">
        <v>15.3</v>
      </c>
      <c r="H477">
        <v>28</v>
      </c>
      <c r="I477">
        <v>14</v>
      </c>
      <c r="J477">
        <v>0</v>
      </c>
      <c r="K477" t="s">
        <v>22</v>
      </c>
      <c r="L477" t="s">
        <v>21</v>
      </c>
      <c r="M477" s="2">
        <v>125204.785</v>
      </c>
      <c r="N477" s="4">
        <v>40.053662299999999</v>
      </c>
      <c r="O477" s="5">
        <f>EnergyDemand__2_18[[#This Row],[Demand]]*EnergyDemand__2_18[[#This Row],[RRP AUD$]]</f>
        <v>5014910.1767341057</v>
      </c>
      <c r="P477" s="57">
        <f>IF(EnergyDemand__2_18[[#This Row],[School Day]]="Y",EnergyDemand__2_18[[#This Row],[Demand]],NA())</f>
        <v>125204.785</v>
      </c>
      <c r="Q477" s="57" t="e">
        <f>IF(EnergyDemand__2_18[[#This Row],[School Day]]="N",EnergyDemand__2_18[[#This Row],[Demand]],NA())</f>
        <v>#N/A</v>
      </c>
      <c r="R477" s="57" t="e">
        <f>IF(EnergyDemand__2_18[[#This Row],[Holiday]]="Y",EnergyDemand__2_18[[#This Row],[Demand]],NA())</f>
        <v>#N/A</v>
      </c>
      <c r="S477" s="57">
        <f>IF(AND( EnergyDemand__2_18[[#This Row],[Holiday]]="N", EnergyDemand__2_18[[#This Row],[Day ]] &lt;&gt; "Saturday", EnergyDemand__2_18[[#This Row],[Day ]] &lt;&gt; "Sunday"),EnergyDemand__2_18[[#This Row],[Demand]],NA())</f>
        <v>125204.785</v>
      </c>
    </row>
    <row r="478" spans="1:19" x14ac:dyDescent="0.3">
      <c r="A478" s="3">
        <v>42481</v>
      </c>
      <c r="B478" s="3" t="str">
        <f t="shared" si="7"/>
        <v>Q2-2016</v>
      </c>
      <c r="C478" t="s">
        <v>12</v>
      </c>
      <c r="D478">
        <v>17</v>
      </c>
      <c r="E478" t="s">
        <v>3</v>
      </c>
      <c r="F478">
        <v>2016</v>
      </c>
      <c r="G478">
        <v>17.100000000000001</v>
      </c>
      <c r="H478">
        <v>24.2</v>
      </c>
      <c r="I478">
        <v>5.6</v>
      </c>
      <c r="J478">
        <v>0.4</v>
      </c>
      <c r="K478" t="s">
        <v>22</v>
      </c>
      <c r="L478" t="s">
        <v>21</v>
      </c>
      <c r="M478" s="2">
        <v>125514.14</v>
      </c>
      <c r="N478" s="4">
        <v>55.740468579999998</v>
      </c>
      <c r="O478" s="5">
        <f>EnergyDemand__2_18[[#This Row],[Demand]]*EnergyDemand__2_18[[#This Row],[RRP AUD$]]</f>
        <v>6996216.9770157207</v>
      </c>
      <c r="P478" s="57">
        <f>IF(EnergyDemand__2_18[[#This Row],[School Day]]="Y",EnergyDemand__2_18[[#This Row],[Demand]],NA())</f>
        <v>125514.14</v>
      </c>
      <c r="Q478" s="57" t="e">
        <f>IF(EnergyDemand__2_18[[#This Row],[School Day]]="N",EnergyDemand__2_18[[#This Row],[Demand]],NA())</f>
        <v>#N/A</v>
      </c>
      <c r="R478" s="57" t="e">
        <f>IF(EnergyDemand__2_18[[#This Row],[Holiday]]="Y",EnergyDemand__2_18[[#This Row],[Demand]],NA())</f>
        <v>#N/A</v>
      </c>
      <c r="S478" s="57">
        <f>IF(AND( EnergyDemand__2_18[[#This Row],[Holiday]]="N", EnergyDemand__2_18[[#This Row],[Day ]] &lt;&gt; "Saturday", EnergyDemand__2_18[[#This Row],[Day ]] &lt;&gt; "Sunday"),EnergyDemand__2_18[[#This Row],[Demand]],NA())</f>
        <v>125514.14</v>
      </c>
    </row>
    <row r="479" spans="1:19" x14ac:dyDescent="0.3">
      <c r="A479" s="3">
        <v>42482</v>
      </c>
      <c r="B479" s="3" t="str">
        <f t="shared" si="7"/>
        <v>Q2-2016</v>
      </c>
      <c r="C479" t="s">
        <v>12</v>
      </c>
      <c r="D479">
        <v>17</v>
      </c>
      <c r="E479" t="s">
        <v>4</v>
      </c>
      <c r="F479">
        <v>2016</v>
      </c>
      <c r="G479">
        <v>14.6</v>
      </c>
      <c r="H479">
        <v>16.7</v>
      </c>
      <c r="I479">
        <v>7.9</v>
      </c>
      <c r="J479">
        <v>21.6</v>
      </c>
      <c r="K479" t="s">
        <v>22</v>
      </c>
      <c r="L479" t="s">
        <v>21</v>
      </c>
      <c r="M479" s="2">
        <v>120124.30499999999</v>
      </c>
      <c r="N479" s="4">
        <v>52.296555179999999</v>
      </c>
      <c r="O479" s="5">
        <f>EnergyDemand__2_18[[#This Row],[Demand]]*EnergyDemand__2_18[[#This Row],[RRP AUD$]]</f>
        <v>6282087.3448916497</v>
      </c>
      <c r="P479" s="57">
        <f>IF(EnergyDemand__2_18[[#This Row],[School Day]]="Y",EnergyDemand__2_18[[#This Row],[Demand]],NA())</f>
        <v>120124.30499999999</v>
      </c>
      <c r="Q479" s="57" t="e">
        <f>IF(EnergyDemand__2_18[[#This Row],[School Day]]="N",EnergyDemand__2_18[[#This Row],[Demand]],NA())</f>
        <v>#N/A</v>
      </c>
      <c r="R479" s="57" t="e">
        <f>IF(EnergyDemand__2_18[[#This Row],[Holiday]]="Y",EnergyDemand__2_18[[#This Row],[Demand]],NA())</f>
        <v>#N/A</v>
      </c>
      <c r="S479" s="57">
        <f>IF(AND( EnergyDemand__2_18[[#This Row],[Holiday]]="N", EnergyDemand__2_18[[#This Row],[Day ]] &lt;&gt; "Saturday", EnergyDemand__2_18[[#This Row],[Day ]] &lt;&gt; "Sunday"),EnergyDemand__2_18[[#This Row],[Demand]],NA())</f>
        <v>120124.30499999999</v>
      </c>
    </row>
    <row r="480" spans="1:19" x14ac:dyDescent="0.3">
      <c r="A480" s="3">
        <v>42483</v>
      </c>
      <c r="B480" s="3" t="str">
        <f t="shared" si="7"/>
        <v>Q2-2016</v>
      </c>
      <c r="C480" t="s">
        <v>12</v>
      </c>
      <c r="D480">
        <v>17</v>
      </c>
      <c r="E480" t="s">
        <v>5</v>
      </c>
      <c r="F480">
        <v>2016</v>
      </c>
      <c r="G480">
        <v>12.3</v>
      </c>
      <c r="H480">
        <v>18.600000000000001</v>
      </c>
      <c r="I480">
        <v>8.5</v>
      </c>
      <c r="J480">
        <v>0</v>
      </c>
      <c r="K480" t="s">
        <v>22</v>
      </c>
      <c r="L480" t="s">
        <v>21</v>
      </c>
      <c r="M480" s="2">
        <v>108773.745</v>
      </c>
      <c r="N480" s="4">
        <v>36.734526199999998</v>
      </c>
      <c r="O480" s="5">
        <f>EnergyDemand__2_18[[#This Row],[Demand]]*EnergyDemand__2_18[[#This Row],[RRP AUD$]]</f>
        <v>3995751.9855746184</v>
      </c>
      <c r="P480" s="57">
        <f>IF(EnergyDemand__2_18[[#This Row],[School Day]]="Y",EnergyDemand__2_18[[#This Row],[Demand]],NA())</f>
        <v>108773.745</v>
      </c>
      <c r="Q480" s="57" t="e">
        <f>IF(EnergyDemand__2_18[[#This Row],[School Day]]="N",EnergyDemand__2_18[[#This Row],[Demand]],NA())</f>
        <v>#N/A</v>
      </c>
      <c r="R480" s="57" t="e">
        <f>IF(EnergyDemand__2_18[[#This Row],[Holiday]]="Y",EnergyDemand__2_18[[#This Row],[Demand]],NA())</f>
        <v>#N/A</v>
      </c>
      <c r="S4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1" spans="1:19" x14ac:dyDescent="0.3">
      <c r="A481" s="3">
        <v>42484</v>
      </c>
      <c r="B481" s="3" t="str">
        <f t="shared" si="7"/>
        <v>Q2-2016</v>
      </c>
      <c r="C481" t="s">
        <v>12</v>
      </c>
      <c r="D481">
        <v>17</v>
      </c>
      <c r="E481" t="s">
        <v>6</v>
      </c>
      <c r="F481">
        <v>2016</v>
      </c>
      <c r="G481">
        <v>9.1</v>
      </c>
      <c r="H481">
        <v>20</v>
      </c>
      <c r="I481">
        <v>14.8</v>
      </c>
      <c r="J481">
        <v>0</v>
      </c>
      <c r="K481" t="s">
        <v>22</v>
      </c>
      <c r="L481" t="s">
        <v>21</v>
      </c>
      <c r="M481" s="2">
        <v>105642.28</v>
      </c>
      <c r="N481" s="4">
        <v>30.68045485</v>
      </c>
      <c r="O481" s="5">
        <f>EnergyDemand__2_18[[#This Row],[Demand]]*EnergyDemand__2_18[[#This Row],[RRP AUD$]]</f>
        <v>3241153.2017910578</v>
      </c>
      <c r="P481" s="57">
        <f>IF(EnergyDemand__2_18[[#This Row],[School Day]]="Y",EnergyDemand__2_18[[#This Row],[Demand]],NA())</f>
        <v>105642.28</v>
      </c>
      <c r="Q481" s="57" t="e">
        <f>IF(EnergyDemand__2_18[[#This Row],[School Day]]="N",EnergyDemand__2_18[[#This Row],[Demand]],NA())</f>
        <v>#N/A</v>
      </c>
      <c r="R481" s="57" t="e">
        <f>IF(EnergyDemand__2_18[[#This Row],[Holiday]]="Y",EnergyDemand__2_18[[#This Row],[Demand]],NA())</f>
        <v>#N/A</v>
      </c>
      <c r="S4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2" spans="1:19" x14ac:dyDescent="0.3">
      <c r="A482" s="3">
        <v>42485</v>
      </c>
      <c r="B482" s="3" t="str">
        <f t="shared" si="7"/>
        <v>Q2-2016</v>
      </c>
      <c r="C482" t="s">
        <v>12</v>
      </c>
      <c r="D482">
        <v>18</v>
      </c>
      <c r="E482" t="s">
        <v>7</v>
      </c>
      <c r="F482">
        <v>2016</v>
      </c>
      <c r="G482">
        <v>9.9</v>
      </c>
      <c r="H482">
        <v>25</v>
      </c>
      <c r="I482">
        <v>14.8</v>
      </c>
      <c r="J482">
        <v>0</v>
      </c>
      <c r="K482" t="s">
        <v>22</v>
      </c>
      <c r="L482" t="s">
        <v>22</v>
      </c>
      <c r="M482" s="2">
        <v>104072.435</v>
      </c>
      <c r="N482" s="4">
        <v>39.087861220000001</v>
      </c>
      <c r="O482" s="5">
        <f>EnergyDemand__2_18[[#This Row],[Demand]]*EnergyDemand__2_18[[#This Row],[RRP AUD$]]</f>
        <v>4067968.8961074706</v>
      </c>
      <c r="P482" s="57">
        <f>IF(EnergyDemand__2_18[[#This Row],[School Day]]="Y",EnergyDemand__2_18[[#This Row],[Demand]],NA())</f>
        <v>104072.435</v>
      </c>
      <c r="Q482" s="57" t="e">
        <f>IF(EnergyDemand__2_18[[#This Row],[School Day]]="N",EnergyDemand__2_18[[#This Row],[Demand]],NA())</f>
        <v>#N/A</v>
      </c>
      <c r="R482" s="57">
        <f>IF(EnergyDemand__2_18[[#This Row],[Holiday]]="Y",EnergyDemand__2_18[[#This Row],[Demand]],NA())</f>
        <v>104072.435</v>
      </c>
      <c r="S4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3" spans="1:19" x14ac:dyDescent="0.3">
      <c r="A483" s="3">
        <v>42486</v>
      </c>
      <c r="B483" s="3" t="str">
        <f t="shared" si="7"/>
        <v>Q2-2016</v>
      </c>
      <c r="C483" t="s">
        <v>12</v>
      </c>
      <c r="D483">
        <v>18</v>
      </c>
      <c r="E483" t="s">
        <v>8</v>
      </c>
      <c r="F483">
        <v>2016</v>
      </c>
      <c r="G483">
        <v>11.3</v>
      </c>
      <c r="H483">
        <v>25.6</v>
      </c>
      <c r="I483">
        <v>14.6</v>
      </c>
      <c r="J483">
        <v>0</v>
      </c>
      <c r="K483" t="s">
        <v>22</v>
      </c>
      <c r="L483" t="s">
        <v>21</v>
      </c>
      <c r="M483" s="2">
        <v>117437.66499999999</v>
      </c>
      <c r="N483" s="4">
        <v>56.436415140000001</v>
      </c>
      <c r="O483" s="5">
        <f>EnergyDemand__2_18[[#This Row],[Demand]]*EnergyDemand__2_18[[#This Row],[RRP AUD$]]</f>
        <v>6627760.8150122482</v>
      </c>
      <c r="P483" s="57">
        <f>IF(EnergyDemand__2_18[[#This Row],[School Day]]="Y",EnergyDemand__2_18[[#This Row],[Demand]],NA())</f>
        <v>117437.66499999999</v>
      </c>
      <c r="Q483" s="57" t="e">
        <f>IF(EnergyDemand__2_18[[#This Row],[School Day]]="N",EnergyDemand__2_18[[#This Row],[Demand]],NA())</f>
        <v>#N/A</v>
      </c>
      <c r="R483" s="57" t="e">
        <f>IF(EnergyDemand__2_18[[#This Row],[Holiday]]="Y",EnergyDemand__2_18[[#This Row],[Demand]],NA())</f>
        <v>#N/A</v>
      </c>
      <c r="S483" s="57">
        <f>IF(AND( EnergyDemand__2_18[[#This Row],[Holiday]]="N", EnergyDemand__2_18[[#This Row],[Day ]] &lt;&gt; "Saturday", EnergyDemand__2_18[[#This Row],[Day ]] &lt;&gt; "Sunday"),EnergyDemand__2_18[[#This Row],[Demand]],NA())</f>
        <v>117437.66499999999</v>
      </c>
    </row>
    <row r="484" spans="1:19" x14ac:dyDescent="0.3">
      <c r="A484" s="3">
        <v>42487</v>
      </c>
      <c r="B484" s="3" t="str">
        <f t="shared" si="7"/>
        <v>Q2-2016</v>
      </c>
      <c r="C484" t="s">
        <v>12</v>
      </c>
      <c r="D484">
        <v>18</v>
      </c>
      <c r="E484" t="s">
        <v>9</v>
      </c>
      <c r="F484">
        <v>2016</v>
      </c>
      <c r="G484">
        <v>13</v>
      </c>
      <c r="H484">
        <v>25.4</v>
      </c>
      <c r="I484">
        <v>13.5</v>
      </c>
      <c r="J484">
        <v>0</v>
      </c>
      <c r="K484" t="s">
        <v>22</v>
      </c>
      <c r="L484" t="s">
        <v>21</v>
      </c>
      <c r="M484" s="2">
        <v>118531.5</v>
      </c>
      <c r="N484" s="4">
        <v>19.411138099999999</v>
      </c>
      <c r="O484" s="5">
        <f>EnergyDemand__2_18[[#This Row],[Demand]]*EnergyDemand__2_18[[#This Row],[RRP AUD$]]</f>
        <v>2300831.3157001496</v>
      </c>
      <c r="P484" s="57">
        <f>IF(EnergyDemand__2_18[[#This Row],[School Day]]="Y",EnergyDemand__2_18[[#This Row],[Demand]],NA())</f>
        <v>118531.5</v>
      </c>
      <c r="Q484" s="57" t="e">
        <f>IF(EnergyDemand__2_18[[#This Row],[School Day]]="N",EnergyDemand__2_18[[#This Row],[Demand]],NA())</f>
        <v>#N/A</v>
      </c>
      <c r="R484" s="57" t="e">
        <f>IF(EnergyDemand__2_18[[#This Row],[Holiday]]="Y",EnergyDemand__2_18[[#This Row],[Demand]],NA())</f>
        <v>#N/A</v>
      </c>
      <c r="S484" s="57">
        <f>IF(AND( EnergyDemand__2_18[[#This Row],[Holiday]]="N", EnergyDemand__2_18[[#This Row],[Day ]] &lt;&gt; "Saturday", EnergyDemand__2_18[[#This Row],[Day ]] &lt;&gt; "Sunday"),EnergyDemand__2_18[[#This Row],[Demand]],NA())</f>
        <v>118531.5</v>
      </c>
    </row>
    <row r="485" spans="1:19" x14ac:dyDescent="0.3">
      <c r="A485" s="3">
        <v>42488</v>
      </c>
      <c r="B485" s="3" t="str">
        <f t="shared" si="7"/>
        <v>Q2-2016</v>
      </c>
      <c r="C485" t="s">
        <v>12</v>
      </c>
      <c r="D485">
        <v>18</v>
      </c>
      <c r="E485" t="s">
        <v>3</v>
      </c>
      <c r="F485">
        <v>2016</v>
      </c>
      <c r="G485">
        <v>19.8</v>
      </c>
      <c r="H485">
        <v>24.9</v>
      </c>
      <c r="I485">
        <v>5.3</v>
      </c>
      <c r="J485">
        <v>0</v>
      </c>
      <c r="K485" t="s">
        <v>22</v>
      </c>
      <c r="L485" t="s">
        <v>21</v>
      </c>
      <c r="M485" s="2">
        <v>126847.02</v>
      </c>
      <c r="N485" s="4">
        <v>60.581978929999998</v>
      </c>
      <c r="O485" s="5">
        <f>EnergyDemand__2_18[[#This Row],[Demand]]*EnergyDemand__2_18[[#This Row],[RRP AUD$]]</f>
        <v>7684643.4929732885</v>
      </c>
      <c r="P485" s="57">
        <f>IF(EnergyDemand__2_18[[#This Row],[School Day]]="Y",EnergyDemand__2_18[[#This Row],[Demand]],NA())</f>
        <v>126847.02</v>
      </c>
      <c r="Q485" s="57" t="e">
        <f>IF(EnergyDemand__2_18[[#This Row],[School Day]]="N",EnergyDemand__2_18[[#This Row],[Demand]],NA())</f>
        <v>#N/A</v>
      </c>
      <c r="R485" s="57" t="e">
        <f>IF(EnergyDemand__2_18[[#This Row],[Holiday]]="Y",EnergyDemand__2_18[[#This Row],[Demand]],NA())</f>
        <v>#N/A</v>
      </c>
      <c r="S485" s="57">
        <f>IF(AND( EnergyDemand__2_18[[#This Row],[Holiday]]="N", EnergyDemand__2_18[[#This Row],[Day ]] &lt;&gt; "Saturday", EnergyDemand__2_18[[#This Row],[Day ]] &lt;&gt; "Sunday"),EnergyDemand__2_18[[#This Row],[Demand]],NA())</f>
        <v>126847.02</v>
      </c>
    </row>
    <row r="486" spans="1:19" x14ac:dyDescent="0.3">
      <c r="A486" s="3">
        <v>42489</v>
      </c>
      <c r="B486" s="3" t="str">
        <f t="shared" si="7"/>
        <v>Q2-2016</v>
      </c>
      <c r="C486" t="s">
        <v>12</v>
      </c>
      <c r="D486">
        <v>18</v>
      </c>
      <c r="E486" t="s">
        <v>4</v>
      </c>
      <c r="F486">
        <v>2016</v>
      </c>
      <c r="G486">
        <v>16.899999999999999</v>
      </c>
      <c r="H486">
        <v>20.6</v>
      </c>
      <c r="I486">
        <v>3.7</v>
      </c>
      <c r="J486">
        <v>0.4</v>
      </c>
      <c r="K486" t="s">
        <v>22</v>
      </c>
      <c r="L486" t="s">
        <v>21</v>
      </c>
      <c r="M486" s="2">
        <v>122054.13</v>
      </c>
      <c r="N486" s="4">
        <v>51.748341770000003</v>
      </c>
      <c r="O486" s="5">
        <f>EnergyDemand__2_18[[#This Row],[Demand]]*EnergyDemand__2_18[[#This Row],[RRP AUD$]]</f>
        <v>6316098.8336800104</v>
      </c>
      <c r="P486" s="57">
        <f>IF(EnergyDemand__2_18[[#This Row],[School Day]]="Y",EnergyDemand__2_18[[#This Row],[Demand]],NA())</f>
        <v>122054.13</v>
      </c>
      <c r="Q486" s="57" t="e">
        <f>IF(EnergyDemand__2_18[[#This Row],[School Day]]="N",EnergyDemand__2_18[[#This Row],[Demand]],NA())</f>
        <v>#N/A</v>
      </c>
      <c r="R486" s="57" t="e">
        <f>IF(EnergyDemand__2_18[[#This Row],[Holiday]]="Y",EnergyDemand__2_18[[#This Row],[Demand]],NA())</f>
        <v>#N/A</v>
      </c>
      <c r="S486" s="57">
        <f>IF(AND( EnergyDemand__2_18[[#This Row],[Holiday]]="N", EnergyDemand__2_18[[#This Row],[Day ]] &lt;&gt; "Saturday", EnergyDemand__2_18[[#This Row],[Day ]] &lt;&gt; "Sunday"),EnergyDemand__2_18[[#This Row],[Demand]],NA())</f>
        <v>122054.13</v>
      </c>
    </row>
    <row r="487" spans="1:19" x14ac:dyDescent="0.3">
      <c r="A487" s="3">
        <v>42490</v>
      </c>
      <c r="B487" s="3" t="str">
        <f t="shared" si="7"/>
        <v>Q2-2016</v>
      </c>
      <c r="C487" t="s">
        <v>12</v>
      </c>
      <c r="D487">
        <v>18</v>
      </c>
      <c r="E487" t="s">
        <v>5</v>
      </c>
      <c r="F487">
        <v>2016</v>
      </c>
      <c r="G487">
        <v>16.399999999999999</v>
      </c>
      <c r="H487">
        <v>24.1</v>
      </c>
      <c r="I487">
        <v>12.7</v>
      </c>
      <c r="J487">
        <v>6.2</v>
      </c>
      <c r="K487" t="s">
        <v>22</v>
      </c>
      <c r="L487" t="s">
        <v>21</v>
      </c>
      <c r="M487" s="2">
        <v>103505.19500000001</v>
      </c>
      <c r="N487" s="4">
        <v>27.107906180000001</v>
      </c>
      <c r="O487" s="5">
        <f>EnergyDemand__2_18[[#This Row],[Demand]]*EnergyDemand__2_18[[#This Row],[RRP AUD$]]</f>
        <v>2805809.1152026053</v>
      </c>
      <c r="P487" s="57">
        <f>IF(EnergyDemand__2_18[[#This Row],[School Day]]="Y",EnergyDemand__2_18[[#This Row],[Demand]],NA())</f>
        <v>103505.19500000001</v>
      </c>
      <c r="Q487" s="57" t="e">
        <f>IF(EnergyDemand__2_18[[#This Row],[School Day]]="N",EnergyDemand__2_18[[#This Row],[Demand]],NA())</f>
        <v>#N/A</v>
      </c>
      <c r="R487" s="57" t="e">
        <f>IF(EnergyDemand__2_18[[#This Row],[Holiday]]="Y",EnergyDemand__2_18[[#This Row],[Demand]],NA())</f>
        <v>#N/A</v>
      </c>
      <c r="S4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8" spans="1:19" x14ac:dyDescent="0.3">
      <c r="A488" s="3">
        <v>42491</v>
      </c>
      <c r="B488" s="3" t="str">
        <f t="shared" si="7"/>
        <v>Q2-2016</v>
      </c>
      <c r="C488" t="s">
        <v>13</v>
      </c>
      <c r="D488">
        <v>18</v>
      </c>
      <c r="E488" t="s">
        <v>6</v>
      </c>
      <c r="F488">
        <v>2016</v>
      </c>
      <c r="G488">
        <v>14.4</v>
      </c>
      <c r="H488">
        <v>17</v>
      </c>
      <c r="I488">
        <v>9</v>
      </c>
      <c r="J488">
        <v>9.8000000000000007</v>
      </c>
      <c r="K488" t="s">
        <v>22</v>
      </c>
      <c r="L488" t="s">
        <v>21</v>
      </c>
      <c r="M488" s="2">
        <v>98873.535000000003</v>
      </c>
      <c r="N488" s="4">
        <v>31.87421762</v>
      </c>
      <c r="O488" s="5">
        <f>EnergyDemand__2_18[[#This Row],[Demand]]*EnergyDemand__2_18[[#This Row],[RRP AUD$]]</f>
        <v>3151516.571448687</v>
      </c>
      <c r="P488" s="57">
        <f>IF(EnergyDemand__2_18[[#This Row],[School Day]]="Y",EnergyDemand__2_18[[#This Row],[Demand]],NA())</f>
        <v>98873.535000000003</v>
      </c>
      <c r="Q488" s="57" t="e">
        <f>IF(EnergyDemand__2_18[[#This Row],[School Day]]="N",EnergyDemand__2_18[[#This Row],[Demand]],NA())</f>
        <v>#N/A</v>
      </c>
      <c r="R488" s="57" t="e">
        <f>IF(EnergyDemand__2_18[[#This Row],[Holiday]]="Y",EnergyDemand__2_18[[#This Row],[Demand]],NA())</f>
        <v>#N/A</v>
      </c>
      <c r="S4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89" spans="1:19" x14ac:dyDescent="0.3">
      <c r="A489" s="3">
        <v>42492</v>
      </c>
      <c r="B489" s="3" t="str">
        <f t="shared" si="7"/>
        <v>Q2-2016</v>
      </c>
      <c r="C489" t="s">
        <v>13</v>
      </c>
      <c r="D489">
        <v>19</v>
      </c>
      <c r="E489" t="s">
        <v>7</v>
      </c>
      <c r="F489">
        <v>2016</v>
      </c>
      <c r="G489">
        <v>9</v>
      </c>
      <c r="H489">
        <v>18.399999999999999</v>
      </c>
      <c r="I489">
        <v>12.3</v>
      </c>
      <c r="J489">
        <v>0.4</v>
      </c>
      <c r="K489" t="s">
        <v>22</v>
      </c>
      <c r="L489" t="s">
        <v>21</v>
      </c>
      <c r="M489" s="2">
        <v>116969.63</v>
      </c>
      <c r="N489" s="4">
        <v>37.348517579999999</v>
      </c>
      <c r="O489" s="5">
        <f>EnergyDemand__2_18[[#This Row],[Demand]]*EnergyDemand__2_18[[#This Row],[RRP AUD$]]</f>
        <v>4368642.2823810959</v>
      </c>
      <c r="P489" s="57">
        <f>IF(EnergyDemand__2_18[[#This Row],[School Day]]="Y",EnergyDemand__2_18[[#This Row],[Demand]],NA())</f>
        <v>116969.63</v>
      </c>
      <c r="Q489" s="57" t="e">
        <f>IF(EnergyDemand__2_18[[#This Row],[School Day]]="N",EnergyDemand__2_18[[#This Row],[Demand]],NA())</f>
        <v>#N/A</v>
      </c>
      <c r="R489" s="57" t="e">
        <f>IF(EnergyDemand__2_18[[#This Row],[Holiday]]="Y",EnergyDemand__2_18[[#This Row],[Demand]],NA())</f>
        <v>#N/A</v>
      </c>
      <c r="S489" s="57">
        <f>IF(AND( EnergyDemand__2_18[[#This Row],[Holiday]]="N", EnergyDemand__2_18[[#This Row],[Day ]] &lt;&gt; "Saturday", EnergyDemand__2_18[[#This Row],[Day ]] &lt;&gt; "Sunday"),EnergyDemand__2_18[[#This Row],[Demand]],NA())</f>
        <v>116969.63</v>
      </c>
    </row>
    <row r="490" spans="1:19" x14ac:dyDescent="0.3">
      <c r="A490" s="3">
        <v>42493</v>
      </c>
      <c r="B490" s="3" t="str">
        <f t="shared" si="7"/>
        <v>Q2-2016</v>
      </c>
      <c r="C490" t="s">
        <v>13</v>
      </c>
      <c r="D490">
        <v>19</v>
      </c>
      <c r="E490" t="s">
        <v>8</v>
      </c>
      <c r="F490">
        <v>2016</v>
      </c>
      <c r="G490">
        <v>12.3</v>
      </c>
      <c r="H490">
        <v>20.100000000000001</v>
      </c>
      <c r="I490">
        <v>8.8000000000000007</v>
      </c>
      <c r="J490">
        <v>0</v>
      </c>
      <c r="K490" t="s">
        <v>22</v>
      </c>
      <c r="L490" t="s">
        <v>21</v>
      </c>
      <c r="M490" s="2">
        <v>119014.44500000001</v>
      </c>
      <c r="N490" s="4">
        <v>22.24291908</v>
      </c>
      <c r="O490" s="5">
        <f>EnergyDemand__2_18[[#This Row],[Demand]]*EnergyDemand__2_18[[#This Row],[RRP AUD$]]</f>
        <v>2647228.6694861106</v>
      </c>
      <c r="P490" s="57">
        <f>IF(EnergyDemand__2_18[[#This Row],[School Day]]="Y",EnergyDemand__2_18[[#This Row],[Demand]],NA())</f>
        <v>119014.44500000001</v>
      </c>
      <c r="Q490" s="57" t="e">
        <f>IF(EnergyDemand__2_18[[#This Row],[School Day]]="N",EnergyDemand__2_18[[#This Row],[Demand]],NA())</f>
        <v>#N/A</v>
      </c>
      <c r="R490" s="57" t="e">
        <f>IF(EnergyDemand__2_18[[#This Row],[Holiday]]="Y",EnergyDemand__2_18[[#This Row],[Demand]],NA())</f>
        <v>#N/A</v>
      </c>
      <c r="S490" s="57">
        <f>IF(AND( EnergyDemand__2_18[[#This Row],[Holiday]]="N", EnergyDemand__2_18[[#This Row],[Day ]] &lt;&gt; "Saturday", EnergyDemand__2_18[[#This Row],[Day ]] &lt;&gt; "Sunday"),EnergyDemand__2_18[[#This Row],[Demand]],NA())</f>
        <v>119014.44500000001</v>
      </c>
    </row>
    <row r="491" spans="1:19" x14ac:dyDescent="0.3">
      <c r="A491" s="3">
        <v>42494</v>
      </c>
      <c r="B491" s="3" t="str">
        <f t="shared" si="7"/>
        <v>Q2-2016</v>
      </c>
      <c r="C491" t="s">
        <v>13</v>
      </c>
      <c r="D491">
        <v>19</v>
      </c>
      <c r="E491" t="s">
        <v>9</v>
      </c>
      <c r="F491">
        <v>2016</v>
      </c>
      <c r="G491">
        <v>9.8000000000000007</v>
      </c>
      <c r="H491">
        <v>18.2</v>
      </c>
      <c r="I491">
        <v>11.8</v>
      </c>
      <c r="J491">
        <v>0.2</v>
      </c>
      <c r="K491" t="s">
        <v>22</v>
      </c>
      <c r="L491" t="s">
        <v>21</v>
      </c>
      <c r="M491" s="2">
        <v>124525.185</v>
      </c>
      <c r="N491" s="4">
        <v>47.753842599999999</v>
      </c>
      <c r="O491" s="5">
        <f>EnergyDemand__2_18[[#This Row],[Demand]]*EnergyDemand__2_18[[#This Row],[RRP AUD$]]</f>
        <v>5946556.0842258809</v>
      </c>
      <c r="P491" s="57">
        <f>IF(EnergyDemand__2_18[[#This Row],[School Day]]="Y",EnergyDemand__2_18[[#This Row],[Demand]],NA())</f>
        <v>124525.185</v>
      </c>
      <c r="Q491" s="57" t="e">
        <f>IF(EnergyDemand__2_18[[#This Row],[School Day]]="N",EnergyDemand__2_18[[#This Row],[Demand]],NA())</f>
        <v>#N/A</v>
      </c>
      <c r="R491" s="57" t="e">
        <f>IF(EnergyDemand__2_18[[#This Row],[Holiday]]="Y",EnergyDemand__2_18[[#This Row],[Demand]],NA())</f>
        <v>#N/A</v>
      </c>
      <c r="S491" s="57">
        <f>IF(AND( EnergyDemand__2_18[[#This Row],[Holiday]]="N", EnergyDemand__2_18[[#This Row],[Day ]] &lt;&gt; "Saturday", EnergyDemand__2_18[[#This Row],[Day ]] &lt;&gt; "Sunday"),EnergyDemand__2_18[[#This Row],[Demand]],NA())</f>
        <v>124525.185</v>
      </c>
    </row>
    <row r="492" spans="1:19" x14ac:dyDescent="0.3">
      <c r="A492" s="3">
        <v>42495</v>
      </c>
      <c r="B492" s="3" t="str">
        <f t="shared" si="7"/>
        <v>Q2-2016</v>
      </c>
      <c r="C492" t="s">
        <v>13</v>
      </c>
      <c r="D492">
        <v>19</v>
      </c>
      <c r="E492" t="s">
        <v>3</v>
      </c>
      <c r="F492">
        <v>2016</v>
      </c>
      <c r="G492">
        <v>12.6</v>
      </c>
      <c r="H492">
        <v>20.5</v>
      </c>
      <c r="I492">
        <v>12.3</v>
      </c>
      <c r="J492">
        <v>0</v>
      </c>
      <c r="K492" t="s">
        <v>22</v>
      </c>
      <c r="L492" t="s">
        <v>21</v>
      </c>
      <c r="M492" s="2">
        <v>118192.05499999999</v>
      </c>
      <c r="N492" s="4">
        <v>27.232252970000001</v>
      </c>
      <c r="O492" s="5">
        <f>EnergyDemand__2_18[[#This Row],[Demand]]*EnergyDemand__2_18[[#This Row],[RRP AUD$]]</f>
        <v>3218635.9408041532</v>
      </c>
      <c r="P492" s="57">
        <f>IF(EnergyDemand__2_18[[#This Row],[School Day]]="Y",EnergyDemand__2_18[[#This Row],[Demand]],NA())</f>
        <v>118192.05499999999</v>
      </c>
      <c r="Q492" s="57" t="e">
        <f>IF(EnergyDemand__2_18[[#This Row],[School Day]]="N",EnergyDemand__2_18[[#This Row],[Demand]],NA())</f>
        <v>#N/A</v>
      </c>
      <c r="R492" s="57" t="e">
        <f>IF(EnergyDemand__2_18[[#This Row],[Holiday]]="Y",EnergyDemand__2_18[[#This Row],[Demand]],NA())</f>
        <v>#N/A</v>
      </c>
      <c r="S492" s="57">
        <f>IF(AND( EnergyDemand__2_18[[#This Row],[Holiday]]="N", EnergyDemand__2_18[[#This Row],[Day ]] &lt;&gt; "Saturday", EnergyDemand__2_18[[#This Row],[Day ]] &lt;&gt; "Sunday"),EnergyDemand__2_18[[#This Row],[Demand]],NA())</f>
        <v>118192.05499999999</v>
      </c>
    </row>
    <row r="493" spans="1:19" x14ac:dyDescent="0.3">
      <c r="A493" s="3">
        <v>42496</v>
      </c>
      <c r="B493" s="3" t="str">
        <f t="shared" si="7"/>
        <v>Q2-2016</v>
      </c>
      <c r="C493" t="s">
        <v>13</v>
      </c>
      <c r="D493">
        <v>19</v>
      </c>
      <c r="E493" t="s">
        <v>4</v>
      </c>
      <c r="F493">
        <v>2016</v>
      </c>
      <c r="G493">
        <v>15.9</v>
      </c>
      <c r="H493">
        <v>24.7</v>
      </c>
      <c r="I493">
        <v>13.2</v>
      </c>
      <c r="J493">
        <v>0</v>
      </c>
      <c r="K493" t="s">
        <v>22</v>
      </c>
      <c r="L493" t="s">
        <v>21</v>
      </c>
      <c r="M493" s="2">
        <v>120421.32</v>
      </c>
      <c r="N493" s="4">
        <v>64.317056579999999</v>
      </c>
      <c r="O493" s="5">
        <f>EnergyDemand__2_18[[#This Row],[Demand]]*EnergyDemand__2_18[[#This Row],[RRP AUD$]]</f>
        <v>7745144.8518782863</v>
      </c>
      <c r="P493" s="57">
        <f>IF(EnergyDemand__2_18[[#This Row],[School Day]]="Y",EnergyDemand__2_18[[#This Row],[Demand]],NA())</f>
        <v>120421.32</v>
      </c>
      <c r="Q493" s="57" t="e">
        <f>IF(EnergyDemand__2_18[[#This Row],[School Day]]="N",EnergyDemand__2_18[[#This Row],[Demand]],NA())</f>
        <v>#N/A</v>
      </c>
      <c r="R493" s="57" t="e">
        <f>IF(EnergyDemand__2_18[[#This Row],[Holiday]]="Y",EnergyDemand__2_18[[#This Row],[Demand]],NA())</f>
        <v>#N/A</v>
      </c>
      <c r="S493" s="57">
        <f>IF(AND( EnergyDemand__2_18[[#This Row],[Holiday]]="N", EnergyDemand__2_18[[#This Row],[Day ]] &lt;&gt; "Saturday", EnergyDemand__2_18[[#This Row],[Day ]] &lt;&gt; "Sunday"),EnergyDemand__2_18[[#This Row],[Demand]],NA())</f>
        <v>120421.32</v>
      </c>
    </row>
    <row r="494" spans="1:19" x14ac:dyDescent="0.3">
      <c r="A494" s="3">
        <v>42497</v>
      </c>
      <c r="B494" s="3" t="str">
        <f t="shared" si="7"/>
        <v>Q2-2016</v>
      </c>
      <c r="C494" t="s">
        <v>13</v>
      </c>
      <c r="D494">
        <v>19</v>
      </c>
      <c r="E494" t="s">
        <v>5</v>
      </c>
      <c r="F494">
        <v>2016</v>
      </c>
      <c r="G494">
        <v>11.4</v>
      </c>
      <c r="H494">
        <v>25.7</v>
      </c>
      <c r="I494">
        <v>12.6</v>
      </c>
      <c r="J494">
        <v>0</v>
      </c>
      <c r="K494" t="s">
        <v>22</v>
      </c>
      <c r="L494" t="s">
        <v>21</v>
      </c>
      <c r="M494" s="2">
        <v>106052.64</v>
      </c>
      <c r="N494" s="4">
        <v>46.627024280000001</v>
      </c>
      <c r="O494" s="5">
        <f>EnergyDemand__2_18[[#This Row],[Demand]]*EnergyDemand__2_18[[#This Row],[RRP AUD$]]</f>
        <v>4944919.0202380996</v>
      </c>
      <c r="P494" s="57">
        <f>IF(EnergyDemand__2_18[[#This Row],[School Day]]="Y",EnergyDemand__2_18[[#This Row],[Demand]],NA())</f>
        <v>106052.64</v>
      </c>
      <c r="Q494" s="57" t="e">
        <f>IF(EnergyDemand__2_18[[#This Row],[School Day]]="N",EnergyDemand__2_18[[#This Row],[Demand]],NA())</f>
        <v>#N/A</v>
      </c>
      <c r="R494" s="57" t="e">
        <f>IF(EnergyDemand__2_18[[#This Row],[Holiday]]="Y",EnergyDemand__2_18[[#This Row],[Demand]],NA())</f>
        <v>#N/A</v>
      </c>
      <c r="S4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95" spans="1:19" x14ac:dyDescent="0.3">
      <c r="A495" s="3">
        <v>42498</v>
      </c>
      <c r="B495" s="3" t="str">
        <f t="shared" si="7"/>
        <v>Q2-2016</v>
      </c>
      <c r="C495" t="s">
        <v>13</v>
      </c>
      <c r="D495">
        <v>19</v>
      </c>
      <c r="E495" t="s">
        <v>6</v>
      </c>
      <c r="F495">
        <v>2016</v>
      </c>
      <c r="G495">
        <v>15.5</v>
      </c>
      <c r="H495">
        <v>20.399999999999999</v>
      </c>
      <c r="I495">
        <v>3.5</v>
      </c>
      <c r="J495">
        <v>5.4</v>
      </c>
      <c r="K495" t="s">
        <v>22</v>
      </c>
      <c r="L495" t="s">
        <v>21</v>
      </c>
      <c r="M495" s="2">
        <v>103487.28</v>
      </c>
      <c r="N495" s="4">
        <v>59.14011232</v>
      </c>
      <c r="O495" s="5">
        <f>EnergyDemand__2_18[[#This Row],[Demand]]*EnergyDemand__2_18[[#This Row],[RRP AUD$]]</f>
        <v>6120249.3628912894</v>
      </c>
      <c r="P495" s="57">
        <f>IF(EnergyDemand__2_18[[#This Row],[School Day]]="Y",EnergyDemand__2_18[[#This Row],[Demand]],NA())</f>
        <v>103487.28</v>
      </c>
      <c r="Q495" s="57" t="e">
        <f>IF(EnergyDemand__2_18[[#This Row],[School Day]]="N",EnergyDemand__2_18[[#This Row],[Demand]],NA())</f>
        <v>#N/A</v>
      </c>
      <c r="R495" s="57" t="e">
        <f>IF(EnergyDemand__2_18[[#This Row],[Holiday]]="Y",EnergyDemand__2_18[[#This Row],[Demand]],NA())</f>
        <v>#N/A</v>
      </c>
      <c r="S4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496" spans="1:19" x14ac:dyDescent="0.3">
      <c r="A496" s="3">
        <v>42499</v>
      </c>
      <c r="B496" s="3" t="str">
        <f t="shared" si="7"/>
        <v>Q2-2016</v>
      </c>
      <c r="C496" t="s">
        <v>13</v>
      </c>
      <c r="D496">
        <v>20</v>
      </c>
      <c r="E496" t="s">
        <v>7</v>
      </c>
      <c r="F496">
        <v>2016</v>
      </c>
      <c r="G496">
        <v>15.4</v>
      </c>
      <c r="H496">
        <v>22.2</v>
      </c>
      <c r="I496">
        <v>6.7</v>
      </c>
      <c r="J496">
        <v>0.8</v>
      </c>
      <c r="K496" t="s">
        <v>22</v>
      </c>
      <c r="L496" t="s">
        <v>21</v>
      </c>
      <c r="M496" s="2">
        <v>119781.13499999999</v>
      </c>
      <c r="N496" s="4">
        <v>100.8140427</v>
      </c>
      <c r="O496" s="5">
        <f>EnergyDemand__2_18[[#This Row],[Demand]]*EnergyDemand__2_18[[#This Row],[RRP AUD$]]</f>
        <v>12075620.458544465</v>
      </c>
      <c r="P496" s="57">
        <f>IF(EnergyDemand__2_18[[#This Row],[School Day]]="Y",EnergyDemand__2_18[[#This Row],[Demand]],NA())</f>
        <v>119781.13499999999</v>
      </c>
      <c r="Q496" s="57" t="e">
        <f>IF(EnergyDemand__2_18[[#This Row],[School Day]]="N",EnergyDemand__2_18[[#This Row],[Demand]],NA())</f>
        <v>#N/A</v>
      </c>
      <c r="R496" s="57" t="e">
        <f>IF(EnergyDemand__2_18[[#This Row],[Holiday]]="Y",EnergyDemand__2_18[[#This Row],[Demand]],NA())</f>
        <v>#N/A</v>
      </c>
      <c r="S496" s="57">
        <f>IF(AND( EnergyDemand__2_18[[#This Row],[Holiday]]="N", EnergyDemand__2_18[[#This Row],[Day ]] &lt;&gt; "Saturday", EnergyDemand__2_18[[#This Row],[Day ]] &lt;&gt; "Sunday"),EnergyDemand__2_18[[#This Row],[Demand]],NA())</f>
        <v>119781.13499999999</v>
      </c>
    </row>
    <row r="497" spans="1:19" x14ac:dyDescent="0.3">
      <c r="A497" s="3">
        <v>42500</v>
      </c>
      <c r="B497" s="3" t="str">
        <f t="shared" si="7"/>
        <v>Q2-2016</v>
      </c>
      <c r="C497" t="s">
        <v>13</v>
      </c>
      <c r="D497">
        <v>20</v>
      </c>
      <c r="E497" t="s">
        <v>8</v>
      </c>
      <c r="F497">
        <v>2016</v>
      </c>
      <c r="G497">
        <v>13.7</v>
      </c>
      <c r="H497">
        <v>17.2</v>
      </c>
      <c r="I497">
        <v>7.6</v>
      </c>
      <c r="J497">
        <v>12</v>
      </c>
      <c r="K497" t="s">
        <v>22</v>
      </c>
      <c r="L497" t="s">
        <v>21</v>
      </c>
      <c r="M497" s="2">
        <v>119611.88</v>
      </c>
      <c r="N497" s="4">
        <v>36.980106599999999</v>
      </c>
      <c r="O497" s="5">
        <f>EnergyDemand__2_18[[#This Row],[Demand]]*EnergyDemand__2_18[[#This Row],[RRP AUD$]]</f>
        <v>4423260.0730264084</v>
      </c>
      <c r="P497" s="57">
        <f>IF(EnergyDemand__2_18[[#This Row],[School Day]]="Y",EnergyDemand__2_18[[#This Row],[Demand]],NA())</f>
        <v>119611.88</v>
      </c>
      <c r="Q497" s="57" t="e">
        <f>IF(EnergyDemand__2_18[[#This Row],[School Day]]="N",EnergyDemand__2_18[[#This Row],[Demand]],NA())</f>
        <v>#N/A</v>
      </c>
      <c r="R497" s="57" t="e">
        <f>IF(EnergyDemand__2_18[[#This Row],[Holiday]]="Y",EnergyDemand__2_18[[#This Row],[Demand]],NA())</f>
        <v>#N/A</v>
      </c>
      <c r="S497" s="57">
        <f>IF(AND( EnergyDemand__2_18[[#This Row],[Holiday]]="N", EnergyDemand__2_18[[#This Row],[Day ]] &lt;&gt; "Saturday", EnergyDemand__2_18[[#This Row],[Day ]] &lt;&gt; "Sunday"),EnergyDemand__2_18[[#This Row],[Demand]],NA())</f>
        <v>119611.88</v>
      </c>
    </row>
    <row r="498" spans="1:19" x14ac:dyDescent="0.3">
      <c r="A498" s="3">
        <v>42501</v>
      </c>
      <c r="B498" s="3" t="str">
        <f t="shared" si="7"/>
        <v>Q2-2016</v>
      </c>
      <c r="C498" t="s">
        <v>13</v>
      </c>
      <c r="D498">
        <v>20</v>
      </c>
      <c r="E498" t="s">
        <v>9</v>
      </c>
      <c r="F498">
        <v>2016</v>
      </c>
      <c r="G498">
        <v>12.2</v>
      </c>
      <c r="H498">
        <v>17.399999999999999</v>
      </c>
      <c r="I498">
        <v>6.3</v>
      </c>
      <c r="J498">
        <v>0.2</v>
      </c>
      <c r="K498" t="s">
        <v>22</v>
      </c>
      <c r="L498" t="s">
        <v>21</v>
      </c>
      <c r="M498" s="2">
        <v>123616.28</v>
      </c>
      <c r="N498" s="4">
        <v>59.849881660000001</v>
      </c>
      <c r="O498" s="5">
        <f>EnergyDemand__2_18[[#This Row],[Demand]]*EnergyDemand__2_18[[#This Row],[RRP AUD$]]</f>
        <v>7398419.7292494252</v>
      </c>
      <c r="P498" s="57">
        <f>IF(EnergyDemand__2_18[[#This Row],[School Day]]="Y",EnergyDemand__2_18[[#This Row],[Demand]],NA())</f>
        <v>123616.28</v>
      </c>
      <c r="Q498" s="57" t="e">
        <f>IF(EnergyDemand__2_18[[#This Row],[School Day]]="N",EnergyDemand__2_18[[#This Row],[Demand]],NA())</f>
        <v>#N/A</v>
      </c>
      <c r="R498" s="57" t="e">
        <f>IF(EnergyDemand__2_18[[#This Row],[Holiday]]="Y",EnergyDemand__2_18[[#This Row],[Demand]],NA())</f>
        <v>#N/A</v>
      </c>
      <c r="S498" s="57">
        <f>IF(AND( EnergyDemand__2_18[[#This Row],[Holiday]]="N", EnergyDemand__2_18[[#This Row],[Day ]] &lt;&gt; "Saturday", EnergyDemand__2_18[[#This Row],[Day ]] &lt;&gt; "Sunday"),EnergyDemand__2_18[[#This Row],[Demand]],NA())</f>
        <v>123616.28</v>
      </c>
    </row>
    <row r="499" spans="1:19" x14ac:dyDescent="0.3">
      <c r="A499" s="3">
        <v>42502</v>
      </c>
      <c r="B499" s="3" t="str">
        <f t="shared" si="7"/>
        <v>Q2-2016</v>
      </c>
      <c r="C499" t="s">
        <v>13</v>
      </c>
      <c r="D499">
        <v>20</v>
      </c>
      <c r="E499" t="s">
        <v>3</v>
      </c>
      <c r="F499">
        <v>2016</v>
      </c>
      <c r="G499">
        <v>14.1</v>
      </c>
      <c r="H499">
        <v>21.4</v>
      </c>
      <c r="I499">
        <v>6.1</v>
      </c>
      <c r="J499">
        <v>0.2</v>
      </c>
      <c r="K499" t="s">
        <v>22</v>
      </c>
      <c r="L499" t="s">
        <v>21</v>
      </c>
      <c r="M499" s="2">
        <v>120693.53</v>
      </c>
      <c r="N499" s="4">
        <v>53.796096839999997</v>
      </c>
      <c r="O499" s="5">
        <f>EnergyDemand__2_18[[#This Row],[Demand]]*EnergyDemand__2_18[[#This Row],[RRP AUD$]]</f>
        <v>6492840.8278414449</v>
      </c>
      <c r="P499" s="57">
        <f>IF(EnergyDemand__2_18[[#This Row],[School Day]]="Y",EnergyDemand__2_18[[#This Row],[Demand]],NA())</f>
        <v>120693.53</v>
      </c>
      <c r="Q499" s="57" t="e">
        <f>IF(EnergyDemand__2_18[[#This Row],[School Day]]="N",EnergyDemand__2_18[[#This Row],[Demand]],NA())</f>
        <v>#N/A</v>
      </c>
      <c r="R499" s="57" t="e">
        <f>IF(EnergyDemand__2_18[[#This Row],[Holiday]]="Y",EnergyDemand__2_18[[#This Row],[Demand]],NA())</f>
        <v>#N/A</v>
      </c>
      <c r="S499" s="57">
        <f>IF(AND( EnergyDemand__2_18[[#This Row],[Holiday]]="N", EnergyDemand__2_18[[#This Row],[Day ]] &lt;&gt; "Saturday", EnergyDemand__2_18[[#This Row],[Day ]] &lt;&gt; "Sunday"),EnergyDemand__2_18[[#This Row],[Demand]],NA())</f>
        <v>120693.53</v>
      </c>
    </row>
    <row r="500" spans="1:19" x14ac:dyDescent="0.3">
      <c r="A500" s="3">
        <v>42503</v>
      </c>
      <c r="B500" s="3" t="str">
        <f t="shared" si="7"/>
        <v>Q2-2016</v>
      </c>
      <c r="C500" t="s">
        <v>13</v>
      </c>
      <c r="D500">
        <v>20</v>
      </c>
      <c r="E500" t="s">
        <v>4</v>
      </c>
      <c r="F500">
        <v>2016</v>
      </c>
      <c r="G500">
        <v>15.9</v>
      </c>
      <c r="H500">
        <v>21.6</v>
      </c>
      <c r="I500">
        <v>9.9</v>
      </c>
      <c r="J500">
        <v>0</v>
      </c>
      <c r="K500" t="s">
        <v>22</v>
      </c>
      <c r="L500" t="s">
        <v>21</v>
      </c>
      <c r="M500" s="2">
        <v>118800.07</v>
      </c>
      <c r="N500" s="4">
        <v>52.36555156</v>
      </c>
      <c r="O500" s="5">
        <f>EnergyDemand__2_18[[#This Row],[Demand]]*EnergyDemand__2_18[[#This Row],[RRP AUD$]]</f>
        <v>6221031.19091661</v>
      </c>
      <c r="P500" s="57">
        <f>IF(EnergyDemand__2_18[[#This Row],[School Day]]="Y",EnergyDemand__2_18[[#This Row],[Demand]],NA())</f>
        <v>118800.07</v>
      </c>
      <c r="Q500" s="57" t="e">
        <f>IF(EnergyDemand__2_18[[#This Row],[School Day]]="N",EnergyDemand__2_18[[#This Row],[Demand]],NA())</f>
        <v>#N/A</v>
      </c>
      <c r="R500" s="57" t="e">
        <f>IF(EnergyDemand__2_18[[#This Row],[Holiday]]="Y",EnergyDemand__2_18[[#This Row],[Demand]],NA())</f>
        <v>#N/A</v>
      </c>
      <c r="S500" s="57">
        <f>IF(AND( EnergyDemand__2_18[[#This Row],[Holiday]]="N", EnergyDemand__2_18[[#This Row],[Day ]] &lt;&gt; "Saturday", EnergyDemand__2_18[[#This Row],[Day ]] &lt;&gt; "Sunday"),EnergyDemand__2_18[[#This Row],[Demand]],NA())</f>
        <v>118800.07</v>
      </c>
    </row>
    <row r="501" spans="1:19" x14ac:dyDescent="0.3">
      <c r="A501" s="3">
        <v>42504</v>
      </c>
      <c r="B501" s="3" t="str">
        <f t="shared" si="7"/>
        <v>Q2-2016</v>
      </c>
      <c r="C501" t="s">
        <v>13</v>
      </c>
      <c r="D501">
        <v>20</v>
      </c>
      <c r="E501" t="s">
        <v>5</v>
      </c>
      <c r="F501">
        <v>2016</v>
      </c>
      <c r="G501">
        <v>14.5</v>
      </c>
      <c r="H501">
        <v>21.7</v>
      </c>
      <c r="I501">
        <v>12.6</v>
      </c>
      <c r="J501">
        <v>0</v>
      </c>
      <c r="K501" t="s">
        <v>22</v>
      </c>
      <c r="L501" t="s">
        <v>21</v>
      </c>
      <c r="M501" s="2">
        <v>101945.995</v>
      </c>
      <c r="N501" s="4">
        <v>28.278767370000001</v>
      </c>
      <c r="O501" s="5">
        <f>EnergyDemand__2_18[[#This Row],[Demand]]*EnergyDemand__2_18[[#This Row],[RRP AUD$]]</f>
        <v>2882907.0769081833</v>
      </c>
      <c r="P501" s="57">
        <f>IF(EnergyDemand__2_18[[#This Row],[School Day]]="Y",EnergyDemand__2_18[[#This Row],[Demand]],NA())</f>
        <v>101945.995</v>
      </c>
      <c r="Q501" s="57" t="e">
        <f>IF(EnergyDemand__2_18[[#This Row],[School Day]]="N",EnergyDemand__2_18[[#This Row],[Demand]],NA())</f>
        <v>#N/A</v>
      </c>
      <c r="R501" s="57" t="e">
        <f>IF(EnergyDemand__2_18[[#This Row],[Holiday]]="Y",EnergyDemand__2_18[[#This Row],[Demand]],NA())</f>
        <v>#N/A</v>
      </c>
      <c r="S5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02" spans="1:19" x14ac:dyDescent="0.3">
      <c r="A502" s="3">
        <v>42505</v>
      </c>
      <c r="B502" s="3" t="str">
        <f t="shared" si="7"/>
        <v>Q2-2016</v>
      </c>
      <c r="C502" t="s">
        <v>13</v>
      </c>
      <c r="D502">
        <v>20</v>
      </c>
      <c r="E502" t="s">
        <v>6</v>
      </c>
      <c r="F502">
        <v>2016</v>
      </c>
      <c r="G502">
        <v>15</v>
      </c>
      <c r="H502">
        <v>22</v>
      </c>
      <c r="I502">
        <v>6.7</v>
      </c>
      <c r="J502">
        <v>0</v>
      </c>
      <c r="K502" t="s">
        <v>22</v>
      </c>
      <c r="L502" t="s">
        <v>21</v>
      </c>
      <c r="M502" s="2">
        <v>99697.62</v>
      </c>
      <c r="N502" s="4">
        <v>37.076541059999997</v>
      </c>
      <c r="O502" s="5">
        <f>EnergyDemand__2_18[[#This Row],[Demand]]*EnergyDemand__2_18[[#This Row],[RRP AUD$]]</f>
        <v>3696442.9015142769</v>
      </c>
      <c r="P502" s="57">
        <f>IF(EnergyDemand__2_18[[#This Row],[School Day]]="Y",EnergyDemand__2_18[[#This Row],[Demand]],NA())</f>
        <v>99697.62</v>
      </c>
      <c r="Q502" s="57" t="e">
        <f>IF(EnergyDemand__2_18[[#This Row],[School Day]]="N",EnergyDemand__2_18[[#This Row],[Demand]],NA())</f>
        <v>#N/A</v>
      </c>
      <c r="R502" s="57" t="e">
        <f>IF(EnergyDemand__2_18[[#This Row],[Holiday]]="Y",EnergyDemand__2_18[[#This Row],[Demand]],NA())</f>
        <v>#N/A</v>
      </c>
      <c r="S5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03" spans="1:19" x14ac:dyDescent="0.3">
      <c r="A503" s="3">
        <v>42506</v>
      </c>
      <c r="B503" s="3" t="str">
        <f t="shared" si="7"/>
        <v>Q2-2016</v>
      </c>
      <c r="C503" t="s">
        <v>13</v>
      </c>
      <c r="D503">
        <v>21</v>
      </c>
      <c r="E503" t="s">
        <v>7</v>
      </c>
      <c r="F503">
        <v>2016</v>
      </c>
      <c r="G503">
        <v>7.7</v>
      </c>
      <c r="H503">
        <v>19.600000000000001</v>
      </c>
      <c r="I503">
        <v>8.9</v>
      </c>
      <c r="J503">
        <v>0</v>
      </c>
      <c r="K503" t="s">
        <v>22</v>
      </c>
      <c r="L503" t="s">
        <v>21</v>
      </c>
      <c r="M503" s="2">
        <v>121182.69500000001</v>
      </c>
      <c r="N503" s="4">
        <v>41.916763160000002</v>
      </c>
      <c r="O503" s="5">
        <f>EnergyDemand__2_18[[#This Row],[Demand]]*EnergyDemand__2_18[[#This Row],[RRP AUD$]]</f>
        <v>5079586.3254055167</v>
      </c>
      <c r="P503" s="57">
        <f>IF(EnergyDemand__2_18[[#This Row],[School Day]]="Y",EnergyDemand__2_18[[#This Row],[Demand]],NA())</f>
        <v>121182.69500000001</v>
      </c>
      <c r="Q503" s="57" t="e">
        <f>IF(EnergyDemand__2_18[[#This Row],[School Day]]="N",EnergyDemand__2_18[[#This Row],[Demand]],NA())</f>
        <v>#N/A</v>
      </c>
      <c r="R503" s="57" t="e">
        <f>IF(EnergyDemand__2_18[[#This Row],[Holiday]]="Y",EnergyDemand__2_18[[#This Row],[Demand]],NA())</f>
        <v>#N/A</v>
      </c>
      <c r="S503" s="57">
        <f>IF(AND( EnergyDemand__2_18[[#This Row],[Holiday]]="N", EnergyDemand__2_18[[#This Row],[Day ]] &lt;&gt; "Saturday", EnergyDemand__2_18[[#This Row],[Day ]] &lt;&gt; "Sunday"),EnergyDemand__2_18[[#This Row],[Demand]],NA())</f>
        <v>121182.69500000001</v>
      </c>
    </row>
    <row r="504" spans="1:19" x14ac:dyDescent="0.3">
      <c r="A504" s="3">
        <v>42507</v>
      </c>
      <c r="B504" s="3" t="str">
        <f t="shared" si="7"/>
        <v>Q2-2016</v>
      </c>
      <c r="C504" t="s">
        <v>13</v>
      </c>
      <c r="D504">
        <v>21</v>
      </c>
      <c r="E504" t="s">
        <v>8</v>
      </c>
      <c r="F504">
        <v>2016</v>
      </c>
      <c r="G504">
        <v>11.4</v>
      </c>
      <c r="H504">
        <v>17.100000000000001</v>
      </c>
      <c r="I504">
        <v>5.4</v>
      </c>
      <c r="J504">
        <v>0.2</v>
      </c>
      <c r="K504" t="s">
        <v>22</v>
      </c>
      <c r="L504" t="s">
        <v>21</v>
      </c>
      <c r="M504" s="2">
        <v>124209.405</v>
      </c>
      <c r="N504" s="4">
        <v>68.333326549999995</v>
      </c>
      <c r="O504" s="5">
        <f>EnergyDemand__2_18[[#This Row],[Demand]]*EnergyDemand__2_18[[#This Row],[RRP AUD$]]</f>
        <v>8487641.8324462026</v>
      </c>
      <c r="P504" s="57">
        <f>IF(EnergyDemand__2_18[[#This Row],[School Day]]="Y",EnergyDemand__2_18[[#This Row],[Demand]],NA())</f>
        <v>124209.405</v>
      </c>
      <c r="Q504" s="57" t="e">
        <f>IF(EnergyDemand__2_18[[#This Row],[School Day]]="N",EnergyDemand__2_18[[#This Row],[Demand]],NA())</f>
        <v>#N/A</v>
      </c>
      <c r="R504" s="57" t="e">
        <f>IF(EnergyDemand__2_18[[#This Row],[Holiday]]="Y",EnergyDemand__2_18[[#This Row],[Demand]],NA())</f>
        <v>#N/A</v>
      </c>
      <c r="S504" s="57">
        <f>IF(AND( EnergyDemand__2_18[[#This Row],[Holiday]]="N", EnergyDemand__2_18[[#This Row],[Day ]] &lt;&gt; "Saturday", EnergyDemand__2_18[[#This Row],[Day ]] &lt;&gt; "Sunday"),EnergyDemand__2_18[[#This Row],[Demand]],NA())</f>
        <v>124209.405</v>
      </c>
    </row>
    <row r="505" spans="1:19" x14ac:dyDescent="0.3">
      <c r="A505" s="3">
        <v>42508</v>
      </c>
      <c r="B505" s="3" t="str">
        <f t="shared" si="7"/>
        <v>Q2-2016</v>
      </c>
      <c r="C505" t="s">
        <v>13</v>
      </c>
      <c r="D505">
        <v>21</v>
      </c>
      <c r="E505" t="s">
        <v>9</v>
      </c>
      <c r="F505">
        <v>2016</v>
      </c>
      <c r="G505">
        <v>13</v>
      </c>
      <c r="H505">
        <v>19.3</v>
      </c>
      <c r="I505">
        <v>7.2</v>
      </c>
      <c r="J505">
        <v>0</v>
      </c>
      <c r="K505" t="s">
        <v>22</v>
      </c>
      <c r="L505" t="s">
        <v>21</v>
      </c>
      <c r="M505" s="2">
        <v>124352.215</v>
      </c>
      <c r="N505" s="4">
        <v>70.588827640000005</v>
      </c>
      <c r="O505" s="5">
        <f>EnergyDemand__2_18[[#This Row],[Demand]]*EnergyDemand__2_18[[#This Row],[RRP AUD$]]</f>
        <v>8777877.0712872222</v>
      </c>
      <c r="P505" s="57">
        <f>IF(EnergyDemand__2_18[[#This Row],[School Day]]="Y",EnergyDemand__2_18[[#This Row],[Demand]],NA())</f>
        <v>124352.215</v>
      </c>
      <c r="Q505" s="57" t="e">
        <f>IF(EnergyDemand__2_18[[#This Row],[School Day]]="N",EnergyDemand__2_18[[#This Row],[Demand]],NA())</f>
        <v>#N/A</v>
      </c>
      <c r="R505" s="57" t="e">
        <f>IF(EnergyDemand__2_18[[#This Row],[Holiday]]="Y",EnergyDemand__2_18[[#This Row],[Demand]],NA())</f>
        <v>#N/A</v>
      </c>
      <c r="S505" s="57">
        <f>IF(AND( EnergyDemand__2_18[[#This Row],[Holiday]]="N", EnergyDemand__2_18[[#This Row],[Day ]] &lt;&gt; "Saturday", EnergyDemand__2_18[[#This Row],[Day ]] &lt;&gt; "Sunday"),EnergyDemand__2_18[[#This Row],[Demand]],NA())</f>
        <v>124352.215</v>
      </c>
    </row>
    <row r="506" spans="1:19" x14ac:dyDescent="0.3">
      <c r="A506" s="3">
        <v>42509</v>
      </c>
      <c r="B506" s="3" t="str">
        <f t="shared" si="7"/>
        <v>Q2-2016</v>
      </c>
      <c r="C506" t="s">
        <v>13</v>
      </c>
      <c r="D506">
        <v>21</v>
      </c>
      <c r="E506" t="s">
        <v>3</v>
      </c>
      <c r="F506">
        <v>2016</v>
      </c>
      <c r="G506">
        <v>14.6</v>
      </c>
      <c r="H506">
        <v>18.399999999999999</v>
      </c>
      <c r="I506">
        <v>2.2000000000000002</v>
      </c>
      <c r="J506">
        <v>0</v>
      </c>
      <c r="K506" t="s">
        <v>22</v>
      </c>
      <c r="L506" t="s">
        <v>21</v>
      </c>
      <c r="M506" s="2">
        <v>124392.29</v>
      </c>
      <c r="N506" s="4">
        <v>44.40335829</v>
      </c>
      <c r="O506" s="5">
        <f>EnergyDemand__2_18[[#This Row],[Demand]]*EnergyDemand__2_18[[#This Row],[RRP AUD$]]</f>
        <v>5523435.4213835839</v>
      </c>
      <c r="P506" s="57">
        <f>IF(EnergyDemand__2_18[[#This Row],[School Day]]="Y",EnergyDemand__2_18[[#This Row],[Demand]],NA())</f>
        <v>124392.29</v>
      </c>
      <c r="Q506" s="57" t="e">
        <f>IF(EnergyDemand__2_18[[#This Row],[School Day]]="N",EnergyDemand__2_18[[#This Row],[Demand]],NA())</f>
        <v>#N/A</v>
      </c>
      <c r="R506" s="57" t="e">
        <f>IF(EnergyDemand__2_18[[#This Row],[Holiday]]="Y",EnergyDemand__2_18[[#This Row],[Demand]],NA())</f>
        <v>#N/A</v>
      </c>
      <c r="S506" s="57">
        <f>IF(AND( EnergyDemand__2_18[[#This Row],[Holiday]]="N", EnergyDemand__2_18[[#This Row],[Day ]] &lt;&gt; "Saturday", EnergyDemand__2_18[[#This Row],[Day ]] &lt;&gt; "Sunday"),EnergyDemand__2_18[[#This Row],[Demand]],NA())</f>
        <v>124392.29</v>
      </c>
    </row>
    <row r="507" spans="1:19" x14ac:dyDescent="0.3">
      <c r="A507" s="3">
        <v>42510</v>
      </c>
      <c r="B507" s="3" t="str">
        <f t="shared" si="7"/>
        <v>Q2-2016</v>
      </c>
      <c r="C507" t="s">
        <v>13</v>
      </c>
      <c r="D507">
        <v>21</v>
      </c>
      <c r="E507" t="s">
        <v>4</v>
      </c>
      <c r="F507">
        <v>2016</v>
      </c>
      <c r="G507">
        <v>11.6</v>
      </c>
      <c r="H507">
        <v>17.399999999999999</v>
      </c>
      <c r="I507">
        <v>8.3000000000000007</v>
      </c>
      <c r="J507">
        <v>1.8</v>
      </c>
      <c r="K507" t="s">
        <v>22</v>
      </c>
      <c r="L507" t="s">
        <v>21</v>
      </c>
      <c r="M507" s="2">
        <v>127705.84</v>
      </c>
      <c r="N507" s="4">
        <v>79.795907400000004</v>
      </c>
      <c r="O507" s="5">
        <f>EnergyDemand__2_18[[#This Row],[Demand]]*EnergyDemand__2_18[[#This Row],[RRP AUD$]]</f>
        <v>10190403.383079216</v>
      </c>
      <c r="P507" s="57">
        <f>IF(EnergyDemand__2_18[[#This Row],[School Day]]="Y",EnergyDemand__2_18[[#This Row],[Demand]],NA())</f>
        <v>127705.84</v>
      </c>
      <c r="Q507" s="57" t="e">
        <f>IF(EnergyDemand__2_18[[#This Row],[School Day]]="N",EnergyDemand__2_18[[#This Row],[Demand]],NA())</f>
        <v>#N/A</v>
      </c>
      <c r="R507" s="57" t="e">
        <f>IF(EnergyDemand__2_18[[#This Row],[Holiday]]="Y",EnergyDemand__2_18[[#This Row],[Demand]],NA())</f>
        <v>#N/A</v>
      </c>
      <c r="S507" s="57">
        <f>IF(AND( EnergyDemand__2_18[[#This Row],[Holiday]]="N", EnergyDemand__2_18[[#This Row],[Day ]] &lt;&gt; "Saturday", EnergyDemand__2_18[[#This Row],[Day ]] &lt;&gt; "Sunday"),EnergyDemand__2_18[[#This Row],[Demand]],NA())</f>
        <v>127705.84</v>
      </c>
    </row>
    <row r="508" spans="1:19" x14ac:dyDescent="0.3">
      <c r="A508" s="3">
        <v>42511</v>
      </c>
      <c r="B508" s="3" t="str">
        <f t="shared" si="7"/>
        <v>Q2-2016</v>
      </c>
      <c r="C508" t="s">
        <v>13</v>
      </c>
      <c r="D508">
        <v>21</v>
      </c>
      <c r="E508" t="s">
        <v>5</v>
      </c>
      <c r="F508">
        <v>2016</v>
      </c>
      <c r="G508">
        <v>8.1</v>
      </c>
      <c r="H508">
        <v>18.5</v>
      </c>
      <c r="I508">
        <v>8.9</v>
      </c>
      <c r="J508">
        <v>0</v>
      </c>
      <c r="K508" t="s">
        <v>22</v>
      </c>
      <c r="L508" t="s">
        <v>21</v>
      </c>
      <c r="M508" s="2">
        <v>112336.78</v>
      </c>
      <c r="N508" s="4">
        <v>45.745271420000002</v>
      </c>
      <c r="O508" s="5">
        <f>EnergyDemand__2_18[[#This Row],[Demand]]*EnergyDemand__2_18[[#This Row],[RRP AUD$]]</f>
        <v>5138876.4915488278</v>
      </c>
      <c r="P508" s="57">
        <f>IF(EnergyDemand__2_18[[#This Row],[School Day]]="Y",EnergyDemand__2_18[[#This Row],[Demand]],NA())</f>
        <v>112336.78</v>
      </c>
      <c r="Q508" s="57" t="e">
        <f>IF(EnergyDemand__2_18[[#This Row],[School Day]]="N",EnergyDemand__2_18[[#This Row],[Demand]],NA())</f>
        <v>#N/A</v>
      </c>
      <c r="R508" s="57" t="e">
        <f>IF(EnergyDemand__2_18[[#This Row],[Holiday]]="Y",EnergyDemand__2_18[[#This Row],[Demand]],NA())</f>
        <v>#N/A</v>
      </c>
      <c r="S5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09" spans="1:19" x14ac:dyDescent="0.3">
      <c r="A509" s="3">
        <v>42512</v>
      </c>
      <c r="B509" s="3" t="str">
        <f t="shared" si="7"/>
        <v>Q2-2016</v>
      </c>
      <c r="C509" t="s">
        <v>13</v>
      </c>
      <c r="D509">
        <v>21</v>
      </c>
      <c r="E509" t="s">
        <v>6</v>
      </c>
      <c r="F509">
        <v>2016</v>
      </c>
      <c r="G509">
        <v>9.1999999999999993</v>
      </c>
      <c r="H509">
        <v>22.2</v>
      </c>
      <c r="I509">
        <v>8.5</v>
      </c>
      <c r="J509">
        <v>0</v>
      </c>
      <c r="K509" t="s">
        <v>22</v>
      </c>
      <c r="L509" t="s">
        <v>21</v>
      </c>
      <c r="M509" s="2">
        <v>101618.98</v>
      </c>
      <c r="N509" s="4">
        <v>24.192652460000001</v>
      </c>
      <c r="O509" s="5">
        <f>EnergyDemand__2_18[[#This Row],[Demand]]*EnergyDemand__2_18[[#This Row],[RRP AUD$]]</f>
        <v>2458432.6664796909</v>
      </c>
      <c r="P509" s="57">
        <f>IF(EnergyDemand__2_18[[#This Row],[School Day]]="Y",EnergyDemand__2_18[[#This Row],[Demand]],NA())</f>
        <v>101618.98</v>
      </c>
      <c r="Q509" s="57" t="e">
        <f>IF(EnergyDemand__2_18[[#This Row],[School Day]]="N",EnergyDemand__2_18[[#This Row],[Demand]],NA())</f>
        <v>#N/A</v>
      </c>
      <c r="R509" s="57" t="e">
        <f>IF(EnergyDemand__2_18[[#This Row],[Holiday]]="Y",EnergyDemand__2_18[[#This Row],[Demand]],NA())</f>
        <v>#N/A</v>
      </c>
      <c r="S5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10" spans="1:19" x14ac:dyDescent="0.3">
      <c r="A510" s="3">
        <v>42513</v>
      </c>
      <c r="B510" s="3" t="str">
        <f t="shared" si="7"/>
        <v>Q2-2016</v>
      </c>
      <c r="C510" t="s">
        <v>13</v>
      </c>
      <c r="D510">
        <v>22</v>
      </c>
      <c r="E510" t="s">
        <v>7</v>
      </c>
      <c r="F510">
        <v>2016</v>
      </c>
      <c r="G510">
        <v>12.8</v>
      </c>
      <c r="H510">
        <v>17.2</v>
      </c>
      <c r="I510">
        <v>7.1</v>
      </c>
      <c r="J510">
        <v>2.2000000000000002</v>
      </c>
      <c r="K510" t="s">
        <v>22</v>
      </c>
      <c r="L510" t="s">
        <v>21</v>
      </c>
      <c r="M510" s="2">
        <v>121424.42</v>
      </c>
      <c r="N510" s="4">
        <v>10.80151908</v>
      </c>
      <c r="O510" s="5">
        <f>EnergyDemand__2_18[[#This Row],[Demand]]*EnergyDemand__2_18[[#This Row],[RRP AUD$]]</f>
        <v>1311568.1894079335</v>
      </c>
      <c r="P510" s="57">
        <f>IF(EnergyDemand__2_18[[#This Row],[School Day]]="Y",EnergyDemand__2_18[[#This Row],[Demand]],NA())</f>
        <v>121424.42</v>
      </c>
      <c r="Q510" s="57" t="e">
        <f>IF(EnergyDemand__2_18[[#This Row],[School Day]]="N",EnergyDemand__2_18[[#This Row],[Demand]],NA())</f>
        <v>#N/A</v>
      </c>
      <c r="R510" s="57" t="e">
        <f>IF(EnergyDemand__2_18[[#This Row],[Holiday]]="Y",EnergyDemand__2_18[[#This Row],[Demand]],NA())</f>
        <v>#N/A</v>
      </c>
      <c r="S510" s="57">
        <f>IF(AND( EnergyDemand__2_18[[#This Row],[Holiday]]="N", EnergyDemand__2_18[[#This Row],[Day ]] &lt;&gt; "Saturday", EnergyDemand__2_18[[#This Row],[Day ]] &lt;&gt; "Sunday"),EnergyDemand__2_18[[#This Row],[Demand]],NA())</f>
        <v>121424.42</v>
      </c>
    </row>
    <row r="511" spans="1:19" x14ac:dyDescent="0.3">
      <c r="A511" s="3">
        <v>42514</v>
      </c>
      <c r="B511" s="3" t="str">
        <f t="shared" si="7"/>
        <v>Q2-2016</v>
      </c>
      <c r="C511" t="s">
        <v>13</v>
      </c>
      <c r="D511">
        <v>22</v>
      </c>
      <c r="E511" t="s">
        <v>8</v>
      </c>
      <c r="F511">
        <v>2016</v>
      </c>
      <c r="G511">
        <v>10.7</v>
      </c>
      <c r="H511">
        <v>15.8</v>
      </c>
      <c r="I511">
        <v>7.3</v>
      </c>
      <c r="J511">
        <v>1.8</v>
      </c>
      <c r="K511" t="s">
        <v>22</v>
      </c>
      <c r="L511" t="s">
        <v>21</v>
      </c>
      <c r="M511" s="2">
        <v>131916.405</v>
      </c>
      <c r="N511" s="4">
        <v>45.213847149999999</v>
      </c>
      <c r="O511" s="5">
        <f>EnergyDemand__2_18[[#This Row],[Demand]]*EnergyDemand__2_18[[#This Row],[RRP AUD$]]</f>
        <v>5964448.1722474955</v>
      </c>
      <c r="P511" s="57">
        <f>IF(EnergyDemand__2_18[[#This Row],[School Day]]="Y",EnergyDemand__2_18[[#This Row],[Demand]],NA())</f>
        <v>131916.405</v>
      </c>
      <c r="Q511" s="57" t="e">
        <f>IF(EnergyDemand__2_18[[#This Row],[School Day]]="N",EnergyDemand__2_18[[#This Row],[Demand]],NA())</f>
        <v>#N/A</v>
      </c>
      <c r="R511" s="57" t="e">
        <f>IF(EnergyDemand__2_18[[#This Row],[Holiday]]="Y",EnergyDemand__2_18[[#This Row],[Demand]],NA())</f>
        <v>#N/A</v>
      </c>
      <c r="S511" s="57">
        <f>IF(AND( EnergyDemand__2_18[[#This Row],[Holiday]]="N", EnergyDemand__2_18[[#This Row],[Day ]] &lt;&gt; "Saturday", EnergyDemand__2_18[[#This Row],[Day ]] &lt;&gt; "Sunday"),EnergyDemand__2_18[[#This Row],[Demand]],NA())</f>
        <v>131916.405</v>
      </c>
    </row>
    <row r="512" spans="1:19" x14ac:dyDescent="0.3">
      <c r="A512" s="3">
        <v>42515</v>
      </c>
      <c r="B512" s="3" t="str">
        <f t="shared" si="7"/>
        <v>Q2-2016</v>
      </c>
      <c r="C512" t="s">
        <v>13</v>
      </c>
      <c r="D512">
        <v>22</v>
      </c>
      <c r="E512" t="s">
        <v>9</v>
      </c>
      <c r="F512">
        <v>2016</v>
      </c>
      <c r="G512">
        <v>7.6</v>
      </c>
      <c r="H512">
        <v>15.6</v>
      </c>
      <c r="I512">
        <v>4.9000000000000004</v>
      </c>
      <c r="J512">
        <v>0</v>
      </c>
      <c r="K512" t="s">
        <v>22</v>
      </c>
      <c r="L512" t="s">
        <v>21</v>
      </c>
      <c r="M512" s="2">
        <v>132170.04999999999</v>
      </c>
      <c r="N512" s="4">
        <v>66.258534830000002</v>
      </c>
      <c r="O512" s="5">
        <f>EnergyDemand__2_18[[#This Row],[Demand]]*EnergyDemand__2_18[[#This Row],[RRP AUD$]]</f>
        <v>8757393.8614078406</v>
      </c>
      <c r="P512" s="57">
        <f>IF(EnergyDemand__2_18[[#This Row],[School Day]]="Y",EnergyDemand__2_18[[#This Row],[Demand]],NA())</f>
        <v>132170.04999999999</v>
      </c>
      <c r="Q512" s="57" t="e">
        <f>IF(EnergyDemand__2_18[[#This Row],[School Day]]="N",EnergyDemand__2_18[[#This Row],[Demand]],NA())</f>
        <v>#N/A</v>
      </c>
      <c r="R512" s="57" t="e">
        <f>IF(EnergyDemand__2_18[[#This Row],[Holiday]]="Y",EnergyDemand__2_18[[#This Row],[Demand]],NA())</f>
        <v>#N/A</v>
      </c>
      <c r="S512" s="57">
        <f>IF(AND( EnergyDemand__2_18[[#This Row],[Holiday]]="N", EnergyDemand__2_18[[#This Row],[Day ]] &lt;&gt; "Saturday", EnergyDemand__2_18[[#This Row],[Day ]] &lt;&gt; "Sunday"),EnergyDemand__2_18[[#This Row],[Demand]],NA())</f>
        <v>132170.04999999999</v>
      </c>
    </row>
    <row r="513" spans="1:19" x14ac:dyDescent="0.3">
      <c r="A513" s="3">
        <v>42516</v>
      </c>
      <c r="B513" s="3" t="str">
        <f t="shared" si="7"/>
        <v>Q2-2016</v>
      </c>
      <c r="C513" t="s">
        <v>13</v>
      </c>
      <c r="D513">
        <v>22</v>
      </c>
      <c r="E513" t="s">
        <v>3</v>
      </c>
      <c r="F513">
        <v>2016</v>
      </c>
      <c r="G513">
        <v>10.3</v>
      </c>
      <c r="H513">
        <v>12.5</v>
      </c>
      <c r="I513">
        <v>3.1</v>
      </c>
      <c r="J513">
        <v>12.4</v>
      </c>
      <c r="K513" t="s">
        <v>22</v>
      </c>
      <c r="L513" t="s">
        <v>21</v>
      </c>
      <c r="M513" s="2">
        <v>137080.875</v>
      </c>
      <c r="N513" s="4">
        <v>99.424833129999996</v>
      </c>
      <c r="O513" s="5">
        <f>EnergyDemand__2_18[[#This Row],[Demand]]*EnergyDemand__2_18[[#This Row],[RRP AUD$]]</f>
        <v>13629243.122189388</v>
      </c>
      <c r="P513" s="57">
        <f>IF(EnergyDemand__2_18[[#This Row],[School Day]]="Y",EnergyDemand__2_18[[#This Row],[Demand]],NA())</f>
        <v>137080.875</v>
      </c>
      <c r="Q513" s="57" t="e">
        <f>IF(EnergyDemand__2_18[[#This Row],[School Day]]="N",EnergyDemand__2_18[[#This Row],[Demand]],NA())</f>
        <v>#N/A</v>
      </c>
      <c r="R513" s="57" t="e">
        <f>IF(EnergyDemand__2_18[[#This Row],[Holiday]]="Y",EnergyDemand__2_18[[#This Row],[Demand]],NA())</f>
        <v>#N/A</v>
      </c>
      <c r="S513" s="57">
        <f>IF(AND( EnergyDemand__2_18[[#This Row],[Holiday]]="N", EnergyDemand__2_18[[#This Row],[Day ]] &lt;&gt; "Saturday", EnergyDemand__2_18[[#This Row],[Day ]] &lt;&gt; "Sunday"),EnergyDemand__2_18[[#This Row],[Demand]],NA())</f>
        <v>137080.875</v>
      </c>
    </row>
    <row r="514" spans="1:19" x14ac:dyDescent="0.3">
      <c r="A514" s="3">
        <v>42517</v>
      </c>
      <c r="B514" s="3" t="str">
        <f t="shared" ref="B514:B577" si="8">"Q" &amp;INT((MONTH(A514)+2)/3) &amp; "-" &amp; YEAR(A514)</f>
        <v>Q2-2016</v>
      </c>
      <c r="C514" t="s">
        <v>13</v>
      </c>
      <c r="D514">
        <v>22</v>
      </c>
      <c r="E514" t="s">
        <v>4</v>
      </c>
      <c r="F514">
        <v>2016</v>
      </c>
      <c r="G514">
        <v>9.1999999999999993</v>
      </c>
      <c r="H514">
        <v>14.4</v>
      </c>
      <c r="I514">
        <v>8</v>
      </c>
      <c r="J514">
        <v>4.8</v>
      </c>
      <c r="K514" t="s">
        <v>22</v>
      </c>
      <c r="L514" t="s">
        <v>21</v>
      </c>
      <c r="M514" s="2">
        <v>134317.62</v>
      </c>
      <c r="N514" s="4">
        <v>68.193428539999999</v>
      </c>
      <c r="O514" s="5">
        <f>EnergyDemand__2_18[[#This Row],[Demand]]*EnergyDemand__2_18[[#This Row],[RRP AUD$]]</f>
        <v>9159579.0211328752</v>
      </c>
      <c r="P514" s="57">
        <f>IF(EnergyDemand__2_18[[#This Row],[School Day]]="Y",EnergyDemand__2_18[[#This Row],[Demand]],NA())</f>
        <v>134317.62</v>
      </c>
      <c r="Q514" s="57" t="e">
        <f>IF(EnergyDemand__2_18[[#This Row],[School Day]]="N",EnergyDemand__2_18[[#This Row],[Demand]],NA())</f>
        <v>#N/A</v>
      </c>
      <c r="R514" s="57" t="e">
        <f>IF(EnergyDemand__2_18[[#This Row],[Holiday]]="Y",EnergyDemand__2_18[[#This Row],[Demand]],NA())</f>
        <v>#N/A</v>
      </c>
      <c r="S514" s="57">
        <f>IF(AND( EnergyDemand__2_18[[#This Row],[Holiday]]="N", EnergyDemand__2_18[[#This Row],[Day ]] &lt;&gt; "Saturday", EnergyDemand__2_18[[#This Row],[Day ]] &lt;&gt; "Sunday"),EnergyDemand__2_18[[#This Row],[Demand]],NA())</f>
        <v>134317.62</v>
      </c>
    </row>
    <row r="515" spans="1:19" x14ac:dyDescent="0.3">
      <c r="A515" s="3">
        <v>42518</v>
      </c>
      <c r="B515" s="3" t="str">
        <f t="shared" si="8"/>
        <v>Q2-2016</v>
      </c>
      <c r="C515" t="s">
        <v>13</v>
      </c>
      <c r="D515">
        <v>22</v>
      </c>
      <c r="E515" t="s">
        <v>5</v>
      </c>
      <c r="F515">
        <v>2016</v>
      </c>
      <c r="G515">
        <v>5.7</v>
      </c>
      <c r="H515">
        <v>13.2</v>
      </c>
      <c r="I515">
        <v>6.2</v>
      </c>
      <c r="J515">
        <v>0.6</v>
      </c>
      <c r="K515" t="s">
        <v>22</v>
      </c>
      <c r="L515" t="s">
        <v>21</v>
      </c>
      <c r="M515" s="2">
        <v>119938.795</v>
      </c>
      <c r="N515" s="4">
        <v>81.990134580000003</v>
      </c>
      <c r="O515" s="5">
        <f>EnergyDemand__2_18[[#This Row],[Demand]]*EnergyDemand__2_18[[#This Row],[RRP AUD$]]</f>
        <v>9833797.9434130322</v>
      </c>
      <c r="P515" s="57">
        <f>IF(EnergyDemand__2_18[[#This Row],[School Day]]="Y",EnergyDemand__2_18[[#This Row],[Demand]],NA())</f>
        <v>119938.795</v>
      </c>
      <c r="Q515" s="57" t="e">
        <f>IF(EnergyDemand__2_18[[#This Row],[School Day]]="N",EnergyDemand__2_18[[#This Row],[Demand]],NA())</f>
        <v>#N/A</v>
      </c>
      <c r="R515" s="57" t="e">
        <f>IF(EnergyDemand__2_18[[#This Row],[Holiday]]="Y",EnergyDemand__2_18[[#This Row],[Demand]],NA())</f>
        <v>#N/A</v>
      </c>
      <c r="S5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16" spans="1:19" x14ac:dyDescent="0.3">
      <c r="A516" s="3">
        <v>42519</v>
      </c>
      <c r="B516" s="3" t="str">
        <f t="shared" si="8"/>
        <v>Q2-2016</v>
      </c>
      <c r="C516" t="s">
        <v>13</v>
      </c>
      <c r="D516">
        <v>22</v>
      </c>
      <c r="E516" t="s">
        <v>6</v>
      </c>
      <c r="F516">
        <v>2016</v>
      </c>
      <c r="G516">
        <v>8.6999999999999993</v>
      </c>
      <c r="H516">
        <v>13.9</v>
      </c>
      <c r="I516">
        <v>6.5</v>
      </c>
      <c r="J516">
        <v>4.2</v>
      </c>
      <c r="K516" t="s">
        <v>22</v>
      </c>
      <c r="L516" t="s">
        <v>21</v>
      </c>
      <c r="M516" s="2">
        <v>118751.965</v>
      </c>
      <c r="N516" s="4">
        <v>68.715474040000004</v>
      </c>
      <c r="O516" s="5">
        <f>EnergyDemand__2_18[[#This Row],[Demand]]*EnergyDemand__2_18[[#This Row],[RRP AUD$]]</f>
        <v>8160097.5681564892</v>
      </c>
      <c r="P516" s="57">
        <f>IF(EnergyDemand__2_18[[#This Row],[School Day]]="Y",EnergyDemand__2_18[[#This Row],[Demand]],NA())</f>
        <v>118751.965</v>
      </c>
      <c r="Q516" s="57" t="e">
        <f>IF(EnergyDemand__2_18[[#This Row],[School Day]]="N",EnergyDemand__2_18[[#This Row],[Demand]],NA())</f>
        <v>#N/A</v>
      </c>
      <c r="R516" s="57" t="e">
        <f>IF(EnergyDemand__2_18[[#This Row],[Holiday]]="Y",EnergyDemand__2_18[[#This Row],[Demand]],NA())</f>
        <v>#N/A</v>
      </c>
      <c r="S5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17" spans="1:19" x14ac:dyDescent="0.3">
      <c r="A517" s="3">
        <v>42520</v>
      </c>
      <c r="B517" s="3" t="str">
        <f t="shared" si="8"/>
        <v>Q2-2016</v>
      </c>
      <c r="C517" t="s">
        <v>13</v>
      </c>
      <c r="D517">
        <v>23</v>
      </c>
      <c r="E517" t="s">
        <v>7</v>
      </c>
      <c r="F517">
        <v>2016</v>
      </c>
      <c r="G517">
        <v>7.2</v>
      </c>
      <c r="H517">
        <v>15.4</v>
      </c>
      <c r="I517">
        <v>9.5</v>
      </c>
      <c r="J517">
        <v>0</v>
      </c>
      <c r="K517" t="s">
        <v>22</v>
      </c>
      <c r="L517" t="s">
        <v>21</v>
      </c>
      <c r="M517" s="2">
        <v>134983.95499999999</v>
      </c>
      <c r="N517" s="4">
        <v>115.7846736</v>
      </c>
      <c r="O517" s="5">
        <f>EnergyDemand__2_18[[#This Row],[Demand]]*EnergyDemand__2_18[[#This Row],[RRP AUD$]]</f>
        <v>15629073.170912087</v>
      </c>
      <c r="P517" s="57">
        <f>IF(EnergyDemand__2_18[[#This Row],[School Day]]="Y",EnergyDemand__2_18[[#This Row],[Demand]],NA())</f>
        <v>134983.95499999999</v>
      </c>
      <c r="Q517" s="57" t="e">
        <f>IF(EnergyDemand__2_18[[#This Row],[School Day]]="N",EnergyDemand__2_18[[#This Row],[Demand]],NA())</f>
        <v>#N/A</v>
      </c>
      <c r="R517" s="57" t="e">
        <f>IF(EnergyDemand__2_18[[#This Row],[Holiday]]="Y",EnergyDemand__2_18[[#This Row],[Demand]],NA())</f>
        <v>#N/A</v>
      </c>
      <c r="S517" s="57">
        <f>IF(AND( EnergyDemand__2_18[[#This Row],[Holiday]]="N", EnergyDemand__2_18[[#This Row],[Day ]] &lt;&gt; "Saturday", EnergyDemand__2_18[[#This Row],[Day ]] &lt;&gt; "Sunday"),EnergyDemand__2_18[[#This Row],[Demand]],NA())</f>
        <v>134983.95499999999</v>
      </c>
    </row>
    <row r="518" spans="1:19" x14ac:dyDescent="0.3">
      <c r="A518" s="3">
        <v>42521</v>
      </c>
      <c r="B518" s="3" t="str">
        <f t="shared" si="8"/>
        <v>Q2-2016</v>
      </c>
      <c r="C518" t="s">
        <v>13</v>
      </c>
      <c r="D518">
        <v>23</v>
      </c>
      <c r="E518" t="s">
        <v>8</v>
      </c>
      <c r="F518">
        <v>2016</v>
      </c>
      <c r="G518">
        <v>3.6</v>
      </c>
      <c r="H518">
        <v>17.399999999999999</v>
      </c>
      <c r="I518">
        <v>9.5</v>
      </c>
      <c r="J518">
        <v>0</v>
      </c>
      <c r="K518" t="s">
        <v>22</v>
      </c>
      <c r="L518" t="s">
        <v>21</v>
      </c>
      <c r="M518" s="2">
        <v>140402.15</v>
      </c>
      <c r="N518" s="4">
        <v>156.46472259999999</v>
      </c>
      <c r="O518" s="5">
        <f>EnergyDemand__2_18[[#This Row],[Demand]]*EnergyDemand__2_18[[#This Row],[RRP AUD$]]</f>
        <v>21967983.452193588</v>
      </c>
      <c r="P518" s="57">
        <f>IF(EnergyDemand__2_18[[#This Row],[School Day]]="Y",EnergyDemand__2_18[[#This Row],[Demand]],NA())</f>
        <v>140402.15</v>
      </c>
      <c r="Q518" s="57" t="e">
        <f>IF(EnergyDemand__2_18[[#This Row],[School Day]]="N",EnergyDemand__2_18[[#This Row],[Demand]],NA())</f>
        <v>#N/A</v>
      </c>
      <c r="R518" s="57" t="e">
        <f>IF(EnergyDemand__2_18[[#This Row],[Holiday]]="Y",EnergyDemand__2_18[[#This Row],[Demand]],NA())</f>
        <v>#N/A</v>
      </c>
      <c r="S518" s="57">
        <f>IF(AND( EnergyDemand__2_18[[#This Row],[Holiday]]="N", EnergyDemand__2_18[[#This Row],[Day ]] &lt;&gt; "Saturday", EnergyDemand__2_18[[#This Row],[Day ]] &lt;&gt; "Sunday"),EnergyDemand__2_18[[#This Row],[Demand]],NA())</f>
        <v>140402.15</v>
      </c>
    </row>
    <row r="519" spans="1:19" x14ac:dyDescent="0.3">
      <c r="A519" s="3">
        <v>42522</v>
      </c>
      <c r="B519" s="3" t="str">
        <f t="shared" si="8"/>
        <v>Q2-2016</v>
      </c>
      <c r="C519" t="s">
        <v>14</v>
      </c>
      <c r="D519">
        <v>23</v>
      </c>
      <c r="E519" t="s">
        <v>9</v>
      </c>
      <c r="F519">
        <v>2016</v>
      </c>
      <c r="G519">
        <v>4.8</v>
      </c>
      <c r="H519">
        <v>17</v>
      </c>
      <c r="I519">
        <v>8.1999999999999993</v>
      </c>
      <c r="J519">
        <v>0</v>
      </c>
      <c r="K519" t="s">
        <v>22</v>
      </c>
      <c r="L519" t="s">
        <v>21</v>
      </c>
      <c r="M519" s="2">
        <v>141195.03</v>
      </c>
      <c r="N519" s="4">
        <v>168.85275920000001</v>
      </c>
      <c r="O519" s="5">
        <f>EnergyDemand__2_18[[#This Row],[Demand]]*EnergyDemand__2_18[[#This Row],[RRP AUD$]]</f>
        <v>23841170.400826778</v>
      </c>
      <c r="P519" s="57">
        <f>IF(EnergyDemand__2_18[[#This Row],[School Day]]="Y",EnergyDemand__2_18[[#This Row],[Demand]],NA())</f>
        <v>141195.03</v>
      </c>
      <c r="Q519" s="57" t="e">
        <f>IF(EnergyDemand__2_18[[#This Row],[School Day]]="N",EnergyDemand__2_18[[#This Row],[Demand]],NA())</f>
        <v>#N/A</v>
      </c>
      <c r="R519" s="57" t="e">
        <f>IF(EnergyDemand__2_18[[#This Row],[Holiday]]="Y",EnergyDemand__2_18[[#This Row],[Demand]],NA())</f>
        <v>#N/A</v>
      </c>
      <c r="S519" s="57">
        <f>IF(AND( EnergyDemand__2_18[[#This Row],[Holiday]]="N", EnergyDemand__2_18[[#This Row],[Day ]] &lt;&gt; "Saturday", EnergyDemand__2_18[[#This Row],[Day ]] &lt;&gt; "Sunday"),EnergyDemand__2_18[[#This Row],[Demand]],NA())</f>
        <v>141195.03</v>
      </c>
    </row>
    <row r="520" spans="1:19" x14ac:dyDescent="0.3">
      <c r="A520" s="3">
        <v>42523</v>
      </c>
      <c r="B520" s="3" t="str">
        <f t="shared" si="8"/>
        <v>Q2-2016</v>
      </c>
      <c r="C520" t="s">
        <v>14</v>
      </c>
      <c r="D520">
        <v>23</v>
      </c>
      <c r="E520" t="s">
        <v>3</v>
      </c>
      <c r="F520">
        <v>2016</v>
      </c>
      <c r="G520">
        <v>4.8</v>
      </c>
      <c r="H520">
        <v>12.8</v>
      </c>
      <c r="I520">
        <v>9.1999999999999993</v>
      </c>
      <c r="J520">
        <v>0</v>
      </c>
      <c r="K520" t="s">
        <v>22</v>
      </c>
      <c r="L520" t="s">
        <v>21</v>
      </c>
      <c r="M520" s="2">
        <v>141292.56</v>
      </c>
      <c r="N520" s="4">
        <v>180.9103503</v>
      </c>
      <c r="O520" s="5">
        <f>EnergyDemand__2_18[[#This Row],[Demand]]*EnergyDemand__2_18[[#This Row],[RRP AUD$]]</f>
        <v>25561286.524383768</v>
      </c>
      <c r="P520" s="57">
        <f>IF(EnergyDemand__2_18[[#This Row],[School Day]]="Y",EnergyDemand__2_18[[#This Row],[Demand]],NA())</f>
        <v>141292.56</v>
      </c>
      <c r="Q520" s="57" t="e">
        <f>IF(EnergyDemand__2_18[[#This Row],[School Day]]="N",EnergyDemand__2_18[[#This Row],[Demand]],NA())</f>
        <v>#N/A</v>
      </c>
      <c r="R520" s="57" t="e">
        <f>IF(EnergyDemand__2_18[[#This Row],[Holiday]]="Y",EnergyDemand__2_18[[#This Row],[Demand]],NA())</f>
        <v>#N/A</v>
      </c>
      <c r="S520" s="57">
        <f>IF(AND( EnergyDemand__2_18[[#This Row],[Holiday]]="N", EnergyDemand__2_18[[#This Row],[Day ]] &lt;&gt; "Saturday", EnergyDemand__2_18[[#This Row],[Day ]] &lt;&gt; "Sunday"),EnergyDemand__2_18[[#This Row],[Demand]],NA())</f>
        <v>141292.56</v>
      </c>
    </row>
    <row r="521" spans="1:19" x14ac:dyDescent="0.3">
      <c r="A521" s="3">
        <v>42524</v>
      </c>
      <c r="B521" s="3" t="str">
        <f t="shared" si="8"/>
        <v>Q2-2016</v>
      </c>
      <c r="C521" t="s">
        <v>14</v>
      </c>
      <c r="D521">
        <v>23</v>
      </c>
      <c r="E521" t="s">
        <v>4</v>
      </c>
      <c r="F521">
        <v>2016</v>
      </c>
      <c r="G521">
        <v>6.8</v>
      </c>
      <c r="H521">
        <v>14.1</v>
      </c>
      <c r="I521">
        <v>8.5</v>
      </c>
      <c r="J521">
        <v>0</v>
      </c>
      <c r="K521" t="s">
        <v>22</v>
      </c>
      <c r="L521" t="s">
        <v>21</v>
      </c>
      <c r="M521" s="2">
        <v>137717.255</v>
      </c>
      <c r="N521" s="4">
        <v>175.85462989999999</v>
      </c>
      <c r="O521" s="5">
        <f>EnergyDemand__2_18[[#This Row],[Demand]]*EnergyDemand__2_18[[#This Row],[RRP AUD$]]</f>
        <v>24218216.908868924</v>
      </c>
      <c r="P521" s="57">
        <f>IF(EnergyDemand__2_18[[#This Row],[School Day]]="Y",EnergyDemand__2_18[[#This Row],[Demand]],NA())</f>
        <v>137717.255</v>
      </c>
      <c r="Q521" s="57" t="e">
        <f>IF(EnergyDemand__2_18[[#This Row],[School Day]]="N",EnergyDemand__2_18[[#This Row],[Demand]],NA())</f>
        <v>#N/A</v>
      </c>
      <c r="R521" s="57" t="e">
        <f>IF(EnergyDemand__2_18[[#This Row],[Holiday]]="Y",EnergyDemand__2_18[[#This Row],[Demand]],NA())</f>
        <v>#N/A</v>
      </c>
      <c r="S521" s="57">
        <f>IF(AND( EnergyDemand__2_18[[#This Row],[Holiday]]="N", EnergyDemand__2_18[[#This Row],[Day ]] &lt;&gt; "Saturday", EnergyDemand__2_18[[#This Row],[Day ]] &lt;&gt; "Sunday"),EnergyDemand__2_18[[#This Row],[Demand]],NA())</f>
        <v>137717.255</v>
      </c>
    </row>
    <row r="522" spans="1:19" x14ac:dyDescent="0.3">
      <c r="A522" s="3">
        <v>42525</v>
      </c>
      <c r="B522" s="3" t="str">
        <f t="shared" si="8"/>
        <v>Q2-2016</v>
      </c>
      <c r="C522" t="s">
        <v>14</v>
      </c>
      <c r="D522">
        <v>23</v>
      </c>
      <c r="E522" t="s">
        <v>5</v>
      </c>
      <c r="F522">
        <v>2016</v>
      </c>
      <c r="G522">
        <v>9.8000000000000007</v>
      </c>
      <c r="H522">
        <v>13.4</v>
      </c>
      <c r="I522">
        <v>3.7</v>
      </c>
      <c r="J522">
        <v>6.2</v>
      </c>
      <c r="K522" t="s">
        <v>22</v>
      </c>
      <c r="L522" t="s">
        <v>21</v>
      </c>
      <c r="M522" s="2">
        <v>122764.33</v>
      </c>
      <c r="N522" s="4">
        <v>126.74997190000001</v>
      </c>
      <c r="O522" s="5">
        <f>EnergyDemand__2_18[[#This Row],[Demand]]*EnergyDemand__2_18[[#This Row],[RRP AUD$]]</f>
        <v>15560375.377822328</v>
      </c>
      <c r="P522" s="57">
        <f>IF(EnergyDemand__2_18[[#This Row],[School Day]]="Y",EnergyDemand__2_18[[#This Row],[Demand]],NA())</f>
        <v>122764.33</v>
      </c>
      <c r="Q522" s="57" t="e">
        <f>IF(EnergyDemand__2_18[[#This Row],[School Day]]="N",EnergyDemand__2_18[[#This Row],[Demand]],NA())</f>
        <v>#N/A</v>
      </c>
      <c r="R522" s="57" t="e">
        <f>IF(EnergyDemand__2_18[[#This Row],[Holiday]]="Y",EnergyDemand__2_18[[#This Row],[Demand]],NA())</f>
        <v>#N/A</v>
      </c>
      <c r="S5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23" spans="1:19" x14ac:dyDescent="0.3">
      <c r="A523" s="3">
        <v>42526</v>
      </c>
      <c r="B523" s="3" t="str">
        <f t="shared" si="8"/>
        <v>Q2-2016</v>
      </c>
      <c r="C523" t="s">
        <v>14</v>
      </c>
      <c r="D523">
        <v>23</v>
      </c>
      <c r="E523" t="s">
        <v>6</v>
      </c>
      <c r="F523">
        <v>2016</v>
      </c>
      <c r="G523">
        <v>10.5</v>
      </c>
      <c r="H523">
        <v>14.1</v>
      </c>
      <c r="I523">
        <v>3.3</v>
      </c>
      <c r="J523">
        <v>3.4</v>
      </c>
      <c r="K523" t="s">
        <v>22</v>
      </c>
      <c r="L523" t="s">
        <v>21</v>
      </c>
      <c r="M523" s="2">
        <v>116052.80499999999</v>
      </c>
      <c r="N523" s="4">
        <v>122.7887776</v>
      </c>
      <c r="O523" s="5">
        <f>EnergyDemand__2_18[[#This Row],[Demand]]*EnergyDemand__2_18[[#This Row],[RRP AUD$]]</f>
        <v>14249982.063001167</v>
      </c>
      <c r="P523" s="57">
        <f>IF(EnergyDemand__2_18[[#This Row],[School Day]]="Y",EnergyDemand__2_18[[#This Row],[Demand]],NA())</f>
        <v>116052.80499999999</v>
      </c>
      <c r="Q523" s="57" t="e">
        <f>IF(EnergyDemand__2_18[[#This Row],[School Day]]="N",EnergyDemand__2_18[[#This Row],[Demand]],NA())</f>
        <v>#N/A</v>
      </c>
      <c r="R523" s="57" t="e">
        <f>IF(EnergyDemand__2_18[[#This Row],[Holiday]]="Y",EnergyDemand__2_18[[#This Row],[Demand]],NA())</f>
        <v>#N/A</v>
      </c>
      <c r="S5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24" spans="1:19" x14ac:dyDescent="0.3">
      <c r="A524" s="3">
        <v>42527</v>
      </c>
      <c r="B524" s="3" t="str">
        <f t="shared" si="8"/>
        <v>Q2-2016</v>
      </c>
      <c r="C524" t="s">
        <v>14</v>
      </c>
      <c r="D524">
        <v>24</v>
      </c>
      <c r="E524" t="s">
        <v>7</v>
      </c>
      <c r="F524">
        <v>2016</v>
      </c>
      <c r="G524">
        <v>8.9</v>
      </c>
      <c r="H524">
        <v>14.5</v>
      </c>
      <c r="I524">
        <v>7.1</v>
      </c>
      <c r="J524">
        <v>1.4</v>
      </c>
      <c r="K524" t="s">
        <v>22</v>
      </c>
      <c r="L524" t="s">
        <v>21</v>
      </c>
      <c r="M524" s="2">
        <v>134829.755</v>
      </c>
      <c r="N524" s="4">
        <v>107.44561210000001</v>
      </c>
      <c r="O524" s="5">
        <f>EnergyDemand__2_18[[#This Row],[Demand]]*EnergyDemand__2_18[[#This Row],[RRP AUD$]]</f>
        <v>14486865.555268036</v>
      </c>
      <c r="P524" s="57">
        <f>IF(EnergyDemand__2_18[[#This Row],[School Day]]="Y",EnergyDemand__2_18[[#This Row],[Demand]],NA())</f>
        <v>134829.755</v>
      </c>
      <c r="Q524" s="57" t="e">
        <f>IF(EnergyDemand__2_18[[#This Row],[School Day]]="N",EnergyDemand__2_18[[#This Row],[Demand]],NA())</f>
        <v>#N/A</v>
      </c>
      <c r="R524" s="57" t="e">
        <f>IF(EnergyDemand__2_18[[#This Row],[Holiday]]="Y",EnergyDemand__2_18[[#This Row],[Demand]],NA())</f>
        <v>#N/A</v>
      </c>
      <c r="S524" s="57">
        <f>IF(AND( EnergyDemand__2_18[[#This Row],[Holiday]]="N", EnergyDemand__2_18[[#This Row],[Day ]] &lt;&gt; "Saturday", EnergyDemand__2_18[[#This Row],[Day ]] &lt;&gt; "Sunday"),EnergyDemand__2_18[[#This Row],[Demand]],NA())</f>
        <v>134829.755</v>
      </c>
    </row>
    <row r="525" spans="1:19" x14ac:dyDescent="0.3">
      <c r="A525" s="3">
        <v>42528</v>
      </c>
      <c r="B525" s="3" t="str">
        <f t="shared" si="8"/>
        <v>Q2-2016</v>
      </c>
      <c r="C525" t="s">
        <v>14</v>
      </c>
      <c r="D525">
        <v>24</v>
      </c>
      <c r="E525" t="s">
        <v>8</v>
      </c>
      <c r="F525">
        <v>2016</v>
      </c>
      <c r="G525">
        <v>10.5</v>
      </c>
      <c r="H525">
        <v>15.3</v>
      </c>
      <c r="I525">
        <v>4.7</v>
      </c>
      <c r="J525">
        <v>0</v>
      </c>
      <c r="K525" t="s">
        <v>22</v>
      </c>
      <c r="L525" t="s">
        <v>21</v>
      </c>
      <c r="M525" s="2">
        <v>135306.005</v>
      </c>
      <c r="N525" s="4">
        <v>88.326962910000006</v>
      </c>
      <c r="O525" s="5">
        <f>EnergyDemand__2_18[[#This Row],[Demand]]*EnergyDemand__2_18[[#This Row],[RRP AUD$]]</f>
        <v>11951168.485135276</v>
      </c>
      <c r="P525" s="57">
        <f>IF(EnergyDemand__2_18[[#This Row],[School Day]]="Y",EnergyDemand__2_18[[#This Row],[Demand]],NA())</f>
        <v>135306.005</v>
      </c>
      <c r="Q525" s="57" t="e">
        <f>IF(EnergyDemand__2_18[[#This Row],[School Day]]="N",EnergyDemand__2_18[[#This Row],[Demand]],NA())</f>
        <v>#N/A</v>
      </c>
      <c r="R525" s="57" t="e">
        <f>IF(EnergyDemand__2_18[[#This Row],[Holiday]]="Y",EnergyDemand__2_18[[#This Row],[Demand]],NA())</f>
        <v>#N/A</v>
      </c>
      <c r="S525" s="57">
        <f>IF(AND( EnergyDemand__2_18[[#This Row],[Holiday]]="N", EnergyDemand__2_18[[#This Row],[Day ]] &lt;&gt; "Saturday", EnergyDemand__2_18[[#This Row],[Day ]] &lt;&gt; "Sunday"),EnergyDemand__2_18[[#This Row],[Demand]],NA())</f>
        <v>135306.005</v>
      </c>
    </row>
    <row r="526" spans="1:19" x14ac:dyDescent="0.3">
      <c r="A526" s="3">
        <v>42529</v>
      </c>
      <c r="B526" s="3" t="str">
        <f t="shared" si="8"/>
        <v>Q2-2016</v>
      </c>
      <c r="C526" t="s">
        <v>14</v>
      </c>
      <c r="D526">
        <v>24</v>
      </c>
      <c r="E526" t="s">
        <v>9</v>
      </c>
      <c r="F526">
        <v>2016</v>
      </c>
      <c r="G526">
        <v>9.6999999999999993</v>
      </c>
      <c r="H526">
        <v>14.7</v>
      </c>
      <c r="I526">
        <v>4.7</v>
      </c>
      <c r="J526">
        <v>1.2</v>
      </c>
      <c r="K526" t="s">
        <v>22</v>
      </c>
      <c r="L526" t="s">
        <v>21</v>
      </c>
      <c r="M526" s="2">
        <v>137305.35500000001</v>
      </c>
      <c r="N526" s="4">
        <v>91.315660199999996</v>
      </c>
      <c r="O526" s="5">
        <f>EnergyDemand__2_18[[#This Row],[Demand]]*EnergyDemand__2_18[[#This Row],[RRP AUD$]]</f>
        <v>12538129.140820371</v>
      </c>
      <c r="P526" s="57">
        <f>IF(EnergyDemand__2_18[[#This Row],[School Day]]="Y",EnergyDemand__2_18[[#This Row],[Demand]],NA())</f>
        <v>137305.35500000001</v>
      </c>
      <c r="Q526" s="57" t="e">
        <f>IF(EnergyDemand__2_18[[#This Row],[School Day]]="N",EnergyDemand__2_18[[#This Row],[Demand]],NA())</f>
        <v>#N/A</v>
      </c>
      <c r="R526" s="57" t="e">
        <f>IF(EnergyDemand__2_18[[#This Row],[Holiday]]="Y",EnergyDemand__2_18[[#This Row],[Demand]],NA())</f>
        <v>#N/A</v>
      </c>
      <c r="S526" s="57">
        <f>IF(AND( EnergyDemand__2_18[[#This Row],[Holiday]]="N", EnergyDemand__2_18[[#This Row],[Day ]] &lt;&gt; "Saturday", EnergyDemand__2_18[[#This Row],[Day ]] &lt;&gt; "Sunday"),EnergyDemand__2_18[[#This Row],[Demand]],NA())</f>
        <v>137305.35500000001</v>
      </c>
    </row>
    <row r="527" spans="1:19" x14ac:dyDescent="0.3">
      <c r="A527" s="3">
        <v>42530</v>
      </c>
      <c r="B527" s="3" t="str">
        <f t="shared" si="8"/>
        <v>Q2-2016</v>
      </c>
      <c r="C527" t="s">
        <v>14</v>
      </c>
      <c r="D527">
        <v>24</v>
      </c>
      <c r="E527" t="s">
        <v>3</v>
      </c>
      <c r="F527">
        <v>2016</v>
      </c>
      <c r="G527">
        <v>10.8</v>
      </c>
      <c r="H527">
        <v>17.5</v>
      </c>
      <c r="I527">
        <v>6</v>
      </c>
      <c r="J527">
        <v>1.4</v>
      </c>
      <c r="K527" t="s">
        <v>22</v>
      </c>
      <c r="L527" t="s">
        <v>21</v>
      </c>
      <c r="M527" s="2">
        <v>132859.30499999999</v>
      </c>
      <c r="N527" s="4">
        <v>50.238971939999999</v>
      </c>
      <c r="O527" s="5">
        <f>EnergyDemand__2_18[[#This Row],[Demand]]*EnergyDemand__2_18[[#This Row],[RRP AUD$]]</f>
        <v>6674714.8958629016</v>
      </c>
      <c r="P527" s="57">
        <f>IF(EnergyDemand__2_18[[#This Row],[School Day]]="Y",EnergyDemand__2_18[[#This Row],[Demand]],NA())</f>
        <v>132859.30499999999</v>
      </c>
      <c r="Q527" s="57" t="e">
        <f>IF(EnergyDemand__2_18[[#This Row],[School Day]]="N",EnergyDemand__2_18[[#This Row],[Demand]],NA())</f>
        <v>#N/A</v>
      </c>
      <c r="R527" s="57" t="e">
        <f>IF(EnergyDemand__2_18[[#This Row],[Holiday]]="Y",EnergyDemand__2_18[[#This Row],[Demand]],NA())</f>
        <v>#N/A</v>
      </c>
      <c r="S527" s="57">
        <f>IF(AND( EnergyDemand__2_18[[#This Row],[Holiday]]="N", EnergyDemand__2_18[[#This Row],[Day ]] &lt;&gt; "Saturday", EnergyDemand__2_18[[#This Row],[Day ]] &lt;&gt; "Sunday"),EnergyDemand__2_18[[#This Row],[Demand]],NA())</f>
        <v>132859.30499999999</v>
      </c>
    </row>
    <row r="528" spans="1:19" x14ac:dyDescent="0.3">
      <c r="A528" s="3">
        <v>42531</v>
      </c>
      <c r="B528" s="3" t="str">
        <f t="shared" si="8"/>
        <v>Q2-2016</v>
      </c>
      <c r="C528" t="s">
        <v>14</v>
      </c>
      <c r="D528">
        <v>24</v>
      </c>
      <c r="E528" t="s">
        <v>4</v>
      </c>
      <c r="F528">
        <v>2016</v>
      </c>
      <c r="G528">
        <v>10.4</v>
      </c>
      <c r="H528">
        <v>15.8</v>
      </c>
      <c r="I528">
        <v>6.6</v>
      </c>
      <c r="J528">
        <v>0</v>
      </c>
      <c r="K528" t="s">
        <v>22</v>
      </c>
      <c r="L528" t="s">
        <v>21</v>
      </c>
      <c r="M528" s="2">
        <v>132209.51500000001</v>
      </c>
      <c r="N528" s="4">
        <v>47.425798780000001</v>
      </c>
      <c r="O528" s="5">
        <f>EnergyDemand__2_18[[#This Row],[Demand]]*EnergyDemand__2_18[[#This Row],[RRP AUD$]]</f>
        <v>6270141.8551913928</v>
      </c>
      <c r="P528" s="57">
        <f>IF(EnergyDemand__2_18[[#This Row],[School Day]]="Y",EnergyDemand__2_18[[#This Row],[Demand]],NA())</f>
        <v>132209.51500000001</v>
      </c>
      <c r="Q528" s="57" t="e">
        <f>IF(EnergyDemand__2_18[[#This Row],[School Day]]="N",EnergyDemand__2_18[[#This Row],[Demand]],NA())</f>
        <v>#N/A</v>
      </c>
      <c r="R528" s="57" t="e">
        <f>IF(EnergyDemand__2_18[[#This Row],[Holiday]]="Y",EnergyDemand__2_18[[#This Row],[Demand]],NA())</f>
        <v>#N/A</v>
      </c>
      <c r="S528" s="57">
        <f>IF(AND( EnergyDemand__2_18[[#This Row],[Holiday]]="N", EnergyDemand__2_18[[#This Row],[Day ]] &lt;&gt; "Saturday", EnergyDemand__2_18[[#This Row],[Day ]] &lt;&gt; "Sunday"),EnergyDemand__2_18[[#This Row],[Demand]],NA())</f>
        <v>132209.51500000001</v>
      </c>
    </row>
    <row r="529" spans="1:19" x14ac:dyDescent="0.3">
      <c r="A529" s="3">
        <v>42532</v>
      </c>
      <c r="B529" s="3" t="str">
        <f t="shared" si="8"/>
        <v>Q2-2016</v>
      </c>
      <c r="C529" t="s">
        <v>14</v>
      </c>
      <c r="D529">
        <v>24</v>
      </c>
      <c r="E529" t="s">
        <v>5</v>
      </c>
      <c r="F529">
        <v>2016</v>
      </c>
      <c r="G529">
        <v>9</v>
      </c>
      <c r="H529">
        <v>13.5</v>
      </c>
      <c r="I529">
        <v>6.5</v>
      </c>
      <c r="J529">
        <v>3</v>
      </c>
      <c r="K529" t="s">
        <v>22</v>
      </c>
      <c r="L529" t="s">
        <v>21</v>
      </c>
      <c r="M529" s="2">
        <v>120753.43</v>
      </c>
      <c r="N529" s="4">
        <v>55.590969579999999</v>
      </c>
      <c r="O529" s="5">
        <f>EnergyDemand__2_18[[#This Row],[Demand]]*EnergyDemand__2_18[[#This Row],[RRP AUD$]]</f>
        <v>6712800.2538106591</v>
      </c>
      <c r="P529" s="57">
        <f>IF(EnergyDemand__2_18[[#This Row],[School Day]]="Y",EnergyDemand__2_18[[#This Row],[Demand]],NA())</f>
        <v>120753.43</v>
      </c>
      <c r="Q529" s="57" t="e">
        <f>IF(EnergyDemand__2_18[[#This Row],[School Day]]="N",EnergyDemand__2_18[[#This Row],[Demand]],NA())</f>
        <v>#N/A</v>
      </c>
      <c r="R529" s="57" t="e">
        <f>IF(EnergyDemand__2_18[[#This Row],[Holiday]]="Y",EnergyDemand__2_18[[#This Row],[Demand]],NA())</f>
        <v>#N/A</v>
      </c>
      <c r="S5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30" spans="1:19" x14ac:dyDescent="0.3">
      <c r="A530" s="3">
        <v>42533</v>
      </c>
      <c r="B530" s="3" t="str">
        <f t="shared" si="8"/>
        <v>Q2-2016</v>
      </c>
      <c r="C530" t="s">
        <v>14</v>
      </c>
      <c r="D530">
        <v>24</v>
      </c>
      <c r="E530" t="s">
        <v>6</v>
      </c>
      <c r="F530">
        <v>2016</v>
      </c>
      <c r="G530">
        <v>5</v>
      </c>
      <c r="H530">
        <v>13.8</v>
      </c>
      <c r="I530">
        <v>7.3</v>
      </c>
      <c r="J530">
        <v>0.6</v>
      </c>
      <c r="K530" t="s">
        <v>22</v>
      </c>
      <c r="L530" t="s">
        <v>21</v>
      </c>
      <c r="M530" s="2">
        <v>122771.53</v>
      </c>
      <c r="N530" s="4">
        <v>77.215287989999993</v>
      </c>
      <c r="O530" s="5">
        <f>EnergyDemand__2_18[[#This Row],[Demand]]*EnergyDemand__2_18[[#This Row],[RRP AUD$]]</f>
        <v>9479839.0459229238</v>
      </c>
      <c r="P530" s="57">
        <f>IF(EnergyDemand__2_18[[#This Row],[School Day]]="Y",EnergyDemand__2_18[[#This Row],[Demand]],NA())</f>
        <v>122771.53</v>
      </c>
      <c r="Q530" s="57" t="e">
        <f>IF(EnergyDemand__2_18[[#This Row],[School Day]]="N",EnergyDemand__2_18[[#This Row],[Demand]],NA())</f>
        <v>#N/A</v>
      </c>
      <c r="R530" s="57" t="e">
        <f>IF(EnergyDemand__2_18[[#This Row],[Holiday]]="Y",EnergyDemand__2_18[[#This Row],[Demand]],NA())</f>
        <v>#N/A</v>
      </c>
      <c r="S5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31" spans="1:19" x14ac:dyDescent="0.3">
      <c r="A531" s="3">
        <v>42534</v>
      </c>
      <c r="B531" s="3" t="str">
        <f t="shared" si="8"/>
        <v>Q2-2016</v>
      </c>
      <c r="C531" t="s">
        <v>14</v>
      </c>
      <c r="D531">
        <v>25</v>
      </c>
      <c r="E531" t="s">
        <v>7</v>
      </c>
      <c r="F531">
        <v>2016</v>
      </c>
      <c r="G531">
        <v>3.8</v>
      </c>
      <c r="H531">
        <v>13.4</v>
      </c>
      <c r="I531">
        <v>9</v>
      </c>
      <c r="J531">
        <v>0</v>
      </c>
      <c r="K531" t="s">
        <v>22</v>
      </c>
      <c r="L531" t="s">
        <v>22</v>
      </c>
      <c r="M531" s="2">
        <v>122106.95</v>
      </c>
      <c r="N531" s="4">
        <v>95.064774630000002</v>
      </c>
      <c r="O531" s="5">
        <f>EnergyDemand__2_18[[#This Row],[Demand]]*EnergyDemand__2_18[[#This Row],[RRP AUD$]]</f>
        <v>11608069.682506679</v>
      </c>
      <c r="P531" s="57">
        <f>IF(EnergyDemand__2_18[[#This Row],[School Day]]="Y",EnergyDemand__2_18[[#This Row],[Demand]],NA())</f>
        <v>122106.95</v>
      </c>
      <c r="Q531" s="57" t="e">
        <f>IF(EnergyDemand__2_18[[#This Row],[School Day]]="N",EnergyDemand__2_18[[#This Row],[Demand]],NA())</f>
        <v>#N/A</v>
      </c>
      <c r="R531" s="57">
        <f>IF(EnergyDemand__2_18[[#This Row],[Holiday]]="Y",EnergyDemand__2_18[[#This Row],[Demand]],NA())</f>
        <v>122106.95</v>
      </c>
      <c r="S5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32" spans="1:19" x14ac:dyDescent="0.3">
      <c r="A532" s="3">
        <v>42535</v>
      </c>
      <c r="B532" s="3" t="str">
        <f t="shared" si="8"/>
        <v>Q2-2016</v>
      </c>
      <c r="C532" t="s">
        <v>14</v>
      </c>
      <c r="D532">
        <v>25</v>
      </c>
      <c r="E532" t="s">
        <v>8</v>
      </c>
      <c r="F532">
        <v>2016</v>
      </c>
      <c r="G532">
        <v>8.6</v>
      </c>
      <c r="H532">
        <v>15.6</v>
      </c>
      <c r="I532">
        <v>8.3000000000000007</v>
      </c>
      <c r="J532">
        <v>0</v>
      </c>
      <c r="K532" t="s">
        <v>22</v>
      </c>
      <c r="L532" t="s">
        <v>21</v>
      </c>
      <c r="M532" s="2">
        <v>138466.56</v>
      </c>
      <c r="N532" s="4">
        <v>90.845109260000001</v>
      </c>
      <c r="O532" s="5">
        <f>EnergyDemand__2_18[[#This Row],[Demand]]*EnergyDemand__2_18[[#This Row],[RRP AUD$]]</f>
        <v>12579009.772056345</v>
      </c>
      <c r="P532" s="57">
        <f>IF(EnergyDemand__2_18[[#This Row],[School Day]]="Y",EnergyDemand__2_18[[#This Row],[Demand]],NA())</f>
        <v>138466.56</v>
      </c>
      <c r="Q532" s="57" t="e">
        <f>IF(EnergyDemand__2_18[[#This Row],[School Day]]="N",EnergyDemand__2_18[[#This Row],[Demand]],NA())</f>
        <v>#N/A</v>
      </c>
      <c r="R532" s="57" t="e">
        <f>IF(EnergyDemand__2_18[[#This Row],[Holiday]]="Y",EnergyDemand__2_18[[#This Row],[Demand]],NA())</f>
        <v>#N/A</v>
      </c>
      <c r="S532" s="57">
        <f>IF(AND( EnergyDemand__2_18[[#This Row],[Holiday]]="N", EnergyDemand__2_18[[#This Row],[Day ]] &lt;&gt; "Saturday", EnergyDemand__2_18[[#This Row],[Day ]] &lt;&gt; "Sunday"),EnergyDemand__2_18[[#This Row],[Demand]],NA())</f>
        <v>138466.56</v>
      </c>
    </row>
    <row r="533" spans="1:19" x14ac:dyDescent="0.3">
      <c r="A533" s="3">
        <v>42536</v>
      </c>
      <c r="B533" s="3" t="str">
        <f t="shared" si="8"/>
        <v>Q2-2016</v>
      </c>
      <c r="C533" t="s">
        <v>14</v>
      </c>
      <c r="D533">
        <v>25</v>
      </c>
      <c r="E533" t="s">
        <v>9</v>
      </c>
      <c r="F533">
        <v>2016</v>
      </c>
      <c r="G533">
        <v>6</v>
      </c>
      <c r="H533">
        <v>17.899999999999999</v>
      </c>
      <c r="I533">
        <v>9.1999999999999993</v>
      </c>
      <c r="J533">
        <v>0</v>
      </c>
      <c r="K533" t="s">
        <v>22</v>
      </c>
      <c r="L533" t="s">
        <v>21</v>
      </c>
      <c r="M533" s="2">
        <v>140904.59</v>
      </c>
      <c r="N533" s="4">
        <v>92.416245849999996</v>
      </c>
      <c r="O533" s="5">
        <f>EnergyDemand__2_18[[#This Row],[Demand]]*EnergyDemand__2_18[[#This Row],[RRP AUD$]]</f>
        <v>13021873.23083345</v>
      </c>
      <c r="P533" s="57">
        <f>IF(EnergyDemand__2_18[[#This Row],[School Day]]="Y",EnergyDemand__2_18[[#This Row],[Demand]],NA())</f>
        <v>140904.59</v>
      </c>
      <c r="Q533" s="57" t="e">
        <f>IF(EnergyDemand__2_18[[#This Row],[School Day]]="N",EnergyDemand__2_18[[#This Row],[Demand]],NA())</f>
        <v>#N/A</v>
      </c>
      <c r="R533" s="57" t="e">
        <f>IF(EnergyDemand__2_18[[#This Row],[Holiday]]="Y",EnergyDemand__2_18[[#This Row],[Demand]],NA())</f>
        <v>#N/A</v>
      </c>
      <c r="S533" s="57">
        <f>IF(AND( EnergyDemand__2_18[[#This Row],[Holiday]]="N", EnergyDemand__2_18[[#This Row],[Day ]] &lt;&gt; "Saturday", EnergyDemand__2_18[[#This Row],[Day ]] &lt;&gt; "Sunday"),EnergyDemand__2_18[[#This Row],[Demand]],NA())</f>
        <v>140904.59</v>
      </c>
    </row>
    <row r="534" spans="1:19" x14ac:dyDescent="0.3">
      <c r="A534" s="3">
        <v>42537</v>
      </c>
      <c r="B534" s="3" t="str">
        <f t="shared" si="8"/>
        <v>Q2-2016</v>
      </c>
      <c r="C534" t="s">
        <v>14</v>
      </c>
      <c r="D534">
        <v>25</v>
      </c>
      <c r="E534" t="s">
        <v>3</v>
      </c>
      <c r="F534">
        <v>2016</v>
      </c>
      <c r="G534">
        <v>7.8</v>
      </c>
      <c r="H534">
        <v>14.3</v>
      </c>
      <c r="I534">
        <v>5.0999999999999996</v>
      </c>
      <c r="J534">
        <v>0</v>
      </c>
      <c r="K534" t="s">
        <v>22</v>
      </c>
      <c r="L534" t="s">
        <v>21</v>
      </c>
      <c r="M534" s="2">
        <v>140741.16500000001</v>
      </c>
      <c r="N534" s="4">
        <v>89.929148949999998</v>
      </c>
      <c r="O534" s="5">
        <f>EnergyDemand__2_18[[#This Row],[Demand]]*EnergyDemand__2_18[[#This Row],[RRP AUD$]]</f>
        <v>12656733.190681526</v>
      </c>
      <c r="P534" s="57">
        <f>IF(EnergyDemand__2_18[[#This Row],[School Day]]="Y",EnergyDemand__2_18[[#This Row],[Demand]],NA())</f>
        <v>140741.16500000001</v>
      </c>
      <c r="Q534" s="57" t="e">
        <f>IF(EnergyDemand__2_18[[#This Row],[School Day]]="N",EnergyDemand__2_18[[#This Row],[Demand]],NA())</f>
        <v>#N/A</v>
      </c>
      <c r="R534" s="57" t="e">
        <f>IF(EnergyDemand__2_18[[#This Row],[Holiday]]="Y",EnergyDemand__2_18[[#This Row],[Demand]],NA())</f>
        <v>#N/A</v>
      </c>
      <c r="S534" s="57">
        <f>IF(AND( EnergyDemand__2_18[[#This Row],[Holiday]]="N", EnergyDemand__2_18[[#This Row],[Day ]] &lt;&gt; "Saturday", EnergyDemand__2_18[[#This Row],[Day ]] &lt;&gt; "Sunday"),EnergyDemand__2_18[[#This Row],[Demand]],NA())</f>
        <v>140741.16500000001</v>
      </c>
    </row>
    <row r="535" spans="1:19" x14ac:dyDescent="0.3">
      <c r="A535" s="3">
        <v>42538</v>
      </c>
      <c r="B535" s="3" t="str">
        <f t="shared" si="8"/>
        <v>Q2-2016</v>
      </c>
      <c r="C535" t="s">
        <v>14</v>
      </c>
      <c r="D535">
        <v>25</v>
      </c>
      <c r="E535" t="s">
        <v>4</v>
      </c>
      <c r="F535">
        <v>2016</v>
      </c>
      <c r="G535">
        <v>9.3000000000000007</v>
      </c>
      <c r="H535">
        <v>15.1</v>
      </c>
      <c r="I535">
        <v>3.5</v>
      </c>
      <c r="J535">
        <v>4.2</v>
      </c>
      <c r="K535" t="s">
        <v>22</v>
      </c>
      <c r="L535" t="s">
        <v>21</v>
      </c>
      <c r="M535" s="2">
        <v>138023.10999999999</v>
      </c>
      <c r="N535" s="4">
        <v>99.573674510000004</v>
      </c>
      <c r="O535" s="5">
        <f>EnergyDemand__2_18[[#This Row],[Demand]]*EnergyDemand__2_18[[#This Row],[RRP AUD$]]</f>
        <v>13743468.229997925</v>
      </c>
      <c r="P535" s="57">
        <f>IF(EnergyDemand__2_18[[#This Row],[School Day]]="Y",EnergyDemand__2_18[[#This Row],[Demand]],NA())</f>
        <v>138023.10999999999</v>
      </c>
      <c r="Q535" s="57" t="e">
        <f>IF(EnergyDemand__2_18[[#This Row],[School Day]]="N",EnergyDemand__2_18[[#This Row],[Demand]],NA())</f>
        <v>#N/A</v>
      </c>
      <c r="R535" s="57" t="e">
        <f>IF(EnergyDemand__2_18[[#This Row],[Holiday]]="Y",EnergyDemand__2_18[[#This Row],[Demand]],NA())</f>
        <v>#N/A</v>
      </c>
      <c r="S535" s="57">
        <f>IF(AND( EnergyDemand__2_18[[#This Row],[Holiday]]="N", EnergyDemand__2_18[[#This Row],[Day ]] &lt;&gt; "Saturday", EnergyDemand__2_18[[#This Row],[Day ]] &lt;&gt; "Sunday"),EnergyDemand__2_18[[#This Row],[Demand]],NA())</f>
        <v>138023.10999999999</v>
      </c>
    </row>
    <row r="536" spans="1:19" x14ac:dyDescent="0.3">
      <c r="A536" s="3">
        <v>42539</v>
      </c>
      <c r="B536" s="3" t="str">
        <f t="shared" si="8"/>
        <v>Q2-2016</v>
      </c>
      <c r="C536" t="s">
        <v>14</v>
      </c>
      <c r="D536">
        <v>25</v>
      </c>
      <c r="E536" t="s">
        <v>5</v>
      </c>
      <c r="F536">
        <v>2016</v>
      </c>
      <c r="G536">
        <v>10</v>
      </c>
      <c r="H536">
        <v>12.7</v>
      </c>
      <c r="I536">
        <v>5.3</v>
      </c>
      <c r="J536">
        <v>8.6</v>
      </c>
      <c r="K536" t="s">
        <v>22</v>
      </c>
      <c r="L536" t="s">
        <v>21</v>
      </c>
      <c r="M536" s="2">
        <v>123162.185</v>
      </c>
      <c r="N536" s="4">
        <v>62.934016130000003</v>
      </c>
      <c r="O536" s="5">
        <f>EnergyDemand__2_18[[#This Row],[Demand]]*EnergyDemand__2_18[[#This Row],[RRP AUD$]]</f>
        <v>7751090.9373960439</v>
      </c>
      <c r="P536" s="57">
        <f>IF(EnergyDemand__2_18[[#This Row],[School Day]]="Y",EnergyDemand__2_18[[#This Row],[Demand]],NA())</f>
        <v>123162.185</v>
      </c>
      <c r="Q536" s="57" t="e">
        <f>IF(EnergyDemand__2_18[[#This Row],[School Day]]="N",EnergyDemand__2_18[[#This Row],[Demand]],NA())</f>
        <v>#N/A</v>
      </c>
      <c r="R536" s="57" t="e">
        <f>IF(EnergyDemand__2_18[[#This Row],[Holiday]]="Y",EnergyDemand__2_18[[#This Row],[Demand]],NA())</f>
        <v>#N/A</v>
      </c>
      <c r="S5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37" spans="1:19" x14ac:dyDescent="0.3">
      <c r="A537" s="3">
        <v>42540</v>
      </c>
      <c r="B537" s="3" t="str">
        <f t="shared" si="8"/>
        <v>Q2-2016</v>
      </c>
      <c r="C537" t="s">
        <v>14</v>
      </c>
      <c r="D537">
        <v>25</v>
      </c>
      <c r="E537" t="s">
        <v>6</v>
      </c>
      <c r="F537">
        <v>2016</v>
      </c>
      <c r="G537">
        <v>7.3</v>
      </c>
      <c r="H537">
        <v>13.5</v>
      </c>
      <c r="I537">
        <v>7.2</v>
      </c>
      <c r="J537">
        <v>0.4</v>
      </c>
      <c r="K537" t="s">
        <v>22</v>
      </c>
      <c r="L537" t="s">
        <v>21</v>
      </c>
      <c r="M537" s="2">
        <v>119662.16499999999</v>
      </c>
      <c r="N537" s="4">
        <v>79.384821770000002</v>
      </c>
      <c r="O537" s="5">
        <f>EnergyDemand__2_18[[#This Row],[Demand]]*EnergyDemand__2_18[[#This Row],[RRP AUD$]]</f>
        <v>9499359.6411373317</v>
      </c>
      <c r="P537" s="57">
        <f>IF(EnergyDemand__2_18[[#This Row],[School Day]]="Y",EnergyDemand__2_18[[#This Row],[Demand]],NA())</f>
        <v>119662.16499999999</v>
      </c>
      <c r="Q537" s="57" t="e">
        <f>IF(EnergyDemand__2_18[[#This Row],[School Day]]="N",EnergyDemand__2_18[[#This Row],[Demand]],NA())</f>
        <v>#N/A</v>
      </c>
      <c r="R537" s="57" t="e">
        <f>IF(EnergyDemand__2_18[[#This Row],[Holiday]]="Y",EnergyDemand__2_18[[#This Row],[Demand]],NA())</f>
        <v>#N/A</v>
      </c>
      <c r="S5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38" spans="1:19" x14ac:dyDescent="0.3">
      <c r="A538" s="3">
        <v>42541</v>
      </c>
      <c r="B538" s="3" t="str">
        <f t="shared" si="8"/>
        <v>Q2-2016</v>
      </c>
      <c r="C538" t="s">
        <v>14</v>
      </c>
      <c r="D538">
        <v>26</v>
      </c>
      <c r="E538" t="s">
        <v>7</v>
      </c>
      <c r="F538">
        <v>2016</v>
      </c>
      <c r="G538">
        <v>9.1</v>
      </c>
      <c r="H538">
        <v>13.2</v>
      </c>
      <c r="I538">
        <v>3.4</v>
      </c>
      <c r="J538">
        <v>3.6</v>
      </c>
      <c r="K538" t="s">
        <v>22</v>
      </c>
      <c r="L538" t="s">
        <v>21</v>
      </c>
      <c r="M538" s="2">
        <v>134435.11499999999</v>
      </c>
      <c r="N538" s="4">
        <v>114.875078</v>
      </c>
      <c r="O538" s="5">
        <f>EnergyDemand__2_18[[#This Row],[Demand]]*EnergyDemand__2_18[[#This Row],[RRP AUD$]]</f>
        <v>15443244.321563968</v>
      </c>
      <c r="P538" s="57">
        <f>IF(EnergyDemand__2_18[[#This Row],[School Day]]="Y",EnergyDemand__2_18[[#This Row],[Demand]],NA())</f>
        <v>134435.11499999999</v>
      </c>
      <c r="Q538" s="57" t="e">
        <f>IF(EnergyDemand__2_18[[#This Row],[School Day]]="N",EnergyDemand__2_18[[#This Row],[Demand]],NA())</f>
        <v>#N/A</v>
      </c>
      <c r="R538" s="57" t="e">
        <f>IF(EnergyDemand__2_18[[#This Row],[Holiday]]="Y",EnergyDemand__2_18[[#This Row],[Demand]],NA())</f>
        <v>#N/A</v>
      </c>
      <c r="S538" s="57">
        <f>IF(AND( EnergyDemand__2_18[[#This Row],[Holiday]]="N", EnergyDemand__2_18[[#This Row],[Day ]] &lt;&gt; "Saturday", EnergyDemand__2_18[[#This Row],[Day ]] &lt;&gt; "Sunday"),EnergyDemand__2_18[[#This Row],[Demand]],NA())</f>
        <v>134435.11499999999</v>
      </c>
    </row>
    <row r="539" spans="1:19" x14ac:dyDescent="0.3">
      <c r="A539" s="3">
        <v>42542</v>
      </c>
      <c r="B539" s="3" t="str">
        <f t="shared" si="8"/>
        <v>Q2-2016</v>
      </c>
      <c r="C539" t="s">
        <v>14</v>
      </c>
      <c r="D539">
        <v>26</v>
      </c>
      <c r="E539" t="s">
        <v>8</v>
      </c>
      <c r="F539">
        <v>2016</v>
      </c>
      <c r="G539">
        <v>10.4</v>
      </c>
      <c r="H539">
        <v>14.7</v>
      </c>
      <c r="I539">
        <v>7</v>
      </c>
      <c r="J539">
        <v>3.2</v>
      </c>
      <c r="K539" t="s">
        <v>22</v>
      </c>
      <c r="L539" t="s">
        <v>21</v>
      </c>
      <c r="M539" s="2">
        <v>137511.315</v>
      </c>
      <c r="N539" s="4">
        <v>62.154764110000002</v>
      </c>
      <c r="O539" s="5">
        <f>EnergyDemand__2_18[[#This Row],[Demand]]*EnergyDemand__2_18[[#This Row],[RRP AUD$]]</f>
        <v>8546983.3462809045</v>
      </c>
      <c r="P539" s="57">
        <f>IF(EnergyDemand__2_18[[#This Row],[School Day]]="Y",EnergyDemand__2_18[[#This Row],[Demand]],NA())</f>
        <v>137511.315</v>
      </c>
      <c r="Q539" s="57" t="e">
        <f>IF(EnergyDemand__2_18[[#This Row],[School Day]]="N",EnergyDemand__2_18[[#This Row],[Demand]],NA())</f>
        <v>#N/A</v>
      </c>
      <c r="R539" s="57" t="e">
        <f>IF(EnergyDemand__2_18[[#This Row],[Holiday]]="Y",EnergyDemand__2_18[[#This Row],[Demand]],NA())</f>
        <v>#N/A</v>
      </c>
      <c r="S539" s="57">
        <f>IF(AND( EnergyDemand__2_18[[#This Row],[Holiday]]="N", EnergyDemand__2_18[[#This Row],[Day ]] &lt;&gt; "Saturday", EnergyDemand__2_18[[#This Row],[Day ]] &lt;&gt; "Sunday"),EnergyDemand__2_18[[#This Row],[Demand]],NA())</f>
        <v>137511.315</v>
      </c>
    </row>
    <row r="540" spans="1:19" x14ac:dyDescent="0.3">
      <c r="A540" s="3">
        <v>42543</v>
      </c>
      <c r="B540" s="3" t="str">
        <f t="shared" si="8"/>
        <v>Q2-2016</v>
      </c>
      <c r="C540" t="s">
        <v>14</v>
      </c>
      <c r="D540">
        <v>26</v>
      </c>
      <c r="E540" t="s">
        <v>9</v>
      </c>
      <c r="F540">
        <v>2016</v>
      </c>
      <c r="G540">
        <v>11.2</v>
      </c>
      <c r="H540">
        <v>15.4</v>
      </c>
      <c r="I540">
        <v>6.6</v>
      </c>
      <c r="J540">
        <v>0</v>
      </c>
      <c r="K540" t="s">
        <v>22</v>
      </c>
      <c r="L540" t="s">
        <v>21</v>
      </c>
      <c r="M540" s="2">
        <v>133813.285</v>
      </c>
      <c r="N540" s="4">
        <v>58.759038580000002</v>
      </c>
      <c r="O540" s="5">
        <f>EnergyDemand__2_18[[#This Row],[Demand]]*EnergyDemand__2_18[[#This Row],[RRP AUD$]]</f>
        <v>7862739.9758315356</v>
      </c>
      <c r="P540" s="57">
        <f>IF(EnergyDemand__2_18[[#This Row],[School Day]]="Y",EnergyDemand__2_18[[#This Row],[Demand]],NA())</f>
        <v>133813.285</v>
      </c>
      <c r="Q540" s="57" t="e">
        <f>IF(EnergyDemand__2_18[[#This Row],[School Day]]="N",EnergyDemand__2_18[[#This Row],[Demand]],NA())</f>
        <v>#N/A</v>
      </c>
      <c r="R540" s="57" t="e">
        <f>IF(EnergyDemand__2_18[[#This Row],[Holiday]]="Y",EnergyDemand__2_18[[#This Row],[Demand]],NA())</f>
        <v>#N/A</v>
      </c>
      <c r="S540" s="57">
        <f>IF(AND( EnergyDemand__2_18[[#This Row],[Holiday]]="N", EnergyDemand__2_18[[#This Row],[Day ]] &lt;&gt; "Saturday", EnergyDemand__2_18[[#This Row],[Day ]] &lt;&gt; "Sunday"),EnergyDemand__2_18[[#This Row],[Demand]],NA())</f>
        <v>133813.285</v>
      </c>
    </row>
    <row r="541" spans="1:19" x14ac:dyDescent="0.3">
      <c r="A541" s="3">
        <v>42544</v>
      </c>
      <c r="B541" s="3" t="str">
        <f t="shared" si="8"/>
        <v>Q2-2016</v>
      </c>
      <c r="C541" t="s">
        <v>14</v>
      </c>
      <c r="D541">
        <v>26</v>
      </c>
      <c r="E541" t="s">
        <v>3</v>
      </c>
      <c r="F541">
        <v>2016</v>
      </c>
      <c r="G541">
        <v>10.4</v>
      </c>
      <c r="H541">
        <v>14.8</v>
      </c>
      <c r="I541">
        <v>7.2</v>
      </c>
      <c r="J541">
        <v>0.6</v>
      </c>
      <c r="K541" t="s">
        <v>22</v>
      </c>
      <c r="L541" t="s">
        <v>21</v>
      </c>
      <c r="M541" s="2">
        <v>136740.005</v>
      </c>
      <c r="N541" s="4">
        <v>78.318980190000005</v>
      </c>
      <c r="O541" s="5">
        <f>EnergyDemand__2_18[[#This Row],[Demand]]*EnergyDemand__2_18[[#This Row],[RRP AUD$]]</f>
        <v>10709337.742775502</v>
      </c>
      <c r="P541" s="57">
        <f>IF(EnergyDemand__2_18[[#This Row],[School Day]]="Y",EnergyDemand__2_18[[#This Row],[Demand]],NA())</f>
        <v>136740.005</v>
      </c>
      <c r="Q541" s="57" t="e">
        <f>IF(EnergyDemand__2_18[[#This Row],[School Day]]="N",EnergyDemand__2_18[[#This Row],[Demand]],NA())</f>
        <v>#N/A</v>
      </c>
      <c r="R541" s="57" t="e">
        <f>IF(EnergyDemand__2_18[[#This Row],[Holiday]]="Y",EnergyDemand__2_18[[#This Row],[Demand]],NA())</f>
        <v>#N/A</v>
      </c>
      <c r="S541" s="57">
        <f>IF(AND( EnergyDemand__2_18[[#This Row],[Holiday]]="N", EnergyDemand__2_18[[#This Row],[Day ]] &lt;&gt; "Saturday", EnergyDemand__2_18[[#This Row],[Day ]] &lt;&gt; "Sunday"),EnergyDemand__2_18[[#This Row],[Demand]],NA())</f>
        <v>136740.005</v>
      </c>
    </row>
    <row r="542" spans="1:19" x14ac:dyDescent="0.3">
      <c r="A542" s="3">
        <v>42545</v>
      </c>
      <c r="B542" s="3" t="str">
        <f t="shared" si="8"/>
        <v>Q2-2016</v>
      </c>
      <c r="C542" t="s">
        <v>14</v>
      </c>
      <c r="D542">
        <v>26</v>
      </c>
      <c r="E542" t="s">
        <v>4</v>
      </c>
      <c r="F542">
        <v>2016</v>
      </c>
      <c r="G542">
        <v>6.9</v>
      </c>
      <c r="H542">
        <v>10.7</v>
      </c>
      <c r="I542">
        <v>5.8</v>
      </c>
      <c r="J542">
        <v>13.8</v>
      </c>
      <c r="K542" t="s">
        <v>21</v>
      </c>
      <c r="L542" t="s">
        <v>21</v>
      </c>
      <c r="M542" s="2">
        <v>144658.38</v>
      </c>
      <c r="N542" s="4">
        <v>67.938496200000003</v>
      </c>
      <c r="O542" s="5">
        <f>EnergyDemand__2_18[[#This Row],[Demand]]*EnergyDemand__2_18[[#This Row],[RRP AUD$]]</f>
        <v>9827872.7999281567</v>
      </c>
      <c r="P542" s="57" t="e">
        <f>IF(EnergyDemand__2_18[[#This Row],[School Day]]="Y",EnergyDemand__2_18[[#This Row],[Demand]],NA())</f>
        <v>#N/A</v>
      </c>
      <c r="Q542" s="57">
        <f>IF(EnergyDemand__2_18[[#This Row],[School Day]]="N",EnergyDemand__2_18[[#This Row],[Demand]],NA())</f>
        <v>144658.38</v>
      </c>
      <c r="R542" s="57" t="e">
        <f>IF(EnergyDemand__2_18[[#This Row],[Holiday]]="Y",EnergyDemand__2_18[[#This Row],[Demand]],NA())</f>
        <v>#N/A</v>
      </c>
      <c r="S542" s="57">
        <f>IF(AND( EnergyDemand__2_18[[#This Row],[Holiday]]="N", EnergyDemand__2_18[[#This Row],[Day ]] &lt;&gt; "Saturday", EnergyDemand__2_18[[#This Row],[Day ]] &lt;&gt; "Sunday"),EnergyDemand__2_18[[#This Row],[Demand]],NA())</f>
        <v>144658.38</v>
      </c>
    </row>
    <row r="543" spans="1:19" x14ac:dyDescent="0.3">
      <c r="A543" s="3">
        <v>42546</v>
      </c>
      <c r="B543" s="3" t="str">
        <f t="shared" si="8"/>
        <v>Q2-2016</v>
      </c>
      <c r="C543" t="s">
        <v>14</v>
      </c>
      <c r="D543">
        <v>26</v>
      </c>
      <c r="E543" t="s">
        <v>5</v>
      </c>
      <c r="F543">
        <v>2016</v>
      </c>
      <c r="G543">
        <v>5.6</v>
      </c>
      <c r="H543">
        <v>12.7</v>
      </c>
      <c r="I543">
        <v>8.8000000000000007</v>
      </c>
      <c r="J543">
        <v>2</v>
      </c>
      <c r="K543" t="s">
        <v>21</v>
      </c>
      <c r="L543" t="s">
        <v>21</v>
      </c>
      <c r="M543" s="2">
        <v>131730.83499999999</v>
      </c>
      <c r="N543" s="4">
        <v>99.763250799999994</v>
      </c>
      <c r="O543" s="5">
        <f>EnergyDemand__2_18[[#This Row],[Demand]]*EnergyDemand__2_18[[#This Row],[RRP AUD$]]</f>
        <v>13141896.330198416</v>
      </c>
      <c r="P543" s="57" t="e">
        <f>IF(EnergyDemand__2_18[[#This Row],[School Day]]="Y",EnergyDemand__2_18[[#This Row],[Demand]],NA())</f>
        <v>#N/A</v>
      </c>
      <c r="Q543" s="57">
        <f>IF(EnergyDemand__2_18[[#This Row],[School Day]]="N",EnergyDemand__2_18[[#This Row],[Demand]],NA())</f>
        <v>131730.83499999999</v>
      </c>
      <c r="R543" s="57" t="e">
        <f>IF(EnergyDemand__2_18[[#This Row],[Holiday]]="Y",EnergyDemand__2_18[[#This Row],[Demand]],NA())</f>
        <v>#N/A</v>
      </c>
      <c r="S5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44" spans="1:19" x14ac:dyDescent="0.3">
      <c r="A544" s="3">
        <v>42547</v>
      </c>
      <c r="B544" s="3" t="str">
        <f t="shared" si="8"/>
        <v>Q2-2016</v>
      </c>
      <c r="C544" t="s">
        <v>14</v>
      </c>
      <c r="D544">
        <v>26</v>
      </c>
      <c r="E544" t="s">
        <v>6</v>
      </c>
      <c r="F544">
        <v>2016</v>
      </c>
      <c r="G544">
        <v>3</v>
      </c>
      <c r="H544">
        <v>11.1</v>
      </c>
      <c r="I544">
        <v>7.7</v>
      </c>
      <c r="J544">
        <v>0.2</v>
      </c>
      <c r="K544" t="s">
        <v>21</v>
      </c>
      <c r="L544" t="s">
        <v>21</v>
      </c>
      <c r="M544" s="2">
        <v>126455.935</v>
      </c>
      <c r="N544" s="4">
        <v>120.4411006</v>
      </c>
      <c r="O544" s="5">
        <f>EnergyDemand__2_18[[#This Row],[Demand]]*EnergyDemand__2_18[[#This Row],[RRP AUD$]]</f>
        <v>15230491.98880206</v>
      </c>
      <c r="P544" s="57" t="e">
        <f>IF(EnergyDemand__2_18[[#This Row],[School Day]]="Y",EnergyDemand__2_18[[#This Row],[Demand]],NA())</f>
        <v>#N/A</v>
      </c>
      <c r="Q544" s="57">
        <f>IF(EnergyDemand__2_18[[#This Row],[School Day]]="N",EnergyDemand__2_18[[#This Row],[Demand]],NA())</f>
        <v>126455.935</v>
      </c>
      <c r="R544" s="57" t="e">
        <f>IF(EnergyDemand__2_18[[#This Row],[Holiday]]="Y",EnergyDemand__2_18[[#This Row],[Demand]],NA())</f>
        <v>#N/A</v>
      </c>
      <c r="S5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45" spans="1:19" x14ac:dyDescent="0.3">
      <c r="A545" s="3">
        <v>42548</v>
      </c>
      <c r="B545" s="3" t="str">
        <f t="shared" si="8"/>
        <v>Q2-2016</v>
      </c>
      <c r="C545" t="s">
        <v>14</v>
      </c>
      <c r="D545">
        <v>27</v>
      </c>
      <c r="E545" t="s">
        <v>7</v>
      </c>
      <c r="F545">
        <v>2016</v>
      </c>
      <c r="G545">
        <v>4.8</v>
      </c>
      <c r="H545">
        <v>10.6</v>
      </c>
      <c r="I545">
        <v>4.7</v>
      </c>
      <c r="J545">
        <v>0.2</v>
      </c>
      <c r="K545" t="s">
        <v>21</v>
      </c>
      <c r="L545" t="s">
        <v>21</v>
      </c>
      <c r="M545" s="2">
        <v>148639.995</v>
      </c>
      <c r="N545" s="4">
        <v>127.3466076</v>
      </c>
      <c r="O545" s="5">
        <f>EnergyDemand__2_18[[#This Row],[Demand]]*EnergyDemand__2_18[[#This Row],[RRP AUD$]]</f>
        <v>18928799.116930962</v>
      </c>
      <c r="P545" s="57" t="e">
        <f>IF(EnergyDemand__2_18[[#This Row],[School Day]]="Y",EnergyDemand__2_18[[#This Row],[Demand]],NA())</f>
        <v>#N/A</v>
      </c>
      <c r="Q545" s="57">
        <f>IF(EnergyDemand__2_18[[#This Row],[School Day]]="N",EnergyDemand__2_18[[#This Row],[Demand]],NA())</f>
        <v>148639.995</v>
      </c>
      <c r="R545" s="57" t="e">
        <f>IF(EnergyDemand__2_18[[#This Row],[Holiday]]="Y",EnergyDemand__2_18[[#This Row],[Demand]],NA())</f>
        <v>#N/A</v>
      </c>
      <c r="S545" s="57">
        <f>IF(AND( EnergyDemand__2_18[[#This Row],[Holiday]]="N", EnergyDemand__2_18[[#This Row],[Day ]] &lt;&gt; "Saturday", EnergyDemand__2_18[[#This Row],[Day ]] &lt;&gt; "Sunday"),EnergyDemand__2_18[[#This Row],[Demand]],NA())</f>
        <v>148639.995</v>
      </c>
    </row>
    <row r="546" spans="1:19" x14ac:dyDescent="0.3">
      <c r="A546" s="3">
        <v>42549</v>
      </c>
      <c r="B546" s="3" t="str">
        <f t="shared" si="8"/>
        <v>Q2-2016</v>
      </c>
      <c r="C546" t="s">
        <v>14</v>
      </c>
      <c r="D546">
        <v>27</v>
      </c>
      <c r="E546" t="s">
        <v>8</v>
      </c>
      <c r="F546">
        <v>2016</v>
      </c>
      <c r="G546">
        <v>5</v>
      </c>
      <c r="H546">
        <v>17</v>
      </c>
      <c r="I546">
        <v>7.8</v>
      </c>
      <c r="J546">
        <v>0.2</v>
      </c>
      <c r="K546" t="s">
        <v>21</v>
      </c>
      <c r="L546" t="s">
        <v>21</v>
      </c>
      <c r="M546" s="2">
        <v>142146.31</v>
      </c>
      <c r="N546" s="4">
        <v>110.28039029999999</v>
      </c>
      <c r="O546" s="5">
        <f>EnergyDemand__2_18[[#This Row],[Demand]]*EnergyDemand__2_18[[#This Row],[RRP AUD$]]</f>
        <v>15675950.546504792</v>
      </c>
      <c r="P546" s="57" t="e">
        <f>IF(EnergyDemand__2_18[[#This Row],[School Day]]="Y",EnergyDemand__2_18[[#This Row],[Demand]],NA())</f>
        <v>#N/A</v>
      </c>
      <c r="Q546" s="57">
        <f>IF(EnergyDemand__2_18[[#This Row],[School Day]]="N",EnergyDemand__2_18[[#This Row],[Demand]],NA())</f>
        <v>142146.31</v>
      </c>
      <c r="R546" s="57" t="e">
        <f>IF(EnergyDemand__2_18[[#This Row],[Holiday]]="Y",EnergyDemand__2_18[[#This Row],[Demand]],NA())</f>
        <v>#N/A</v>
      </c>
      <c r="S546" s="57">
        <f>IF(AND( EnergyDemand__2_18[[#This Row],[Holiday]]="N", EnergyDemand__2_18[[#This Row],[Day ]] &lt;&gt; "Saturday", EnergyDemand__2_18[[#This Row],[Day ]] &lt;&gt; "Sunday"),EnergyDemand__2_18[[#This Row],[Demand]],NA())</f>
        <v>142146.31</v>
      </c>
    </row>
    <row r="547" spans="1:19" x14ac:dyDescent="0.3">
      <c r="A547" s="3">
        <v>42550</v>
      </c>
      <c r="B547" s="3" t="str">
        <f t="shared" si="8"/>
        <v>Q2-2016</v>
      </c>
      <c r="C547" t="s">
        <v>14</v>
      </c>
      <c r="D547">
        <v>27</v>
      </c>
      <c r="E547" t="s">
        <v>9</v>
      </c>
      <c r="F547">
        <v>2016</v>
      </c>
      <c r="G547">
        <v>8.9</v>
      </c>
      <c r="H547">
        <v>15.8</v>
      </c>
      <c r="I547">
        <v>8.9</v>
      </c>
      <c r="J547">
        <v>0.2</v>
      </c>
      <c r="K547" t="s">
        <v>21</v>
      </c>
      <c r="L547" t="s">
        <v>21</v>
      </c>
      <c r="M547" s="2">
        <v>136071.965</v>
      </c>
      <c r="N547" s="4">
        <v>80.125243080000004</v>
      </c>
      <c r="O547" s="5">
        <f>EnergyDemand__2_18[[#This Row],[Demand]]*EnergyDemand__2_18[[#This Row],[RRP AUD$]]</f>
        <v>10902799.271998253</v>
      </c>
      <c r="P547" s="57" t="e">
        <f>IF(EnergyDemand__2_18[[#This Row],[School Day]]="Y",EnergyDemand__2_18[[#This Row],[Demand]],NA())</f>
        <v>#N/A</v>
      </c>
      <c r="Q547" s="57">
        <f>IF(EnergyDemand__2_18[[#This Row],[School Day]]="N",EnergyDemand__2_18[[#This Row],[Demand]],NA())</f>
        <v>136071.965</v>
      </c>
      <c r="R547" s="57" t="e">
        <f>IF(EnergyDemand__2_18[[#This Row],[Holiday]]="Y",EnergyDemand__2_18[[#This Row],[Demand]],NA())</f>
        <v>#N/A</v>
      </c>
      <c r="S547" s="57">
        <f>IF(AND( EnergyDemand__2_18[[#This Row],[Holiday]]="N", EnergyDemand__2_18[[#This Row],[Day ]] &lt;&gt; "Saturday", EnergyDemand__2_18[[#This Row],[Day ]] &lt;&gt; "Sunday"),EnergyDemand__2_18[[#This Row],[Demand]],NA())</f>
        <v>136071.965</v>
      </c>
    </row>
    <row r="548" spans="1:19" x14ac:dyDescent="0.3">
      <c r="A548" s="3">
        <v>42551</v>
      </c>
      <c r="B548" s="3" t="str">
        <f t="shared" si="8"/>
        <v>Q2-2016</v>
      </c>
      <c r="C548" t="s">
        <v>14</v>
      </c>
      <c r="D548">
        <v>27</v>
      </c>
      <c r="E548" t="s">
        <v>3</v>
      </c>
      <c r="F548">
        <v>2016</v>
      </c>
      <c r="G548">
        <v>10.3</v>
      </c>
      <c r="H548">
        <v>11.7</v>
      </c>
      <c r="I548">
        <v>5.6</v>
      </c>
      <c r="J548">
        <v>0</v>
      </c>
      <c r="K548" t="s">
        <v>21</v>
      </c>
      <c r="L548" t="s">
        <v>21</v>
      </c>
      <c r="M548" s="2">
        <v>141078.46</v>
      </c>
      <c r="N548" s="4">
        <v>115.1178955</v>
      </c>
      <c r="O548" s="5">
        <f>EnergyDemand__2_18[[#This Row],[Demand]]*EnergyDemand__2_18[[#This Row],[RRP AUD$]]</f>
        <v>16240655.41558093</v>
      </c>
      <c r="P548" s="57" t="e">
        <f>IF(EnergyDemand__2_18[[#This Row],[School Day]]="Y",EnergyDemand__2_18[[#This Row],[Demand]],NA())</f>
        <v>#N/A</v>
      </c>
      <c r="Q548" s="57">
        <f>IF(EnergyDemand__2_18[[#This Row],[School Day]]="N",EnergyDemand__2_18[[#This Row],[Demand]],NA())</f>
        <v>141078.46</v>
      </c>
      <c r="R548" s="57" t="e">
        <f>IF(EnergyDemand__2_18[[#This Row],[Holiday]]="Y",EnergyDemand__2_18[[#This Row],[Demand]],NA())</f>
        <v>#N/A</v>
      </c>
      <c r="S548" s="57">
        <f>IF(AND( EnergyDemand__2_18[[#This Row],[Holiday]]="N", EnergyDemand__2_18[[#This Row],[Day ]] &lt;&gt; "Saturday", EnergyDemand__2_18[[#This Row],[Day ]] &lt;&gt; "Sunday"),EnergyDemand__2_18[[#This Row],[Demand]],NA())</f>
        <v>141078.46</v>
      </c>
    </row>
    <row r="549" spans="1:19" x14ac:dyDescent="0.3">
      <c r="A549" s="3">
        <v>42552</v>
      </c>
      <c r="B549" s="3" t="str">
        <f t="shared" si="8"/>
        <v>Q3-2016</v>
      </c>
      <c r="C549" t="s">
        <v>15</v>
      </c>
      <c r="D549">
        <v>27</v>
      </c>
      <c r="E549" t="s">
        <v>4</v>
      </c>
      <c r="F549">
        <v>2016</v>
      </c>
      <c r="G549">
        <v>7.3</v>
      </c>
      <c r="H549">
        <v>14.1</v>
      </c>
      <c r="I549">
        <v>7.1</v>
      </c>
      <c r="J549">
        <v>6.4</v>
      </c>
      <c r="K549" t="s">
        <v>21</v>
      </c>
      <c r="L549" t="s">
        <v>21</v>
      </c>
      <c r="M549" s="2">
        <v>136676.715</v>
      </c>
      <c r="N549" s="4">
        <v>117.7120479</v>
      </c>
      <c r="O549" s="5">
        <f>EnergyDemand__2_18[[#This Row],[Demand]]*EnergyDemand__2_18[[#This Row],[RRP AUD$]]</f>
        <v>16088496.022894649</v>
      </c>
      <c r="P549" s="57" t="e">
        <f>IF(EnergyDemand__2_18[[#This Row],[School Day]]="Y",EnergyDemand__2_18[[#This Row],[Demand]],NA())</f>
        <v>#N/A</v>
      </c>
      <c r="Q549" s="57">
        <f>IF(EnergyDemand__2_18[[#This Row],[School Day]]="N",EnergyDemand__2_18[[#This Row],[Demand]],NA())</f>
        <v>136676.715</v>
      </c>
      <c r="R549" s="57" t="e">
        <f>IF(EnergyDemand__2_18[[#This Row],[Holiday]]="Y",EnergyDemand__2_18[[#This Row],[Demand]],NA())</f>
        <v>#N/A</v>
      </c>
      <c r="S549" s="57">
        <f>IF(AND( EnergyDemand__2_18[[#This Row],[Holiday]]="N", EnergyDemand__2_18[[#This Row],[Day ]] &lt;&gt; "Saturday", EnergyDemand__2_18[[#This Row],[Day ]] &lt;&gt; "Sunday"),EnergyDemand__2_18[[#This Row],[Demand]],NA())</f>
        <v>136676.715</v>
      </c>
    </row>
    <row r="550" spans="1:19" x14ac:dyDescent="0.3">
      <c r="A550" s="3">
        <v>42553</v>
      </c>
      <c r="B550" s="3" t="str">
        <f t="shared" si="8"/>
        <v>Q3-2016</v>
      </c>
      <c r="C550" t="s">
        <v>15</v>
      </c>
      <c r="D550">
        <v>27</v>
      </c>
      <c r="E550" t="s">
        <v>5</v>
      </c>
      <c r="F550">
        <v>2016</v>
      </c>
      <c r="G550">
        <v>9.9</v>
      </c>
      <c r="H550">
        <v>16.5</v>
      </c>
      <c r="I550">
        <v>6.7</v>
      </c>
      <c r="J550">
        <v>0.2</v>
      </c>
      <c r="K550" t="s">
        <v>21</v>
      </c>
      <c r="L550" t="s">
        <v>21</v>
      </c>
      <c r="M550" s="2">
        <v>118683.565</v>
      </c>
      <c r="N550" s="4">
        <v>90.456523779999998</v>
      </c>
      <c r="O550" s="5">
        <f>EnergyDemand__2_18[[#This Row],[Demand]]*EnergyDemand__2_18[[#This Row],[RRP AUD$]]</f>
        <v>10735702.719717676</v>
      </c>
      <c r="P550" s="57" t="e">
        <f>IF(EnergyDemand__2_18[[#This Row],[School Day]]="Y",EnergyDemand__2_18[[#This Row],[Demand]],NA())</f>
        <v>#N/A</v>
      </c>
      <c r="Q550" s="57">
        <f>IF(EnergyDemand__2_18[[#This Row],[School Day]]="N",EnergyDemand__2_18[[#This Row],[Demand]],NA())</f>
        <v>118683.565</v>
      </c>
      <c r="R550" s="57" t="e">
        <f>IF(EnergyDemand__2_18[[#This Row],[Holiday]]="Y",EnergyDemand__2_18[[#This Row],[Demand]],NA())</f>
        <v>#N/A</v>
      </c>
      <c r="S5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51" spans="1:19" x14ac:dyDescent="0.3">
      <c r="A551" s="3">
        <v>42554</v>
      </c>
      <c r="B551" s="3" t="str">
        <f t="shared" si="8"/>
        <v>Q3-2016</v>
      </c>
      <c r="C551" t="s">
        <v>15</v>
      </c>
      <c r="D551">
        <v>27</v>
      </c>
      <c r="E551" t="s">
        <v>6</v>
      </c>
      <c r="F551">
        <v>2016</v>
      </c>
      <c r="G551">
        <v>10.9</v>
      </c>
      <c r="H551">
        <v>16.7</v>
      </c>
      <c r="I551">
        <v>7.8</v>
      </c>
      <c r="J551">
        <v>0</v>
      </c>
      <c r="K551" t="s">
        <v>21</v>
      </c>
      <c r="L551" t="s">
        <v>21</v>
      </c>
      <c r="M551" s="2">
        <v>112556.405</v>
      </c>
      <c r="N551" s="4">
        <v>68.597089170000004</v>
      </c>
      <c r="O551" s="5">
        <f>EnergyDemand__2_18[[#This Row],[Demand]]*EnergyDemand__2_18[[#This Row],[RRP AUD$]]</f>
        <v>7721041.7504396345</v>
      </c>
      <c r="P551" s="57" t="e">
        <f>IF(EnergyDemand__2_18[[#This Row],[School Day]]="Y",EnergyDemand__2_18[[#This Row],[Demand]],NA())</f>
        <v>#N/A</v>
      </c>
      <c r="Q551" s="57">
        <f>IF(EnergyDemand__2_18[[#This Row],[School Day]]="N",EnergyDemand__2_18[[#This Row],[Demand]],NA())</f>
        <v>112556.405</v>
      </c>
      <c r="R551" s="57" t="e">
        <f>IF(EnergyDemand__2_18[[#This Row],[Holiday]]="Y",EnergyDemand__2_18[[#This Row],[Demand]],NA())</f>
        <v>#N/A</v>
      </c>
      <c r="S5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52" spans="1:19" x14ac:dyDescent="0.3">
      <c r="A552" s="3">
        <v>42555</v>
      </c>
      <c r="B552" s="3" t="str">
        <f t="shared" si="8"/>
        <v>Q3-2016</v>
      </c>
      <c r="C552" t="s">
        <v>15</v>
      </c>
      <c r="D552">
        <v>28</v>
      </c>
      <c r="E552" t="s">
        <v>7</v>
      </c>
      <c r="F552">
        <v>2016</v>
      </c>
      <c r="G552">
        <v>10.4</v>
      </c>
      <c r="H552">
        <v>12.7</v>
      </c>
      <c r="I552">
        <v>3.6</v>
      </c>
      <c r="J552">
        <v>0</v>
      </c>
      <c r="K552" t="s">
        <v>21</v>
      </c>
      <c r="L552" t="s">
        <v>21</v>
      </c>
      <c r="M552" s="2">
        <v>135712.245</v>
      </c>
      <c r="N552" s="4">
        <v>124.1368856</v>
      </c>
      <c r="O552" s="5">
        <f>EnergyDemand__2_18[[#This Row],[Demand]]*EnergyDemand__2_18[[#This Row],[RRP AUD$]]</f>
        <v>16846895.432084173</v>
      </c>
      <c r="P552" s="57" t="e">
        <f>IF(EnergyDemand__2_18[[#This Row],[School Day]]="Y",EnergyDemand__2_18[[#This Row],[Demand]],NA())</f>
        <v>#N/A</v>
      </c>
      <c r="Q552" s="57">
        <f>IF(EnergyDemand__2_18[[#This Row],[School Day]]="N",EnergyDemand__2_18[[#This Row],[Demand]],NA())</f>
        <v>135712.245</v>
      </c>
      <c r="R552" s="57" t="e">
        <f>IF(EnergyDemand__2_18[[#This Row],[Holiday]]="Y",EnergyDemand__2_18[[#This Row],[Demand]],NA())</f>
        <v>#N/A</v>
      </c>
      <c r="S552" s="57">
        <f>IF(AND( EnergyDemand__2_18[[#This Row],[Holiday]]="N", EnergyDemand__2_18[[#This Row],[Day ]] &lt;&gt; "Saturday", EnergyDemand__2_18[[#This Row],[Day ]] &lt;&gt; "Sunday"),EnergyDemand__2_18[[#This Row],[Demand]],NA())</f>
        <v>135712.245</v>
      </c>
    </row>
    <row r="553" spans="1:19" x14ac:dyDescent="0.3">
      <c r="A553" s="3">
        <v>42556</v>
      </c>
      <c r="B553" s="3" t="str">
        <f t="shared" si="8"/>
        <v>Q3-2016</v>
      </c>
      <c r="C553" t="s">
        <v>15</v>
      </c>
      <c r="D553">
        <v>28</v>
      </c>
      <c r="E553" t="s">
        <v>8</v>
      </c>
      <c r="F553">
        <v>2016</v>
      </c>
      <c r="G553">
        <v>8.1999999999999993</v>
      </c>
      <c r="H553">
        <v>12.8</v>
      </c>
      <c r="I553">
        <v>1.8</v>
      </c>
      <c r="J553">
        <v>0.6</v>
      </c>
      <c r="K553" t="s">
        <v>21</v>
      </c>
      <c r="L553" t="s">
        <v>21</v>
      </c>
      <c r="M553" s="2">
        <v>142401.79500000001</v>
      </c>
      <c r="N553" s="4">
        <v>147.1876919</v>
      </c>
      <c r="O553" s="5">
        <f>EnergyDemand__2_18[[#This Row],[Demand]]*EnergyDemand__2_18[[#This Row],[RRP AUD$]]</f>
        <v>20959791.528466962</v>
      </c>
      <c r="P553" s="57" t="e">
        <f>IF(EnergyDemand__2_18[[#This Row],[School Day]]="Y",EnergyDemand__2_18[[#This Row],[Demand]],NA())</f>
        <v>#N/A</v>
      </c>
      <c r="Q553" s="57">
        <f>IF(EnergyDemand__2_18[[#This Row],[School Day]]="N",EnergyDemand__2_18[[#This Row],[Demand]],NA())</f>
        <v>142401.79500000001</v>
      </c>
      <c r="R553" s="57" t="e">
        <f>IF(EnergyDemand__2_18[[#This Row],[Holiday]]="Y",EnergyDemand__2_18[[#This Row],[Demand]],NA())</f>
        <v>#N/A</v>
      </c>
      <c r="S553" s="57">
        <f>IF(AND( EnergyDemand__2_18[[#This Row],[Holiday]]="N", EnergyDemand__2_18[[#This Row],[Day ]] &lt;&gt; "Saturday", EnergyDemand__2_18[[#This Row],[Day ]] &lt;&gt; "Sunday"),EnergyDemand__2_18[[#This Row],[Demand]],NA())</f>
        <v>142401.79500000001</v>
      </c>
    </row>
    <row r="554" spans="1:19" x14ac:dyDescent="0.3">
      <c r="A554" s="3">
        <v>42557</v>
      </c>
      <c r="B554" s="3" t="str">
        <f t="shared" si="8"/>
        <v>Q3-2016</v>
      </c>
      <c r="C554" t="s">
        <v>15</v>
      </c>
      <c r="D554">
        <v>28</v>
      </c>
      <c r="E554" t="s">
        <v>9</v>
      </c>
      <c r="F554">
        <v>2016</v>
      </c>
      <c r="G554">
        <v>9.8000000000000007</v>
      </c>
      <c r="H554">
        <v>13</v>
      </c>
      <c r="I554">
        <v>4.5999999999999996</v>
      </c>
      <c r="J554">
        <v>22.6</v>
      </c>
      <c r="K554" t="s">
        <v>21</v>
      </c>
      <c r="L554" t="s">
        <v>21</v>
      </c>
      <c r="M554" s="2">
        <v>134056.095</v>
      </c>
      <c r="N554" s="4">
        <v>116.6821116</v>
      </c>
      <c r="O554" s="5">
        <f>EnergyDemand__2_18[[#This Row],[Demand]]*EnergyDemand__2_18[[#This Row],[RRP AUD$]]</f>
        <v>15641948.237450201</v>
      </c>
      <c r="P554" s="57" t="e">
        <f>IF(EnergyDemand__2_18[[#This Row],[School Day]]="Y",EnergyDemand__2_18[[#This Row],[Demand]],NA())</f>
        <v>#N/A</v>
      </c>
      <c r="Q554" s="57">
        <f>IF(EnergyDemand__2_18[[#This Row],[School Day]]="N",EnergyDemand__2_18[[#This Row],[Demand]],NA())</f>
        <v>134056.095</v>
      </c>
      <c r="R554" s="57" t="e">
        <f>IF(EnergyDemand__2_18[[#This Row],[Holiday]]="Y",EnergyDemand__2_18[[#This Row],[Demand]],NA())</f>
        <v>#N/A</v>
      </c>
      <c r="S554" s="57">
        <f>IF(AND( EnergyDemand__2_18[[#This Row],[Holiday]]="N", EnergyDemand__2_18[[#This Row],[Day ]] &lt;&gt; "Saturday", EnergyDemand__2_18[[#This Row],[Day ]] &lt;&gt; "Sunday"),EnergyDemand__2_18[[#This Row],[Demand]],NA())</f>
        <v>134056.095</v>
      </c>
    </row>
    <row r="555" spans="1:19" x14ac:dyDescent="0.3">
      <c r="A555" s="3">
        <v>42558</v>
      </c>
      <c r="B555" s="3" t="str">
        <f t="shared" si="8"/>
        <v>Q3-2016</v>
      </c>
      <c r="C555" t="s">
        <v>15</v>
      </c>
      <c r="D555">
        <v>28</v>
      </c>
      <c r="E555" t="s">
        <v>3</v>
      </c>
      <c r="F555">
        <v>2016</v>
      </c>
      <c r="G555">
        <v>10.5</v>
      </c>
      <c r="H555">
        <v>13.7</v>
      </c>
      <c r="I555">
        <v>4.0999999999999996</v>
      </c>
      <c r="J555">
        <v>3.8</v>
      </c>
      <c r="K555" t="s">
        <v>21</v>
      </c>
      <c r="L555" t="s">
        <v>21</v>
      </c>
      <c r="M555" s="2">
        <v>138768.04500000001</v>
      </c>
      <c r="N555" s="4">
        <v>176.91203619999999</v>
      </c>
      <c r="O555" s="5">
        <f>EnergyDemand__2_18[[#This Row],[Demand]]*EnergyDemand__2_18[[#This Row],[RRP AUD$]]</f>
        <v>24549737.40044323</v>
      </c>
      <c r="P555" s="57" t="e">
        <f>IF(EnergyDemand__2_18[[#This Row],[School Day]]="Y",EnergyDemand__2_18[[#This Row],[Demand]],NA())</f>
        <v>#N/A</v>
      </c>
      <c r="Q555" s="57">
        <f>IF(EnergyDemand__2_18[[#This Row],[School Day]]="N",EnergyDemand__2_18[[#This Row],[Demand]],NA())</f>
        <v>138768.04500000001</v>
      </c>
      <c r="R555" s="57" t="e">
        <f>IF(EnergyDemand__2_18[[#This Row],[Holiday]]="Y",EnergyDemand__2_18[[#This Row],[Demand]],NA())</f>
        <v>#N/A</v>
      </c>
      <c r="S555" s="57">
        <f>IF(AND( EnergyDemand__2_18[[#This Row],[Holiday]]="N", EnergyDemand__2_18[[#This Row],[Day ]] &lt;&gt; "Saturday", EnergyDemand__2_18[[#This Row],[Day ]] &lt;&gt; "Sunday"),EnergyDemand__2_18[[#This Row],[Demand]],NA())</f>
        <v>138768.04500000001</v>
      </c>
    </row>
    <row r="556" spans="1:19" x14ac:dyDescent="0.3">
      <c r="A556" s="3">
        <v>42559</v>
      </c>
      <c r="B556" s="3" t="str">
        <f t="shared" si="8"/>
        <v>Q3-2016</v>
      </c>
      <c r="C556" t="s">
        <v>15</v>
      </c>
      <c r="D556">
        <v>28</v>
      </c>
      <c r="E556" t="s">
        <v>4</v>
      </c>
      <c r="F556">
        <v>2016</v>
      </c>
      <c r="G556">
        <v>9.6999999999999993</v>
      </c>
      <c r="H556">
        <v>15.3</v>
      </c>
      <c r="I556">
        <v>7.4</v>
      </c>
      <c r="J556">
        <v>0.8</v>
      </c>
      <c r="K556" t="s">
        <v>21</v>
      </c>
      <c r="L556" t="s">
        <v>21</v>
      </c>
      <c r="M556" s="2">
        <v>136690.04999999999</v>
      </c>
      <c r="N556" s="4">
        <v>114.84420299999999</v>
      </c>
      <c r="O556" s="5">
        <f>EnergyDemand__2_18[[#This Row],[Demand]]*EnergyDemand__2_18[[#This Row],[RRP AUD$]]</f>
        <v>15698059.850280147</v>
      </c>
      <c r="P556" s="57" t="e">
        <f>IF(EnergyDemand__2_18[[#This Row],[School Day]]="Y",EnergyDemand__2_18[[#This Row],[Demand]],NA())</f>
        <v>#N/A</v>
      </c>
      <c r="Q556" s="57">
        <f>IF(EnergyDemand__2_18[[#This Row],[School Day]]="N",EnergyDemand__2_18[[#This Row],[Demand]],NA())</f>
        <v>136690.04999999999</v>
      </c>
      <c r="R556" s="57" t="e">
        <f>IF(EnergyDemand__2_18[[#This Row],[Holiday]]="Y",EnergyDemand__2_18[[#This Row],[Demand]],NA())</f>
        <v>#N/A</v>
      </c>
      <c r="S556" s="57">
        <f>IF(AND( EnergyDemand__2_18[[#This Row],[Holiday]]="N", EnergyDemand__2_18[[#This Row],[Day ]] &lt;&gt; "Saturday", EnergyDemand__2_18[[#This Row],[Day ]] &lt;&gt; "Sunday"),EnergyDemand__2_18[[#This Row],[Demand]],NA())</f>
        <v>136690.04999999999</v>
      </c>
    </row>
    <row r="557" spans="1:19" x14ac:dyDescent="0.3">
      <c r="A557" s="3">
        <v>42560</v>
      </c>
      <c r="B557" s="3" t="str">
        <f t="shared" si="8"/>
        <v>Q3-2016</v>
      </c>
      <c r="C557" t="s">
        <v>15</v>
      </c>
      <c r="D557">
        <v>28</v>
      </c>
      <c r="E557" t="s">
        <v>5</v>
      </c>
      <c r="F557">
        <v>2016</v>
      </c>
      <c r="G557">
        <v>5.3</v>
      </c>
      <c r="H557">
        <v>15.2</v>
      </c>
      <c r="I557">
        <v>9.5</v>
      </c>
      <c r="J557">
        <v>0.2</v>
      </c>
      <c r="K557" t="s">
        <v>21</v>
      </c>
      <c r="L557" t="s">
        <v>21</v>
      </c>
      <c r="M557" s="2">
        <v>122369.535</v>
      </c>
      <c r="N557" s="4">
        <v>105.54857610000001</v>
      </c>
      <c r="O557" s="5">
        <f>EnergyDemand__2_18[[#This Row],[Demand]]*EnergyDemand__2_18[[#This Row],[RRP AUD$]]</f>
        <v>12915930.177269114</v>
      </c>
      <c r="P557" s="57" t="e">
        <f>IF(EnergyDemand__2_18[[#This Row],[School Day]]="Y",EnergyDemand__2_18[[#This Row],[Demand]],NA())</f>
        <v>#N/A</v>
      </c>
      <c r="Q557" s="57">
        <f>IF(EnergyDemand__2_18[[#This Row],[School Day]]="N",EnergyDemand__2_18[[#This Row],[Demand]],NA())</f>
        <v>122369.535</v>
      </c>
      <c r="R557" s="57" t="e">
        <f>IF(EnergyDemand__2_18[[#This Row],[Holiday]]="Y",EnergyDemand__2_18[[#This Row],[Demand]],NA())</f>
        <v>#N/A</v>
      </c>
      <c r="S5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58" spans="1:19" x14ac:dyDescent="0.3">
      <c r="A558" s="3">
        <v>42561</v>
      </c>
      <c r="B558" s="3" t="str">
        <f t="shared" si="8"/>
        <v>Q3-2016</v>
      </c>
      <c r="C558" t="s">
        <v>15</v>
      </c>
      <c r="D558">
        <v>28</v>
      </c>
      <c r="E558" t="s">
        <v>6</v>
      </c>
      <c r="F558">
        <v>2016</v>
      </c>
      <c r="G558">
        <v>6.5</v>
      </c>
      <c r="H558">
        <v>14.2</v>
      </c>
      <c r="I558">
        <v>3.6</v>
      </c>
      <c r="J558">
        <v>0</v>
      </c>
      <c r="K558" t="s">
        <v>21</v>
      </c>
      <c r="L558" t="s">
        <v>21</v>
      </c>
      <c r="M558" s="2">
        <v>119218.23</v>
      </c>
      <c r="N558" s="4">
        <v>36.167212329999998</v>
      </c>
      <c r="O558" s="5">
        <f>EnergyDemand__2_18[[#This Row],[Demand]]*EnergyDemand__2_18[[#This Row],[RRP AUD$]]</f>
        <v>4311791.0380167756</v>
      </c>
      <c r="P558" s="57" t="e">
        <f>IF(EnergyDemand__2_18[[#This Row],[School Day]]="Y",EnergyDemand__2_18[[#This Row],[Demand]],NA())</f>
        <v>#N/A</v>
      </c>
      <c r="Q558" s="57">
        <f>IF(EnergyDemand__2_18[[#This Row],[School Day]]="N",EnergyDemand__2_18[[#This Row],[Demand]],NA())</f>
        <v>119218.23</v>
      </c>
      <c r="R558" s="57" t="e">
        <f>IF(EnergyDemand__2_18[[#This Row],[Holiday]]="Y",EnergyDemand__2_18[[#This Row],[Demand]],NA())</f>
        <v>#N/A</v>
      </c>
      <c r="S5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59" spans="1:19" x14ac:dyDescent="0.3">
      <c r="A559" s="3">
        <v>42562</v>
      </c>
      <c r="B559" s="3" t="str">
        <f t="shared" si="8"/>
        <v>Q3-2016</v>
      </c>
      <c r="C559" t="s">
        <v>15</v>
      </c>
      <c r="D559">
        <v>29</v>
      </c>
      <c r="E559" t="s">
        <v>7</v>
      </c>
      <c r="F559">
        <v>2016</v>
      </c>
      <c r="G559">
        <v>8.3000000000000007</v>
      </c>
      <c r="H559">
        <v>16</v>
      </c>
      <c r="I559">
        <v>7.6</v>
      </c>
      <c r="J559">
        <v>3.6</v>
      </c>
      <c r="K559" t="s">
        <v>21</v>
      </c>
      <c r="L559" t="s">
        <v>21</v>
      </c>
      <c r="M559" s="2">
        <v>128207.125</v>
      </c>
      <c r="N559" s="4">
        <v>44.858080039999997</v>
      </c>
      <c r="O559" s="5">
        <f>EnergyDemand__2_18[[#This Row],[Demand]]*EnergyDemand__2_18[[#This Row],[RRP AUD$]]</f>
        <v>5751125.4749482842</v>
      </c>
      <c r="P559" s="57" t="e">
        <f>IF(EnergyDemand__2_18[[#This Row],[School Day]]="Y",EnergyDemand__2_18[[#This Row],[Demand]],NA())</f>
        <v>#N/A</v>
      </c>
      <c r="Q559" s="57">
        <f>IF(EnergyDemand__2_18[[#This Row],[School Day]]="N",EnergyDemand__2_18[[#This Row],[Demand]],NA())</f>
        <v>128207.125</v>
      </c>
      <c r="R559" s="57" t="e">
        <f>IF(EnergyDemand__2_18[[#This Row],[Holiday]]="Y",EnergyDemand__2_18[[#This Row],[Demand]],NA())</f>
        <v>#N/A</v>
      </c>
      <c r="S559" s="57">
        <f>IF(AND( EnergyDemand__2_18[[#This Row],[Holiday]]="N", EnergyDemand__2_18[[#This Row],[Day ]] &lt;&gt; "Saturday", EnergyDemand__2_18[[#This Row],[Day ]] &lt;&gt; "Sunday"),EnergyDemand__2_18[[#This Row],[Demand]],NA())</f>
        <v>128207.125</v>
      </c>
    </row>
    <row r="560" spans="1:19" x14ac:dyDescent="0.3">
      <c r="A560" s="3">
        <v>42563</v>
      </c>
      <c r="B560" s="3" t="str">
        <f t="shared" si="8"/>
        <v>Q3-2016</v>
      </c>
      <c r="C560" t="s">
        <v>15</v>
      </c>
      <c r="D560">
        <v>29</v>
      </c>
      <c r="E560" t="s">
        <v>8</v>
      </c>
      <c r="F560">
        <v>2016</v>
      </c>
      <c r="G560">
        <v>10.7</v>
      </c>
      <c r="H560">
        <v>13.7</v>
      </c>
      <c r="I560">
        <v>8.1</v>
      </c>
      <c r="J560">
        <v>0</v>
      </c>
      <c r="K560" t="s">
        <v>22</v>
      </c>
      <c r="L560" t="s">
        <v>21</v>
      </c>
      <c r="M560" s="2">
        <v>137582.19500000001</v>
      </c>
      <c r="N560" s="4">
        <v>49.159485719999999</v>
      </c>
      <c r="O560" s="5">
        <f>EnergyDemand__2_18[[#This Row],[Demand]]*EnergyDemand__2_18[[#This Row],[RRP AUD$]]</f>
        <v>6763469.950428756</v>
      </c>
      <c r="P560" s="57">
        <f>IF(EnergyDemand__2_18[[#This Row],[School Day]]="Y",EnergyDemand__2_18[[#This Row],[Demand]],NA())</f>
        <v>137582.19500000001</v>
      </c>
      <c r="Q560" s="57" t="e">
        <f>IF(EnergyDemand__2_18[[#This Row],[School Day]]="N",EnergyDemand__2_18[[#This Row],[Demand]],NA())</f>
        <v>#N/A</v>
      </c>
      <c r="R560" s="57" t="e">
        <f>IF(EnergyDemand__2_18[[#This Row],[Holiday]]="Y",EnergyDemand__2_18[[#This Row],[Demand]],NA())</f>
        <v>#N/A</v>
      </c>
      <c r="S560" s="57">
        <f>IF(AND( EnergyDemand__2_18[[#This Row],[Holiday]]="N", EnergyDemand__2_18[[#This Row],[Day ]] &lt;&gt; "Saturday", EnergyDemand__2_18[[#This Row],[Day ]] &lt;&gt; "Sunday"),EnergyDemand__2_18[[#This Row],[Demand]],NA())</f>
        <v>137582.19500000001</v>
      </c>
    </row>
    <row r="561" spans="1:19" x14ac:dyDescent="0.3">
      <c r="A561" s="3">
        <v>42564</v>
      </c>
      <c r="B561" s="3" t="str">
        <f t="shared" si="8"/>
        <v>Q3-2016</v>
      </c>
      <c r="C561" t="s">
        <v>15</v>
      </c>
      <c r="D561">
        <v>29</v>
      </c>
      <c r="E561" t="s">
        <v>9</v>
      </c>
      <c r="F561">
        <v>2016</v>
      </c>
      <c r="G561">
        <v>4.5</v>
      </c>
      <c r="H561">
        <v>12</v>
      </c>
      <c r="I561">
        <v>9</v>
      </c>
      <c r="J561">
        <v>0.4</v>
      </c>
      <c r="K561" t="s">
        <v>22</v>
      </c>
      <c r="L561" t="s">
        <v>21</v>
      </c>
      <c r="M561" s="2">
        <v>145728.26</v>
      </c>
      <c r="N561" s="4">
        <v>65.914964920000003</v>
      </c>
      <c r="O561" s="5">
        <f>EnergyDemand__2_18[[#This Row],[Demand]]*EnergyDemand__2_18[[#This Row],[RRP AUD$]]</f>
        <v>9605673.1457526404</v>
      </c>
      <c r="P561" s="57">
        <f>IF(EnergyDemand__2_18[[#This Row],[School Day]]="Y",EnergyDemand__2_18[[#This Row],[Demand]],NA())</f>
        <v>145728.26</v>
      </c>
      <c r="Q561" s="57" t="e">
        <f>IF(EnergyDemand__2_18[[#This Row],[School Day]]="N",EnergyDemand__2_18[[#This Row],[Demand]],NA())</f>
        <v>#N/A</v>
      </c>
      <c r="R561" s="57" t="e">
        <f>IF(EnergyDemand__2_18[[#This Row],[Holiday]]="Y",EnergyDemand__2_18[[#This Row],[Demand]],NA())</f>
        <v>#N/A</v>
      </c>
      <c r="S561" s="57">
        <f>IF(AND( EnergyDemand__2_18[[#This Row],[Holiday]]="N", EnergyDemand__2_18[[#This Row],[Day ]] &lt;&gt; "Saturday", EnergyDemand__2_18[[#This Row],[Day ]] &lt;&gt; "Sunday"),EnergyDemand__2_18[[#This Row],[Demand]],NA())</f>
        <v>145728.26</v>
      </c>
    </row>
    <row r="562" spans="1:19" x14ac:dyDescent="0.3">
      <c r="A562" s="3">
        <v>42565</v>
      </c>
      <c r="B562" s="3" t="str">
        <f t="shared" si="8"/>
        <v>Q3-2016</v>
      </c>
      <c r="C562" t="s">
        <v>15</v>
      </c>
      <c r="D562">
        <v>29</v>
      </c>
      <c r="E562" t="s">
        <v>3</v>
      </c>
      <c r="F562">
        <v>2016</v>
      </c>
      <c r="G562">
        <v>6.6</v>
      </c>
      <c r="H562">
        <v>14</v>
      </c>
      <c r="I562">
        <v>7.8</v>
      </c>
      <c r="J562">
        <v>1</v>
      </c>
      <c r="K562" t="s">
        <v>22</v>
      </c>
      <c r="L562" t="s">
        <v>21</v>
      </c>
      <c r="M562" s="2">
        <v>144103.70499999999</v>
      </c>
      <c r="N562" s="4">
        <v>76.117452619999995</v>
      </c>
      <c r="O562" s="5">
        <f>EnergyDemand__2_18[[#This Row],[Demand]]*EnergyDemand__2_18[[#This Row],[RRP AUD$]]</f>
        <v>10968806.937703956</v>
      </c>
      <c r="P562" s="57">
        <f>IF(EnergyDemand__2_18[[#This Row],[School Day]]="Y",EnergyDemand__2_18[[#This Row],[Demand]],NA())</f>
        <v>144103.70499999999</v>
      </c>
      <c r="Q562" s="57" t="e">
        <f>IF(EnergyDemand__2_18[[#This Row],[School Day]]="N",EnergyDemand__2_18[[#This Row],[Demand]],NA())</f>
        <v>#N/A</v>
      </c>
      <c r="R562" s="57" t="e">
        <f>IF(EnergyDemand__2_18[[#This Row],[Holiday]]="Y",EnergyDemand__2_18[[#This Row],[Demand]],NA())</f>
        <v>#N/A</v>
      </c>
      <c r="S562" s="57">
        <f>IF(AND( EnergyDemand__2_18[[#This Row],[Holiday]]="N", EnergyDemand__2_18[[#This Row],[Day ]] &lt;&gt; "Saturday", EnergyDemand__2_18[[#This Row],[Day ]] &lt;&gt; "Sunday"),EnergyDemand__2_18[[#This Row],[Demand]],NA())</f>
        <v>144103.70499999999</v>
      </c>
    </row>
    <row r="563" spans="1:19" x14ac:dyDescent="0.3">
      <c r="A563" s="3">
        <v>42566</v>
      </c>
      <c r="B563" s="3" t="str">
        <f t="shared" si="8"/>
        <v>Q3-2016</v>
      </c>
      <c r="C563" t="s">
        <v>15</v>
      </c>
      <c r="D563">
        <v>29</v>
      </c>
      <c r="E563" t="s">
        <v>4</v>
      </c>
      <c r="F563">
        <v>2016</v>
      </c>
      <c r="G563">
        <v>8.8000000000000007</v>
      </c>
      <c r="H563">
        <v>14.1</v>
      </c>
      <c r="I563">
        <v>7.2</v>
      </c>
      <c r="J563">
        <v>0</v>
      </c>
      <c r="K563" t="s">
        <v>22</v>
      </c>
      <c r="L563" t="s">
        <v>21</v>
      </c>
      <c r="M563" s="2">
        <v>141166.85</v>
      </c>
      <c r="N563" s="4">
        <v>79.507600479999994</v>
      </c>
      <c r="O563" s="5">
        <f>EnergyDemand__2_18[[#This Row],[Demand]]*EnergyDemand__2_18[[#This Row],[RRP AUD$]]</f>
        <v>11223837.510820087</v>
      </c>
      <c r="P563" s="57">
        <f>IF(EnergyDemand__2_18[[#This Row],[School Day]]="Y",EnergyDemand__2_18[[#This Row],[Demand]],NA())</f>
        <v>141166.85</v>
      </c>
      <c r="Q563" s="57" t="e">
        <f>IF(EnergyDemand__2_18[[#This Row],[School Day]]="N",EnergyDemand__2_18[[#This Row],[Demand]],NA())</f>
        <v>#N/A</v>
      </c>
      <c r="R563" s="57" t="e">
        <f>IF(EnergyDemand__2_18[[#This Row],[Holiday]]="Y",EnergyDemand__2_18[[#This Row],[Demand]],NA())</f>
        <v>#N/A</v>
      </c>
      <c r="S563" s="57">
        <f>IF(AND( EnergyDemand__2_18[[#This Row],[Holiday]]="N", EnergyDemand__2_18[[#This Row],[Day ]] &lt;&gt; "Saturday", EnergyDemand__2_18[[#This Row],[Day ]] &lt;&gt; "Sunday"),EnergyDemand__2_18[[#This Row],[Demand]],NA())</f>
        <v>141166.85</v>
      </c>
    </row>
    <row r="564" spans="1:19" x14ac:dyDescent="0.3">
      <c r="A564" s="3">
        <v>42567</v>
      </c>
      <c r="B564" s="3" t="str">
        <f t="shared" si="8"/>
        <v>Q3-2016</v>
      </c>
      <c r="C564" t="s">
        <v>15</v>
      </c>
      <c r="D564">
        <v>29</v>
      </c>
      <c r="E564" t="s">
        <v>5</v>
      </c>
      <c r="F564">
        <v>2016</v>
      </c>
      <c r="G564">
        <v>7.8</v>
      </c>
      <c r="H564">
        <v>13.7</v>
      </c>
      <c r="I564">
        <v>10.199999999999999</v>
      </c>
      <c r="J564">
        <v>0</v>
      </c>
      <c r="K564" t="s">
        <v>22</v>
      </c>
      <c r="L564" t="s">
        <v>21</v>
      </c>
      <c r="M564" s="2">
        <v>120659.15</v>
      </c>
      <c r="N564" s="4">
        <v>73.694418769999999</v>
      </c>
      <c r="O564" s="5">
        <f>EnergyDemand__2_18[[#This Row],[Demand]]*EnergyDemand__2_18[[#This Row],[RRP AUD$]]</f>
        <v>8891905.9285322446</v>
      </c>
      <c r="P564" s="57">
        <f>IF(EnergyDemand__2_18[[#This Row],[School Day]]="Y",EnergyDemand__2_18[[#This Row],[Demand]],NA())</f>
        <v>120659.15</v>
      </c>
      <c r="Q564" s="57" t="e">
        <f>IF(EnergyDemand__2_18[[#This Row],[School Day]]="N",EnergyDemand__2_18[[#This Row],[Demand]],NA())</f>
        <v>#N/A</v>
      </c>
      <c r="R564" s="57" t="e">
        <f>IF(EnergyDemand__2_18[[#This Row],[Holiday]]="Y",EnergyDemand__2_18[[#This Row],[Demand]],NA())</f>
        <v>#N/A</v>
      </c>
      <c r="S5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65" spans="1:19" x14ac:dyDescent="0.3">
      <c r="A565" s="3">
        <v>42568</v>
      </c>
      <c r="B565" s="3" t="str">
        <f t="shared" si="8"/>
        <v>Q3-2016</v>
      </c>
      <c r="C565" t="s">
        <v>15</v>
      </c>
      <c r="D565">
        <v>29</v>
      </c>
      <c r="E565" t="s">
        <v>6</v>
      </c>
      <c r="F565">
        <v>2016</v>
      </c>
      <c r="G565">
        <v>3.1</v>
      </c>
      <c r="H565">
        <v>16.100000000000001</v>
      </c>
      <c r="I565">
        <v>10.3</v>
      </c>
      <c r="J565">
        <v>0</v>
      </c>
      <c r="K565" t="s">
        <v>22</v>
      </c>
      <c r="L565" t="s">
        <v>21</v>
      </c>
      <c r="M565" s="2">
        <v>113418.125</v>
      </c>
      <c r="N565" s="4">
        <v>48.788405300000001</v>
      </c>
      <c r="O565" s="5">
        <f>EnergyDemand__2_18[[#This Row],[Demand]]*EnergyDemand__2_18[[#This Row],[RRP AUD$]]</f>
        <v>5533489.4508660622</v>
      </c>
      <c r="P565" s="57">
        <f>IF(EnergyDemand__2_18[[#This Row],[School Day]]="Y",EnergyDemand__2_18[[#This Row],[Demand]],NA())</f>
        <v>113418.125</v>
      </c>
      <c r="Q565" s="57" t="e">
        <f>IF(EnergyDemand__2_18[[#This Row],[School Day]]="N",EnergyDemand__2_18[[#This Row],[Demand]],NA())</f>
        <v>#N/A</v>
      </c>
      <c r="R565" s="57" t="e">
        <f>IF(EnergyDemand__2_18[[#This Row],[Holiday]]="Y",EnergyDemand__2_18[[#This Row],[Demand]],NA())</f>
        <v>#N/A</v>
      </c>
      <c r="S5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66" spans="1:19" x14ac:dyDescent="0.3">
      <c r="A566" s="3">
        <v>42569</v>
      </c>
      <c r="B566" s="3" t="str">
        <f t="shared" si="8"/>
        <v>Q3-2016</v>
      </c>
      <c r="C566" t="s">
        <v>15</v>
      </c>
      <c r="D566">
        <v>30</v>
      </c>
      <c r="E566" t="s">
        <v>7</v>
      </c>
      <c r="F566">
        <v>2016</v>
      </c>
      <c r="G566">
        <v>9.6</v>
      </c>
      <c r="H566">
        <v>17.7</v>
      </c>
      <c r="I566">
        <v>8.8000000000000007</v>
      </c>
      <c r="J566">
        <v>0</v>
      </c>
      <c r="K566" t="s">
        <v>22</v>
      </c>
      <c r="L566" t="s">
        <v>21</v>
      </c>
      <c r="M566" s="2">
        <v>127367.015</v>
      </c>
      <c r="N566" s="4">
        <v>43.891518699999999</v>
      </c>
      <c r="O566" s="5">
        <f>EnergyDemand__2_18[[#This Row],[Demand]]*EnergyDemand__2_18[[#This Row],[RRP AUD$]]</f>
        <v>5590331.7206356805</v>
      </c>
      <c r="P566" s="57">
        <f>IF(EnergyDemand__2_18[[#This Row],[School Day]]="Y",EnergyDemand__2_18[[#This Row],[Demand]],NA())</f>
        <v>127367.015</v>
      </c>
      <c r="Q566" s="57" t="e">
        <f>IF(EnergyDemand__2_18[[#This Row],[School Day]]="N",EnergyDemand__2_18[[#This Row],[Demand]],NA())</f>
        <v>#N/A</v>
      </c>
      <c r="R566" s="57" t="e">
        <f>IF(EnergyDemand__2_18[[#This Row],[Holiday]]="Y",EnergyDemand__2_18[[#This Row],[Demand]],NA())</f>
        <v>#N/A</v>
      </c>
      <c r="S566" s="57">
        <f>IF(AND( EnergyDemand__2_18[[#This Row],[Holiday]]="N", EnergyDemand__2_18[[#This Row],[Day ]] &lt;&gt; "Saturday", EnergyDemand__2_18[[#This Row],[Day ]] &lt;&gt; "Sunday"),EnergyDemand__2_18[[#This Row],[Demand]],NA())</f>
        <v>127367.015</v>
      </c>
    </row>
    <row r="567" spans="1:19" x14ac:dyDescent="0.3">
      <c r="A567" s="3">
        <v>42570</v>
      </c>
      <c r="B567" s="3" t="str">
        <f t="shared" si="8"/>
        <v>Q3-2016</v>
      </c>
      <c r="C567" t="s">
        <v>15</v>
      </c>
      <c r="D567">
        <v>30</v>
      </c>
      <c r="E567" t="s">
        <v>8</v>
      </c>
      <c r="F567">
        <v>2016</v>
      </c>
      <c r="G567">
        <v>12.6</v>
      </c>
      <c r="H567">
        <v>16</v>
      </c>
      <c r="I567">
        <v>5.7</v>
      </c>
      <c r="J567">
        <v>0</v>
      </c>
      <c r="K567" t="s">
        <v>22</v>
      </c>
      <c r="L567" t="s">
        <v>21</v>
      </c>
      <c r="M567" s="2">
        <v>137028.04999999999</v>
      </c>
      <c r="N567" s="4">
        <v>49.453789790000002</v>
      </c>
      <c r="O567" s="5">
        <f>EnergyDemand__2_18[[#This Row],[Demand]]*EnergyDemand__2_18[[#This Row],[RRP AUD$]]</f>
        <v>6776556.3800336095</v>
      </c>
      <c r="P567" s="57">
        <f>IF(EnergyDemand__2_18[[#This Row],[School Day]]="Y",EnergyDemand__2_18[[#This Row],[Demand]],NA())</f>
        <v>137028.04999999999</v>
      </c>
      <c r="Q567" s="57" t="e">
        <f>IF(EnergyDemand__2_18[[#This Row],[School Day]]="N",EnergyDemand__2_18[[#This Row],[Demand]],NA())</f>
        <v>#N/A</v>
      </c>
      <c r="R567" s="57" t="e">
        <f>IF(EnergyDemand__2_18[[#This Row],[Holiday]]="Y",EnergyDemand__2_18[[#This Row],[Demand]],NA())</f>
        <v>#N/A</v>
      </c>
      <c r="S567" s="57">
        <f>IF(AND( EnergyDemand__2_18[[#This Row],[Holiday]]="N", EnergyDemand__2_18[[#This Row],[Day ]] &lt;&gt; "Saturday", EnergyDemand__2_18[[#This Row],[Day ]] &lt;&gt; "Sunday"),EnergyDemand__2_18[[#This Row],[Demand]],NA())</f>
        <v>137028.04999999999</v>
      </c>
    </row>
    <row r="568" spans="1:19" x14ac:dyDescent="0.3">
      <c r="A568" s="3">
        <v>42571</v>
      </c>
      <c r="B568" s="3" t="str">
        <f t="shared" si="8"/>
        <v>Q3-2016</v>
      </c>
      <c r="C568" t="s">
        <v>15</v>
      </c>
      <c r="D568">
        <v>30</v>
      </c>
      <c r="E568" t="s">
        <v>9</v>
      </c>
      <c r="F568">
        <v>2016</v>
      </c>
      <c r="G568">
        <v>9.8000000000000007</v>
      </c>
      <c r="H568">
        <v>16.100000000000001</v>
      </c>
      <c r="I568">
        <v>9.1999999999999993</v>
      </c>
      <c r="J568">
        <v>1.8</v>
      </c>
      <c r="K568" t="s">
        <v>22</v>
      </c>
      <c r="L568" t="s">
        <v>21</v>
      </c>
      <c r="M568" s="2">
        <v>136850.14000000001</v>
      </c>
      <c r="N568" s="4">
        <v>52.331551939999997</v>
      </c>
      <c r="O568" s="5">
        <f>EnergyDemand__2_18[[#This Row],[Demand]]*EnergyDemand__2_18[[#This Row],[RRP AUD$]]</f>
        <v>7161580.2094062716</v>
      </c>
      <c r="P568" s="57">
        <f>IF(EnergyDemand__2_18[[#This Row],[School Day]]="Y",EnergyDemand__2_18[[#This Row],[Demand]],NA())</f>
        <v>136850.14000000001</v>
      </c>
      <c r="Q568" s="57" t="e">
        <f>IF(EnergyDemand__2_18[[#This Row],[School Day]]="N",EnergyDemand__2_18[[#This Row],[Demand]],NA())</f>
        <v>#N/A</v>
      </c>
      <c r="R568" s="57" t="e">
        <f>IF(EnergyDemand__2_18[[#This Row],[Holiday]]="Y",EnergyDemand__2_18[[#This Row],[Demand]],NA())</f>
        <v>#N/A</v>
      </c>
      <c r="S568" s="57">
        <f>IF(AND( EnergyDemand__2_18[[#This Row],[Holiday]]="N", EnergyDemand__2_18[[#This Row],[Day ]] &lt;&gt; "Saturday", EnergyDemand__2_18[[#This Row],[Day ]] &lt;&gt; "Sunday"),EnergyDemand__2_18[[#This Row],[Demand]],NA())</f>
        <v>136850.14000000001</v>
      </c>
    </row>
    <row r="569" spans="1:19" x14ac:dyDescent="0.3">
      <c r="A569" s="3">
        <v>42572</v>
      </c>
      <c r="B569" s="3" t="str">
        <f t="shared" si="8"/>
        <v>Q3-2016</v>
      </c>
      <c r="C569" t="s">
        <v>15</v>
      </c>
      <c r="D569">
        <v>30</v>
      </c>
      <c r="E569" t="s">
        <v>3</v>
      </c>
      <c r="F569">
        <v>2016</v>
      </c>
      <c r="G569">
        <v>6.9</v>
      </c>
      <c r="H569">
        <v>18.100000000000001</v>
      </c>
      <c r="I569">
        <v>7.4</v>
      </c>
      <c r="J569">
        <v>1.8</v>
      </c>
      <c r="K569" t="s">
        <v>22</v>
      </c>
      <c r="L569" t="s">
        <v>21</v>
      </c>
      <c r="M569" s="2">
        <v>136127.125</v>
      </c>
      <c r="N569" s="4">
        <v>44.92653284</v>
      </c>
      <c r="O569" s="5">
        <f>EnergyDemand__2_18[[#This Row],[Demand]]*EnergyDemand__2_18[[#This Row],[RRP AUD$]]</f>
        <v>6115719.7517272849</v>
      </c>
      <c r="P569" s="57">
        <f>IF(EnergyDemand__2_18[[#This Row],[School Day]]="Y",EnergyDemand__2_18[[#This Row],[Demand]],NA())</f>
        <v>136127.125</v>
      </c>
      <c r="Q569" s="57" t="e">
        <f>IF(EnergyDemand__2_18[[#This Row],[School Day]]="N",EnergyDemand__2_18[[#This Row],[Demand]],NA())</f>
        <v>#N/A</v>
      </c>
      <c r="R569" s="57" t="e">
        <f>IF(EnergyDemand__2_18[[#This Row],[Holiday]]="Y",EnergyDemand__2_18[[#This Row],[Demand]],NA())</f>
        <v>#N/A</v>
      </c>
      <c r="S569" s="57">
        <f>IF(AND( EnergyDemand__2_18[[#This Row],[Holiday]]="N", EnergyDemand__2_18[[#This Row],[Day ]] &lt;&gt; "Saturday", EnergyDemand__2_18[[#This Row],[Day ]] &lt;&gt; "Sunday"),EnergyDemand__2_18[[#This Row],[Demand]],NA())</f>
        <v>136127.125</v>
      </c>
    </row>
    <row r="570" spans="1:19" x14ac:dyDescent="0.3">
      <c r="A570" s="3">
        <v>42573</v>
      </c>
      <c r="B570" s="3" t="str">
        <f t="shared" si="8"/>
        <v>Q3-2016</v>
      </c>
      <c r="C570" t="s">
        <v>15</v>
      </c>
      <c r="D570">
        <v>30</v>
      </c>
      <c r="E570" t="s">
        <v>4</v>
      </c>
      <c r="F570">
        <v>2016</v>
      </c>
      <c r="G570">
        <v>9.1999999999999993</v>
      </c>
      <c r="H570">
        <v>18.3</v>
      </c>
      <c r="I570">
        <v>5.0999999999999996</v>
      </c>
      <c r="J570">
        <v>7.8</v>
      </c>
      <c r="K570" t="s">
        <v>22</v>
      </c>
      <c r="L570" t="s">
        <v>21</v>
      </c>
      <c r="M570" s="2">
        <v>128777.82</v>
      </c>
      <c r="N570" s="4">
        <v>21.091718870000001</v>
      </c>
      <c r="O570" s="5">
        <f>EnergyDemand__2_18[[#This Row],[Demand]]*EnergyDemand__2_18[[#This Row],[RRP AUD$]]</f>
        <v>2716145.5761314635</v>
      </c>
      <c r="P570" s="57">
        <f>IF(EnergyDemand__2_18[[#This Row],[School Day]]="Y",EnergyDemand__2_18[[#This Row],[Demand]],NA())</f>
        <v>128777.82</v>
      </c>
      <c r="Q570" s="57" t="e">
        <f>IF(EnergyDemand__2_18[[#This Row],[School Day]]="N",EnergyDemand__2_18[[#This Row],[Demand]],NA())</f>
        <v>#N/A</v>
      </c>
      <c r="R570" s="57" t="e">
        <f>IF(EnergyDemand__2_18[[#This Row],[Holiday]]="Y",EnergyDemand__2_18[[#This Row],[Demand]],NA())</f>
        <v>#N/A</v>
      </c>
      <c r="S570" s="57">
        <f>IF(AND( EnergyDemand__2_18[[#This Row],[Holiday]]="N", EnergyDemand__2_18[[#This Row],[Day ]] &lt;&gt; "Saturday", EnergyDemand__2_18[[#This Row],[Day ]] &lt;&gt; "Sunday"),EnergyDemand__2_18[[#This Row],[Demand]],NA())</f>
        <v>128777.82</v>
      </c>
    </row>
    <row r="571" spans="1:19" x14ac:dyDescent="0.3">
      <c r="A571" s="3">
        <v>42574</v>
      </c>
      <c r="B571" s="3" t="str">
        <f t="shared" si="8"/>
        <v>Q3-2016</v>
      </c>
      <c r="C571" t="s">
        <v>15</v>
      </c>
      <c r="D571">
        <v>30</v>
      </c>
      <c r="E571" t="s">
        <v>5</v>
      </c>
      <c r="F571">
        <v>2016</v>
      </c>
      <c r="G571">
        <v>7.5</v>
      </c>
      <c r="H571">
        <v>11.6</v>
      </c>
      <c r="I571">
        <v>9</v>
      </c>
      <c r="J571">
        <v>2.8</v>
      </c>
      <c r="K571" t="s">
        <v>22</v>
      </c>
      <c r="L571" t="s">
        <v>21</v>
      </c>
      <c r="M571" s="2">
        <v>119888.575</v>
      </c>
      <c r="N571" s="4">
        <v>62.709286929999998</v>
      </c>
      <c r="O571" s="5">
        <f>EnergyDemand__2_18[[#This Row],[Demand]]*EnergyDemand__2_18[[#This Row],[RRP AUD$]]</f>
        <v>7518127.0493038241</v>
      </c>
      <c r="P571" s="57">
        <f>IF(EnergyDemand__2_18[[#This Row],[School Day]]="Y",EnergyDemand__2_18[[#This Row],[Demand]],NA())</f>
        <v>119888.575</v>
      </c>
      <c r="Q571" s="57" t="e">
        <f>IF(EnergyDemand__2_18[[#This Row],[School Day]]="N",EnergyDemand__2_18[[#This Row],[Demand]],NA())</f>
        <v>#N/A</v>
      </c>
      <c r="R571" s="57" t="e">
        <f>IF(EnergyDemand__2_18[[#This Row],[Holiday]]="Y",EnergyDemand__2_18[[#This Row],[Demand]],NA())</f>
        <v>#N/A</v>
      </c>
      <c r="S5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72" spans="1:19" x14ac:dyDescent="0.3">
      <c r="A572" s="3">
        <v>42575</v>
      </c>
      <c r="B572" s="3" t="str">
        <f t="shared" si="8"/>
        <v>Q3-2016</v>
      </c>
      <c r="C572" t="s">
        <v>15</v>
      </c>
      <c r="D572">
        <v>30</v>
      </c>
      <c r="E572" t="s">
        <v>6</v>
      </c>
      <c r="F572">
        <v>2016</v>
      </c>
      <c r="G572">
        <v>4.7</v>
      </c>
      <c r="H572">
        <v>11.4</v>
      </c>
      <c r="I572">
        <v>10.3</v>
      </c>
      <c r="J572">
        <v>0.8</v>
      </c>
      <c r="K572" t="s">
        <v>22</v>
      </c>
      <c r="L572" t="s">
        <v>21</v>
      </c>
      <c r="M572" s="2">
        <v>120126.905</v>
      </c>
      <c r="N572" s="4">
        <v>52.227008529999999</v>
      </c>
      <c r="O572" s="5">
        <f>EnergyDemand__2_18[[#This Row],[Demand]]*EnergyDemand__2_18[[#This Row],[RRP AUD$]]</f>
        <v>6273868.8921174994</v>
      </c>
      <c r="P572" s="57">
        <f>IF(EnergyDemand__2_18[[#This Row],[School Day]]="Y",EnergyDemand__2_18[[#This Row],[Demand]],NA())</f>
        <v>120126.905</v>
      </c>
      <c r="Q572" s="57" t="e">
        <f>IF(EnergyDemand__2_18[[#This Row],[School Day]]="N",EnergyDemand__2_18[[#This Row],[Demand]],NA())</f>
        <v>#N/A</v>
      </c>
      <c r="R572" s="57" t="e">
        <f>IF(EnergyDemand__2_18[[#This Row],[Holiday]]="Y",EnergyDemand__2_18[[#This Row],[Demand]],NA())</f>
        <v>#N/A</v>
      </c>
      <c r="S5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73" spans="1:19" x14ac:dyDescent="0.3">
      <c r="A573" s="3">
        <v>42576</v>
      </c>
      <c r="B573" s="3" t="str">
        <f t="shared" si="8"/>
        <v>Q3-2016</v>
      </c>
      <c r="C573" t="s">
        <v>15</v>
      </c>
      <c r="D573">
        <v>31</v>
      </c>
      <c r="E573" t="s">
        <v>7</v>
      </c>
      <c r="F573">
        <v>2016</v>
      </c>
      <c r="G573">
        <v>6.3</v>
      </c>
      <c r="H573">
        <v>14.3</v>
      </c>
      <c r="I573">
        <v>7.5</v>
      </c>
      <c r="J573">
        <v>0</v>
      </c>
      <c r="K573" t="s">
        <v>22</v>
      </c>
      <c r="L573" t="s">
        <v>21</v>
      </c>
      <c r="M573" s="2">
        <v>138134.63500000001</v>
      </c>
      <c r="N573" s="4">
        <v>37.980186609999997</v>
      </c>
      <c r="O573" s="5">
        <f>EnergyDemand__2_18[[#This Row],[Demand]]*EnergyDemand__2_18[[#This Row],[RRP AUD$]]</f>
        <v>5246379.2146042371</v>
      </c>
      <c r="P573" s="57">
        <f>IF(EnergyDemand__2_18[[#This Row],[School Day]]="Y",EnergyDemand__2_18[[#This Row],[Demand]],NA())</f>
        <v>138134.63500000001</v>
      </c>
      <c r="Q573" s="57" t="e">
        <f>IF(EnergyDemand__2_18[[#This Row],[School Day]]="N",EnergyDemand__2_18[[#This Row],[Demand]],NA())</f>
        <v>#N/A</v>
      </c>
      <c r="R573" s="57" t="e">
        <f>IF(EnergyDemand__2_18[[#This Row],[Holiday]]="Y",EnergyDemand__2_18[[#This Row],[Demand]],NA())</f>
        <v>#N/A</v>
      </c>
      <c r="S573" s="57">
        <f>IF(AND( EnergyDemand__2_18[[#This Row],[Holiday]]="N", EnergyDemand__2_18[[#This Row],[Day ]] &lt;&gt; "Saturday", EnergyDemand__2_18[[#This Row],[Day ]] &lt;&gt; "Sunday"),EnergyDemand__2_18[[#This Row],[Demand]],NA())</f>
        <v>138134.63500000001</v>
      </c>
    </row>
    <row r="574" spans="1:19" x14ac:dyDescent="0.3">
      <c r="A574" s="3">
        <v>42577</v>
      </c>
      <c r="B574" s="3" t="str">
        <f t="shared" si="8"/>
        <v>Q3-2016</v>
      </c>
      <c r="C574" t="s">
        <v>15</v>
      </c>
      <c r="D574">
        <v>31</v>
      </c>
      <c r="E574" t="s">
        <v>8</v>
      </c>
      <c r="F574">
        <v>2016</v>
      </c>
      <c r="G574">
        <v>6.5</v>
      </c>
      <c r="H574">
        <v>11</v>
      </c>
      <c r="I574">
        <v>7.2</v>
      </c>
      <c r="J574">
        <v>4.8</v>
      </c>
      <c r="K574" t="s">
        <v>22</v>
      </c>
      <c r="L574" t="s">
        <v>21</v>
      </c>
      <c r="M574" s="2">
        <v>146465.69</v>
      </c>
      <c r="N574" s="4">
        <v>47.971245959999997</v>
      </c>
      <c r="O574" s="5">
        <f>EnergyDemand__2_18[[#This Row],[Demand]]*EnergyDemand__2_18[[#This Row],[RRP AUD$]]</f>
        <v>7026141.6396911126</v>
      </c>
      <c r="P574" s="57">
        <f>IF(EnergyDemand__2_18[[#This Row],[School Day]]="Y",EnergyDemand__2_18[[#This Row],[Demand]],NA())</f>
        <v>146465.69</v>
      </c>
      <c r="Q574" s="57" t="e">
        <f>IF(EnergyDemand__2_18[[#This Row],[School Day]]="N",EnergyDemand__2_18[[#This Row],[Demand]],NA())</f>
        <v>#N/A</v>
      </c>
      <c r="R574" s="57" t="e">
        <f>IF(EnergyDemand__2_18[[#This Row],[Holiday]]="Y",EnergyDemand__2_18[[#This Row],[Demand]],NA())</f>
        <v>#N/A</v>
      </c>
      <c r="S574" s="57">
        <f>IF(AND( EnergyDemand__2_18[[#This Row],[Holiday]]="N", EnergyDemand__2_18[[#This Row],[Day ]] &lt;&gt; "Saturday", EnergyDemand__2_18[[#This Row],[Day ]] &lt;&gt; "Sunday"),EnergyDemand__2_18[[#This Row],[Demand]],NA())</f>
        <v>146465.69</v>
      </c>
    </row>
    <row r="575" spans="1:19" x14ac:dyDescent="0.3">
      <c r="A575" s="3">
        <v>42578</v>
      </c>
      <c r="B575" s="3" t="str">
        <f t="shared" si="8"/>
        <v>Q3-2016</v>
      </c>
      <c r="C575" t="s">
        <v>15</v>
      </c>
      <c r="D575">
        <v>31</v>
      </c>
      <c r="E575" t="s">
        <v>9</v>
      </c>
      <c r="F575">
        <v>2016</v>
      </c>
      <c r="G575">
        <v>7.5</v>
      </c>
      <c r="H575">
        <v>12.9</v>
      </c>
      <c r="I575">
        <v>6.9</v>
      </c>
      <c r="J575">
        <v>0.4</v>
      </c>
      <c r="K575" t="s">
        <v>22</v>
      </c>
      <c r="L575" t="s">
        <v>21</v>
      </c>
      <c r="M575" s="2">
        <v>143209.755</v>
      </c>
      <c r="N575" s="4">
        <v>36.397462779999998</v>
      </c>
      <c r="O575" s="5">
        <f>EnergyDemand__2_18[[#This Row],[Demand]]*EnergyDemand__2_18[[#This Row],[RRP AUD$]]</f>
        <v>5212471.7273454191</v>
      </c>
      <c r="P575" s="57">
        <f>IF(EnergyDemand__2_18[[#This Row],[School Day]]="Y",EnergyDemand__2_18[[#This Row],[Demand]],NA())</f>
        <v>143209.755</v>
      </c>
      <c r="Q575" s="57" t="e">
        <f>IF(EnergyDemand__2_18[[#This Row],[School Day]]="N",EnergyDemand__2_18[[#This Row],[Demand]],NA())</f>
        <v>#N/A</v>
      </c>
      <c r="R575" s="57" t="e">
        <f>IF(EnergyDemand__2_18[[#This Row],[Holiday]]="Y",EnergyDemand__2_18[[#This Row],[Demand]],NA())</f>
        <v>#N/A</v>
      </c>
      <c r="S575" s="57">
        <f>IF(AND( EnergyDemand__2_18[[#This Row],[Holiday]]="N", EnergyDemand__2_18[[#This Row],[Day ]] &lt;&gt; "Saturday", EnergyDemand__2_18[[#This Row],[Day ]] &lt;&gt; "Sunday"),EnergyDemand__2_18[[#This Row],[Demand]],NA())</f>
        <v>143209.755</v>
      </c>
    </row>
    <row r="576" spans="1:19" x14ac:dyDescent="0.3">
      <c r="A576" s="3">
        <v>42579</v>
      </c>
      <c r="B576" s="3" t="str">
        <f t="shared" si="8"/>
        <v>Q3-2016</v>
      </c>
      <c r="C576" t="s">
        <v>15</v>
      </c>
      <c r="D576">
        <v>31</v>
      </c>
      <c r="E576" t="s">
        <v>3</v>
      </c>
      <c r="F576">
        <v>2016</v>
      </c>
      <c r="G576">
        <v>6.9</v>
      </c>
      <c r="H576">
        <v>15.2</v>
      </c>
      <c r="I576">
        <v>6.3</v>
      </c>
      <c r="J576">
        <v>0</v>
      </c>
      <c r="K576" t="s">
        <v>22</v>
      </c>
      <c r="L576" t="s">
        <v>21</v>
      </c>
      <c r="M576" s="2">
        <v>142341.63500000001</v>
      </c>
      <c r="N576" s="4">
        <v>41.561898749999997</v>
      </c>
      <c r="O576" s="5">
        <f>EnergyDemand__2_18[[#This Row],[Demand]]*EnergyDemand__2_18[[#This Row],[RRP AUD$]]</f>
        <v>5915988.6217794567</v>
      </c>
      <c r="P576" s="57">
        <f>IF(EnergyDemand__2_18[[#This Row],[School Day]]="Y",EnergyDemand__2_18[[#This Row],[Demand]],NA())</f>
        <v>142341.63500000001</v>
      </c>
      <c r="Q576" s="57" t="e">
        <f>IF(EnergyDemand__2_18[[#This Row],[School Day]]="N",EnergyDemand__2_18[[#This Row],[Demand]],NA())</f>
        <v>#N/A</v>
      </c>
      <c r="R576" s="57" t="e">
        <f>IF(EnergyDemand__2_18[[#This Row],[Holiday]]="Y",EnergyDemand__2_18[[#This Row],[Demand]],NA())</f>
        <v>#N/A</v>
      </c>
      <c r="S576" s="57">
        <f>IF(AND( EnergyDemand__2_18[[#This Row],[Holiday]]="N", EnergyDemand__2_18[[#This Row],[Day ]] &lt;&gt; "Saturday", EnergyDemand__2_18[[#This Row],[Day ]] &lt;&gt; "Sunday"),EnergyDemand__2_18[[#This Row],[Demand]],NA())</f>
        <v>142341.63500000001</v>
      </c>
    </row>
    <row r="577" spans="1:19" x14ac:dyDescent="0.3">
      <c r="A577" s="3">
        <v>42580</v>
      </c>
      <c r="B577" s="3" t="str">
        <f t="shared" si="8"/>
        <v>Q3-2016</v>
      </c>
      <c r="C577" t="s">
        <v>15</v>
      </c>
      <c r="D577">
        <v>31</v>
      </c>
      <c r="E577" t="s">
        <v>4</v>
      </c>
      <c r="F577">
        <v>2016</v>
      </c>
      <c r="G577">
        <v>10.199999999999999</v>
      </c>
      <c r="H577">
        <v>15.3</v>
      </c>
      <c r="I577">
        <v>5</v>
      </c>
      <c r="J577">
        <v>0</v>
      </c>
      <c r="K577" t="s">
        <v>22</v>
      </c>
      <c r="L577" t="s">
        <v>21</v>
      </c>
      <c r="M577" s="2">
        <v>139822.93</v>
      </c>
      <c r="N577" s="4">
        <v>33.869681919999998</v>
      </c>
      <c r="O577" s="5">
        <f>EnergyDemand__2_18[[#This Row],[Demand]]*EnergyDemand__2_18[[#This Row],[RRP AUD$]]</f>
        <v>4735758.1642224248</v>
      </c>
      <c r="P577" s="57">
        <f>IF(EnergyDemand__2_18[[#This Row],[School Day]]="Y",EnergyDemand__2_18[[#This Row],[Demand]],NA())</f>
        <v>139822.93</v>
      </c>
      <c r="Q577" s="57" t="e">
        <f>IF(EnergyDemand__2_18[[#This Row],[School Day]]="N",EnergyDemand__2_18[[#This Row],[Demand]],NA())</f>
        <v>#N/A</v>
      </c>
      <c r="R577" s="57" t="e">
        <f>IF(EnergyDemand__2_18[[#This Row],[Holiday]]="Y",EnergyDemand__2_18[[#This Row],[Demand]],NA())</f>
        <v>#N/A</v>
      </c>
      <c r="S577" s="57">
        <f>IF(AND( EnergyDemand__2_18[[#This Row],[Holiday]]="N", EnergyDemand__2_18[[#This Row],[Day ]] &lt;&gt; "Saturday", EnergyDemand__2_18[[#This Row],[Day ]] &lt;&gt; "Sunday"),EnergyDemand__2_18[[#This Row],[Demand]],NA())</f>
        <v>139822.93</v>
      </c>
    </row>
    <row r="578" spans="1:19" x14ac:dyDescent="0.3">
      <c r="A578" s="3">
        <v>42581</v>
      </c>
      <c r="B578" s="3" t="str">
        <f t="shared" ref="B578:B641" si="9">"Q" &amp;INT((MONTH(A578)+2)/3) &amp; "-" &amp; YEAR(A578)</f>
        <v>Q3-2016</v>
      </c>
      <c r="C578" t="s">
        <v>15</v>
      </c>
      <c r="D578">
        <v>31</v>
      </c>
      <c r="E578" t="s">
        <v>5</v>
      </c>
      <c r="F578">
        <v>2016</v>
      </c>
      <c r="G578">
        <v>9.1</v>
      </c>
      <c r="H578">
        <v>13.8</v>
      </c>
      <c r="I578">
        <v>8.5</v>
      </c>
      <c r="J578">
        <v>2.4</v>
      </c>
      <c r="K578" t="s">
        <v>22</v>
      </c>
      <c r="L578" t="s">
        <v>21</v>
      </c>
      <c r="M578" s="2">
        <v>121548.535</v>
      </c>
      <c r="N578" s="4">
        <v>24.849528429999999</v>
      </c>
      <c r="O578" s="5">
        <f>EnergyDemand__2_18[[#This Row],[Demand]]*EnergyDemand__2_18[[#This Row],[RRP AUD$]]</f>
        <v>3020423.7761073499</v>
      </c>
      <c r="P578" s="57">
        <f>IF(EnergyDemand__2_18[[#This Row],[School Day]]="Y",EnergyDemand__2_18[[#This Row],[Demand]],NA())</f>
        <v>121548.535</v>
      </c>
      <c r="Q578" s="57" t="e">
        <f>IF(EnergyDemand__2_18[[#This Row],[School Day]]="N",EnergyDemand__2_18[[#This Row],[Demand]],NA())</f>
        <v>#N/A</v>
      </c>
      <c r="R578" s="57" t="e">
        <f>IF(EnergyDemand__2_18[[#This Row],[Holiday]]="Y",EnergyDemand__2_18[[#This Row],[Demand]],NA())</f>
        <v>#N/A</v>
      </c>
      <c r="S5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79" spans="1:19" x14ac:dyDescent="0.3">
      <c r="A579" s="3">
        <v>42582</v>
      </c>
      <c r="B579" s="3" t="str">
        <f t="shared" si="9"/>
        <v>Q3-2016</v>
      </c>
      <c r="C579" t="s">
        <v>15</v>
      </c>
      <c r="D579">
        <v>31</v>
      </c>
      <c r="E579" t="s">
        <v>6</v>
      </c>
      <c r="F579">
        <v>2016</v>
      </c>
      <c r="G579">
        <v>10.3</v>
      </c>
      <c r="H579">
        <v>17</v>
      </c>
      <c r="I579">
        <v>11.3</v>
      </c>
      <c r="J579">
        <v>2</v>
      </c>
      <c r="K579" t="s">
        <v>22</v>
      </c>
      <c r="L579" t="s">
        <v>21</v>
      </c>
      <c r="M579" s="2">
        <v>114481.28</v>
      </c>
      <c r="N579" s="4">
        <v>33.778252090000002</v>
      </c>
      <c r="O579" s="5">
        <f>EnergyDemand__2_18[[#This Row],[Demand]]*EnergyDemand__2_18[[#This Row],[RRP AUD$]]</f>
        <v>3866977.5354258753</v>
      </c>
      <c r="P579" s="57">
        <f>IF(EnergyDemand__2_18[[#This Row],[School Day]]="Y",EnergyDemand__2_18[[#This Row],[Demand]],NA())</f>
        <v>114481.28</v>
      </c>
      <c r="Q579" s="57" t="e">
        <f>IF(EnergyDemand__2_18[[#This Row],[School Day]]="N",EnergyDemand__2_18[[#This Row],[Demand]],NA())</f>
        <v>#N/A</v>
      </c>
      <c r="R579" s="57" t="e">
        <f>IF(EnergyDemand__2_18[[#This Row],[Holiday]]="Y",EnergyDemand__2_18[[#This Row],[Demand]],NA())</f>
        <v>#N/A</v>
      </c>
      <c r="S5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80" spans="1:19" x14ac:dyDescent="0.3">
      <c r="A580" s="3">
        <v>42583</v>
      </c>
      <c r="B580" s="3" t="str">
        <f t="shared" si="9"/>
        <v>Q3-2016</v>
      </c>
      <c r="C580" t="s">
        <v>16</v>
      </c>
      <c r="D580">
        <v>32</v>
      </c>
      <c r="E580" t="s">
        <v>7</v>
      </c>
      <c r="F580">
        <v>2016</v>
      </c>
      <c r="G580">
        <v>11.2</v>
      </c>
      <c r="H580">
        <v>14.4</v>
      </c>
      <c r="I580">
        <v>5.2</v>
      </c>
      <c r="J580">
        <v>2.8</v>
      </c>
      <c r="K580" t="s">
        <v>22</v>
      </c>
      <c r="L580" t="s">
        <v>21</v>
      </c>
      <c r="M580" s="2">
        <v>137934.845</v>
      </c>
      <c r="N580" s="4">
        <v>45.979129370000003</v>
      </c>
      <c r="O580" s="5">
        <f>EnergyDemand__2_18[[#This Row],[Demand]]*EnergyDemand__2_18[[#This Row],[RRP AUD$]]</f>
        <v>6342124.0828858977</v>
      </c>
      <c r="P580" s="57">
        <f>IF(EnergyDemand__2_18[[#This Row],[School Day]]="Y",EnergyDemand__2_18[[#This Row],[Demand]],NA())</f>
        <v>137934.845</v>
      </c>
      <c r="Q580" s="57" t="e">
        <f>IF(EnergyDemand__2_18[[#This Row],[School Day]]="N",EnergyDemand__2_18[[#This Row],[Demand]],NA())</f>
        <v>#N/A</v>
      </c>
      <c r="R580" s="57" t="e">
        <f>IF(EnergyDemand__2_18[[#This Row],[Holiday]]="Y",EnergyDemand__2_18[[#This Row],[Demand]],NA())</f>
        <v>#N/A</v>
      </c>
      <c r="S580" s="57">
        <f>IF(AND( EnergyDemand__2_18[[#This Row],[Holiday]]="N", EnergyDemand__2_18[[#This Row],[Day ]] &lt;&gt; "Saturday", EnergyDemand__2_18[[#This Row],[Day ]] &lt;&gt; "Sunday"),EnergyDemand__2_18[[#This Row],[Demand]],NA())</f>
        <v>137934.845</v>
      </c>
    </row>
    <row r="581" spans="1:19" x14ac:dyDescent="0.3">
      <c r="A581" s="3">
        <v>42584</v>
      </c>
      <c r="B581" s="3" t="str">
        <f t="shared" si="9"/>
        <v>Q3-2016</v>
      </c>
      <c r="C581" t="s">
        <v>16</v>
      </c>
      <c r="D581">
        <v>32</v>
      </c>
      <c r="E581" t="s">
        <v>8</v>
      </c>
      <c r="F581">
        <v>2016</v>
      </c>
      <c r="G581">
        <v>8.5</v>
      </c>
      <c r="H581">
        <v>13.4</v>
      </c>
      <c r="I581">
        <v>11.2</v>
      </c>
      <c r="J581">
        <v>14.4</v>
      </c>
      <c r="K581" t="s">
        <v>22</v>
      </c>
      <c r="L581" t="s">
        <v>21</v>
      </c>
      <c r="M581" s="2">
        <v>137301.69</v>
      </c>
      <c r="N581" s="4">
        <v>48.597990580000001</v>
      </c>
      <c r="O581" s="5">
        <f>EnergyDemand__2_18[[#This Row],[Demand]]*EnergyDemand__2_18[[#This Row],[RRP AUD$]]</f>
        <v>6672586.2372380802</v>
      </c>
      <c r="P581" s="57">
        <f>IF(EnergyDemand__2_18[[#This Row],[School Day]]="Y",EnergyDemand__2_18[[#This Row],[Demand]],NA())</f>
        <v>137301.69</v>
      </c>
      <c r="Q581" s="57" t="e">
        <f>IF(EnergyDemand__2_18[[#This Row],[School Day]]="N",EnergyDemand__2_18[[#This Row],[Demand]],NA())</f>
        <v>#N/A</v>
      </c>
      <c r="R581" s="57" t="e">
        <f>IF(EnergyDemand__2_18[[#This Row],[Holiday]]="Y",EnergyDemand__2_18[[#This Row],[Demand]],NA())</f>
        <v>#N/A</v>
      </c>
      <c r="S581" s="57">
        <f>IF(AND( EnergyDemand__2_18[[#This Row],[Holiday]]="N", EnergyDemand__2_18[[#This Row],[Day ]] &lt;&gt; "Saturday", EnergyDemand__2_18[[#This Row],[Day ]] &lt;&gt; "Sunday"),EnergyDemand__2_18[[#This Row],[Demand]],NA())</f>
        <v>137301.69</v>
      </c>
    </row>
    <row r="582" spans="1:19" x14ac:dyDescent="0.3">
      <c r="A582" s="3">
        <v>42585</v>
      </c>
      <c r="B582" s="3" t="str">
        <f t="shared" si="9"/>
        <v>Q3-2016</v>
      </c>
      <c r="C582" t="s">
        <v>16</v>
      </c>
      <c r="D582">
        <v>32</v>
      </c>
      <c r="E582" t="s">
        <v>9</v>
      </c>
      <c r="F582">
        <v>2016</v>
      </c>
      <c r="G582">
        <v>8.6999999999999993</v>
      </c>
      <c r="H582">
        <v>12.8</v>
      </c>
      <c r="I582">
        <v>8.4</v>
      </c>
      <c r="J582">
        <v>2.8</v>
      </c>
      <c r="K582" t="s">
        <v>22</v>
      </c>
      <c r="L582" t="s">
        <v>21</v>
      </c>
      <c r="M582" s="2">
        <v>140922.715</v>
      </c>
      <c r="N582" s="4">
        <v>58.029549359999997</v>
      </c>
      <c r="O582" s="5">
        <f>EnergyDemand__2_18[[#This Row],[Demand]]*EnergyDemand__2_18[[#This Row],[RRP AUD$]]</f>
        <v>8177681.6460377118</v>
      </c>
      <c r="P582" s="57">
        <f>IF(EnergyDemand__2_18[[#This Row],[School Day]]="Y",EnergyDemand__2_18[[#This Row],[Demand]],NA())</f>
        <v>140922.715</v>
      </c>
      <c r="Q582" s="57" t="e">
        <f>IF(EnergyDemand__2_18[[#This Row],[School Day]]="N",EnergyDemand__2_18[[#This Row],[Demand]],NA())</f>
        <v>#N/A</v>
      </c>
      <c r="R582" s="57" t="e">
        <f>IF(EnergyDemand__2_18[[#This Row],[Holiday]]="Y",EnergyDemand__2_18[[#This Row],[Demand]],NA())</f>
        <v>#N/A</v>
      </c>
      <c r="S582" s="57">
        <f>IF(AND( EnergyDemand__2_18[[#This Row],[Holiday]]="N", EnergyDemand__2_18[[#This Row],[Day ]] &lt;&gt; "Saturday", EnergyDemand__2_18[[#This Row],[Day ]] &lt;&gt; "Sunday"),EnergyDemand__2_18[[#This Row],[Demand]],NA())</f>
        <v>140922.715</v>
      </c>
    </row>
    <row r="583" spans="1:19" x14ac:dyDescent="0.3">
      <c r="A583" s="3">
        <v>42586</v>
      </c>
      <c r="B583" s="3" t="str">
        <f t="shared" si="9"/>
        <v>Q3-2016</v>
      </c>
      <c r="C583" t="s">
        <v>16</v>
      </c>
      <c r="D583">
        <v>32</v>
      </c>
      <c r="E583" t="s">
        <v>3</v>
      </c>
      <c r="F583">
        <v>2016</v>
      </c>
      <c r="G583">
        <v>4.9000000000000004</v>
      </c>
      <c r="H583">
        <v>14.6</v>
      </c>
      <c r="I583">
        <v>11.1</v>
      </c>
      <c r="J583">
        <v>0.8</v>
      </c>
      <c r="K583" t="s">
        <v>22</v>
      </c>
      <c r="L583" t="s">
        <v>21</v>
      </c>
      <c r="M583" s="2">
        <v>142671.51</v>
      </c>
      <c r="N583" s="4">
        <v>51.565282189999998</v>
      </c>
      <c r="O583" s="5">
        <f>EnergyDemand__2_18[[#This Row],[Demand]]*EnergyDemand__2_18[[#This Row],[RRP AUD$]]</f>
        <v>7356896.6736234073</v>
      </c>
      <c r="P583" s="57">
        <f>IF(EnergyDemand__2_18[[#This Row],[School Day]]="Y",EnergyDemand__2_18[[#This Row],[Demand]],NA())</f>
        <v>142671.51</v>
      </c>
      <c r="Q583" s="57" t="e">
        <f>IF(EnergyDemand__2_18[[#This Row],[School Day]]="N",EnergyDemand__2_18[[#This Row],[Demand]],NA())</f>
        <v>#N/A</v>
      </c>
      <c r="R583" s="57" t="e">
        <f>IF(EnergyDemand__2_18[[#This Row],[Holiday]]="Y",EnergyDemand__2_18[[#This Row],[Demand]],NA())</f>
        <v>#N/A</v>
      </c>
      <c r="S583" s="57">
        <f>IF(AND( EnergyDemand__2_18[[#This Row],[Holiday]]="N", EnergyDemand__2_18[[#This Row],[Day ]] &lt;&gt; "Saturday", EnergyDemand__2_18[[#This Row],[Day ]] &lt;&gt; "Sunday"),EnergyDemand__2_18[[#This Row],[Demand]],NA())</f>
        <v>142671.51</v>
      </c>
    </row>
    <row r="584" spans="1:19" x14ac:dyDescent="0.3">
      <c r="A584" s="3">
        <v>42587</v>
      </c>
      <c r="B584" s="3" t="str">
        <f t="shared" si="9"/>
        <v>Q3-2016</v>
      </c>
      <c r="C584" t="s">
        <v>16</v>
      </c>
      <c r="D584">
        <v>32</v>
      </c>
      <c r="E584" t="s">
        <v>4</v>
      </c>
      <c r="F584">
        <v>2016</v>
      </c>
      <c r="G584">
        <v>3.4</v>
      </c>
      <c r="H584">
        <v>14.6</v>
      </c>
      <c r="I584">
        <v>8.6999999999999993</v>
      </c>
      <c r="J584">
        <v>0</v>
      </c>
      <c r="K584" t="s">
        <v>22</v>
      </c>
      <c r="L584" t="s">
        <v>21</v>
      </c>
      <c r="M584" s="2">
        <v>145491.32999999999</v>
      </c>
      <c r="N584" s="4">
        <v>70.203116499999993</v>
      </c>
      <c r="O584" s="5">
        <f>EnergyDemand__2_18[[#This Row],[Demand]]*EnergyDemand__2_18[[#This Row],[RRP AUD$]]</f>
        <v>10213944.789729943</v>
      </c>
      <c r="P584" s="57">
        <f>IF(EnergyDemand__2_18[[#This Row],[School Day]]="Y",EnergyDemand__2_18[[#This Row],[Demand]],NA())</f>
        <v>145491.32999999999</v>
      </c>
      <c r="Q584" s="57" t="e">
        <f>IF(EnergyDemand__2_18[[#This Row],[School Day]]="N",EnergyDemand__2_18[[#This Row],[Demand]],NA())</f>
        <v>#N/A</v>
      </c>
      <c r="R584" s="57" t="e">
        <f>IF(EnergyDemand__2_18[[#This Row],[Holiday]]="Y",EnergyDemand__2_18[[#This Row],[Demand]],NA())</f>
        <v>#N/A</v>
      </c>
      <c r="S584" s="57">
        <f>IF(AND( EnergyDemand__2_18[[#This Row],[Holiday]]="N", EnergyDemand__2_18[[#This Row],[Day ]] &lt;&gt; "Saturday", EnergyDemand__2_18[[#This Row],[Day ]] &lt;&gt; "Sunday"),EnergyDemand__2_18[[#This Row],[Demand]],NA())</f>
        <v>145491.32999999999</v>
      </c>
    </row>
    <row r="585" spans="1:19" x14ac:dyDescent="0.3">
      <c r="A585" s="3">
        <v>42588</v>
      </c>
      <c r="B585" s="3" t="str">
        <f t="shared" si="9"/>
        <v>Q3-2016</v>
      </c>
      <c r="C585" t="s">
        <v>16</v>
      </c>
      <c r="D585">
        <v>32</v>
      </c>
      <c r="E585" t="s">
        <v>5</v>
      </c>
      <c r="F585">
        <v>2016</v>
      </c>
      <c r="G585">
        <v>5.8</v>
      </c>
      <c r="H585">
        <v>14.4</v>
      </c>
      <c r="I585">
        <v>7</v>
      </c>
      <c r="J585">
        <v>0</v>
      </c>
      <c r="K585" t="s">
        <v>22</v>
      </c>
      <c r="L585" t="s">
        <v>21</v>
      </c>
      <c r="M585" s="2">
        <v>130907.095</v>
      </c>
      <c r="N585" s="4">
        <v>54.398078300000002</v>
      </c>
      <c r="O585" s="5">
        <f>EnergyDemand__2_18[[#This Row],[Demand]]*EnergyDemand__2_18[[#This Row],[RRP AUD$]]</f>
        <v>7121094.4038355388</v>
      </c>
      <c r="P585" s="57">
        <f>IF(EnergyDemand__2_18[[#This Row],[School Day]]="Y",EnergyDemand__2_18[[#This Row],[Demand]],NA())</f>
        <v>130907.095</v>
      </c>
      <c r="Q585" s="57" t="e">
        <f>IF(EnergyDemand__2_18[[#This Row],[School Day]]="N",EnergyDemand__2_18[[#This Row],[Demand]],NA())</f>
        <v>#N/A</v>
      </c>
      <c r="R585" s="57" t="e">
        <f>IF(EnergyDemand__2_18[[#This Row],[Holiday]]="Y",EnergyDemand__2_18[[#This Row],[Demand]],NA())</f>
        <v>#N/A</v>
      </c>
      <c r="S5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86" spans="1:19" x14ac:dyDescent="0.3">
      <c r="A586" s="3">
        <v>42589</v>
      </c>
      <c r="B586" s="3" t="str">
        <f t="shared" si="9"/>
        <v>Q3-2016</v>
      </c>
      <c r="C586" t="s">
        <v>16</v>
      </c>
      <c r="D586">
        <v>32</v>
      </c>
      <c r="E586" t="s">
        <v>6</v>
      </c>
      <c r="F586">
        <v>2016</v>
      </c>
      <c r="G586">
        <v>7.6</v>
      </c>
      <c r="H586">
        <v>16.600000000000001</v>
      </c>
      <c r="I586">
        <v>10.4</v>
      </c>
      <c r="J586">
        <v>0</v>
      </c>
      <c r="K586" t="s">
        <v>22</v>
      </c>
      <c r="L586" t="s">
        <v>21</v>
      </c>
      <c r="M586" s="2">
        <v>120379.285</v>
      </c>
      <c r="N586" s="4">
        <v>32.884789920000003</v>
      </c>
      <c r="O586" s="5">
        <f>EnergyDemand__2_18[[#This Row],[Demand]]*EnergyDemand__2_18[[#This Row],[RRP AUD$]]</f>
        <v>3958647.4979448076</v>
      </c>
      <c r="P586" s="57">
        <f>IF(EnergyDemand__2_18[[#This Row],[School Day]]="Y",EnergyDemand__2_18[[#This Row],[Demand]],NA())</f>
        <v>120379.285</v>
      </c>
      <c r="Q586" s="57" t="e">
        <f>IF(EnergyDemand__2_18[[#This Row],[School Day]]="N",EnergyDemand__2_18[[#This Row],[Demand]],NA())</f>
        <v>#N/A</v>
      </c>
      <c r="R586" s="57" t="e">
        <f>IF(EnergyDemand__2_18[[#This Row],[Holiday]]="Y",EnergyDemand__2_18[[#This Row],[Demand]],NA())</f>
        <v>#N/A</v>
      </c>
      <c r="S5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87" spans="1:19" x14ac:dyDescent="0.3">
      <c r="A587" s="3">
        <v>42590</v>
      </c>
      <c r="B587" s="3" t="str">
        <f t="shared" si="9"/>
        <v>Q3-2016</v>
      </c>
      <c r="C587" t="s">
        <v>16</v>
      </c>
      <c r="D587">
        <v>33</v>
      </c>
      <c r="E587" t="s">
        <v>7</v>
      </c>
      <c r="F587">
        <v>2016</v>
      </c>
      <c r="G587">
        <v>5</v>
      </c>
      <c r="H587">
        <v>14.2</v>
      </c>
      <c r="I587">
        <v>8</v>
      </c>
      <c r="J587">
        <v>0</v>
      </c>
      <c r="K587" t="s">
        <v>22</v>
      </c>
      <c r="L587" t="s">
        <v>21</v>
      </c>
      <c r="M587" s="2">
        <v>138506.45000000001</v>
      </c>
      <c r="N587" s="4">
        <v>35.117820729999998</v>
      </c>
      <c r="O587" s="5">
        <f>EnergyDemand__2_18[[#This Row],[Demand]]*EnergyDemand__2_18[[#This Row],[RRP AUD$]]</f>
        <v>4864044.681048709</v>
      </c>
      <c r="P587" s="57">
        <f>IF(EnergyDemand__2_18[[#This Row],[School Day]]="Y",EnergyDemand__2_18[[#This Row],[Demand]],NA())</f>
        <v>138506.45000000001</v>
      </c>
      <c r="Q587" s="57" t="e">
        <f>IF(EnergyDemand__2_18[[#This Row],[School Day]]="N",EnergyDemand__2_18[[#This Row],[Demand]],NA())</f>
        <v>#N/A</v>
      </c>
      <c r="R587" s="57" t="e">
        <f>IF(EnergyDemand__2_18[[#This Row],[Holiday]]="Y",EnergyDemand__2_18[[#This Row],[Demand]],NA())</f>
        <v>#N/A</v>
      </c>
      <c r="S587" s="57">
        <f>IF(AND( EnergyDemand__2_18[[#This Row],[Holiday]]="N", EnergyDemand__2_18[[#This Row],[Day ]] &lt;&gt; "Saturday", EnergyDemand__2_18[[#This Row],[Day ]] &lt;&gt; "Sunday"),EnergyDemand__2_18[[#This Row],[Demand]],NA())</f>
        <v>138506.45000000001</v>
      </c>
    </row>
    <row r="588" spans="1:19" x14ac:dyDescent="0.3">
      <c r="A588" s="3">
        <v>42591</v>
      </c>
      <c r="B588" s="3" t="str">
        <f t="shared" si="9"/>
        <v>Q3-2016</v>
      </c>
      <c r="C588" t="s">
        <v>16</v>
      </c>
      <c r="D588">
        <v>33</v>
      </c>
      <c r="E588" t="s">
        <v>8</v>
      </c>
      <c r="F588">
        <v>2016</v>
      </c>
      <c r="G588">
        <v>9.6999999999999993</v>
      </c>
      <c r="H588">
        <v>18.899999999999999</v>
      </c>
      <c r="I588">
        <v>7.8</v>
      </c>
      <c r="J588">
        <v>0</v>
      </c>
      <c r="K588" t="s">
        <v>22</v>
      </c>
      <c r="L588" t="s">
        <v>21</v>
      </c>
      <c r="M588" s="2">
        <v>132819.535</v>
      </c>
      <c r="N588" s="4">
        <v>29.293519740000001</v>
      </c>
      <c r="O588" s="5">
        <f>EnergyDemand__2_18[[#This Row],[Demand]]*EnergyDemand__2_18[[#This Row],[RRP AUD$]]</f>
        <v>3890751.6703801211</v>
      </c>
      <c r="P588" s="57">
        <f>IF(EnergyDemand__2_18[[#This Row],[School Day]]="Y",EnergyDemand__2_18[[#This Row],[Demand]],NA())</f>
        <v>132819.535</v>
      </c>
      <c r="Q588" s="57" t="e">
        <f>IF(EnergyDemand__2_18[[#This Row],[School Day]]="N",EnergyDemand__2_18[[#This Row],[Demand]],NA())</f>
        <v>#N/A</v>
      </c>
      <c r="R588" s="57" t="e">
        <f>IF(EnergyDemand__2_18[[#This Row],[Holiday]]="Y",EnergyDemand__2_18[[#This Row],[Demand]],NA())</f>
        <v>#N/A</v>
      </c>
      <c r="S588" s="57">
        <f>IF(AND( EnergyDemand__2_18[[#This Row],[Holiday]]="N", EnergyDemand__2_18[[#This Row],[Day ]] &lt;&gt; "Saturday", EnergyDemand__2_18[[#This Row],[Day ]] &lt;&gt; "Sunday"),EnergyDemand__2_18[[#This Row],[Demand]],NA())</f>
        <v>132819.535</v>
      </c>
    </row>
    <row r="589" spans="1:19" x14ac:dyDescent="0.3">
      <c r="A589" s="3">
        <v>42592</v>
      </c>
      <c r="B589" s="3" t="str">
        <f t="shared" si="9"/>
        <v>Q3-2016</v>
      </c>
      <c r="C589" t="s">
        <v>16</v>
      </c>
      <c r="D589">
        <v>33</v>
      </c>
      <c r="E589" t="s">
        <v>9</v>
      </c>
      <c r="F589">
        <v>2016</v>
      </c>
      <c r="G589">
        <v>9.6</v>
      </c>
      <c r="H589">
        <v>15.3</v>
      </c>
      <c r="I589">
        <v>11.3</v>
      </c>
      <c r="J589">
        <v>0</v>
      </c>
      <c r="K589" t="s">
        <v>22</v>
      </c>
      <c r="L589" t="s">
        <v>21</v>
      </c>
      <c r="M589" s="2">
        <v>130616.67</v>
      </c>
      <c r="N589" s="4">
        <v>22.419440789999999</v>
      </c>
      <c r="O589" s="5">
        <f>EnergyDemand__2_18[[#This Row],[Demand]]*EnergyDemand__2_18[[#This Row],[RRP AUD$]]</f>
        <v>2928352.6992519693</v>
      </c>
      <c r="P589" s="57">
        <f>IF(EnergyDemand__2_18[[#This Row],[School Day]]="Y",EnergyDemand__2_18[[#This Row],[Demand]],NA())</f>
        <v>130616.67</v>
      </c>
      <c r="Q589" s="57" t="e">
        <f>IF(EnergyDemand__2_18[[#This Row],[School Day]]="N",EnergyDemand__2_18[[#This Row],[Demand]],NA())</f>
        <v>#N/A</v>
      </c>
      <c r="R589" s="57" t="e">
        <f>IF(EnergyDemand__2_18[[#This Row],[Holiday]]="Y",EnergyDemand__2_18[[#This Row],[Demand]],NA())</f>
        <v>#N/A</v>
      </c>
      <c r="S589" s="57">
        <f>IF(AND( EnergyDemand__2_18[[#This Row],[Holiday]]="N", EnergyDemand__2_18[[#This Row],[Day ]] &lt;&gt; "Saturday", EnergyDemand__2_18[[#This Row],[Day ]] &lt;&gt; "Sunday"),EnergyDemand__2_18[[#This Row],[Demand]],NA())</f>
        <v>130616.67</v>
      </c>
    </row>
    <row r="590" spans="1:19" x14ac:dyDescent="0.3">
      <c r="A590" s="3">
        <v>42593</v>
      </c>
      <c r="B590" s="3" t="str">
        <f t="shared" si="9"/>
        <v>Q3-2016</v>
      </c>
      <c r="C590" t="s">
        <v>16</v>
      </c>
      <c r="D590">
        <v>33</v>
      </c>
      <c r="E590" t="s">
        <v>3</v>
      </c>
      <c r="F590">
        <v>2016</v>
      </c>
      <c r="G590">
        <v>6.8</v>
      </c>
      <c r="H590">
        <v>15.7</v>
      </c>
      <c r="I590">
        <v>10.3</v>
      </c>
      <c r="J590">
        <v>8.1999999999999993</v>
      </c>
      <c r="K590" t="s">
        <v>22</v>
      </c>
      <c r="L590" t="s">
        <v>21</v>
      </c>
      <c r="M590" s="2">
        <v>138368.4</v>
      </c>
      <c r="N590" s="4">
        <v>39.806463620000002</v>
      </c>
      <c r="O590" s="5">
        <f>EnergyDemand__2_18[[#This Row],[Demand]]*EnergyDemand__2_18[[#This Row],[RRP AUD$]]</f>
        <v>5507956.6807576083</v>
      </c>
      <c r="P590" s="57">
        <f>IF(EnergyDemand__2_18[[#This Row],[School Day]]="Y",EnergyDemand__2_18[[#This Row],[Demand]],NA())</f>
        <v>138368.4</v>
      </c>
      <c r="Q590" s="57" t="e">
        <f>IF(EnergyDemand__2_18[[#This Row],[School Day]]="N",EnergyDemand__2_18[[#This Row],[Demand]],NA())</f>
        <v>#N/A</v>
      </c>
      <c r="R590" s="57" t="e">
        <f>IF(EnergyDemand__2_18[[#This Row],[Holiday]]="Y",EnergyDemand__2_18[[#This Row],[Demand]],NA())</f>
        <v>#N/A</v>
      </c>
      <c r="S590" s="57">
        <f>IF(AND( EnergyDemand__2_18[[#This Row],[Holiday]]="N", EnergyDemand__2_18[[#This Row],[Day ]] &lt;&gt; "Saturday", EnergyDemand__2_18[[#This Row],[Day ]] &lt;&gt; "Sunday"),EnergyDemand__2_18[[#This Row],[Demand]],NA())</f>
        <v>138368.4</v>
      </c>
    </row>
    <row r="591" spans="1:19" x14ac:dyDescent="0.3">
      <c r="A591" s="3">
        <v>42594</v>
      </c>
      <c r="B591" s="3" t="str">
        <f t="shared" si="9"/>
        <v>Q3-2016</v>
      </c>
      <c r="C591" t="s">
        <v>16</v>
      </c>
      <c r="D591">
        <v>33</v>
      </c>
      <c r="E591" t="s">
        <v>4</v>
      </c>
      <c r="F591">
        <v>2016</v>
      </c>
      <c r="G591">
        <v>7.7</v>
      </c>
      <c r="H591">
        <v>14.1</v>
      </c>
      <c r="I591">
        <v>11.7</v>
      </c>
      <c r="J591">
        <v>0</v>
      </c>
      <c r="K591" t="s">
        <v>22</v>
      </c>
      <c r="L591" t="s">
        <v>21</v>
      </c>
      <c r="M591" s="2">
        <v>134885.67000000001</v>
      </c>
      <c r="N591" s="4">
        <v>41.092200069999997</v>
      </c>
      <c r="O591" s="5">
        <f>EnergyDemand__2_18[[#This Row],[Demand]]*EnergyDemand__2_18[[#This Row],[RRP AUD$]]</f>
        <v>5542748.9382159971</v>
      </c>
      <c r="P591" s="57">
        <f>IF(EnergyDemand__2_18[[#This Row],[School Day]]="Y",EnergyDemand__2_18[[#This Row],[Demand]],NA())</f>
        <v>134885.67000000001</v>
      </c>
      <c r="Q591" s="57" t="e">
        <f>IF(EnergyDemand__2_18[[#This Row],[School Day]]="N",EnergyDemand__2_18[[#This Row],[Demand]],NA())</f>
        <v>#N/A</v>
      </c>
      <c r="R591" s="57" t="e">
        <f>IF(EnergyDemand__2_18[[#This Row],[Holiday]]="Y",EnergyDemand__2_18[[#This Row],[Demand]],NA())</f>
        <v>#N/A</v>
      </c>
      <c r="S591" s="57">
        <f>IF(AND( EnergyDemand__2_18[[#This Row],[Holiday]]="N", EnergyDemand__2_18[[#This Row],[Day ]] &lt;&gt; "Saturday", EnergyDemand__2_18[[#This Row],[Day ]] &lt;&gt; "Sunday"),EnergyDemand__2_18[[#This Row],[Demand]],NA())</f>
        <v>134885.67000000001</v>
      </c>
    </row>
    <row r="592" spans="1:19" x14ac:dyDescent="0.3">
      <c r="A592" s="3">
        <v>42595</v>
      </c>
      <c r="B592" s="3" t="str">
        <f t="shared" si="9"/>
        <v>Q3-2016</v>
      </c>
      <c r="C592" t="s">
        <v>16</v>
      </c>
      <c r="D592">
        <v>33</v>
      </c>
      <c r="E592" t="s">
        <v>5</v>
      </c>
      <c r="F592">
        <v>2016</v>
      </c>
      <c r="G592">
        <v>7.9</v>
      </c>
      <c r="H592">
        <v>15.1</v>
      </c>
      <c r="I592">
        <v>9.5</v>
      </c>
      <c r="J592">
        <v>1.6</v>
      </c>
      <c r="K592" t="s">
        <v>22</v>
      </c>
      <c r="L592" t="s">
        <v>21</v>
      </c>
      <c r="M592" s="2">
        <v>120382.80499999999</v>
      </c>
      <c r="N592" s="4">
        <v>38.810956079999997</v>
      </c>
      <c r="O592" s="5">
        <f>EnergyDemand__2_18[[#This Row],[Demand]]*EnergyDemand__2_18[[#This Row],[RRP AUD$]]</f>
        <v>4672171.7576422039</v>
      </c>
      <c r="P592" s="57">
        <f>IF(EnergyDemand__2_18[[#This Row],[School Day]]="Y",EnergyDemand__2_18[[#This Row],[Demand]],NA())</f>
        <v>120382.80499999999</v>
      </c>
      <c r="Q592" s="57" t="e">
        <f>IF(EnergyDemand__2_18[[#This Row],[School Day]]="N",EnergyDemand__2_18[[#This Row],[Demand]],NA())</f>
        <v>#N/A</v>
      </c>
      <c r="R592" s="57" t="e">
        <f>IF(EnergyDemand__2_18[[#This Row],[Holiday]]="Y",EnergyDemand__2_18[[#This Row],[Demand]],NA())</f>
        <v>#N/A</v>
      </c>
      <c r="S5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93" spans="1:19" x14ac:dyDescent="0.3">
      <c r="A593" s="3">
        <v>42596</v>
      </c>
      <c r="B593" s="3" t="str">
        <f t="shared" si="9"/>
        <v>Q3-2016</v>
      </c>
      <c r="C593" t="s">
        <v>16</v>
      </c>
      <c r="D593">
        <v>33</v>
      </c>
      <c r="E593" t="s">
        <v>6</v>
      </c>
      <c r="F593">
        <v>2016</v>
      </c>
      <c r="G593">
        <v>8.5</v>
      </c>
      <c r="H593">
        <v>18.7</v>
      </c>
      <c r="I593">
        <v>11.6</v>
      </c>
      <c r="J593">
        <v>0.2</v>
      </c>
      <c r="K593" t="s">
        <v>22</v>
      </c>
      <c r="L593" t="s">
        <v>21</v>
      </c>
      <c r="M593" s="2">
        <v>113066.245</v>
      </c>
      <c r="N593" s="4">
        <v>33.061160000000001</v>
      </c>
      <c r="O593" s="5">
        <f>EnergyDemand__2_18[[#This Row],[Demand]]*EnergyDemand__2_18[[#This Row],[RRP AUD$]]</f>
        <v>3738101.2165441997</v>
      </c>
      <c r="P593" s="57">
        <f>IF(EnergyDemand__2_18[[#This Row],[School Day]]="Y",EnergyDemand__2_18[[#This Row],[Demand]],NA())</f>
        <v>113066.245</v>
      </c>
      <c r="Q593" s="57" t="e">
        <f>IF(EnergyDemand__2_18[[#This Row],[School Day]]="N",EnergyDemand__2_18[[#This Row],[Demand]],NA())</f>
        <v>#N/A</v>
      </c>
      <c r="R593" s="57" t="e">
        <f>IF(EnergyDemand__2_18[[#This Row],[Holiday]]="Y",EnergyDemand__2_18[[#This Row],[Demand]],NA())</f>
        <v>#N/A</v>
      </c>
      <c r="S5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594" spans="1:19" x14ac:dyDescent="0.3">
      <c r="A594" s="3">
        <v>42597</v>
      </c>
      <c r="B594" s="3" t="str">
        <f t="shared" si="9"/>
        <v>Q3-2016</v>
      </c>
      <c r="C594" t="s">
        <v>16</v>
      </c>
      <c r="D594">
        <v>34</v>
      </c>
      <c r="E594" t="s">
        <v>7</v>
      </c>
      <c r="F594">
        <v>2016</v>
      </c>
      <c r="G594">
        <v>10.199999999999999</v>
      </c>
      <c r="H594">
        <v>18.100000000000001</v>
      </c>
      <c r="I594">
        <v>13.4</v>
      </c>
      <c r="J594">
        <v>0</v>
      </c>
      <c r="K594" t="s">
        <v>22</v>
      </c>
      <c r="L594" t="s">
        <v>21</v>
      </c>
      <c r="M594" s="2">
        <v>127906.24000000001</v>
      </c>
      <c r="N594" s="4">
        <v>39.838938429999999</v>
      </c>
      <c r="O594" s="5">
        <f>EnergyDemand__2_18[[#This Row],[Demand]]*EnergyDemand__2_18[[#This Row],[RRP AUD$]]</f>
        <v>5095648.8201728035</v>
      </c>
      <c r="P594" s="57">
        <f>IF(EnergyDemand__2_18[[#This Row],[School Day]]="Y",EnergyDemand__2_18[[#This Row],[Demand]],NA())</f>
        <v>127906.24000000001</v>
      </c>
      <c r="Q594" s="57" t="e">
        <f>IF(EnergyDemand__2_18[[#This Row],[School Day]]="N",EnergyDemand__2_18[[#This Row],[Demand]],NA())</f>
        <v>#N/A</v>
      </c>
      <c r="R594" s="57" t="e">
        <f>IF(EnergyDemand__2_18[[#This Row],[Holiday]]="Y",EnergyDemand__2_18[[#This Row],[Demand]],NA())</f>
        <v>#N/A</v>
      </c>
      <c r="S594" s="57">
        <f>IF(AND( EnergyDemand__2_18[[#This Row],[Holiday]]="N", EnergyDemand__2_18[[#This Row],[Day ]] &lt;&gt; "Saturday", EnergyDemand__2_18[[#This Row],[Day ]] &lt;&gt; "Sunday"),EnergyDemand__2_18[[#This Row],[Demand]],NA())</f>
        <v>127906.24000000001</v>
      </c>
    </row>
    <row r="595" spans="1:19" x14ac:dyDescent="0.3">
      <c r="A595" s="3">
        <v>42598</v>
      </c>
      <c r="B595" s="3" t="str">
        <f t="shared" si="9"/>
        <v>Q3-2016</v>
      </c>
      <c r="C595" t="s">
        <v>16</v>
      </c>
      <c r="D595">
        <v>34</v>
      </c>
      <c r="E595" t="s">
        <v>8</v>
      </c>
      <c r="F595">
        <v>2016</v>
      </c>
      <c r="G595">
        <v>10</v>
      </c>
      <c r="H595">
        <v>18.2</v>
      </c>
      <c r="I595">
        <v>13.5</v>
      </c>
      <c r="J595">
        <v>0</v>
      </c>
      <c r="K595" t="s">
        <v>22</v>
      </c>
      <c r="L595" t="s">
        <v>21</v>
      </c>
      <c r="M595" s="2">
        <v>124975.11</v>
      </c>
      <c r="N595" s="4">
        <v>24.453904470000001</v>
      </c>
      <c r="O595" s="5">
        <f>EnergyDemand__2_18[[#This Row],[Demand]]*EnergyDemand__2_18[[#This Row],[RRP AUD$]]</f>
        <v>3056129.4010677417</v>
      </c>
      <c r="P595" s="57">
        <f>IF(EnergyDemand__2_18[[#This Row],[School Day]]="Y",EnergyDemand__2_18[[#This Row],[Demand]],NA())</f>
        <v>124975.11</v>
      </c>
      <c r="Q595" s="57" t="e">
        <f>IF(EnergyDemand__2_18[[#This Row],[School Day]]="N",EnergyDemand__2_18[[#This Row],[Demand]],NA())</f>
        <v>#N/A</v>
      </c>
      <c r="R595" s="57" t="e">
        <f>IF(EnergyDemand__2_18[[#This Row],[Holiday]]="Y",EnergyDemand__2_18[[#This Row],[Demand]],NA())</f>
        <v>#N/A</v>
      </c>
      <c r="S595" s="57">
        <f>IF(AND( EnergyDemand__2_18[[#This Row],[Holiday]]="N", EnergyDemand__2_18[[#This Row],[Day ]] &lt;&gt; "Saturday", EnergyDemand__2_18[[#This Row],[Day ]] &lt;&gt; "Sunday"),EnergyDemand__2_18[[#This Row],[Demand]],NA())</f>
        <v>124975.11</v>
      </c>
    </row>
    <row r="596" spans="1:19" x14ac:dyDescent="0.3">
      <c r="A596" s="3">
        <v>42599</v>
      </c>
      <c r="B596" s="3" t="str">
        <f t="shared" si="9"/>
        <v>Q3-2016</v>
      </c>
      <c r="C596" t="s">
        <v>16</v>
      </c>
      <c r="D596">
        <v>34</v>
      </c>
      <c r="E596" t="s">
        <v>9</v>
      </c>
      <c r="F596">
        <v>2016</v>
      </c>
      <c r="G596">
        <v>12.5</v>
      </c>
      <c r="H596">
        <v>15.6</v>
      </c>
      <c r="I596">
        <v>9.6</v>
      </c>
      <c r="J596">
        <v>0.4</v>
      </c>
      <c r="K596" t="s">
        <v>22</v>
      </c>
      <c r="L596" t="s">
        <v>21</v>
      </c>
      <c r="M596" s="2">
        <v>132561.22</v>
      </c>
      <c r="N596" s="4">
        <v>40.89160699</v>
      </c>
      <c r="O596" s="5">
        <f>EnergyDemand__2_18[[#This Row],[Demand]]*EnergyDemand__2_18[[#This Row],[RRP AUD$]]</f>
        <v>5420641.3103549276</v>
      </c>
      <c r="P596" s="57">
        <f>IF(EnergyDemand__2_18[[#This Row],[School Day]]="Y",EnergyDemand__2_18[[#This Row],[Demand]],NA())</f>
        <v>132561.22</v>
      </c>
      <c r="Q596" s="57" t="e">
        <f>IF(EnergyDemand__2_18[[#This Row],[School Day]]="N",EnergyDemand__2_18[[#This Row],[Demand]],NA())</f>
        <v>#N/A</v>
      </c>
      <c r="R596" s="57" t="e">
        <f>IF(EnergyDemand__2_18[[#This Row],[Holiday]]="Y",EnergyDemand__2_18[[#This Row],[Demand]],NA())</f>
        <v>#N/A</v>
      </c>
      <c r="S596" s="57">
        <f>IF(AND( EnergyDemand__2_18[[#This Row],[Holiday]]="N", EnergyDemand__2_18[[#This Row],[Day ]] &lt;&gt; "Saturday", EnergyDemand__2_18[[#This Row],[Day ]] &lt;&gt; "Sunday"),EnergyDemand__2_18[[#This Row],[Demand]],NA())</f>
        <v>132561.22</v>
      </c>
    </row>
    <row r="597" spans="1:19" x14ac:dyDescent="0.3">
      <c r="A597" s="3">
        <v>42600</v>
      </c>
      <c r="B597" s="3" t="str">
        <f t="shared" si="9"/>
        <v>Q3-2016</v>
      </c>
      <c r="C597" t="s">
        <v>16</v>
      </c>
      <c r="D597">
        <v>34</v>
      </c>
      <c r="E597" t="s">
        <v>3</v>
      </c>
      <c r="F597">
        <v>2016</v>
      </c>
      <c r="G597">
        <v>7.1</v>
      </c>
      <c r="H597">
        <v>21.6</v>
      </c>
      <c r="I597">
        <v>13.1</v>
      </c>
      <c r="J597">
        <v>0</v>
      </c>
      <c r="K597" t="s">
        <v>22</v>
      </c>
      <c r="L597" t="s">
        <v>21</v>
      </c>
      <c r="M597" s="2">
        <v>123434.505</v>
      </c>
      <c r="N597" s="4">
        <v>27.471093289999999</v>
      </c>
      <c r="O597" s="5">
        <f>EnergyDemand__2_18[[#This Row],[Demand]]*EnergyDemand__2_18[[#This Row],[RRP AUD$]]</f>
        <v>3390880.8020599713</v>
      </c>
      <c r="P597" s="57">
        <f>IF(EnergyDemand__2_18[[#This Row],[School Day]]="Y",EnergyDemand__2_18[[#This Row],[Demand]],NA())</f>
        <v>123434.505</v>
      </c>
      <c r="Q597" s="57" t="e">
        <f>IF(EnergyDemand__2_18[[#This Row],[School Day]]="N",EnergyDemand__2_18[[#This Row],[Demand]],NA())</f>
        <v>#N/A</v>
      </c>
      <c r="R597" s="57" t="e">
        <f>IF(EnergyDemand__2_18[[#This Row],[Holiday]]="Y",EnergyDemand__2_18[[#This Row],[Demand]],NA())</f>
        <v>#N/A</v>
      </c>
      <c r="S597" s="57">
        <f>IF(AND( EnergyDemand__2_18[[#This Row],[Holiday]]="N", EnergyDemand__2_18[[#This Row],[Day ]] &lt;&gt; "Saturday", EnergyDemand__2_18[[#This Row],[Day ]] &lt;&gt; "Sunday"),EnergyDemand__2_18[[#This Row],[Demand]],NA())</f>
        <v>123434.505</v>
      </c>
    </row>
    <row r="598" spans="1:19" x14ac:dyDescent="0.3">
      <c r="A598" s="3">
        <v>42601</v>
      </c>
      <c r="B598" s="3" t="str">
        <f t="shared" si="9"/>
        <v>Q3-2016</v>
      </c>
      <c r="C598" t="s">
        <v>16</v>
      </c>
      <c r="D598">
        <v>34</v>
      </c>
      <c r="E598" t="s">
        <v>4</v>
      </c>
      <c r="F598">
        <v>2016</v>
      </c>
      <c r="G598">
        <v>15.3</v>
      </c>
      <c r="H598">
        <v>16.399999999999999</v>
      </c>
      <c r="I598">
        <v>2.7</v>
      </c>
      <c r="J598">
        <v>0.2</v>
      </c>
      <c r="K598" t="s">
        <v>22</v>
      </c>
      <c r="L598" t="s">
        <v>21</v>
      </c>
      <c r="M598" s="2">
        <v>132569.74</v>
      </c>
      <c r="N598" s="4">
        <v>27.60134081</v>
      </c>
      <c r="O598" s="5">
        <f>EnergyDemand__2_18[[#This Row],[Demand]]*EnergyDemand__2_18[[#This Row],[RRP AUD$]]</f>
        <v>3659102.574833089</v>
      </c>
      <c r="P598" s="57">
        <f>IF(EnergyDemand__2_18[[#This Row],[School Day]]="Y",EnergyDemand__2_18[[#This Row],[Demand]],NA())</f>
        <v>132569.74</v>
      </c>
      <c r="Q598" s="57" t="e">
        <f>IF(EnergyDemand__2_18[[#This Row],[School Day]]="N",EnergyDemand__2_18[[#This Row],[Demand]],NA())</f>
        <v>#N/A</v>
      </c>
      <c r="R598" s="57" t="e">
        <f>IF(EnergyDemand__2_18[[#This Row],[Holiday]]="Y",EnergyDemand__2_18[[#This Row],[Demand]],NA())</f>
        <v>#N/A</v>
      </c>
      <c r="S598" s="57">
        <f>IF(AND( EnergyDemand__2_18[[#This Row],[Holiday]]="N", EnergyDemand__2_18[[#This Row],[Day ]] &lt;&gt; "Saturday", EnergyDemand__2_18[[#This Row],[Day ]] &lt;&gt; "Sunday"),EnergyDemand__2_18[[#This Row],[Demand]],NA())</f>
        <v>132569.74</v>
      </c>
    </row>
    <row r="599" spans="1:19" x14ac:dyDescent="0.3">
      <c r="A599" s="3">
        <v>42602</v>
      </c>
      <c r="B599" s="3" t="str">
        <f t="shared" si="9"/>
        <v>Q3-2016</v>
      </c>
      <c r="C599" t="s">
        <v>16</v>
      </c>
      <c r="D599">
        <v>34</v>
      </c>
      <c r="E599" t="s">
        <v>5</v>
      </c>
      <c r="F599">
        <v>2016</v>
      </c>
      <c r="G599">
        <v>6.9</v>
      </c>
      <c r="H599">
        <v>13.6</v>
      </c>
      <c r="I599">
        <v>9.6999999999999993</v>
      </c>
      <c r="J599">
        <v>9.4</v>
      </c>
      <c r="K599" t="s">
        <v>22</v>
      </c>
      <c r="L599" t="s">
        <v>21</v>
      </c>
      <c r="M599" s="2">
        <v>121052.06</v>
      </c>
      <c r="N599" s="4">
        <v>25.002466940000001</v>
      </c>
      <c r="O599" s="5">
        <f>EnergyDemand__2_18[[#This Row],[Demand]]*EnergyDemand__2_18[[#This Row],[RRP AUD$]]</f>
        <v>3026600.1281688963</v>
      </c>
      <c r="P599" s="57">
        <f>IF(EnergyDemand__2_18[[#This Row],[School Day]]="Y",EnergyDemand__2_18[[#This Row],[Demand]],NA())</f>
        <v>121052.06</v>
      </c>
      <c r="Q599" s="57" t="e">
        <f>IF(EnergyDemand__2_18[[#This Row],[School Day]]="N",EnergyDemand__2_18[[#This Row],[Demand]],NA())</f>
        <v>#N/A</v>
      </c>
      <c r="R599" s="57" t="e">
        <f>IF(EnergyDemand__2_18[[#This Row],[Holiday]]="Y",EnergyDemand__2_18[[#This Row],[Demand]],NA())</f>
        <v>#N/A</v>
      </c>
      <c r="S5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00" spans="1:19" x14ac:dyDescent="0.3">
      <c r="A600" s="3">
        <v>42603</v>
      </c>
      <c r="B600" s="3" t="str">
        <f t="shared" si="9"/>
        <v>Q3-2016</v>
      </c>
      <c r="C600" t="s">
        <v>16</v>
      </c>
      <c r="D600">
        <v>34</v>
      </c>
      <c r="E600" t="s">
        <v>6</v>
      </c>
      <c r="F600">
        <v>2016</v>
      </c>
      <c r="G600">
        <v>9.5</v>
      </c>
      <c r="H600">
        <v>14.8</v>
      </c>
      <c r="I600">
        <v>7</v>
      </c>
      <c r="J600">
        <v>1.2</v>
      </c>
      <c r="K600" t="s">
        <v>22</v>
      </c>
      <c r="L600" t="s">
        <v>21</v>
      </c>
      <c r="M600" s="2">
        <v>119118.545</v>
      </c>
      <c r="N600" s="4">
        <v>38.913255630000002</v>
      </c>
      <c r="O600" s="5">
        <f>EnergyDemand__2_18[[#This Row],[Demand]]*EnergyDemand__2_18[[#This Row],[RRP AUD$]]</f>
        <v>4635290.3918586588</v>
      </c>
      <c r="P600" s="57">
        <f>IF(EnergyDemand__2_18[[#This Row],[School Day]]="Y",EnergyDemand__2_18[[#This Row],[Demand]],NA())</f>
        <v>119118.545</v>
      </c>
      <c r="Q600" s="57" t="e">
        <f>IF(EnergyDemand__2_18[[#This Row],[School Day]]="N",EnergyDemand__2_18[[#This Row],[Demand]],NA())</f>
        <v>#N/A</v>
      </c>
      <c r="R600" s="57" t="e">
        <f>IF(EnergyDemand__2_18[[#This Row],[Holiday]]="Y",EnergyDemand__2_18[[#This Row],[Demand]],NA())</f>
        <v>#N/A</v>
      </c>
      <c r="S6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01" spans="1:19" x14ac:dyDescent="0.3">
      <c r="A601" s="3">
        <v>42604</v>
      </c>
      <c r="B601" s="3" t="str">
        <f t="shared" si="9"/>
        <v>Q3-2016</v>
      </c>
      <c r="C601" t="s">
        <v>16</v>
      </c>
      <c r="D601">
        <v>35</v>
      </c>
      <c r="E601" t="s">
        <v>7</v>
      </c>
      <c r="F601">
        <v>2016</v>
      </c>
      <c r="G601">
        <v>7.8</v>
      </c>
      <c r="H601">
        <v>16</v>
      </c>
      <c r="I601">
        <v>8.6999999999999993</v>
      </c>
      <c r="J601">
        <v>5.6</v>
      </c>
      <c r="K601" t="s">
        <v>22</v>
      </c>
      <c r="L601" t="s">
        <v>21</v>
      </c>
      <c r="M601" s="2">
        <v>139203.5</v>
      </c>
      <c r="N601" s="4">
        <v>59.995340669999997</v>
      </c>
      <c r="O601" s="5">
        <f>EnergyDemand__2_18[[#This Row],[Demand]]*EnergyDemand__2_18[[#This Row],[RRP AUD$]]</f>
        <v>8351561.4049563445</v>
      </c>
      <c r="P601" s="57">
        <f>IF(EnergyDemand__2_18[[#This Row],[School Day]]="Y",EnergyDemand__2_18[[#This Row],[Demand]],NA())</f>
        <v>139203.5</v>
      </c>
      <c r="Q601" s="57" t="e">
        <f>IF(EnergyDemand__2_18[[#This Row],[School Day]]="N",EnergyDemand__2_18[[#This Row],[Demand]],NA())</f>
        <v>#N/A</v>
      </c>
      <c r="R601" s="57" t="e">
        <f>IF(EnergyDemand__2_18[[#This Row],[Holiday]]="Y",EnergyDemand__2_18[[#This Row],[Demand]],NA())</f>
        <v>#N/A</v>
      </c>
      <c r="S601" s="57">
        <f>IF(AND( EnergyDemand__2_18[[#This Row],[Holiday]]="N", EnergyDemand__2_18[[#This Row],[Day ]] &lt;&gt; "Saturday", EnergyDemand__2_18[[#This Row],[Day ]] &lt;&gt; "Sunday"),EnergyDemand__2_18[[#This Row],[Demand]],NA())</f>
        <v>139203.5</v>
      </c>
    </row>
    <row r="602" spans="1:19" x14ac:dyDescent="0.3">
      <c r="A602" s="3">
        <v>42605</v>
      </c>
      <c r="B602" s="3" t="str">
        <f t="shared" si="9"/>
        <v>Q3-2016</v>
      </c>
      <c r="C602" t="s">
        <v>16</v>
      </c>
      <c r="D602">
        <v>35</v>
      </c>
      <c r="E602" t="s">
        <v>8</v>
      </c>
      <c r="F602">
        <v>2016</v>
      </c>
      <c r="G602">
        <v>7</v>
      </c>
      <c r="H602">
        <v>13.4</v>
      </c>
      <c r="I602">
        <v>14.2</v>
      </c>
      <c r="J602">
        <v>11</v>
      </c>
      <c r="K602" t="s">
        <v>22</v>
      </c>
      <c r="L602" t="s">
        <v>21</v>
      </c>
      <c r="M602" s="2">
        <v>138640.39000000001</v>
      </c>
      <c r="N602" s="4">
        <v>73.189593709999997</v>
      </c>
      <c r="O602" s="5">
        <f>EnergyDemand__2_18[[#This Row],[Demand]]*EnergyDemand__2_18[[#This Row],[RRP AUD$]]</f>
        <v>10147033.815895947</v>
      </c>
      <c r="P602" s="57">
        <f>IF(EnergyDemand__2_18[[#This Row],[School Day]]="Y",EnergyDemand__2_18[[#This Row],[Demand]],NA())</f>
        <v>138640.39000000001</v>
      </c>
      <c r="Q602" s="57" t="e">
        <f>IF(EnergyDemand__2_18[[#This Row],[School Day]]="N",EnergyDemand__2_18[[#This Row],[Demand]],NA())</f>
        <v>#N/A</v>
      </c>
      <c r="R602" s="57" t="e">
        <f>IF(EnergyDemand__2_18[[#This Row],[Holiday]]="Y",EnergyDemand__2_18[[#This Row],[Demand]],NA())</f>
        <v>#N/A</v>
      </c>
      <c r="S602" s="57">
        <f>IF(AND( EnergyDemand__2_18[[#This Row],[Holiday]]="N", EnergyDemand__2_18[[#This Row],[Day ]] &lt;&gt; "Saturday", EnergyDemand__2_18[[#This Row],[Day ]] &lt;&gt; "Sunday"),EnergyDemand__2_18[[#This Row],[Demand]],NA())</f>
        <v>138640.39000000001</v>
      </c>
    </row>
    <row r="603" spans="1:19" x14ac:dyDescent="0.3">
      <c r="A603" s="3">
        <v>42606</v>
      </c>
      <c r="B603" s="3" t="str">
        <f t="shared" si="9"/>
        <v>Q3-2016</v>
      </c>
      <c r="C603" t="s">
        <v>16</v>
      </c>
      <c r="D603">
        <v>35</v>
      </c>
      <c r="E603" t="s">
        <v>9</v>
      </c>
      <c r="F603">
        <v>2016</v>
      </c>
      <c r="G603">
        <v>3.7</v>
      </c>
      <c r="H603">
        <v>12.7</v>
      </c>
      <c r="I603">
        <v>14</v>
      </c>
      <c r="J603">
        <v>0</v>
      </c>
      <c r="K603" t="s">
        <v>22</v>
      </c>
      <c r="L603" t="s">
        <v>21</v>
      </c>
      <c r="M603" s="2">
        <v>141122.79500000001</v>
      </c>
      <c r="N603" s="4">
        <v>114.0039598</v>
      </c>
      <c r="O603" s="5">
        <f>EnergyDemand__2_18[[#This Row],[Demand]]*EnergyDemand__2_18[[#This Row],[RRP AUD$]]</f>
        <v>16088557.448043643</v>
      </c>
      <c r="P603" s="57">
        <f>IF(EnergyDemand__2_18[[#This Row],[School Day]]="Y",EnergyDemand__2_18[[#This Row],[Demand]],NA())</f>
        <v>141122.79500000001</v>
      </c>
      <c r="Q603" s="57" t="e">
        <f>IF(EnergyDemand__2_18[[#This Row],[School Day]]="N",EnergyDemand__2_18[[#This Row],[Demand]],NA())</f>
        <v>#N/A</v>
      </c>
      <c r="R603" s="57" t="e">
        <f>IF(EnergyDemand__2_18[[#This Row],[Holiday]]="Y",EnergyDemand__2_18[[#This Row],[Demand]],NA())</f>
        <v>#N/A</v>
      </c>
      <c r="S603" s="57">
        <f>IF(AND( EnergyDemand__2_18[[#This Row],[Holiday]]="N", EnergyDemand__2_18[[#This Row],[Day ]] &lt;&gt; "Saturday", EnergyDemand__2_18[[#This Row],[Day ]] &lt;&gt; "Sunday"),EnergyDemand__2_18[[#This Row],[Demand]],NA())</f>
        <v>141122.79500000001</v>
      </c>
    </row>
    <row r="604" spans="1:19" x14ac:dyDescent="0.3">
      <c r="A604" s="3">
        <v>42607</v>
      </c>
      <c r="B604" s="3" t="str">
        <f t="shared" si="9"/>
        <v>Q3-2016</v>
      </c>
      <c r="C604" t="s">
        <v>16</v>
      </c>
      <c r="D604">
        <v>35</v>
      </c>
      <c r="E604" t="s">
        <v>3</v>
      </c>
      <c r="F604">
        <v>2016</v>
      </c>
      <c r="G604">
        <v>6.5</v>
      </c>
      <c r="H604">
        <v>13</v>
      </c>
      <c r="I604">
        <v>13.5</v>
      </c>
      <c r="J604">
        <v>1.2</v>
      </c>
      <c r="K604" t="s">
        <v>22</v>
      </c>
      <c r="L604" t="s">
        <v>21</v>
      </c>
      <c r="M604" s="2">
        <v>139724.02499999999</v>
      </c>
      <c r="N604" s="4">
        <v>74.663055139999997</v>
      </c>
      <c r="O604" s="5">
        <f>EnergyDemand__2_18[[#This Row],[Demand]]*EnergyDemand__2_18[[#This Row],[RRP AUD$]]</f>
        <v>10432222.582957737</v>
      </c>
      <c r="P604" s="57">
        <f>IF(EnergyDemand__2_18[[#This Row],[School Day]]="Y",EnergyDemand__2_18[[#This Row],[Demand]],NA())</f>
        <v>139724.02499999999</v>
      </c>
      <c r="Q604" s="57" t="e">
        <f>IF(EnergyDemand__2_18[[#This Row],[School Day]]="N",EnergyDemand__2_18[[#This Row],[Demand]],NA())</f>
        <v>#N/A</v>
      </c>
      <c r="R604" s="57" t="e">
        <f>IF(EnergyDemand__2_18[[#This Row],[Holiday]]="Y",EnergyDemand__2_18[[#This Row],[Demand]],NA())</f>
        <v>#N/A</v>
      </c>
      <c r="S604" s="57">
        <f>IF(AND( EnergyDemand__2_18[[#This Row],[Holiday]]="N", EnergyDemand__2_18[[#This Row],[Day ]] &lt;&gt; "Saturday", EnergyDemand__2_18[[#This Row],[Day ]] &lt;&gt; "Sunday"),EnergyDemand__2_18[[#This Row],[Demand]],NA())</f>
        <v>139724.02499999999</v>
      </c>
    </row>
    <row r="605" spans="1:19" x14ac:dyDescent="0.3">
      <c r="A605" s="3">
        <v>42608</v>
      </c>
      <c r="B605" s="3" t="str">
        <f t="shared" si="9"/>
        <v>Q3-2016</v>
      </c>
      <c r="C605" t="s">
        <v>16</v>
      </c>
      <c r="D605">
        <v>35</v>
      </c>
      <c r="E605" t="s">
        <v>4</v>
      </c>
      <c r="F605">
        <v>2016</v>
      </c>
      <c r="G605">
        <v>7.2</v>
      </c>
      <c r="H605">
        <v>14.4</v>
      </c>
      <c r="I605">
        <v>8.8000000000000007</v>
      </c>
      <c r="J605">
        <v>0.6</v>
      </c>
      <c r="K605" t="s">
        <v>22</v>
      </c>
      <c r="L605" t="s">
        <v>21</v>
      </c>
      <c r="M605" s="2">
        <v>139920.54500000001</v>
      </c>
      <c r="N605" s="4">
        <v>67.627753299999995</v>
      </c>
      <c r="O605" s="5">
        <f>EnergyDemand__2_18[[#This Row],[Demand]]*EnergyDemand__2_18[[#This Row],[RRP AUD$]]</f>
        <v>9462512.098861549</v>
      </c>
      <c r="P605" s="57">
        <f>IF(EnergyDemand__2_18[[#This Row],[School Day]]="Y",EnergyDemand__2_18[[#This Row],[Demand]],NA())</f>
        <v>139920.54500000001</v>
      </c>
      <c r="Q605" s="57" t="e">
        <f>IF(EnergyDemand__2_18[[#This Row],[School Day]]="N",EnergyDemand__2_18[[#This Row],[Demand]],NA())</f>
        <v>#N/A</v>
      </c>
      <c r="R605" s="57" t="e">
        <f>IF(EnergyDemand__2_18[[#This Row],[Holiday]]="Y",EnergyDemand__2_18[[#This Row],[Demand]],NA())</f>
        <v>#N/A</v>
      </c>
      <c r="S605" s="57">
        <f>IF(AND( EnergyDemand__2_18[[#This Row],[Holiday]]="N", EnergyDemand__2_18[[#This Row],[Day ]] &lt;&gt; "Saturday", EnergyDemand__2_18[[#This Row],[Day ]] &lt;&gt; "Sunday"),EnergyDemand__2_18[[#This Row],[Demand]],NA())</f>
        <v>139920.54500000001</v>
      </c>
    </row>
    <row r="606" spans="1:19" x14ac:dyDescent="0.3">
      <c r="A606" s="3">
        <v>42609</v>
      </c>
      <c r="B606" s="3" t="str">
        <f t="shared" si="9"/>
        <v>Q3-2016</v>
      </c>
      <c r="C606" t="s">
        <v>16</v>
      </c>
      <c r="D606">
        <v>35</v>
      </c>
      <c r="E606" t="s">
        <v>5</v>
      </c>
      <c r="F606">
        <v>2016</v>
      </c>
      <c r="G606">
        <v>9.3000000000000007</v>
      </c>
      <c r="H606">
        <v>16.3</v>
      </c>
      <c r="I606">
        <v>11.7</v>
      </c>
      <c r="J606">
        <v>0</v>
      </c>
      <c r="K606" t="s">
        <v>22</v>
      </c>
      <c r="L606" t="s">
        <v>21</v>
      </c>
      <c r="M606" s="2">
        <v>119573.22</v>
      </c>
      <c r="N606" s="4">
        <v>31.80817961</v>
      </c>
      <c r="O606" s="5">
        <f>EnergyDemand__2_18[[#This Row],[Demand]]*EnergyDemand__2_18[[#This Row],[RRP AUD$]]</f>
        <v>3803406.4583060443</v>
      </c>
      <c r="P606" s="57">
        <f>IF(EnergyDemand__2_18[[#This Row],[School Day]]="Y",EnergyDemand__2_18[[#This Row],[Demand]],NA())</f>
        <v>119573.22</v>
      </c>
      <c r="Q606" s="57" t="e">
        <f>IF(EnergyDemand__2_18[[#This Row],[School Day]]="N",EnergyDemand__2_18[[#This Row],[Demand]],NA())</f>
        <v>#N/A</v>
      </c>
      <c r="R606" s="57" t="e">
        <f>IF(EnergyDemand__2_18[[#This Row],[Holiday]]="Y",EnergyDemand__2_18[[#This Row],[Demand]],NA())</f>
        <v>#N/A</v>
      </c>
      <c r="S6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07" spans="1:19" x14ac:dyDescent="0.3">
      <c r="A607" s="3">
        <v>42610</v>
      </c>
      <c r="B607" s="3" t="str">
        <f t="shared" si="9"/>
        <v>Q3-2016</v>
      </c>
      <c r="C607" t="s">
        <v>16</v>
      </c>
      <c r="D607">
        <v>35</v>
      </c>
      <c r="E607" t="s">
        <v>6</v>
      </c>
      <c r="F607">
        <v>2016</v>
      </c>
      <c r="G607">
        <v>10.5</v>
      </c>
      <c r="H607">
        <v>19</v>
      </c>
      <c r="I607">
        <v>12.2</v>
      </c>
      <c r="J607">
        <v>0</v>
      </c>
      <c r="K607" t="s">
        <v>22</v>
      </c>
      <c r="L607" t="s">
        <v>21</v>
      </c>
      <c r="M607" s="2">
        <v>114832.425</v>
      </c>
      <c r="N607" s="4">
        <v>29.447681029999998</v>
      </c>
      <c r="O607" s="5">
        <f>EnergyDemand__2_18[[#This Row],[Demand]]*EnergyDemand__2_18[[#This Row],[RRP AUD$]]</f>
        <v>3381548.6233013975</v>
      </c>
      <c r="P607" s="57">
        <f>IF(EnergyDemand__2_18[[#This Row],[School Day]]="Y",EnergyDemand__2_18[[#This Row],[Demand]],NA())</f>
        <v>114832.425</v>
      </c>
      <c r="Q607" s="57" t="e">
        <f>IF(EnergyDemand__2_18[[#This Row],[School Day]]="N",EnergyDemand__2_18[[#This Row],[Demand]],NA())</f>
        <v>#N/A</v>
      </c>
      <c r="R607" s="57" t="e">
        <f>IF(EnergyDemand__2_18[[#This Row],[Holiday]]="Y",EnergyDemand__2_18[[#This Row],[Demand]],NA())</f>
        <v>#N/A</v>
      </c>
      <c r="S6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08" spans="1:19" x14ac:dyDescent="0.3">
      <c r="A608" s="3">
        <v>42611</v>
      </c>
      <c r="B608" s="3" t="str">
        <f t="shared" si="9"/>
        <v>Q3-2016</v>
      </c>
      <c r="C608" t="s">
        <v>16</v>
      </c>
      <c r="D608">
        <v>36</v>
      </c>
      <c r="E608" t="s">
        <v>7</v>
      </c>
      <c r="F608">
        <v>2016</v>
      </c>
      <c r="G608">
        <v>8.6999999999999993</v>
      </c>
      <c r="H608">
        <v>20.399999999999999</v>
      </c>
      <c r="I608">
        <v>14.2</v>
      </c>
      <c r="J608">
        <v>0</v>
      </c>
      <c r="K608" t="s">
        <v>22</v>
      </c>
      <c r="L608" t="s">
        <v>21</v>
      </c>
      <c r="M608" s="2">
        <v>125055.69</v>
      </c>
      <c r="N608" s="4">
        <v>39.142378899999997</v>
      </c>
      <c r="O608" s="5">
        <f>EnergyDemand__2_18[[#This Row],[Demand]]*EnergyDemand__2_18[[#This Row],[RRP AUD$]]</f>
        <v>4894977.2015809407</v>
      </c>
      <c r="P608" s="57">
        <f>IF(EnergyDemand__2_18[[#This Row],[School Day]]="Y",EnergyDemand__2_18[[#This Row],[Demand]],NA())</f>
        <v>125055.69</v>
      </c>
      <c r="Q608" s="57" t="e">
        <f>IF(EnergyDemand__2_18[[#This Row],[School Day]]="N",EnergyDemand__2_18[[#This Row],[Demand]],NA())</f>
        <v>#N/A</v>
      </c>
      <c r="R608" s="57" t="e">
        <f>IF(EnergyDemand__2_18[[#This Row],[Holiday]]="Y",EnergyDemand__2_18[[#This Row],[Demand]],NA())</f>
        <v>#N/A</v>
      </c>
      <c r="S608" s="57">
        <f>IF(AND( EnergyDemand__2_18[[#This Row],[Holiday]]="N", EnergyDemand__2_18[[#This Row],[Day ]] &lt;&gt; "Saturday", EnergyDemand__2_18[[#This Row],[Day ]] &lt;&gt; "Sunday"),EnergyDemand__2_18[[#This Row],[Demand]],NA())</f>
        <v>125055.69</v>
      </c>
    </row>
    <row r="609" spans="1:19" x14ac:dyDescent="0.3">
      <c r="A609" s="3">
        <v>42612</v>
      </c>
      <c r="B609" s="3" t="str">
        <f t="shared" si="9"/>
        <v>Q3-2016</v>
      </c>
      <c r="C609" t="s">
        <v>16</v>
      </c>
      <c r="D609">
        <v>36</v>
      </c>
      <c r="E609" t="s">
        <v>8</v>
      </c>
      <c r="F609">
        <v>2016</v>
      </c>
      <c r="G609">
        <v>10.199999999999999</v>
      </c>
      <c r="H609">
        <v>16.8</v>
      </c>
      <c r="I609">
        <v>5.2</v>
      </c>
      <c r="J609">
        <v>0</v>
      </c>
      <c r="K609" t="s">
        <v>22</v>
      </c>
      <c r="L609" t="s">
        <v>21</v>
      </c>
      <c r="M609" s="2">
        <v>133748.44</v>
      </c>
      <c r="N609" s="4">
        <v>53.186931000000001</v>
      </c>
      <c r="O609" s="5">
        <f>EnergyDemand__2_18[[#This Row],[Demand]]*EnergyDemand__2_18[[#This Row],[RRP AUD$]]</f>
        <v>7113669.0496376399</v>
      </c>
      <c r="P609" s="57">
        <f>IF(EnergyDemand__2_18[[#This Row],[School Day]]="Y",EnergyDemand__2_18[[#This Row],[Demand]],NA())</f>
        <v>133748.44</v>
      </c>
      <c r="Q609" s="57" t="e">
        <f>IF(EnergyDemand__2_18[[#This Row],[School Day]]="N",EnergyDemand__2_18[[#This Row],[Demand]],NA())</f>
        <v>#N/A</v>
      </c>
      <c r="R609" s="57" t="e">
        <f>IF(EnergyDemand__2_18[[#This Row],[Holiday]]="Y",EnergyDemand__2_18[[#This Row],[Demand]],NA())</f>
        <v>#N/A</v>
      </c>
      <c r="S609" s="57">
        <f>IF(AND( EnergyDemand__2_18[[#This Row],[Holiday]]="N", EnergyDemand__2_18[[#This Row],[Day ]] &lt;&gt; "Saturday", EnergyDemand__2_18[[#This Row],[Day ]] &lt;&gt; "Sunday"),EnergyDemand__2_18[[#This Row],[Demand]],NA())</f>
        <v>133748.44</v>
      </c>
    </row>
    <row r="610" spans="1:19" x14ac:dyDescent="0.3">
      <c r="A610" s="3">
        <v>42613</v>
      </c>
      <c r="B610" s="3" t="str">
        <f t="shared" si="9"/>
        <v>Q3-2016</v>
      </c>
      <c r="C610" t="s">
        <v>16</v>
      </c>
      <c r="D610">
        <v>36</v>
      </c>
      <c r="E610" t="s">
        <v>9</v>
      </c>
      <c r="F610">
        <v>2016</v>
      </c>
      <c r="G610">
        <v>12.8</v>
      </c>
      <c r="H610">
        <v>20.2</v>
      </c>
      <c r="I610">
        <v>10.1</v>
      </c>
      <c r="J610">
        <v>0.8</v>
      </c>
      <c r="K610" t="s">
        <v>22</v>
      </c>
      <c r="L610" t="s">
        <v>21</v>
      </c>
      <c r="M610" s="2">
        <v>128834.065</v>
      </c>
      <c r="N610" s="4">
        <v>32.559017400000002</v>
      </c>
      <c r="O610" s="5">
        <f>EnergyDemand__2_18[[#This Row],[Demand]]*EnergyDemand__2_18[[#This Row],[RRP AUD$]]</f>
        <v>4194710.5640477315</v>
      </c>
      <c r="P610" s="57">
        <f>IF(EnergyDemand__2_18[[#This Row],[School Day]]="Y",EnergyDemand__2_18[[#This Row],[Demand]],NA())</f>
        <v>128834.065</v>
      </c>
      <c r="Q610" s="57" t="e">
        <f>IF(EnergyDemand__2_18[[#This Row],[School Day]]="N",EnergyDemand__2_18[[#This Row],[Demand]],NA())</f>
        <v>#N/A</v>
      </c>
      <c r="R610" s="57" t="e">
        <f>IF(EnergyDemand__2_18[[#This Row],[Holiday]]="Y",EnergyDemand__2_18[[#This Row],[Demand]],NA())</f>
        <v>#N/A</v>
      </c>
      <c r="S610" s="57">
        <f>IF(AND( EnergyDemand__2_18[[#This Row],[Holiday]]="N", EnergyDemand__2_18[[#This Row],[Day ]] &lt;&gt; "Saturday", EnergyDemand__2_18[[#This Row],[Day ]] &lt;&gt; "Sunday"),EnergyDemand__2_18[[#This Row],[Demand]],NA())</f>
        <v>128834.065</v>
      </c>
    </row>
    <row r="611" spans="1:19" x14ac:dyDescent="0.3">
      <c r="A611" s="3">
        <v>42614</v>
      </c>
      <c r="B611" s="3" t="str">
        <f t="shared" si="9"/>
        <v>Q3-2016</v>
      </c>
      <c r="C611" t="s">
        <v>17</v>
      </c>
      <c r="D611">
        <v>36</v>
      </c>
      <c r="E611" t="s">
        <v>3</v>
      </c>
      <c r="F611">
        <v>2016</v>
      </c>
      <c r="G611">
        <v>11.6</v>
      </c>
      <c r="H611">
        <v>15.5</v>
      </c>
      <c r="I611">
        <v>8.8000000000000007</v>
      </c>
      <c r="J611">
        <v>0</v>
      </c>
      <c r="K611" t="s">
        <v>22</v>
      </c>
      <c r="L611" t="s">
        <v>21</v>
      </c>
      <c r="M611" s="2">
        <v>134246.16500000001</v>
      </c>
      <c r="N611" s="4">
        <v>46.808787860000002</v>
      </c>
      <c r="O611" s="5">
        <f>EnergyDemand__2_18[[#This Row],[Demand]]*EnergyDemand__2_18[[#This Row],[RRP AUD$]]</f>
        <v>6283900.2585035572</v>
      </c>
      <c r="P611" s="57">
        <f>IF(EnergyDemand__2_18[[#This Row],[School Day]]="Y",EnergyDemand__2_18[[#This Row],[Demand]],NA())</f>
        <v>134246.16500000001</v>
      </c>
      <c r="Q611" s="57" t="e">
        <f>IF(EnergyDemand__2_18[[#This Row],[School Day]]="N",EnergyDemand__2_18[[#This Row],[Demand]],NA())</f>
        <v>#N/A</v>
      </c>
      <c r="R611" s="57" t="e">
        <f>IF(EnergyDemand__2_18[[#This Row],[Holiday]]="Y",EnergyDemand__2_18[[#This Row],[Demand]],NA())</f>
        <v>#N/A</v>
      </c>
      <c r="S611" s="57">
        <f>IF(AND( EnergyDemand__2_18[[#This Row],[Holiday]]="N", EnergyDemand__2_18[[#This Row],[Day ]] &lt;&gt; "Saturday", EnergyDemand__2_18[[#This Row],[Day ]] &lt;&gt; "Sunday"),EnergyDemand__2_18[[#This Row],[Demand]],NA())</f>
        <v>134246.16500000001</v>
      </c>
    </row>
    <row r="612" spans="1:19" x14ac:dyDescent="0.3">
      <c r="A612" s="3">
        <v>42615</v>
      </c>
      <c r="B612" s="3" t="str">
        <f t="shared" si="9"/>
        <v>Q3-2016</v>
      </c>
      <c r="C612" t="s">
        <v>17</v>
      </c>
      <c r="D612">
        <v>36</v>
      </c>
      <c r="E612" t="s">
        <v>4</v>
      </c>
      <c r="F612">
        <v>2016</v>
      </c>
      <c r="G612">
        <v>9.6</v>
      </c>
      <c r="H612">
        <v>15</v>
      </c>
      <c r="I612">
        <v>9.6</v>
      </c>
      <c r="J612">
        <v>0.4</v>
      </c>
      <c r="K612" t="s">
        <v>22</v>
      </c>
      <c r="L612" t="s">
        <v>21</v>
      </c>
      <c r="M612" s="2">
        <v>135273.32500000001</v>
      </c>
      <c r="N612" s="4">
        <v>52.636792880000002</v>
      </c>
      <c r="O612" s="5">
        <f>EnergyDemand__2_18[[#This Row],[Demand]]*EnergyDemand__2_18[[#This Row],[RRP AUD$]]</f>
        <v>7120353.9902139269</v>
      </c>
      <c r="P612" s="57">
        <f>IF(EnergyDemand__2_18[[#This Row],[School Day]]="Y",EnergyDemand__2_18[[#This Row],[Demand]],NA())</f>
        <v>135273.32500000001</v>
      </c>
      <c r="Q612" s="57" t="e">
        <f>IF(EnergyDemand__2_18[[#This Row],[School Day]]="N",EnergyDemand__2_18[[#This Row],[Demand]],NA())</f>
        <v>#N/A</v>
      </c>
      <c r="R612" s="57" t="e">
        <f>IF(EnergyDemand__2_18[[#This Row],[Holiday]]="Y",EnergyDemand__2_18[[#This Row],[Demand]],NA())</f>
        <v>#N/A</v>
      </c>
      <c r="S612" s="57">
        <f>IF(AND( EnergyDemand__2_18[[#This Row],[Holiday]]="N", EnergyDemand__2_18[[#This Row],[Day ]] &lt;&gt; "Saturday", EnergyDemand__2_18[[#This Row],[Day ]] &lt;&gt; "Sunday"),EnergyDemand__2_18[[#This Row],[Demand]],NA())</f>
        <v>135273.32500000001</v>
      </c>
    </row>
    <row r="613" spans="1:19" x14ac:dyDescent="0.3">
      <c r="A613" s="3">
        <v>42616</v>
      </c>
      <c r="B613" s="3" t="str">
        <f t="shared" si="9"/>
        <v>Q3-2016</v>
      </c>
      <c r="C613" t="s">
        <v>17</v>
      </c>
      <c r="D613">
        <v>36</v>
      </c>
      <c r="E613" t="s">
        <v>5</v>
      </c>
      <c r="F613">
        <v>2016</v>
      </c>
      <c r="G613">
        <v>10</v>
      </c>
      <c r="H613">
        <v>15.7</v>
      </c>
      <c r="I613">
        <v>12.9</v>
      </c>
      <c r="J613">
        <v>0.2</v>
      </c>
      <c r="K613" t="s">
        <v>22</v>
      </c>
      <c r="L613" t="s">
        <v>21</v>
      </c>
      <c r="M613" s="2">
        <v>118621.96</v>
      </c>
      <c r="N613" s="4">
        <v>35.270782859999997</v>
      </c>
      <c r="O613" s="5">
        <f>EnergyDemand__2_18[[#This Row],[Demand]]*EnergyDemand__2_18[[#This Row],[RRP AUD$]]</f>
        <v>4183889.3935876056</v>
      </c>
      <c r="P613" s="57">
        <f>IF(EnergyDemand__2_18[[#This Row],[School Day]]="Y",EnergyDemand__2_18[[#This Row],[Demand]],NA())</f>
        <v>118621.96</v>
      </c>
      <c r="Q613" s="57" t="e">
        <f>IF(EnergyDemand__2_18[[#This Row],[School Day]]="N",EnergyDemand__2_18[[#This Row],[Demand]],NA())</f>
        <v>#N/A</v>
      </c>
      <c r="R613" s="57" t="e">
        <f>IF(EnergyDemand__2_18[[#This Row],[Holiday]]="Y",EnergyDemand__2_18[[#This Row],[Demand]],NA())</f>
        <v>#N/A</v>
      </c>
      <c r="S6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14" spans="1:19" x14ac:dyDescent="0.3">
      <c r="A614" s="3">
        <v>42617</v>
      </c>
      <c r="B614" s="3" t="str">
        <f t="shared" si="9"/>
        <v>Q3-2016</v>
      </c>
      <c r="C614" t="s">
        <v>17</v>
      </c>
      <c r="D614">
        <v>36</v>
      </c>
      <c r="E614" t="s">
        <v>6</v>
      </c>
      <c r="F614">
        <v>2016</v>
      </c>
      <c r="G614">
        <v>10.1</v>
      </c>
      <c r="H614">
        <v>16.899999999999999</v>
      </c>
      <c r="I614">
        <v>10</v>
      </c>
      <c r="J614">
        <v>0.2</v>
      </c>
      <c r="K614" t="s">
        <v>22</v>
      </c>
      <c r="L614" t="s">
        <v>21</v>
      </c>
      <c r="M614" s="2">
        <v>110986.005</v>
      </c>
      <c r="N614" s="4">
        <v>24.51210764</v>
      </c>
      <c r="O614" s="5">
        <f>EnergyDemand__2_18[[#This Row],[Demand]]*EnergyDemand__2_18[[#This Row],[RRP AUD$]]</f>
        <v>2720500.9010935784</v>
      </c>
      <c r="P614" s="57">
        <f>IF(EnergyDemand__2_18[[#This Row],[School Day]]="Y",EnergyDemand__2_18[[#This Row],[Demand]],NA())</f>
        <v>110986.005</v>
      </c>
      <c r="Q614" s="57" t="e">
        <f>IF(EnergyDemand__2_18[[#This Row],[School Day]]="N",EnergyDemand__2_18[[#This Row],[Demand]],NA())</f>
        <v>#N/A</v>
      </c>
      <c r="R614" s="57" t="e">
        <f>IF(EnergyDemand__2_18[[#This Row],[Holiday]]="Y",EnergyDemand__2_18[[#This Row],[Demand]],NA())</f>
        <v>#N/A</v>
      </c>
      <c r="S6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15" spans="1:19" x14ac:dyDescent="0.3">
      <c r="A615" s="3">
        <v>42618</v>
      </c>
      <c r="B615" s="3" t="str">
        <f t="shared" si="9"/>
        <v>Q3-2016</v>
      </c>
      <c r="C615" t="s">
        <v>17</v>
      </c>
      <c r="D615">
        <v>37</v>
      </c>
      <c r="E615" t="s">
        <v>7</v>
      </c>
      <c r="F615">
        <v>2016</v>
      </c>
      <c r="G615">
        <v>12.8</v>
      </c>
      <c r="H615">
        <v>18.399999999999999</v>
      </c>
      <c r="I615">
        <v>11.7</v>
      </c>
      <c r="J615">
        <v>0</v>
      </c>
      <c r="K615" t="s">
        <v>22</v>
      </c>
      <c r="L615" t="s">
        <v>21</v>
      </c>
      <c r="M615" s="2">
        <v>127275.815</v>
      </c>
      <c r="N615" s="4">
        <v>38.212469630000001</v>
      </c>
      <c r="O615" s="5">
        <f>EnergyDemand__2_18[[#This Row],[Demand]]*EnergyDemand__2_18[[#This Row],[RRP AUD$]]</f>
        <v>4863523.2153209988</v>
      </c>
      <c r="P615" s="57">
        <f>IF(EnergyDemand__2_18[[#This Row],[School Day]]="Y",EnergyDemand__2_18[[#This Row],[Demand]],NA())</f>
        <v>127275.815</v>
      </c>
      <c r="Q615" s="57" t="e">
        <f>IF(EnergyDemand__2_18[[#This Row],[School Day]]="N",EnergyDemand__2_18[[#This Row],[Demand]],NA())</f>
        <v>#N/A</v>
      </c>
      <c r="R615" s="57" t="e">
        <f>IF(EnergyDemand__2_18[[#This Row],[Holiday]]="Y",EnergyDemand__2_18[[#This Row],[Demand]],NA())</f>
        <v>#N/A</v>
      </c>
      <c r="S615" s="57">
        <f>IF(AND( EnergyDemand__2_18[[#This Row],[Holiday]]="N", EnergyDemand__2_18[[#This Row],[Day ]] &lt;&gt; "Saturday", EnergyDemand__2_18[[#This Row],[Day ]] &lt;&gt; "Sunday"),EnergyDemand__2_18[[#This Row],[Demand]],NA())</f>
        <v>127275.815</v>
      </c>
    </row>
    <row r="616" spans="1:19" x14ac:dyDescent="0.3">
      <c r="A616" s="3">
        <v>42619</v>
      </c>
      <c r="B616" s="3" t="str">
        <f t="shared" si="9"/>
        <v>Q3-2016</v>
      </c>
      <c r="C616" t="s">
        <v>17</v>
      </c>
      <c r="D616">
        <v>37</v>
      </c>
      <c r="E616" t="s">
        <v>8</v>
      </c>
      <c r="F616">
        <v>2016</v>
      </c>
      <c r="G616">
        <v>9.1999999999999993</v>
      </c>
      <c r="H616">
        <v>21.5</v>
      </c>
      <c r="I616">
        <v>15.8</v>
      </c>
      <c r="J616">
        <v>0</v>
      </c>
      <c r="K616" t="s">
        <v>22</v>
      </c>
      <c r="L616" t="s">
        <v>21</v>
      </c>
      <c r="M616" s="2">
        <v>129542.36500000001</v>
      </c>
      <c r="N616" s="4">
        <v>28.692645949999999</v>
      </c>
      <c r="O616" s="5">
        <f>EnergyDemand__2_18[[#This Row],[Demand]]*EnergyDemand__2_18[[#This Row],[RRP AUD$]]</f>
        <v>3716913.214470672</v>
      </c>
      <c r="P616" s="57">
        <f>IF(EnergyDemand__2_18[[#This Row],[School Day]]="Y",EnergyDemand__2_18[[#This Row],[Demand]],NA())</f>
        <v>129542.36500000001</v>
      </c>
      <c r="Q616" s="57" t="e">
        <f>IF(EnergyDemand__2_18[[#This Row],[School Day]]="N",EnergyDemand__2_18[[#This Row],[Demand]],NA())</f>
        <v>#N/A</v>
      </c>
      <c r="R616" s="57" t="e">
        <f>IF(EnergyDemand__2_18[[#This Row],[Holiday]]="Y",EnergyDemand__2_18[[#This Row],[Demand]],NA())</f>
        <v>#N/A</v>
      </c>
      <c r="S616" s="57">
        <f>IF(AND( EnergyDemand__2_18[[#This Row],[Holiday]]="N", EnergyDemand__2_18[[#This Row],[Day ]] &lt;&gt; "Saturday", EnergyDemand__2_18[[#This Row],[Day ]] &lt;&gt; "Sunday"),EnergyDemand__2_18[[#This Row],[Demand]],NA())</f>
        <v>129542.36500000001</v>
      </c>
    </row>
    <row r="617" spans="1:19" x14ac:dyDescent="0.3">
      <c r="A617" s="3">
        <v>42620</v>
      </c>
      <c r="B617" s="3" t="str">
        <f t="shared" si="9"/>
        <v>Q3-2016</v>
      </c>
      <c r="C617" t="s">
        <v>17</v>
      </c>
      <c r="D617">
        <v>37</v>
      </c>
      <c r="E617" t="s">
        <v>9</v>
      </c>
      <c r="F617">
        <v>2016</v>
      </c>
      <c r="G617">
        <v>9.6</v>
      </c>
      <c r="H617">
        <v>21</v>
      </c>
      <c r="I617">
        <v>16.7</v>
      </c>
      <c r="J617">
        <v>0</v>
      </c>
      <c r="K617" t="s">
        <v>22</v>
      </c>
      <c r="L617" t="s">
        <v>21</v>
      </c>
      <c r="M617" s="2">
        <v>123307.02</v>
      </c>
      <c r="N617" s="4">
        <v>24.182421389999998</v>
      </c>
      <c r="O617" s="5">
        <f>EnergyDemand__2_18[[#This Row],[Demand]]*EnergyDemand__2_18[[#This Row],[RRP AUD$]]</f>
        <v>2981862.3179851575</v>
      </c>
      <c r="P617" s="57">
        <f>IF(EnergyDemand__2_18[[#This Row],[School Day]]="Y",EnergyDemand__2_18[[#This Row],[Demand]],NA())</f>
        <v>123307.02</v>
      </c>
      <c r="Q617" s="57" t="e">
        <f>IF(EnergyDemand__2_18[[#This Row],[School Day]]="N",EnergyDemand__2_18[[#This Row],[Demand]],NA())</f>
        <v>#N/A</v>
      </c>
      <c r="R617" s="57" t="e">
        <f>IF(EnergyDemand__2_18[[#This Row],[Holiday]]="Y",EnergyDemand__2_18[[#This Row],[Demand]],NA())</f>
        <v>#N/A</v>
      </c>
      <c r="S617" s="57">
        <f>IF(AND( EnergyDemand__2_18[[#This Row],[Holiday]]="N", EnergyDemand__2_18[[#This Row],[Day ]] &lt;&gt; "Saturday", EnergyDemand__2_18[[#This Row],[Day ]] &lt;&gt; "Sunday"),EnergyDemand__2_18[[#This Row],[Demand]],NA())</f>
        <v>123307.02</v>
      </c>
    </row>
    <row r="618" spans="1:19" x14ac:dyDescent="0.3">
      <c r="A618" s="3">
        <v>42621</v>
      </c>
      <c r="B618" s="3" t="str">
        <f t="shared" si="9"/>
        <v>Q3-2016</v>
      </c>
      <c r="C618" t="s">
        <v>17</v>
      </c>
      <c r="D618">
        <v>37</v>
      </c>
      <c r="E618" t="s">
        <v>3</v>
      </c>
      <c r="F618">
        <v>2016</v>
      </c>
      <c r="G618">
        <v>13.1</v>
      </c>
      <c r="H618">
        <v>23.3</v>
      </c>
      <c r="I618">
        <v>16</v>
      </c>
      <c r="J618">
        <v>0</v>
      </c>
      <c r="K618" t="s">
        <v>22</v>
      </c>
      <c r="L618" t="s">
        <v>21</v>
      </c>
      <c r="M618" s="2">
        <v>117722.95</v>
      </c>
      <c r="N618" s="4">
        <v>12.50431916</v>
      </c>
      <c r="O618" s="5">
        <f>EnergyDemand__2_18[[#This Row],[Demand]]*EnergyDemand__2_18[[#This Row],[RRP AUD$]]</f>
        <v>1472045.339256722</v>
      </c>
      <c r="P618" s="57">
        <f>IF(EnergyDemand__2_18[[#This Row],[School Day]]="Y",EnergyDemand__2_18[[#This Row],[Demand]],NA())</f>
        <v>117722.95</v>
      </c>
      <c r="Q618" s="57" t="e">
        <f>IF(EnergyDemand__2_18[[#This Row],[School Day]]="N",EnergyDemand__2_18[[#This Row],[Demand]],NA())</f>
        <v>#N/A</v>
      </c>
      <c r="R618" s="57" t="e">
        <f>IF(EnergyDemand__2_18[[#This Row],[Holiday]]="Y",EnergyDemand__2_18[[#This Row],[Demand]],NA())</f>
        <v>#N/A</v>
      </c>
      <c r="S618" s="57">
        <f>IF(AND( EnergyDemand__2_18[[#This Row],[Holiday]]="N", EnergyDemand__2_18[[#This Row],[Day ]] &lt;&gt; "Saturday", EnergyDemand__2_18[[#This Row],[Day ]] &lt;&gt; "Sunday"),EnergyDemand__2_18[[#This Row],[Demand]],NA())</f>
        <v>117722.95</v>
      </c>
    </row>
    <row r="619" spans="1:19" x14ac:dyDescent="0.3">
      <c r="A619" s="3">
        <v>42622</v>
      </c>
      <c r="B619" s="3" t="str">
        <f t="shared" si="9"/>
        <v>Q3-2016</v>
      </c>
      <c r="C619" t="s">
        <v>17</v>
      </c>
      <c r="D619">
        <v>37</v>
      </c>
      <c r="E619" t="s">
        <v>4</v>
      </c>
      <c r="F619">
        <v>2016</v>
      </c>
      <c r="G619">
        <v>16</v>
      </c>
      <c r="H619">
        <v>16.7</v>
      </c>
      <c r="I619">
        <v>5.9</v>
      </c>
      <c r="J619">
        <v>0.6</v>
      </c>
      <c r="K619" t="s">
        <v>22</v>
      </c>
      <c r="L619" t="s">
        <v>21</v>
      </c>
      <c r="M619" s="2">
        <v>125432.605</v>
      </c>
      <c r="N619" s="4">
        <v>23.40099927</v>
      </c>
      <c r="O619" s="5">
        <f>EnergyDemand__2_18[[#This Row],[Demand]]*EnergyDemand__2_18[[#This Row],[RRP AUD$]]</f>
        <v>2935248.2980391984</v>
      </c>
      <c r="P619" s="57">
        <f>IF(EnergyDemand__2_18[[#This Row],[School Day]]="Y",EnergyDemand__2_18[[#This Row],[Demand]],NA())</f>
        <v>125432.605</v>
      </c>
      <c r="Q619" s="57" t="e">
        <f>IF(EnergyDemand__2_18[[#This Row],[School Day]]="N",EnergyDemand__2_18[[#This Row],[Demand]],NA())</f>
        <v>#N/A</v>
      </c>
      <c r="R619" s="57" t="e">
        <f>IF(EnergyDemand__2_18[[#This Row],[Holiday]]="Y",EnergyDemand__2_18[[#This Row],[Demand]],NA())</f>
        <v>#N/A</v>
      </c>
      <c r="S619" s="57">
        <f>IF(AND( EnergyDemand__2_18[[#This Row],[Holiday]]="N", EnergyDemand__2_18[[#This Row],[Day ]] &lt;&gt; "Saturday", EnergyDemand__2_18[[#This Row],[Day ]] &lt;&gt; "Sunday"),EnergyDemand__2_18[[#This Row],[Demand]],NA())</f>
        <v>125432.605</v>
      </c>
    </row>
    <row r="620" spans="1:19" x14ac:dyDescent="0.3">
      <c r="A620" s="3">
        <v>42623</v>
      </c>
      <c r="B620" s="3" t="str">
        <f t="shared" si="9"/>
        <v>Q3-2016</v>
      </c>
      <c r="C620" t="s">
        <v>17</v>
      </c>
      <c r="D620">
        <v>37</v>
      </c>
      <c r="E620" t="s">
        <v>5</v>
      </c>
      <c r="F620">
        <v>2016</v>
      </c>
      <c r="G620">
        <v>11.5</v>
      </c>
      <c r="H620">
        <v>14.3</v>
      </c>
      <c r="I620">
        <v>7.9</v>
      </c>
      <c r="J620">
        <v>9.4</v>
      </c>
      <c r="K620" t="s">
        <v>22</v>
      </c>
      <c r="L620" t="s">
        <v>21</v>
      </c>
      <c r="M620" s="2">
        <v>111412.995</v>
      </c>
      <c r="N620" s="4">
        <v>38.559908849999999</v>
      </c>
      <c r="O620" s="5">
        <f>EnergyDemand__2_18[[#This Row],[Demand]]*EnergyDemand__2_18[[#This Row],[RRP AUD$]]</f>
        <v>4296074.9319055052</v>
      </c>
      <c r="P620" s="57">
        <f>IF(EnergyDemand__2_18[[#This Row],[School Day]]="Y",EnergyDemand__2_18[[#This Row],[Demand]],NA())</f>
        <v>111412.995</v>
      </c>
      <c r="Q620" s="57" t="e">
        <f>IF(EnergyDemand__2_18[[#This Row],[School Day]]="N",EnergyDemand__2_18[[#This Row],[Demand]],NA())</f>
        <v>#N/A</v>
      </c>
      <c r="R620" s="57" t="e">
        <f>IF(EnergyDemand__2_18[[#This Row],[Holiday]]="Y",EnergyDemand__2_18[[#This Row],[Demand]],NA())</f>
        <v>#N/A</v>
      </c>
      <c r="S6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21" spans="1:19" x14ac:dyDescent="0.3">
      <c r="A621" s="3">
        <v>42624</v>
      </c>
      <c r="B621" s="3" t="str">
        <f t="shared" si="9"/>
        <v>Q3-2016</v>
      </c>
      <c r="C621" t="s">
        <v>17</v>
      </c>
      <c r="D621">
        <v>37</v>
      </c>
      <c r="E621" t="s">
        <v>6</v>
      </c>
      <c r="F621">
        <v>2016</v>
      </c>
      <c r="G621">
        <v>7.3</v>
      </c>
      <c r="H621">
        <v>17</v>
      </c>
      <c r="I621">
        <v>11.8</v>
      </c>
      <c r="J621">
        <v>1.2</v>
      </c>
      <c r="K621" t="s">
        <v>22</v>
      </c>
      <c r="L621" t="s">
        <v>21</v>
      </c>
      <c r="M621" s="2">
        <v>109125.215</v>
      </c>
      <c r="N621" s="4">
        <v>50.347882009999999</v>
      </c>
      <c r="O621" s="5">
        <f>EnergyDemand__2_18[[#This Row],[Demand]]*EnergyDemand__2_18[[#This Row],[RRP AUD$]]</f>
        <v>5494223.4491358818</v>
      </c>
      <c r="P621" s="57">
        <f>IF(EnergyDemand__2_18[[#This Row],[School Day]]="Y",EnergyDemand__2_18[[#This Row],[Demand]],NA())</f>
        <v>109125.215</v>
      </c>
      <c r="Q621" s="57" t="e">
        <f>IF(EnergyDemand__2_18[[#This Row],[School Day]]="N",EnergyDemand__2_18[[#This Row],[Demand]],NA())</f>
        <v>#N/A</v>
      </c>
      <c r="R621" s="57" t="e">
        <f>IF(EnergyDemand__2_18[[#This Row],[Holiday]]="Y",EnergyDemand__2_18[[#This Row],[Demand]],NA())</f>
        <v>#N/A</v>
      </c>
      <c r="S6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22" spans="1:19" x14ac:dyDescent="0.3">
      <c r="A622" s="3">
        <v>42625</v>
      </c>
      <c r="B622" s="3" t="str">
        <f t="shared" si="9"/>
        <v>Q3-2016</v>
      </c>
      <c r="C622" t="s">
        <v>17</v>
      </c>
      <c r="D622">
        <v>38</v>
      </c>
      <c r="E622" t="s">
        <v>7</v>
      </c>
      <c r="F622">
        <v>2016</v>
      </c>
      <c r="G622">
        <v>9.9</v>
      </c>
      <c r="H622">
        <v>13.6</v>
      </c>
      <c r="I622">
        <v>7</v>
      </c>
      <c r="J622">
        <v>1.6</v>
      </c>
      <c r="K622" t="s">
        <v>22</v>
      </c>
      <c r="L622" t="s">
        <v>21</v>
      </c>
      <c r="M622" s="2">
        <v>130967.28</v>
      </c>
      <c r="N622" s="4">
        <v>68.177203239999997</v>
      </c>
      <c r="O622" s="5">
        <f>EnergyDemand__2_18[[#This Row],[Demand]]*EnergyDemand__2_18[[#This Row],[RRP AUD$]]</f>
        <v>8928982.8663499877</v>
      </c>
      <c r="P622" s="57">
        <f>IF(EnergyDemand__2_18[[#This Row],[School Day]]="Y",EnergyDemand__2_18[[#This Row],[Demand]],NA())</f>
        <v>130967.28</v>
      </c>
      <c r="Q622" s="57" t="e">
        <f>IF(EnergyDemand__2_18[[#This Row],[School Day]]="N",EnergyDemand__2_18[[#This Row],[Demand]],NA())</f>
        <v>#N/A</v>
      </c>
      <c r="R622" s="57" t="e">
        <f>IF(EnergyDemand__2_18[[#This Row],[Holiday]]="Y",EnergyDemand__2_18[[#This Row],[Demand]],NA())</f>
        <v>#N/A</v>
      </c>
      <c r="S622" s="57">
        <f>IF(AND( EnergyDemand__2_18[[#This Row],[Holiday]]="N", EnergyDemand__2_18[[#This Row],[Day ]] &lt;&gt; "Saturday", EnergyDemand__2_18[[#This Row],[Day ]] &lt;&gt; "Sunday"),EnergyDemand__2_18[[#This Row],[Demand]],NA())</f>
        <v>130967.28</v>
      </c>
    </row>
    <row r="623" spans="1:19" x14ac:dyDescent="0.3">
      <c r="A623" s="3">
        <v>42626</v>
      </c>
      <c r="B623" s="3" t="str">
        <f t="shared" si="9"/>
        <v>Q3-2016</v>
      </c>
      <c r="C623" t="s">
        <v>17</v>
      </c>
      <c r="D623">
        <v>38</v>
      </c>
      <c r="E623" t="s">
        <v>8</v>
      </c>
      <c r="F623">
        <v>2016</v>
      </c>
      <c r="G623">
        <v>9.6</v>
      </c>
      <c r="H623">
        <v>14.6</v>
      </c>
      <c r="I623">
        <v>2.8</v>
      </c>
      <c r="J623">
        <v>9</v>
      </c>
      <c r="K623" t="s">
        <v>22</v>
      </c>
      <c r="L623" t="s">
        <v>21</v>
      </c>
      <c r="M623" s="2">
        <v>134720.155</v>
      </c>
      <c r="N623" s="4">
        <v>62.068475560000003</v>
      </c>
      <c r="O623" s="5">
        <f>EnergyDemand__2_18[[#This Row],[Demand]]*EnergyDemand__2_18[[#This Row],[RRP AUD$]]</f>
        <v>8361874.6480569122</v>
      </c>
      <c r="P623" s="57">
        <f>IF(EnergyDemand__2_18[[#This Row],[School Day]]="Y",EnergyDemand__2_18[[#This Row],[Demand]],NA())</f>
        <v>134720.155</v>
      </c>
      <c r="Q623" s="57" t="e">
        <f>IF(EnergyDemand__2_18[[#This Row],[School Day]]="N",EnergyDemand__2_18[[#This Row],[Demand]],NA())</f>
        <v>#N/A</v>
      </c>
      <c r="R623" s="57" t="e">
        <f>IF(EnergyDemand__2_18[[#This Row],[Holiday]]="Y",EnergyDemand__2_18[[#This Row],[Demand]],NA())</f>
        <v>#N/A</v>
      </c>
      <c r="S623" s="57">
        <f>IF(AND( EnergyDemand__2_18[[#This Row],[Holiday]]="N", EnergyDemand__2_18[[#This Row],[Day ]] &lt;&gt; "Saturday", EnergyDemand__2_18[[#This Row],[Day ]] &lt;&gt; "Sunday"),EnergyDemand__2_18[[#This Row],[Demand]],NA())</f>
        <v>134720.155</v>
      </c>
    </row>
    <row r="624" spans="1:19" x14ac:dyDescent="0.3">
      <c r="A624" s="3">
        <v>42627</v>
      </c>
      <c r="B624" s="3" t="str">
        <f t="shared" si="9"/>
        <v>Q3-2016</v>
      </c>
      <c r="C624" t="s">
        <v>17</v>
      </c>
      <c r="D624">
        <v>38</v>
      </c>
      <c r="E624" t="s">
        <v>9</v>
      </c>
      <c r="F624">
        <v>2016</v>
      </c>
      <c r="G624">
        <v>10.5</v>
      </c>
      <c r="H624">
        <v>16.100000000000001</v>
      </c>
      <c r="I624">
        <v>13.2</v>
      </c>
      <c r="J624">
        <v>20.6</v>
      </c>
      <c r="K624" t="s">
        <v>22</v>
      </c>
      <c r="L624" t="s">
        <v>21</v>
      </c>
      <c r="M624" s="2">
        <v>130650.88</v>
      </c>
      <c r="N624" s="4">
        <v>54.840524199999997</v>
      </c>
      <c r="O624" s="5">
        <f>EnergyDemand__2_18[[#This Row],[Demand]]*EnergyDemand__2_18[[#This Row],[RRP AUD$]]</f>
        <v>7164962.7463912955</v>
      </c>
      <c r="P624" s="57">
        <f>IF(EnergyDemand__2_18[[#This Row],[School Day]]="Y",EnergyDemand__2_18[[#This Row],[Demand]],NA())</f>
        <v>130650.88</v>
      </c>
      <c r="Q624" s="57" t="e">
        <f>IF(EnergyDemand__2_18[[#This Row],[School Day]]="N",EnergyDemand__2_18[[#This Row],[Demand]],NA())</f>
        <v>#N/A</v>
      </c>
      <c r="R624" s="57" t="e">
        <f>IF(EnergyDemand__2_18[[#This Row],[Holiday]]="Y",EnergyDemand__2_18[[#This Row],[Demand]],NA())</f>
        <v>#N/A</v>
      </c>
      <c r="S624" s="57">
        <f>IF(AND( EnergyDemand__2_18[[#This Row],[Holiday]]="N", EnergyDemand__2_18[[#This Row],[Day ]] &lt;&gt; "Saturday", EnergyDemand__2_18[[#This Row],[Day ]] &lt;&gt; "Sunday"),EnergyDemand__2_18[[#This Row],[Demand]],NA())</f>
        <v>130650.88</v>
      </c>
    </row>
    <row r="625" spans="1:19" x14ac:dyDescent="0.3">
      <c r="A625" s="3">
        <v>42628</v>
      </c>
      <c r="B625" s="3" t="str">
        <f t="shared" si="9"/>
        <v>Q3-2016</v>
      </c>
      <c r="C625" t="s">
        <v>17</v>
      </c>
      <c r="D625">
        <v>38</v>
      </c>
      <c r="E625" t="s">
        <v>3</v>
      </c>
      <c r="F625">
        <v>2016</v>
      </c>
      <c r="G625">
        <v>8.6999999999999993</v>
      </c>
      <c r="H625">
        <v>14.6</v>
      </c>
      <c r="I625">
        <v>6.9</v>
      </c>
      <c r="J625">
        <v>2</v>
      </c>
      <c r="K625" t="s">
        <v>22</v>
      </c>
      <c r="L625" t="s">
        <v>21</v>
      </c>
      <c r="M625" s="2">
        <v>134234.45000000001</v>
      </c>
      <c r="N625" s="4">
        <v>42.819917580000002</v>
      </c>
      <c r="O625" s="5">
        <f>EnergyDemand__2_18[[#This Row],[Demand]]*EnergyDemand__2_18[[#This Row],[RRP AUD$]]</f>
        <v>5747908.0853966316</v>
      </c>
      <c r="P625" s="57">
        <f>IF(EnergyDemand__2_18[[#This Row],[School Day]]="Y",EnergyDemand__2_18[[#This Row],[Demand]],NA())</f>
        <v>134234.45000000001</v>
      </c>
      <c r="Q625" s="57" t="e">
        <f>IF(EnergyDemand__2_18[[#This Row],[School Day]]="N",EnergyDemand__2_18[[#This Row],[Demand]],NA())</f>
        <v>#N/A</v>
      </c>
      <c r="R625" s="57" t="e">
        <f>IF(EnergyDemand__2_18[[#This Row],[Holiday]]="Y",EnergyDemand__2_18[[#This Row],[Demand]],NA())</f>
        <v>#N/A</v>
      </c>
      <c r="S625" s="57">
        <f>IF(AND( EnergyDemand__2_18[[#This Row],[Holiday]]="N", EnergyDemand__2_18[[#This Row],[Day ]] &lt;&gt; "Saturday", EnergyDemand__2_18[[#This Row],[Day ]] &lt;&gt; "Sunday"),EnergyDemand__2_18[[#This Row],[Demand]],NA())</f>
        <v>134234.45000000001</v>
      </c>
    </row>
    <row r="626" spans="1:19" x14ac:dyDescent="0.3">
      <c r="A626" s="3">
        <v>42629</v>
      </c>
      <c r="B626" s="3" t="str">
        <f t="shared" si="9"/>
        <v>Q3-2016</v>
      </c>
      <c r="C626" t="s">
        <v>17</v>
      </c>
      <c r="D626">
        <v>38</v>
      </c>
      <c r="E626" t="s">
        <v>4</v>
      </c>
      <c r="F626">
        <v>2016</v>
      </c>
      <c r="G626">
        <v>9</v>
      </c>
      <c r="H626">
        <v>15.7</v>
      </c>
      <c r="I626">
        <v>12.5</v>
      </c>
      <c r="J626">
        <v>13.4</v>
      </c>
      <c r="K626" t="s">
        <v>21</v>
      </c>
      <c r="L626" t="s">
        <v>21</v>
      </c>
      <c r="M626" s="2">
        <v>131734.10500000001</v>
      </c>
      <c r="N626" s="4">
        <v>47.043747310000001</v>
      </c>
      <c r="O626" s="5">
        <f>EnergyDemand__2_18[[#This Row],[Demand]]*EnergyDemand__2_18[[#This Row],[RRP AUD$]]</f>
        <v>6197265.9477290083</v>
      </c>
      <c r="P626" s="57" t="e">
        <f>IF(EnergyDemand__2_18[[#This Row],[School Day]]="Y",EnergyDemand__2_18[[#This Row],[Demand]],NA())</f>
        <v>#N/A</v>
      </c>
      <c r="Q626" s="57">
        <f>IF(EnergyDemand__2_18[[#This Row],[School Day]]="N",EnergyDemand__2_18[[#This Row],[Demand]],NA())</f>
        <v>131734.10500000001</v>
      </c>
      <c r="R626" s="57" t="e">
        <f>IF(EnergyDemand__2_18[[#This Row],[Holiday]]="Y",EnergyDemand__2_18[[#This Row],[Demand]],NA())</f>
        <v>#N/A</v>
      </c>
      <c r="S626" s="57">
        <f>IF(AND( EnergyDemand__2_18[[#This Row],[Holiday]]="N", EnergyDemand__2_18[[#This Row],[Day ]] &lt;&gt; "Saturday", EnergyDemand__2_18[[#This Row],[Day ]] &lt;&gt; "Sunday"),EnergyDemand__2_18[[#This Row],[Demand]],NA())</f>
        <v>131734.10500000001</v>
      </c>
    </row>
    <row r="627" spans="1:19" x14ac:dyDescent="0.3">
      <c r="A627" s="3">
        <v>42630</v>
      </c>
      <c r="B627" s="3" t="str">
        <f t="shared" si="9"/>
        <v>Q3-2016</v>
      </c>
      <c r="C627" t="s">
        <v>17</v>
      </c>
      <c r="D627">
        <v>38</v>
      </c>
      <c r="E627" t="s">
        <v>5</v>
      </c>
      <c r="F627">
        <v>2016</v>
      </c>
      <c r="G627">
        <v>11.1</v>
      </c>
      <c r="H627">
        <v>19.8</v>
      </c>
      <c r="I627">
        <v>18.8</v>
      </c>
      <c r="J627">
        <v>0</v>
      </c>
      <c r="K627" t="s">
        <v>21</v>
      </c>
      <c r="L627" t="s">
        <v>21</v>
      </c>
      <c r="M627" s="2">
        <v>106709.54</v>
      </c>
      <c r="N627" s="4">
        <v>36.028691260000002</v>
      </c>
      <c r="O627" s="5">
        <f>EnergyDemand__2_18[[#This Row],[Demand]]*EnergyDemand__2_18[[#This Row],[RRP AUD$]]</f>
        <v>3844605.0711566205</v>
      </c>
      <c r="P627" s="57" t="e">
        <f>IF(EnergyDemand__2_18[[#This Row],[School Day]]="Y",EnergyDemand__2_18[[#This Row],[Demand]],NA())</f>
        <v>#N/A</v>
      </c>
      <c r="Q627" s="57">
        <f>IF(EnergyDemand__2_18[[#This Row],[School Day]]="N",EnergyDemand__2_18[[#This Row],[Demand]],NA())</f>
        <v>106709.54</v>
      </c>
      <c r="R627" s="57" t="e">
        <f>IF(EnergyDemand__2_18[[#This Row],[Holiday]]="Y",EnergyDemand__2_18[[#This Row],[Demand]],NA())</f>
        <v>#N/A</v>
      </c>
      <c r="S6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28" spans="1:19" x14ac:dyDescent="0.3">
      <c r="A628" s="3">
        <v>42631</v>
      </c>
      <c r="B628" s="3" t="str">
        <f t="shared" si="9"/>
        <v>Q3-2016</v>
      </c>
      <c r="C628" t="s">
        <v>17</v>
      </c>
      <c r="D628">
        <v>38</v>
      </c>
      <c r="E628" t="s">
        <v>6</v>
      </c>
      <c r="F628">
        <v>2016</v>
      </c>
      <c r="G628">
        <v>10.8</v>
      </c>
      <c r="H628">
        <v>12.5</v>
      </c>
      <c r="I628">
        <v>5.5</v>
      </c>
      <c r="J628">
        <v>0.4</v>
      </c>
      <c r="K628" t="s">
        <v>21</v>
      </c>
      <c r="L628" t="s">
        <v>21</v>
      </c>
      <c r="M628" s="2">
        <v>110314.625</v>
      </c>
      <c r="N628" s="4">
        <v>48.344866349999997</v>
      </c>
      <c r="O628" s="5">
        <f>EnergyDemand__2_18[[#This Row],[Demand]]*EnergyDemand__2_18[[#This Row],[RRP AUD$]]</f>
        <v>5333145.8020753684</v>
      </c>
      <c r="P628" s="57" t="e">
        <f>IF(EnergyDemand__2_18[[#This Row],[School Day]]="Y",EnergyDemand__2_18[[#This Row],[Demand]],NA())</f>
        <v>#N/A</v>
      </c>
      <c r="Q628" s="57">
        <f>IF(EnergyDemand__2_18[[#This Row],[School Day]]="N",EnergyDemand__2_18[[#This Row],[Demand]],NA())</f>
        <v>110314.625</v>
      </c>
      <c r="R628" s="57" t="e">
        <f>IF(EnergyDemand__2_18[[#This Row],[Holiday]]="Y",EnergyDemand__2_18[[#This Row],[Demand]],NA())</f>
        <v>#N/A</v>
      </c>
      <c r="S6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29" spans="1:19" x14ac:dyDescent="0.3">
      <c r="A629" s="3">
        <v>42632</v>
      </c>
      <c r="B629" s="3" t="str">
        <f t="shared" si="9"/>
        <v>Q3-2016</v>
      </c>
      <c r="C629" t="s">
        <v>17</v>
      </c>
      <c r="D629">
        <v>39</v>
      </c>
      <c r="E629" t="s">
        <v>7</v>
      </c>
      <c r="F629">
        <v>2016</v>
      </c>
      <c r="G629">
        <v>8.5</v>
      </c>
      <c r="H629">
        <v>16.3</v>
      </c>
      <c r="I629">
        <v>16.2</v>
      </c>
      <c r="J629">
        <v>0.2</v>
      </c>
      <c r="K629" t="s">
        <v>21</v>
      </c>
      <c r="L629" t="s">
        <v>21</v>
      </c>
      <c r="M629" s="2">
        <v>127391.09</v>
      </c>
      <c r="N629" s="4">
        <v>56.44254935</v>
      </c>
      <c r="O629" s="5">
        <f>EnergyDemand__2_18[[#This Row],[Demand]]*EnergyDemand__2_18[[#This Row],[RRP AUD$]]</f>
        <v>7190277.8840752915</v>
      </c>
      <c r="P629" s="57" t="e">
        <f>IF(EnergyDemand__2_18[[#This Row],[School Day]]="Y",EnergyDemand__2_18[[#This Row],[Demand]],NA())</f>
        <v>#N/A</v>
      </c>
      <c r="Q629" s="57">
        <f>IF(EnergyDemand__2_18[[#This Row],[School Day]]="N",EnergyDemand__2_18[[#This Row],[Demand]],NA())</f>
        <v>127391.09</v>
      </c>
      <c r="R629" s="57" t="e">
        <f>IF(EnergyDemand__2_18[[#This Row],[Holiday]]="Y",EnergyDemand__2_18[[#This Row],[Demand]],NA())</f>
        <v>#N/A</v>
      </c>
      <c r="S629" s="57">
        <f>IF(AND( EnergyDemand__2_18[[#This Row],[Holiday]]="N", EnergyDemand__2_18[[#This Row],[Day ]] &lt;&gt; "Saturday", EnergyDemand__2_18[[#This Row],[Day ]] &lt;&gt; "Sunday"),EnergyDemand__2_18[[#This Row],[Demand]],NA())</f>
        <v>127391.09</v>
      </c>
    </row>
    <row r="630" spans="1:19" x14ac:dyDescent="0.3">
      <c r="A630" s="3">
        <v>42633</v>
      </c>
      <c r="B630" s="3" t="str">
        <f t="shared" si="9"/>
        <v>Q3-2016</v>
      </c>
      <c r="C630" t="s">
        <v>17</v>
      </c>
      <c r="D630">
        <v>39</v>
      </c>
      <c r="E630" t="s">
        <v>8</v>
      </c>
      <c r="F630">
        <v>2016</v>
      </c>
      <c r="G630">
        <v>9.1</v>
      </c>
      <c r="H630">
        <v>18.8</v>
      </c>
      <c r="I630">
        <v>18.5</v>
      </c>
      <c r="J630">
        <v>0</v>
      </c>
      <c r="K630" t="s">
        <v>21</v>
      </c>
      <c r="L630" t="s">
        <v>21</v>
      </c>
      <c r="M630" s="2">
        <v>122664.30499999999</v>
      </c>
      <c r="N630" s="4">
        <v>43.177379569999999</v>
      </c>
      <c r="O630" s="5">
        <f>EnergyDemand__2_18[[#This Row],[Demand]]*EnergyDemand__2_18[[#This Row],[RRP AUD$]]</f>
        <v>5296323.256675248</v>
      </c>
      <c r="P630" s="57" t="e">
        <f>IF(EnergyDemand__2_18[[#This Row],[School Day]]="Y",EnergyDemand__2_18[[#This Row],[Demand]],NA())</f>
        <v>#N/A</v>
      </c>
      <c r="Q630" s="57">
        <f>IF(EnergyDemand__2_18[[#This Row],[School Day]]="N",EnergyDemand__2_18[[#This Row],[Demand]],NA())</f>
        <v>122664.30499999999</v>
      </c>
      <c r="R630" s="57" t="e">
        <f>IF(EnergyDemand__2_18[[#This Row],[Holiday]]="Y",EnergyDemand__2_18[[#This Row],[Demand]],NA())</f>
        <v>#N/A</v>
      </c>
      <c r="S630" s="57">
        <f>IF(AND( EnergyDemand__2_18[[#This Row],[Holiday]]="N", EnergyDemand__2_18[[#This Row],[Day ]] &lt;&gt; "Saturday", EnergyDemand__2_18[[#This Row],[Day ]] &lt;&gt; "Sunday"),EnergyDemand__2_18[[#This Row],[Demand]],NA())</f>
        <v>122664.30499999999</v>
      </c>
    </row>
    <row r="631" spans="1:19" x14ac:dyDescent="0.3">
      <c r="A631" s="3">
        <v>42634</v>
      </c>
      <c r="B631" s="3" t="str">
        <f t="shared" si="9"/>
        <v>Q3-2016</v>
      </c>
      <c r="C631" t="s">
        <v>17</v>
      </c>
      <c r="D631">
        <v>39</v>
      </c>
      <c r="E631" t="s">
        <v>9</v>
      </c>
      <c r="F631">
        <v>2016</v>
      </c>
      <c r="G631">
        <v>10.9</v>
      </c>
      <c r="H631">
        <v>15.2</v>
      </c>
      <c r="I631">
        <v>8.8000000000000007</v>
      </c>
      <c r="J631">
        <v>1.2</v>
      </c>
      <c r="K631" t="s">
        <v>21</v>
      </c>
      <c r="L631" t="s">
        <v>21</v>
      </c>
      <c r="M631" s="2">
        <v>127208.57</v>
      </c>
      <c r="N631" s="4">
        <v>52.28283459</v>
      </c>
      <c r="O631" s="5">
        <f>EnergyDemand__2_18[[#This Row],[Demand]]*EnergyDemand__2_18[[#This Row],[RRP AUD$]]</f>
        <v>6650824.6237404365</v>
      </c>
      <c r="P631" s="57" t="e">
        <f>IF(EnergyDemand__2_18[[#This Row],[School Day]]="Y",EnergyDemand__2_18[[#This Row],[Demand]],NA())</f>
        <v>#N/A</v>
      </c>
      <c r="Q631" s="57">
        <f>IF(EnergyDemand__2_18[[#This Row],[School Day]]="N",EnergyDemand__2_18[[#This Row],[Demand]],NA())</f>
        <v>127208.57</v>
      </c>
      <c r="R631" s="57" t="e">
        <f>IF(EnergyDemand__2_18[[#This Row],[Holiday]]="Y",EnergyDemand__2_18[[#This Row],[Demand]],NA())</f>
        <v>#N/A</v>
      </c>
      <c r="S631" s="57">
        <f>IF(AND( EnergyDemand__2_18[[#This Row],[Holiday]]="N", EnergyDemand__2_18[[#This Row],[Day ]] &lt;&gt; "Saturday", EnergyDemand__2_18[[#This Row],[Day ]] &lt;&gt; "Sunday"),EnergyDemand__2_18[[#This Row],[Demand]],NA())</f>
        <v>127208.57</v>
      </c>
    </row>
    <row r="632" spans="1:19" x14ac:dyDescent="0.3">
      <c r="A632" s="3">
        <v>42635</v>
      </c>
      <c r="B632" s="3" t="str">
        <f t="shared" si="9"/>
        <v>Q3-2016</v>
      </c>
      <c r="C632" t="s">
        <v>17</v>
      </c>
      <c r="D632">
        <v>39</v>
      </c>
      <c r="E632" t="s">
        <v>3</v>
      </c>
      <c r="F632">
        <v>2016</v>
      </c>
      <c r="G632">
        <v>9.6</v>
      </c>
      <c r="H632">
        <v>13.4</v>
      </c>
      <c r="I632">
        <v>9.9</v>
      </c>
      <c r="J632">
        <v>1.2</v>
      </c>
      <c r="K632" t="s">
        <v>21</v>
      </c>
      <c r="L632" t="s">
        <v>21</v>
      </c>
      <c r="M632" s="2">
        <v>131357.34</v>
      </c>
      <c r="N632" s="4">
        <v>55.701872710000004</v>
      </c>
      <c r="O632" s="5">
        <f>EnergyDemand__2_18[[#This Row],[Demand]]*EnergyDemand__2_18[[#This Row],[RRP AUD$]]</f>
        <v>7316849.8322041919</v>
      </c>
      <c r="P632" s="57" t="e">
        <f>IF(EnergyDemand__2_18[[#This Row],[School Day]]="Y",EnergyDemand__2_18[[#This Row],[Demand]],NA())</f>
        <v>#N/A</v>
      </c>
      <c r="Q632" s="57">
        <f>IF(EnergyDemand__2_18[[#This Row],[School Day]]="N",EnergyDemand__2_18[[#This Row],[Demand]],NA())</f>
        <v>131357.34</v>
      </c>
      <c r="R632" s="57" t="e">
        <f>IF(EnergyDemand__2_18[[#This Row],[Holiday]]="Y",EnergyDemand__2_18[[#This Row],[Demand]],NA())</f>
        <v>#N/A</v>
      </c>
      <c r="S632" s="57">
        <f>IF(AND( EnergyDemand__2_18[[#This Row],[Holiday]]="N", EnergyDemand__2_18[[#This Row],[Day ]] &lt;&gt; "Saturday", EnergyDemand__2_18[[#This Row],[Day ]] &lt;&gt; "Sunday"),EnergyDemand__2_18[[#This Row],[Demand]],NA())</f>
        <v>131357.34</v>
      </c>
    </row>
    <row r="633" spans="1:19" x14ac:dyDescent="0.3">
      <c r="A633" s="3">
        <v>42636</v>
      </c>
      <c r="B633" s="3" t="str">
        <f t="shared" si="9"/>
        <v>Q3-2016</v>
      </c>
      <c r="C633" t="s">
        <v>17</v>
      </c>
      <c r="D633">
        <v>39</v>
      </c>
      <c r="E633" t="s">
        <v>4</v>
      </c>
      <c r="F633">
        <v>2016</v>
      </c>
      <c r="G633">
        <v>9.8000000000000007</v>
      </c>
      <c r="H633">
        <v>16.5</v>
      </c>
      <c r="I633">
        <v>16.5</v>
      </c>
      <c r="J633">
        <v>0.6</v>
      </c>
      <c r="K633" t="s">
        <v>21</v>
      </c>
      <c r="L633" t="s">
        <v>21</v>
      </c>
      <c r="M633" s="2">
        <v>127420.43</v>
      </c>
      <c r="N633" s="4">
        <v>46.538703269999999</v>
      </c>
      <c r="O633" s="5">
        <f>EnergyDemand__2_18[[#This Row],[Demand]]*EnergyDemand__2_18[[#This Row],[RRP AUD$]]</f>
        <v>5929981.5823058058</v>
      </c>
      <c r="P633" s="57" t="e">
        <f>IF(EnergyDemand__2_18[[#This Row],[School Day]]="Y",EnergyDemand__2_18[[#This Row],[Demand]],NA())</f>
        <v>#N/A</v>
      </c>
      <c r="Q633" s="57">
        <f>IF(EnergyDemand__2_18[[#This Row],[School Day]]="N",EnergyDemand__2_18[[#This Row],[Demand]],NA())</f>
        <v>127420.43</v>
      </c>
      <c r="R633" s="57" t="e">
        <f>IF(EnergyDemand__2_18[[#This Row],[Holiday]]="Y",EnergyDemand__2_18[[#This Row],[Demand]],NA())</f>
        <v>#N/A</v>
      </c>
      <c r="S633" s="57">
        <f>IF(AND( EnergyDemand__2_18[[#This Row],[Holiday]]="N", EnergyDemand__2_18[[#This Row],[Day ]] &lt;&gt; "Saturday", EnergyDemand__2_18[[#This Row],[Day ]] &lt;&gt; "Sunday"),EnergyDemand__2_18[[#This Row],[Demand]],NA())</f>
        <v>127420.43</v>
      </c>
    </row>
    <row r="634" spans="1:19" x14ac:dyDescent="0.3">
      <c r="A634" s="3">
        <v>42637</v>
      </c>
      <c r="B634" s="3" t="str">
        <f t="shared" si="9"/>
        <v>Q3-2016</v>
      </c>
      <c r="C634" t="s">
        <v>17</v>
      </c>
      <c r="D634">
        <v>39</v>
      </c>
      <c r="E634" t="s">
        <v>5</v>
      </c>
      <c r="F634">
        <v>2016</v>
      </c>
      <c r="G634">
        <v>10</v>
      </c>
      <c r="H634">
        <v>20.100000000000001</v>
      </c>
      <c r="I634">
        <v>18.399999999999999</v>
      </c>
      <c r="J634">
        <v>0</v>
      </c>
      <c r="K634" t="s">
        <v>21</v>
      </c>
      <c r="L634" t="s">
        <v>21</v>
      </c>
      <c r="M634" s="2">
        <v>106776.27499999999</v>
      </c>
      <c r="N634" s="4">
        <v>43.556599820000002</v>
      </c>
      <c r="O634" s="5">
        <f>EnergyDemand__2_18[[#This Row],[Demand]]*EnergyDemand__2_18[[#This Row],[RRP AUD$]]</f>
        <v>4650811.4804452704</v>
      </c>
      <c r="P634" s="57" t="e">
        <f>IF(EnergyDemand__2_18[[#This Row],[School Day]]="Y",EnergyDemand__2_18[[#This Row],[Demand]],NA())</f>
        <v>#N/A</v>
      </c>
      <c r="Q634" s="57">
        <f>IF(EnergyDemand__2_18[[#This Row],[School Day]]="N",EnergyDemand__2_18[[#This Row],[Demand]],NA())</f>
        <v>106776.27499999999</v>
      </c>
      <c r="R634" s="57" t="e">
        <f>IF(EnergyDemand__2_18[[#This Row],[Holiday]]="Y",EnergyDemand__2_18[[#This Row],[Demand]],NA())</f>
        <v>#N/A</v>
      </c>
      <c r="S6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35" spans="1:19" x14ac:dyDescent="0.3">
      <c r="A635" s="3">
        <v>42638</v>
      </c>
      <c r="B635" s="3" t="str">
        <f t="shared" si="9"/>
        <v>Q3-2016</v>
      </c>
      <c r="C635" t="s">
        <v>17</v>
      </c>
      <c r="D635">
        <v>39</v>
      </c>
      <c r="E635" t="s">
        <v>6</v>
      </c>
      <c r="F635">
        <v>2016</v>
      </c>
      <c r="G635">
        <v>9.5</v>
      </c>
      <c r="H635">
        <v>14.7</v>
      </c>
      <c r="I635">
        <v>17.100000000000001</v>
      </c>
      <c r="J635">
        <v>5.8</v>
      </c>
      <c r="K635" t="s">
        <v>21</v>
      </c>
      <c r="L635" t="s">
        <v>21</v>
      </c>
      <c r="M635" s="2">
        <v>105931.55499999999</v>
      </c>
      <c r="N635" s="4">
        <v>37.698479470000002</v>
      </c>
      <c r="O635" s="5">
        <f>EnergyDemand__2_18[[#This Row],[Demand]]*EnergyDemand__2_18[[#This Row],[RRP AUD$]]</f>
        <v>3993458.5513926758</v>
      </c>
      <c r="P635" s="57" t="e">
        <f>IF(EnergyDemand__2_18[[#This Row],[School Day]]="Y",EnergyDemand__2_18[[#This Row],[Demand]],NA())</f>
        <v>#N/A</v>
      </c>
      <c r="Q635" s="57">
        <f>IF(EnergyDemand__2_18[[#This Row],[School Day]]="N",EnergyDemand__2_18[[#This Row],[Demand]],NA())</f>
        <v>105931.55499999999</v>
      </c>
      <c r="R635" s="57" t="e">
        <f>IF(EnergyDemand__2_18[[#This Row],[Holiday]]="Y",EnergyDemand__2_18[[#This Row],[Demand]],NA())</f>
        <v>#N/A</v>
      </c>
      <c r="S6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36" spans="1:19" x14ac:dyDescent="0.3">
      <c r="A636" s="3">
        <v>42639</v>
      </c>
      <c r="B636" s="3" t="str">
        <f t="shared" si="9"/>
        <v>Q3-2016</v>
      </c>
      <c r="C636" t="s">
        <v>17</v>
      </c>
      <c r="D636">
        <v>40</v>
      </c>
      <c r="E636" t="s">
        <v>7</v>
      </c>
      <c r="F636">
        <v>2016</v>
      </c>
      <c r="G636">
        <v>8.1</v>
      </c>
      <c r="H636">
        <v>16.899999999999999</v>
      </c>
      <c r="I636">
        <v>13.6</v>
      </c>
      <c r="J636">
        <v>0.6</v>
      </c>
      <c r="K636" t="s">
        <v>21</v>
      </c>
      <c r="L636" t="s">
        <v>21</v>
      </c>
      <c r="M636" s="2">
        <v>124343.19</v>
      </c>
      <c r="N636" s="4">
        <v>47.67147027</v>
      </c>
      <c r="O636" s="5">
        <f>EnergyDemand__2_18[[#This Row],[Demand]]*EnergyDemand__2_18[[#This Row],[RRP AUD$]]</f>
        <v>5927622.6853619618</v>
      </c>
      <c r="P636" s="57" t="e">
        <f>IF(EnergyDemand__2_18[[#This Row],[School Day]]="Y",EnergyDemand__2_18[[#This Row],[Demand]],NA())</f>
        <v>#N/A</v>
      </c>
      <c r="Q636" s="57">
        <f>IF(EnergyDemand__2_18[[#This Row],[School Day]]="N",EnergyDemand__2_18[[#This Row],[Demand]],NA())</f>
        <v>124343.19</v>
      </c>
      <c r="R636" s="57" t="e">
        <f>IF(EnergyDemand__2_18[[#This Row],[Holiday]]="Y",EnergyDemand__2_18[[#This Row],[Demand]],NA())</f>
        <v>#N/A</v>
      </c>
      <c r="S636" s="57">
        <f>IF(AND( EnergyDemand__2_18[[#This Row],[Holiday]]="N", EnergyDemand__2_18[[#This Row],[Day ]] &lt;&gt; "Saturday", EnergyDemand__2_18[[#This Row],[Day ]] &lt;&gt; "Sunday"),EnergyDemand__2_18[[#This Row],[Demand]],NA())</f>
        <v>124343.19</v>
      </c>
    </row>
    <row r="637" spans="1:19" x14ac:dyDescent="0.3">
      <c r="A637" s="3">
        <v>42640</v>
      </c>
      <c r="B637" s="3" t="str">
        <f t="shared" si="9"/>
        <v>Q3-2016</v>
      </c>
      <c r="C637" t="s">
        <v>17</v>
      </c>
      <c r="D637">
        <v>40</v>
      </c>
      <c r="E637" t="s">
        <v>8</v>
      </c>
      <c r="F637">
        <v>2016</v>
      </c>
      <c r="G637">
        <v>7.4</v>
      </c>
      <c r="H637">
        <v>14.8</v>
      </c>
      <c r="I637">
        <v>13.4</v>
      </c>
      <c r="J637">
        <v>12.6</v>
      </c>
      <c r="K637" t="s">
        <v>21</v>
      </c>
      <c r="L637" t="s">
        <v>21</v>
      </c>
      <c r="M637" s="2">
        <v>126888.77</v>
      </c>
      <c r="N637" s="4">
        <v>49.794504430000003</v>
      </c>
      <c r="O637" s="5">
        <f>EnergyDemand__2_18[[#This Row],[Demand]]*EnergyDemand__2_18[[#This Row],[RRP AUD$]]</f>
        <v>6318363.4198822519</v>
      </c>
      <c r="P637" s="57" t="e">
        <f>IF(EnergyDemand__2_18[[#This Row],[School Day]]="Y",EnergyDemand__2_18[[#This Row],[Demand]],NA())</f>
        <v>#N/A</v>
      </c>
      <c r="Q637" s="57">
        <f>IF(EnergyDemand__2_18[[#This Row],[School Day]]="N",EnergyDemand__2_18[[#This Row],[Demand]],NA())</f>
        <v>126888.77</v>
      </c>
      <c r="R637" s="57" t="e">
        <f>IF(EnergyDemand__2_18[[#This Row],[Holiday]]="Y",EnergyDemand__2_18[[#This Row],[Demand]],NA())</f>
        <v>#N/A</v>
      </c>
      <c r="S637" s="57">
        <f>IF(AND( EnergyDemand__2_18[[#This Row],[Holiday]]="N", EnergyDemand__2_18[[#This Row],[Day ]] &lt;&gt; "Saturday", EnergyDemand__2_18[[#This Row],[Day ]] &lt;&gt; "Sunday"),EnergyDemand__2_18[[#This Row],[Demand]],NA())</f>
        <v>126888.77</v>
      </c>
    </row>
    <row r="638" spans="1:19" x14ac:dyDescent="0.3">
      <c r="A638" s="3">
        <v>42641</v>
      </c>
      <c r="B638" s="3" t="str">
        <f t="shared" si="9"/>
        <v>Q3-2016</v>
      </c>
      <c r="C638" t="s">
        <v>17</v>
      </c>
      <c r="D638">
        <v>40</v>
      </c>
      <c r="E638" t="s">
        <v>9</v>
      </c>
      <c r="F638">
        <v>2016</v>
      </c>
      <c r="G638">
        <v>7.5</v>
      </c>
      <c r="H638">
        <v>19.3</v>
      </c>
      <c r="I638">
        <v>19.600000000000001</v>
      </c>
      <c r="J638">
        <v>2.2000000000000002</v>
      </c>
      <c r="K638" t="s">
        <v>21</v>
      </c>
      <c r="L638" t="s">
        <v>21</v>
      </c>
      <c r="M638" s="2">
        <v>121143.25</v>
      </c>
      <c r="N638" s="4">
        <v>32.431714720000002</v>
      </c>
      <c r="O638" s="5">
        <f>EnergyDemand__2_18[[#This Row],[Demand]]*EnergyDemand__2_18[[#This Row],[RRP AUD$]]</f>
        <v>3928883.3242536401</v>
      </c>
      <c r="P638" s="57" t="e">
        <f>IF(EnergyDemand__2_18[[#This Row],[School Day]]="Y",EnergyDemand__2_18[[#This Row],[Demand]],NA())</f>
        <v>#N/A</v>
      </c>
      <c r="Q638" s="57">
        <f>IF(EnergyDemand__2_18[[#This Row],[School Day]]="N",EnergyDemand__2_18[[#This Row],[Demand]],NA())</f>
        <v>121143.25</v>
      </c>
      <c r="R638" s="57" t="e">
        <f>IF(EnergyDemand__2_18[[#This Row],[Holiday]]="Y",EnergyDemand__2_18[[#This Row],[Demand]],NA())</f>
        <v>#N/A</v>
      </c>
      <c r="S638" s="57">
        <f>IF(AND( EnergyDemand__2_18[[#This Row],[Holiday]]="N", EnergyDemand__2_18[[#This Row],[Day ]] &lt;&gt; "Saturday", EnergyDemand__2_18[[#This Row],[Day ]] &lt;&gt; "Sunday"),EnergyDemand__2_18[[#This Row],[Demand]],NA())</f>
        <v>121143.25</v>
      </c>
    </row>
    <row r="639" spans="1:19" x14ac:dyDescent="0.3">
      <c r="A639" s="3">
        <v>42642</v>
      </c>
      <c r="B639" s="3" t="str">
        <f t="shared" si="9"/>
        <v>Q3-2016</v>
      </c>
      <c r="C639" t="s">
        <v>17</v>
      </c>
      <c r="D639">
        <v>40</v>
      </c>
      <c r="E639" t="s">
        <v>3</v>
      </c>
      <c r="F639">
        <v>2016</v>
      </c>
      <c r="G639">
        <v>12.5</v>
      </c>
      <c r="H639">
        <v>16.7</v>
      </c>
      <c r="I639">
        <v>16.2</v>
      </c>
      <c r="J639">
        <v>1.8</v>
      </c>
      <c r="K639" t="s">
        <v>21</v>
      </c>
      <c r="L639" t="s">
        <v>21</v>
      </c>
      <c r="M639" s="2">
        <v>122858.49</v>
      </c>
      <c r="N639" s="4">
        <v>37.596001049999998</v>
      </c>
      <c r="O639" s="5">
        <f>EnergyDemand__2_18[[#This Row],[Demand]]*EnergyDemand__2_18[[#This Row],[RRP AUD$]]</f>
        <v>4618987.9190414147</v>
      </c>
      <c r="P639" s="57" t="e">
        <f>IF(EnergyDemand__2_18[[#This Row],[School Day]]="Y",EnergyDemand__2_18[[#This Row],[Demand]],NA())</f>
        <v>#N/A</v>
      </c>
      <c r="Q639" s="57">
        <f>IF(EnergyDemand__2_18[[#This Row],[School Day]]="N",EnergyDemand__2_18[[#This Row],[Demand]],NA())</f>
        <v>122858.49</v>
      </c>
      <c r="R639" s="57" t="e">
        <f>IF(EnergyDemand__2_18[[#This Row],[Holiday]]="Y",EnergyDemand__2_18[[#This Row],[Demand]],NA())</f>
        <v>#N/A</v>
      </c>
      <c r="S639" s="57">
        <f>IF(AND( EnergyDemand__2_18[[#This Row],[Holiday]]="N", EnergyDemand__2_18[[#This Row],[Day ]] &lt;&gt; "Saturday", EnergyDemand__2_18[[#This Row],[Day ]] &lt;&gt; "Sunday"),EnergyDemand__2_18[[#This Row],[Demand]],NA())</f>
        <v>122858.49</v>
      </c>
    </row>
    <row r="640" spans="1:19" x14ac:dyDescent="0.3">
      <c r="A640" s="3">
        <v>42643</v>
      </c>
      <c r="B640" s="3" t="str">
        <f t="shared" si="9"/>
        <v>Q3-2016</v>
      </c>
      <c r="C640" t="s">
        <v>17</v>
      </c>
      <c r="D640">
        <v>40</v>
      </c>
      <c r="E640" t="s">
        <v>4</v>
      </c>
      <c r="F640">
        <v>2016</v>
      </c>
      <c r="G640">
        <v>9.3000000000000007</v>
      </c>
      <c r="H640">
        <v>16.399999999999999</v>
      </c>
      <c r="I640">
        <v>16.600000000000001</v>
      </c>
      <c r="J640">
        <v>2</v>
      </c>
      <c r="K640" t="s">
        <v>21</v>
      </c>
      <c r="L640" t="s">
        <v>22</v>
      </c>
      <c r="M640" s="2">
        <v>113439.77499999999</v>
      </c>
      <c r="N640" s="4">
        <v>33.063692619999998</v>
      </c>
      <c r="O640" s="5">
        <f>EnergyDemand__2_18[[#This Row],[Demand]]*EnergyDemand__2_18[[#This Row],[RRP AUD$]]</f>
        <v>3750737.8514819602</v>
      </c>
      <c r="P640" s="57" t="e">
        <f>IF(EnergyDemand__2_18[[#This Row],[School Day]]="Y",EnergyDemand__2_18[[#This Row],[Demand]],NA())</f>
        <v>#N/A</v>
      </c>
      <c r="Q640" s="57">
        <f>IF(EnergyDemand__2_18[[#This Row],[School Day]]="N",EnergyDemand__2_18[[#This Row],[Demand]],NA())</f>
        <v>113439.77499999999</v>
      </c>
      <c r="R640" s="57">
        <f>IF(EnergyDemand__2_18[[#This Row],[Holiday]]="Y",EnergyDemand__2_18[[#This Row],[Demand]],NA())</f>
        <v>113439.77499999999</v>
      </c>
      <c r="S6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41" spans="1:19" x14ac:dyDescent="0.3">
      <c r="A641" s="3">
        <v>42644</v>
      </c>
      <c r="B641" s="3" t="str">
        <f t="shared" si="9"/>
        <v>Q4-2016</v>
      </c>
      <c r="C641" t="s">
        <v>18</v>
      </c>
      <c r="D641">
        <v>40</v>
      </c>
      <c r="E641" t="s">
        <v>5</v>
      </c>
      <c r="F641">
        <v>2016</v>
      </c>
      <c r="G641">
        <v>11.6</v>
      </c>
      <c r="H641">
        <v>18.600000000000001</v>
      </c>
      <c r="I641">
        <v>11.9</v>
      </c>
      <c r="J641">
        <v>1.6</v>
      </c>
      <c r="K641" t="s">
        <v>21</v>
      </c>
      <c r="L641" t="s">
        <v>21</v>
      </c>
      <c r="M641" s="2">
        <v>109181.26</v>
      </c>
      <c r="N641" s="4">
        <v>20.48609587</v>
      </c>
      <c r="O641" s="5">
        <f>EnergyDemand__2_18[[#This Row],[Demand]]*EnergyDemand__2_18[[#This Row],[RRP AUD$]]</f>
        <v>2236697.7595673962</v>
      </c>
      <c r="P641" s="57" t="e">
        <f>IF(EnergyDemand__2_18[[#This Row],[School Day]]="Y",EnergyDemand__2_18[[#This Row],[Demand]],NA())</f>
        <v>#N/A</v>
      </c>
      <c r="Q641" s="57">
        <f>IF(EnergyDemand__2_18[[#This Row],[School Day]]="N",EnergyDemand__2_18[[#This Row],[Demand]],NA())</f>
        <v>109181.26</v>
      </c>
      <c r="R641" s="57" t="e">
        <f>IF(EnergyDemand__2_18[[#This Row],[Holiday]]="Y",EnergyDemand__2_18[[#This Row],[Demand]],NA())</f>
        <v>#N/A</v>
      </c>
      <c r="S6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42" spans="1:19" x14ac:dyDescent="0.3">
      <c r="A642" s="3">
        <v>42645</v>
      </c>
      <c r="B642" s="3" t="str">
        <f t="shared" ref="B642:B705" si="10">"Q" &amp;INT((MONTH(A642)+2)/3) &amp; "-" &amp; YEAR(A642)</f>
        <v>Q4-2016</v>
      </c>
      <c r="C642" t="s">
        <v>18</v>
      </c>
      <c r="D642">
        <v>40</v>
      </c>
      <c r="E642" t="s">
        <v>6</v>
      </c>
      <c r="F642">
        <v>2016</v>
      </c>
      <c r="G642">
        <v>12.1</v>
      </c>
      <c r="H642">
        <v>24</v>
      </c>
      <c r="I642">
        <v>18.7</v>
      </c>
      <c r="J642">
        <v>0</v>
      </c>
      <c r="K642" t="s">
        <v>21</v>
      </c>
      <c r="L642" t="s">
        <v>21</v>
      </c>
      <c r="M642" s="2">
        <v>97992.93</v>
      </c>
      <c r="N642" s="4">
        <v>13.656870189999999</v>
      </c>
      <c r="O642" s="5">
        <f>EnergyDemand__2_18[[#This Row],[Demand]]*EnergyDemand__2_18[[#This Row],[RRP AUD$]]</f>
        <v>1338276.7245477566</v>
      </c>
      <c r="P642" s="57" t="e">
        <f>IF(EnergyDemand__2_18[[#This Row],[School Day]]="Y",EnergyDemand__2_18[[#This Row],[Demand]],NA())</f>
        <v>#N/A</v>
      </c>
      <c r="Q642" s="57">
        <f>IF(EnergyDemand__2_18[[#This Row],[School Day]]="N",EnergyDemand__2_18[[#This Row],[Demand]],NA())</f>
        <v>97992.93</v>
      </c>
      <c r="R642" s="57" t="e">
        <f>IF(EnergyDemand__2_18[[#This Row],[Holiday]]="Y",EnergyDemand__2_18[[#This Row],[Demand]],NA())</f>
        <v>#N/A</v>
      </c>
      <c r="S6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43" spans="1:19" x14ac:dyDescent="0.3">
      <c r="A643" s="3">
        <v>42646</v>
      </c>
      <c r="B643" s="3" t="str">
        <f t="shared" si="10"/>
        <v>Q4-2016</v>
      </c>
      <c r="C643" t="s">
        <v>18</v>
      </c>
      <c r="D643">
        <v>41</v>
      </c>
      <c r="E643" t="s">
        <v>7</v>
      </c>
      <c r="F643">
        <v>2016</v>
      </c>
      <c r="G643">
        <v>11.1</v>
      </c>
      <c r="H643">
        <v>15.9</v>
      </c>
      <c r="I643">
        <v>13.7</v>
      </c>
      <c r="J643">
        <v>9.1999999999999993</v>
      </c>
      <c r="K643" t="s">
        <v>21</v>
      </c>
      <c r="L643" t="s">
        <v>21</v>
      </c>
      <c r="M643" s="2">
        <v>115839.01</v>
      </c>
      <c r="N643" s="4">
        <v>21.601743630000001</v>
      </c>
      <c r="O643" s="5">
        <f>EnergyDemand__2_18[[#This Row],[Demand]]*EnergyDemand__2_18[[#This Row],[RRP AUD$]]</f>
        <v>2502324.5963730062</v>
      </c>
      <c r="P643" s="57" t="e">
        <f>IF(EnergyDemand__2_18[[#This Row],[School Day]]="Y",EnergyDemand__2_18[[#This Row],[Demand]],NA())</f>
        <v>#N/A</v>
      </c>
      <c r="Q643" s="57">
        <f>IF(EnergyDemand__2_18[[#This Row],[School Day]]="N",EnergyDemand__2_18[[#This Row],[Demand]],NA())</f>
        <v>115839.01</v>
      </c>
      <c r="R643" s="57" t="e">
        <f>IF(EnergyDemand__2_18[[#This Row],[Holiday]]="Y",EnergyDemand__2_18[[#This Row],[Demand]],NA())</f>
        <v>#N/A</v>
      </c>
      <c r="S643" s="57">
        <f>IF(AND( EnergyDemand__2_18[[#This Row],[Holiday]]="N", EnergyDemand__2_18[[#This Row],[Day ]] &lt;&gt; "Saturday", EnergyDemand__2_18[[#This Row],[Day ]] &lt;&gt; "Sunday"),EnergyDemand__2_18[[#This Row],[Demand]],NA())</f>
        <v>115839.01</v>
      </c>
    </row>
    <row r="644" spans="1:19" x14ac:dyDescent="0.3">
      <c r="A644" s="3">
        <v>42647</v>
      </c>
      <c r="B644" s="3" t="str">
        <f t="shared" si="10"/>
        <v>Q4-2016</v>
      </c>
      <c r="C644" t="s">
        <v>18</v>
      </c>
      <c r="D644">
        <v>41</v>
      </c>
      <c r="E644" t="s">
        <v>8</v>
      </c>
      <c r="F644">
        <v>2016</v>
      </c>
      <c r="G644">
        <v>10.6</v>
      </c>
      <c r="H644">
        <v>17.100000000000001</v>
      </c>
      <c r="I644">
        <v>13.2</v>
      </c>
      <c r="J644">
        <v>2</v>
      </c>
      <c r="K644" t="s">
        <v>22</v>
      </c>
      <c r="L644" t="s">
        <v>21</v>
      </c>
      <c r="M644" s="2">
        <v>124089.47</v>
      </c>
      <c r="N644" s="4">
        <v>23.001781319999999</v>
      </c>
      <c r="O644" s="5">
        <f>EnergyDemand__2_18[[#This Row],[Demand]]*EnergyDemand__2_18[[#This Row],[RRP AUD$]]</f>
        <v>2854278.8530547004</v>
      </c>
      <c r="P644" s="57">
        <f>IF(EnergyDemand__2_18[[#This Row],[School Day]]="Y",EnergyDemand__2_18[[#This Row],[Demand]],NA())</f>
        <v>124089.47</v>
      </c>
      <c r="Q644" s="57" t="e">
        <f>IF(EnergyDemand__2_18[[#This Row],[School Day]]="N",EnergyDemand__2_18[[#This Row],[Demand]],NA())</f>
        <v>#N/A</v>
      </c>
      <c r="R644" s="57" t="e">
        <f>IF(EnergyDemand__2_18[[#This Row],[Holiday]]="Y",EnergyDemand__2_18[[#This Row],[Demand]],NA())</f>
        <v>#N/A</v>
      </c>
      <c r="S644" s="57">
        <f>IF(AND( EnergyDemand__2_18[[#This Row],[Holiday]]="N", EnergyDemand__2_18[[#This Row],[Day ]] &lt;&gt; "Saturday", EnergyDemand__2_18[[#This Row],[Day ]] &lt;&gt; "Sunday"),EnergyDemand__2_18[[#This Row],[Demand]],NA())</f>
        <v>124089.47</v>
      </c>
    </row>
    <row r="645" spans="1:19" x14ac:dyDescent="0.3">
      <c r="A645" s="3">
        <v>42648</v>
      </c>
      <c r="B645" s="3" t="str">
        <f t="shared" si="10"/>
        <v>Q4-2016</v>
      </c>
      <c r="C645" t="s">
        <v>18</v>
      </c>
      <c r="D645">
        <v>41</v>
      </c>
      <c r="E645" t="s">
        <v>9</v>
      </c>
      <c r="F645">
        <v>2016</v>
      </c>
      <c r="G645">
        <v>8</v>
      </c>
      <c r="H645">
        <v>17.100000000000001</v>
      </c>
      <c r="I645">
        <v>7.5</v>
      </c>
      <c r="J645">
        <v>2.8</v>
      </c>
      <c r="K645" t="s">
        <v>22</v>
      </c>
      <c r="L645" t="s">
        <v>21</v>
      </c>
      <c r="M645" s="2">
        <v>128558.38499999999</v>
      </c>
      <c r="N645" s="4">
        <v>41.115132719999998</v>
      </c>
      <c r="O645" s="5">
        <f>EnergyDemand__2_18[[#This Row],[Demand]]*EnergyDemand__2_18[[#This Row],[RRP AUD$]]</f>
        <v>5285695.0615438567</v>
      </c>
      <c r="P645" s="57">
        <f>IF(EnergyDemand__2_18[[#This Row],[School Day]]="Y",EnergyDemand__2_18[[#This Row],[Demand]],NA())</f>
        <v>128558.38499999999</v>
      </c>
      <c r="Q645" s="57" t="e">
        <f>IF(EnergyDemand__2_18[[#This Row],[School Day]]="N",EnergyDemand__2_18[[#This Row],[Demand]],NA())</f>
        <v>#N/A</v>
      </c>
      <c r="R645" s="57" t="e">
        <f>IF(EnergyDemand__2_18[[#This Row],[Holiday]]="Y",EnergyDemand__2_18[[#This Row],[Demand]],NA())</f>
        <v>#N/A</v>
      </c>
      <c r="S645" s="57">
        <f>IF(AND( EnergyDemand__2_18[[#This Row],[Holiday]]="N", EnergyDemand__2_18[[#This Row],[Day ]] &lt;&gt; "Saturday", EnergyDemand__2_18[[#This Row],[Day ]] &lt;&gt; "Sunday"),EnergyDemand__2_18[[#This Row],[Demand]],NA())</f>
        <v>128558.38499999999</v>
      </c>
    </row>
    <row r="646" spans="1:19" x14ac:dyDescent="0.3">
      <c r="A646" s="3">
        <v>42649</v>
      </c>
      <c r="B646" s="3" t="str">
        <f t="shared" si="10"/>
        <v>Q4-2016</v>
      </c>
      <c r="C646" t="s">
        <v>18</v>
      </c>
      <c r="D646">
        <v>41</v>
      </c>
      <c r="E646" t="s">
        <v>3</v>
      </c>
      <c r="F646">
        <v>2016</v>
      </c>
      <c r="G646">
        <v>9.6999999999999993</v>
      </c>
      <c r="H646">
        <v>27.2</v>
      </c>
      <c r="I646">
        <v>22.6</v>
      </c>
      <c r="J646">
        <v>0</v>
      </c>
      <c r="K646" t="s">
        <v>22</v>
      </c>
      <c r="L646" t="s">
        <v>21</v>
      </c>
      <c r="M646" s="2">
        <v>115898.54</v>
      </c>
      <c r="N646" s="4">
        <v>30.189572800000001</v>
      </c>
      <c r="O646" s="5">
        <f>EnergyDemand__2_18[[#This Row],[Demand]]*EnergyDemand__2_18[[#This Row],[RRP AUD$]]</f>
        <v>3498927.410743712</v>
      </c>
      <c r="P646" s="57">
        <f>IF(EnergyDemand__2_18[[#This Row],[School Day]]="Y",EnergyDemand__2_18[[#This Row],[Demand]],NA())</f>
        <v>115898.54</v>
      </c>
      <c r="Q646" s="57" t="e">
        <f>IF(EnergyDemand__2_18[[#This Row],[School Day]]="N",EnergyDemand__2_18[[#This Row],[Demand]],NA())</f>
        <v>#N/A</v>
      </c>
      <c r="R646" s="57" t="e">
        <f>IF(EnergyDemand__2_18[[#This Row],[Holiday]]="Y",EnergyDemand__2_18[[#This Row],[Demand]],NA())</f>
        <v>#N/A</v>
      </c>
      <c r="S646" s="57">
        <f>IF(AND( EnergyDemand__2_18[[#This Row],[Holiday]]="N", EnergyDemand__2_18[[#This Row],[Day ]] &lt;&gt; "Saturday", EnergyDemand__2_18[[#This Row],[Day ]] &lt;&gt; "Sunday"),EnergyDemand__2_18[[#This Row],[Demand]],NA())</f>
        <v>115898.54</v>
      </c>
    </row>
    <row r="647" spans="1:19" x14ac:dyDescent="0.3">
      <c r="A647" s="3">
        <v>42650</v>
      </c>
      <c r="B647" s="3" t="str">
        <f t="shared" si="10"/>
        <v>Q4-2016</v>
      </c>
      <c r="C647" t="s">
        <v>18</v>
      </c>
      <c r="D647">
        <v>41</v>
      </c>
      <c r="E647" t="s">
        <v>4</v>
      </c>
      <c r="F647">
        <v>2016</v>
      </c>
      <c r="G647">
        <v>14.1</v>
      </c>
      <c r="H647">
        <v>22.5</v>
      </c>
      <c r="I647">
        <v>7.8</v>
      </c>
      <c r="J647">
        <v>0</v>
      </c>
      <c r="K647" t="s">
        <v>22</v>
      </c>
      <c r="L647" t="s">
        <v>21</v>
      </c>
      <c r="M647" s="2">
        <v>116197.73</v>
      </c>
      <c r="N647" s="4">
        <v>37.339104300000002</v>
      </c>
      <c r="O647" s="5">
        <f>EnergyDemand__2_18[[#This Row],[Demand]]*EnergyDemand__2_18[[#This Row],[RRP AUD$]]</f>
        <v>4338719.1598932389</v>
      </c>
      <c r="P647" s="57">
        <f>IF(EnergyDemand__2_18[[#This Row],[School Day]]="Y",EnergyDemand__2_18[[#This Row],[Demand]],NA())</f>
        <v>116197.73</v>
      </c>
      <c r="Q647" s="57" t="e">
        <f>IF(EnergyDemand__2_18[[#This Row],[School Day]]="N",EnergyDemand__2_18[[#This Row],[Demand]],NA())</f>
        <v>#N/A</v>
      </c>
      <c r="R647" s="57" t="e">
        <f>IF(EnergyDemand__2_18[[#This Row],[Holiday]]="Y",EnergyDemand__2_18[[#This Row],[Demand]],NA())</f>
        <v>#N/A</v>
      </c>
      <c r="S647" s="57">
        <f>IF(AND( EnergyDemand__2_18[[#This Row],[Holiday]]="N", EnergyDemand__2_18[[#This Row],[Day ]] &lt;&gt; "Saturday", EnergyDemand__2_18[[#This Row],[Day ]] &lt;&gt; "Sunday"),EnergyDemand__2_18[[#This Row],[Demand]],NA())</f>
        <v>116197.73</v>
      </c>
    </row>
    <row r="648" spans="1:19" x14ac:dyDescent="0.3">
      <c r="A648" s="3">
        <v>42651</v>
      </c>
      <c r="B648" s="3" t="str">
        <f t="shared" si="10"/>
        <v>Q4-2016</v>
      </c>
      <c r="C648" t="s">
        <v>18</v>
      </c>
      <c r="D648">
        <v>41</v>
      </c>
      <c r="E648" t="s">
        <v>5</v>
      </c>
      <c r="F648">
        <v>2016</v>
      </c>
      <c r="G648">
        <v>9.6999999999999993</v>
      </c>
      <c r="H648">
        <v>16.899999999999999</v>
      </c>
      <c r="I648">
        <v>23</v>
      </c>
      <c r="J648">
        <v>0</v>
      </c>
      <c r="K648" t="s">
        <v>22</v>
      </c>
      <c r="L648" t="s">
        <v>21</v>
      </c>
      <c r="M648" s="2">
        <v>101300.77499999999</v>
      </c>
      <c r="N648" s="4">
        <v>35.210343819999999</v>
      </c>
      <c r="O648" s="5">
        <f>EnergyDemand__2_18[[#This Row],[Demand]]*EnergyDemand__2_18[[#This Row],[RRP AUD$]]</f>
        <v>3566835.11698246</v>
      </c>
      <c r="P648" s="57">
        <f>IF(EnergyDemand__2_18[[#This Row],[School Day]]="Y",EnergyDemand__2_18[[#This Row],[Demand]],NA())</f>
        <v>101300.77499999999</v>
      </c>
      <c r="Q648" s="57" t="e">
        <f>IF(EnergyDemand__2_18[[#This Row],[School Day]]="N",EnergyDemand__2_18[[#This Row],[Demand]],NA())</f>
        <v>#N/A</v>
      </c>
      <c r="R648" s="57" t="e">
        <f>IF(EnergyDemand__2_18[[#This Row],[Holiday]]="Y",EnergyDemand__2_18[[#This Row],[Demand]],NA())</f>
        <v>#N/A</v>
      </c>
      <c r="S6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49" spans="1:19" x14ac:dyDescent="0.3">
      <c r="A649" s="3">
        <v>42652</v>
      </c>
      <c r="B649" s="3" t="str">
        <f t="shared" si="10"/>
        <v>Q4-2016</v>
      </c>
      <c r="C649" t="s">
        <v>18</v>
      </c>
      <c r="D649">
        <v>41</v>
      </c>
      <c r="E649" t="s">
        <v>6</v>
      </c>
      <c r="F649">
        <v>2016</v>
      </c>
      <c r="G649">
        <v>9.5</v>
      </c>
      <c r="H649">
        <v>22</v>
      </c>
      <c r="I649">
        <v>14.1</v>
      </c>
      <c r="J649">
        <v>0</v>
      </c>
      <c r="K649" t="s">
        <v>22</v>
      </c>
      <c r="L649" t="s">
        <v>21</v>
      </c>
      <c r="M649" s="2">
        <v>94954.16</v>
      </c>
      <c r="N649" s="4">
        <v>15.90301462</v>
      </c>
      <c r="O649" s="5">
        <f>EnergyDemand__2_18[[#This Row],[Demand]]*EnergyDemand__2_18[[#This Row],[RRP AUD$]]</f>
        <v>1510057.3947098192</v>
      </c>
      <c r="P649" s="57">
        <f>IF(EnergyDemand__2_18[[#This Row],[School Day]]="Y",EnergyDemand__2_18[[#This Row],[Demand]],NA())</f>
        <v>94954.16</v>
      </c>
      <c r="Q649" s="57" t="e">
        <f>IF(EnergyDemand__2_18[[#This Row],[School Day]]="N",EnergyDemand__2_18[[#This Row],[Demand]],NA())</f>
        <v>#N/A</v>
      </c>
      <c r="R649" s="57" t="e">
        <f>IF(EnergyDemand__2_18[[#This Row],[Holiday]]="Y",EnergyDemand__2_18[[#This Row],[Demand]],NA())</f>
        <v>#N/A</v>
      </c>
      <c r="S6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50" spans="1:19" x14ac:dyDescent="0.3">
      <c r="A650" s="3">
        <v>42653</v>
      </c>
      <c r="B650" s="3" t="str">
        <f t="shared" si="10"/>
        <v>Q4-2016</v>
      </c>
      <c r="C650" t="s">
        <v>18</v>
      </c>
      <c r="D650">
        <v>42</v>
      </c>
      <c r="E650" t="s">
        <v>7</v>
      </c>
      <c r="F650">
        <v>2016</v>
      </c>
      <c r="G650">
        <v>13</v>
      </c>
      <c r="H650">
        <v>16.8</v>
      </c>
      <c r="I650">
        <v>18.399999999999999</v>
      </c>
      <c r="J650">
        <v>0.8</v>
      </c>
      <c r="K650" t="s">
        <v>22</v>
      </c>
      <c r="L650" t="s">
        <v>21</v>
      </c>
      <c r="M650" s="2">
        <v>116831.43</v>
      </c>
      <c r="N650" s="4">
        <v>27.654717770000001</v>
      </c>
      <c r="O650" s="5">
        <f>EnergyDemand__2_18[[#This Row],[Demand]]*EnergyDemand__2_18[[#This Row],[RRP AUD$]]</f>
        <v>3230940.2233155109</v>
      </c>
      <c r="P650" s="57">
        <f>IF(EnergyDemand__2_18[[#This Row],[School Day]]="Y",EnergyDemand__2_18[[#This Row],[Demand]],NA())</f>
        <v>116831.43</v>
      </c>
      <c r="Q650" s="57" t="e">
        <f>IF(EnergyDemand__2_18[[#This Row],[School Day]]="N",EnergyDemand__2_18[[#This Row],[Demand]],NA())</f>
        <v>#N/A</v>
      </c>
      <c r="R650" s="57" t="e">
        <f>IF(EnergyDemand__2_18[[#This Row],[Holiday]]="Y",EnergyDemand__2_18[[#This Row],[Demand]],NA())</f>
        <v>#N/A</v>
      </c>
      <c r="S650" s="57">
        <f>IF(AND( EnergyDemand__2_18[[#This Row],[Holiday]]="N", EnergyDemand__2_18[[#This Row],[Day ]] &lt;&gt; "Saturday", EnergyDemand__2_18[[#This Row],[Day ]] &lt;&gt; "Sunday"),EnergyDemand__2_18[[#This Row],[Demand]],NA())</f>
        <v>116831.43</v>
      </c>
    </row>
    <row r="651" spans="1:19" x14ac:dyDescent="0.3">
      <c r="A651" s="3">
        <v>42654</v>
      </c>
      <c r="B651" s="3" t="str">
        <f t="shared" si="10"/>
        <v>Q4-2016</v>
      </c>
      <c r="C651" t="s">
        <v>18</v>
      </c>
      <c r="D651">
        <v>42</v>
      </c>
      <c r="E651" t="s">
        <v>8</v>
      </c>
      <c r="F651">
        <v>2016</v>
      </c>
      <c r="G651">
        <v>7.5</v>
      </c>
      <c r="H651">
        <v>15.1</v>
      </c>
      <c r="I651">
        <v>16.7</v>
      </c>
      <c r="J651">
        <v>1.4</v>
      </c>
      <c r="K651" t="s">
        <v>22</v>
      </c>
      <c r="L651" t="s">
        <v>21</v>
      </c>
      <c r="M651" s="2">
        <v>124665.82</v>
      </c>
      <c r="N651" s="4">
        <v>38.199945730000003</v>
      </c>
      <c r="O651" s="5">
        <f>EnergyDemand__2_18[[#This Row],[Demand]]*EnergyDemand__2_18[[#This Row],[RRP AUD$]]</f>
        <v>4762227.5583859496</v>
      </c>
      <c r="P651" s="57">
        <f>IF(EnergyDemand__2_18[[#This Row],[School Day]]="Y",EnergyDemand__2_18[[#This Row],[Demand]],NA())</f>
        <v>124665.82</v>
      </c>
      <c r="Q651" s="57" t="e">
        <f>IF(EnergyDemand__2_18[[#This Row],[School Day]]="N",EnergyDemand__2_18[[#This Row],[Demand]],NA())</f>
        <v>#N/A</v>
      </c>
      <c r="R651" s="57" t="e">
        <f>IF(EnergyDemand__2_18[[#This Row],[Holiday]]="Y",EnergyDemand__2_18[[#This Row],[Demand]],NA())</f>
        <v>#N/A</v>
      </c>
      <c r="S651" s="57">
        <f>IF(AND( EnergyDemand__2_18[[#This Row],[Holiday]]="N", EnergyDemand__2_18[[#This Row],[Day ]] &lt;&gt; "Saturday", EnergyDemand__2_18[[#This Row],[Day ]] &lt;&gt; "Sunday"),EnergyDemand__2_18[[#This Row],[Demand]],NA())</f>
        <v>124665.82</v>
      </c>
    </row>
    <row r="652" spans="1:19" x14ac:dyDescent="0.3">
      <c r="A652" s="3">
        <v>42655</v>
      </c>
      <c r="B652" s="3" t="str">
        <f t="shared" si="10"/>
        <v>Q4-2016</v>
      </c>
      <c r="C652" t="s">
        <v>18</v>
      </c>
      <c r="D652">
        <v>42</v>
      </c>
      <c r="E652" t="s">
        <v>9</v>
      </c>
      <c r="F652">
        <v>2016</v>
      </c>
      <c r="G652">
        <v>10.199999999999999</v>
      </c>
      <c r="H652">
        <v>15.4</v>
      </c>
      <c r="I652">
        <v>12.9</v>
      </c>
      <c r="J652">
        <v>0</v>
      </c>
      <c r="K652" t="s">
        <v>22</v>
      </c>
      <c r="L652" t="s">
        <v>21</v>
      </c>
      <c r="M652" s="2">
        <v>128612.3</v>
      </c>
      <c r="N652" s="4">
        <v>44.770645539999997</v>
      </c>
      <c r="O652" s="5">
        <f>EnergyDemand__2_18[[#This Row],[Demand]]*EnergyDemand__2_18[[#This Row],[RRP AUD$]]</f>
        <v>5758055.695384142</v>
      </c>
      <c r="P652" s="57">
        <f>IF(EnergyDemand__2_18[[#This Row],[School Day]]="Y",EnergyDemand__2_18[[#This Row],[Demand]],NA())</f>
        <v>128612.3</v>
      </c>
      <c r="Q652" s="57" t="e">
        <f>IF(EnergyDemand__2_18[[#This Row],[School Day]]="N",EnergyDemand__2_18[[#This Row],[Demand]],NA())</f>
        <v>#N/A</v>
      </c>
      <c r="R652" s="57" t="e">
        <f>IF(EnergyDemand__2_18[[#This Row],[Holiday]]="Y",EnergyDemand__2_18[[#This Row],[Demand]],NA())</f>
        <v>#N/A</v>
      </c>
      <c r="S652" s="57">
        <f>IF(AND( EnergyDemand__2_18[[#This Row],[Holiday]]="N", EnergyDemand__2_18[[#This Row],[Day ]] &lt;&gt; "Saturday", EnergyDemand__2_18[[#This Row],[Day ]] &lt;&gt; "Sunday"),EnergyDemand__2_18[[#This Row],[Demand]],NA())</f>
        <v>128612.3</v>
      </c>
    </row>
    <row r="653" spans="1:19" x14ac:dyDescent="0.3">
      <c r="A653" s="3">
        <v>42656</v>
      </c>
      <c r="B653" s="3" t="str">
        <f t="shared" si="10"/>
        <v>Q4-2016</v>
      </c>
      <c r="C653" t="s">
        <v>18</v>
      </c>
      <c r="D653">
        <v>42</v>
      </c>
      <c r="E653" t="s">
        <v>3</v>
      </c>
      <c r="F653">
        <v>2016</v>
      </c>
      <c r="G653">
        <v>6.8</v>
      </c>
      <c r="H653">
        <v>14.6</v>
      </c>
      <c r="I653">
        <v>22.8</v>
      </c>
      <c r="J653">
        <v>4.2</v>
      </c>
      <c r="K653" t="s">
        <v>22</v>
      </c>
      <c r="L653" t="s">
        <v>21</v>
      </c>
      <c r="M653" s="2">
        <v>128242.765</v>
      </c>
      <c r="N653" s="4">
        <v>58.353085180000001</v>
      </c>
      <c r="O653" s="5">
        <f>EnergyDemand__2_18[[#This Row],[Demand]]*EnergyDemand__2_18[[#This Row],[RRP AUD$]]</f>
        <v>7483360.9897637228</v>
      </c>
      <c r="P653" s="57">
        <f>IF(EnergyDemand__2_18[[#This Row],[School Day]]="Y",EnergyDemand__2_18[[#This Row],[Demand]],NA())</f>
        <v>128242.765</v>
      </c>
      <c r="Q653" s="57" t="e">
        <f>IF(EnergyDemand__2_18[[#This Row],[School Day]]="N",EnergyDemand__2_18[[#This Row],[Demand]],NA())</f>
        <v>#N/A</v>
      </c>
      <c r="R653" s="57" t="e">
        <f>IF(EnergyDemand__2_18[[#This Row],[Holiday]]="Y",EnergyDemand__2_18[[#This Row],[Demand]],NA())</f>
        <v>#N/A</v>
      </c>
      <c r="S653" s="57">
        <f>IF(AND( EnergyDemand__2_18[[#This Row],[Holiday]]="N", EnergyDemand__2_18[[#This Row],[Day ]] &lt;&gt; "Saturday", EnergyDemand__2_18[[#This Row],[Day ]] &lt;&gt; "Sunday"),EnergyDemand__2_18[[#This Row],[Demand]],NA())</f>
        <v>128242.765</v>
      </c>
    </row>
    <row r="654" spans="1:19" x14ac:dyDescent="0.3">
      <c r="A654" s="3">
        <v>42657</v>
      </c>
      <c r="B654" s="3" t="str">
        <f t="shared" si="10"/>
        <v>Q4-2016</v>
      </c>
      <c r="C654" t="s">
        <v>18</v>
      </c>
      <c r="D654">
        <v>42</v>
      </c>
      <c r="E654" t="s">
        <v>4</v>
      </c>
      <c r="F654">
        <v>2016</v>
      </c>
      <c r="G654">
        <v>5.2</v>
      </c>
      <c r="H654">
        <v>22.7</v>
      </c>
      <c r="I654">
        <v>24.5</v>
      </c>
      <c r="J654">
        <v>0.2</v>
      </c>
      <c r="K654" t="s">
        <v>22</v>
      </c>
      <c r="L654" t="s">
        <v>21</v>
      </c>
      <c r="M654" s="2">
        <v>121731.485</v>
      </c>
      <c r="N654" s="4">
        <v>43.966506600000002</v>
      </c>
      <c r="O654" s="5">
        <f>EnergyDemand__2_18[[#This Row],[Demand]]*EnergyDemand__2_18[[#This Row],[RRP AUD$]]</f>
        <v>5352108.1386803016</v>
      </c>
      <c r="P654" s="57">
        <f>IF(EnergyDemand__2_18[[#This Row],[School Day]]="Y",EnergyDemand__2_18[[#This Row],[Demand]],NA())</f>
        <v>121731.485</v>
      </c>
      <c r="Q654" s="57" t="e">
        <f>IF(EnergyDemand__2_18[[#This Row],[School Day]]="N",EnergyDemand__2_18[[#This Row],[Demand]],NA())</f>
        <v>#N/A</v>
      </c>
      <c r="R654" s="57" t="e">
        <f>IF(EnergyDemand__2_18[[#This Row],[Holiday]]="Y",EnergyDemand__2_18[[#This Row],[Demand]],NA())</f>
        <v>#N/A</v>
      </c>
      <c r="S654" s="57">
        <f>IF(AND( EnergyDemand__2_18[[#This Row],[Holiday]]="N", EnergyDemand__2_18[[#This Row],[Day ]] &lt;&gt; "Saturday", EnergyDemand__2_18[[#This Row],[Day ]] &lt;&gt; "Sunday"),EnergyDemand__2_18[[#This Row],[Demand]],NA())</f>
        <v>121731.485</v>
      </c>
    </row>
    <row r="655" spans="1:19" x14ac:dyDescent="0.3">
      <c r="A655" s="3">
        <v>42658</v>
      </c>
      <c r="B655" s="3" t="str">
        <f t="shared" si="10"/>
        <v>Q4-2016</v>
      </c>
      <c r="C655" t="s">
        <v>18</v>
      </c>
      <c r="D655">
        <v>42</v>
      </c>
      <c r="E655" t="s">
        <v>5</v>
      </c>
      <c r="F655">
        <v>2016</v>
      </c>
      <c r="G655">
        <v>9.4</v>
      </c>
      <c r="H655">
        <v>24.8</v>
      </c>
      <c r="I655">
        <v>21.8</v>
      </c>
      <c r="J655">
        <v>0</v>
      </c>
      <c r="K655" t="s">
        <v>22</v>
      </c>
      <c r="L655" t="s">
        <v>21</v>
      </c>
      <c r="M655" s="2">
        <v>97887.485000000001</v>
      </c>
      <c r="N655" s="4">
        <v>12.698328739999999</v>
      </c>
      <c r="O655" s="5">
        <f>EnergyDemand__2_18[[#This Row],[Demand]]*EnergyDemand__2_18[[#This Row],[RRP AUD$]]</f>
        <v>1243007.4640618188</v>
      </c>
      <c r="P655" s="57">
        <f>IF(EnergyDemand__2_18[[#This Row],[School Day]]="Y",EnergyDemand__2_18[[#This Row],[Demand]],NA())</f>
        <v>97887.485000000001</v>
      </c>
      <c r="Q655" s="57" t="e">
        <f>IF(EnergyDemand__2_18[[#This Row],[School Day]]="N",EnergyDemand__2_18[[#This Row],[Demand]],NA())</f>
        <v>#N/A</v>
      </c>
      <c r="R655" s="57" t="e">
        <f>IF(EnergyDemand__2_18[[#This Row],[Holiday]]="Y",EnergyDemand__2_18[[#This Row],[Demand]],NA())</f>
        <v>#N/A</v>
      </c>
      <c r="S6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56" spans="1:19" x14ac:dyDescent="0.3">
      <c r="A656" s="3">
        <v>42659</v>
      </c>
      <c r="B656" s="3" t="str">
        <f t="shared" si="10"/>
        <v>Q4-2016</v>
      </c>
      <c r="C656" t="s">
        <v>18</v>
      </c>
      <c r="D656">
        <v>42</v>
      </c>
      <c r="E656" t="s">
        <v>6</v>
      </c>
      <c r="F656">
        <v>2016</v>
      </c>
      <c r="G656">
        <v>17.399999999999999</v>
      </c>
      <c r="H656">
        <v>23.1</v>
      </c>
      <c r="I656">
        <v>8</v>
      </c>
      <c r="J656">
        <v>0</v>
      </c>
      <c r="K656" t="s">
        <v>22</v>
      </c>
      <c r="L656" t="s">
        <v>21</v>
      </c>
      <c r="M656" s="2">
        <v>101793.035</v>
      </c>
      <c r="N656" s="4">
        <v>22.029095420000001</v>
      </c>
      <c r="O656" s="5">
        <f>EnergyDemand__2_18[[#This Row],[Demand]]*EnergyDemand__2_18[[#This Row],[RRP AUD$]]</f>
        <v>2242408.4811064</v>
      </c>
      <c r="P656" s="57">
        <f>IF(EnergyDemand__2_18[[#This Row],[School Day]]="Y",EnergyDemand__2_18[[#This Row],[Demand]],NA())</f>
        <v>101793.035</v>
      </c>
      <c r="Q656" s="57" t="e">
        <f>IF(EnergyDemand__2_18[[#This Row],[School Day]]="N",EnergyDemand__2_18[[#This Row],[Demand]],NA())</f>
        <v>#N/A</v>
      </c>
      <c r="R656" s="57" t="e">
        <f>IF(EnergyDemand__2_18[[#This Row],[Holiday]]="Y",EnergyDemand__2_18[[#This Row],[Demand]],NA())</f>
        <v>#N/A</v>
      </c>
      <c r="S6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57" spans="1:19" x14ac:dyDescent="0.3">
      <c r="A657" s="3">
        <v>42660</v>
      </c>
      <c r="B657" s="3" t="str">
        <f t="shared" si="10"/>
        <v>Q4-2016</v>
      </c>
      <c r="C657" t="s">
        <v>18</v>
      </c>
      <c r="D657">
        <v>43</v>
      </c>
      <c r="E657" t="s">
        <v>7</v>
      </c>
      <c r="F657">
        <v>2016</v>
      </c>
      <c r="G657">
        <v>9.8000000000000007</v>
      </c>
      <c r="H657">
        <v>18.899999999999999</v>
      </c>
      <c r="I657">
        <v>14.8</v>
      </c>
      <c r="J657">
        <v>9.8000000000000007</v>
      </c>
      <c r="K657" t="s">
        <v>22</v>
      </c>
      <c r="L657" t="s">
        <v>21</v>
      </c>
      <c r="M657" s="2">
        <v>116042.845</v>
      </c>
      <c r="N657" s="4">
        <v>29.59668164</v>
      </c>
      <c r="O657" s="5">
        <f>EnergyDemand__2_18[[#This Row],[Demand]]*EnergyDemand__2_18[[#This Row],[RRP AUD$]]</f>
        <v>3434483.1400648658</v>
      </c>
      <c r="P657" s="57">
        <f>IF(EnergyDemand__2_18[[#This Row],[School Day]]="Y",EnergyDemand__2_18[[#This Row],[Demand]],NA())</f>
        <v>116042.845</v>
      </c>
      <c r="Q657" s="57" t="e">
        <f>IF(EnergyDemand__2_18[[#This Row],[School Day]]="N",EnergyDemand__2_18[[#This Row],[Demand]],NA())</f>
        <v>#N/A</v>
      </c>
      <c r="R657" s="57" t="e">
        <f>IF(EnergyDemand__2_18[[#This Row],[Holiday]]="Y",EnergyDemand__2_18[[#This Row],[Demand]],NA())</f>
        <v>#N/A</v>
      </c>
      <c r="S657" s="57">
        <f>IF(AND( EnergyDemand__2_18[[#This Row],[Holiday]]="N", EnergyDemand__2_18[[#This Row],[Day ]] &lt;&gt; "Saturday", EnergyDemand__2_18[[#This Row],[Day ]] &lt;&gt; "Sunday"),EnergyDemand__2_18[[#This Row],[Demand]],NA())</f>
        <v>116042.845</v>
      </c>
    </row>
    <row r="658" spans="1:19" x14ac:dyDescent="0.3">
      <c r="A658" s="3">
        <v>42661</v>
      </c>
      <c r="B658" s="3" t="str">
        <f t="shared" si="10"/>
        <v>Q4-2016</v>
      </c>
      <c r="C658" t="s">
        <v>18</v>
      </c>
      <c r="D658">
        <v>43</v>
      </c>
      <c r="E658" t="s">
        <v>8</v>
      </c>
      <c r="F658">
        <v>2016</v>
      </c>
      <c r="G658">
        <v>9.6</v>
      </c>
      <c r="H658">
        <v>16.600000000000001</v>
      </c>
      <c r="I658">
        <v>16.5</v>
      </c>
      <c r="J658">
        <v>1</v>
      </c>
      <c r="K658" t="s">
        <v>22</v>
      </c>
      <c r="L658" t="s">
        <v>21</v>
      </c>
      <c r="M658" s="2">
        <v>123265.44</v>
      </c>
      <c r="N658" s="4">
        <v>36.721212710000003</v>
      </c>
      <c r="O658" s="5">
        <f>EnergyDemand__2_18[[#This Row],[Demand]]*EnergyDemand__2_18[[#This Row],[RRP AUD$]]</f>
        <v>4526456.442031743</v>
      </c>
      <c r="P658" s="57">
        <f>IF(EnergyDemand__2_18[[#This Row],[School Day]]="Y",EnergyDemand__2_18[[#This Row],[Demand]],NA())</f>
        <v>123265.44</v>
      </c>
      <c r="Q658" s="57" t="e">
        <f>IF(EnergyDemand__2_18[[#This Row],[School Day]]="N",EnergyDemand__2_18[[#This Row],[Demand]],NA())</f>
        <v>#N/A</v>
      </c>
      <c r="R658" s="57" t="e">
        <f>IF(EnergyDemand__2_18[[#This Row],[Holiday]]="Y",EnergyDemand__2_18[[#This Row],[Demand]],NA())</f>
        <v>#N/A</v>
      </c>
      <c r="S658" s="57">
        <f>IF(AND( EnergyDemand__2_18[[#This Row],[Holiday]]="N", EnergyDemand__2_18[[#This Row],[Day ]] &lt;&gt; "Saturday", EnergyDemand__2_18[[#This Row],[Day ]] &lt;&gt; "Sunday"),EnergyDemand__2_18[[#This Row],[Demand]],NA())</f>
        <v>123265.44</v>
      </c>
    </row>
    <row r="659" spans="1:19" x14ac:dyDescent="0.3">
      <c r="A659" s="3">
        <v>42662</v>
      </c>
      <c r="B659" s="3" t="str">
        <f t="shared" si="10"/>
        <v>Q4-2016</v>
      </c>
      <c r="C659" t="s">
        <v>18</v>
      </c>
      <c r="D659">
        <v>43</v>
      </c>
      <c r="E659" t="s">
        <v>9</v>
      </c>
      <c r="F659">
        <v>2016</v>
      </c>
      <c r="G659">
        <v>7.5</v>
      </c>
      <c r="H659">
        <v>16.5</v>
      </c>
      <c r="I659">
        <v>22.1</v>
      </c>
      <c r="J659">
        <v>2.6</v>
      </c>
      <c r="K659" t="s">
        <v>22</v>
      </c>
      <c r="L659" t="s">
        <v>21</v>
      </c>
      <c r="M659" s="2">
        <v>126362.045</v>
      </c>
      <c r="N659" s="4">
        <v>60.68302782</v>
      </c>
      <c r="O659" s="5">
        <f>EnergyDemand__2_18[[#This Row],[Demand]]*EnergyDemand__2_18[[#This Row],[RRP AUD$]]</f>
        <v>7668031.4921270916</v>
      </c>
      <c r="P659" s="57">
        <f>IF(EnergyDemand__2_18[[#This Row],[School Day]]="Y",EnergyDemand__2_18[[#This Row],[Demand]],NA())</f>
        <v>126362.045</v>
      </c>
      <c r="Q659" s="57" t="e">
        <f>IF(EnergyDemand__2_18[[#This Row],[School Day]]="N",EnergyDemand__2_18[[#This Row],[Demand]],NA())</f>
        <v>#N/A</v>
      </c>
      <c r="R659" s="57" t="e">
        <f>IF(EnergyDemand__2_18[[#This Row],[Holiday]]="Y",EnergyDemand__2_18[[#This Row],[Demand]],NA())</f>
        <v>#N/A</v>
      </c>
      <c r="S659" s="57">
        <f>IF(AND( EnergyDemand__2_18[[#This Row],[Holiday]]="N", EnergyDemand__2_18[[#This Row],[Day ]] &lt;&gt; "Saturday", EnergyDemand__2_18[[#This Row],[Day ]] &lt;&gt; "Sunday"),EnergyDemand__2_18[[#This Row],[Demand]],NA())</f>
        <v>126362.045</v>
      </c>
    </row>
    <row r="660" spans="1:19" x14ac:dyDescent="0.3">
      <c r="A660" s="3">
        <v>42663</v>
      </c>
      <c r="B660" s="3" t="str">
        <f t="shared" si="10"/>
        <v>Q4-2016</v>
      </c>
      <c r="C660" t="s">
        <v>18</v>
      </c>
      <c r="D660">
        <v>43</v>
      </c>
      <c r="E660" t="s">
        <v>3</v>
      </c>
      <c r="F660">
        <v>2016</v>
      </c>
      <c r="G660">
        <v>6.8</v>
      </c>
      <c r="H660">
        <v>21.8</v>
      </c>
      <c r="I660">
        <v>25.6</v>
      </c>
      <c r="J660">
        <v>0</v>
      </c>
      <c r="K660" t="s">
        <v>22</v>
      </c>
      <c r="L660" t="s">
        <v>21</v>
      </c>
      <c r="M660" s="2">
        <v>114867.16</v>
      </c>
      <c r="N660" s="4">
        <v>27.425826229999998</v>
      </c>
      <c r="O660" s="5">
        <f>EnergyDemand__2_18[[#This Row],[Demand]]*EnergyDemand__2_18[[#This Row],[RRP AUD$]]</f>
        <v>3150326.7696936065</v>
      </c>
      <c r="P660" s="57">
        <f>IF(EnergyDemand__2_18[[#This Row],[School Day]]="Y",EnergyDemand__2_18[[#This Row],[Demand]],NA())</f>
        <v>114867.16</v>
      </c>
      <c r="Q660" s="57" t="e">
        <f>IF(EnergyDemand__2_18[[#This Row],[School Day]]="N",EnergyDemand__2_18[[#This Row],[Demand]],NA())</f>
        <v>#N/A</v>
      </c>
      <c r="R660" s="57" t="e">
        <f>IF(EnergyDemand__2_18[[#This Row],[Holiday]]="Y",EnergyDemand__2_18[[#This Row],[Demand]],NA())</f>
        <v>#N/A</v>
      </c>
      <c r="S660" s="57">
        <f>IF(AND( EnergyDemand__2_18[[#This Row],[Holiday]]="N", EnergyDemand__2_18[[#This Row],[Day ]] &lt;&gt; "Saturday", EnergyDemand__2_18[[#This Row],[Day ]] &lt;&gt; "Sunday"),EnergyDemand__2_18[[#This Row],[Demand]],NA())</f>
        <v>114867.16</v>
      </c>
    </row>
    <row r="661" spans="1:19" x14ac:dyDescent="0.3">
      <c r="A661" s="3">
        <v>42664</v>
      </c>
      <c r="B661" s="3" t="str">
        <f t="shared" si="10"/>
        <v>Q4-2016</v>
      </c>
      <c r="C661" t="s">
        <v>18</v>
      </c>
      <c r="D661">
        <v>43</v>
      </c>
      <c r="E661" t="s">
        <v>4</v>
      </c>
      <c r="F661">
        <v>2016</v>
      </c>
      <c r="G661">
        <v>14.8</v>
      </c>
      <c r="H661">
        <v>17.600000000000001</v>
      </c>
      <c r="I661">
        <v>1.9</v>
      </c>
      <c r="J661">
        <v>0</v>
      </c>
      <c r="K661" t="s">
        <v>22</v>
      </c>
      <c r="L661" t="s">
        <v>21</v>
      </c>
      <c r="M661" s="2">
        <v>122975.285</v>
      </c>
      <c r="N661" s="4">
        <v>43.244732259999999</v>
      </c>
      <c r="O661" s="5">
        <f>EnergyDemand__2_18[[#This Row],[Demand]]*EnergyDemand__2_18[[#This Row],[RRP AUD$]]</f>
        <v>5318033.2744221939</v>
      </c>
      <c r="P661" s="57">
        <f>IF(EnergyDemand__2_18[[#This Row],[School Day]]="Y",EnergyDemand__2_18[[#This Row],[Demand]],NA())</f>
        <v>122975.285</v>
      </c>
      <c r="Q661" s="57" t="e">
        <f>IF(EnergyDemand__2_18[[#This Row],[School Day]]="N",EnergyDemand__2_18[[#This Row],[Demand]],NA())</f>
        <v>#N/A</v>
      </c>
      <c r="R661" s="57" t="e">
        <f>IF(EnergyDemand__2_18[[#This Row],[Holiday]]="Y",EnergyDemand__2_18[[#This Row],[Demand]],NA())</f>
        <v>#N/A</v>
      </c>
      <c r="S661" s="57">
        <f>IF(AND( EnergyDemand__2_18[[#This Row],[Holiday]]="N", EnergyDemand__2_18[[#This Row],[Day ]] &lt;&gt; "Saturday", EnergyDemand__2_18[[#This Row],[Day ]] &lt;&gt; "Sunday"),EnergyDemand__2_18[[#This Row],[Demand]],NA())</f>
        <v>122975.285</v>
      </c>
    </row>
    <row r="662" spans="1:19" x14ac:dyDescent="0.3">
      <c r="A662" s="3">
        <v>42665</v>
      </c>
      <c r="B662" s="3" t="str">
        <f t="shared" si="10"/>
        <v>Q4-2016</v>
      </c>
      <c r="C662" t="s">
        <v>18</v>
      </c>
      <c r="D662">
        <v>43</v>
      </c>
      <c r="E662" t="s">
        <v>5</v>
      </c>
      <c r="F662">
        <v>2016</v>
      </c>
      <c r="G662">
        <v>6.9</v>
      </c>
      <c r="H662">
        <v>13.2</v>
      </c>
      <c r="I662">
        <v>16.899999999999999</v>
      </c>
      <c r="J662">
        <v>16.399999999999999</v>
      </c>
      <c r="K662" t="s">
        <v>22</v>
      </c>
      <c r="L662" t="s">
        <v>21</v>
      </c>
      <c r="M662" s="2">
        <v>114184.19500000001</v>
      </c>
      <c r="N662" s="4">
        <v>38.711130760000003</v>
      </c>
      <c r="O662" s="5">
        <f>EnergyDemand__2_18[[#This Row],[Demand]]*EnergyDemand__2_18[[#This Row],[RRP AUD$]]</f>
        <v>4420199.3033703389</v>
      </c>
      <c r="P662" s="57">
        <f>IF(EnergyDemand__2_18[[#This Row],[School Day]]="Y",EnergyDemand__2_18[[#This Row],[Demand]],NA())</f>
        <v>114184.19500000001</v>
      </c>
      <c r="Q662" s="57" t="e">
        <f>IF(EnergyDemand__2_18[[#This Row],[School Day]]="N",EnergyDemand__2_18[[#This Row],[Demand]],NA())</f>
        <v>#N/A</v>
      </c>
      <c r="R662" s="57" t="e">
        <f>IF(EnergyDemand__2_18[[#This Row],[Holiday]]="Y",EnergyDemand__2_18[[#This Row],[Demand]],NA())</f>
        <v>#N/A</v>
      </c>
      <c r="S6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63" spans="1:19" x14ac:dyDescent="0.3">
      <c r="A663" s="3">
        <v>42666</v>
      </c>
      <c r="B663" s="3" t="str">
        <f t="shared" si="10"/>
        <v>Q4-2016</v>
      </c>
      <c r="C663" t="s">
        <v>18</v>
      </c>
      <c r="D663">
        <v>43</v>
      </c>
      <c r="E663" t="s">
        <v>6</v>
      </c>
      <c r="F663">
        <v>2016</v>
      </c>
      <c r="G663">
        <v>7.9</v>
      </c>
      <c r="H663">
        <v>14.1</v>
      </c>
      <c r="I663">
        <v>18.7</v>
      </c>
      <c r="J663">
        <v>8.8000000000000007</v>
      </c>
      <c r="K663" t="s">
        <v>22</v>
      </c>
      <c r="L663" t="s">
        <v>21</v>
      </c>
      <c r="M663" s="2">
        <v>111289</v>
      </c>
      <c r="N663" s="4">
        <v>40.91855691</v>
      </c>
      <c r="O663" s="5">
        <f>EnergyDemand__2_18[[#This Row],[Demand]]*EnergyDemand__2_18[[#This Row],[RRP AUD$]]</f>
        <v>4553785.2799569899</v>
      </c>
      <c r="P663" s="57">
        <f>IF(EnergyDemand__2_18[[#This Row],[School Day]]="Y",EnergyDemand__2_18[[#This Row],[Demand]],NA())</f>
        <v>111289</v>
      </c>
      <c r="Q663" s="57" t="e">
        <f>IF(EnergyDemand__2_18[[#This Row],[School Day]]="N",EnergyDemand__2_18[[#This Row],[Demand]],NA())</f>
        <v>#N/A</v>
      </c>
      <c r="R663" s="57" t="e">
        <f>IF(EnergyDemand__2_18[[#This Row],[Holiday]]="Y",EnergyDemand__2_18[[#This Row],[Demand]],NA())</f>
        <v>#N/A</v>
      </c>
      <c r="S6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64" spans="1:19" x14ac:dyDescent="0.3">
      <c r="A664" s="3">
        <v>42667</v>
      </c>
      <c r="B664" s="3" t="str">
        <f t="shared" si="10"/>
        <v>Q4-2016</v>
      </c>
      <c r="C664" t="s">
        <v>18</v>
      </c>
      <c r="D664">
        <v>44</v>
      </c>
      <c r="E664" t="s">
        <v>7</v>
      </c>
      <c r="F664">
        <v>2016</v>
      </c>
      <c r="G664">
        <v>9.4</v>
      </c>
      <c r="H664">
        <v>17.100000000000001</v>
      </c>
      <c r="I664">
        <v>20.3</v>
      </c>
      <c r="J664">
        <v>0.4</v>
      </c>
      <c r="K664" t="s">
        <v>22</v>
      </c>
      <c r="L664" t="s">
        <v>21</v>
      </c>
      <c r="M664" s="2">
        <v>125270.16499999999</v>
      </c>
      <c r="N664" s="4">
        <v>66.513366149999996</v>
      </c>
      <c r="O664" s="5">
        <f>EnergyDemand__2_18[[#This Row],[Demand]]*EnergyDemand__2_18[[#This Row],[RRP AUD$]]</f>
        <v>8332140.3523159139</v>
      </c>
      <c r="P664" s="57">
        <f>IF(EnergyDemand__2_18[[#This Row],[School Day]]="Y",EnergyDemand__2_18[[#This Row],[Demand]],NA())</f>
        <v>125270.16499999999</v>
      </c>
      <c r="Q664" s="57" t="e">
        <f>IF(EnergyDemand__2_18[[#This Row],[School Day]]="N",EnergyDemand__2_18[[#This Row],[Demand]],NA())</f>
        <v>#N/A</v>
      </c>
      <c r="R664" s="57" t="e">
        <f>IF(EnergyDemand__2_18[[#This Row],[Holiday]]="Y",EnergyDemand__2_18[[#This Row],[Demand]],NA())</f>
        <v>#N/A</v>
      </c>
      <c r="S664" s="57">
        <f>IF(AND( EnergyDemand__2_18[[#This Row],[Holiday]]="N", EnergyDemand__2_18[[#This Row],[Day ]] &lt;&gt; "Saturday", EnergyDemand__2_18[[#This Row],[Day ]] &lt;&gt; "Sunday"),EnergyDemand__2_18[[#This Row],[Demand]],NA())</f>
        <v>125270.16499999999</v>
      </c>
    </row>
    <row r="665" spans="1:19" x14ac:dyDescent="0.3">
      <c r="A665" s="3">
        <v>42668</v>
      </c>
      <c r="B665" s="3" t="str">
        <f t="shared" si="10"/>
        <v>Q4-2016</v>
      </c>
      <c r="C665" t="s">
        <v>18</v>
      </c>
      <c r="D665">
        <v>44</v>
      </c>
      <c r="E665" t="s">
        <v>8</v>
      </c>
      <c r="F665">
        <v>2016</v>
      </c>
      <c r="G665">
        <v>9.6</v>
      </c>
      <c r="H665">
        <v>25.7</v>
      </c>
      <c r="I665">
        <v>23.1</v>
      </c>
      <c r="J665">
        <v>0.2</v>
      </c>
      <c r="K665" t="s">
        <v>22</v>
      </c>
      <c r="L665" t="s">
        <v>21</v>
      </c>
      <c r="M665" s="2">
        <v>117138.355</v>
      </c>
      <c r="N665" s="4">
        <v>37.022146409999998</v>
      </c>
      <c r="O665" s="5">
        <f>EnergyDemand__2_18[[#This Row],[Demand]]*EnergyDemand__2_18[[#This Row],[RRP AUD$]]</f>
        <v>4336713.3290365553</v>
      </c>
      <c r="P665" s="57">
        <f>IF(EnergyDemand__2_18[[#This Row],[School Day]]="Y",EnergyDemand__2_18[[#This Row],[Demand]],NA())</f>
        <v>117138.355</v>
      </c>
      <c r="Q665" s="57" t="e">
        <f>IF(EnergyDemand__2_18[[#This Row],[School Day]]="N",EnergyDemand__2_18[[#This Row],[Demand]],NA())</f>
        <v>#N/A</v>
      </c>
      <c r="R665" s="57" t="e">
        <f>IF(EnergyDemand__2_18[[#This Row],[Holiday]]="Y",EnergyDemand__2_18[[#This Row],[Demand]],NA())</f>
        <v>#N/A</v>
      </c>
      <c r="S665" s="57">
        <f>IF(AND( EnergyDemand__2_18[[#This Row],[Holiday]]="N", EnergyDemand__2_18[[#This Row],[Day ]] &lt;&gt; "Saturday", EnergyDemand__2_18[[#This Row],[Day ]] &lt;&gt; "Sunday"),EnergyDemand__2_18[[#This Row],[Demand]],NA())</f>
        <v>117138.355</v>
      </c>
    </row>
    <row r="666" spans="1:19" x14ac:dyDescent="0.3">
      <c r="A666" s="3">
        <v>42669</v>
      </c>
      <c r="B666" s="3" t="str">
        <f t="shared" si="10"/>
        <v>Q4-2016</v>
      </c>
      <c r="C666" t="s">
        <v>18</v>
      </c>
      <c r="D666">
        <v>44</v>
      </c>
      <c r="E666" t="s">
        <v>9</v>
      </c>
      <c r="F666">
        <v>2016</v>
      </c>
      <c r="G666">
        <v>16.5</v>
      </c>
      <c r="H666">
        <v>18.5</v>
      </c>
      <c r="I666">
        <v>9</v>
      </c>
      <c r="J666">
        <v>0</v>
      </c>
      <c r="K666" t="s">
        <v>22</v>
      </c>
      <c r="L666" t="s">
        <v>21</v>
      </c>
      <c r="M666" s="2">
        <v>121605.395</v>
      </c>
      <c r="N666" s="4">
        <v>55.416352840000002</v>
      </c>
      <c r="O666" s="5">
        <f>EnergyDemand__2_18[[#This Row],[Demand]]*EnergyDemand__2_18[[#This Row],[RRP AUD$]]</f>
        <v>6738927.476567572</v>
      </c>
      <c r="P666" s="57">
        <f>IF(EnergyDemand__2_18[[#This Row],[School Day]]="Y",EnergyDemand__2_18[[#This Row],[Demand]],NA())</f>
        <v>121605.395</v>
      </c>
      <c r="Q666" s="57" t="e">
        <f>IF(EnergyDemand__2_18[[#This Row],[School Day]]="N",EnergyDemand__2_18[[#This Row],[Demand]],NA())</f>
        <v>#N/A</v>
      </c>
      <c r="R666" s="57" t="e">
        <f>IF(EnergyDemand__2_18[[#This Row],[Holiday]]="Y",EnergyDemand__2_18[[#This Row],[Demand]],NA())</f>
        <v>#N/A</v>
      </c>
      <c r="S666" s="57">
        <f>IF(AND( EnergyDemand__2_18[[#This Row],[Holiday]]="N", EnergyDemand__2_18[[#This Row],[Day ]] &lt;&gt; "Saturday", EnergyDemand__2_18[[#This Row],[Day ]] &lt;&gt; "Sunday"),EnergyDemand__2_18[[#This Row],[Demand]],NA())</f>
        <v>121605.395</v>
      </c>
    </row>
    <row r="667" spans="1:19" x14ac:dyDescent="0.3">
      <c r="A667" s="3">
        <v>42670</v>
      </c>
      <c r="B667" s="3" t="str">
        <f t="shared" si="10"/>
        <v>Q4-2016</v>
      </c>
      <c r="C667" t="s">
        <v>18</v>
      </c>
      <c r="D667">
        <v>44</v>
      </c>
      <c r="E667" t="s">
        <v>3</v>
      </c>
      <c r="F667">
        <v>2016</v>
      </c>
      <c r="G667">
        <v>10.1</v>
      </c>
      <c r="H667">
        <v>15.4</v>
      </c>
      <c r="I667">
        <v>25.8</v>
      </c>
      <c r="J667">
        <v>0.2</v>
      </c>
      <c r="K667" t="s">
        <v>22</v>
      </c>
      <c r="L667" t="s">
        <v>21</v>
      </c>
      <c r="M667" s="2">
        <v>120142.43</v>
      </c>
      <c r="N667" s="4">
        <v>43.480540499999996</v>
      </c>
      <c r="O667" s="5">
        <f>EnergyDemand__2_18[[#This Row],[Demand]]*EnergyDemand__2_18[[#This Row],[RRP AUD$]]</f>
        <v>5223857.7933834139</v>
      </c>
      <c r="P667" s="57">
        <f>IF(EnergyDemand__2_18[[#This Row],[School Day]]="Y",EnergyDemand__2_18[[#This Row],[Demand]],NA())</f>
        <v>120142.43</v>
      </c>
      <c r="Q667" s="57" t="e">
        <f>IF(EnergyDemand__2_18[[#This Row],[School Day]]="N",EnergyDemand__2_18[[#This Row],[Demand]],NA())</f>
        <v>#N/A</v>
      </c>
      <c r="R667" s="57" t="e">
        <f>IF(EnergyDemand__2_18[[#This Row],[Holiday]]="Y",EnergyDemand__2_18[[#This Row],[Demand]],NA())</f>
        <v>#N/A</v>
      </c>
      <c r="S667" s="57">
        <f>IF(AND( EnergyDemand__2_18[[#This Row],[Holiday]]="N", EnergyDemand__2_18[[#This Row],[Day ]] &lt;&gt; "Saturday", EnergyDemand__2_18[[#This Row],[Day ]] &lt;&gt; "Sunday"),EnergyDemand__2_18[[#This Row],[Demand]],NA())</f>
        <v>120142.43</v>
      </c>
    </row>
    <row r="668" spans="1:19" x14ac:dyDescent="0.3">
      <c r="A668" s="3">
        <v>42671</v>
      </c>
      <c r="B668" s="3" t="str">
        <f t="shared" si="10"/>
        <v>Q4-2016</v>
      </c>
      <c r="C668" t="s">
        <v>18</v>
      </c>
      <c r="D668">
        <v>44</v>
      </c>
      <c r="E668" t="s">
        <v>4</v>
      </c>
      <c r="F668">
        <v>2016</v>
      </c>
      <c r="G668">
        <v>6.3</v>
      </c>
      <c r="H668">
        <v>16.600000000000001</v>
      </c>
      <c r="I668">
        <v>26.5</v>
      </c>
      <c r="J668">
        <v>0</v>
      </c>
      <c r="K668" t="s">
        <v>22</v>
      </c>
      <c r="L668" t="s">
        <v>21</v>
      </c>
      <c r="M668" s="2">
        <v>119820.71</v>
      </c>
      <c r="N668" s="4">
        <v>54.509745119999998</v>
      </c>
      <c r="O668" s="5">
        <f>EnergyDemand__2_18[[#This Row],[Demand]]*EnergyDemand__2_18[[#This Row],[RRP AUD$]]</f>
        <v>6531396.3621974355</v>
      </c>
      <c r="P668" s="57">
        <f>IF(EnergyDemand__2_18[[#This Row],[School Day]]="Y",EnergyDemand__2_18[[#This Row],[Demand]],NA())</f>
        <v>119820.71</v>
      </c>
      <c r="Q668" s="57" t="e">
        <f>IF(EnergyDemand__2_18[[#This Row],[School Day]]="N",EnergyDemand__2_18[[#This Row],[Demand]],NA())</f>
        <v>#N/A</v>
      </c>
      <c r="R668" s="57" t="e">
        <f>IF(EnergyDemand__2_18[[#This Row],[Holiday]]="Y",EnergyDemand__2_18[[#This Row],[Demand]],NA())</f>
        <v>#N/A</v>
      </c>
      <c r="S668" s="57">
        <f>IF(AND( EnergyDemand__2_18[[#This Row],[Holiday]]="N", EnergyDemand__2_18[[#This Row],[Day ]] &lt;&gt; "Saturday", EnergyDemand__2_18[[#This Row],[Day ]] &lt;&gt; "Sunday"),EnergyDemand__2_18[[#This Row],[Demand]],NA())</f>
        <v>119820.71</v>
      </c>
    </row>
    <row r="669" spans="1:19" x14ac:dyDescent="0.3">
      <c r="A669" s="3">
        <v>42672</v>
      </c>
      <c r="B669" s="3" t="str">
        <f t="shared" si="10"/>
        <v>Q4-2016</v>
      </c>
      <c r="C669" t="s">
        <v>18</v>
      </c>
      <c r="D669">
        <v>44</v>
      </c>
      <c r="E669" t="s">
        <v>5</v>
      </c>
      <c r="F669">
        <v>2016</v>
      </c>
      <c r="G669">
        <v>9.3000000000000007</v>
      </c>
      <c r="H669">
        <v>25.6</v>
      </c>
      <c r="I669">
        <v>25.8</v>
      </c>
      <c r="J669">
        <v>0</v>
      </c>
      <c r="K669" t="s">
        <v>22</v>
      </c>
      <c r="L669" t="s">
        <v>21</v>
      </c>
      <c r="M669" s="2">
        <v>104191.105</v>
      </c>
      <c r="N669" s="4">
        <v>21.28564824</v>
      </c>
      <c r="O669" s="5">
        <f>EnergyDemand__2_18[[#This Row],[Demand]]*EnergyDemand__2_18[[#This Row],[RRP AUD$]]</f>
        <v>2217775.210766905</v>
      </c>
      <c r="P669" s="57">
        <f>IF(EnergyDemand__2_18[[#This Row],[School Day]]="Y",EnergyDemand__2_18[[#This Row],[Demand]],NA())</f>
        <v>104191.105</v>
      </c>
      <c r="Q669" s="57" t="e">
        <f>IF(EnergyDemand__2_18[[#This Row],[School Day]]="N",EnergyDemand__2_18[[#This Row],[Demand]],NA())</f>
        <v>#N/A</v>
      </c>
      <c r="R669" s="57" t="e">
        <f>IF(EnergyDemand__2_18[[#This Row],[Holiday]]="Y",EnergyDemand__2_18[[#This Row],[Demand]],NA())</f>
        <v>#N/A</v>
      </c>
      <c r="S6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70" spans="1:19" x14ac:dyDescent="0.3">
      <c r="A670" s="3">
        <v>42673</v>
      </c>
      <c r="B670" s="3" t="str">
        <f t="shared" si="10"/>
        <v>Q4-2016</v>
      </c>
      <c r="C670" t="s">
        <v>18</v>
      </c>
      <c r="D670">
        <v>44</v>
      </c>
      <c r="E670" t="s">
        <v>6</v>
      </c>
      <c r="F670">
        <v>2016</v>
      </c>
      <c r="G670">
        <v>12.7</v>
      </c>
      <c r="H670">
        <v>28</v>
      </c>
      <c r="I670">
        <v>19.5</v>
      </c>
      <c r="J670">
        <v>0</v>
      </c>
      <c r="K670" t="s">
        <v>22</v>
      </c>
      <c r="L670" t="s">
        <v>21</v>
      </c>
      <c r="M670" s="2">
        <v>94325.72</v>
      </c>
      <c r="N670" s="4">
        <v>6.8691345049999999</v>
      </c>
      <c r="O670" s="5">
        <f>EnergyDemand__2_18[[#This Row],[Demand]]*EnergyDemand__2_18[[#This Row],[RRP AUD$]]</f>
        <v>647936.05796096858</v>
      </c>
      <c r="P670" s="57">
        <f>IF(EnergyDemand__2_18[[#This Row],[School Day]]="Y",EnergyDemand__2_18[[#This Row],[Demand]],NA())</f>
        <v>94325.72</v>
      </c>
      <c r="Q670" s="57" t="e">
        <f>IF(EnergyDemand__2_18[[#This Row],[School Day]]="N",EnergyDemand__2_18[[#This Row],[Demand]],NA())</f>
        <v>#N/A</v>
      </c>
      <c r="R670" s="57" t="e">
        <f>IF(EnergyDemand__2_18[[#This Row],[Holiday]]="Y",EnergyDemand__2_18[[#This Row],[Demand]],NA())</f>
        <v>#N/A</v>
      </c>
      <c r="S6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71" spans="1:19" x14ac:dyDescent="0.3">
      <c r="A671" s="3">
        <v>42674</v>
      </c>
      <c r="B671" s="3" t="str">
        <f t="shared" si="10"/>
        <v>Q4-2016</v>
      </c>
      <c r="C671" t="s">
        <v>18</v>
      </c>
      <c r="D671">
        <v>45</v>
      </c>
      <c r="E671" t="s">
        <v>7</v>
      </c>
      <c r="F671">
        <v>2016</v>
      </c>
      <c r="G671">
        <v>7.9</v>
      </c>
      <c r="H671">
        <v>17.5</v>
      </c>
      <c r="I671">
        <v>19</v>
      </c>
      <c r="J671">
        <v>1.8</v>
      </c>
      <c r="K671" t="s">
        <v>22</v>
      </c>
      <c r="L671" t="s">
        <v>21</v>
      </c>
      <c r="M671" s="2">
        <v>110661.43</v>
      </c>
      <c r="N671" s="4">
        <v>19.08090112</v>
      </c>
      <c r="O671" s="5">
        <f>EnergyDemand__2_18[[#This Row],[Demand]]*EnergyDemand__2_18[[#This Row],[RRP AUD$]]</f>
        <v>2111519.8036278016</v>
      </c>
      <c r="P671" s="57">
        <f>IF(EnergyDemand__2_18[[#This Row],[School Day]]="Y",EnergyDemand__2_18[[#This Row],[Demand]],NA())</f>
        <v>110661.43</v>
      </c>
      <c r="Q671" s="57" t="e">
        <f>IF(EnergyDemand__2_18[[#This Row],[School Day]]="N",EnergyDemand__2_18[[#This Row],[Demand]],NA())</f>
        <v>#N/A</v>
      </c>
      <c r="R671" s="57" t="e">
        <f>IF(EnergyDemand__2_18[[#This Row],[Holiday]]="Y",EnergyDemand__2_18[[#This Row],[Demand]],NA())</f>
        <v>#N/A</v>
      </c>
      <c r="S671" s="57">
        <f>IF(AND( EnergyDemand__2_18[[#This Row],[Holiday]]="N", EnergyDemand__2_18[[#This Row],[Day ]] &lt;&gt; "Saturday", EnergyDemand__2_18[[#This Row],[Day ]] &lt;&gt; "Sunday"),EnergyDemand__2_18[[#This Row],[Demand]],NA())</f>
        <v>110661.43</v>
      </c>
    </row>
    <row r="672" spans="1:19" x14ac:dyDescent="0.3">
      <c r="A672" s="3">
        <v>42675</v>
      </c>
      <c r="B672" s="3" t="str">
        <f t="shared" si="10"/>
        <v>Q4-2016</v>
      </c>
      <c r="C672" t="s">
        <v>19</v>
      </c>
      <c r="D672">
        <v>45</v>
      </c>
      <c r="E672" t="s">
        <v>8</v>
      </c>
      <c r="F672">
        <v>2016</v>
      </c>
      <c r="G672">
        <v>9.4</v>
      </c>
      <c r="H672">
        <v>18.399999999999999</v>
      </c>
      <c r="I672">
        <v>17.7</v>
      </c>
      <c r="J672">
        <v>0.4</v>
      </c>
      <c r="K672" t="s">
        <v>22</v>
      </c>
      <c r="L672" t="s">
        <v>22</v>
      </c>
      <c r="M672" s="2">
        <v>104976.21</v>
      </c>
      <c r="N672" s="4">
        <v>17.418201960000001</v>
      </c>
      <c r="O672" s="5">
        <f>EnergyDemand__2_18[[#This Row],[Demand]]*EnergyDemand__2_18[[#This Row],[RRP AUD$]]</f>
        <v>1828496.8267753718</v>
      </c>
      <c r="P672" s="57">
        <f>IF(EnergyDemand__2_18[[#This Row],[School Day]]="Y",EnergyDemand__2_18[[#This Row],[Demand]],NA())</f>
        <v>104976.21</v>
      </c>
      <c r="Q672" s="57" t="e">
        <f>IF(EnergyDemand__2_18[[#This Row],[School Day]]="N",EnergyDemand__2_18[[#This Row],[Demand]],NA())</f>
        <v>#N/A</v>
      </c>
      <c r="R672" s="57">
        <f>IF(EnergyDemand__2_18[[#This Row],[Holiday]]="Y",EnergyDemand__2_18[[#This Row],[Demand]],NA())</f>
        <v>104976.21</v>
      </c>
      <c r="S6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73" spans="1:19" x14ac:dyDescent="0.3">
      <c r="A673" s="3">
        <v>42676</v>
      </c>
      <c r="B673" s="3" t="str">
        <f t="shared" si="10"/>
        <v>Q4-2016</v>
      </c>
      <c r="C673" t="s">
        <v>19</v>
      </c>
      <c r="D673">
        <v>45</v>
      </c>
      <c r="E673" t="s">
        <v>9</v>
      </c>
      <c r="F673">
        <v>2016</v>
      </c>
      <c r="G673">
        <v>9.6999999999999993</v>
      </c>
      <c r="H673">
        <v>18.5</v>
      </c>
      <c r="I673">
        <v>13.3</v>
      </c>
      <c r="J673">
        <v>0.4</v>
      </c>
      <c r="K673" t="s">
        <v>22</v>
      </c>
      <c r="L673" t="s">
        <v>21</v>
      </c>
      <c r="M673" s="2">
        <v>119904.48</v>
      </c>
      <c r="N673" s="4">
        <v>46.645669009999999</v>
      </c>
      <c r="O673" s="5">
        <f>EnergyDemand__2_18[[#This Row],[Demand]]*EnergyDemand__2_18[[#This Row],[RRP AUD$]]</f>
        <v>5593024.6868961649</v>
      </c>
      <c r="P673" s="57">
        <f>IF(EnergyDemand__2_18[[#This Row],[School Day]]="Y",EnergyDemand__2_18[[#This Row],[Demand]],NA())</f>
        <v>119904.48</v>
      </c>
      <c r="Q673" s="57" t="e">
        <f>IF(EnergyDemand__2_18[[#This Row],[School Day]]="N",EnergyDemand__2_18[[#This Row],[Demand]],NA())</f>
        <v>#N/A</v>
      </c>
      <c r="R673" s="57" t="e">
        <f>IF(EnergyDemand__2_18[[#This Row],[Holiday]]="Y",EnergyDemand__2_18[[#This Row],[Demand]],NA())</f>
        <v>#N/A</v>
      </c>
      <c r="S673" s="57">
        <f>IF(AND( EnergyDemand__2_18[[#This Row],[Holiday]]="N", EnergyDemand__2_18[[#This Row],[Day ]] &lt;&gt; "Saturday", EnergyDemand__2_18[[#This Row],[Day ]] &lt;&gt; "Sunday"),EnergyDemand__2_18[[#This Row],[Demand]],NA())</f>
        <v>119904.48</v>
      </c>
    </row>
    <row r="674" spans="1:19" x14ac:dyDescent="0.3">
      <c r="A674" s="3">
        <v>42677</v>
      </c>
      <c r="B674" s="3" t="str">
        <f t="shared" si="10"/>
        <v>Q4-2016</v>
      </c>
      <c r="C674" t="s">
        <v>19</v>
      </c>
      <c r="D674">
        <v>45</v>
      </c>
      <c r="E674" t="s">
        <v>3</v>
      </c>
      <c r="F674">
        <v>2016</v>
      </c>
      <c r="G674">
        <v>10</v>
      </c>
      <c r="H674">
        <v>19.100000000000001</v>
      </c>
      <c r="I674">
        <v>28</v>
      </c>
      <c r="J674">
        <v>0</v>
      </c>
      <c r="K674" t="s">
        <v>22</v>
      </c>
      <c r="L674" t="s">
        <v>21</v>
      </c>
      <c r="M674" s="2">
        <v>118677.495</v>
      </c>
      <c r="N674" s="4">
        <v>60.221047589999998</v>
      </c>
      <c r="O674" s="5">
        <f>EnergyDemand__2_18[[#This Row],[Demand]]*EnergyDemand__2_18[[#This Row],[RRP AUD$]]</f>
        <v>7146883.0742569864</v>
      </c>
      <c r="P674" s="57">
        <f>IF(EnergyDemand__2_18[[#This Row],[School Day]]="Y",EnergyDemand__2_18[[#This Row],[Demand]],NA())</f>
        <v>118677.495</v>
      </c>
      <c r="Q674" s="57" t="e">
        <f>IF(EnergyDemand__2_18[[#This Row],[School Day]]="N",EnergyDemand__2_18[[#This Row],[Demand]],NA())</f>
        <v>#N/A</v>
      </c>
      <c r="R674" s="57" t="e">
        <f>IF(EnergyDemand__2_18[[#This Row],[Holiday]]="Y",EnergyDemand__2_18[[#This Row],[Demand]],NA())</f>
        <v>#N/A</v>
      </c>
      <c r="S674" s="57">
        <f>IF(AND( EnergyDemand__2_18[[#This Row],[Holiday]]="N", EnergyDemand__2_18[[#This Row],[Day ]] &lt;&gt; "Saturday", EnergyDemand__2_18[[#This Row],[Day ]] &lt;&gt; "Sunday"),EnergyDemand__2_18[[#This Row],[Demand]],NA())</f>
        <v>118677.495</v>
      </c>
    </row>
    <row r="675" spans="1:19" x14ac:dyDescent="0.3">
      <c r="A675" s="3">
        <v>42678</v>
      </c>
      <c r="B675" s="3" t="str">
        <f t="shared" si="10"/>
        <v>Q4-2016</v>
      </c>
      <c r="C675" t="s">
        <v>19</v>
      </c>
      <c r="D675">
        <v>45</v>
      </c>
      <c r="E675" t="s">
        <v>4</v>
      </c>
      <c r="F675">
        <v>2016</v>
      </c>
      <c r="G675">
        <v>10.199999999999999</v>
      </c>
      <c r="H675">
        <v>29.2</v>
      </c>
      <c r="I675">
        <v>24.9</v>
      </c>
      <c r="J675">
        <v>0</v>
      </c>
      <c r="K675" t="s">
        <v>22</v>
      </c>
      <c r="L675" t="s">
        <v>21</v>
      </c>
      <c r="M675" s="2">
        <v>113666.485</v>
      </c>
      <c r="N675" s="4">
        <v>25.952350200000001</v>
      </c>
      <c r="O675" s="5">
        <f>EnergyDemand__2_18[[#This Row],[Demand]]*EnergyDemand__2_18[[#This Row],[RRP AUD$]]</f>
        <v>2949912.4247230473</v>
      </c>
      <c r="P675" s="57">
        <f>IF(EnergyDemand__2_18[[#This Row],[School Day]]="Y",EnergyDemand__2_18[[#This Row],[Demand]],NA())</f>
        <v>113666.485</v>
      </c>
      <c r="Q675" s="57" t="e">
        <f>IF(EnergyDemand__2_18[[#This Row],[School Day]]="N",EnergyDemand__2_18[[#This Row],[Demand]],NA())</f>
        <v>#N/A</v>
      </c>
      <c r="R675" s="57" t="e">
        <f>IF(EnergyDemand__2_18[[#This Row],[Holiday]]="Y",EnergyDemand__2_18[[#This Row],[Demand]],NA())</f>
        <v>#N/A</v>
      </c>
      <c r="S675" s="57">
        <f>IF(AND( EnergyDemand__2_18[[#This Row],[Holiday]]="N", EnergyDemand__2_18[[#This Row],[Day ]] &lt;&gt; "Saturday", EnergyDemand__2_18[[#This Row],[Day ]] &lt;&gt; "Sunday"),EnergyDemand__2_18[[#This Row],[Demand]],NA())</f>
        <v>113666.485</v>
      </c>
    </row>
    <row r="676" spans="1:19" x14ac:dyDescent="0.3">
      <c r="A676" s="3">
        <v>42679</v>
      </c>
      <c r="B676" s="3" t="str">
        <f t="shared" si="10"/>
        <v>Q4-2016</v>
      </c>
      <c r="C676" t="s">
        <v>19</v>
      </c>
      <c r="D676">
        <v>45</v>
      </c>
      <c r="E676" t="s">
        <v>5</v>
      </c>
      <c r="F676">
        <v>2016</v>
      </c>
      <c r="G676">
        <v>10</v>
      </c>
      <c r="H676">
        <v>16.8</v>
      </c>
      <c r="I676">
        <v>10.8</v>
      </c>
      <c r="J676">
        <v>0</v>
      </c>
      <c r="K676" t="s">
        <v>22</v>
      </c>
      <c r="L676" t="s">
        <v>21</v>
      </c>
      <c r="M676" s="2">
        <v>101810.75</v>
      </c>
      <c r="N676" s="4">
        <v>15.26468717</v>
      </c>
      <c r="O676" s="5">
        <f>EnergyDemand__2_18[[#This Row],[Demand]]*EnergyDemand__2_18[[#This Row],[RRP AUD$]]</f>
        <v>1554109.2492930775</v>
      </c>
      <c r="P676" s="57">
        <f>IF(EnergyDemand__2_18[[#This Row],[School Day]]="Y",EnergyDemand__2_18[[#This Row],[Demand]],NA())</f>
        <v>101810.75</v>
      </c>
      <c r="Q676" s="57" t="e">
        <f>IF(EnergyDemand__2_18[[#This Row],[School Day]]="N",EnergyDemand__2_18[[#This Row],[Demand]],NA())</f>
        <v>#N/A</v>
      </c>
      <c r="R676" s="57" t="e">
        <f>IF(EnergyDemand__2_18[[#This Row],[Holiday]]="Y",EnergyDemand__2_18[[#This Row],[Demand]],NA())</f>
        <v>#N/A</v>
      </c>
      <c r="S6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77" spans="1:19" x14ac:dyDescent="0.3">
      <c r="A677" s="3">
        <v>42680</v>
      </c>
      <c r="B677" s="3" t="str">
        <f t="shared" si="10"/>
        <v>Q4-2016</v>
      </c>
      <c r="C677" t="s">
        <v>19</v>
      </c>
      <c r="D677">
        <v>45</v>
      </c>
      <c r="E677" t="s">
        <v>6</v>
      </c>
      <c r="F677">
        <v>2016</v>
      </c>
      <c r="G677">
        <v>11.5</v>
      </c>
      <c r="H677">
        <v>21.4</v>
      </c>
      <c r="I677">
        <v>25.2</v>
      </c>
      <c r="J677">
        <v>0</v>
      </c>
      <c r="K677" t="s">
        <v>22</v>
      </c>
      <c r="L677" t="s">
        <v>21</v>
      </c>
      <c r="M677" s="2">
        <v>96934.925000000003</v>
      </c>
      <c r="N677" s="4">
        <v>24.15876196</v>
      </c>
      <c r="O677" s="5">
        <f>EnergyDemand__2_18[[#This Row],[Demand]]*EnergyDemand__2_18[[#This Row],[RRP AUD$]]</f>
        <v>2341827.7786854529</v>
      </c>
      <c r="P677" s="57">
        <f>IF(EnergyDemand__2_18[[#This Row],[School Day]]="Y",EnergyDemand__2_18[[#This Row],[Demand]],NA())</f>
        <v>96934.925000000003</v>
      </c>
      <c r="Q677" s="57" t="e">
        <f>IF(EnergyDemand__2_18[[#This Row],[School Day]]="N",EnergyDemand__2_18[[#This Row],[Demand]],NA())</f>
        <v>#N/A</v>
      </c>
      <c r="R677" s="57" t="e">
        <f>IF(EnergyDemand__2_18[[#This Row],[Holiday]]="Y",EnergyDemand__2_18[[#This Row],[Demand]],NA())</f>
        <v>#N/A</v>
      </c>
      <c r="S6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78" spans="1:19" x14ac:dyDescent="0.3">
      <c r="A678" s="3">
        <v>42681</v>
      </c>
      <c r="B678" s="3" t="str">
        <f t="shared" si="10"/>
        <v>Q4-2016</v>
      </c>
      <c r="C678" t="s">
        <v>19</v>
      </c>
      <c r="D678">
        <v>46</v>
      </c>
      <c r="E678" t="s">
        <v>7</v>
      </c>
      <c r="F678">
        <v>2016</v>
      </c>
      <c r="G678">
        <v>14.6</v>
      </c>
      <c r="H678">
        <v>25.9</v>
      </c>
      <c r="I678">
        <v>15.9</v>
      </c>
      <c r="J678">
        <v>0</v>
      </c>
      <c r="K678" t="s">
        <v>22</v>
      </c>
      <c r="L678" t="s">
        <v>21</v>
      </c>
      <c r="M678" s="2">
        <v>116230.34</v>
      </c>
      <c r="N678" s="4">
        <v>30.36705791</v>
      </c>
      <c r="O678" s="5">
        <f>EnergyDemand__2_18[[#This Row],[Demand]]*EnergyDemand__2_18[[#This Row],[RRP AUD$]]</f>
        <v>3529573.4656789894</v>
      </c>
      <c r="P678" s="57">
        <f>IF(EnergyDemand__2_18[[#This Row],[School Day]]="Y",EnergyDemand__2_18[[#This Row],[Demand]],NA())</f>
        <v>116230.34</v>
      </c>
      <c r="Q678" s="57" t="e">
        <f>IF(EnergyDemand__2_18[[#This Row],[School Day]]="N",EnergyDemand__2_18[[#This Row],[Demand]],NA())</f>
        <v>#N/A</v>
      </c>
      <c r="R678" s="57" t="e">
        <f>IF(EnergyDemand__2_18[[#This Row],[Holiday]]="Y",EnergyDemand__2_18[[#This Row],[Demand]],NA())</f>
        <v>#N/A</v>
      </c>
      <c r="S678" s="57">
        <f>IF(AND( EnergyDemand__2_18[[#This Row],[Holiday]]="N", EnergyDemand__2_18[[#This Row],[Day ]] &lt;&gt; "Saturday", EnergyDemand__2_18[[#This Row],[Day ]] &lt;&gt; "Sunday"),EnergyDemand__2_18[[#This Row],[Demand]],NA())</f>
        <v>116230.34</v>
      </c>
    </row>
    <row r="679" spans="1:19" x14ac:dyDescent="0.3">
      <c r="A679" s="3">
        <v>42682</v>
      </c>
      <c r="B679" s="3" t="str">
        <f t="shared" si="10"/>
        <v>Q4-2016</v>
      </c>
      <c r="C679" t="s">
        <v>19</v>
      </c>
      <c r="D679">
        <v>46</v>
      </c>
      <c r="E679" t="s">
        <v>8</v>
      </c>
      <c r="F679">
        <v>2016</v>
      </c>
      <c r="G679">
        <v>11</v>
      </c>
      <c r="H679">
        <v>18.2</v>
      </c>
      <c r="I679">
        <v>28.9</v>
      </c>
      <c r="J679">
        <v>0.2</v>
      </c>
      <c r="K679" t="s">
        <v>22</v>
      </c>
      <c r="L679" t="s">
        <v>21</v>
      </c>
      <c r="M679" s="2">
        <v>117794.595</v>
      </c>
      <c r="N679" s="4">
        <v>53.922003029999999</v>
      </c>
      <c r="O679" s="5">
        <f>EnergyDemand__2_18[[#This Row],[Demand]]*EnergyDemand__2_18[[#This Row],[RRP AUD$]]</f>
        <v>6351720.5085076224</v>
      </c>
      <c r="P679" s="57">
        <f>IF(EnergyDemand__2_18[[#This Row],[School Day]]="Y",EnergyDemand__2_18[[#This Row],[Demand]],NA())</f>
        <v>117794.595</v>
      </c>
      <c r="Q679" s="57" t="e">
        <f>IF(EnergyDemand__2_18[[#This Row],[School Day]]="N",EnergyDemand__2_18[[#This Row],[Demand]],NA())</f>
        <v>#N/A</v>
      </c>
      <c r="R679" s="57" t="e">
        <f>IF(EnergyDemand__2_18[[#This Row],[Holiday]]="Y",EnergyDemand__2_18[[#This Row],[Demand]],NA())</f>
        <v>#N/A</v>
      </c>
      <c r="S679" s="57">
        <f>IF(AND( EnergyDemand__2_18[[#This Row],[Holiday]]="N", EnergyDemand__2_18[[#This Row],[Day ]] &lt;&gt; "Saturday", EnergyDemand__2_18[[#This Row],[Day ]] &lt;&gt; "Sunday"),EnergyDemand__2_18[[#This Row],[Demand]],NA())</f>
        <v>117794.595</v>
      </c>
    </row>
    <row r="680" spans="1:19" x14ac:dyDescent="0.3">
      <c r="A680" s="3">
        <v>42683</v>
      </c>
      <c r="B680" s="3" t="str">
        <f t="shared" si="10"/>
        <v>Q4-2016</v>
      </c>
      <c r="C680" t="s">
        <v>19</v>
      </c>
      <c r="D680">
        <v>46</v>
      </c>
      <c r="E680" t="s">
        <v>9</v>
      </c>
      <c r="F680">
        <v>2016</v>
      </c>
      <c r="G680">
        <v>9.1999999999999993</v>
      </c>
      <c r="H680">
        <v>17.399999999999999</v>
      </c>
      <c r="I680">
        <v>22</v>
      </c>
      <c r="J680">
        <v>0</v>
      </c>
      <c r="K680" t="s">
        <v>22</v>
      </c>
      <c r="L680" t="s">
        <v>21</v>
      </c>
      <c r="M680" s="2">
        <v>122131.11500000001</v>
      </c>
      <c r="N680" s="4">
        <v>55.662203390000002</v>
      </c>
      <c r="O680" s="5">
        <f>EnergyDemand__2_18[[#This Row],[Demand]]*EnergyDemand__2_18[[#This Row],[RRP AUD$]]</f>
        <v>6798086.9633774804</v>
      </c>
      <c r="P680" s="57">
        <f>IF(EnergyDemand__2_18[[#This Row],[School Day]]="Y",EnergyDemand__2_18[[#This Row],[Demand]],NA())</f>
        <v>122131.11500000001</v>
      </c>
      <c r="Q680" s="57" t="e">
        <f>IF(EnergyDemand__2_18[[#This Row],[School Day]]="N",EnergyDemand__2_18[[#This Row],[Demand]],NA())</f>
        <v>#N/A</v>
      </c>
      <c r="R680" s="57" t="e">
        <f>IF(EnergyDemand__2_18[[#This Row],[Holiday]]="Y",EnergyDemand__2_18[[#This Row],[Demand]],NA())</f>
        <v>#N/A</v>
      </c>
      <c r="S680" s="57">
        <f>IF(AND( EnergyDemand__2_18[[#This Row],[Holiday]]="N", EnergyDemand__2_18[[#This Row],[Day ]] &lt;&gt; "Saturday", EnergyDemand__2_18[[#This Row],[Day ]] &lt;&gt; "Sunday"),EnergyDemand__2_18[[#This Row],[Demand]],NA())</f>
        <v>122131.11500000001</v>
      </c>
    </row>
    <row r="681" spans="1:19" x14ac:dyDescent="0.3">
      <c r="A681" s="3">
        <v>42684</v>
      </c>
      <c r="B681" s="3" t="str">
        <f t="shared" si="10"/>
        <v>Q4-2016</v>
      </c>
      <c r="C681" t="s">
        <v>19</v>
      </c>
      <c r="D681">
        <v>46</v>
      </c>
      <c r="E681" t="s">
        <v>3</v>
      </c>
      <c r="F681">
        <v>2016</v>
      </c>
      <c r="G681">
        <v>11.9</v>
      </c>
      <c r="H681">
        <v>17.5</v>
      </c>
      <c r="I681">
        <v>20.3</v>
      </c>
      <c r="J681">
        <v>0</v>
      </c>
      <c r="K681" t="s">
        <v>22</v>
      </c>
      <c r="L681" t="s">
        <v>21</v>
      </c>
      <c r="M681" s="2">
        <v>122634.53</v>
      </c>
      <c r="N681" s="4">
        <v>48.706971459999998</v>
      </c>
      <c r="O681" s="5">
        <f>EnergyDemand__2_18[[#This Row],[Demand]]*EnergyDemand__2_18[[#This Row],[RRP AUD$]]</f>
        <v>5973156.5527205132</v>
      </c>
      <c r="P681" s="57">
        <f>IF(EnergyDemand__2_18[[#This Row],[School Day]]="Y",EnergyDemand__2_18[[#This Row],[Demand]],NA())</f>
        <v>122634.53</v>
      </c>
      <c r="Q681" s="57" t="e">
        <f>IF(EnergyDemand__2_18[[#This Row],[School Day]]="N",EnergyDemand__2_18[[#This Row],[Demand]],NA())</f>
        <v>#N/A</v>
      </c>
      <c r="R681" s="57" t="e">
        <f>IF(EnergyDemand__2_18[[#This Row],[Holiday]]="Y",EnergyDemand__2_18[[#This Row],[Demand]],NA())</f>
        <v>#N/A</v>
      </c>
      <c r="S681" s="57">
        <f>IF(AND( EnergyDemand__2_18[[#This Row],[Holiday]]="N", EnergyDemand__2_18[[#This Row],[Day ]] &lt;&gt; "Saturday", EnergyDemand__2_18[[#This Row],[Day ]] &lt;&gt; "Sunday"),EnergyDemand__2_18[[#This Row],[Demand]],NA())</f>
        <v>122634.53</v>
      </c>
    </row>
    <row r="682" spans="1:19" x14ac:dyDescent="0.3">
      <c r="A682" s="3">
        <v>42685</v>
      </c>
      <c r="B682" s="3" t="str">
        <f t="shared" si="10"/>
        <v>Q4-2016</v>
      </c>
      <c r="C682" t="s">
        <v>19</v>
      </c>
      <c r="D682">
        <v>46</v>
      </c>
      <c r="E682" t="s">
        <v>4</v>
      </c>
      <c r="F682">
        <v>2016</v>
      </c>
      <c r="G682">
        <v>8.4</v>
      </c>
      <c r="H682">
        <v>23.8</v>
      </c>
      <c r="I682">
        <v>29.1</v>
      </c>
      <c r="J682">
        <v>0</v>
      </c>
      <c r="K682" t="s">
        <v>22</v>
      </c>
      <c r="L682" t="s">
        <v>21</v>
      </c>
      <c r="M682" s="2">
        <v>117953.88499999999</v>
      </c>
      <c r="N682" s="4">
        <v>26.823982910000002</v>
      </c>
      <c r="O682" s="5">
        <f>EnergyDemand__2_18[[#This Row],[Demand]]*EnergyDemand__2_18[[#This Row],[RRP AUD$]]</f>
        <v>3163992.9954081052</v>
      </c>
      <c r="P682" s="57">
        <f>IF(EnergyDemand__2_18[[#This Row],[School Day]]="Y",EnergyDemand__2_18[[#This Row],[Demand]],NA())</f>
        <v>117953.88499999999</v>
      </c>
      <c r="Q682" s="57" t="e">
        <f>IF(EnergyDemand__2_18[[#This Row],[School Day]]="N",EnergyDemand__2_18[[#This Row],[Demand]],NA())</f>
        <v>#N/A</v>
      </c>
      <c r="R682" s="57" t="e">
        <f>IF(EnergyDemand__2_18[[#This Row],[Holiday]]="Y",EnergyDemand__2_18[[#This Row],[Demand]],NA())</f>
        <v>#N/A</v>
      </c>
      <c r="S682" s="57">
        <f>IF(AND( EnergyDemand__2_18[[#This Row],[Holiday]]="N", EnergyDemand__2_18[[#This Row],[Day ]] &lt;&gt; "Saturday", EnergyDemand__2_18[[#This Row],[Day ]] &lt;&gt; "Sunday"),EnergyDemand__2_18[[#This Row],[Demand]],NA())</f>
        <v>117953.88499999999</v>
      </c>
    </row>
    <row r="683" spans="1:19" x14ac:dyDescent="0.3">
      <c r="A683" s="3">
        <v>42686</v>
      </c>
      <c r="B683" s="3" t="str">
        <f t="shared" si="10"/>
        <v>Q4-2016</v>
      </c>
      <c r="C683" t="s">
        <v>19</v>
      </c>
      <c r="D683">
        <v>46</v>
      </c>
      <c r="E683" t="s">
        <v>5</v>
      </c>
      <c r="F683">
        <v>2016</v>
      </c>
      <c r="G683">
        <v>13.2</v>
      </c>
      <c r="H683">
        <v>25.5</v>
      </c>
      <c r="I683">
        <v>17</v>
      </c>
      <c r="J683">
        <v>2</v>
      </c>
      <c r="K683" t="s">
        <v>22</v>
      </c>
      <c r="L683" t="s">
        <v>21</v>
      </c>
      <c r="M683" s="2">
        <v>99907.32</v>
      </c>
      <c r="N683" s="4">
        <v>10.832116259999999</v>
      </c>
      <c r="O683" s="5">
        <f>EnergyDemand__2_18[[#This Row],[Demand]]*EnergyDemand__2_18[[#This Row],[RRP AUD$]]</f>
        <v>1082207.7054650232</v>
      </c>
      <c r="P683" s="57">
        <f>IF(EnergyDemand__2_18[[#This Row],[School Day]]="Y",EnergyDemand__2_18[[#This Row],[Demand]],NA())</f>
        <v>99907.32</v>
      </c>
      <c r="Q683" s="57" t="e">
        <f>IF(EnergyDemand__2_18[[#This Row],[School Day]]="N",EnergyDemand__2_18[[#This Row],[Demand]],NA())</f>
        <v>#N/A</v>
      </c>
      <c r="R683" s="57" t="e">
        <f>IF(EnergyDemand__2_18[[#This Row],[Holiday]]="Y",EnergyDemand__2_18[[#This Row],[Demand]],NA())</f>
        <v>#N/A</v>
      </c>
      <c r="S6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84" spans="1:19" x14ac:dyDescent="0.3">
      <c r="A684" s="3">
        <v>42687</v>
      </c>
      <c r="B684" s="3" t="str">
        <f t="shared" si="10"/>
        <v>Q4-2016</v>
      </c>
      <c r="C684" t="s">
        <v>19</v>
      </c>
      <c r="D684">
        <v>46</v>
      </c>
      <c r="E684" t="s">
        <v>6</v>
      </c>
      <c r="F684">
        <v>2016</v>
      </c>
      <c r="G684">
        <v>11.7</v>
      </c>
      <c r="H684">
        <v>19</v>
      </c>
      <c r="I684">
        <v>9.6999999999999993</v>
      </c>
      <c r="J684">
        <v>2</v>
      </c>
      <c r="K684" t="s">
        <v>22</v>
      </c>
      <c r="L684" t="s">
        <v>21</v>
      </c>
      <c r="M684" s="2">
        <v>96805.925000000003</v>
      </c>
      <c r="N684" s="4">
        <v>10.725641830000001</v>
      </c>
      <c r="O684" s="5">
        <f>EnergyDemand__2_18[[#This Row],[Demand]]*EnergyDemand__2_18[[#This Row],[RRP AUD$]]</f>
        <v>1038305.6785718428</v>
      </c>
      <c r="P684" s="57">
        <f>IF(EnergyDemand__2_18[[#This Row],[School Day]]="Y",EnergyDemand__2_18[[#This Row],[Demand]],NA())</f>
        <v>96805.925000000003</v>
      </c>
      <c r="Q684" s="57" t="e">
        <f>IF(EnergyDemand__2_18[[#This Row],[School Day]]="N",EnergyDemand__2_18[[#This Row],[Demand]],NA())</f>
        <v>#N/A</v>
      </c>
      <c r="R684" s="57" t="e">
        <f>IF(EnergyDemand__2_18[[#This Row],[Holiday]]="Y",EnergyDemand__2_18[[#This Row],[Demand]],NA())</f>
        <v>#N/A</v>
      </c>
      <c r="S6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85" spans="1:19" x14ac:dyDescent="0.3">
      <c r="A685" s="3">
        <v>42688</v>
      </c>
      <c r="B685" s="3" t="str">
        <f t="shared" si="10"/>
        <v>Q4-2016</v>
      </c>
      <c r="C685" t="s">
        <v>19</v>
      </c>
      <c r="D685">
        <v>47</v>
      </c>
      <c r="E685" t="s">
        <v>7</v>
      </c>
      <c r="F685">
        <v>2016</v>
      </c>
      <c r="G685">
        <v>11.5</v>
      </c>
      <c r="H685">
        <v>15.9</v>
      </c>
      <c r="I685">
        <v>14.8</v>
      </c>
      <c r="J685">
        <v>8.6</v>
      </c>
      <c r="K685" t="s">
        <v>22</v>
      </c>
      <c r="L685" t="s">
        <v>21</v>
      </c>
      <c r="M685" s="2">
        <v>116817.15</v>
      </c>
      <c r="N685" s="4">
        <v>39.499737830000001</v>
      </c>
      <c r="O685" s="5">
        <f>EnergyDemand__2_18[[#This Row],[Demand]]*EnergyDemand__2_18[[#This Row],[RRP AUD$]]</f>
        <v>4614246.7990477839</v>
      </c>
      <c r="P685" s="57">
        <f>IF(EnergyDemand__2_18[[#This Row],[School Day]]="Y",EnergyDemand__2_18[[#This Row],[Demand]],NA())</f>
        <v>116817.15</v>
      </c>
      <c r="Q685" s="57" t="e">
        <f>IF(EnergyDemand__2_18[[#This Row],[School Day]]="N",EnergyDemand__2_18[[#This Row],[Demand]],NA())</f>
        <v>#N/A</v>
      </c>
      <c r="R685" s="57" t="e">
        <f>IF(EnergyDemand__2_18[[#This Row],[Holiday]]="Y",EnergyDemand__2_18[[#This Row],[Demand]],NA())</f>
        <v>#N/A</v>
      </c>
      <c r="S685" s="57">
        <f>IF(AND( EnergyDemand__2_18[[#This Row],[Holiday]]="N", EnergyDemand__2_18[[#This Row],[Day ]] &lt;&gt; "Saturday", EnergyDemand__2_18[[#This Row],[Day ]] &lt;&gt; "Sunday"),EnergyDemand__2_18[[#This Row],[Demand]],NA())</f>
        <v>116817.15</v>
      </c>
    </row>
    <row r="686" spans="1:19" x14ac:dyDescent="0.3">
      <c r="A686" s="3">
        <v>42689</v>
      </c>
      <c r="B686" s="3" t="str">
        <f t="shared" si="10"/>
        <v>Q4-2016</v>
      </c>
      <c r="C686" t="s">
        <v>19</v>
      </c>
      <c r="D686">
        <v>47</v>
      </c>
      <c r="E686" t="s">
        <v>8</v>
      </c>
      <c r="F686">
        <v>2016</v>
      </c>
      <c r="G686">
        <v>11</v>
      </c>
      <c r="H686">
        <v>19.2</v>
      </c>
      <c r="I686">
        <v>17.100000000000001</v>
      </c>
      <c r="J686">
        <v>0</v>
      </c>
      <c r="K686" t="s">
        <v>22</v>
      </c>
      <c r="L686" t="s">
        <v>21</v>
      </c>
      <c r="M686" s="2">
        <v>119905.59</v>
      </c>
      <c r="N686" s="4">
        <v>26.908387489999999</v>
      </c>
      <c r="O686" s="5">
        <f>EnergyDemand__2_18[[#This Row],[Demand]]*EnergyDemand__2_18[[#This Row],[RRP AUD$]]</f>
        <v>3226466.0779370689</v>
      </c>
      <c r="P686" s="57">
        <f>IF(EnergyDemand__2_18[[#This Row],[School Day]]="Y",EnergyDemand__2_18[[#This Row],[Demand]],NA())</f>
        <v>119905.59</v>
      </c>
      <c r="Q686" s="57" t="e">
        <f>IF(EnergyDemand__2_18[[#This Row],[School Day]]="N",EnergyDemand__2_18[[#This Row],[Demand]],NA())</f>
        <v>#N/A</v>
      </c>
      <c r="R686" s="57" t="e">
        <f>IF(EnergyDemand__2_18[[#This Row],[Holiday]]="Y",EnergyDemand__2_18[[#This Row],[Demand]],NA())</f>
        <v>#N/A</v>
      </c>
      <c r="S686" s="57">
        <f>IF(AND( EnergyDemand__2_18[[#This Row],[Holiday]]="N", EnergyDemand__2_18[[#This Row],[Day ]] &lt;&gt; "Saturday", EnergyDemand__2_18[[#This Row],[Day ]] &lt;&gt; "Sunday"),EnergyDemand__2_18[[#This Row],[Demand]],NA())</f>
        <v>119905.59</v>
      </c>
    </row>
    <row r="687" spans="1:19" x14ac:dyDescent="0.3">
      <c r="A687" s="3">
        <v>42690</v>
      </c>
      <c r="B687" s="3" t="str">
        <f t="shared" si="10"/>
        <v>Q4-2016</v>
      </c>
      <c r="C687" t="s">
        <v>19</v>
      </c>
      <c r="D687">
        <v>47</v>
      </c>
      <c r="E687" t="s">
        <v>9</v>
      </c>
      <c r="F687">
        <v>2016</v>
      </c>
      <c r="G687">
        <v>11.9</v>
      </c>
      <c r="H687">
        <v>21.6</v>
      </c>
      <c r="I687">
        <v>25.8</v>
      </c>
      <c r="J687">
        <v>0</v>
      </c>
      <c r="K687" t="s">
        <v>22</v>
      </c>
      <c r="L687" t="s">
        <v>21</v>
      </c>
      <c r="M687" s="2">
        <v>122146.66</v>
      </c>
      <c r="N687" s="4">
        <v>35.630684420000001</v>
      </c>
      <c r="O687" s="5">
        <f>EnergyDemand__2_18[[#This Row],[Demand]]*EnergyDemand__2_18[[#This Row],[RRP AUD$]]</f>
        <v>4352169.0954170376</v>
      </c>
      <c r="P687" s="57">
        <f>IF(EnergyDemand__2_18[[#This Row],[School Day]]="Y",EnergyDemand__2_18[[#This Row],[Demand]],NA())</f>
        <v>122146.66</v>
      </c>
      <c r="Q687" s="57" t="e">
        <f>IF(EnergyDemand__2_18[[#This Row],[School Day]]="N",EnergyDemand__2_18[[#This Row],[Demand]],NA())</f>
        <v>#N/A</v>
      </c>
      <c r="R687" s="57" t="e">
        <f>IF(EnergyDemand__2_18[[#This Row],[Holiday]]="Y",EnergyDemand__2_18[[#This Row],[Demand]],NA())</f>
        <v>#N/A</v>
      </c>
      <c r="S687" s="57">
        <f>IF(AND( EnergyDemand__2_18[[#This Row],[Holiday]]="N", EnergyDemand__2_18[[#This Row],[Day ]] &lt;&gt; "Saturday", EnergyDemand__2_18[[#This Row],[Day ]] &lt;&gt; "Sunday"),EnergyDemand__2_18[[#This Row],[Demand]],NA())</f>
        <v>122146.66</v>
      </c>
    </row>
    <row r="688" spans="1:19" x14ac:dyDescent="0.3">
      <c r="A688" s="3">
        <v>42691</v>
      </c>
      <c r="B688" s="3" t="str">
        <f t="shared" si="10"/>
        <v>Q4-2016</v>
      </c>
      <c r="C688" t="s">
        <v>19</v>
      </c>
      <c r="D688">
        <v>47</v>
      </c>
      <c r="E688" t="s">
        <v>3</v>
      </c>
      <c r="F688">
        <v>2016</v>
      </c>
      <c r="G688">
        <v>12</v>
      </c>
      <c r="H688">
        <v>31.4</v>
      </c>
      <c r="I688">
        <v>28.8</v>
      </c>
      <c r="J688">
        <v>0</v>
      </c>
      <c r="K688" t="s">
        <v>22</v>
      </c>
      <c r="L688" t="s">
        <v>21</v>
      </c>
      <c r="M688" s="2">
        <v>122464.645</v>
      </c>
      <c r="N688" s="4">
        <v>28.55507656</v>
      </c>
      <c r="O688" s="5">
        <f>EnergyDemand__2_18[[#This Row],[Demand]]*EnergyDemand__2_18[[#This Row],[RRP AUD$]]</f>
        <v>3496987.3138682214</v>
      </c>
      <c r="P688" s="57">
        <f>IF(EnergyDemand__2_18[[#This Row],[School Day]]="Y",EnergyDemand__2_18[[#This Row],[Demand]],NA())</f>
        <v>122464.645</v>
      </c>
      <c r="Q688" s="57" t="e">
        <f>IF(EnergyDemand__2_18[[#This Row],[School Day]]="N",EnergyDemand__2_18[[#This Row],[Demand]],NA())</f>
        <v>#N/A</v>
      </c>
      <c r="R688" s="57" t="e">
        <f>IF(EnergyDemand__2_18[[#This Row],[Holiday]]="Y",EnergyDemand__2_18[[#This Row],[Demand]],NA())</f>
        <v>#N/A</v>
      </c>
      <c r="S688" s="57">
        <f>IF(AND( EnergyDemand__2_18[[#This Row],[Holiday]]="N", EnergyDemand__2_18[[#This Row],[Day ]] &lt;&gt; "Saturday", EnergyDemand__2_18[[#This Row],[Day ]] &lt;&gt; "Sunday"),EnergyDemand__2_18[[#This Row],[Demand]],NA())</f>
        <v>122464.645</v>
      </c>
    </row>
    <row r="689" spans="1:19" x14ac:dyDescent="0.3">
      <c r="A689" s="3">
        <v>42692</v>
      </c>
      <c r="B689" s="3" t="str">
        <f t="shared" si="10"/>
        <v>Q4-2016</v>
      </c>
      <c r="C689" t="s">
        <v>19</v>
      </c>
      <c r="D689">
        <v>47</v>
      </c>
      <c r="E689" t="s">
        <v>4</v>
      </c>
      <c r="F689">
        <v>2016</v>
      </c>
      <c r="G689">
        <v>15.3</v>
      </c>
      <c r="H689">
        <v>18.899999999999999</v>
      </c>
      <c r="I689">
        <v>15.6</v>
      </c>
      <c r="J689">
        <v>0</v>
      </c>
      <c r="K689" t="s">
        <v>22</v>
      </c>
      <c r="L689" t="s">
        <v>21</v>
      </c>
      <c r="M689" s="2">
        <v>121441.05</v>
      </c>
      <c r="N689" s="4">
        <v>31.775799320000001</v>
      </c>
      <c r="O689" s="5">
        <f>EnergyDemand__2_18[[#This Row],[Demand]]*EnergyDemand__2_18[[#This Row],[RRP AUD$]]</f>
        <v>3858886.4340100861</v>
      </c>
      <c r="P689" s="57">
        <f>IF(EnergyDemand__2_18[[#This Row],[School Day]]="Y",EnergyDemand__2_18[[#This Row],[Demand]],NA())</f>
        <v>121441.05</v>
      </c>
      <c r="Q689" s="57" t="e">
        <f>IF(EnergyDemand__2_18[[#This Row],[School Day]]="N",EnergyDemand__2_18[[#This Row],[Demand]],NA())</f>
        <v>#N/A</v>
      </c>
      <c r="R689" s="57" t="e">
        <f>IF(EnergyDemand__2_18[[#This Row],[Holiday]]="Y",EnergyDemand__2_18[[#This Row],[Demand]],NA())</f>
        <v>#N/A</v>
      </c>
      <c r="S689" s="57">
        <f>IF(AND( EnergyDemand__2_18[[#This Row],[Holiday]]="N", EnergyDemand__2_18[[#This Row],[Day ]] &lt;&gt; "Saturday", EnergyDemand__2_18[[#This Row],[Day ]] &lt;&gt; "Sunday"),EnergyDemand__2_18[[#This Row],[Demand]],NA())</f>
        <v>121441.05</v>
      </c>
    </row>
    <row r="690" spans="1:19" x14ac:dyDescent="0.3">
      <c r="A690" s="3">
        <v>42693</v>
      </c>
      <c r="B690" s="3" t="str">
        <f t="shared" si="10"/>
        <v>Q4-2016</v>
      </c>
      <c r="C690" t="s">
        <v>19</v>
      </c>
      <c r="D690">
        <v>47</v>
      </c>
      <c r="E690" t="s">
        <v>5</v>
      </c>
      <c r="F690">
        <v>2016</v>
      </c>
      <c r="G690">
        <v>11.7</v>
      </c>
      <c r="H690">
        <v>19.399999999999999</v>
      </c>
      <c r="I690">
        <v>29.9</v>
      </c>
      <c r="J690">
        <v>0</v>
      </c>
      <c r="K690" t="s">
        <v>22</v>
      </c>
      <c r="L690" t="s">
        <v>21</v>
      </c>
      <c r="M690" s="2">
        <v>106868.5</v>
      </c>
      <c r="N690" s="4">
        <v>24.655993039999998</v>
      </c>
      <c r="O690" s="5">
        <f>EnergyDemand__2_18[[#This Row],[Demand]]*EnergyDemand__2_18[[#This Row],[RRP AUD$]]</f>
        <v>2634948.9921952398</v>
      </c>
      <c r="P690" s="57">
        <f>IF(EnergyDemand__2_18[[#This Row],[School Day]]="Y",EnergyDemand__2_18[[#This Row],[Demand]],NA())</f>
        <v>106868.5</v>
      </c>
      <c r="Q690" s="57" t="e">
        <f>IF(EnergyDemand__2_18[[#This Row],[School Day]]="N",EnergyDemand__2_18[[#This Row],[Demand]],NA())</f>
        <v>#N/A</v>
      </c>
      <c r="R690" s="57" t="e">
        <f>IF(EnergyDemand__2_18[[#This Row],[Holiday]]="Y",EnergyDemand__2_18[[#This Row],[Demand]],NA())</f>
        <v>#N/A</v>
      </c>
      <c r="S6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91" spans="1:19" x14ac:dyDescent="0.3">
      <c r="A691" s="3">
        <v>42694</v>
      </c>
      <c r="B691" s="3" t="str">
        <f t="shared" si="10"/>
        <v>Q4-2016</v>
      </c>
      <c r="C691" t="s">
        <v>19</v>
      </c>
      <c r="D691">
        <v>47</v>
      </c>
      <c r="E691" t="s">
        <v>6</v>
      </c>
      <c r="F691">
        <v>2016</v>
      </c>
      <c r="G691">
        <v>11.9</v>
      </c>
      <c r="H691">
        <v>33.299999999999997</v>
      </c>
      <c r="I691">
        <v>22.1</v>
      </c>
      <c r="J691">
        <v>0</v>
      </c>
      <c r="K691" t="s">
        <v>22</v>
      </c>
      <c r="L691" t="s">
        <v>21</v>
      </c>
      <c r="M691" s="2">
        <v>112098.33500000001</v>
      </c>
      <c r="N691" s="4">
        <v>43.08594969</v>
      </c>
      <c r="O691" s="5">
        <f>EnergyDemand__2_18[[#This Row],[Demand]]*EnergyDemand__2_18[[#This Row],[RRP AUD$]]</f>
        <v>4829863.2221427662</v>
      </c>
      <c r="P691" s="57">
        <f>IF(EnergyDemand__2_18[[#This Row],[School Day]]="Y",EnergyDemand__2_18[[#This Row],[Demand]],NA())</f>
        <v>112098.33500000001</v>
      </c>
      <c r="Q691" s="57" t="e">
        <f>IF(EnergyDemand__2_18[[#This Row],[School Day]]="N",EnergyDemand__2_18[[#This Row],[Demand]],NA())</f>
        <v>#N/A</v>
      </c>
      <c r="R691" s="57" t="e">
        <f>IF(EnergyDemand__2_18[[#This Row],[Holiday]]="Y",EnergyDemand__2_18[[#This Row],[Demand]],NA())</f>
        <v>#N/A</v>
      </c>
      <c r="S6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92" spans="1:19" x14ac:dyDescent="0.3">
      <c r="A692" s="3">
        <v>42695</v>
      </c>
      <c r="B692" s="3" t="str">
        <f t="shared" si="10"/>
        <v>Q4-2016</v>
      </c>
      <c r="C692" t="s">
        <v>19</v>
      </c>
      <c r="D692">
        <v>48</v>
      </c>
      <c r="E692" t="s">
        <v>7</v>
      </c>
      <c r="F692">
        <v>2016</v>
      </c>
      <c r="G692">
        <v>17.899999999999999</v>
      </c>
      <c r="H692">
        <v>35</v>
      </c>
      <c r="I692">
        <v>19.8</v>
      </c>
      <c r="J692">
        <v>0</v>
      </c>
      <c r="K692" t="s">
        <v>22</v>
      </c>
      <c r="L692" t="s">
        <v>21</v>
      </c>
      <c r="M692" s="2">
        <v>138681.815</v>
      </c>
      <c r="N692" s="4">
        <v>51.0352654</v>
      </c>
      <c r="O692" s="5">
        <f>EnergyDemand__2_18[[#This Row],[Demand]]*EnergyDemand__2_18[[#This Row],[RRP AUD$]]</f>
        <v>7077663.2346787015</v>
      </c>
      <c r="P692" s="57">
        <f>IF(EnergyDemand__2_18[[#This Row],[School Day]]="Y",EnergyDemand__2_18[[#This Row],[Demand]],NA())</f>
        <v>138681.815</v>
      </c>
      <c r="Q692" s="57" t="e">
        <f>IF(EnergyDemand__2_18[[#This Row],[School Day]]="N",EnergyDemand__2_18[[#This Row],[Demand]],NA())</f>
        <v>#N/A</v>
      </c>
      <c r="R692" s="57" t="e">
        <f>IF(EnergyDemand__2_18[[#This Row],[Holiday]]="Y",EnergyDemand__2_18[[#This Row],[Demand]],NA())</f>
        <v>#N/A</v>
      </c>
      <c r="S692" s="57">
        <f>IF(AND( EnergyDemand__2_18[[#This Row],[Holiday]]="N", EnergyDemand__2_18[[#This Row],[Day ]] &lt;&gt; "Saturday", EnergyDemand__2_18[[#This Row],[Day ]] &lt;&gt; "Sunday"),EnergyDemand__2_18[[#This Row],[Demand]],NA())</f>
        <v>138681.815</v>
      </c>
    </row>
    <row r="693" spans="1:19" x14ac:dyDescent="0.3">
      <c r="A693" s="3">
        <v>42696</v>
      </c>
      <c r="B693" s="3" t="str">
        <f t="shared" si="10"/>
        <v>Q4-2016</v>
      </c>
      <c r="C693" t="s">
        <v>19</v>
      </c>
      <c r="D693">
        <v>48</v>
      </c>
      <c r="E693" t="s">
        <v>8</v>
      </c>
      <c r="F693">
        <v>2016</v>
      </c>
      <c r="G693">
        <v>14.5</v>
      </c>
      <c r="H693">
        <v>14.9</v>
      </c>
      <c r="I693">
        <v>1.5</v>
      </c>
      <c r="J693">
        <v>8.6</v>
      </c>
      <c r="K693" t="s">
        <v>22</v>
      </c>
      <c r="L693" t="s">
        <v>21</v>
      </c>
      <c r="M693" s="2">
        <v>126617.72</v>
      </c>
      <c r="N693" s="4">
        <v>37.021291779999999</v>
      </c>
      <c r="O693" s="5">
        <f>EnergyDemand__2_18[[#This Row],[Demand]]*EnergyDemand__2_18[[#This Row],[RRP AUD$]]</f>
        <v>4687551.5566383414</v>
      </c>
      <c r="P693" s="57">
        <f>IF(EnergyDemand__2_18[[#This Row],[School Day]]="Y",EnergyDemand__2_18[[#This Row],[Demand]],NA())</f>
        <v>126617.72</v>
      </c>
      <c r="Q693" s="57" t="e">
        <f>IF(EnergyDemand__2_18[[#This Row],[School Day]]="N",EnergyDemand__2_18[[#This Row],[Demand]],NA())</f>
        <v>#N/A</v>
      </c>
      <c r="R693" s="57" t="e">
        <f>IF(EnergyDemand__2_18[[#This Row],[Holiday]]="Y",EnergyDemand__2_18[[#This Row],[Demand]],NA())</f>
        <v>#N/A</v>
      </c>
      <c r="S693" s="57">
        <f>IF(AND( EnergyDemand__2_18[[#This Row],[Holiday]]="N", EnergyDemand__2_18[[#This Row],[Day ]] &lt;&gt; "Saturday", EnergyDemand__2_18[[#This Row],[Day ]] &lt;&gt; "Sunday"),EnergyDemand__2_18[[#This Row],[Demand]],NA())</f>
        <v>126617.72</v>
      </c>
    </row>
    <row r="694" spans="1:19" x14ac:dyDescent="0.3">
      <c r="A694" s="3">
        <v>42697</v>
      </c>
      <c r="B694" s="3" t="str">
        <f t="shared" si="10"/>
        <v>Q4-2016</v>
      </c>
      <c r="C694" t="s">
        <v>19</v>
      </c>
      <c r="D694">
        <v>48</v>
      </c>
      <c r="E694" t="s">
        <v>9</v>
      </c>
      <c r="F694">
        <v>2016</v>
      </c>
      <c r="G694">
        <v>11</v>
      </c>
      <c r="H694">
        <v>16.8</v>
      </c>
      <c r="I694">
        <v>16.899999999999999</v>
      </c>
      <c r="J694">
        <v>5.4</v>
      </c>
      <c r="K694" t="s">
        <v>22</v>
      </c>
      <c r="L694" t="s">
        <v>21</v>
      </c>
      <c r="M694" s="2">
        <v>118119.01</v>
      </c>
      <c r="N694" s="4">
        <v>41.912267790000001</v>
      </c>
      <c r="O694" s="5">
        <f>EnergyDemand__2_18[[#This Row],[Demand]]*EnergyDemand__2_18[[#This Row],[RRP AUD$]]</f>
        <v>4950635.578209688</v>
      </c>
      <c r="P694" s="57">
        <f>IF(EnergyDemand__2_18[[#This Row],[School Day]]="Y",EnergyDemand__2_18[[#This Row],[Demand]],NA())</f>
        <v>118119.01</v>
      </c>
      <c r="Q694" s="57" t="e">
        <f>IF(EnergyDemand__2_18[[#This Row],[School Day]]="N",EnergyDemand__2_18[[#This Row],[Demand]],NA())</f>
        <v>#N/A</v>
      </c>
      <c r="R694" s="57" t="e">
        <f>IF(EnergyDemand__2_18[[#This Row],[Holiday]]="Y",EnergyDemand__2_18[[#This Row],[Demand]],NA())</f>
        <v>#N/A</v>
      </c>
      <c r="S694" s="57">
        <f>IF(AND( EnergyDemand__2_18[[#This Row],[Holiday]]="N", EnergyDemand__2_18[[#This Row],[Day ]] &lt;&gt; "Saturday", EnergyDemand__2_18[[#This Row],[Day ]] &lt;&gt; "Sunday"),EnergyDemand__2_18[[#This Row],[Demand]],NA())</f>
        <v>118119.01</v>
      </c>
    </row>
    <row r="695" spans="1:19" x14ac:dyDescent="0.3">
      <c r="A695" s="3">
        <v>42698</v>
      </c>
      <c r="B695" s="3" t="str">
        <f t="shared" si="10"/>
        <v>Q4-2016</v>
      </c>
      <c r="C695" t="s">
        <v>19</v>
      </c>
      <c r="D695">
        <v>48</v>
      </c>
      <c r="E695" t="s">
        <v>3</v>
      </c>
      <c r="F695">
        <v>2016</v>
      </c>
      <c r="G695">
        <v>10.3</v>
      </c>
      <c r="H695">
        <v>17</v>
      </c>
      <c r="I695">
        <v>21.6</v>
      </c>
      <c r="J695">
        <v>2.2000000000000002</v>
      </c>
      <c r="K695" t="s">
        <v>22</v>
      </c>
      <c r="L695" t="s">
        <v>21</v>
      </c>
      <c r="M695" s="2">
        <v>120308.545</v>
      </c>
      <c r="N695" s="4">
        <v>38.059403269999997</v>
      </c>
      <c r="O695" s="5">
        <f>EnergyDemand__2_18[[#This Row],[Demand]]*EnergyDemand__2_18[[#This Row],[RRP AUD$]]</f>
        <v>4578871.4309819415</v>
      </c>
      <c r="P695" s="57">
        <f>IF(EnergyDemand__2_18[[#This Row],[School Day]]="Y",EnergyDemand__2_18[[#This Row],[Demand]],NA())</f>
        <v>120308.545</v>
      </c>
      <c r="Q695" s="57" t="e">
        <f>IF(EnergyDemand__2_18[[#This Row],[School Day]]="N",EnergyDemand__2_18[[#This Row],[Demand]],NA())</f>
        <v>#N/A</v>
      </c>
      <c r="R695" s="57" t="e">
        <f>IF(EnergyDemand__2_18[[#This Row],[Holiday]]="Y",EnergyDemand__2_18[[#This Row],[Demand]],NA())</f>
        <v>#N/A</v>
      </c>
      <c r="S695" s="57">
        <f>IF(AND( EnergyDemand__2_18[[#This Row],[Holiday]]="N", EnergyDemand__2_18[[#This Row],[Day ]] &lt;&gt; "Saturday", EnergyDemand__2_18[[#This Row],[Day ]] &lt;&gt; "Sunday"),EnergyDemand__2_18[[#This Row],[Demand]],NA())</f>
        <v>120308.545</v>
      </c>
    </row>
    <row r="696" spans="1:19" x14ac:dyDescent="0.3">
      <c r="A696" s="3">
        <v>42699</v>
      </c>
      <c r="B696" s="3" t="str">
        <f t="shared" si="10"/>
        <v>Q4-2016</v>
      </c>
      <c r="C696" t="s">
        <v>19</v>
      </c>
      <c r="D696">
        <v>48</v>
      </c>
      <c r="E696" t="s">
        <v>4</v>
      </c>
      <c r="F696">
        <v>2016</v>
      </c>
      <c r="G696">
        <v>10.9</v>
      </c>
      <c r="H696">
        <v>17.899999999999999</v>
      </c>
      <c r="I696">
        <v>15.7</v>
      </c>
      <c r="J696">
        <v>0.8</v>
      </c>
      <c r="K696" t="s">
        <v>22</v>
      </c>
      <c r="L696" t="s">
        <v>21</v>
      </c>
      <c r="M696" s="2">
        <v>116011.565</v>
      </c>
      <c r="N696" s="4">
        <v>27.61649096</v>
      </c>
      <c r="O696" s="5">
        <f>EnergyDemand__2_18[[#This Row],[Demand]]*EnergyDemand__2_18[[#This Row],[RRP AUD$]]</f>
        <v>3203832.3360779523</v>
      </c>
      <c r="P696" s="57">
        <f>IF(EnergyDemand__2_18[[#This Row],[School Day]]="Y",EnergyDemand__2_18[[#This Row],[Demand]],NA())</f>
        <v>116011.565</v>
      </c>
      <c r="Q696" s="57" t="e">
        <f>IF(EnergyDemand__2_18[[#This Row],[School Day]]="N",EnergyDemand__2_18[[#This Row],[Demand]],NA())</f>
        <v>#N/A</v>
      </c>
      <c r="R696" s="57" t="e">
        <f>IF(EnergyDemand__2_18[[#This Row],[Holiday]]="Y",EnergyDemand__2_18[[#This Row],[Demand]],NA())</f>
        <v>#N/A</v>
      </c>
      <c r="S696" s="57">
        <f>IF(AND( EnergyDemand__2_18[[#This Row],[Holiday]]="N", EnergyDemand__2_18[[#This Row],[Day ]] &lt;&gt; "Saturday", EnergyDemand__2_18[[#This Row],[Day ]] &lt;&gt; "Sunday"),EnergyDemand__2_18[[#This Row],[Demand]],NA())</f>
        <v>116011.565</v>
      </c>
    </row>
    <row r="697" spans="1:19" x14ac:dyDescent="0.3">
      <c r="A697" s="3">
        <v>42700</v>
      </c>
      <c r="B697" s="3" t="str">
        <f t="shared" si="10"/>
        <v>Q4-2016</v>
      </c>
      <c r="C697" t="s">
        <v>19</v>
      </c>
      <c r="D697">
        <v>48</v>
      </c>
      <c r="E697" t="s">
        <v>5</v>
      </c>
      <c r="F697">
        <v>2016</v>
      </c>
      <c r="G697">
        <v>12.2</v>
      </c>
      <c r="H697">
        <v>17.399999999999999</v>
      </c>
      <c r="I697">
        <v>18.8</v>
      </c>
      <c r="J697">
        <v>0</v>
      </c>
      <c r="K697" t="s">
        <v>22</v>
      </c>
      <c r="L697" t="s">
        <v>21</v>
      </c>
      <c r="M697" s="2">
        <v>104700.05499999999</v>
      </c>
      <c r="N697" s="4">
        <v>23.790582969999999</v>
      </c>
      <c r="O697" s="5">
        <f>EnergyDemand__2_18[[#This Row],[Demand]]*EnergyDemand__2_18[[#This Row],[RRP AUD$]]</f>
        <v>2490875.3454410629</v>
      </c>
      <c r="P697" s="57">
        <f>IF(EnergyDemand__2_18[[#This Row],[School Day]]="Y",EnergyDemand__2_18[[#This Row],[Demand]],NA())</f>
        <v>104700.05499999999</v>
      </c>
      <c r="Q697" s="57" t="e">
        <f>IF(EnergyDemand__2_18[[#This Row],[School Day]]="N",EnergyDemand__2_18[[#This Row],[Demand]],NA())</f>
        <v>#N/A</v>
      </c>
      <c r="R697" s="57" t="e">
        <f>IF(EnergyDemand__2_18[[#This Row],[Holiday]]="Y",EnergyDemand__2_18[[#This Row],[Demand]],NA())</f>
        <v>#N/A</v>
      </c>
      <c r="S6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98" spans="1:19" x14ac:dyDescent="0.3">
      <c r="A698" s="3">
        <v>42701</v>
      </c>
      <c r="B698" s="3" t="str">
        <f t="shared" si="10"/>
        <v>Q4-2016</v>
      </c>
      <c r="C698" t="s">
        <v>19</v>
      </c>
      <c r="D698">
        <v>48</v>
      </c>
      <c r="E698" t="s">
        <v>6</v>
      </c>
      <c r="F698">
        <v>2016</v>
      </c>
      <c r="G698">
        <v>11.6</v>
      </c>
      <c r="H698">
        <v>16.3</v>
      </c>
      <c r="I698">
        <v>10.1</v>
      </c>
      <c r="J698">
        <v>0.4</v>
      </c>
      <c r="K698" t="s">
        <v>22</v>
      </c>
      <c r="L698" t="s">
        <v>21</v>
      </c>
      <c r="M698" s="2">
        <v>102718.9</v>
      </c>
      <c r="N698" s="4">
        <v>37.00394515</v>
      </c>
      <c r="O698" s="5">
        <f>EnergyDemand__2_18[[#This Row],[Demand]]*EnergyDemand__2_18[[#This Row],[RRP AUD$]]</f>
        <v>3801004.5414683348</v>
      </c>
      <c r="P698" s="57">
        <f>IF(EnergyDemand__2_18[[#This Row],[School Day]]="Y",EnergyDemand__2_18[[#This Row],[Demand]],NA())</f>
        <v>102718.9</v>
      </c>
      <c r="Q698" s="57" t="e">
        <f>IF(EnergyDemand__2_18[[#This Row],[School Day]]="N",EnergyDemand__2_18[[#This Row],[Demand]],NA())</f>
        <v>#N/A</v>
      </c>
      <c r="R698" s="57" t="e">
        <f>IF(EnergyDemand__2_18[[#This Row],[Holiday]]="Y",EnergyDemand__2_18[[#This Row],[Demand]],NA())</f>
        <v>#N/A</v>
      </c>
      <c r="S6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699" spans="1:19" x14ac:dyDescent="0.3">
      <c r="A699" s="3">
        <v>42702</v>
      </c>
      <c r="B699" s="3" t="str">
        <f t="shared" si="10"/>
        <v>Q4-2016</v>
      </c>
      <c r="C699" t="s">
        <v>19</v>
      </c>
      <c r="D699">
        <v>49</v>
      </c>
      <c r="E699" t="s">
        <v>7</v>
      </c>
      <c r="F699">
        <v>2016</v>
      </c>
      <c r="G699">
        <v>12.2</v>
      </c>
      <c r="H699">
        <v>19.600000000000001</v>
      </c>
      <c r="I699">
        <v>24.4</v>
      </c>
      <c r="J699">
        <v>0.2</v>
      </c>
      <c r="K699" t="s">
        <v>22</v>
      </c>
      <c r="L699" t="s">
        <v>21</v>
      </c>
      <c r="M699" s="2">
        <v>118666.37</v>
      </c>
      <c r="N699" s="4">
        <v>65.392779020000006</v>
      </c>
      <c r="O699" s="5">
        <f>EnergyDemand__2_18[[#This Row],[Demand]]*EnergyDemand__2_18[[#This Row],[RRP AUD$]]</f>
        <v>7759923.7105155578</v>
      </c>
      <c r="P699" s="57">
        <f>IF(EnergyDemand__2_18[[#This Row],[School Day]]="Y",EnergyDemand__2_18[[#This Row],[Demand]],NA())</f>
        <v>118666.37</v>
      </c>
      <c r="Q699" s="57" t="e">
        <f>IF(EnergyDemand__2_18[[#This Row],[School Day]]="N",EnergyDemand__2_18[[#This Row],[Demand]],NA())</f>
        <v>#N/A</v>
      </c>
      <c r="R699" s="57" t="e">
        <f>IF(EnergyDemand__2_18[[#This Row],[Holiday]]="Y",EnergyDemand__2_18[[#This Row],[Demand]],NA())</f>
        <v>#N/A</v>
      </c>
      <c r="S699" s="57">
        <f>IF(AND( EnergyDemand__2_18[[#This Row],[Holiday]]="N", EnergyDemand__2_18[[#This Row],[Day ]] &lt;&gt; "Saturday", EnergyDemand__2_18[[#This Row],[Day ]] &lt;&gt; "Sunday"),EnergyDemand__2_18[[#This Row],[Demand]],NA())</f>
        <v>118666.37</v>
      </c>
    </row>
    <row r="700" spans="1:19" x14ac:dyDescent="0.3">
      <c r="A700" s="3">
        <v>42703</v>
      </c>
      <c r="B700" s="3" t="str">
        <f t="shared" si="10"/>
        <v>Q4-2016</v>
      </c>
      <c r="C700" t="s">
        <v>19</v>
      </c>
      <c r="D700">
        <v>49</v>
      </c>
      <c r="E700" t="s">
        <v>8</v>
      </c>
      <c r="F700">
        <v>2016</v>
      </c>
      <c r="G700">
        <v>10.4</v>
      </c>
      <c r="H700">
        <v>20</v>
      </c>
      <c r="I700">
        <v>31</v>
      </c>
      <c r="J700">
        <v>0.2</v>
      </c>
      <c r="K700" t="s">
        <v>22</v>
      </c>
      <c r="L700" t="s">
        <v>21</v>
      </c>
      <c r="M700" s="2">
        <v>119169.17</v>
      </c>
      <c r="N700" s="4">
        <v>63.429964150000004</v>
      </c>
      <c r="O700" s="5">
        <f>EnergyDemand__2_18[[#This Row],[Demand]]*EnergyDemand__2_18[[#This Row],[RRP AUD$]]</f>
        <v>7558896.1808852563</v>
      </c>
      <c r="P700" s="57">
        <f>IF(EnergyDemand__2_18[[#This Row],[School Day]]="Y",EnergyDemand__2_18[[#This Row],[Demand]],NA())</f>
        <v>119169.17</v>
      </c>
      <c r="Q700" s="57" t="e">
        <f>IF(EnergyDemand__2_18[[#This Row],[School Day]]="N",EnergyDemand__2_18[[#This Row],[Demand]],NA())</f>
        <v>#N/A</v>
      </c>
      <c r="R700" s="57" t="e">
        <f>IF(EnergyDemand__2_18[[#This Row],[Holiday]]="Y",EnergyDemand__2_18[[#This Row],[Demand]],NA())</f>
        <v>#N/A</v>
      </c>
      <c r="S700" s="57">
        <f>IF(AND( EnergyDemand__2_18[[#This Row],[Holiday]]="N", EnergyDemand__2_18[[#This Row],[Day ]] &lt;&gt; "Saturday", EnergyDemand__2_18[[#This Row],[Day ]] &lt;&gt; "Sunday"),EnergyDemand__2_18[[#This Row],[Demand]],NA())</f>
        <v>119169.17</v>
      </c>
    </row>
    <row r="701" spans="1:19" x14ac:dyDescent="0.3">
      <c r="A701" s="3">
        <v>42704</v>
      </c>
      <c r="B701" s="3" t="str">
        <f t="shared" si="10"/>
        <v>Q4-2016</v>
      </c>
      <c r="C701" t="s">
        <v>19</v>
      </c>
      <c r="D701">
        <v>49</v>
      </c>
      <c r="E701" t="s">
        <v>9</v>
      </c>
      <c r="F701">
        <v>2016</v>
      </c>
      <c r="G701">
        <v>13.3</v>
      </c>
      <c r="H701">
        <v>18.899999999999999</v>
      </c>
      <c r="I701">
        <v>9.6</v>
      </c>
      <c r="J701">
        <v>0</v>
      </c>
      <c r="K701" t="s">
        <v>22</v>
      </c>
      <c r="L701" t="s">
        <v>21</v>
      </c>
      <c r="M701" s="2">
        <v>121067.59</v>
      </c>
      <c r="N701" s="4">
        <v>76.02598021</v>
      </c>
      <c r="O701" s="5">
        <f>EnergyDemand__2_18[[#This Row],[Demand]]*EnergyDemand__2_18[[#This Row],[RRP AUD$]]</f>
        <v>9204282.2014123928</v>
      </c>
      <c r="P701" s="57">
        <f>IF(EnergyDemand__2_18[[#This Row],[School Day]]="Y",EnergyDemand__2_18[[#This Row],[Demand]],NA())</f>
        <v>121067.59</v>
      </c>
      <c r="Q701" s="57" t="e">
        <f>IF(EnergyDemand__2_18[[#This Row],[School Day]]="N",EnergyDemand__2_18[[#This Row],[Demand]],NA())</f>
        <v>#N/A</v>
      </c>
      <c r="R701" s="57" t="e">
        <f>IF(EnergyDemand__2_18[[#This Row],[Holiday]]="Y",EnergyDemand__2_18[[#This Row],[Demand]],NA())</f>
        <v>#N/A</v>
      </c>
      <c r="S701" s="57">
        <f>IF(AND( EnergyDemand__2_18[[#This Row],[Holiday]]="N", EnergyDemand__2_18[[#This Row],[Day ]] &lt;&gt; "Saturday", EnergyDemand__2_18[[#This Row],[Day ]] &lt;&gt; "Sunday"),EnergyDemand__2_18[[#This Row],[Demand]],NA())</f>
        <v>121067.59</v>
      </c>
    </row>
    <row r="702" spans="1:19" x14ac:dyDescent="0.3">
      <c r="A702" s="3">
        <v>42705</v>
      </c>
      <c r="B702" s="3" t="str">
        <f t="shared" si="10"/>
        <v>Q4-2016</v>
      </c>
      <c r="C702" t="s">
        <v>20</v>
      </c>
      <c r="D702">
        <v>49</v>
      </c>
      <c r="E702" t="s">
        <v>3</v>
      </c>
      <c r="F702">
        <v>2016</v>
      </c>
      <c r="G702">
        <v>12.9</v>
      </c>
      <c r="H702">
        <v>21.9</v>
      </c>
      <c r="I702">
        <v>28</v>
      </c>
      <c r="J702">
        <v>0</v>
      </c>
      <c r="K702" t="s">
        <v>22</v>
      </c>
      <c r="L702" t="s">
        <v>21</v>
      </c>
      <c r="M702" s="2">
        <v>113024.02</v>
      </c>
      <c r="N702" s="4">
        <v>56.012306840000001</v>
      </c>
      <c r="O702" s="5">
        <f>EnergyDemand__2_18[[#This Row],[Demand]]*EnergyDemand__2_18[[#This Row],[RRP AUD$]]</f>
        <v>6330736.0885302974</v>
      </c>
      <c r="P702" s="57">
        <f>IF(EnergyDemand__2_18[[#This Row],[School Day]]="Y",EnergyDemand__2_18[[#This Row],[Demand]],NA())</f>
        <v>113024.02</v>
      </c>
      <c r="Q702" s="57" t="e">
        <f>IF(EnergyDemand__2_18[[#This Row],[School Day]]="N",EnergyDemand__2_18[[#This Row],[Demand]],NA())</f>
        <v>#N/A</v>
      </c>
      <c r="R702" s="57" t="e">
        <f>IF(EnergyDemand__2_18[[#This Row],[Holiday]]="Y",EnergyDemand__2_18[[#This Row],[Demand]],NA())</f>
        <v>#N/A</v>
      </c>
      <c r="S702" s="57">
        <f>IF(AND( EnergyDemand__2_18[[#This Row],[Holiday]]="N", EnergyDemand__2_18[[#This Row],[Day ]] &lt;&gt; "Saturday", EnergyDemand__2_18[[#This Row],[Day ]] &lt;&gt; "Sunday"),EnergyDemand__2_18[[#This Row],[Demand]],NA())</f>
        <v>113024.02</v>
      </c>
    </row>
    <row r="703" spans="1:19" x14ac:dyDescent="0.3">
      <c r="A703" s="3">
        <v>42706</v>
      </c>
      <c r="B703" s="3" t="str">
        <f t="shared" si="10"/>
        <v>Q4-2016</v>
      </c>
      <c r="C703" t="s">
        <v>20</v>
      </c>
      <c r="D703">
        <v>49</v>
      </c>
      <c r="E703" t="s">
        <v>4</v>
      </c>
      <c r="F703">
        <v>2016</v>
      </c>
      <c r="G703">
        <v>13</v>
      </c>
      <c r="H703">
        <v>21.6</v>
      </c>
      <c r="I703">
        <v>29.7</v>
      </c>
      <c r="J703">
        <v>0</v>
      </c>
      <c r="K703" t="s">
        <v>22</v>
      </c>
      <c r="L703" t="s">
        <v>21</v>
      </c>
      <c r="M703" s="2">
        <v>109318.355</v>
      </c>
      <c r="N703" s="4">
        <v>41.499436780000003</v>
      </c>
      <c r="O703" s="5">
        <f>EnergyDemand__2_18[[#This Row],[Demand]]*EnergyDemand__2_18[[#This Row],[RRP AUD$]]</f>
        <v>4536650.1622160971</v>
      </c>
      <c r="P703" s="57">
        <f>IF(EnergyDemand__2_18[[#This Row],[School Day]]="Y",EnergyDemand__2_18[[#This Row],[Demand]],NA())</f>
        <v>109318.355</v>
      </c>
      <c r="Q703" s="57" t="e">
        <f>IF(EnergyDemand__2_18[[#This Row],[School Day]]="N",EnergyDemand__2_18[[#This Row],[Demand]],NA())</f>
        <v>#N/A</v>
      </c>
      <c r="R703" s="57" t="e">
        <f>IF(EnergyDemand__2_18[[#This Row],[Holiday]]="Y",EnergyDemand__2_18[[#This Row],[Demand]],NA())</f>
        <v>#N/A</v>
      </c>
      <c r="S703" s="57">
        <f>IF(AND( EnergyDemand__2_18[[#This Row],[Holiday]]="N", EnergyDemand__2_18[[#This Row],[Day ]] &lt;&gt; "Saturday", EnergyDemand__2_18[[#This Row],[Day ]] &lt;&gt; "Sunday"),EnergyDemand__2_18[[#This Row],[Demand]],NA())</f>
        <v>109318.355</v>
      </c>
    </row>
    <row r="704" spans="1:19" x14ac:dyDescent="0.3">
      <c r="A704" s="3">
        <v>42707</v>
      </c>
      <c r="B704" s="3" t="str">
        <f t="shared" si="10"/>
        <v>Q4-2016</v>
      </c>
      <c r="C704" t="s">
        <v>20</v>
      </c>
      <c r="D704">
        <v>49</v>
      </c>
      <c r="E704" t="s">
        <v>5</v>
      </c>
      <c r="F704">
        <v>2016</v>
      </c>
      <c r="G704">
        <v>9.9</v>
      </c>
      <c r="H704">
        <v>23.9</v>
      </c>
      <c r="I704">
        <v>31.2</v>
      </c>
      <c r="J704">
        <v>0</v>
      </c>
      <c r="K704" t="s">
        <v>22</v>
      </c>
      <c r="L704" t="s">
        <v>21</v>
      </c>
      <c r="M704" s="2">
        <v>98899.494999999995</v>
      </c>
      <c r="N704" s="4">
        <v>29.20305213</v>
      </c>
      <c r="O704" s="5">
        <f>EnergyDemand__2_18[[#This Row],[Demand]]*EnergyDemand__2_18[[#This Row],[RRP AUD$]]</f>
        <v>2888167.108115674</v>
      </c>
      <c r="P704" s="57">
        <f>IF(EnergyDemand__2_18[[#This Row],[School Day]]="Y",EnergyDemand__2_18[[#This Row],[Demand]],NA())</f>
        <v>98899.494999999995</v>
      </c>
      <c r="Q704" s="57" t="e">
        <f>IF(EnergyDemand__2_18[[#This Row],[School Day]]="N",EnergyDemand__2_18[[#This Row],[Demand]],NA())</f>
        <v>#N/A</v>
      </c>
      <c r="R704" s="57" t="e">
        <f>IF(EnergyDemand__2_18[[#This Row],[Holiday]]="Y",EnergyDemand__2_18[[#This Row],[Demand]],NA())</f>
        <v>#N/A</v>
      </c>
      <c r="S7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05" spans="1:19" x14ac:dyDescent="0.3">
      <c r="A705" s="3">
        <v>42708</v>
      </c>
      <c r="B705" s="3" t="str">
        <f t="shared" si="10"/>
        <v>Q4-2016</v>
      </c>
      <c r="C705" t="s">
        <v>20</v>
      </c>
      <c r="D705">
        <v>49</v>
      </c>
      <c r="E705" t="s">
        <v>6</v>
      </c>
      <c r="F705">
        <v>2016</v>
      </c>
      <c r="G705">
        <v>12.7</v>
      </c>
      <c r="H705">
        <v>31.7</v>
      </c>
      <c r="I705">
        <v>14.1</v>
      </c>
      <c r="J705">
        <v>0</v>
      </c>
      <c r="K705" t="s">
        <v>22</v>
      </c>
      <c r="L705" t="s">
        <v>21</v>
      </c>
      <c r="M705" s="2">
        <v>97300.36</v>
      </c>
      <c r="N705" s="4">
        <v>43.732741949999998</v>
      </c>
      <c r="O705" s="5">
        <f>EnergyDemand__2_18[[#This Row],[Demand]]*EnergyDemand__2_18[[#This Row],[RRP AUD$]]</f>
        <v>4255211.5355221014</v>
      </c>
      <c r="P705" s="57">
        <f>IF(EnergyDemand__2_18[[#This Row],[School Day]]="Y",EnergyDemand__2_18[[#This Row],[Demand]],NA())</f>
        <v>97300.36</v>
      </c>
      <c r="Q705" s="57" t="e">
        <f>IF(EnergyDemand__2_18[[#This Row],[School Day]]="N",EnergyDemand__2_18[[#This Row],[Demand]],NA())</f>
        <v>#N/A</v>
      </c>
      <c r="R705" s="57" t="e">
        <f>IF(EnergyDemand__2_18[[#This Row],[Holiday]]="Y",EnergyDemand__2_18[[#This Row],[Demand]],NA())</f>
        <v>#N/A</v>
      </c>
      <c r="S7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06" spans="1:19" x14ac:dyDescent="0.3">
      <c r="A706" s="3">
        <v>42709</v>
      </c>
      <c r="B706" s="3" t="str">
        <f t="shared" ref="B706:B769" si="11">"Q" &amp;INT((MONTH(A706)+2)/3) &amp; "-" &amp; YEAR(A706)</f>
        <v>Q4-2016</v>
      </c>
      <c r="C706" t="s">
        <v>20</v>
      </c>
      <c r="D706">
        <v>50</v>
      </c>
      <c r="E706" t="s">
        <v>7</v>
      </c>
      <c r="F706">
        <v>2016</v>
      </c>
      <c r="G706">
        <v>16.899999999999999</v>
      </c>
      <c r="H706">
        <v>21.5</v>
      </c>
      <c r="I706">
        <v>21.6</v>
      </c>
      <c r="J706">
        <v>2.4</v>
      </c>
      <c r="K706" t="s">
        <v>22</v>
      </c>
      <c r="L706" t="s">
        <v>21</v>
      </c>
      <c r="M706" s="2">
        <v>109670</v>
      </c>
      <c r="N706" s="4">
        <v>25.294384869999998</v>
      </c>
      <c r="O706" s="5">
        <f>EnergyDemand__2_18[[#This Row],[Demand]]*EnergyDemand__2_18[[#This Row],[RRP AUD$]]</f>
        <v>2774035.1886928999</v>
      </c>
      <c r="P706" s="57">
        <f>IF(EnergyDemand__2_18[[#This Row],[School Day]]="Y",EnergyDemand__2_18[[#This Row],[Demand]],NA())</f>
        <v>109670</v>
      </c>
      <c r="Q706" s="57" t="e">
        <f>IF(EnergyDemand__2_18[[#This Row],[School Day]]="N",EnergyDemand__2_18[[#This Row],[Demand]],NA())</f>
        <v>#N/A</v>
      </c>
      <c r="R706" s="57" t="e">
        <f>IF(EnergyDemand__2_18[[#This Row],[Holiday]]="Y",EnergyDemand__2_18[[#This Row],[Demand]],NA())</f>
        <v>#N/A</v>
      </c>
      <c r="S706" s="57">
        <f>IF(AND( EnergyDemand__2_18[[#This Row],[Holiday]]="N", EnergyDemand__2_18[[#This Row],[Day ]] &lt;&gt; "Saturday", EnergyDemand__2_18[[#This Row],[Day ]] &lt;&gt; "Sunday"),EnergyDemand__2_18[[#This Row],[Demand]],NA())</f>
        <v>109670</v>
      </c>
    </row>
    <row r="707" spans="1:19" x14ac:dyDescent="0.3">
      <c r="A707" s="3">
        <v>42710</v>
      </c>
      <c r="B707" s="3" t="str">
        <f t="shared" si="11"/>
        <v>Q4-2016</v>
      </c>
      <c r="C707" t="s">
        <v>20</v>
      </c>
      <c r="D707">
        <v>50</v>
      </c>
      <c r="E707" t="s">
        <v>8</v>
      </c>
      <c r="F707">
        <v>2016</v>
      </c>
      <c r="G707">
        <v>12.8</v>
      </c>
      <c r="H707">
        <v>20.8</v>
      </c>
      <c r="I707">
        <v>24.2</v>
      </c>
      <c r="J707">
        <v>0</v>
      </c>
      <c r="K707" t="s">
        <v>22</v>
      </c>
      <c r="L707" t="s">
        <v>21</v>
      </c>
      <c r="M707" s="2">
        <v>111228.06</v>
      </c>
      <c r="N707" s="4">
        <v>48.412487810000002</v>
      </c>
      <c r="O707" s="5">
        <f>EnergyDemand__2_18[[#This Row],[Demand]]*EnergyDemand__2_18[[#This Row],[RRP AUD$]]</f>
        <v>5384827.0988799483</v>
      </c>
      <c r="P707" s="57">
        <f>IF(EnergyDemand__2_18[[#This Row],[School Day]]="Y",EnergyDemand__2_18[[#This Row],[Demand]],NA())</f>
        <v>111228.06</v>
      </c>
      <c r="Q707" s="57" t="e">
        <f>IF(EnergyDemand__2_18[[#This Row],[School Day]]="N",EnergyDemand__2_18[[#This Row],[Demand]],NA())</f>
        <v>#N/A</v>
      </c>
      <c r="R707" s="57" t="e">
        <f>IF(EnergyDemand__2_18[[#This Row],[Holiday]]="Y",EnergyDemand__2_18[[#This Row],[Demand]],NA())</f>
        <v>#N/A</v>
      </c>
      <c r="S707" s="57">
        <f>IF(AND( EnergyDemand__2_18[[#This Row],[Holiday]]="N", EnergyDemand__2_18[[#This Row],[Day ]] &lt;&gt; "Saturday", EnergyDemand__2_18[[#This Row],[Day ]] &lt;&gt; "Sunday"),EnergyDemand__2_18[[#This Row],[Demand]],NA())</f>
        <v>111228.06</v>
      </c>
    </row>
    <row r="708" spans="1:19" x14ac:dyDescent="0.3">
      <c r="A708" s="3">
        <v>42711</v>
      </c>
      <c r="B708" s="3" t="str">
        <f t="shared" si="11"/>
        <v>Q4-2016</v>
      </c>
      <c r="C708" t="s">
        <v>20</v>
      </c>
      <c r="D708">
        <v>50</v>
      </c>
      <c r="E708" t="s">
        <v>9</v>
      </c>
      <c r="F708">
        <v>2016</v>
      </c>
      <c r="G708">
        <v>10.5</v>
      </c>
      <c r="H708">
        <v>28.3</v>
      </c>
      <c r="I708">
        <v>30.8</v>
      </c>
      <c r="J708">
        <v>0</v>
      </c>
      <c r="K708" t="s">
        <v>22</v>
      </c>
      <c r="L708" t="s">
        <v>21</v>
      </c>
      <c r="M708" s="2">
        <v>112738.08</v>
      </c>
      <c r="N708" s="4">
        <v>44.722059059999999</v>
      </c>
      <c r="O708" s="5">
        <f>EnergyDemand__2_18[[#This Row],[Demand]]*EnergyDemand__2_18[[#This Row],[RRP AUD$]]</f>
        <v>5041879.0720710047</v>
      </c>
      <c r="P708" s="57">
        <f>IF(EnergyDemand__2_18[[#This Row],[School Day]]="Y",EnergyDemand__2_18[[#This Row],[Demand]],NA())</f>
        <v>112738.08</v>
      </c>
      <c r="Q708" s="57" t="e">
        <f>IF(EnergyDemand__2_18[[#This Row],[School Day]]="N",EnergyDemand__2_18[[#This Row],[Demand]],NA())</f>
        <v>#N/A</v>
      </c>
      <c r="R708" s="57" t="e">
        <f>IF(EnergyDemand__2_18[[#This Row],[Holiday]]="Y",EnergyDemand__2_18[[#This Row],[Demand]],NA())</f>
        <v>#N/A</v>
      </c>
      <c r="S708" s="57">
        <f>IF(AND( EnergyDemand__2_18[[#This Row],[Holiday]]="N", EnergyDemand__2_18[[#This Row],[Day ]] &lt;&gt; "Saturday", EnergyDemand__2_18[[#This Row],[Day ]] &lt;&gt; "Sunday"),EnergyDemand__2_18[[#This Row],[Demand]],NA())</f>
        <v>112738.08</v>
      </c>
    </row>
    <row r="709" spans="1:19" x14ac:dyDescent="0.3">
      <c r="A709" s="3">
        <v>42712</v>
      </c>
      <c r="B709" s="3" t="str">
        <f t="shared" si="11"/>
        <v>Q4-2016</v>
      </c>
      <c r="C709" t="s">
        <v>20</v>
      </c>
      <c r="D709">
        <v>50</v>
      </c>
      <c r="E709" t="s">
        <v>3</v>
      </c>
      <c r="F709">
        <v>2016</v>
      </c>
      <c r="G709">
        <v>15.4</v>
      </c>
      <c r="H709">
        <v>23.2</v>
      </c>
      <c r="I709">
        <v>11.6</v>
      </c>
      <c r="J709">
        <v>2.2000000000000002</v>
      </c>
      <c r="K709" t="s">
        <v>22</v>
      </c>
      <c r="L709" t="s">
        <v>21</v>
      </c>
      <c r="M709" s="2">
        <v>105445.65</v>
      </c>
      <c r="N709" s="4">
        <v>25.853861729999998</v>
      </c>
      <c r="O709" s="5">
        <f>EnergyDemand__2_18[[#This Row],[Demand]]*EnergyDemand__2_18[[#This Row],[RRP AUD$]]</f>
        <v>2726177.2551299743</v>
      </c>
      <c r="P709" s="57">
        <f>IF(EnergyDemand__2_18[[#This Row],[School Day]]="Y",EnergyDemand__2_18[[#This Row],[Demand]],NA())</f>
        <v>105445.65</v>
      </c>
      <c r="Q709" s="57" t="e">
        <f>IF(EnergyDemand__2_18[[#This Row],[School Day]]="N",EnergyDemand__2_18[[#This Row],[Demand]],NA())</f>
        <v>#N/A</v>
      </c>
      <c r="R709" s="57" t="e">
        <f>IF(EnergyDemand__2_18[[#This Row],[Holiday]]="Y",EnergyDemand__2_18[[#This Row],[Demand]],NA())</f>
        <v>#N/A</v>
      </c>
      <c r="S709" s="57">
        <f>IF(AND( EnergyDemand__2_18[[#This Row],[Holiday]]="N", EnergyDemand__2_18[[#This Row],[Day ]] &lt;&gt; "Saturday", EnergyDemand__2_18[[#This Row],[Day ]] &lt;&gt; "Sunday"),EnergyDemand__2_18[[#This Row],[Demand]],NA())</f>
        <v>105445.65</v>
      </c>
    </row>
    <row r="710" spans="1:19" x14ac:dyDescent="0.3">
      <c r="A710" s="3">
        <v>42713</v>
      </c>
      <c r="B710" s="3" t="str">
        <f t="shared" si="11"/>
        <v>Q4-2016</v>
      </c>
      <c r="C710" t="s">
        <v>20</v>
      </c>
      <c r="D710">
        <v>50</v>
      </c>
      <c r="E710" t="s">
        <v>4</v>
      </c>
      <c r="F710">
        <v>2016</v>
      </c>
      <c r="G710">
        <v>10</v>
      </c>
      <c r="H710">
        <v>17.3</v>
      </c>
      <c r="I710">
        <v>23.2</v>
      </c>
      <c r="J710">
        <v>6.6</v>
      </c>
      <c r="K710" t="s">
        <v>22</v>
      </c>
      <c r="L710" t="s">
        <v>21</v>
      </c>
      <c r="M710" s="2">
        <v>105664.09</v>
      </c>
      <c r="N710" s="4">
        <v>25.118195310000001</v>
      </c>
      <c r="O710" s="5">
        <f>EnergyDemand__2_18[[#This Row],[Demand]]*EnergyDemand__2_18[[#This Row],[RRP AUD$]]</f>
        <v>2654091.2498734179</v>
      </c>
      <c r="P710" s="57">
        <f>IF(EnergyDemand__2_18[[#This Row],[School Day]]="Y",EnergyDemand__2_18[[#This Row],[Demand]],NA())</f>
        <v>105664.09</v>
      </c>
      <c r="Q710" s="57" t="e">
        <f>IF(EnergyDemand__2_18[[#This Row],[School Day]]="N",EnergyDemand__2_18[[#This Row],[Demand]],NA())</f>
        <v>#N/A</v>
      </c>
      <c r="R710" s="57" t="e">
        <f>IF(EnergyDemand__2_18[[#This Row],[Holiday]]="Y",EnergyDemand__2_18[[#This Row],[Demand]],NA())</f>
        <v>#N/A</v>
      </c>
      <c r="S710" s="57">
        <f>IF(AND( EnergyDemand__2_18[[#This Row],[Holiday]]="N", EnergyDemand__2_18[[#This Row],[Day ]] &lt;&gt; "Saturday", EnergyDemand__2_18[[#This Row],[Day ]] &lt;&gt; "Sunday"),EnergyDemand__2_18[[#This Row],[Demand]],NA())</f>
        <v>105664.09</v>
      </c>
    </row>
    <row r="711" spans="1:19" x14ac:dyDescent="0.3">
      <c r="A711" s="3">
        <v>42714</v>
      </c>
      <c r="B711" s="3" t="str">
        <f t="shared" si="11"/>
        <v>Q4-2016</v>
      </c>
      <c r="C711" t="s">
        <v>20</v>
      </c>
      <c r="D711">
        <v>50</v>
      </c>
      <c r="E711" t="s">
        <v>5</v>
      </c>
      <c r="F711">
        <v>2016</v>
      </c>
      <c r="G711">
        <v>11.2</v>
      </c>
      <c r="H711">
        <v>18.8</v>
      </c>
      <c r="I711">
        <v>24.2</v>
      </c>
      <c r="J711">
        <v>0.2</v>
      </c>
      <c r="K711" t="s">
        <v>22</v>
      </c>
      <c r="L711" t="s">
        <v>21</v>
      </c>
      <c r="M711" s="2">
        <v>98622.865000000005</v>
      </c>
      <c r="N711" s="4">
        <v>19.31166859</v>
      </c>
      <c r="O711" s="5">
        <f>EnergyDemand__2_18[[#This Row],[Demand]]*EnergyDemand__2_18[[#This Row],[RRP AUD$]]</f>
        <v>1904572.0842763104</v>
      </c>
      <c r="P711" s="57">
        <f>IF(EnergyDemand__2_18[[#This Row],[School Day]]="Y",EnergyDemand__2_18[[#This Row],[Demand]],NA())</f>
        <v>98622.865000000005</v>
      </c>
      <c r="Q711" s="57" t="e">
        <f>IF(EnergyDemand__2_18[[#This Row],[School Day]]="N",EnergyDemand__2_18[[#This Row],[Demand]],NA())</f>
        <v>#N/A</v>
      </c>
      <c r="R711" s="57" t="e">
        <f>IF(EnergyDemand__2_18[[#This Row],[Holiday]]="Y",EnergyDemand__2_18[[#This Row],[Demand]],NA())</f>
        <v>#N/A</v>
      </c>
      <c r="S7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12" spans="1:19" x14ac:dyDescent="0.3">
      <c r="A712" s="3">
        <v>42715</v>
      </c>
      <c r="B712" s="3" t="str">
        <f t="shared" si="11"/>
        <v>Q4-2016</v>
      </c>
      <c r="C712" t="s">
        <v>20</v>
      </c>
      <c r="D712">
        <v>50</v>
      </c>
      <c r="E712" t="s">
        <v>6</v>
      </c>
      <c r="F712">
        <v>2016</v>
      </c>
      <c r="G712">
        <v>12.9</v>
      </c>
      <c r="H712">
        <v>19.3</v>
      </c>
      <c r="I712">
        <v>27</v>
      </c>
      <c r="J712">
        <v>1</v>
      </c>
      <c r="K712" t="s">
        <v>22</v>
      </c>
      <c r="L712" t="s">
        <v>21</v>
      </c>
      <c r="M712" s="2">
        <v>93673.19</v>
      </c>
      <c r="N712" s="4">
        <v>16.396687880000002</v>
      </c>
      <c r="O712" s="5">
        <f>EnergyDemand__2_18[[#This Row],[Demand]]*EnergyDemand__2_18[[#This Row],[RRP AUD$]]</f>
        <v>1535930.0591539375</v>
      </c>
      <c r="P712" s="57">
        <f>IF(EnergyDemand__2_18[[#This Row],[School Day]]="Y",EnergyDemand__2_18[[#This Row],[Demand]],NA())</f>
        <v>93673.19</v>
      </c>
      <c r="Q712" s="57" t="e">
        <f>IF(EnergyDemand__2_18[[#This Row],[School Day]]="N",EnergyDemand__2_18[[#This Row],[Demand]],NA())</f>
        <v>#N/A</v>
      </c>
      <c r="R712" s="57" t="e">
        <f>IF(EnergyDemand__2_18[[#This Row],[Holiday]]="Y",EnergyDemand__2_18[[#This Row],[Demand]],NA())</f>
        <v>#N/A</v>
      </c>
      <c r="S7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13" spans="1:19" x14ac:dyDescent="0.3">
      <c r="A713" s="3">
        <v>42716</v>
      </c>
      <c r="B713" s="3" t="str">
        <f t="shared" si="11"/>
        <v>Q4-2016</v>
      </c>
      <c r="C713" t="s">
        <v>20</v>
      </c>
      <c r="D713">
        <v>51</v>
      </c>
      <c r="E713" t="s">
        <v>7</v>
      </c>
      <c r="F713">
        <v>2016</v>
      </c>
      <c r="G713">
        <v>10.7</v>
      </c>
      <c r="H713">
        <v>32.799999999999997</v>
      </c>
      <c r="I713">
        <v>30</v>
      </c>
      <c r="J713">
        <v>0</v>
      </c>
      <c r="K713" t="s">
        <v>22</v>
      </c>
      <c r="L713" t="s">
        <v>21</v>
      </c>
      <c r="M713" s="2">
        <v>120390.11</v>
      </c>
      <c r="N713" s="4">
        <v>45.157572940000001</v>
      </c>
      <c r="O713" s="5">
        <f>EnergyDemand__2_18[[#This Row],[Demand]]*EnergyDemand__2_18[[#This Row],[RRP AUD$]]</f>
        <v>5436525.1735796239</v>
      </c>
      <c r="P713" s="57">
        <f>IF(EnergyDemand__2_18[[#This Row],[School Day]]="Y",EnergyDemand__2_18[[#This Row],[Demand]],NA())</f>
        <v>120390.11</v>
      </c>
      <c r="Q713" s="57" t="e">
        <f>IF(EnergyDemand__2_18[[#This Row],[School Day]]="N",EnergyDemand__2_18[[#This Row],[Demand]],NA())</f>
        <v>#N/A</v>
      </c>
      <c r="R713" s="57" t="e">
        <f>IF(EnergyDemand__2_18[[#This Row],[Holiday]]="Y",EnergyDemand__2_18[[#This Row],[Demand]],NA())</f>
        <v>#N/A</v>
      </c>
      <c r="S713" s="57">
        <f>IF(AND( EnergyDemand__2_18[[#This Row],[Holiday]]="N", EnergyDemand__2_18[[#This Row],[Day ]] &lt;&gt; "Saturday", EnergyDemand__2_18[[#This Row],[Day ]] &lt;&gt; "Sunday"),EnergyDemand__2_18[[#This Row],[Demand]],NA())</f>
        <v>120390.11</v>
      </c>
    </row>
    <row r="714" spans="1:19" x14ac:dyDescent="0.3">
      <c r="A714" s="3">
        <v>42717</v>
      </c>
      <c r="B714" s="3" t="str">
        <f t="shared" si="11"/>
        <v>Q4-2016</v>
      </c>
      <c r="C714" t="s">
        <v>20</v>
      </c>
      <c r="D714">
        <v>51</v>
      </c>
      <c r="E714" t="s">
        <v>8</v>
      </c>
      <c r="F714">
        <v>2016</v>
      </c>
      <c r="G714">
        <v>16.5</v>
      </c>
      <c r="H714">
        <v>36.299999999999997</v>
      </c>
      <c r="I714">
        <v>14.1</v>
      </c>
      <c r="J714">
        <v>0</v>
      </c>
      <c r="K714" t="s">
        <v>22</v>
      </c>
      <c r="L714" t="s">
        <v>21</v>
      </c>
      <c r="M714" s="2">
        <v>128831.65</v>
      </c>
      <c r="N714" s="4">
        <v>44.693023539999999</v>
      </c>
      <c r="O714" s="5">
        <f>EnergyDemand__2_18[[#This Row],[Demand]]*EnergyDemand__2_18[[#This Row],[RRP AUD$]]</f>
        <v>5757875.9661470409</v>
      </c>
      <c r="P714" s="57">
        <f>IF(EnergyDemand__2_18[[#This Row],[School Day]]="Y",EnergyDemand__2_18[[#This Row],[Demand]],NA())</f>
        <v>128831.65</v>
      </c>
      <c r="Q714" s="57" t="e">
        <f>IF(EnergyDemand__2_18[[#This Row],[School Day]]="N",EnergyDemand__2_18[[#This Row],[Demand]],NA())</f>
        <v>#N/A</v>
      </c>
      <c r="R714" s="57" t="e">
        <f>IF(EnergyDemand__2_18[[#This Row],[Holiday]]="Y",EnergyDemand__2_18[[#This Row],[Demand]],NA())</f>
        <v>#N/A</v>
      </c>
      <c r="S714" s="57">
        <f>IF(AND( EnergyDemand__2_18[[#This Row],[Holiday]]="N", EnergyDemand__2_18[[#This Row],[Day ]] &lt;&gt; "Saturday", EnergyDemand__2_18[[#This Row],[Day ]] &lt;&gt; "Sunday"),EnergyDemand__2_18[[#This Row],[Demand]],NA())</f>
        <v>128831.65</v>
      </c>
    </row>
    <row r="715" spans="1:19" x14ac:dyDescent="0.3">
      <c r="A715" s="3">
        <v>42718</v>
      </c>
      <c r="B715" s="3" t="str">
        <f t="shared" si="11"/>
        <v>Q4-2016</v>
      </c>
      <c r="C715" t="s">
        <v>20</v>
      </c>
      <c r="D715">
        <v>51</v>
      </c>
      <c r="E715" t="s">
        <v>9</v>
      </c>
      <c r="F715">
        <v>2016</v>
      </c>
      <c r="G715">
        <v>15.7</v>
      </c>
      <c r="H715">
        <v>19.3</v>
      </c>
      <c r="I715">
        <v>21.3</v>
      </c>
      <c r="J715">
        <v>0</v>
      </c>
      <c r="K715" t="s">
        <v>22</v>
      </c>
      <c r="L715" t="s">
        <v>21</v>
      </c>
      <c r="M715" s="2">
        <v>111423.765</v>
      </c>
      <c r="N715" s="4">
        <v>19.919106330000002</v>
      </c>
      <c r="O715" s="5">
        <f>EnergyDemand__2_18[[#This Row],[Demand]]*EnergyDemand__2_18[[#This Row],[RRP AUD$]]</f>
        <v>2219461.8227239326</v>
      </c>
      <c r="P715" s="57">
        <f>IF(EnergyDemand__2_18[[#This Row],[School Day]]="Y",EnergyDemand__2_18[[#This Row],[Demand]],NA())</f>
        <v>111423.765</v>
      </c>
      <c r="Q715" s="57" t="e">
        <f>IF(EnergyDemand__2_18[[#This Row],[School Day]]="N",EnergyDemand__2_18[[#This Row],[Demand]],NA())</f>
        <v>#N/A</v>
      </c>
      <c r="R715" s="57" t="e">
        <f>IF(EnergyDemand__2_18[[#This Row],[Holiday]]="Y",EnergyDemand__2_18[[#This Row],[Demand]],NA())</f>
        <v>#N/A</v>
      </c>
      <c r="S715" s="57">
        <f>IF(AND( EnergyDemand__2_18[[#This Row],[Holiday]]="N", EnergyDemand__2_18[[#This Row],[Day ]] &lt;&gt; "Saturday", EnergyDemand__2_18[[#This Row],[Day ]] &lt;&gt; "Sunday"),EnergyDemand__2_18[[#This Row],[Demand]],NA())</f>
        <v>111423.765</v>
      </c>
    </row>
    <row r="716" spans="1:19" x14ac:dyDescent="0.3">
      <c r="A716" s="3">
        <v>42719</v>
      </c>
      <c r="B716" s="3" t="str">
        <f t="shared" si="11"/>
        <v>Q4-2016</v>
      </c>
      <c r="C716" t="s">
        <v>20</v>
      </c>
      <c r="D716">
        <v>51</v>
      </c>
      <c r="E716" t="s">
        <v>3</v>
      </c>
      <c r="F716">
        <v>2016</v>
      </c>
      <c r="G716">
        <v>11.7</v>
      </c>
      <c r="H716">
        <v>18.600000000000001</v>
      </c>
      <c r="I716">
        <v>30.8</v>
      </c>
      <c r="J716">
        <v>0</v>
      </c>
      <c r="K716" t="s">
        <v>22</v>
      </c>
      <c r="L716" t="s">
        <v>21</v>
      </c>
      <c r="M716" s="2">
        <v>107072.36</v>
      </c>
      <c r="N716" s="4">
        <v>31.145308459999999</v>
      </c>
      <c r="O716" s="5">
        <f>EnergyDemand__2_18[[#This Row],[Demand]]*EnergyDemand__2_18[[#This Row],[RRP AUD$]]</f>
        <v>3334801.6797401654</v>
      </c>
      <c r="P716" s="57">
        <f>IF(EnergyDemand__2_18[[#This Row],[School Day]]="Y",EnergyDemand__2_18[[#This Row],[Demand]],NA())</f>
        <v>107072.36</v>
      </c>
      <c r="Q716" s="57" t="e">
        <f>IF(EnergyDemand__2_18[[#This Row],[School Day]]="N",EnergyDemand__2_18[[#This Row],[Demand]],NA())</f>
        <v>#N/A</v>
      </c>
      <c r="R716" s="57" t="e">
        <f>IF(EnergyDemand__2_18[[#This Row],[Holiday]]="Y",EnergyDemand__2_18[[#This Row],[Demand]],NA())</f>
        <v>#N/A</v>
      </c>
      <c r="S716" s="57">
        <f>IF(AND( EnergyDemand__2_18[[#This Row],[Holiday]]="N", EnergyDemand__2_18[[#This Row],[Day ]] &lt;&gt; "Saturday", EnergyDemand__2_18[[#This Row],[Day ]] &lt;&gt; "Sunday"),EnergyDemand__2_18[[#This Row],[Demand]],NA())</f>
        <v>107072.36</v>
      </c>
    </row>
    <row r="717" spans="1:19" x14ac:dyDescent="0.3">
      <c r="A717" s="3">
        <v>42720</v>
      </c>
      <c r="B717" s="3" t="str">
        <f t="shared" si="11"/>
        <v>Q4-2016</v>
      </c>
      <c r="C717" t="s">
        <v>20</v>
      </c>
      <c r="D717">
        <v>51</v>
      </c>
      <c r="E717" t="s">
        <v>4</v>
      </c>
      <c r="F717">
        <v>2016</v>
      </c>
      <c r="G717">
        <v>9.6999999999999993</v>
      </c>
      <c r="H717">
        <v>25.5</v>
      </c>
      <c r="I717">
        <v>20.5</v>
      </c>
      <c r="J717">
        <v>0</v>
      </c>
      <c r="K717" t="s">
        <v>22</v>
      </c>
      <c r="L717" t="s">
        <v>21</v>
      </c>
      <c r="M717" s="2">
        <v>113698.06</v>
      </c>
      <c r="N717" s="4">
        <v>48.856884800000003</v>
      </c>
      <c r="O717" s="5">
        <f>EnergyDemand__2_18[[#This Row],[Demand]]*EnergyDemand__2_18[[#This Row],[RRP AUD$]]</f>
        <v>5554933.0194034884</v>
      </c>
      <c r="P717" s="57">
        <f>IF(EnergyDemand__2_18[[#This Row],[School Day]]="Y",EnergyDemand__2_18[[#This Row],[Demand]],NA())</f>
        <v>113698.06</v>
      </c>
      <c r="Q717" s="57" t="e">
        <f>IF(EnergyDemand__2_18[[#This Row],[School Day]]="N",EnergyDemand__2_18[[#This Row],[Demand]],NA())</f>
        <v>#N/A</v>
      </c>
      <c r="R717" s="57" t="e">
        <f>IF(EnergyDemand__2_18[[#This Row],[Holiday]]="Y",EnergyDemand__2_18[[#This Row],[Demand]],NA())</f>
        <v>#N/A</v>
      </c>
      <c r="S717" s="57">
        <f>IF(AND( EnergyDemand__2_18[[#This Row],[Holiday]]="N", EnergyDemand__2_18[[#This Row],[Day ]] &lt;&gt; "Saturday", EnergyDemand__2_18[[#This Row],[Day ]] &lt;&gt; "Sunday"),EnergyDemand__2_18[[#This Row],[Demand]],NA())</f>
        <v>113698.06</v>
      </c>
    </row>
    <row r="718" spans="1:19" x14ac:dyDescent="0.3">
      <c r="A718" s="3">
        <v>42721</v>
      </c>
      <c r="B718" s="3" t="str">
        <f t="shared" si="11"/>
        <v>Q4-2016</v>
      </c>
      <c r="C718" t="s">
        <v>20</v>
      </c>
      <c r="D718">
        <v>51</v>
      </c>
      <c r="E718" t="s">
        <v>5</v>
      </c>
      <c r="F718">
        <v>2016</v>
      </c>
      <c r="G718">
        <v>15.1</v>
      </c>
      <c r="H718">
        <v>20.9</v>
      </c>
      <c r="I718">
        <v>22.5</v>
      </c>
      <c r="J718">
        <v>0</v>
      </c>
      <c r="K718" t="s">
        <v>22</v>
      </c>
      <c r="L718" t="s">
        <v>21</v>
      </c>
      <c r="M718" s="2">
        <v>90227.48</v>
      </c>
      <c r="N718" s="4">
        <v>23.576231230000001</v>
      </c>
      <c r="O718" s="5">
        <f>EnergyDemand__2_18[[#This Row],[Demand]]*EnergyDemand__2_18[[#This Row],[RRP AUD$]]</f>
        <v>2127223.9317802005</v>
      </c>
      <c r="P718" s="57">
        <f>IF(EnergyDemand__2_18[[#This Row],[School Day]]="Y",EnergyDemand__2_18[[#This Row],[Demand]],NA())</f>
        <v>90227.48</v>
      </c>
      <c r="Q718" s="57" t="e">
        <f>IF(EnergyDemand__2_18[[#This Row],[School Day]]="N",EnergyDemand__2_18[[#This Row],[Demand]],NA())</f>
        <v>#N/A</v>
      </c>
      <c r="R718" s="57" t="e">
        <f>IF(EnergyDemand__2_18[[#This Row],[Holiday]]="Y",EnergyDemand__2_18[[#This Row],[Demand]],NA())</f>
        <v>#N/A</v>
      </c>
      <c r="S7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19" spans="1:19" x14ac:dyDescent="0.3">
      <c r="A719" s="3">
        <v>42722</v>
      </c>
      <c r="B719" s="3" t="str">
        <f t="shared" si="11"/>
        <v>Q4-2016</v>
      </c>
      <c r="C719" t="s">
        <v>20</v>
      </c>
      <c r="D719">
        <v>51</v>
      </c>
      <c r="E719" t="s">
        <v>6</v>
      </c>
      <c r="F719">
        <v>2016</v>
      </c>
      <c r="G719">
        <v>10</v>
      </c>
      <c r="H719">
        <v>17.5</v>
      </c>
      <c r="I719">
        <v>30.3</v>
      </c>
      <c r="J719">
        <v>0</v>
      </c>
      <c r="K719" t="s">
        <v>22</v>
      </c>
      <c r="L719" t="s">
        <v>21</v>
      </c>
      <c r="M719" s="2">
        <v>90911.085000000006</v>
      </c>
      <c r="N719" s="4">
        <v>26.49359939</v>
      </c>
      <c r="O719" s="5">
        <f>EnergyDemand__2_18[[#This Row],[Demand]]*EnergyDemand__2_18[[#This Row],[RRP AUD$]]</f>
        <v>2408561.8661002382</v>
      </c>
      <c r="P719" s="57">
        <f>IF(EnergyDemand__2_18[[#This Row],[School Day]]="Y",EnergyDemand__2_18[[#This Row],[Demand]],NA())</f>
        <v>90911.085000000006</v>
      </c>
      <c r="Q719" s="57" t="e">
        <f>IF(EnergyDemand__2_18[[#This Row],[School Day]]="N",EnergyDemand__2_18[[#This Row],[Demand]],NA())</f>
        <v>#N/A</v>
      </c>
      <c r="R719" s="57" t="e">
        <f>IF(EnergyDemand__2_18[[#This Row],[Holiday]]="Y",EnergyDemand__2_18[[#This Row],[Demand]],NA())</f>
        <v>#N/A</v>
      </c>
      <c r="S7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20" spans="1:19" x14ac:dyDescent="0.3">
      <c r="A720" s="3">
        <v>42723</v>
      </c>
      <c r="B720" s="3" t="str">
        <f t="shared" si="11"/>
        <v>Q4-2016</v>
      </c>
      <c r="C720" t="s">
        <v>20</v>
      </c>
      <c r="D720">
        <v>52</v>
      </c>
      <c r="E720" t="s">
        <v>7</v>
      </c>
      <c r="F720">
        <v>2016</v>
      </c>
      <c r="G720">
        <v>8.8000000000000007</v>
      </c>
      <c r="H720">
        <v>30.2</v>
      </c>
      <c r="I720">
        <v>29.3</v>
      </c>
      <c r="J720">
        <v>0</v>
      </c>
      <c r="K720" t="s">
        <v>22</v>
      </c>
      <c r="L720" t="s">
        <v>21</v>
      </c>
      <c r="M720" s="2">
        <v>109260.30499999999</v>
      </c>
      <c r="N720" s="4">
        <v>28.684832369999999</v>
      </c>
      <c r="O720" s="5">
        <f>EnergyDemand__2_18[[#This Row],[Demand]]*EnergyDemand__2_18[[#This Row],[RRP AUD$]]</f>
        <v>3134113.5336200725</v>
      </c>
      <c r="P720" s="57">
        <f>IF(EnergyDemand__2_18[[#This Row],[School Day]]="Y",EnergyDemand__2_18[[#This Row],[Demand]],NA())</f>
        <v>109260.30499999999</v>
      </c>
      <c r="Q720" s="57" t="e">
        <f>IF(EnergyDemand__2_18[[#This Row],[School Day]]="N",EnergyDemand__2_18[[#This Row],[Demand]],NA())</f>
        <v>#N/A</v>
      </c>
      <c r="R720" s="57" t="e">
        <f>IF(EnergyDemand__2_18[[#This Row],[Holiday]]="Y",EnergyDemand__2_18[[#This Row],[Demand]],NA())</f>
        <v>#N/A</v>
      </c>
      <c r="S720" s="57">
        <f>IF(AND( EnergyDemand__2_18[[#This Row],[Holiday]]="N", EnergyDemand__2_18[[#This Row],[Day ]] &lt;&gt; "Saturday", EnergyDemand__2_18[[#This Row],[Day ]] &lt;&gt; "Sunday"),EnergyDemand__2_18[[#This Row],[Demand]],NA())</f>
        <v>109260.30499999999</v>
      </c>
    </row>
    <row r="721" spans="1:19" x14ac:dyDescent="0.3">
      <c r="A721" s="3">
        <v>42724</v>
      </c>
      <c r="B721" s="3" t="str">
        <f t="shared" si="11"/>
        <v>Q4-2016</v>
      </c>
      <c r="C721" t="s">
        <v>20</v>
      </c>
      <c r="D721">
        <v>52</v>
      </c>
      <c r="E721" t="s">
        <v>8</v>
      </c>
      <c r="F721">
        <v>2016</v>
      </c>
      <c r="G721">
        <v>14.4</v>
      </c>
      <c r="H721">
        <v>21.5</v>
      </c>
      <c r="I721">
        <v>26</v>
      </c>
      <c r="J721">
        <v>3</v>
      </c>
      <c r="K721" t="s">
        <v>21</v>
      </c>
      <c r="L721" t="s">
        <v>21</v>
      </c>
      <c r="M721" s="2">
        <v>106451.255</v>
      </c>
      <c r="N721" s="4">
        <v>16.129856849999999</v>
      </c>
      <c r="O721" s="5">
        <f>EnergyDemand__2_18[[#This Row],[Demand]]*EnergyDemand__2_18[[#This Row],[RRP AUD$]]</f>
        <v>1717043.5046528468</v>
      </c>
      <c r="P721" s="57" t="e">
        <f>IF(EnergyDemand__2_18[[#This Row],[School Day]]="Y",EnergyDemand__2_18[[#This Row],[Demand]],NA())</f>
        <v>#N/A</v>
      </c>
      <c r="Q721" s="57">
        <f>IF(EnergyDemand__2_18[[#This Row],[School Day]]="N",EnergyDemand__2_18[[#This Row],[Demand]],NA())</f>
        <v>106451.255</v>
      </c>
      <c r="R721" s="57" t="e">
        <f>IF(EnergyDemand__2_18[[#This Row],[Holiday]]="Y",EnergyDemand__2_18[[#This Row],[Demand]],NA())</f>
        <v>#N/A</v>
      </c>
      <c r="S721" s="57">
        <f>IF(AND( EnergyDemand__2_18[[#This Row],[Holiday]]="N", EnergyDemand__2_18[[#This Row],[Day ]] &lt;&gt; "Saturday", EnergyDemand__2_18[[#This Row],[Day ]] &lt;&gt; "Sunday"),EnergyDemand__2_18[[#This Row],[Demand]],NA())</f>
        <v>106451.255</v>
      </c>
    </row>
    <row r="722" spans="1:19" x14ac:dyDescent="0.3">
      <c r="A722" s="3">
        <v>42725</v>
      </c>
      <c r="B722" s="3" t="str">
        <f t="shared" si="11"/>
        <v>Q4-2016</v>
      </c>
      <c r="C722" t="s">
        <v>20</v>
      </c>
      <c r="D722">
        <v>52</v>
      </c>
      <c r="E722" t="s">
        <v>9</v>
      </c>
      <c r="F722">
        <v>2016</v>
      </c>
      <c r="G722">
        <v>13.5</v>
      </c>
      <c r="H722">
        <v>19.899999999999999</v>
      </c>
      <c r="I722">
        <v>28.8</v>
      </c>
      <c r="J722">
        <v>0.2</v>
      </c>
      <c r="K722" t="s">
        <v>21</v>
      </c>
      <c r="L722" t="s">
        <v>21</v>
      </c>
      <c r="M722" s="2">
        <v>104389.51</v>
      </c>
      <c r="N722" s="4">
        <v>21.34587505</v>
      </c>
      <c r="O722" s="5">
        <f>EnergyDemand__2_18[[#This Row],[Demand]]*EnergyDemand__2_18[[#This Row],[RRP AUD$]]</f>
        <v>2228285.4369907253</v>
      </c>
      <c r="P722" s="57" t="e">
        <f>IF(EnergyDemand__2_18[[#This Row],[School Day]]="Y",EnergyDemand__2_18[[#This Row],[Demand]],NA())</f>
        <v>#N/A</v>
      </c>
      <c r="Q722" s="57">
        <f>IF(EnergyDemand__2_18[[#This Row],[School Day]]="N",EnergyDemand__2_18[[#This Row],[Demand]],NA())</f>
        <v>104389.51</v>
      </c>
      <c r="R722" s="57" t="e">
        <f>IF(EnergyDemand__2_18[[#This Row],[Holiday]]="Y",EnergyDemand__2_18[[#This Row],[Demand]],NA())</f>
        <v>#N/A</v>
      </c>
      <c r="S722" s="57">
        <f>IF(AND( EnergyDemand__2_18[[#This Row],[Holiday]]="N", EnergyDemand__2_18[[#This Row],[Day ]] &lt;&gt; "Saturday", EnergyDemand__2_18[[#This Row],[Day ]] &lt;&gt; "Sunday"),EnergyDemand__2_18[[#This Row],[Demand]],NA())</f>
        <v>104389.51</v>
      </c>
    </row>
    <row r="723" spans="1:19" x14ac:dyDescent="0.3">
      <c r="A723" s="3">
        <v>42726</v>
      </c>
      <c r="B723" s="3" t="str">
        <f t="shared" si="11"/>
        <v>Q4-2016</v>
      </c>
      <c r="C723" t="s">
        <v>20</v>
      </c>
      <c r="D723">
        <v>52</v>
      </c>
      <c r="E723" t="s">
        <v>3</v>
      </c>
      <c r="F723">
        <v>2016</v>
      </c>
      <c r="G723">
        <v>14.6</v>
      </c>
      <c r="H723">
        <v>20</v>
      </c>
      <c r="I723">
        <v>29.6</v>
      </c>
      <c r="J723">
        <v>0</v>
      </c>
      <c r="K723" t="s">
        <v>21</v>
      </c>
      <c r="L723" t="s">
        <v>21</v>
      </c>
      <c r="M723" s="2">
        <v>105513.235</v>
      </c>
      <c r="N723" s="4">
        <v>20.97623583</v>
      </c>
      <c r="O723" s="5">
        <f>EnergyDemand__2_18[[#This Row],[Demand]]*EnergyDemand__2_18[[#This Row],[RRP AUD$]]</f>
        <v>2213270.50054621</v>
      </c>
      <c r="P723" s="57" t="e">
        <f>IF(EnergyDemand__2_18[[#This Row],[School Day]]="Y",EnergyDemand__2_18[[#This Row],[Demand]],NA())</f>
        <v>#N/A</v>
      </c>
      <c r="Q723" s="57">
        <f>IF(EnergyDemand__2_18[[#This Row],[School Day]]="N",EnergyDemand__2_18[[#This Row],[Demand]],NA())</f>
        <v>105513.235</v>
      </c>
      <c r="R723" s="57" t="e">
        <f>IF(EnergyDemand__2_18[[#This Row],[Holiday]]="Y",EnergyDemand__2_18[[#This Row],[Demand]],NA())</f>
        <v>#N/A</v>
      </c>
      <c r="S723" s="57">
        <f>IF(AND( EnergyDemand__2_18[[#This Row],[Holiday]]="N", EnergyDemand__2_18[[#This Row],[Day ]] &lt;&gt; "Saturday", EnergyDemand__2_18[[#This Row],[Day ]] &lt;&gt; "Sunday"),EnergyDemand__2_18[[#This Row],[Demand]],NA())</f>
        <v>105513.235</v>
      </c>
    </row>
    <row r="724" spans="1:19" x14ac:dyDescent="0.3">
      <c r="A724" s="3">
        <v>42727</v>
      </c>
      <c r="B724" s="3" t="str">
        <f t="shared" si="11"/>
        <v>Q4-2016</v>
      </c>
      <c r="C724" t="s">
        <v>20</v>
      </c>
      <c r="D724">
        <v>52</v>
      </c>
      <c r="E724" t="s">
        <v>4</v>
      </c>
      <c r="F724">
        <v>2016</v>
      </c>
      <c r="G724">
        <v>12.5</v>
      </c>
      <c r="H724">
        <v>26.3</v>
      </c>
      <c r="I724">
        <v>28.7</v>
      </c>
      <c r="J724">
        <v>0</v>
      </c>
      <c r="K724" t="s">
        <v>21</v>
      </c>
      <c r="L724" t="s">
        <v>21</v>
      </c>
      <c r="M724" s="2">
        <v>112247.94500000001</v>
      </c>
      <c r="N724" s="4">
        <v>24.329345190000002</v>
      </c>
      <c r="O724" s="5">
        <f>EnergyDemand__2_18[[#This Row],[Demand]]*EnergyDemand__2_18[[#This Row],[RRP AUD$]]</f>
        <v>2730919.0007731351</v>
      </c>
      <c r="P724" s="57" t="e">
        <f>IF(EnergyDemand__2_18[[#This Row],[School Day]]="Y",EnergyDemand__2_18[[#This Row],[Demand]],NA())</f>
        <v>#N/A</v>
      </c>
      <c r="Q724" s="57">
        <f>IF(EnergyDemand__2_18[[#This Row],[School Day]]="N",EnergyDemand__2_18[[#This Row],[Demand]],NA())</f>
        <v>112247.94500000001</v>
      </c>
      <c r="R724" s="57" t="e">
        <f>IF(EnergyDemand__2_18[[#This Row],[Holiday]]="Y",EnergyDemand__2_18[[#This Row],[Demand]],NA())</f>
        <v>#N/A</v>
      </c>
      <c r="S724" s="57">
        <f>IF(AND( EnergyDemand__2_18[[#This Row],[Holiday]]="N", EnergyDemand__2_18[[#This Row],[Day ]] &lt;&gt; "Saturday", EnergyDemand__2_18[[#This Row],[Day ]] &lt;&gt; "Sunday"),EnergyDemand__2_18[[#This Row],[Demand]],NA())</f>
        <v>112247.94500000001</v>
      </c>
    </row>
    <row r="725" spans="1:19" x14ac:dyDescent="0.3">
      <c r="A725" s="3">
        <v>42728</v>
      </c>
      <c r="B725" s="3" t="str">
        <f t="shared" si="11"/>
        <v>Q4-2016</v>
      </c>
      <c r="C725" t="s">
        <v>20</v>
      </c>
      <c r="D725">
        <v>52</v>
      </c>
      <c r="E725" t="s">
        <v>5</v>
      </c>
      <c r="F725">
        <v>2016</v>
      </c>
      <c r="G725">
        <v>16.2</v>
      </c>
      <c r="H725">
        <v>34.9</v>
      </c>
      <c r="I725">
        <v>26.3</v>
      </c>
      <c r="J725">
        <v>0.8</v>
      </c>
      <c r="K725" t="s">
        <v>21</v>
      </c>
      <c r="L725" t="s">
        <v>21</v>
      </c>
      <c r="M725" s="2">
        <v>114843.875</v>
      </c>
      <c r="N725" s="4">
        <v>34.693111190000003</v>
      </c>
      <c r="O725" s="5">
        <f>EnergyDemand__2_18[[#This Row],[Demand]]*EnergyDemand__2_18[[#This Row],[RRP AUD$]]</f>
        <v>3984291.3248654618</v>
      </c>
      <c r="P725" s="57" t="e">
        <f>IF(EnergyDemand__2_18[[#This Row],[School Day]]="Y",EnergyDemand__2_18[[#This Row],[Demand]],NA())</f>
        <v>#N/A</v>
      </c>
      <c r="Q725" s="57">
        <f>IF(EnergyDemand__2_18[[#This Row],[School Day]]="N",EnergyDemand__2_18[[#This Row],[Demand]],NA())</f>
        <v>114843.875</v>
      </c>
      <c r="R725" s="57" t="e">
        <f>IF(EnergyDemand__2_18[[#This Row],[Holiday]]="Y",EnergyDemand__2_18[[#This Row],[Demand]],NA())</f>
        <v>#N/A</v>
      </c>
      <c r="S7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26" spans="1:19" x14ac:dyDescent="0.3">
      <c r="A726" s="3">
        <v>42729</v>
      </c>
      <c r="B726" s="3" t="str">
        <f t="shared" si="11"/>
        <v>Q4-2016</v>
      </c>
      <c r="C726" t="s">
        <v>20</v>
      </c>
      <c r="D726">
        <v>52</v>
      </c>
      <c r="E726" t="s">
        <v>6</v>
      </c>
      <c r="F726">
        <v>2016</v>
      </c>
      <c r="G726">
        <v>16.399999999999999</v>
      </c>
      <c r="H726">
        <v>36.299999999999997</v>
      </c>
      <c r="I726">
        <v>32.299999999999997</v>
      </c>
      <c r="J726">
        <v>0.2</v>
      </c>
      <c r="K726" t="s">
        <v>21</v>
      </c>
      <c r="L726" t="s">
        <v>21</v>
      </c>
      <c r="M726" s="2">
        <v>114468.17</v>
      </c>
      <c r="N726" s="4">
        <v>28.64742992</v>
      </c>
      <c r="O726" s="5">
        <f>EnergyDemand__2_18[[#This Row],[Demand]]*EnergyDemand__2_18[[#This Row],[RRP AUD$]]</f>
        <v>3279218.8781456463</v>
      </c>
      <c r="P726" s="57" t="e">
        <f>IF(EnergyDemand__2_18[[#This Row],[School Day]]="Y",EnergyDemand__2_18[[#This Row],[Demand]],NA())</f>
        <v>#N/A</v>
      </c>
      <c r="Q726" s="57">
        <f>IF(EnergyDemand__2_18[[#This Row],[School Day]]="N",EnergyDemand__2_18[[#This Row],[Demand]],NA())</f>
        <v>114468.17</v>
      </c>
      <c r="R726" s="57" t="e">
        <f>IF(EnergyDemand__2_18[[#This Row],[Holiday]]="Y",EnergyDemand__2_18[[#This Row],[Demand]],NA())</f>
        <v>#N/A</v>
      </c>
      <c r="S7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27" spans="1:19" x14ac:dyDescent="0.3">
      <c r="A727" s="3">
        <v>42730</v>
      </c>
      <c r="B727" s="3" t="str">
        <f t="shared" si="11"/>
        <v>Q4-2016</v>
      </c>
      <c r="C727" t="s">
        <v>20</v>
      </c>
      <c r="D727">
        <v>53</v>
      </c>
      <c r="E727" t="s">
        <v>7</v>
      </c>
      <c r="F727">
        <v>2016</v>
      </c>
      <c r="G727">
        <v>25.4</v>
      </c>
      <c r="H727">
        <v>29.3</v>
      </c>
      <c r="I727">
        <v>10.199999999999999</v>
      </c>
      <c r="J727">
        <v>0</v>
      </c>
      <c r="K727" t="s">
        <v>21</v>
      </c>
      <c r="L727" t="s">
        <v>22</v>
      </c>
      <c r="M727" s="2">
        <v>106284.83</v>
      </c>
      <c r="N727" s="4">
        <v>22.910355590000002</v>
      </c>
      <c r="O727" s="5">
        <f>EnergyDemand__2_18[[#This Row],[Demand]]*EnergyDemand__2_18[[#This Row],[RRP AUD$]]</f>
        <v>2435023.2491226997</v>
      </c>
      <c r="P727" s="57" t="e">
        <f>IF(EnergyDemand__2_18[[#This Row],[School Day]]="Y",EnergyDemand__2_18[[#This Row],[Demand]],NA())</f>
        <v>#N/A</v>
      </c>
      <c r="Q727" s="57">
        <f>IF(EnergyDemand__2_18[[#This Row],[School Day]]="N",EnergyDemand__2_18[[#This Row],[Demand]],NA())</f>
        <v>106284.83</v>
      </c>
      <c r="R727" s="57">
        <f>IF(EnergyDemand__2_18[[#This Row],[Holiday]]="Y",EnergyDemand__2_18[[#This Row],[Demand]],NA())</f>
        <v>106284.83</v>
      </c>
      <c r="S7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28" spans="1:19" x14ac:dyDescent="0.3">
      <c r="A728" s="3">
        <v>42731</v>
      </c>
      <c r="B728" s="3" t="str">
        <f t="shared" si="11"/>
        <v>Q4-2016</v>
      </c>
      <c r="C728" t="s">
        <v>20</v>
      </c>
      <c r="D728">
        <v>53</v>
      </c>
      <c r="E728" t="s">
        <v>8</v>
      </c>
      <c r="F728">
        <v>2016</v>
      </c>
      <c r="G728">
        <v>18</v>
      </c>
      <c r="H728">
        <v>29.8</v>
      </c>
      <c r="I728">
        <v>5.8</v>
      </c>
      <c r="J728">
        <v>1.6</v>
      </c>
      <c r="K728" t="s">
        <v>21</v>
      </c>
      <c r="L728" t="s">
        <v>22</v>
      </c>
      <c r="M728" s="2">
        <v>99701.43</v>
      </c>
      <c r="N728" s="4">
        <v>23.813537400000001</v>
      </c>
      <c r="O728" s="5">
        <f>EnergyDemand__2_18[[#This Row],[Demand]]*EnergyDemand__2_18[[#This Row],[RRP AUD$]]</f>
        <v>2374243.7321384819</v>
      </c>
      <c r="P728" s="57" t="e">
        <f>IF(EnergyDemand__2_18[[#This Row],[School Day]]="Y",EnergyDemand__2_18[[#This Row],[Demand]],NA())</f>
        <v>#N/A</v>
      </c>
      <c r="Q728" s="57">
        <f>IF(EnergyDemand__2_18[[#This Row],[School Day]]="N",EnergyDemand__2_18[[#This Row],[Demand]],NA())</f>
        <v>99701.43</v>
      </c>
      <c r="R728" s="57">
        <f>IF(EnergyDemand__2_18[[#This Row],[Holiday]]="Y",EnergyDemand__2_18[[#This Row],[Demand]],NA())</f>
        <v>99701.43</v>
      </c>
      <c r="S7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29" spans="1:19" x14ac:dyDescent="0.3">
      <c r="A729" s="3">
        <v>42732</v>
      </c>
      <c r="B729" s="3" t="str">
        <f t="shared" si="11"/>
        <v>Q4-2016</v>
      </c>
      <c r="C729" t="s">
        <v>20</v>
      </c>
      <c r="D729">
        <v>53</v>
      </c>
      <c r="E729" t="s">
        <v>9</v>
      </c>
      <c r="F729">
        <v>2016</v>
      </c>
      <c r="G729">
        <v>20.3</v>
      </c>
      <c r="H729">
        <v>38.200000000000003</v>
      </c>
      <c r="I729">
        <v>15.1</v>
      </c>
      <c r="J729">
        <v>1</v>
      </c>
      <c r="K729" t="s">
        <v>21</v>
      </c>
      <c r="L729" t="s">
        <v>21</v>
      </c>
      <c r="M729" s="2">
        <v>123693.52</v>
      </c>
      <c r="N729" s="4">
        <v>40.282509820000001</v>
      </c>
      <c r="O729" s="5">
        <f>EnergyDemand__2_18[[#This Row],[Demand]]*EnergyDemand__2_18[[#This Row],[RRP AUD$]]</f>
        <v>4982685.4340703664</v>
      </c>
      <c r="P729" s="57" t="e">
        <f>IF(EnergyDemand__2_18[[#This Row],[School Day]]="Y",EnergyDemand__2_18[[#This Row],[Demand]],NA())</f>
        <v>#N/A</v>
      </c>
      <c r="Q729" s="57">
        <f>IF(EnergyDemand__2_18[[#This Row],[School Day]]="N",EnergyDemand__2_18[[#This Row],[Demand]],NA())</f>
        <v>123693.52</v>
      </c>
      <c r="R729" s="57" t="e">
        <f>IF(EnergyDemand__2_18[[#This Row],[Holiday]]="Y",EnergyDemand__2_18[[#This Row],[Demand]],NA())</f>
        <v>#N/A</v>
      </c>
      <c r="S729" s="57">
        <f>IF(AND( EnergyDemand__2_18[[#This Row],[Holiday]]="N", EnergyDemand__2_18[[#This Row],[Day ]] &lt;&gt; "Saturday", EnergyDemand__2_18[[#This Row],[Day ]] &lt;&gt; "Sunday"),EnergyDemand__2_18[[#This Row],[Demand]],NA())</f>
        <v>123693.52</v>
      </c>
    </row>
    <row r="730" spans="1:19" x14ac:dyDescent="0.3">
      <c r="A730" s="3">
        <v>42733</v>
      </c>
      <c r="B730" s="3" t="str">
        <f t="shared" si="11"/>
        <v>Q4-2016</v>
      </c>
      <c r="C730" t="s">
        <v>20</v>
      </c>
      <c r="D730">
        <v>53</v>
      </c>
      <c r="E730" t="s">
        <v>3</v>
      </c>
      <c r="F730">
        <v>2016</v>
      </c>
      <c r="G730">
        <v>27</v>
      </c>
      <c r="H730">
        <v>33.5</v>
      </c>
      <c r="I730">
        <v>15.7</v>
      </c>
      <c r="J730">
        <v>0</v>
      </c>
      <c r="K730" t="s">
        <v>21</v>
      </c>
      <c r="L730" t="s">
        <v>21</v>
      </c>
      <c r="M730" s="2">
        <v>135571.79500000001</v>
      </c>
      <c r="N730" s="4">
        <v>47.145005580000003</v>
      </c>
      <c r="O730" s="5">
        <f>EnergyDemand__2_18[[#This Row],[Demand]]*EnergyDemand__2_18[[#This Row],[RRP AUD$]]</f>
        <v>6391533.0317656174</v>
      </c>
      <c r="P730" s="57" t="e">
        <f>IF(EnergyDemand__2_18[[#This Row],[School Day]]="Y",EnergyDemand__2_18[[#This Row],[Demand]],NA())</f>
        <v>#N/A</v>
      </c>
      <c r="Q730" s="57">
        <f>IF(EnergyDemand__2_18[[#This Row],[School Day]]="N",EnergyDemand__2_18[[#This Row],[Demand]],NA())</f>
        <v>135571.79500000001</v>
      </c>
      <c r="R730" s="57" t="e">
        <f>IF(EnergyDemand__2_18[[#This Row],[Holiday]]="Y",EnergyDemand__2_18[[#This Row],[Demand]],NA())</f>
        <v>#N/A</v>
      </c>
      <c r="S730" s="57">
        <f>IF(AND( EnergyDemand__2_18[[#This Row],[Holiday]]="N", EnergyDemand__2_18[[#This Row],[Day ]] &lt;&gt; "Saturday", EnergyDemand__2_18[[#This Row],[Day ]] &lt;&gt; "Sunday"),EnergyDemand__2_18[[#This Row],[Demand]],NA())</f>
        <v>135571.79500000001</v>
      </c>
    </row>
    <row r="731" spans="1:19" x14ac:dyDescent="0.3">
      <c r="A731" s="3">
        <v>42734</v>
      </c>
      <c r="B731" s="3" t="str">
        <f t="shared" si="11"/>
        <v>Q4-2016</v>
      </c>
      <c r="C731" t="s">
        <v>20</v>
      </c>
      <c r="D731">
        <v>53</v>
      </c>
      <c r="E731" t="s">
        <v>4</v>
      </c>
      <c r="F731">
        <v>2016</v>
      </c>
      <c r="G731">
        <v>20.100000000000001</v>
      </c>
      <c r="H731">
        <v>27.8</v>
      </c>
      <c r="I731">
        <v>28.8</v>
      </c>
      <c r="J731">
        <v>20.399999999999999</v>
      </c>
      <c r="K731" t="s">
        <v>21</v>
      </c>
      <c r="L731" t="s">
        <v>21</v>
      </c>
      <c r="M731" s="2">
        <v>112141.83</v>
      </c>
      <c r="N731" s="4">
        <v>24.065077649999999</v>
      </c>
      <c r="O731" s="5">
        <f>EnergyDemand__2_18[[#This Row],[Demand]]*EnergyDemand__2_18[[#This Row],[RRP AUD$]]</f>
        <v>2698701.8467630995</v>
      </c>
      <c r="P731" s="57" t="e">
        <f>IF(EnergyDemand__2_18[[#This Row],[School Day]]="Y",EnergyDemand__2_18[[#This Row],[Demand]],NA())</f>
        <v>#N/A</v>
      </c>
      <c r="Q731" s="57">
        <f>IF(EnergyDemand__2_18[[#This Row],[School Day]]="N",EnergyDemand__2_18[[#This Row],[Demand]],NA())</f>
        <v>112141.83</v>
      </c>
      <c r="R731" s="57" t="e">
        <f>IF(EnergyDemand__2_18[[#This Row],[Holiday]]="Y",EnergyDemand__2_18[[#This Row],[Demand]],NA())</f>
        <v>#N/A</v>
      </c>
      <c r="S731" s="57">
        <f>IF(AND( EnergyDemand__2_18[[#This Row],[Holiday]]="N", EnergyDemand__2_18[[#This Row],[Day ]] &lt;&gt; "Saturday", EnergyDemand__2_18[[#This Row],[Day ]] &lt;&gt; "Sunday"),EnergyDemand__2_18[[#This Row],[Demand]],NA())</f>
        <v>112141.83</v>
      </c>
    </row>
    <row r="732" spans="1:19" x14ac:dyDescent="0.3">
      <c r="A732" s="3">
        <v>42735</v>
      </c>
      <c r="B732" s="3" t="str">
        <f t="shared" si="11"/>
        <v>Q4-2016</v>
      </c>
      <c r="C732" t="s">
        <v>20</v>
      </c>
      <c r="D732">
        <v>53</v>
      </c>
      <c r="E732" t="s">
        <v>5</v>
      </c>
      <c r="F732">
        <v>2016</v>
      </c>
      <c r="G732">
        <v>17.3</v>
      </c>
      <c r="H732">
        <v>23.8</v>
      </c>
      <c r="I732">
        <v>30.8</v>
      </c>
      <c r="J732">
        <v>0</v>
      </c>
      <c r="K732" t="s">
        <v>21</v>
      </c>
      <c r="L732" t="s">
        <v>21</v>
      </c>
      <c r="M732" s="2">
        <v>95728.15</v>
      </c>
      <c r="N732" s="4">
        <v>17.59822922</v>
      </c>
      <c r="O732" s="5">
        <f>EnergyDemand__2_18[[#This Row],[Demand]]*EnergyDemand__2_18[[#This Row],[RRP AUD$]]</f>
        <v>1684645.9265065428</v>
      </c>
      <c r="P732" s="57" t="e">
        <f>IF(EnergyDemand__2_18[[#This Row],[School Day]]="Y",EnergyDemand__2_18[[#This Row],[Demand]],NA())</f>
        <v>#N/A</v>
      </c>
      <c r="Q732" s="57">
        <f>IF(EnergyDemand__2_18[[#This Row],[School Day]]="N",EnergyDemand__2_18[[#This Row],[Demand]],NA())</f>
        <v>95728.15</v>
      </c>
      <c r="R732" s="57" t="e">
        <f>IF(EnergyDemand__2_18[[#This Row],[Holiday]]="Y",EnergyDemand__2_18[[#This Row],[Demand]],NA())</f>
        <v>#N/A</v>
      </c>
      <c r="S7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33" spans="1:19" x14ac:dyDescent="0.3">
      <c r="A733" s="3">
        <v>42736</v>
      </c>
      <c r="B733" s="3" t="str">
        <f t="shared" si="11"/>
        <v>Q1-2017</v>
      </c>
      <c r="C733" t="s">
        <v>2</v>
      </c>
      <c r="D733">
        <v>1</v>
      </c>
      <c r="E733" t="s">
        <v>6</v>
      </c>
      <c r="F733">
        <v>2017</v>
      </c>
      <c r="G733">
        <v>16.8</v>
      </c>
      <c r="H733">
        <v>21.1</v>
      </c>
      <c r="I733">
        <v>8.5</v>
      </c>
      <c r="J733">
        <v>0</v>
      </c>
      <c r="K733" t="s">
        <v>21</v>
      </c>
      <c r="L733" t="s">
        <v>22</v>
      </c>
      <c r="M733" s="2">
        <v>89403.145000000004</v>
      </c>
      <c r="N733" s="4">
        <v>25.846761099999998</v>
      </c>
      <c r="O733" s="5">
        <f>EnergyDemand__2_18[[#This Row],[Demand]]*EnergyDemand__2_18[[#This Row],[RRP AUD$]]</f>
        <v>2310781.7304036594</v>
      </c>
      <c r="P733" s="57" t="e">
        <f>IF(EnergyDemand__2_18[[#This Row],[School Day]]="Y",EnergyDemand__2_18[[#This Row],[Demand]],NA())</f>
        <v>#N/A</v>
      </c>
      <c r="Q733" s="57">
        <f>IF(EnergyDemand__2_18[[#This Row],[School Day]]="N",EnergyDemand__2_18[[#This Row],[Demand]],NA())</f>
        <v>89403.145000000004</v>
      </c>
      <c r="R733" s="57">
        <f>IF(EnergyDemand__2_18[[#This Row],[Holiday]]="Y",EnergyDemand__2_18[[#This Row],[Demand]],NA())</f>
        <v>89403.145000000004</v>
      </c>
      <c r="S7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34" spans="1:19" x14ac:dyDescent="0.3">
      <c r="A734" s="3">
        <v>42737</v>
      </c>
      <c r="B734" s="3" t="str">
        <f t="shared" si="11"/>
        <v>Q1-2017</v>
      </c>
      <c r="C734" t="s">
        <v>2</v>
      </c>
      <c r="D734">
        <v>2</v>
      </c>
      <c r="E734" t="s">
        <v>7</v>
      </c>
      <c r="F734">
        <v>2017</v>
      </c>
      <c r="G734">
        <v>14.8</v>
      </c>
      <c r="H734">
        <v>17.8</v>
      </c>
      <c r="I734">
        <v>7.8</v>
      </c>
      <c r="J734">
        <v>0.4</v>
      </c>
      <c r="K734" t="s">
        <v>21</v>
      </c>
      <c r="L734" t="s">
        <v>22</v>
      </c>
      <c r="M734" s="2">
        <v>86507.47</v>
      </c>
      <c r="N734" s="4">
        <v>30.618702880000001</v>
      </c>
      <c r="O734" s="5">
        <f>EnergyDemand__2_18[[#This Row],[Demand]]*EnergyDemand__2_18[[#This Row],[RRP AUD$]]</f>
        <v>2648746.5208305139</v>
      </c>
      <c r="P734" s="57" t="e">
        <f>IF(EnergyDemand__2_18[[#This Row],[School Day]]="Y",EnergyDemand__2_18[[#This Row],[Demand]],NA())</f>
        <v>#N/A</v>
      </c>
      <c r="Q734" s="57">
        <f>IF(EnergyDemand__2_18[[#This Row],[School Day]]="N",EnergyDemand__2_18[[#This Row],[Demand]],NA())</f>
        <v>86507.47</v>
      </c>
      <c r="R734" s="57">
        <f>IF(EnergyDemand__2_18[[#This Row],[Holiday]]="Y",EnergyDemand__2_18[[#This Row],[Demand]],NA())</f>
        <v>86507.47</v>
      </c>
      <c r="S7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35" spans="1:19" x14ac:dyDescent="0.3">
      <c r="A735" s="3">
        <v>42738</v>
      </c>
      <c r="B735" s="3" t="str">
        <f t="shared" si="11"/>
        <v>Q1-2017</v>
      </c>
      <c r="C735" t="s">
        <v>2</v>
      </c>
      <c r="D735">
        <v>2</v>
      </c>
      <c r="E735" t="s">
        <v>8</v>
      </c>
      <c r="F735">
        <v>2017</v>
      </c>
      <c r="G735">
        <v>14.6</v>
      </c>
      <c r="H735">
        <v>19.5</v>
      </c>
      <c r="I735">
        <v>25.9</v>
      </c>
      <c r="J735">
        <v>0.4</v>
      </c>
      <c r="K735" t="s">
        <v>21</v>
      </c>
      <c r="L735" t="s">
        <v>21</v>
      </c>
      <c r="M735" s="2">
        <v>97564.744999999995</v>
      </c>
      <c r="N735" s="4">
        <v>28.68695469</v>
      </c>
      <c r="O735" s="5">
        <f>EnergyDemand__2_18[[#This Row],[Demand]]*EnergyDemand__2_18[[#This Row],[RRP AUD$]]</f>
        <v>2798835.4191564037</v>
      </c>
      <c r="P735" s="57" t="e">
        <f>IF(EnergyDemand__2_18[[#This Row],[School Day]]="Y",EnergyDemand__2_18[[#This Row],[Demand]],NA())</f>
        <v>#N/A</v>
      </c>
      <c r="Q735" s="57">
        <f>IF(EnergyDemand__2_18[[#This Row],[School Day]]="N",EnergyDemand__2_18[[#This Row],[Demand]],NA())</f>
        <v>97564.744999999995</v>
      </c>
      <c r="R735" s="57" t="e">
        <f>IF(EnergyDemand__2_18[[#This Row],[Holiday]]="Y",EnergyDemand__2_18[[#This Row],[Demand]],NA())</f>
        <v>#N/A</v>
      </c>
      <c r="S735" s="57">
        <f>IF(AND( EnergyDemand__2_18[[#This Row],[Holiday]]="N", EnergyDemand__2_18[[#This Row],[Day ]] &lt;&gt; "Saturday", EnergyDemand__2_18[[#This Row],[Day ]] &lt;&gt; "Sunday"),EnergyDemand__2_18[[#This Row],[Demand]],NA())</f>
        <v>97564.744999999995</v>
      </c>
    </row>
    <row r="736" spans="1:19" x14ac:dyDescent="0.3">
      <c r="A736" s="3">
        <v>42739</v>
      </c>
      <c r="B736" s="3" t="str">
        <f t="shared" si="11"/>
        <v>Q1-2017</v>
      </c>
      <c r="C736" t="s">
        <v>2</v>
      </c>
      <c r="D736">
        <v>2</v>
      </c>
      <c r="E736" t="s">
        <v>9</v>
      </c>
      <c r="F736">
        <v>2017</v>
      </c>
      <c r="G736">
        <v>13.3</v>
      </c>
      <c r="H736">
        <v>29.3</v>
      </c>
      <c r="I736">
        <v>31.6</v>
      </c>
      <c r="J736">
        <v>0</v>
      </c>
      <c r="K736" t="s">
        <v>21</v>
      </c>
      <c r="L736" t="s">
        <v>21</v>
      </c>
      <c r="M736" s="2">
        <v>116606.795</v>
      </c>
      <c r="N736" s="4">
        <v>56.972780710000002</v>
      </c>
      <c r="O736" s="5">
        <f>EnergyDemand__2_18[[#This Row],[Demand]]*EnergyDemand__2_18[[#This Row],[RRP AUD$]]</f>
        <v>6643413.3608309245</v>
      </c>
      <c r="P736" s="57" t="e">
        <f>IF(EnergyDemand__2_18[[#This Row],[School Day]]="Y",EnergyDemand__2_18[[#This Row],[Demand]],NA())</f>
        <v>#N/A</v>
      </c>
      <c r="Q736" s="57">
        <f>IF(EnergyDemand__2_18[[#This Row],[School Day]]="N",EnergyDemand__2_18[[#This Row],[Demand]],NA())</f>
        <v>116606.795</v>
      </c>
      <c r="R736" s="57" t="e">
        <f>IF(EnergyDemand__2_18[[#This Row],[Holiday]]="Y",EnergyDemand__2_18[[#This Row],[Demand]],NA())</f>
        <v>#N/A</v>
      </c>
      <c r="S736" s="57">
        <f>IF(AND( EnergyDemand__2_18[[#This Row],[Holiday]]="N", EnergyDemand__2_18[[#This Row],[Day ]] &lt;&gt; "Saturday", EnergyDemand__2_18[[#This Row],[Day ]] &lt;&gt; "Sunday"),EnergyDemand__2_18[[#This Row],[Demand]],NA())</f>
        <v>116606.795</v>
      </c>
    </row>
    <row r="737" spans="1:19" x14ac:dyDescent="0.3">
      <c r="A737" s="3">
        <v>42740</v>
      </c>
      <c r="B737" s="3" t="str">
        <f t="shared" si="11"/>
        <v>Q1-2017</v>
      </c>
      <c r="C737" t="s">
        <v>2</v>
      </c>
      <c r="D737">
        <v>2</v>
      </c>
      <c r="E737" t="s">
        <v>3</v>
      </c>
      <c r="F737">
        <v>2017</v>
      </c>
      <c r="G737">
        <v>18.5</v>
      </c>
      <c r="H737">
        <v>31.7</v>
      </c>
      <c r="I737">
        <v>29.7</v>
      </c>
      <c r="J737">
        <v>0</v>
      </c>
      <c r="K737" t="s">
        <v>21</v>
      </c>
      <c r="L737" t="s">
        <v>21</v>
      </c>
      <c r="M737" s="2">
        <v>128079.845</v>
      </c>
      <c r="N737" s="4">
        <v>73.458259870000006</v>
      </c>
      <c r="O737" s="5">
        <f>EnergyDemand__2_18[[#This Row],[Demand]]*EnergyDemand__2_18[[#This Row],[RRP AUD$]]</f>
        <v>9408522.5381193217</v>
      </c>
      <c r="P737" s="57" t="e">
        <f>IF(EnergyDemand__2_18[[#This Row],[School Day]]="Y",EnergyDemand__2_18[[#This Row],[Demand]],NA())</f>
        <v>#N/A</v>
      </c>
      <c r="Q737" s="57">
        <f>IF(EnergyDemand__2_18[[#This Row],[School Day]]="N",EnergyDemand__2_18[[#This Row],[Demand]],NA())</f>
        <v>128079.845</v>
      </c>
      <c r="R737" s="57" t="e">
        <f>IF(EnergyDemand__2_18[[#This Row],[Holiday]]="Y",EnergyDemand__2_18[[#This Row],[Demand]],NA())</f>
        <v>#N/A</v>
      </c>
      <c r="S737" s="57">
        <f>IF(AND( EnergyDemand__2_18[[#This Row],[Holiday]]="N", EnergyDemand__2_18[[#This Row],[Day ]] &lt;&gt; "Saturday", EnergyDemand__2_18[[#This Row],[Day ]] &lt;&gt; "Sunday"),EnergyDemand__2_18[[#This Row],[Demand]],NA())</f>
        <v>128079.845</v>
      </c>
    </row>
    <row r="738" spans="1:19" x14ac:dyDescent="0.3">
      <c r="A738" s="3">
        <v>42741</v>
      </c>
      <c r="B738" s="3" t="str">
        <f t="shared" si="11"/>
        <v>Q1-2017</v>
      </c>
      <c r="C738" t="s">
        <v>2</v>
      </c>
      <c r="D738">
        <v>2</v>
      </c>
      <c r="E738" t="s">
        <v>4</v>
      </c>
      <c r="F738">
        <v>2017</v>
      </c>
      <c r="G738">
        <v>18.3</v>
      </c>
      <c r="H738">
        <v>35.200000000000003</v>
      </c>
      <c r="I738">
        <v>30.1</v>
      </c>
      <c r="J738">
        <v>0</v>
      </c>
      <c r="K738" t="s">
        <v>21</v>
      </c>
      <c r="L738" t="s">
        <v>21</v>
      </c>
      <c r="M738" s="2">
        <v>136308.73499999999</v>
      </c>
      <c r="N738" s="4">
        <v>97.699200840000003</v>
      </c>
      <c r="O738" s="5">
        <f>EnergyDemand__2_18[[#This Row],[Demand]]*EnergyDemand__2_18[[#This Row],[RRP AUD$]]</f>
        <v>13317254.477011336</v>
      </c>
      <c r="P738" s="57" t="e">
        <f>IF(EnergyDemand__2_18[[#This Row],[School Day]]="Y",EnergyDemand__2_18[[#This Row],[Demand]],NA())</f>
        <v>#N/A</v>
      </c>
      <c r="Q738" s="57">
        <f>IF(EnergyDemand__2_18[[#This Row],[School Day]]="N",EnergyDemand__2_18[[#This Row],[Demand]],NA())</f>
        <v>136308.73499999999</v>
      </c>
      <c r="R738" s="57" t="e">
        <f>IF(EnergyDemand__2_18[[#This Row],[Holiday]]="Y",EnergyDemand__2_18[[#This Row],[Demand]],NA())</f>
        <v>#N/A</v>
      </c>
      <c r="S738" s="57">
        <f>IF(AND( EnergyDemand__2_18[[#This Row],[Holiday]]="N", EnergyDemand__2_18[[#This Row],[Day ]] &lt;&gt; "Saturday", EnergyDemand__2_18[[#This Row],[Day ]] &lt;&gt; "Sunday"),EnergyDemand__2_18[[#This Row],[Demand]],NA())</f>
        <v>136308.73499999999</v>
      </c>
    </row>
    <row r="739" spans="1:19" x14ac:dyDescent="0.3">
      <c r="A739" s="3">
        <v>42742</v>
      </c>
      <c r="B739" s="3" t="str">
        <f t="shared" si="11"/>
        <v>Q1-2017</v>
      </c>
      <c r="C739" t="s">
        <v>2</v>
      </c>
      <c r="D739">
        <v>2</v>
      </c>
      <c r="E739" t="s">
        <v>5</v>
      </c>
      <c r="F739">
        <v>2017</v>
      </c>
      <c r="G739">
        <v>20.9</v>
      </c>
      <c r="H739">
        <v>36.700000000000003</v>
      </c>
      <c r="I739">
        <v>28.5</v>
      </c>
      <c r="J739">
        <v>0</v>
      </c>
      <c r="K739" t="s">
        <v>21</v>
      </c>
      <c r="L739" t="s">
        <v>21</v>
      </c>
      <c r="M739" s="2">
        <v>134955.01999999999</v>
      </c>
      <c r="N739" s="4">
        <v>77.602997990000006</v>
      </c>
      <c r="O739" s="5">
        <f>EnergyDemand__2_18[[#This Row],[Demand]]*EnergyDemand__2_18[[#This Row],[RRP AUD$]]</f>
        <v>10472914.14580041</v>
      </c>
      <c r="P739" s="57" t="e">
        <f>IF(EnergyDemand__2_18[[#This Row],[School Day]]="Y",EnergyDemand__2_18[[#This Row],[Demand]],NA())</f>
        <v>#N/A</v>
      </c>
      <c r="Q739" s="57">
        <f>IF(EnergyDemand__2_18[[#This Row],[School Day]]="N",EnergyDemand__2_18[[#This Row],[Demand]],NA())</f>
        <v>134955.01999999999</v>
      </c>
      <c r="R739" s="57" t="e">
        <f>IF(EnergyDemand__2_18[[#This Row],[Holiday]]="Y",EnergyDemand__2_18[[#This Row],[Demand]],NA())</f>
        <v>#N/A</v>
      </c>
      <c r="S7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40" spans="1:19" x14ac:dyDescent="0.3">
      <c r="A740" s="3">
        <v>42743</v>
      </c>
      <c r="B740" s="3" t="str">
        <f t="shared" si="11"/>
        <v>Q1-2017</v>
      </c>
      <c r="C740" t="s">
        <v>2</v>
      </c>
      <c r="D740">
        <v>2</v>
      </c>
      <c r="E740" t="s">
        <v>6</v>
      </c>
      <c r="F740">
        <v>2017</v>
      </c>
      <c r="G740">
        <v>28</v>
      </c>
      <c r="H740">
        <v>33.1</v>
      </c>
      <c r="I740">
        <v>29.3</v>
      </c>
      <c r="J740">
        <v>0</v>
      </c>
      <c r="K740" t="s">
        <v>21</v>
      </c>
      <c r="L740" t="s">
        <v>21</v>
      </c>
      <c r="M740" s="2">
        <v>122777.02499999999</v>
      </c>
      <c r="N740" s="4">
        <v>69.224810730000002</v>
      </c>
      <c r="O740" s="5">
        <f>EnergyDemand__2_18[[#This Row],[Demand]]*EnergyDemand__2_18[[#This Row],[RRP AUD$]]</f>
        <v>8499216.3176174778</v>
      </c>
      <c r="P740" s="57" t="e">
        <f>IF(EnergyDemand__2_18[[#This Row],[School Day]]="Y",EnergyDemand__2_18[[#This Row],[Demand]],NA())</f>
        <v>#N/A</v>
      </c>
      <c r="Q740" s="57">
        <f>IF(EnergyDemand__2_18[[#This Row],[School Day]]="N",EnergyDemand__2_18[[#This Row],[Demand]],NA())</f>
        <v>122777.02499999999</v>
      </c>
      <c r="R740" s="57" t="e">
        <f>IF(EnergyDemand__2_18[[#This Row],[Holiday]]="Y",EnergyDemand__2_18[[#This Row],[Demand]],NA())</f>
        <v>#N/A</v>
      </c>
      <c r="S7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41" spans="1:19" x14ac:dyDescent="0.3">
      <c r="A741" s="3">
        <v>42744</v>
      </c>
      <c r="B741" s="3" t="str">
        <f t="shared" si="11"/>
        <v>Q1-2017</v>
      </c>
      <c r="C741" t="s">
        <v>2</v>
      </c>
      <c r="D741">
        <v>3</v>
      </c>
      <c r="E741" t="s">
        <v>7</v>
      </c>
      <c r="F741">
        <v>2017</v>
      </c>
      <c r="G741">
        <v>18.5</v>
      </c>
      <c r="H741">
        <v>24.4</v>
      </c>
      <c r="I741">
        <v>14.3</v>
      </c>
      <c r="J741">
        <v>0</v>
      </c>
      <c r="K741" t="s">
        <v>21</v>
      </c>
      <c r="L741" t="s">
        <v>21</v>
      </c>
      <c r="M741" s="2">
        <v>116211.99</v>
      </c>
      <c r="N741" s="4">
        <v>68.099525220000004</v>
      </c>
      <c r="O741" s="5">
        <f>EnergyDemand__2_18[[#This Row],[Demand]]*EnergyDemand__2_18[[#This Row],[RRP AUD$]]</f>
        <v>7913981.3438713886</v>
      </c>
      <c r="P741" s="57" t="e">
        <f>IF(EnergyDemand__2_18[[#This Row],[School Day]]="Y",EnergyDemand__2_18[[#This Row],[Demand]],NA())</f>
        <v>#N/A</v>
      </c>
      <c r="Q741" s="57">
        <f>IF(EnergyDemand__2_18[[#This Row],[School Day]]="N",EnergyDemand__2_18[[#This Row],[Demand]],NA())</f>
        <v>116211.99</v>
      </c>
      <c r="R741" s="57" t="e">
        <f>IF(EnergyDemand__2_18[[#This Row],[Holiday]]="Y",EnergyDemand__2_18[[#This Row],[Demand]],NA())</f>
        <v>#N/A</v>
      </c>
      <c r="S741" s="57">
        <f>IF(AND( EnergyDemand__2_18[[#This Row],[Holiday]]="N", EnergyDemand__2_18[[#This Row],[Day ]] &lt;&gt; "Saturday", EnergyDemand__2_18[[#This Row],[Day ]] &lt;&gt; "Sunday"),EnergyDemand__2_18[[#This Row],[Demand]],NA())</f>
        <v>116211.99</v>
      </c>
    </row>
    <row r="742" spans="1:19" x14ac:dyDescent="0.3">
      <c r="A742" s="3">
        <v>42745</v>
      </c>
      <c r="B742" s="3" t="str">
        <f t="shared" si="11"/>
        <v>Q1-2017</v>
      </c>
      <c r="C742" t="s">
        <v>2</v>
      </c>
      <c r="D742">
        <v>3</v>
      </c>
      <c r="E742" t="s">
        <v>8</v>
      </c>
      <c r="F742">
        <v>2017</v>
      </c>
      <c r="G742">
        <v>17.7</v>
      </c>
      <c r="H742">
        <v>26.2</v>
      </c>
      <c r="I742">
        <v>28.6</v>
      </c>
      <c r="J742">
        <v>0</v>
      </c>
      <c r="K742" t="s">
        <v>21</v>
      </c>
      <c r="L742" t="s">
        <v>21</v>
      </c>
      <c r="M742" s="2">
        <v>120366.32</v>
      </c>
      <c r="N742" s="4">
        <v>72.813056849999995</v>
      </c>
      <c r="O742" s="5">
        <f>EnergyDemand__2_18[[#This Row],[Demand]]*EnergyDemand__2_18[[#This Row],[RRP AUD$]]</f>
        <v>8764239.700985292</v>
      </c>
      <c r="P742" s="57" t="e">
        <f>IF(EnergyDemand__2_18[[#This Row],[School Day]]="Y",EnergyDemand__2_18[[#This Row],[Demand]],NA())</f>
        <v>#N/A</v>
      </c>
      <c r="Q742" s="57">
        <f>IF(EnergyDemand__2_18[[#This Row],[School Day]]="N",EnergyDemand__2_18[[#This Row],[Demand]],NA())</f>
        <v>120366.32</v>
      </c>
      <c r="R742" s="57" t="e">
        <f>IF(EnergyDemand__2_18[[#This Row],[Holiday]]="Y",EnergyDemand__2_18[[#This Row],[Demand]],NA())</f>
        <v>#N/A</v>
      </c>
      <c r="S742" s="57">
        <f>IF(AND( EnergyDemand__2_18[[#This Row],[Holiday]]="N", EnergyDemand__2_18[[#This Row],[Day ]] &lt;&gt; "Saturday", EnergyDemand__2_18[[#This Row],[Day ]] &lt;&gt; "Sunday"),EnergyDemand__2_18[[#This Row],[Demand]],NA())</f>
        <v>120366.32</v>
      </c>
    </row>
    <row r="743" spans="1:19" x14ac:dyDescent="0.3">
      <c r="A743" s="3">
        <v>42746</v>
      </c>
      <c r="B743" s="3" t="str">
        <f t="shared" si="11"/>
        <v>Q1-2017</v>
      </c>
      <c r="C743" t="s">
        <v>2</v>
      </c>
      <c r="D743">
        <v>3</v>
      </c>
      <c r="E743" t="s">
        <v>9</v>
      </c>
      <c r="F743">
        <v>2017</v>
      </c>
      <c r="G743">
        <v>16.600000000000001</v>
      </c>
      <c r="H743">
        <v>24.3</v>
      </c>
      <c r="I743">
        <v>25.9</v>
      </c>
      <c r="J743">
        <v>0</v>
      </c>
      <c r="K743" t="s">
        <v>21</v>
      </c>
      <c r="L743" t="s">
        <v>21</v>
      </c>
      <c r="M743" s="2">
        <v>111595.855</v>
      </c>
      <c r="N743" s="4">
        <v>65.744510939999998</v>
      </c>
      <c r="O743" s="5">
        <f>EnergyDemand__2_18[[#This Row],[Demand]]*EnergyDemand__2_18[[#This Row],[RRP AUD$]]</f>
        <v>7336814.9099061536</v>
      </c>
      <c r="P743" s="57" t="e">
        <f>IF(EnergyDemand__2_18[[#This Row],[School Day]]="Y",EnergyDemand__2_18[[#This Row],[Demand]],NA())</f>
        <v>#N/A</v>
      </c>
      <c r="Q743" s="57">
        <f>IF(EnergyDemand__2_18[[#This Row],[School Day]]="N",EnergyDemand__2_18[[#This Row],[Demand]],NA())</f>
        <v>111595.855</v>
      </c>
      <c r="R743" s="57" t="e">
        <f>IF(EnergyDemand__2_18[[#This Row],[Holiday]]="Y",EnergyDemand__2_18[[#This Row],[Demand]],NA())</f>
        <v>#N/A</v>
      </c>
      <c r="S743" s="57">
        <f>IF(AND( EnergyDemand__2_18[[#This Row],[Holiday]]="N", EnergyDemand__2_18[[#This Row],[Day ]] &lt;&gt; "Saturday", EnergyDemand__2_18[[#This Row],[Day ]] &lt;&gt; "Sunday"),EnergyDemand__2_18[[#This Row],[Demand]],NA())</f>
        <v>111595.855</v>
      </c>
    </row>
    <row r="744" spans="1:19" x14ac:dyDescent="0.3">
      <c r="A744" s="3">
        <v>42747</v>
      </c>
      <c r="B744" s="3" t="str">
        <f t="shared" si="11"/>
        <v>Q1-2017</v>
      </c>
      <c r="C744" t="s">
        <v>2</v>
      </c>
      <c r="D744">
        <v>3</v>
      </c>
      <c r="E744" t="s">
        <v>3</v>
      </c>
      <c r="F744">
        <v>2017</v>
      </c>
      <c r="G744">
        <v>14.9</v>
      </c>
      <c r="H744">
        <v>26.5</v>
      </c>
      <c r="I744">
        <v>30.7</v>
      </c>
      <c r="J744">
        <v>0</v>
      </c>
      <c r="K744" t="s">
        <v>21</v>
      </c>
      <c r="L744" t="s">
        <v>21</v>
      </c>
      <c r="M744" s="2">
        <v>118783.94500000001</v>
      </c>
      <c r="N744" s="4">
        <v>70.490405460000005</v>
      </c>
      <c r="O744" s="5">
        <f>EnergyDemand__2_18[[#This Row],[Demand]]*EnergyDemand__2_18[[#This Row],[RRP AUD$]]</f>
        <v>8373128.4451883407</v>
      </c>
      <c r="P744" s="57" t="e">
        <f>IF(EnergyDemand__2_18[[#This Row],[School Day]]="Y",EnergyDemand__2_18[[#This Row],[Demand]],NA())</f>
        <v>#N/A</v>
      </c>
      <c r="Q744" s="57">
        <f>IF(EnergyDemand__2_18[[#This Row],[School Day]]="N",EnergyDemand__2_18[[#This Row],[Demand]],NA())</f>
        <v>118783.94500000001</v>
      </c>
      <c r="R744" s="57" t="e">
        <f>IF(EnergyDemand__2_18[[#This Row],[Holiday]]="Y",EnergyDemand__2_18[[#This Row],[Demand]],NA())</f>
        <v>#N/A</v>
      </c>
      <c r="S744" s="57">
        <f>IF(AND( EnergyDemand__2_18[[#This Row],[Holiday]]="N", EnergyDemand__2_18[[#This Row],[Day ]] &lt;&gt; "Saturday", EnergyDemand__2_18[[#This Row],[Day ]] &lt;&gt; "Sunday"),EnergyDemand__2_18[[#This Row],[Demand]],NA())</f>
        <v>118783.94500000001</v>
      </c>
    </row>
    <row r="745" spans="1:19" x14ac:dyDescent="0.3">
      <c r="A745" s="3">
        <v>42748</v>
      </c>
      <c r="B745" s="3" t="str">
        <f t="shared" si="11"/>
        <v>Q1-2017</v>
      </c>
      <c r="C745" t="s">
        <v>2</v>
      </c>
      <c r="D745">
        <v>3</v>
      </c>
      <c r="E745" t="s">
        <v>4</v>
      </c>
      <c r="F745">
        <v>2017</v>
      </c>
      <c r="G745">
        <v>17.5</v>
      </c>
      <c r="H745">
        <v>28.8</v>
      </c>
      <c r="I745">
        <v>1.3</v>
      </c>
      <c r="J745">
        <v>1.4</v>
      </c>
      <c r="K745" t="s">
        <v>21</v>
      </c>
      <c r="L745" t="s">
        <v>21</v>
      </c>
      <c r="M745" s="2">
        <v>111341.675</v>
      </c>
      <c r="N745" s="4">
        <v>70.012194559999998</v>
      </c>
      <c r="O745" s="5">
        <f>EnergyDemand__2_18[[#This Row],[Demand]]*EnergyDemand__2_18[[#This Row],[RRP AUD$]]</f>
        <v>7795275.0127362879</v>
      </c>
      <c r="P745" s="57" t="e">
        <f>IF(EnergyDemand__2_18[[#This Row],[School Day]]="Y",EnergyDemand__2_18[[#This Row],[Demand]],NA())</f>
        <v>#N/A</v>
      </c>
      <c r="Q745" s="57">
        <f>IF(EnergyDemand__2_18[[#This Row],[School Day]]="N",EnergyDemand__2_18[[#This Row],[Demand]],NA())</f>
        <v>111341.675</v>
      </c>
      <c r="R745" s="57" t="e">
        <f>IF(EnergyDemand__2_18[[#This Row],[Holiday]]="Y",EnergyDemand__2_18[[#This Row],[Demand]],NA())</f>
        <v>#N/A</v>
      </c>
      <c r="S745" s="57">
        <f>IF(AND( EnergyDemand__2_18[[#This Row],[Holiday]]="N", EnergyDemand__2_18[[#This Row],[Day ]] &lt;&gt; "Saturday", EnergyDemand__2_18[[#This Row],[Day ]] &lt;&gt; "Sunday"),EnergyDemand__2_18[[#This Row],[Demand]],NA())</f>
        <v>111341.675</v>
      </c>
    </row>
    <row r="746" spans="1:19" x14ac:dyDescent="0.3">
      <c r="A746" s="3">
        <v>42749</v>
      </c>
      <c r="B746" s="3" t="str">
        <f t="shared" si="11"/>
        <v>Q1-2017</v>
      </c>
      <c r="C746" t="s">
        <v>2</v>
      </c>
      <c r="D746">
        <v>3</v>
      </c>
      <c r="E746" t="s">
        <v>5</v>
      </c>
      <c r="F746">
        <v>2017</v>
      </c>
      <c r="G746">
        <v>15.2</v>
      </c>
      <c r="H746">
        <v>23.5</v>
      </c>
      <c r="I746">
        <v>16.5</v>
      </c>
      <c r="J746">
        <v>2.6</v>
      </c>
      <c r="K746" t="s">
        <v>21</v>
      </c>
      <c r="L746" t="s">
        <v>21</v>
      </c>
      <c r="M746" s="2">
        <v>88996.625</v>
      </c>
      <c r="N746" s="4">
        <v>42.294834850000001</v>
      </c>
      <c r="O746" s="5">
        <f>EnergyDemand__2_18[[#This Row],[Demand]]*EnergyDemand__2_18[[#This Row],[RRP AUD$]]</f>
        <v>3764097.5565823815</v>
      </c>
      <c r="P746" s="57" t="e">
        <f>IF(EnergyDemand__2_18[[#This Row],[School Day]]="Y",EnergyDemand__2_18[[#This Row],[Demand]],NA())</f>
        <v>#N/A</v>
      </c>
      <c r="Q746" s="57">
        <f>IF(EnergyDemand__2_18[[#This Row],[School Day]]="N",EnergyDemand__2_18[[#This Row],[Demand]],NA())</f>
        <v>88996.625</v>
      </c>
      <c r="R746" s="57" t="e">
        <f>IF(EnergyDemand__2_18[[#This Row],[Holiday]]="Y",EnergyDemand__2_18[[#This Row],[Demand]],NA())</f>
        <v>#N/A</v>
      </c>
      <c r="S7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47" spans="1:19" x14ac:dyDescent="0.3">
      <c r="A747" s="3">
        <v>42750</v>
      </c>
      <c r="B747" s="3" t="str">
        <f t="shared" si="11"/>
        <v>Q1-2017</v>
      </c>
      <c r="C747" t="s">
        <v>2</v>
      </c>
      <c r="D747">
        <v>3</v>
      </c>
      <c r="E747" t="s">
        <v>6</v>
      </c>
      <c r="F747">
        <v>2017</v>
      </c>
      <c r="G747">
        <v>15.2</v>
      </c>
      <c r="H747">
        <v>21.5</v>
      </c>
      <c r="I747">
        <v>22.7</v>
      </c>
      <c r="J747">
        <v>0</v>
      </c>
      <c r="K747" t="s">
        <v>21</v>
      </c>
      <c r="L747" t="s">
        <v>21</v>
      </c>
      <c r="M747" s="2">
        <v>90294</v>
      </c>
      <c r="N747" s="4">
        <v>55.444296340000001</v>
      </c>
      <c r="O747" s="5">
        <f>EnergyDemand__2_18[[#This Row],[Demand]]*EnergyDemand__2_18[[#This Row],[RRP AUD$]]</f>
        <v>5006287.2937239604</v>
      </c>
      <c r="P747" s="57" t="e">
        <f>IF(EnergyDemand__2_18[[#This Row],[School Day]]="Y",EnergyDemand__2_18[[#This Row],[Demand]],NA())</f>
        <v>#N/A</v>
      </c>
      <c r="Q747" s="57">
        <f>IF(EnergyDemand__2_18[[#This Row],[School Day]]="N",EnergyDemand__2_18[[#This Row],[Demand]],NA())</f>
        <v>90294</v>
      </c>
      <c r="R747" s="57" t="e">
        <f>IF(EnergyDemand__2_18[[#This Row],[Holiday]]="Y",EnergyDemand__2_18[[#This Row],[Demand]],NA())</f>
        <v>#N/A</v>
      </c>
      <c r="S7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48" spans="1:19" x14ac:dyDescent="0.3">
      <c r="A748" s="3">
        <v>42751</v>
      </c>
      <c r="B748" s="3" t="str">
        <f t="shared" si="11"/>
        <v>Q1-2017</v>
      </c>
      <c r="C748" t="s">
        <v>2</v>
      </c>
      <c r="D748">
        <v>4</v>
      </c>
      <c r="E748" t="s">
        <v>7</v>
      </c>
      <c r="F748">
        <v>2017</v>
      </c>
      <c r="G748">
        <v>12.2</v>
      </c>
      <c r="H748">
        <v>32.700000000000003</v>
      </c>
      <c r="I748">
        <v>30.5</v>
      </c>
      <c r="J748">
        <v>0</v>
      </c>
      <c r="K748" t="s">
        <v>21</v>
      </c>
      <c r="L748" t="s">
        <v>21</v>
      </c>
      <c r="M748" s="2">
        <v>120928.705</v>
      </c>
      <c r="N748" s="4">
        <v>108.1670628</v>
      </c>
      <c r="O748" s="5">
        <f>EnergyDemand__2_18[[#This Row],[Demand]]*EnergyDemand__2_18[[#This Row],[RRP AUD$]]</f>
        <v>13080502.828057675</v>
      </c>
      <c r="P748" s="57" t="e">
        <f>IF(EnergyDemand__2_18[[#This Row],[School Day]]="Y",EnergyDemand__2_18[[#This Row],[Demand]],NA())</f>
        <v>#N/A</v>
      </c>
      <c r="Q748" s="57">
        <f>IF(EnergyDemand__2_18[[#This Row],[School Day]]="N",EnergyDemand__2_18[[#This Row],[Demand]],NA())</f>
        <v>120928.705</v>
      </c>
      <c r="R748" s="57" t="e">
        <f>IF(EnergyDemand__2_18[[#This Row],[Holiday]]="Y",EnergyDemand__2_18[[#This Row],[Demand]],NA())</f>
        <v>#N/A</v>
      </c>
      <c r="S748" s="57">
        <f>IF(AND( EnergyDemand__2_18[[#This Row],[Holiday]]="N", EnergyDemand__2_18[[#This Row],[Day ]] &lt;&gt; "Saturday", EnergyDemand__2_18[[#This Row],[Day ]] &lt;&gt; "Sunday"),EnergyDemand__2_18[[#This Row],[Demand]],NA())</f>
        <v>120928.705</v>
      </c>
    </row>
    <row r="749" spans="1:19" x14ac:dyDescent="0.3">
      <c r="A749" s="3">
        <v>42752</v>
      </c>
      <c r="B749" s="3" t="str">
        <f t="shared" si="11"/>
        <v>Q1-2017</v>
      </c>
      <c r="C749" t="s">
        <v>2</v>
      </c>
      <c r="D749">
        <v>4</v>
      </c>
      <c r="E749" t="s">
        <v>8</v>
      </c>
      <c r="F749">
        <v>2017</v>
      </c>
      <c r="G749">
        <v>16.399999999999999</v>
      </c>
      <c r="H749">
        <v>37.799999999999997</v>
      </c>
      <c r="I749">
        <v>25.5</v>
      </c>
      <c r="J749">
        <v>0</v>
      </c>
      <c r="K749" t="s">
        <v>21</v>
      </c>
      <c r="L749" t="s">
        <v>21</v>
      </c>
      <c r="M749" s="2">
        <v>140517.65</v>
      </c>
      <c r="N749" s="4">
        <v>129.23765750000001</v>
      </c>
      <c r="O749" s="5">
        <f>EnergyDemand__2_18[[#This Row],[Demand]]*EnergyDemand__2_18[[#This Row],[RRP AUD$]]</f>
        <v>18160171.923404876</v>
      </c>
      <c r="P749" s="57" t="e">
        <f>IF(EnergyDemand__2_18[[#This Row],[School Day]]="Y",EnergyDemand__2_18[[#This Row],[Demand]],NA())</f>
        <v>#N/A</v>
      </c>
      <c r="Q749" s="57">
        <f>IF(EnergyDemand__2_18[[#This Row],[School Day]]="N",EnergyDemand__2_18[[#This Row],[Demand]],NA())</f>
        <v>140517.65</v>
      </c>
      <c r="R749" s="57" t="e">
        <f>IF(EnergyDemand__2_18[[#This Row],[Holiday]]="Y",EnergyDemand__2_18[[#This Row],[Demand]],NA())</f>
        <v>#N/A</v>
      </c>
      <c r="S749" s="57">
        <f>IF(AND( EnergyDemand__2_18[[#This Row],[Holiday]]="N", EnergyDemand__2_18[[#This Row],[Day ]] &lt;&gt; "Saturday", EnergyDemand__2_18[[#This Row],[Day ]] &lt;&gt; "Sunday"),EnergyDemand__2_18[[#This Row],[Demand]],NA())</f>
        <v>140517.65</v>
      </c>
    </row>
    <row r="750" spans="1:19" x14ac:dyDescent="0.3">
      <c r="A750" s="3">
        <v>42753</v>
      </c>
      <c r="B750" s="3" t="str">
        <f t="shared" si="11"/>
        <v>Q1-2017</v>
      </c>
      <c r="C750" t="s">
        <v>2</v>
      </c>
      <c r="D750">
        <v>4</v>
      </c>
      <c r="E750" t="s">
        <v>9</v>
      </c>
      <c r="F750">
        <v>2017</v>
      </c>
      <c r="G750">
        <v>15.6</v>
      </c>
      <c r="H750">
        <v>20.8</v>
      </c>
      <c r="I750">
        <v>27.5</v>
      </c>
      <c r="J750">
        <v>0</v>
      </c>
      <c r="K750" t="s">
        <v>21</v>
      </c>
      <c r="L750" t="s">
        <v>21</v>
      </c>
      <c r="M750" s="2">
        <v>111211.35</v>
      </c>
      <c r="N750" s="4">
        <v>75.16561944</v>
      </c>
      <c r="O750" s="5">
        <f>EnergyDemand__2_18[[#This Row],[Demand]]*EnergyDemand__2_18[[#This Row],[RRP AUD$]]</f>
        <v>8359270.0115086446</v>
      </c>
      <c r="P750" s="57" t="e">
        <f>IF(EnergyDemand__2_18[[#This Row],[School Day]]="Y",EnergyDemand__2_18[[#This Row],[Demand]],NA())</f>
        <v>#N/A</v>
      </c>
      <c r="Q750" s="57">
        <f>IF(EnergyDemand__2_18[[#This Row],[School Day]]="N",EnergyDemand__2_18[[#This Row],[Demand]],NA())</f>
        <v>111211.35</v>
      </c>
      <c r="R750" s="57" t="e">
        <f>IF(EnergyDemand__2_18[[#This Row],[Holiday]]="Y",EnergyDemand__2_18[[#This Row],[Demand]],NA())</f>
        <v>#N/A</v>
      </c>
      <c r="S750" s="57">
        <f>IF(AND( EnergyDemand__2_18[[#This Row],[Holiday]]="N", EnergyDemand__2_18[[#This Row],[Day ]] &lt;&gt; "Saturday", EnergyDemand__2_18[[#This Row],[Day ]] &lt;&gt; "Sunday"),EnergyDemand__2_18[[#This Row],[Demand]],NA())</f>
        <v>111211.35</v>
      </c>
    </row>
    <row r="751" spans="1:19" x14ac:dyDescent="0.3">
      <c r="A751" s="3">
        <v>42754</v>
      </c>
      <c r="B751" s="3" t="str">
        <f t="shared" si="11"/>
        <v>Q1-2017</v>
      </c>
      <c r="C751" t="s">
        <v>2</v>
      </c>
      <c r="D751">
        <v>4</v>
      </c>
      <c r="E751" t="s">
        <v>3</v>
      </c>
      <c r="F751">
        <v>2017</v>
      </c>
      <c r="G751">
        <v>11</v>
      </c>
      <c r="H751">
        <v>23.4</v>
      </c>
      <c r="I751">
        <v>29.7</v>
      </c>
      <c r="J751">
        <v>0</v>
      </c>
      <c r="K751" t="s">
        <v>21</v>
      </c>
      <c r="L751" t="s">
        <v>21</v>
      </c>
      <c r="M751" s="2">
        <v>112371.41</v>
      </c>
      <c r="N751" s="4">
        <v>62.885130349999997</v>
      </c>
      <c r="O751" s="5">
        <f>EnergyDemand__2_18[[#This Row],[Demand]]*EnergyDemand__2_18[[#This Row],[RRP AUD$]]</f>
        <v>7066490.7654632935</v>
      </c>
      <c r="P751" s="57" t="e">
        <f>IF(EnergyDemand__2_18[[#This Row],[School Day]]="Y",EnergyDemand__2_18[[#This Row],[Demand]],NA())</f>
        <v>#N/A</v>
      </c>
      <c r="Q751" s="57">
        <f>IF(EnergyDemand__2_18[[#This Row],[School Day]]="N",EnergyDemand__2_18[[#This Row],[Demand]],NA())</f>
        <v>112371.41</v>
      </c>
      <c r="R751" s="57" t="e">
        <f>IF(EnergyDemand__2_18[[#This Row],[Holiday]]="Y",EnergyDemand__2_18[[#This Row],[Demand]],NA())</f>
        <v>#N/A</v>
      </c>
      <c r="S751" s="57">
        <f>IF(AND( EnergyDemand__2_18[[#This Row],[Holiday]]="N", EnergyDemand__2_18[[#This Row],[Day ]] &lt;&gt; "Saturday", EnergyDemand__2_18[[#This Row],[Day ]] &lt;&gt; "Sunday"),EnergyDemand__2_18[[#This Row],[Demand]],NA())</f>
        <v>112371.41</v>
      </c>
    </row>
    <row r="752" spans="1:19" x14ac:dyDescent="0.3">
      <c r="A752" s="3">
        <v>42755</v>
      </c>
      <c r="B752" s="3" t="str">
        <f t="shared" si="11"/>
        <v>Q1-2017</v>
      </c>
      <c r="C752" t="s">
        <v>2</v>
      </c>
      <c r="D752">
        <v>4</v>
      </c>
      <c r="E752" t="s">
        <v>4</v>
      </c>
      <c r="F752">
        <v>2017</v>
      </c>
      <c r="G752">
        <v>16.100000000000001</v>
      </c>
      <c r="H752">
        <v>20.8</v>
      </c>
      <c r="I752">
        <v>13.2</v>
      </c>
      <c r="J752">
        <v>22.6</v>
      </c>
      <c r="K752" t="s">
        <v>21</v>
      </c>
      <c r="L752" t="s">
        <v>21</v>
      </c>
      <c r="M752" s="2">
        <v>107937.685</v>
      </c>
      <c r="N752" s="4">
        <v>38.993116039999997</v>
      </c>
      <c r="O752" s="5">
        <f>EnergyDemand__2_18[[#This Row],[Demand]]*EnergyDemand__2_18[[#This Row],[RRP AUD$]]</f>
        <v>4208826.6762939673</v>
      </c>
      <c r="P752" s="57" t="e">
        <f>IF(EnergyDemand__2_18[[#This Row],[School Day]]="Y",EnergyDemand__2_18[[#This Row],[Demand]],NA())</f>
        <v>#N/A</v>
      </c>
      <c r="Q752" s="57">
        <f>IF(EnergyDemand__2_18[[#This Row],[School Day]]="N",EnergyDemand__2_18[[#This Row],[Demand]],NA())</f>
        <v>107937.685</v>
      </c>
      <c r="R752" s="57" t="e">
        <f>IF(EnergyDemand__2_18[[#This Row],[Holiday]]="Y",EnergyDemand__2_18[[#This Row],[Demand]],NA())</f>
        <v>#N/A</v>
      </c>
      <c r="S752" s="57">
        <f>IF(AND( EnergyDemand__2_18[[#This Row],[Holiday]]="N", EnergyDemand__2_18[[#This Row],[Day ]] &lt;&gt; "Saturday", EnergyDemand__2_18[[#This Row],[Day ]] &lt;&gt; "Sunday"),EnergyDemand__2_18[[#This Row],[Demand]],NA())</f>
        <v>107937.685</v>
      </c>
    </row>
    <row r="753" spans="1:19" x14ac:dyDescent="0.3">
      <c r="A753" s="3">
        <v>42756</v>
      </c>
      <c r="B753" s="3" t="str">
        <f t="shared" si="11"/>
        <v>Q1-2017</v>
      </c>
      <c r="C753" t="s">
        <v>2</v>
      </c>
      <c r="D753">
        <v>4</v>
      </c>
      <c r="E753" t="s">
        <v>5</v>
      </c>
      <c r="F753">
        <v>2017</v>
      </c>
      <c r="G753">
        <v>15.3</v>
      </c>
      <c r="H753">
        <v>22.6</v>
      </c>
      <c r="I753">
        <v>25.1</v>
      </c>
      <c r="J753">
        <v>0.6</v>
      </c>
      <c r="K753" t="s">
        <v>21</v>
      </c>
      <c r="L753" t="s">
        <v>21</v>
      </c>
      <c r="M753" s="2">
        <v>96779.07</v>
      </c>
      <c r="N753" s="4">
        <v>46.479114430000003</v>
      </c>
      <c r="O753" s="5">
        <f>EnergyDemand__2_18[[#This Row],[Demand]]*EnergyDemand__2_18[[#This Row],[RRP AUD$]]</f>
        <v>4498205.4689589804</v>
      </c>
      <c r="P753" s="57" t="e">
        <f>IF(EnergyDemand__2_18[[#This Row],[School Day]]="Y",EnergyDemand__2_18[[#This Row],[Demand]],NA())</f>
        <v>#N/A</v>
      </c>
      <c r="Q753" s="57">
        <f>IF(EnergyDemand__2_18[[#This Row],[School Day]]="N",EnergyDemand__2_18[[#This Row],[Demand]],NA())</f>
        <v>96779.07</v>
      </c>
      <c r="R753" s="57" t="e">
        <f>IF(EnergyDemand__2_18[[#This Row],[Holiday]]="Y",EnergyDemand__2_18[[#This Row],[Demand]],NA())</f>
        <v>#N/A</v>
      </c>
      <c r="S7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54" spans="1:19" x14ac:dyDescent="0.3">
      <c r="A754" s="3">
        <v>42757</v>
      </c>
      <c r="B754" s="3" t="str">
        <f t="shared" si="11"/>
        <v>Q1-2017</v>
      </c>
      <c r="C754" t="s">
        <v>2</v>
      </c>
      <c r="D754">
        <v>4</v>
      </c>
      <c r="E754" t="s">
        <v>6</v>
      </c>
      <c r="F754">
        <v>2017</v>
      </c>
      <c r="G754">
        <v>12.7</v>
      </c>
      <c r="H754">
        <v>29.6</v>
      </c>
      <c r="I754">
        <v>30.3</v>
      </c>
      <c r="J754">
        <v>0</v>
      </c>
      <c r="K754" t="s">
        <v>21</v>
      </c>
      <c r="L754" t="s">
        <v>21</v>
      </c>
      <c r="M754" s="2">
        <v>103291.61</v>
      </c>
      <c r="N754" s="4">
        <v>60.78453185</v>
      </c>
      <c r="O754" s="5">
        <f>EnergyDemand__2_18[[#This Row],[Demand]]*EnergyDemand__2_18[[#This Row],[RRP AUD$]]</f>
        <v>6278532.1578827789</v>
      </c>
      <c r="P754" s="57" t="e">
        <f>IF(EnergyDemand__2_18[[#This Row],[School Day]]="Y",EnergyDemand__2_18[[#This Row],[Demand]],NA())</f>
        <v>#N/A</v>
      </c>
      <c r="Q754" s="57">
        <f>IF(EnergyDemand__2_18[[#This Row],[School Day]]="N",EnergyDemand__2_18[[#This Row],[Demand]],NA())</f>
        <v>103291.61</v>
      </c>
      <c r="R754" s="57" t="e">
        <f>IF(EnergyDemand__2_18[[#This Row],[Holiday]]="Y",EnergyDemand__2_18[[#This Row],[Demand]],NA())</f>
        <v>#N/A</v>
      </c>
      <c r="S7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55" spans="1:19" x14ac:dyDescent="0.3">
      <c r="A755" s="3">
        <v>42758</v>
      </c>
      <c r="B755" s="3" t="str">
        <f t="shared" si="11"/>
        <v>Q1-2017</v>
      </c>
      <c r="C755" t="s">
        <v>2</v>
      </c>
      <c r="D755">
        <v>5</v>
      </c>
      <c r="E755" t="s">
        <v>7</v>
      </c>
      <c r="F755">
        <v>2017</v>
      </c>
      <c r="G755">
        <v>17.8</v>
      </c>
      <c r="H755">
        <v>36.700000000000003</v>
      </c>
      <c r="I755">
        <v>19.2</v>
      </c>
      <c r="J755">
        <v>0</v>
      </c>
      <c r="K755" t="s">
        <v>21</v>
      </c>
      <c r="L755" t="s">
        <v>21</v>
      </c>
      <c r="M755" s="2">
        <v>141332.05499999999</v>
      </c>
      <c r="N755" s="4">
        <v>79.114397690000004</v>
      </c>
      <c r="O755" s="5">
        <f>EnergyDemand__2_18[[#This Row],[Demand]]*EnergyDemand__2_18[[#This Row],[RRP AUD$]]</f>
        <v>11181400.405614953</v>
      </c>
      <c r="P755" s="57" t="e">
        <f>IF(EnergyDemand__2_18[[#This Row],[School Day]]="Y",EnergyDemand__2_18[[#This Row],[Demand]],NA())</f>
        <v>#N/A</v>
      </c>
      <c r="Q755" s="57">
        <f>IF(EnergyDemand__2_18[[#This Row],[School Day]]="N",EnergyDemand__2_18[[#This Row],[Demand]],NA())</f>
        <v>141332.05499999999</v>
      </c>
      <c r="R755" s="57" t="e">
        <f>IF(EnergyDemand__2_18[[#This Row],[Holiday]]="Y",EnergyDemand__2_18[[#This Row],[Demand]],NA())</f>
        <v>#N/A</v>
      </c>
      <c r="S755" s="57">
        <f>IF(AND( EnergyDemand__2_18[[#This Row],[Holiday]]="N", EnergyDemand__2_18[[#This Row],[Day ]] &lt;&gt; "Saturday", EnergyDemand__2_18[[#This Row],[Day ]] &lt;&gt; "Sunday"),EnergyDemand__2_18[[#This Row],[Demand]],NA())</f>
        <v>141332.05499999999</v>
      </c>
    </row>
    <row r="756" spans="1:19" x14ac:dyDescent="0.3">
      <c r="A756" s="3">
        <v>42759</v>
      </c>
      <c r="B756" s="3" t="str">
        <f t="shared" si="11"/>
        <v>Q1-2017</v>
      </c>
      <c r="C756" t="s">
        <v>2</v>
      </c>
      <c r="D756">
        <v>5</v>
      </c>
      <c r="E756" t="s">
        <v>8</v>
      </c>
      <c r="F756">
        <v>2017</v>
      </c>
      <c r="G756">
        <v>19.100000000000001</v>
      </c>
      <c r="H756">
        <v>22</v>
      </c>
      <c r="I756">
        <v>27.6</v>
      </c>
      <c r="J756">
        <v>0.6</v>
      </c>
      <c r="K756" t="s">
        <v>21</v>
      </c>
      <c r="L756" t="s">
        <v>21</v>
      </c>
      <c r="M756" s="2">
        <v>115664.16</v>
      </c>
      <c r="N756" s="4">
        <v>59.817182150000001</v>
      </c>
      <c r="O756" s="5">
        <f>EnergyDemand__2_18[[#This Row],[Demand]]*EnergyDemand__2_18[[#This Row],[RRP AUD$]]</f>
        <v>6918704.1269467445</v>
      </c>
      <c r="P756" s="57" t="e">
        <f>IF(EnergyDemand__2_18[[#This Row],[School Day]]="Y",EnergyDemand__2_18[[#This Row],[Demand]],NA())</f>
        <v>#N/A</v>
      </c>
      <c r="Q756" s="57">
        <f>IF(EnergyDemand__2_18[[#This Row],[School Day]]="N",EnergyDemand__2_18[[#This Row],[Demand]],NA())</f>
        <v>115664.16</v>
      </c>
      <c r="R756" s="57" t="e">
        <f>IF(EnergyDemand__2_18[[#This Row],[Holiday]]="Y",EnergyDemand__2_18[[#This Row],[Demand]],NA())</f>
        <v>#N/A</v>
      </c>
      <c r="S756" s="57">
        <f>IF(AND( EnergyDemand__2_18[[#This Row],[Holiday]]="N", EnergyDemand__2_18[[#This Row],[Day ]] &lt;&gt; "Saturday", EnergyDemand__2_18[[#This Row],[Day ]] &lt;&gt; "Sunday"),EnergyDemand__2_18[[#This Row],[Demand]],NA())</f>
        <v>115664.16</v>
      </c>
    </row>
    <row r="757" spans="1:19" x14ac:dyDescent="0.3">
      <c r="A757" s="3">
        <v>42760</v>
      </c>
      <c r="B757" s="3" t="str">
        <f t="shared" si="11"/>
        <v>Q1-2017</v>
      </c>
      <c r="C757" t="s">
        <v>2</v>
      </c>
      <c r="D757">
        <v>5</v>
      </c>
      <c r="E757" t="s">
        <v>9</v>
      </c>
      <c r="F757">
        <v>2017</v>
      </c>
      <c r="G757">
        <v>13.5</v>
      </c>
      <c r="H757">
        <v>21.1</v>
      </c>
      <c r="I757">
        <v>29.8</v>
      </c>
      <c r="J757">
        <v>0</v>
      </c>
      <c r="K757" t="s">
        <v>21</v>
      </c>
      <c r="L757" t="s">
        <v>21</v>
      </c>
      <c r="M757" s="2">
        <v>111936.7</v>
      </c>
      <c r="N757" s="4">
        <v>58.875132450000002</v>
      </c>
      <c r="O757" s="5">
        <f>EnergyDemand__2_18[[#This Row],[Demand]]*EnergyDemand__2_18[[#This Row],[RRP AUD$]]</f>
        <v>6590288.0385159152</v>
      </c>
      <c r="P757" s="57" t="e">
        <f>IF(EnergyDemand__2_18[[#This Row],[School Day]]="Y",EnergyDemand__2_18[[#This Row],[Demand]],NA())</f>
        <v>#N/A</v>
      </c>
      <c r="Q757" s="57">
        <f>IF(EnergyDemand__2_18[[#This Row],[School Day]]="N",EnergyDemand__2_18[[#This Row],[Demand]],NA())</f>
        <v>111936.7</v>
      </c>
      <c r="R757" s="57" t="e">
        <f>IF(EnergyDemand__2_18[[#This Row],[Holiday]]="Y",EnergyDemand__2_18[[#This Row],[Demand]],NA())</f>
        <v>#N/A</v>
      </c>
      <c r="S757" s="57">
        <f>IF(AND( EnergyDemand__2_18[[#This Row],[Holiday]]="N", EnergyDemand__2_18[[#This Row],[Day ]] &lt;&gt; "Saturday", EnergyDemand__2_18[[#This Row],[Day ]] &lt;&gt; "Sunday"),EnergyDemand__2_18[[#This Row],[Demand]],NA())</f>
        <v>111936.7</v>
      </c>
    </row>
    <row r="758" spans="1:19" x14ac:dyDescent="0.3">
      <c r="A758" s="3">
        <v>42761</v>
      </c>
      <c r="B758" s="3" t="str">
        <f t="shared" si="11"/>
        <v>Q1-2017</v>
      </c>
      <c r="C758" t="s">
        <v>2</v>
      </c>
      <c r="D758">
        <v>5</v>
      </c>
      <c r="E758" t="s">
        <v>3</v>
      </c>
      <c r="F758">
        <v>2017</v>
      </c>
      <c r="G758">
        <v>16.399999999999999</v>
      </c>
      <c r="H758">
        <v>21.2</v>
      </c>
      <c r="I758">
        <v>16.899999999999999</v>
      </c>
      <c r="J758">
        <v>0</v>
      </c>
      <c r="K758" t="s">
        <v>21</v>
      </c>
      <c r="L758" t="s">
        <v>22</v>
      </c>
      <c r="M758" s="2">
        <v>98590.06</v>
      </c>
      <c r="N758" s="4">
        <v>37.844897750000001</v>
      </c>
      <c r="O758" s="5">
        <f>EnergyDemand__2_18[[#This Row],[Demand]]*EnergyDemand__2_18[[#This Row],[RRP AUD$]]</f>
        <v>3731130.7398663652</v>
      </c>
      <c r="P758" s="57" t="e">
        <f>IF(EnergyDemand__2_18[[#This Row],[School Day]]="Y",EnergyDemand__2_18[[#This Row],[Demand]],NA())</f>
        <v>#N/A</v>
      </c>
      <c r="Q758" s="57">
        <f>IF(EnergyDemand__2_18[[#This Row],[School Day]]="N",EnergyDemand__2_18[[#This Row],[Demand]],NA())</f>
        <v>98590.06</v>
      </c>
      <c r="R758" s="57">
        <f>IF(EnergyDemand__2_18[[#This Row],[Holiday]]="Y",EnergyDemand__2_18[[#This Row],[Demand]],NA())</f>
        <v>98590.06</v>
      </c>
      <c r="S7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59" spans="1:19" x14ac:dyDescent="0.3">
      <c r="A759" s="3">
        <v>42762</v>
      </c>
      <c r="B759" s="3" t="str">
        <f t="shared" si="11"/>
        <v>Q1-2017</v>
      </c>
      <c r="C759" t="s">
        <v>2</v>
      </c>
      <c r="D759">
        <v>5</v>
      </c>
      <c r="E759" t="s">
        <v>4</v>
      </c>
      <c r="F759">
        <v>2017</v>
      </c>
      <c r="G759">
        <v>17</v>
      </c>
      <c r="H759">
        <v>23.6</v>
      </c>
      <c r="I759">
        <v>29.3</v>
      </c>
      <c r="J759">
        <v>0</v>
      </c>
      <c r="K759" t="s">
        <v>21</v>
      </c>
      <c r="L759" t="s">
        <v>21</v>
      </c>
      <c r="M759" s="2">
        <v>112513.82</v>
      </c>
      <c r="N759" s="4">
        <v>69.657181960000003</v>
      </c>
      <c r="O759" s="5">
        <f>EnergyDemand__2_18[[#This Row],[Demand]]*EnergyDemand__2_18[[#This Row],[RRP AUD$]]</f>
        <v>7837395.6327546882</v>
      </c>
      <c r="P759" s="57" t="e">
        <f>IF(EnergyDemand__2_18[[#This Row],[School Day]]="Y",EnergyDemand__2_18[[#This Row],[Demand]],NA())</f>
        <v>#N/A</v>
      </c>
      <c r="Q759" s="57">
        <f>IF(EnergyDemand__2_18[[#This Row],[School Day]]="N",EnergyDemand__2_18[[#This Row],[Demand]],NA())</f>
        <v>112513.82</v>
      </c>
      <c r="R759" s="57" t="e">
        <f>IF(EnergyDemand__2_18[[#This Row],[Holiday]]="Y",EnergyDemand__2_18[[#This Row],[Demand]],NA())</f>
        <v>#N/A</v>
      </c>
      <c r="S759" s="57">
        <f>IF(AND( EnergyDemand__2_18[[#This Row],[Holiday]]="N", EnergyDemand__2_18[[#This Row],[Day ]] &lt;&gt; "Saturday", EnergyDemand__2_18[[#This Row],[Day ]] &lt;&gt; "Sunday"),EnergyDemand__2_18[[#This Row],[Demand]],NA())</f>
        <v>112513.82</v>
      </c>
    </row>
    <row r="760" spans="1:19" x14ac:dyDescent="0.3">
      <c r="A760" s="3">
        <v>42763</v>
      </c>
      <c r="B760" s="3" t="str">
        <f t="shared" si="11"/>
        <v>Q1-2017</v>
      </c>
      <c r="C760" t="s">
        <v>2</v>
      </c>
      <c r="D760">
        <v>5</v>
      </c>
      <c r="E760" t="s">
        <v>5</v>
      </c>
      <c r="F760">
        <v>2017</v>
      </c>
      <c r="G760">
        <v>15</v>
      </c>
      <c r="H760">
        <v>29.2</v>
      </c>
      <c r="I760">
        <v>29.2</v>
      </c>
      <c r="J760">
        <v>0</v>
      </c>
      <c r="K760" t="s">
        <v>21</v>
      </c>
      <c r="L760" t="s">
        <v>21</v>
      </c>
      <c r="M760" s="2">
        <v>108336.53</v>
      </c>
      <c r="N760" s="4">
        <v>74.062542859999994</v>
      </c>
      <c r="O760" s="5">
        <f>EnergyDemand__2_18[[#This Row],[Demand]]*EnergyDemand__2_18[[#This Row],[RRP AUD$]]</f>
        <v>8023678.8964286754</v>
      </c>
      <c r="P760" s="57" t="e">
        <f>IF(EnergyDemand__2_18[[#This Row],[School Day]]="Y",EnergyDemand__2_18[[#This Row],[Demand]],NA())</f>
        <v>#N/A</v>
      </c>
      <c r="Q760" s="57">
        <f>IF(EnergyDemand__2_18[[#This Row],[School Day]]="N",EnergyDemand__2_18[[#This Row],[Demand]],NA())</f>
        <v>108336.53</v>
      </c>
      <c r="R760" s="57" t="e">
        <f>IF(EnergyDemand__2_18[[#This Row],[Holiday]]="Y",EnergyDemand__2_18[[#This Row],[Demand]],NA())</f>
        <v>#N/A</v>
      </c>
      <c r="S7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61" spans="1:19" x14ac:dyDescent="0.3">
      <c r="A761" s="3">
        <v>42764</v>
      </c>
      <c r="B761" s="3" t="str">
        <f t="shared" si="11"/>
        <v>Q1-2017</v>
      </c>
      <c r="C761" t="s">
        <v>2</v>
      </c>
      <c r="D761">
        <v>5</v>
      </c>
      <c r="E761" t="s">
        <v>6</v>
      </c>
      <c r="F761">
        <v>2017</v>
      </c>
      <c r="G761">
        <v>15.1</v>
      </c>
      <c r="H761">
        <v>27</v>
      </c>
      <c r="I761">
        <v>29.4</v>
      </c>
      <c r="J761">
        <v>0</v>
      </c>
      <c r="K761" t="s">
        <v>21</v>
      </c>
      <c r="L761" t="s">
        <v>21</v>
      </c>
      <c r="M761" s="2">
        <v>109020.58</v>
      </c>
      <c r="N761" s="4">
        <v>76.586887250000004</v>
      </c>
      <c r="O761" s="5">
        <f>EnergyDemand__2_18[[#This Row],[Demand]]*EnergyDemand__2_18[[#This Row],[RRP AUD$]]</f>
        <v>8349546.8683896055</v>
      </c>
      <c r="P761" s="57" t="e">
        <f>IF(EnergyDemand__2_18[[#This Row],[School Day]]="Y",EnergyDemand__2_18[[#This Row],[Demand]],NA())</f>
        <v>#N/A</v>
      </c>
      <c r="Q761" s="57">
        <f>IF(EnergyDemand__2_18[[#This Row],[School Day]]="N",EnergyDemand__2_18[[#This Row],[Demand]],NA())</f>
        <v>109020.58</v>
      </c>
      <c r="R761" s="57" t="e">
        <f>IF(EnergyDemand__2_18[[#This Row],[Holiday]]="Y",EnergyDemand__2_18[[#This Row],[Demand]],NA())</f>
        <v>#N/A</v>
      </c>
      <c r="S7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62" spans="1:19" x14ac:dyDescent="0.3">
      <c r="A762" s="3">
        <v>42765</v>
      </c>
      <c r="B762" s="3" t="str">
        <f t="shared" si="11"/>
        <v>Q1-2017</v>
      </c>
      <c r="C762" t="s">
        <v>2</v>
      </c>
      <c r="D762">
        <v>6</v>
      </c>
      <c r="E762" t="s">
        <v>7</v>
      </c>
      <c r="F762">
        <v>2017</v>
      </c>
      <c r="G762">
        <v>17.8</v>
      </c>
      <c r="H762">
        <v>30</v>
      </c>
      <c r="I762">
        <v>3.7</v>
      </c>
      <c r="J762">
        <v>0</v>
      </c>
      <c r="K762" t="s">
        <v>21</v>
      </c>
      <c r="L762" t="s">
        <v>21</v>
      </c>
      <c r="M762" s="2">
        <v>124292.955</v>
      </c>
      <c r="N762" s="4">
        <v>96.168584289999998</v>
      </c>
      <c r="O762" s="5">
        <f>EnergyDemand__2_18[[#This Row],[Demand]]*EnergyDemand__2_18[[#This Row],[RRP AUD$]]</f>
        <v>11953077.519570677</v>
      </c>
      <c r="P762" s="57" t="e">
        <f>IF(EnergyDemand__2_18[[#This Row],[School Day]]="Y",EnergyDemand__2_18[[#This Row],[Demand]],NA())</f>
        <v>#N/A</v>
      </c>
      <c r="Q762" s="57">
        <f>IF(EnergyDemand__2_18[[#This Row],[School Day]]="N",EnergyDemand__2_18[[#This Row],[Demand]],NA())</f>
        <v>124292.955</v>
      </c>
      <c r="R762" s="57" t="e">
        <f>IF(EnergyDemand__2_18[[#This Row],[Holiday]]="Y",EnergyDemand__2_18[[#This Row],[Demand]],NA())</f>
        <v>#N/A</v>
      </c>
      <c r="S762" s="57">
        <f>IF(AND( EnergyDemand__2_18[[#This Row],[Holiday]]="N", EnergyDemand__2_18[[#This Row],[Day ]] &lt;&gt; "Saturday", EnergyDemand__2_18[[#This Row],[Day ]] &lt;&gt; "Sunday"),EnergyDemand__2_18[[#This Row],[Demand]],NA())</f>
        <v>124292.955</v>
      </c>
    </row>
    <row r="763" spans="1:19" x14ac:dyDescent="0.3">
      <c r="A763" s="3">
        <v>42766</v>
      </c>
      <c r="B763" s="3" t="str">
        <f t="shared" si="11"/>
        <v>Q1-2017</v>
      </c>
      <c r="C763" t="s">
        <v>2</v>
      </c>
      <c r="D763">
        <v>6</v>
      </c>
      <c r="E763" t="s">
        <v>8</v>
      </c>
      <c r="F763">
        <v>2017</v>
      </c>
      <c r="G763">
        <v>16.5</v>
      </c>
      <c r="H763">
        <v>22.1</v>
      </c>
      <c r="I763">
        <v>26.8</v>
      </c>
      <c r="J763">
        <v>3</v>
      </c>
      <c r="K763" t="s">
        <v>22</v>
      </c>
      <c r="L763" t="s">
        <v>21</v>
      </c>
      <c r="M763" s="2">
        <v>112863.01</v>
      </c>
      <c r="N763" s="4">
        <v>58.791267060000003</v>
      </c>
      <c r="O763" s="5">
        <f>EnergyDemand__2_18[[#This Row],[Demand]]*EnergyDemand__2_18[[#This Row],[RRP AUD$]]</f>
        <v>6635359.3621054506</v>
      </c>
      <c r="P763" s="57">
        <f>IF(EnergyDemand__2_18[[#This Row],[School Day]]="Y",EnergyDemand__2_18[[#This Row],[Demand]],NA())</f>
        <v>112863.01</v>
      </c>
      <c r="Q763" s="57" t="e">
        <f>IF(EnergyDemand__2_18[[#This Row],[School Day]]="N",EnergyDemand__2_18[[#This Row],[Demand]],NA())</f>
        <v>#N/A</v>
      </c>
      <c r="R763" s="57" t="e">
        <f>IF(EnergyDemand__2_18[[#This Row],[Holiday]]="Y",EnergyDemand__2_18[[#This Row],[Demand]],NA())</f>
        <v>#N/A</v>
      </c>
      <c r="S763" s="57">
        <f>IF(AND( EnergyDemand__2_18[[#This Row],[Holiday]]="N", EnergyDemand__2_18[[#This Row],[Day ]] &lt;&gt; "Saturday", EnergyDemand__2_18[[#This Row],[Day ]] &lt;&gt; "Sunday"),EnergyDemand__2_18[[#This Row],[Demand]],NA())</f>
        <v>112863.01</v>
      </c>
    </row>
    <row r="764" spans="1:19" x14ac:dyDescent="0.3">
      <c r="A764" s="3">
        <v>42767</v>
      </c>
      <c r="B764" s="3" t="str">
        <f t="shared" si="11"/>
        <v>Q1-2017</v>
      </c>
      <c r="C764" t="s">
        <v>10</v>
      </c>
      <c r="D764">
        <v>6</v>
      </c>
      <c r="E764" t="s">
        <v>9</v>
      </c>
      <c r="F764">
        <v>2017</v>
      </c>
      <c r="G764">
        <v>14.3</v>
      </c>
      <c r="H764">
        <v>20.6</v>
      </c>
      <c r="I764">
        <v>9.3000000000000007</v>
      </c>
      <c r="J764">
        <v>0</v>
      </c>
      <c r="K764" t="s">
        <v>22</v>
      </c>
      <c r="L764" t="s">
        <v>21</v>
      </c>
      <c r="M764" s="2">
        <v>114133.73</v>
      </c>
      <c r="N764" s="4">
        <v>66.863303090000002</v>
      </c>
      <c r="O764" s="5">
        <f>EnergyDemand__2_18[[#This Row],[Demand]]*EnergyDemand__2_18[[#This Row],[RRP AUD$]]</f>
        <v>7631358.1817822261</v>
      </c>
      <c r="P764" s="57">
        <f>IF(EnergyDemand__2_18[[#This Row],[School Day]]="Y",EnergyDemand__2_18[[#This Row],[Demand]],NA())</f>
        <v>114133.73</v>
      </c>
      <c r="Q764" s="57" t="e">
        <f>IF(EnergyDemand__2_18[[#This Row],[School Day]]="N",EnergyDemand__2_18[[#This Row],[Demand]],NA())</f>
        <v>#N/A</v>
      </c>
      <c r="R764" s="57" t="e">
        <f>IF(EnergyDemand__2_18[[#This Row],[Holiday]]="Y",EnergyDemand__2_18[[#This Row],[Demand]],NA())</f>
        <v>#N/A</v>
      </c>
      <c r="S764" s="57">
        <f>IF(AND( EnergyDemand__2_18[[#This Row],[Holiday]]="N", EnergyDemand__2_18[[#This Row],[Day ]] &lt;&gt; "Saturday", EnergyDemand__2_18[[#This Row],[Day ]] &lt;&gt; "Sunday"),EnergyDemand__2_18[[#This Row],[Demand]],NA())</f>
        <v>114133.73</v>
      </c>
    </row>
    <row r="765" spans="1:19" x14ac:dyDescent="0.3">
      <c r="A765" s="3">
        <v>42768</v>
      </c>
      <c r="B765" s="3" t="str">
        <f t="shared" si="11"/>
        <v>Q1-2017</v>
      </c>
      <c r="C765" t="s">
        <v>10</v>
      </c>
      <c r="D765">
        <v>6</v>
      </c>
      <c r="E765" t="s">
        <v>3</v>
      </c>
      <c r="F765">
        <v>2017</v>
      </c>
      <c r="G765">
        <v>14.2</v>
      </c>
      <c r="H765">
        <v>24.1</v>
      </c>
      <c r="I765">
        <v>28.2</v>
      </c>
      <c r="J765">
        <v>0</v>
      </c>
      <c r="K765" t="s">
        <v>22</v>
      </c>
      <c r="L765" t="s">
        <v>21</v>
      </c>
      <c r="M765" s="2">
        <v>110669.27</v>
      </c>
      <c r="N765" s="4">
        <v>82.468013690000006</v>
      </c>
      <c r="O765" s="5">
        <f>EnergyDemand__2_18[[#This Row],[Demand]]*EnergyDemand__2_18[[#This Row],[RRP AUD$]]</f>
        <v>9126674.8734223079</v>
      </c>
      <c r="P765" s="57">
        <f>IF(EnergyDemand__2_18[[#This Row],[School Day]]="Y",EnergyDemand__2_18[[#This Row],[Demand]],NA())</f>
        <v>110669.27</v>
      </c>
      <c r="Q765" s="57" t="e">
        <f>IF(EnergyDemand__2_18[[#This Row],[School Day]]="N",EnergyDemand__2_18[[#This Row],[Demand]],NA())</f>
        <v>#N/A</v>
      </c>
      <c r="R765" s="57" t="e">
        <f>IF(EnergyDemand__2_18[[#This Row],[Holiday]]="Y",EnergyDemand__2_18[[#This Row],[Demand]],NA())</f>
        <v>#N/A</v>
      </c>
      <c r="S765" s="57">
        <f>IF(AND( EnergyDemand__2_18[[#This Row],[Holiday]]="N", EnergyDemand__2_18[[#This Row],[Day ]] &lt;&gt; "Saturday", EnergyDemand__2_18[[#This Row],[Day ]] &lt;&gt; "Sunday"),EnergyDemand__2_18[[#This Row],[Demand]],NA())</f>
        <v>110669.27</v>
      </c>
    </row>
    <row r="766" spans="1:19" x14ac:dyDescent="0.3">
      <c r="A766" s="3">
        <v>42769</v>
      </c>
      <c r="B766" s="3" t="str">
        <f t="shared" si="11"/>
        <v>Q1-2017</v>
      </c>
      <c r="C766" t="s">
        <v>10</v>
      </c>
      <c r="D766">
        <v>6</v>
      </c>
      <c r="E766" t="s">
        <v>4</v>
      </c>
      <c r="F766">
        <v>2017</v>
      </c>
      <c r="G766">
        <v>15.4</v>
      </c>
      <c r="H766">
        <v>27.6</v>
      </c>
      <c r="I766">
        <v>28.1</v>
      </c>
      <c r="J766">
        <v>0</v>
      </c>
      <c r="K766" t="s">
        <v>22</v>
      </c>
      <c r="L766" t="s">
        <v>21</v>
      </c>
      <c r="M766" s="2">
        <v>117452.27</v>
      </c>
      <c r="N766" s="4">
        <v>87.111014569999995</v>
      </c>
      <c r="O766" s="5">
        <f>EnergyDemand__2_18[[#This Row],[Demand]]*EnergyDemand__2_18[[#This Row],[RRP AUD$]]</f>
        <v>10231386.403249573</v>
      </c>
      <c r="P766" s="57">
        <f>IF(EnergyDemand__2_18[[#This Row],[School Day]]="Y",EnergyDemand__2_18[[#This Row],[Demand]],NA())</f>
        <v>117452.27</v>
      </c>
      <c r="Q766" s="57" t="e">
        <f>IF(EnergyDemand__2_18[[#This Row],[School Day]]="N",EnergyDemand__2_18[[#This Row],[Demand]],NA())</f>
        <v>#N/A</v>
      </c>
      <c r="R766" s="57" t="e">
        <f>IF(EnergyDemand__2_18[[#This Row],[Holiday]]="Y",EnergyDemand__2_18[[#This Row],[Demand]],NA())</f>
        <v>#N/A</v>
      </c>
      <c r="S766" s="57">
        <f>IF(AND( EnergyDemand__2_18[[#This Row],[Holiday]]="N", EnergyDemand__2_18[[#This Row],[Day ]] &lt;&gt; "Saturday", EnergyDemand__2_18[[#This Row],[Day ]] &lt;&gt; "Sunday"),EnergyDemand__2_18[[#This Row],[Demand]],NA())</f>
        <v>117452.27</v>
      </c>
    </row>
    <row r="767" spans="1:19" x14ac:dyDescent="0.3">
      <c r="A767" s="3">
        <v>42770</v>
      </c>
      <c r="B767" s="3" t="str">
        <f t="shared" si="11"/>
        <v>Q1-2017</v>
      </c>
      <c r="C767" t="s">
        <v>10</v>
      </c>
      <c r="D767">
        <v>6</v>
      </c>
      <c r="E767" t="s">
        <v>5</v>
      </c>
      <c r="F767">
        <v>2017</v>
      </c>
      <c r="G767">
        <v>14.6</v>
      </c>
      <c r="H767">
        <v>35.9</v>
      </c>
      <c r="I767">
        <v>27.3</v>
      </c>
      <c r="J767">
        <v>0</v>
      </c>
      <c r="K767" t="s">
        <v>22</v>
      </c>
      <c r="L767" t="s">
        <v>21</v>
      </c>
      <c r="M767" s="2">
        <v>117361.7</v>
      </c>
      <c r="N767" s="4">
        <v>80.817312549999997</v>
      </c>
      <c r="O767" s="5">
        <f>EnergyDemand__2_18[[#This Row],[Demand]]*EnergyDemand__2_18[[#This Row],[RRP AUD$]]</f>
        <v>9484857.190299334</v>
      </c>
      <c r="P767" s="57">
        <f>IF(EnergyDemand__2_18[[#This Row],[School Day]]="Y",EnergyDemand__2_18[[#This Row],[Demand]],NA())</f>
        <v>117361.7</v>
      </c>
      <c r="Q767" s="57" t="e">
        <f>IF(EnergyDemand__2_18[[#This Row],[School Day]]="N",EnergyDemand__2_18[[#This Row],[Demand]],NA())</f>
        <v>#N/A</v>
      </c>
      <c r="R767" s="57" t="e">
        <f>IF(EnergyDemand__2_18[[#This Row],[Holiday]]="Y",EnergyDemand__2_18[[#This Row],[Demand]],NA())</f>
        <v>#N/A</v>
      </c>
      <c r="S7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68" spans="1:19" x14ac:dyDescent="0.3">
      <c r="A768" s="3">
        <v>42771</v>
      </c>
      <c r="B768" s="3" t="str">
        <f t="shared" si="11"/>
        <v>Q1-2017</v>
      </c>
      <c r="C768" t="s">
        <v>10</v>
      </c>
      <c r="D768">
        <v>6</v>
      </c>
      <c r="E768" t="s">
        <v>6</v>
      </c>
      <c r="F768">
        <v>2017</v>
      </c>
      <c r="G768">
        <v>18.5</v>
      </c>
      <c r="H768">
        <v>30.7</v>
      </c>
      <c r="I768">
        <v>9.3000000000000007</v>
      </c>
      <c r="J768">
        <v>0</v>
      </c>
      <c r="K768" t="s">
        <v>22</v>
      </c>
      <c r="L768" t="s">
        <v>21</v>
      </c>
      <c r="M768" s="2">
        <v>110384.27499999999</v>
      </c>
      <c r="N768" s="4">
        <v>113.87036519999999</v>
      </c>
      <c r="O768" s="5">
        <f>EnergyDemand__2_18[[#This Row],[Demand]]*EnergyDemand__2_18[[#This Row],[RRP AUD$]]</f>
        <v>12569497.706587229</v>
      </c>
      <c r="P768" s="57">
        <f>IF(EnergyDemand__2_18[[#This Row],[School Day]]="Y",EnergyDemand__2_18[[#This Row],[Demand]],NA())</f>
        <v>110384.27499999999</v>
      </c>
      <c r="Q768" s="57" t="e">
        <f>IF(EnergyDemand__2_18[[#This Row],[School Day]]="N",EnergyDemand__2_18[[#This Row],[Demand]],NA())</f>
        <v>#N/A</v>
      </c>
      <c r="R768" s="57" t="e">
        <f>IF(EnergyDemand__2_18[[#This Row],[Holiday]]="Y",EnergyDemand__2_18[[#This Row],[Demand]],NA())</f>
        <v>#N/A</v>
      </c>
      <c r="S7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69" spans="1:19" x14ac:dyDescent="0.3">
      <c r="A769" s="3">
        <v>42772</v>
      </c>
      <c r="B769" s="3" t="str">
        <f t="shared" si="11"/>
        <v>Q1-2017</v>
      </c>
      <c r="C769" t="s">
        <v>10</v>
      </c>
      <c r="D769">
        <v>7</v>
      </c>
      <c r="E769" t="s">
        <v>7</v>
      </c>
      <c r="F769">
        <v>2017</v>
      </c>
      <c r="G769">
        <v>15.1</v>
      </c>
      <c r="H769">
        <v>18</v>
      </c>
      <c r="I769">
        <v>3.9</v>
      </c>
      <c r="J769">
        <v>32.4</v>
      </c>
      <c r="K769" t="s">
        <v>22</v>
      </c>
      <c r="L769" t="s">
        <v>21</v>
      </c>
      <c r="M769" s="2">
        <v>108761.37</v>
      </c>
      <c r="N769" s="4">
        <v>92.101795850000002</v>
      </c>
      <c r="O769" s="5">
        <f>EnergyDemand__2_18[[#This Row],[Demand]]*EnergyDemand__2_18[[#This Row],[RRP AUD$]]</f>
        <v>10017117.496106314</v>
      </c>
      <c r="P769" s="57">
        <f>IF(EnergyDemand__2_18[[#This Row],[School Day]]="Y",EnergyDemand__2_18[[#This Row],[Demand]],NA())</f>
        <v>108761.37</v>
      </c>
      <c r="Q769" s="57" t="e">
        <f>IF(EnergyDemand__2_18[[#This Row],[School Day]]="N",EnergyDemand__2_18[[#This Row],[Demand]],NA())</f>
        <v>#N/A</v>
      </c>
      <c r="R769" s="57" t="e">
        <f>IF(EnergyDemand__2_18[[#This Row],[Holiday]]="Y",EnergyDemand__2_18[[#This Row],[Demand]],NA())</f>
        <v>#N/A</v>
      </c>
      <c r="S769" s="57">
        <f>IF(AND( EnergyDemand__2_18[[#This Row],[Holiday]]="N", EnergyDemand__2_18[[#This Row],[Day ]] &lt;&gt; "Saturday", EnergyDemand__2_18[[#This Row],[Day ]] &lt;&gt; "Sunday"),EnergyDemand__2_18[[#This Row],[Demand]],NA())</f>
        <v>108761.37</v>
      </c>
    </row>
    <row r="770" spans="1:19" x14ac:dyDescent="0.3">
      <c r="A770" s="3">
        <v>42773</v>
      </c>
      <c r="B770" s="3" t="str">
        <f t="shared" ref="B770:B833" si="12">"Q" &amp;INT((MONTH(A770)+2)/3) &amp; "-" &amp; YEAR(A770)</f>
        <v>Q1-2017</v>
      </c>
      <c r="C770" t="s">
        <v>10</v>
      </c>
      <c r="D770">
        <v>7</v>
      </c>
      <c r="E770" t="s">
        <v>8</v>
      </c>
      <c r="F770">
        <v>2017</v>
      </c>
      <c r="G770">
        <v>15.4</v>
      </c>
      <c r="H770">
        <v>27.6</v>
      </c>
      <c r="I770">
        <v>27.9</v>
      </c>
      <c r="J770">
        <v>0</v>
      </c>
      <c r="K770" t="s">
        <v>22</v>
      </c>
      <c r="L770" t="s">
        <v>21</v>
      </c>
      <c r="M770" s="2">
        <v>111543.81</v>
      </c>
      <c r="N770" s="4">
        <v>69.069610850000004</v>
      </c>
      <c r="O770" s="5">
        <f>EnergyDemand__2_18[[#This Row],[Demand]]*EnergyDemand__2_18[[#This Row],[RRP AUD$]]</f>
        <v>7704287.5494263386</v>
      </c>
      <c r="P770" s="57">
        <f>IF(EnergyDemand__2_18[[#This Row],[School Day]]="Y",EnergyDemand__2_18[[#This Row],[Demand]],NA())</f>
        <v>111543.81</v>
      </c>
      <c r="Q770" s="57" t="e">
        <f>IF(EnergyDemand__2_18[[#This Row],[School Day]]="N",EnergyDemand__2_18[[#This Row],[Demand]],NA())</f>
        <v>#N/A</v>
      </c>
      <c r="R770" s="57" t="e">
        <f>IF(EnergyDemand__2_18[[#This Row],[Holiday]]="Y",EnergyDemand__2_18[[#This Row],[Demand]],NA())</f>
        <v>#N/A</v>
      </c>
      <c r="S770" s="57">
        <f>IF(AND( EnergyDemand__2_18[[#This Row],[Holiday]]="N", EnergyDemand__2_18[[#This Row],[Day ]] &lt;&gt; "Saturday", EnergyDemand__2_18[[#This Row],[Day ]] &lt;&gt; "Sunday"),EnergyDemand__2_18[[#This Row],[Demand]],NA())</f>
        <v>111543.81</v>
      </c>
    </row>
    <row r="771" spans="1:19" x14ac:dyDescent="0.3">
      <c r="A771" s="3">
        <v>42774</v>
      </c>
      <c r="B771" s="3" t="str">
        <f t="shared" si="12"/>
        <v>Q1-2017</v>
      </c>
      <c r="C771" t="s">
        <v>10</v>
      </c>
      <c r="D771">
        <v>7</v>
      </c>
      <c r="E771" t="s">
        <v>9</v>
      </c>
      <c r="F771">
        <v>2017</v>
      </c>
      <c r="G771">
        <v>16.5</v>
      </c>
      <c r="H771">
        <v>36</v>
      </c>
      <c r="I771">
        <v>27.7</v>
      </c>
      <c r="J771">
        <v>0</v>
      </c>
      <c r="K771" t="s">
        <v>22</v>
      </c>
      <c r="L771" t="s">
        <v>21</v>
      </c>
      <c r="M771" s="2">
        <v>142213.66</v>
      </c>
      <c r="N771" s="4">
        <v>135.0612793</v>
      </c>
      <c r="O771" s="5">
        <f>EnergyDemand__2_18[[#This Row],[Demand]]*EnergyDemand__2_18[[#This Row],[RRP AUD$]]</f>
        <v>19207558.853535239</v>
      </c>
      <c r="P771" s="57">
        <f>IF(EnergyDemand__2_18[[#This Row],[School Day]]="Y",EnergyDemand__2_18[[#This Row],[Demand]],NA())</f>
        <v>142213.66</v>
      </c>
      <c r="Q771" s="57" t="e">
        <f>IF(EnergyDemand__2_18[[#This Row],[School Day]]="N",EnergyDemand__2_18[[#This Row],[Demand]],NA())</f>
        <v>#N/A</v>
      </c>
      <c r="R771" s="57" t="e">
        <f>IF(EnergyDemand__2_18[[#This Row],[Holiday]]="Y",EnergyDemand__2_18[[#This Row],[Demand]],NA())</f>
        <v>#N/A</v>
      </c>
      <c r="S771" s="57">
        <f>IF(AND( EnergyDemand__2_18[[#This Row],[Holiday]]="N", EnergyDemand__2_18[[#This Row],[Day ]] &lt;&gt; "Saturday", EnergyDemand__2_18[[#This Row],[Day ]] &lt;&gt; "Sunday"),EnergyDemand__2_18[[#This Row],[Demand]],NA())</f>
        <v>142213.66</v>
      </c>
    </row>
    <row r="772" spans="1:19" x14ac:dyDescent="0.3">
      <c r="A772" s="3">
        <v>42775</v>
      </c>
      <c r="B772" s="3" t="str">
        <f t="shared" si="12"/>
        <v>Q1-2017</v>
      </c>
      <c r="C772" t="s">
        <v>10</v>
      </c>
      <c r="D772">
        <v>7</v>
      </c>
      <c r="E772" t="s">
        <v>3</v>
      </c>
      <c r="F772">
        <v>2017</v>
      </c>
      <c r="G772">
        <v>20.3</v>
      </c>
      <c r="H772">
        <v>36</v>
      </c>
      <c r="I772">
        <v>24.4</v>
      </c>
      <c r="J772">
        <v>0</v>
      </c>
      <c r="K772" t="s">
        <v>22</v>
      </c>
      <c r="L772" t="s">
        <v>21</v>
      </c>
      <c r="M772" s="2">
        <v>155060.60999999999</v>
      </c>
      <c r="N772" s="4">
        <v>156.69956149999999</v>
      </c>
      <c r="O772" s="5">
        <f>EnergyDemand__2_18[[#This Row],[Demand]]*EnergyDemand__2_18[[#This Row],[RRP AUD$]]</f>
        <v>24297929.592922512</v>
      </c>
      <c r="P772" s="57">
        <f>IF(EnergyDemand__2_18[[#This Row],[School Day]]="Y",EnergyDemand__2_18[[#This Row],[Demand]],NA())</f>
        <v>155060.60999999999</v>
      </c>
      <c r="Q772" s="57" t="e">
        <f>IF(EnergyDemand__2_18[[#This Row],[School Day]]="N",EnergyDemand__2_18[[#This Row],[Demand]],NA())</f>
        <v>#N/A</v>
      </c>
      <c r="R772" s="57" t="e">
        <f>IF(EnergyDemand__2_18[[#This Row],[Holiday]]="Y",EnergyDemand__2_18[[#This Row],[Demand]],NA())</f>
        <v>#N/A</v>
      </c>
      <c r="S772" s="57">
        <f>IF(AND( EnergyDemand__2_18[[#This Row],[Holiday]]="N", EnergyDemand__2_18[[#This Row],[Day ]] &lt;&gt; "Saturday", EnergyDemand__2_18[[#This Row],[Day ]] &lt;&gt; "Sunday"),EnergyDemand__2_18[[#This Row],[Demand]],NA())</f>
        <v>155060.60999999999</v>
      </c>
    </row>
    <row r="773" spans="1:19" x14ac:dyDescent="0.3">
      <c r="A773" s="3">
        <v>42776</v>
      </c>
      <c r="B773" s="3" t="str">
        <f t="shared" si="12"/>
        <v>Q1-2017</v>
      </c>
      <c r="C773" t="s">
        <v>10</v>
      </c>
      <c r="D773">
        <v>7</v>
      </c>
      <c r="E773" t="s">
        <v>4</v>
      </c>
      <c r="F773">
        <v>2017</v>
      </c>
      <c r="G773">
        <v>18.7</v>
      </c>
      <c r="H773">
        <v>27.1</v>
      </c>
      <c r="I773">
        <v>21.3</v>
      </c>
      <c r="J773">
        <v>0</v>
      </c>
      <c r="K773" t="s">
        <v>22</v>
      </c>
      <c r="L773" t="s">
        <v>21</v>
      </c>
      <c r="M773" s="2">
        <v>138793.59</v>
      </c>
      <c r="N773" s="4">
        <v>213.33943170000001</v>
      </c>
      <c r="O773" s="5">
        <f>EnergyDemand__2_18[[#This Row],[Demand]]*EnergyDemand__2_18[[#This Row],[RRP AUD$]]</f>
        <v>29610145.614202805</v>
      </c>
      <c r="P773" s="57">
        <f>IF(EnergyDemand__2_18[[#This Row],[School Day]]="Y",EnergyDemand__2_18[[#This Row],[Demand]],NA())</f>
        <v>138793.59</v>
      </c>
      <c r="Q773" s="57" t="e">
        <f>IF(EnergyDemand__2_18[[#This Row],[School Day]]="N",EnergyDemand__2_18[[#This Row],[Demand]],NA())</f>
        <v>#N/A</v>
      </c>
      <c r="R773" s="57" t="e">
        <f>IF(EnergyDemand__2_18[[#This Row],[Holiday]]="Y",EnergyDemand__2_18[[#This Row],[Demand]],NA())</f>
        <v>#N/A</v>
      </c>
      <c r="S773" s="57">
        <f>IF(AND( EnergyDemand__2_18[[#This Row],[Holiday]]="N", EnergyDemand__2_18[[#This Row],[Day ]] &lt;&gt; "Saturday", EnergyDemand__2_18[[#This Row],[Day ]] &lt;&gt; "Sunday"),EnergyDemand__2_18[[#This Row],[Demand]],NA())</f>
        <v>138793.59</v>
      </c>
    </row>
    <row r="774" spans="1:19" x14ac:dyDescent="0.3">
      <c r="A774" s="3">
        <v>42777</v>
      </c>
      <c r="B774" s="3" t="str">
        <f t="shared" si="12"/>
        <v>Q1-2017</v>
      </c>
      <c r="C774" t="s">
        <v>10</v>
      </c>
      <c r="D774">
        <v>7</v>
      </c>
      <c r="E774" t="s">
        <v>5</v>
      </c>
      <c r="F774">
        <v>2017</v>
      </c>
      <c r="G774">
        <v>18.5</v>
      </c>
      <c r="H774">
        <v>24.6</v>
      </c>
      <c r="I774">
        <v>21</v>
      </c>
      <c r="J774">
        <v>0</v>
      </c>
      <c r="K774" t="s">
        <v>22</v>
      </c>
      <c r="L774" t="s">
        <v>21</v>
      </c>
      <c r="M774" s="2">
        <v>111983.51</v>
      </c>
      <c r="N774" s="4">
        <v>97.608005399999996</v>
      </c>
      <c r="O774" s="5">
        <f>EnergyDemand__2_18[[#This Row],[Demand]]*EnergyDemand__2_18[[#This Row],[RRP AUD$]]</f>
        <v>10930487.048790952</v>
      </c>
      <c r="P774" s="57">
        <f>IF(EnergyDemand__2_18[[#This Row],[School Day]]="Y",EnergyDemand__2_18[[#This Row],[Demand]],NA())</f>
        <v>111983.51</v>
      </c>
      <c r="Q774" s="57" t="e">
        <f>IF(EnergyDemand__2_18[[#This Row],[School Day]]="N",EnergyDemand__2_18[[#This Row],[Demand]],NA())</f>
        <v>#N/A</v>
      </c>
      <c r="R774" s="57" t="e">
        <f>IF(EnergyDemand__2_18[[#This Row],[Holiday]]="Y",EnergyDemand__2_18[[#This Row],[Demand]],NA())</f>
        <v>#N/A</v>
      </c>
      <c r="S7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75" spans="1:19" x14ac:dyDescent="0.3">
      <c r="A775" s="3">
        <v>42778</v>
      </c>
      <c r="B775" s="3" t="str">
        <f t="shared" si="12"/>
        <v>Q1-2017</v>
      </c>
      <c r="C775" t="s">
        <v>10</v>
      </c>
      <c r="D775">
        <v>7</v>
      </c>
      <c r="E775" t="s">
        <v>6</v>
      </c>
      <c r="F775">
        <v>2017</v>
      </c>
      <c r="G775">
        <v>15.1</v>
      </c>
      <c r="H775">
        <v>19.899999999999999</v>
      </c>
      <c r="I775">
        <v>12.6</v>
      </c>
      <c r="J775">
        <v>2</v>
      </c>
      <c r="K775" t="s">
        <v>22</v>
      </c>
      <c r="L775" t="s">
        <v>21</v>
      </c>
      <c r="M775" s="2">
        <v>89003.15</v>
      </c>
      <c r="N775" s="4">
        <v>19.865113940000001</v>
      </c>
      <c r="O775" s="5">
        <f>EnergyDemand__2_18[[#This Row],[Demand]]*EnergyDemand__2_18[[#This Row],[RRP AUD$]]</f>
        <v>1768057.7157689109</v>
      </c>
      <c r="P775" s="57">
        <f>IF(EnergyDemand__2_18[[#This Row],[School Day]]="Y",EnergyDemand__2_18[[#This Row],[Demand]],NA())</f>
        <v>89003.15</v>
      </c>
      <c r="Q775" s="57" t="e">
        <f>IF(EnergyDemand__2_18[[#This Row],[School Day]]="N",EnergyDemand__2_18[[#This Row],[Demand]],NA())</f>
        <v>#N/A</v>
      </c>
      <c r="R775" s="57" t="e">
        <f>IF(EnergyDemand__2_18[[#This Row],[Holiday]]="Y",EnergyDemand__2_18[[#This Row],[Demand]],NA())</f>
        <v>#N/A</v>
      </c>
      <c r="S7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76" spans="1:19" x14ac:dyDescent="0.3">
      <c r="A776" s="3">
        <v>42779</v>
      </c>
      <c r="B776" s="3" t="str">
        <f t="shared" si="12"/>
        <v>Q1-2017</v>
      </c>
      <c r="C776" t="s">
        <v>10</v>
      </c>
      <c r="D776">
        <v>8</v>
      </c>
      <c r="E776" t="s">
        <v>7</v>
      </c>
      <c r="F776">
        <v>2017</v>
      </c>
      <c r="G776">
        <v>14</v>
      </c>
      <c r="H776">
        <v>21</v>
      </c>
      <c r="I776">
        <v>20.5</v>
      </c>
      <c r="J776">
        <v>0</v>
      </c>
      <c r="K776" t="s">
        <v>22</v>
      </c>
      <c r="L776" t="s">
        <v>21</v>
      </c>
      <c r="M776" s="2">
        <v>104844.105</v>
      </c>
      <c r="N776" s="4">
        <v>69.041327929999994</v>
      </c>
      <c r="O776" s="5">
        <f>EnergyDemand__2_18[[#This Row],[Demand]]*EnergyDemand__2_18[[#This Row],[RRP AUD$]]</f>
        <v>7238576.234832352</v>
      </c>
      <c r="P776" s="57">
        <f>IF(EnergyDemand__2_18[[#This Row],[School Day]]="Y",EnergyDemand__2_18[[#This Row],[Demand]],NA())</f>
        <v>104844.105</v>
      </c>
      <c r="Q776" s="57" t="e">
        <f>IF(EnergyDemand__2_18[[#This Row],[School Day]]="N",EnergyDemand__2_18[[#This Row],[Demand]],NA())</f>
        <v>#N/A</v>
      </c>
      <c r="R776" s="57" t="e">
        <f>IF(EnergyDemand__2_18[[#This Row],[Holiday]]="Y",EnergyDemand__2_18[[#This Row],[Demand]],NA())</f>
        <v>#N/A</v>
      </c>
      <c r="S776" s="57">
        <f>IF(AND( EnergyDemand__2_18[[#This Row],[Holiday]]="N", EnergyDemand__2_18[[#This Row],[Day ]] &lt;&gt; "Saturday", EnergyDemand__2_18[[#This Row],[Day ]] &lt;&gt; "Sunday"),EnergyDemand__2_18[[#This Row],[Demand]],NA())</f>
        <v>104844.105</v>
      </c>
    </row>
    <row r="777" spans="1:19" x14ac:dyDescent="0.3">
      <c r="A777" s="3">
        <v>42780</v>
      </c>
      <c r="B777" s="3" t="str">
        <f t="shared" si="12"/>
        <v>Q1-2017</v>
      </c>
      <c r="C777" t="s">
        <v>10</v>
      </c>
      <c r="D777">
        <v>8</v>
      </c>
      <c r="E777" t="s">
        <v>8</v>
      </c>
      <c r="F777">
        <v>2017</v>
      </c>
      <c r="G777">
        <v>14.5</v>
      </c>
      <c r="H777">
        <v>19.5</v>
      </c>
      <c r="I777">
        <v>15.6</v>
      </c>
      <c r="J777">
        <v>0.6</v>
      </c>
      <c r="K777" t="s">
        <v>22</v>
      </c>
      <c r="L777" t="s">
        <v>21</v>
      </c>
      <c r="M777" s="2">
        <v>111613.05</v>
      </c>
      <c r="N777" s="4">
        <v>90.69389262</v>
      </c>
      <c r="O777" s="5">
        <f>EnergyDemand__2_18[[#This Row],[Demand]]*EnergyDemand__2_18[[#This Row],[RRP AUD$]]</f>
        <v>10122621.971690692</v>
      </c>
      <c r="P777" s="57">
        <f>IF(EnergyDemand__2_18[[#This Row],[School Day]]="Y",EnergyDemand__2_18[[#This Row],[Demand]],NA())</f>
        <v>111613.05</v>
      </c>
      <c r="Q777" s="57" t="e">
        <f>IF(EnergyDemand__2_18[[#This Row],[School Day]]="N",EnergyDemand__2_18[[#This Row],[Demand]],NA())</f>
        <v>#N/A</v>
      </c>
      <c r="R777" s="57" t="e">
        <f>IF(EnergyDemand__2_18[[#This Row],[Holiday]]="Y",EnergyDemand__2_18[[#This Row],[Demand]],NA())</f>
        <v>#N/A</v>
      </c>
      <c r="S777" s="57">
        <f>IF(AND( EnergyDemand__2_18[[#This Row],[Holiday]]="N", EnergyDemand__2_18[[#This Row],[Day ]] &lt;&gt; "Saturday", EnergyDemand__2_18[[#This Row],[Day ]] &lt;&gt; "Sunday"),EnergyDemand__2_18[[#This Row],[Demand]],NA())</f>
        <v>111613.05</v>
      </c>
    </row>
    <row r="778" spans="1:19" x14ac:dyDescent="0.3">
      <c r="A778" s="3">
        <v>42781</v>
      </c>
      <c r="B778" s="3" t="str">
        <f t="shared" si="12"/>
        <v>Q1-2017</v>
      </c>
      <c r="C778" t="s">
        <v>10</v>
      </c>
      <c r="D778">
        <v>8</v>
      </c>
      <c r="E778" t="s">
        <v>9</v>
      </c>
      <c r="F778">
        <v>2017</v>
      </c>
      <c r="G778">
        <v>10</v>
      </c>
      <c r="H778">
        <v>31.5</v>
      </c>
      <c r="I778">
        <v>26</v>
      </c>
      <c r="J778">
        <v>0</v>
      </c>
      <c r="K778" t="s">
        <v>22</v>
      </c>
      <c r="L778" t="s">
        <v>21</v>
      </c>
      <c r="M778" s="2">
        <v>116299.39</v>
      </c>
      <c r="N778" s="4">
        <v>79.044379649999996</v>
      </c>
      <c r="O778" s="5">
        <f>EnergyDemand__2_18[[#This Row],[Demand]]*EnergyDemand__2_18[[#This Row],[RRP AUD$]]</f>
        <v>9192813.1362234131</v>
      </c>
      <c r="P778" s="57">
        <f>IF(EnergyDemand__2_18[[#This Row],[School Day]]="Y",EnergyDemand__2_18[[#This Row],[Demand]],NA())</f>
        <v>116299.39</v>
      </c>
      <c r="Q778" s="57" t="e">
        <f>IF(EnergyDemand__2_18[[#This Row],[School Day]]="N",EnergyDemand__2_18[[#This Row],[Demand]],NA())</f>
        <v>#N/A</v>
      </c>
      <c r="R778" s="57" t="e">
        <f>IF(EnergyDemand__2_18[[#This Row],[Holiday]]="Y",EnergyDemand__2_18[[#This Row],[Demand]],NA())</f>
        <v>#N/A</v>
      </c>
      <c r="S778" s="57">
        <f>IF(AND( EnergyDemand__2_18[[#This Row],[Holiday]]="N", EnergyDemand__2_18[[#This Row],[Day ]] &lt;&gt; "Saturday", EnergyDemand__2_18[[#This Row],[Day ]] &lt;&gt; "Sunday"),EnergyDemand__2_18[[#This Row],[Demand]],NA())</f>
        <v>116299.39</v>
      </c>
    </row>
    <row r="779" spans="1:19" x14ac:dyDescent="0.3">
      <c r="A779" s="3">
        <v>42782</v>
      </c>
      <c r="B779" s="3" t="str">
        <f t="shared" si="12"/>
        <v>Q1-2017</v>
      </c>
      <c r="C779" t="s">
        <v>10</v>
      </c>
      <c r="D779">
        <v>8</v>
      </c>
      <c r="E779" t="s">
        <v>3</v>
      </c>
      <c r="F779">
        <v>2017</v>
      </c>
      <c r="G779">
        <v>14.9</v>
      </c>
      <c r="H779">
        <v>23.6</v>
      </c>
      <c r="I779">
        <v>23.2</v>
      </c>
      <c r="J779">
        <v>0</v>
      </c>
      <c r="K779" t="s">
        <v>22</v>
      </c>
      <c r="L779" t="s">
        <v>21</v>
      </c>
      <c r="M779" s="2">
        <v>119947.59</v>
      </c>
      <c r="N779" s="4">
        <v>112.88703289999999</v>
      </c>
      <c r="O779" s="5">
        <f>EnergyDemand__2_18[[#This Row],[Demand]]*EnergyDemand__2_18[[#This Row],[RRP AUD$]]</f>
        <v>13540527.53860571</v>
      </c>
      <c r="P779" s="57">
        <f>IF(EnergyDemand__2_18[[#This Row],[School Day]]="Y",EnergyDemand__2_18[[#This Row],[Demand]],NA())</f>
        <v>119947.59</v>
      </c>
      <c r="Q779" s="57" t="e">
        <f>IF(EnergyDemand__2_18[[#This Row],[School Day]]="N",EnergyDemand__2_18[[#This Row],[Demand]],NA())</f>
        <v>#N/A</v>
      </c>
      <c r="R779" s="57" t="e">
        <f>IF(EnergyDemand__2_18[[#This Row],[Holiday]]="Y",EnergyDemand__2_18[[#This Row],[Demand]],NA())</f>
        <v>#N/A</v>
      </c>
      <c r="S779" s="57">
        <f>IF(AND( EnergyDemand__2_18[[#This Row],[Holiday]]="N", EnergyDemand__2_18[[#This Row],[Day ]] &lt;&gt; "Saturday", EnergyDemand__2_18[[#This Row],[Day ]] &lt;&gt; "Sunday"),EnergyDemand__2_18[[#This Row],[Demand]],NA())</f>
        <v>119947.59</v>
      </c>
    </row>
    <row r="780" spans="1:19" x14ac:dyDescent="0.3">
      <c r="A780" s="3">
        <v>42783</v>
      </c>
      <c r="B780" s="3" t="str">
        <f t="shared" si="12"/>
        <v>Q1-2017</v>
      </c>
      <c r="C780" t="s">
        <v>10</v>
      </c>
      <c r="D780">
        <v>8</v>
      </c>
      <c r="E780" t="s">
        <v>4</v>
      </c>
      <c r="F780">
        <v>2017</v>
      </c>
      <c r="G780">
        <v>13.7</v>
      </c>
      <c r="H780">
        <v>25.5</v>
      </c>
      <c r="I780">
        <v>18.399999999999999</v>
      </c>
      <c r="J780">
        <v>0</v>
      </c>
      <c r="K780" t="s">
        <v>22</v>
      </c>
      <c r="L780" t="s">
        <v>21</v>
      </c>
      <c r="M780" s="2">
        <v>111885.97</v>
      </c>
      <c r="N780" s="4">
        <v>93.732609629999999</v>
      </c>
      <c r="O780" s="5">
        <f>EnergyDemand__2_18[[#This Row],[Demand]]*EnergyDemand__2_18[[#This Row],[RRP AUD$]]</f>
        <v>10487363.949083891</v>
      </c>
      <c r="P780" s="57">
        <f>IF(EnergyDemand__2_18[[#This Row],[School Day]]="Y",EnergyDemand__2_18[[#This Row],[Demand]],NA())</f>
        <v>111885.97</v>
      </c>
      <c r="Q780" s="57" t="e">
        <f>IF(EnergyDemand__2_18[[#This Row],[School Day]]="N",EnergyDemand__2_18[[#This Row],[Demand]],NA())</f>
        <v>#N/A</v>
      </c>
      <c r="R780" s="57" t="e">
        <f>IF(EnergyDemand__2_18[[#This Row],[Holiday]]="Y",EnergyDemand__2_18[[#This Row],[Demand]],NA())</f>
        <v>#N/A</v>
      </c>
      <c r="S780" s="57">
        <f>IF(AND( EnergyDemand__2_18[[#This Row],[Holiday]]="N", EnergyDemand__2_18[[#This Row],[Day ]] &lt;&gt; "Saturday", EnergyDemand__2_18[[#This Row],[Day ]] &lt;&gt; "Sunday"),EnergyDemand__2_18[[#This Row],[Demand]],NA())</f>
        <v>111885.97</v>
      </c>
    </row>
    <row r="781" spans="1:19" x14ac:dyDescent="0.3">
      <c r="A781" s="3">
        <v>42784</v>
      </c>
      <c r="B781" s="3" t="str">
        <f t="shared" si="12"/>
        <v>Q1-2017</v>
      </c>
      <c r="C781" t="s">
        <v>10</v>
      </c>
      <c r="D781">
        <v>8</v>
      </c>
      <c r="E781" t="s">
        <v>5</v>
      </c>
      <c r="F781">
        <v>2017</v>
      </c>
      <c r="G781">
        <v>13.3</v>
      </c>
      <c r="H781">
        <v>18.899999999999999</v>
      </c>
      <c r="I781">
        <v>16.100000000000001</v>
      </c>
      <c r="J781">
        <v>0</v>
      </c>
      <c r="K781" t="s">
        <v>22</v>
      </c>
      <c r="L781" t="s">
        <v>21</v>
      </c>
      <c r="M781" s="2">
        <v>95623.35</v>
      </c>
      <c r="N781" s="4">
        <v>49.818158859999997</v>
      </c>
      <c r="O781" s="5">
        <f>EnergyDemand__2_18[[#This Row],[Demand]]*EnergyDemand__2_18[[#This Row],[RRP AUD$]]</f>
        <v>4763779.2410253808</v>
      </c>
      <c r="P781" s="57">
        <f>IF(EnergyDemand__2_18[[#This Row],[School Day]]="Y",EnergyDemand__2_18[[#This Row],[Demand]],NA())</f>
        <v>95623.35</v>
      </c>
      <c r="Q781" s="57" t="e">
        <f>IF(EnergyDemand__2_18[[#This Row],[School Day]]="N",EnergyDemand__2_18[[#This Row],[Demand]],NA())</f>
        <v>#N/A</v>
      </c>
      <c r="R781" s="57" t="e">
        <f>IF(EnergyDemand__2_18[[#This Row],[Holiday]]="Y",EnergyDemand__2_18[[#This Row],[Demand]],NA())</f>
        <v>#N/A</v>
      </c>
      <c r="S7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82" spans="1:19" x14ac:dyDescent="0.3">
      <c r="A782" s="3">
        <v>42785</v>
      </c>
      <c r="B782" s="3" t="str">
        <f t="shared" si="12"/>
        <v>Q1-2017</v>
      </c>
      <c r="C782" t="s">
        <v>10</v>
      </c>
      <c r="D782">
        <v>8</v>
      </c>
      <c r="E782" t="s">
        <v>6</v>
      </c>
      <c r="F782">
        <v>2017</v>
      </c>
      <c r="G782">
        <v>11.7</v>
      </c>
      <c r="H782">
        <v>17.3</v>
      </c>
      <c r="I782">
        <v>9.9</v>
      </c>
      <c r="J782">
        <v>0</v>
      </c>
      <c r="K782" t="s">
        <v>22</v>
      </c>
      <c r="L782" t="s">
        <v>21</v>
      </c>
      <c r="M782" s="2">
        <v>91280.024999999994</v>
      </c>
      <c r="N782" s="4">
        <v>53.12020553</v>
      </c>
      <c r="O782" s="5">
        <f>EnergyDemand__2_18[[#This Row],[Demand]]*EnergyDemand__2_18[[#This Row],[RRP AUD$]]</f>
        <v>4848813.6887835376</v>
      </c>
      <c r="P782" s="57">
        <f>IF(EnergyDemand__2_18[[#This Row],[School Day]]="Y",EnergyDemand__2_18[[#This Row],[Demand]],NA())</f>
        <v>91280.024999999994</v>
      </c>
      <c r="Q782" s="57" t="e">
        <f>IF(EnergyDemand__2_18[[#This Row],[School Day]]="N",EnergyDemand__2_18[[#This Row],[Demand]],NA())</f>
        <v>#N/A</v>
      </c>
      <c r="R782" s="57" t="e">
        <f>IF(EnergyDemand__2_18[[#This Row],[Holiday]]="Y",EnergyDemand__2_18[[#This Row],[Demand]],NA())</f>
        <v>#N/A</v>
      </c>
      <c r="S7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83" spans="1:19" x14ac:dyDescent="0.3">
      <c r="A783" s="3">
        <v>42786</v>
      </c>
      <c r="B783" s="3" t="str">
        <f t="shared" si="12"/>
        <v>Q1-2017</v>
      </c>
      <c r="C783" t="s">
        <v>10</v>
      </c>
      <c r="D783">
        <v>9</v>
      </c>
      <c r="E783" t="s">
        <v>7</v>
      </c>
      <c r="F783">
        <v>2017</v>
      </c>
      <c r="G783">
        <v>11.6</v>
      </c>
      <c r="H783">
        <v>20.3</v>
      </c>
      <c r="I783">
        <v>22.4</v>
      </c>
      <c r="J783">
        <v>3.6</v>
      </c>
      <c r="K783" t="s">
        <v>22</v>
      </c>
      <c r="L783" t="s">
        <v>21</v>
      </c>
      <c r="M783" s="2">
        <v>105341.86500000001</v>
      </c>
      <c r="N783" s="4">
        <v>93.726701410000004</v>
      </c>
      <c r="O783" s="5">
        <f>EnergyDemand__2_18[[#This Row],[Demand]]*EnergyDemand__2_18[[#This Row],[RRP AUD$]]</f>
        <v>9873345.5268275309</v>
      </c>
      <c r="P783" s="57">
        <f>IF(EnergyDemand__2_18[[#This Row],[School Day]]="Y",EnergyDemand__2_18[[#This Row],[Demand]],NA())</f>
        <v>105341.86500000001</v>
      </c>
      <c r="Q783" s="57" t="e">
        <f>IF(EnergyDemand__2_18[[#This Row],[School Day]]="N",EnergyDemand__2_18[[#This Row],[Demand]],NA())</f>
        <v>#N/A</v>
      </c>
      <c r="R783" s="57" t="e">
        <f>IF(EnergyDemand__2_18[[#This Row],[Holiday]]="Y",EnergyDemand__2_18[[#This Row],[Demand]],NA())</f>
        <v>#N/A</v>
      </c>
      <c r="S783" s="57">
        <f>IF(AND( EnergyDemand__2_18[[#This Row],[Holiday]]="N", EnergyDemand__2_18[[#This Row],[Day ]] &lt;&gt; "Saturday", EnergyDemand__2_18[[#This Row],[Day ]] &lt;&gt; "Sunday"),EnergyDemand__2_18[[#This Row],[Demand]],NA())</f>
        <v>105341.86500000001</v>
      </c>
    </row>
    <row r="784" spans="1:19" x14ac:dyDescent="0.3">
      <c r="A784" s="3">
        <v>42787</v>
      </c>
      <c r="B784" s="3" t="str">
        <f t="shared" si="12"/>
        <v>Q1-2017</v>
      </c>
      <c r="C784" t="s">
        <v>10</v>
      </c>
      <c r="D784">
        <v>9</v>
      </c>
      <c r="E784" t="s">
        <v>8</v>
      </c>
      <c r="F784">
        <v>2017</v>
      </c>
      <c r="G784">
        <v>10.1</v>
      </c>
      <c r="H784">
        <v>24</v>
      </c>
      <c r="I784">
        <v>25</v>
      </c>
      <c r="J784">
        <v>0.2</v>
      </c>
      <c r="K784" t="s">
        <v>22</v>
      </c>
      <c r="L784" t="s">
        <v>21</v>
      </c>
      <c r="M784" s="2">
        <v>112351.47</v>
      </c>
      <c r="N784" s="4">
        <v>103.2484286</v>
      </c>
      <c r="O784" s="5">
        <f>EnergyDemand__2_18[[#This Row],[Demand]]*EnergyDemand__2_18[[#This Row],[RRP AUD$]]</f>
        <v>11600112.728400042</v>
      </c>
      <c r="P784" s="57">
        <f>IF(EnergyDemand__2_18[[#This Row],[School Day]]="Y",EnergyDemand__2_18[[#This Row],[Demand]],NA())</f>
        <v>112351.47</v>
      </c>
      <c r="Q784" s="57" t="e">
        <f>IF(EnergyDemand__2_18[[#This Row],[School Day]]="N",EnergyDemand__2_18[[#This Row],[Demand]],NA())</f>
        <v>#N/A</v>
      </c>
      <c r="R784" s="57" t="e">
        <f>IF(EnergyDemand__2_18[[#This Row],[Holiday]]="Y",EnergyDemand__2_18[[#This Row],[Demand]],NA())</f>
        <v>#N/A</v>
      </c>
      <c r="S784" s="57">
        <f>IF(AND( EnergyDemand__2_18[[#This Row],[Holiday]]="N", EnergyDemand__2_18[[#This Row],[Day ]] &lt;&gt; "Saturday", EnergyDemand__2_18[[#This Row],[Day ]] &lt;&gt; "Sunday"),EnergyDemand__2_18[[#This Row],[Demand]],NA())</f>
        <v>112351.47</v>
      </c>
    </row>
    <row r="785" spans="1:19" x14ac:dyDescent="0.3">
      <c r="A785" s="3">
        <v>42788</v>
      </c>
      <c r="B785" s="3" t="str">
        <f t="shared" si="12"/>
        <v>Q1-2017</v>
      </c>
      <c r="C785" t="s">
        <v>10</v>
      </c>
      <c r="D785">
        <v>9</v>
      </c>
      <c r="E785" t="s">
        <v>9</v>
      </c>
      <c r="F785">
        <v>2017</v>
      </c>
      <c r="G785">
        <v>12.8</v>
      </c>
      <c r="H785">
        <v>33.299999999999997</v>
      </c>
      <c r="I785">
        <v>23.1</v>
      </c>
      <c r="J785">
        <v>0</v>
      </c>
      <c r="K785" t="s">
        <v>22</v>
      </c>
      <c r="L785" t="s">
        <v>21</v>
      </c>
      <c r="M785" s="2">
        <v>116690.17</v>
      </c>
      <c r="N785" s="4">
        <v>78.057835249999997</v>
      </c>
      <c r="O785" s="5">
        <f>EnergyDemand__2_18[[#This Row],[Demand]]*EnergyDemand__2_18[[#This Row],[RRP AUD$]]</f>
        <v>9108582.0651544929</v>
      </c>
      <c r="P785" s="57">
        <f>IF(EnergyDemand__2_18[[#This Row],[School Day]]="Y",EnergyDemand__2_18[[#This Row],[Demand]],NA())</f>
        <v>116690.17</v>
      </c>
      <c r="Q785" s="57" t="e">
        <f>IF(EnergyDemand__2_18[[#This Row],[School Day]]="N",EnergyDemand__2_18[[#This Row],[Demand]],NA())</f>
        <v>#N/A</v>
      </c>
      <c r="R785" s="57" t="e">
        <f>IF(EnergyDemand__2_18[[#This Row],[Holiday]]="Y",EnergyDemand__2_18[[#This Row],[Demand]],NA())</f>
        <v>#N/A</v>
      </c>
      <c r="S785" s="57">
        <f>IF(AND( EnergyDemand__2_18[[#This Row],[Holiday]]="N", EnergyDemand__2_18[[#This Row],[Day ]] &lt;&gt; "Saturday", EnergyDemand__2_18[[#This Row],[Day ]] &lt;&gt; "Sunday"),EnergyDemand__2_18[[#This Row],[Demand]],NA())</f>
        <v>116690.17</v>
      </c>
    </row>
    <row r="786" spans="1:19" x14ac:dyDescent="0.3">
      <c r="A786" s="3">
        <v>42789</v>
      </c>
      <c r="B786" s="3" t="str">
        <f t="shared" si="12"/>
        <v>Q1-2017</v>
      </c>
      <c r="C786" t="s">
        <v>10</v>
      </c>
      <c r="D786">
        <v>9</v>
      </c>
      <c r="E786" t="s">
        <v>3</v>
      </c>
      <c r="F786">
        <v>2017</v>
      </c>
      <c r="G786">
        <v>15.9</v>
      </c>
      <c r="H786">
        <v>25</v>
      </c>
      <c r="I786">
        <v>23.5</v>
      </c>
      <c r="J786">
        <v>0</v>
      </c>
      <c r="K786" t="s">
        <v>22</v>
      </c>
      <c r="L786" t="s">
        <v>21</v>
      </c>
      <c r="M786" s="2">
        <v>117948.685</v>
      </c>
      <c r="N786" s="4">
        <v>102.3617733</v>
      </c>
      <c r="O786" s="5">
        <f>EnergyDemand__2_18[[#This Row],[Demand]]*EnergyDemand__2_18[[#This Row],[RRP AUD$]]</f>
        <v>12073436.55500311</v>
      </c>
      <c r="P786" s="57">
        <f>IF(EnergyDemand__2_18[[#This Row],[School Day]]="Y",EnergyDemand__2_18[[#This Row],[Demand]],NA())</f>
        <v>117948.685</v>
      </c>
      <c r="Q786" s="57" t="e">
        <f>IF(EnergyDemand__2_18[[#This Row],[School Day]]="N",EnergyDemand__2_18[[#This Row],[Demand]],NA())</f>
        <v>#N/A</v>
      </c>
      <c r="R786" s="57" t="e">
        <f>IF(EnergyDemand__2_18[[#This Row],[Holiday]]="Y",EnergyDemand__2_18[[#This Row],[Demand]],NA())</f>
        <v>#N/A</v>
      </c>
      <c r="S786" s="57">
        <f>IF(AND( EnergyDemand__2_18[[#This Row],[Holiday]]="N", EnergyDemand__2_18[[#This Row],[Day ]] &lt;&gt; "Saturday", EnergyDemand__2_18[[#This Row],[Day ]] &lt;&gt; "Sunday"),EnergyDemand__2_18[[#This Row],[Demand]],NA())</f>
        <v>117948.685</v>
      </c>
    </row>
    <row r="787" spans="1:19" x14ac:dyDescent="0.3">
      <c r="A787" s="3">
        <v>42790</v>
      </c>
      <c r="B787" s="3" t="str">
        <f t="shared" si="12"/>
        <v>Q1-2017</v>
      </c>
      <c r="C787" t="s">
        <v>10</v>
      </c>
      <c r="D787">
        <v>9</v>
      </c>
      <c r="E787" t="s">
        <v>4</v>
      </c>
      <c r="F787">
        <v>2017</v>
      </c>
      <c r="G787">
        <v>15.8</v>
      </c>
      <c r="H787">
        <v>20</v>
      </c>
      <c r="I787">
        <v>13.2</v>
      </c>
      <c r="J787">
        <v>1.4</v>
      </c>
      <c r="K787" t="s">
        <v>22</v>
      </c>
      <c r="L787" t="s">
        <v>21</v>
      </c>
      <c r="M787" s="2">
        <v>111229.52</v>
      </c>
      <c r="N787" s="4">
        <v>98.210797409999998</v>
      </c>
      <c r="O787" s="5">
        <f>EnergyDemand__2_18[[#This Row],[Demand]]*EnergyDemand__2_18[[#This Row],[RRP AUD$]]</f>
        <v>10923939.854731543</v>
      </c>
      <c r="P787" s="57">
        <f>IF(EnergyDemand__2_18[[#This Row],[School Day]]="Y",EnergyDemand__2_18[[#This Row],[Demand]],NA())</f>
        <v>111229.52</v>
      </c>
      <c r="Q787" s="57" t="e">
        <f>IF(EnergyDemand__2_18[[#This Row],[School Day]]="N",EnergyDemand__2_18[[#This Row],[Demand]],NA())</f>
        <v>#N/A</v>
      </c>
      <c r="R787" s="57" t="e">
        <f>IF(EnergyDemand__2_18[[#This Row],[Holiday]]="Y",EnergyDemand__2_18[[#This Row],[Demand]],NA())</f>
        <v>#N/A</v>
      </c>
      <c r="S787" s="57">
        <f>IF(AND( EnergyDemand__2_18[[#This Row],[Holiday]]="N", EnergyDemand__2_18[[#This Row],[Day ]] &lt;&gt; "Saturday", EnergyDemand__2_18[[#This Row],[Day ]] &lt;&gt; "Sunday"),EnergyDemand__2_18[[#This Row],[Demand]],NA())</f>
        <v>111229.52</v>
      </c>
    </row>
    <row r="788" spans="1:19" x14ac:dyDescent="0.3">
      <c r="A788" s="3">
        <v>42791</v>
      </c>
      <c r="B788" s="3" t="str">
        <f t="shared" si="12"/>
        <v>Q1-2017</v>
      </c>
      <c r="C788" t="s">
        <v>10</v>
      </c>
      <c r="D788">
        <v>9</v>
      </c>
      <c r="E788" t="s">
        <v>5</v>
      </c>
      <c r="F788">
        <v>2017</v>
      </c>
      <c r="G788">
        <v>13.7</v>
      </c>
      <c r="H788">
        <v>19.399999999999999</v>
      </c>
      <c r="I788">
        <v>23.9</v>
      </c>
      <c r="J788">
        <v>0</v>
      </c>
      <c r="K788" t="s">
        <v>22</v>
      </c>
      <c r="L788" t="s">
        <v>21</v>
      </c>
      <c r="M788" s="2">
        <v>95046.904999999999</v>
      </c>
      <c r="N788" s="4">
        <v>45.609290440000002</v>
      </c>
      <c r="O788" s="5">
        <f>EnergyDemand__2_18[[#This Row],[Demand]]*EnergyDemand__2_18[[#This Row],[RRP AUD$]]</f>
        <v>4335021.8955680886</v>
      </c>
      <c r="P788" s="57">
        <f>IF(EnergyDemand__2_18[[#This Row],[School Day]]="Y",EnergyDemand__2_18[[#This Row],[Demand]],NA())</f>
        <v>95046.904999999999</v>
      </c>
      <c r="Q788" s="57" t="e">
        <f>IF(EnergyDemand__2_18[[#This Row],[School Day]]="N",EnergyDemand__2_18[[#This Row],[Demand]],NA())</f>
        <v>#N/A</v>
      </c>
      <c r="R788" s="57" t="e">
        <f>IF(EnergyDemand__2_18[[#This Row],[Holiday]]="Y",EnergyDemand__2_18[[#This Row],[Demand]],NA())</f>
        <v>#N/A</v>
      </c>
      <c r="S7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89" spans="1:19" x14ac:dyDescent="0.3">
      <c r="A789" s="3">
        <v>42792</v>
      </c>
      <c r="B789" s="3" t="str">
        <f t="shared" si="12"/>
        <v>Q1-2017</v>
      </c>
      <c r="C789" t="s">
        <v>10</v>
      </c>
      <c r="D789">
        <v>9</v>
      </c>
      <c r="E789" t="s">
        <v>6</v>
      </c>
      <c r="F789">
        <v>2017</v>
      </c>
      <c r="G789">
        <v>13.2</v>
      </c>
      <c r="H789">
        <v>29.8</v>
      </c>
      <c r="I789">
        <v>24.2</v>
      </c>
      <c r="J789">
        <v>0</v>
      </c>
      <c r="K789" t="s">
        <v>22</v>
      </c>
      <c r="L789" t="s">
        <v>21</v>
      </c>
      <c r="M789" s="2">
        <v>100495.61500000001</v>
      </c>
      <c r="N789" s="4">
        <v>56.026420170000002</v>
      </c>
      <c r="O789" s="5">
        <f>EnergyDemand__2_18[[#This Row],[Demand]]*EnergyDemand__2_18[[#This Row],[RRP AUD$]]</f>
        <v>5630409.5512325549</v>
      </c>
      <c r="P789" s="57">
        <f>IF(EnergyDemand__2_18[[#This Row],[School Day]]="Y",EnergyDemand__2_18[[#This Row],[Demand]],NA())</f>
        <v>100495.61500000001</v>
      </c>
      <c r="Q789" s="57" t="e">
        <f>IF(EnergyDemand__2_18[[#This Row],[School Day]]="N",EnergyDemand__2_18[[#This Row],[Demand]],NA())</f>
        <v>#N/A</v>
      </c>
      <c r="R789" s="57" t="e">
        <f>IF(EnergyDemand__2_18[[#This Row],[Holiday]]="Y",EnergyDemand__2_18[[#This Row],[Demand]],NA())</f>
        <v>#N/A</v>
      </c>
      <c r="S7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90" spans="1:19" x14ac:dyDescent="0.3">
      <c r="A790" s="3">
        <v>42793</v>
      </c>
      <c r="B790" s="3" t="str">
        <f t="shared" si="12"/>
        <v>Q1-2017</v>
      </c>
      <c r="C790" t="s">
        <v>10</v>
      </c>
      <c r="D790">
        <v>10</v>
      </c>
      <c r="E790" t="s">
        <v>7</v>
      </c>
      <c r="F790">
        <v>2017</v>
      </c>
      <c r="G790">
        <v>15.6</v>
      </c>
      <c r="H790">
        <v>33.1</v>
      </c>
      <c r="I790">
        <v>23.9</v>
      </c>
      <c r="J790">
        <v>0</v>
      </c>
      <c r="K790" t="s">
        <v>22</v>
      </c>
      <c r="L790" t="s">
        <v>21</v>
      </c>
      <c r="M790" s="2">
        <v>131090.77499999999</v>
      </c>
      <c r="N790" s="4">
        <v>96.550071590000002</v>
      </c>
      <c r="O790" s="5">
        <f>EnergyDemand__2_18[[#This Row],[Demand]]*EnergyDemand__2_18[[#This Row],[RRP AUD$]]</f>
        <v>12656823.711038582</v>
      </c>
      <c r="P790" s="57">
        <f>IF(EnergyDemand__2_18[[#This Row],[School Day]]="Y",EnergyDemand__2_18[[#This Row],[Demand]],NA())</f>
        <v>131090.77499999999</v>
      </c>
      <c r="Q790" s="57" t="e">
        <f>IF(EnergyDemand__2_18[[#This Row],[School Day]]="N",EnergyDemand__2_18[[#This Row],[Demand]],NA())</f>
        <v>#N/A</v>
      </c>
      <c r="R790" s="57" t="e">
        <f>IF(EnergyDemand__2_18[[#This Row],[Holiday]]="Y",EnergyDemand__2_18[[#This Row],[Demand]],NA())</f>
        <v>#N/A</v>
      </c>
      <c r="S790" s="57">
        <f>IF(AND( EnergyDemand__2_18[[#This Row],[Holiday]]="N", EnergyDemand__2_18[[#This Row],[Day ]] &lt;&gt; "Saturday", EnergyDemand__2_18[[#This Row],[Day ]] &lt;&gt; "Sunday"),EnergyDemand__2_18[[#This Row],[Demand]],NA())</f>
        <v>131090.77499999999</v>
      </c>
    </row>
    <row r="791" spans="1:19" x14ac:dyDescent="0.3">
      <c r="A791" s="3">
        <v>42794</v>
      </c>
      <c r="B791" s="3" t="str">
        <f t="shared" si="12"/>
        <v>Q1-2017</v>
      </c>
      <c r="C791" t="s">
        <v>10</v>
      </c>
      <c r="D791">
        <v>10</v>
      </c>
      <c r="E791" t="s">
        <v>8</v>
      </c>
      <c r="F791">
        <v>2017</v>
      </c>
      <c r="G791">
        <v>17.3</v>
      </c>
      <c r="H791">
        <v>33.6</v>
      </c>
      <c r="I791">
        <v>23.6</v>
      </c>
      <c r="J791">
        <v>0</v>
      </c>
      <c r="K791" t="s">
        <v>22</v>
      </c>
      <c r="L791" t="s">
        <v>21</v>
      </c>
      <c r="M791" s="2">
        <v>140167.5</v>
      </c>
      <c r="N791" s="4">
        <v>99.945639459999995</v>
      </c>
      <c r="O791" s="5">
        <f>EnergyDemand__2_18[[#This Row],[Demand]]*EnergyDemand__2_18[[#This Row],[RRP AUD$]]</f>
        <v>14009130.41900955</v>
      </c>
      <c r="P791" s="57">
        <f>IF(EnergyDemand__2_18[[#This Row],[School Day]]="Y",EnergyDemand__2_18[[#This Row],[Demand]],NA())</f>
        <v>140167.5</v>
      </c>
      <c r="Q791" s="57" t="e">
        <f>IF(EnergyDemand__2_18[[#This Row],[School Day]]="N",EnergyDemand__2_18[[#This Row],[Demand]],NA())</f>
        <v>#N/A</v>
      </c>
      <c r="R791" s="57" t="e">
        <f>IF(EnergyDemand__2_18[[#This Row],[Holiday]]="Y",EnergyDemand__2_18[[#This Row],[Demand]],NA())</f>
        <v>#N/A</v>
      </c>
      <c r="S791" s="57">
        <f>IF(AND( EnergyDemand__2_18[[#This Row],[Holiday]]="N", EnergyDemand__2_18[[#This Row],[Day ]] &lt;&gt; "Saturday", EnergyDemand__2_18[[#This Row],[Day ]] &lt;&gt; "Sunday"),EnergyDemand__2_18[[#This Row],[Demand]],NA())</f>
        <v>140167.5</v>
      </c>
    </row>
    <row r="792" spans="1:19" x14ac:dyDescent="0.3">
      <c r="A792" s="3">
        <v>42795</v>
      </c>
      <c r="B792" s="3" t="str">
        <f t="shared" si="12"/>
        <v>Q1-2017</v>
      </c>
      <c r="C792" t="s">
        <v>11</v>
      </c>
      <c r="D792">
        <v>10</v>
      </c>
      <c r="E792" t="s">
        <v>9</v>
      </c>
      <c r="F792">
        <v>2017</v>
      </c>
      <c r="G792">
        <v>16.600000000000001</v>
      </c>
      <c r="H792">
        <v>30.5</v>
      </c>
      <c r="I792">
        <v>23.7</v>
      </c>
      <c r="J792">
        <v>0</v>
      </c>
      <c r="K792" t="s">
        <v>22</v>
      </c>
      <c r="L792" t="s">
        <v>21</v>
      </c>
      <c r="M792" s="2">
        <v>137291.97</v>
      </c>
      <c r="N792" s="4">
        <v>86.003999010000001</v>
      </c>
      <c r="O792" s="5">
        <f>EnergyDemand__2_18[[#This Row],[Demand]]*EnergyDemand__2_18[[#This Row],[RRP AUD$]]</f>
        <v>11807658.451960949</v>
      </c>
      <c r="P792" s="57">
        <f>IF(EnergyDemand__2_18[[#This Row],[School Day]]="Y",EnergyDemand__2_18[[#This Row],[Demand]],NA())</f>
        <v>137291.97</v>
      </c>
      <c r="Q792" s="57" t="e">
        <f>IF(EnergyDemand__2_18[[#This Row],[School Day]]="N",EnergyDemand__2_18[[#This Row],[Demand]],NA())</f>
        <v>#N/A</v>
      </c>
      <c r="R792" s="57" t="e">
        <f>IF(EnergyDemand__2_18[[#This Row],[Holiday]]="Y",EnergyDemand__2_18[[#This Row],[Demand]],NA())</f>
        <v>#N/A</v>
      </c>
      <c r="S792" s="57">
        <f>IF(AND( EnergyDemand__2_18[[#This Row],[Holiday]]="N", EnergyDemand__2_18[[#This Row],[Day ]] &lt;&gt; "Saturday", EnergyDemand__2_18[[#This Row],[Day ]] &lt;&gt; "Sunday"),EnergyDemand__2_18[[#This Row],[Demand]],NA())</f>
        <v>137291.97</v>
      </c>
    </row>
    <row r="793" spans="1:19" x14ac:dyDescent="0.3">
      <c r="A793" s="3">
        <v>42796</v>
      </c>
      <c r="B793" s="3" t="str">
        <f t="shared" si="12"/>
        <v>Q1-2017</v>
      </c>
      <c r="C793" t="s">
        <v>11</v>
      </c>
      <c r="D793">
        <v>10</v>
      </c>
      <c r="E793" t="s">
        <v>3</v>
      </c>
      <c r="F793">
        <v>2017</v>
      </c>
      <c r="G793">
        <v>17.7</v>
      </c>
      <c r="H793">
        <v>23.3</v>
      </c>
      <c r="I793">
        <v>22</v>
      </c>
      <c r="J793">
        <v>0</v>
      </c>
      <c r="K793" t="s">
        <v>22</v>
      </c>
      <c r="L793" t="s">
        <v>21</v>
      </c>
      <c r="M793" s="2">
        <v>127633.27499999999</v>
      </c>
      <c r="N793" s="4">
        <v>85.498445459999999</v>
      </c>
      <c r="O793" s="5">
        <f>EnergyDemand__2_18[[#This Row],[Demand]]*EnergyDemand__2_18[[#This Row],[RRP AUD$]]</f>
        <v>10912446.60146868</v>
      </c>
      <c r="P793" s="57">
        <f>IF(EnergyDemand__2_18[[#This Row],[School Day]]="Y",EnergyDemand__2_18[[#This Row],[Demand]],NA())</f>
        <v>127633.27499999999</v>
      </c>
      <c r="Q793" s="57" t="e">
        <f>IF(EnergyDemand__2_18[[#This Row],[School Day]]="N",EnergyDemand__2_18[[#This Row],[Demand]],NA())</f>
        <v>#N/A</v>
      </c>
      <c r="R793" s="57" t="e">
        <f>IF(EnergyDemand__2_18[[#This Row],[Holiday]]="Y",EnergyDemand__2_18[[#This Row],[Demand]],NA())</f>
        <v>#N/A</v>
      </c>
      <c r="S793" s="57">
        <f>IF(AND( EnergyDemand__2_18[[#This Row],[Holiday]]="N", EnergyDemand__2_18[[#This Row],[Day ]] &lt;&gt; "Saturday", EnergyDemand__2_18[[#This Row],[Day ]] &lt;&gt; "Sunday"),EnergyDemand__2_18[[#This Row],[Demand]],NA())</f>
        <v>127633.27499999999</v>
      </c>
    </row>
    <row r="794" spans="1:19" x14ac:dyDescent="0.3">
      <c r="A794" s="3">
        <v>42797</v>
      </c>
      <c r="B794" s="3" t="str">
        <f t="shared" si="12"/>
        <v>Q1-2017</v>
      </c>
      <c r="C794" t="s">
        <v>11</v>
      </c>
      <c r="D794">
        <v>10</v>
      </c>
      <c r="E794" t="s">
        <v>4</v>
      </c>
      <c r="F794">
        <v>2017</v>
      </c>
      <c r="G794">
        <v>18.100000000000001</v>
      </c>
      <c r="H794">
        <v>28.6</v>
      </c>
      <c r="I794">
        <v>18.100000000000001</v>
      </c>
      <c r="J794">
        <v>0</v>
      </c>
      <c r="K794" t="s">
        <v>22</v>
      </c>
      <c r="L794" t="s">
        <v>21</v>
      </c>
      <c r="M794" s="2">
        <v>124311.33</v>
      </c>
      <c r="N794" s="4">
        <v>73.929299439999994</v>
      </c>
      <c r="O794" s="5">
        <f>EnergyDemand__2_18[[#This Row],[Demand]]*EnergyDemand__2_18[[#This Row],[RRP AUD$]]</f>
        <v>9190249.539354654</v>
      </c>
      <c r="P794" s="57">
        <f>IF(EnergyDemand__2_18[[#This Row],[School Day]]="Y",EnergyDemand__2_18[[#This Row],[Demand]],NA())</f>
        <v>124311.33</v>
      </c>
      <c r="Q794" s="57" t="e">
        <f>IF(EnergyDemand__2_18[[#This Row],[School Day]]="N",EnergyDemand__2_18[[#This Row],[Demand]],NA())</f>
        <v>#N/A</v>
      </c>
      <c r="R794" s="57" t="e">
        <f>IF(EnergyDemand__2_18[[#This Row],[Holiday]]="Y",EnergyDemand__2_18[[#This Row],[Demand]],NA())</f>
        <v>#N/A</v>
      </c>
      <c r="S794" s="57">
        <f>IF(AND( EnergyDemand__2_18[[#This Row],[Holiday]]="N", EnergyDemand__2_18[[#This Row],[Day ]] &lt;&gt; "Saturday", EnergyDemand__2_18[[#This Row],[Day ]] &lt;&gt; "Sunday"),EnergyDemand__2_18[[#This Row],[Demand]],NA())</f>
        <v>124311.33</v>
      </c>
    </row>
    <row r="795" spans="1:19" x14ac:dyDescent="0.3">
      <c r="A795" s="3">
        <v>42798</v>
      </c>
      <c r="B795" s="3" t="str">
        <f t="shared" si="12"/>
        <v>Q1-2017</v>
      </c>
      <c r="C795" t="s">
        <v>11</v>
      </c>
      <c r="D795">
        <v>10</v>
      </c>
      <c r="E795" t="s">
        <v>5</v>
      </c>
      <c r="F795">
        <v>2017</v>
      </c>
      <c r="G795">
        <v>16.100000000000001</v>
      </c>
      <c r="H795">
        <v>27.4</v>
      </c>
      <c r="I795">
        <v>23</v>
      </c>
      <c r="J795">
        <v>0</v>
      </c>
      <c r="K795" t="s">
        <v>22</v>
      </c>
      <c r="L795" t="s">
        <v>21</v>
      </c>
      <c r="M795" s="2">
        <v>116083.295</v>
      </c>
      <c r="N795" s="4">
        <v>77.595643690000003</v>
      </c>
      <c r="O795" s="5">
        <f>EnergyDemand__2_18[[#This Row],[Demand]]*EnergyDemand__2_18[[#This Row],[RRP AUD$]]</f>
        <v>9007557.9971811585</v>
      </c>
      <c r="P795" s="57">
        <f>IF(EnergyDemand__2_18[[#This Row],[School Day]]="Y",EnergyDemand__2_18[[#This Row],[Demand]],NA())</f>
        <v>116083.295</v>
      </c>
      <c r="Q795" s="57" t="e">
        <f>IF(EnergyDemand__2_18[[#This Row],[School Day]]="N",EnergyDemand__2_18[[#This Row],[Demand]],NA())</f>
        <v>#N/A</v>
      </c>
      <c r="R795" s="57" t="e">
        <f>IF(EnergyDemand__2_18[[#This Row],[Holiday]]="Y",EnergyDemand__2_18[[#This Row],[Demand]],NA())</f>
        <v>#N/A</v>
      </c>
      <c r="S7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96" spans="1:19" x14ac:dyDescent="0.3">
      <c r="A796" s="3">
        <v>42799</v>
      </c>
      <c r="B796" s="3" t="str">
        <f t="shared" si="12"/>
        <v>Q1-2017</v>
      </c>
      <c r="C796" t="s">
        <v>11</v>
      </c>
      <c r="D796">
        <v>10</v>
      </c>
      <c r="E796" t="s">
        <v>6</v>
      </c>
      <c r="F796">
        <v>2017</v>
      </c>
      <c r="G796">
        <v>17.600000000000001</v>
      </c>
      <c r="H796">
        <v>25.4</v>
      </c>
      <c r="I796">
        <v>16.8</v>
      </c>
      <c r="J796">
        <v>0.2</v>
      </c>
      <c r="K796" t="s">
        <v>22</v>
      </c>
      <c r="L796" t="s">
        <v>21</v>
      </c>
      <c r="M796" s="2">
        <v>103539.02</v>
      </c>
      <c r="N796" s="4">
        <v>45.460745699999997</v>
      </c>
      <c r="O796" s="5">
        <f>EnergyDemand__2_18[[#This Row],[Demand]]*EnergyDemand__2_18[[#This Row],[RRP AUD$]]</f>
        <v>4706961.0582472142</v>
      </c>
      <c r="P796" s="57">
        <f>IF(EnergyDemand__2_18[[#This Row],[School Day]]="Y",EnergyDemand__2_18[[#This Row],[Demand]],NA())</f>
        <v>103539.02</v>
      </c>
      <c r="Q796" s="57" t="e">
        <f>IF(EnergyDemand__2_18[[#This Row],[School Day]]="N",EnergyDemand__2_18[[#This Row],[Demand]],NA())</f>
        <v>#N/A</v>
      </c>
      <c r="R796" s="57" t="e">
        <f>IF(EnergyDemand__2_18[[#This Row],[Holiday]]="Y",EnergyDemand__2_18[[#This Row],[Demand]],NA())</f>
        <v>#N/A</v>
      </c>
      <c r="S7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797" spans="1:19" x14ac:dyDescent="0.3">
      <c r="A797" s="3">
        <v>42800</v>
      </c>
      <c r="B797" s="3" t="str">
        <f t="shared" si="12"/>
        <v>Q1-2017</v>
      </c>
      <c r="C797" t="s">
        <v>11</v>
      </c>
      <c r="D797">
        <v>11</v>
      </c>
      <c r="E797" t="s">
        <v>7</v>
      </c>
      <c r="F797">
        <v>2017</v>
      </c>
      <c r="G797">
        <v>17.7</v>
      </c>
      <c r="H797">
        <v>27.4</v>
      </c>
      <c r="I797">
        <v>22.3</v>
      </c>
      <c r="J797">
        <v>0</v>
      </c>
      <c r="K797" t="s">
        <v>22</v>
      </c>
      <c r="L797" t="s">
        <v>21</v>
      </c>
      <c r="M797" s="2">
        <v>116447.855</v>
      </c>
      <c r="N797" s="4">
        <v>56.634147380000002</v>
      </c>
      <c r="O797" s="5">
        <f>EnergyDemand__2_18[[#This Row],[Demand]]*EnergyDemand__2_18[[#This Row],[RRP AUD$]]</f>
        <v>6594924.9821548695</v>
      </c>
      <c r="P797" s="57">
        <f>IF(EnergyDemand__2_18[[#This Row],[School Day]]="Y",EnergyDemand__2_18[[#This Row],[Demand]],NA())</f>
        <v>116447.855</v>
      </c>
      <c r="Q797" s="57" t="e">
        <f>IF(EnergyDemand__2_18[[#This Row],[School Day]]="N",EnergyDemand__2_18[[#This Row],[Demand]],NA())</f>
        <v>#N/A</v>
      </c>
      <c r="R797" s="57" t="e">
        <f>IF(EnergyDemand__2_18[[#This Row],[Holiday]]="Y",EnergyDemand__2_18[[#This Row],[Demand]],NA())</f>
        <v>#N/A</v>
      </c>
      <c r="S797" s="57">
        <f>IF(AND( EnergyDemand__2_18[[#This Row],[Holiday]]="N", EnergyDemand__2_18[[#This Row],[Day ]] &lt;&gt; "Saturday", EnergyDemand__2_18[[#This Row],[Day ]] &lt;&gt; "Sunday"),EnergyDemand__2_18[[#This Row],[Demand]],NA())</f>
        <v>116447.855</v>
      </c>
    </row>
    <row r="798" spans="1:19" x14ac:dyDescent="0.3">
      <c r="A798" s="3">
        <v>42801</v>
      </c>
      <c r="B798" s="3" t="str">
        <f t="shared" si="12"/>
        <v>Q1-2017</v>
      </c>
      <c r="C798" t="s">
        <v>11</v>
      </c>
      <c r="D798">
        <v>11</v>
      </c>
      <c r="E798" t="s">
        <v>8</v>
      </c>
      <c r="F798">
        <v>2017</v>
      </c>
      <c r="G798">
        <v>15</v>
      </c>
      <c r="H798">
        <v>28.2</v>
      </c>
      <c r="I798">
        <v>22.4</v>
      </c>
      <c r="J798">
        <v>0</v>
      </c>
      <c r="K798" t="s">
        <v>22</v>
      </c>
      <c r="L798" t="s">
        <v>21</v>
      </c>
      <c r="M798" s="2">
        <v>117931.46</v>
      </c>
      <c r="N798" s="4">
        <v>57.516139000000003</v>
      </c>
      <c r="O798" s="5">
        <f>EnergyDemand__2_18[[#This Row],[Demand]]*EnergyDemand__2_18[[#This Row],[RRP AUD$]]</f>
        <v>6782962.2458329406</v>
      </c>
      <c r="P798" s="57">
        <f>IF(EnergyDemand__2_18[[#This Row],[School Day]]="Y",EnergyDemand__2_18[[#This Row],[Demand]],NA())</f>
        <v>117931.46</v>
      </c>
      <c r="Q798" s="57" t="e">
        <f>IF(EnergyDemand__2_18[[#This Row],[School Day]]="N",EnergyDemand__2_18[[#This Row],[Demand]],NA())</f>
        <v>#N/A</v>
      </c>
      <c r="R798" s="57" t="e">
        <f>IF(EnergyDemand__2_18[[#This Row],[Holiday]]="Y",EnergyDemand__2_18[[#This Row],[Demand]],NA())</f>
        <v>#N/A</v>
      </c>
      <c r="S798" s="57">
        <f>IF(AND( EnergyDemand__2_18[[#This Row],[Holiday]]="N", EnergyDemand__2_18[[#This Row],[Day ]] &lt;&gt; "Saturday", EnergyDemand__2_18[[#This Row],[Day ]] &lt;&gt; "Sunday"),EnergyDemand__2_18[[#This Row],[Demand]],NA())</f>
        <v>117931.46</v>
      </c>
    </row>
    <row r="799" spans="1:19" x14ac:dyDescent="0.3">
      <c r="A799" s="3">
        <v>42802</v>
      </c>
      <c r="B799" s="3" t="str">
        <f t="shared" si="12"/>
        <v>Q1-2017</v>
      </c>
      <c r="C799" t="s">
        <v>11</v>
      </c>
      <c r="D799">
        <v>11</v>
      </c>
      <c r="E799" t="s">
        <v>9</v>
      </c>
      <c r="F799">
        <v>2017</v>
      </c>
      <c r="G799">
        <v>14.2</v>
      </c>
      <c r="H799">
        <v>31.5</v>
      </c>
      <c r="I799">
        <v>22.1</v>
      </c>
      <c r="J799">
        <v>0</v>
      </c>
      <c r="K799" t="s">
        <v>22</v>
      </c>
      <c r="L799" t="s">
        <v>21</v>
      </c>
      <c r="M799" s="2">
        <v>124370.765</v>
      </c>
      <c r="N799" s="4">
        <v>73.923132069999994</v>
      </c>
      <c r="O799" s="5">
        <f>EnergyDemand__2_18[[#This Row],[Demand]]*EnergyDemand__2_18[[#This Row],[RRP AUD$]]</f>
        <v>9193876.4867419321</v>
      </c>
      <c r="P799" s="57">
        <f>IF(EnergyDemand__2_18[[#This Row],[School Day]]="Y",EnergyDemand__2_18[[#This Row],[Demand]],NA())</f>
        <v>124370.765</v>
      </c>
      <c r="Q799" s="57" t="e">
        <f>IF(EnergyDemand__2_18[[#This Row],[School Day]]="N",EnergyDemand__2_18[[#This Row],[Demand]],NA())</f>
        <v>#N/A</v>
      </c>
      <c r="R799" s="57" t="e">
        <f>IF(EnergyDemand__2_18[[#This Row],[Holiday]]="Y",EnergyDemand__2_18[[#This Row],[Demand]],NA())</f>
        <v>#N/A</v>
      </c>
      <c r="S799" s="57">
        <f>IF(AND( EnergyDemand__2_18[[#This Row],[Holiday]]="N", EnergyDemand__2_18[[#This Row],[Day ]] &lt;&gt; "Saturday", EnergyDemand__2_18[[#This Row],[Day ]] &lt;&gt; "Sunday"),EnergyDemand__2_18[[#This Row],[Demand]],NA())</f>
        <v>124370.765</v>
      </c>
    </row>
    <row r="800" spans="1:19" x14ac:dyDescent="0.3">
      <c r="A800" s="3">
        <v>42803</v>
      </c>
      <c r="B800" s="3" t="str">
        <f t="shared" si="12"/>
        <v>Q1-2017</v>
      </c>
      <c r="C800" t="s">
        <v>11</v>
      </c>
      <c r="D800">
        <v>11</v>
      </c>
      <c r="E800" t="s">
        <v>3</v>
      </c>
      <c r="F800">
        <v>2017</v>
      </c>
      <c r="G800">
        <v>15</v>
      </c>
      <c r="H800">
        <v>32.299999999999997</v>
      </c>
      <c r="I800">
        <v>21.1</v>
      </c>
      <c r="J800">
        <v>0</v>
      </c>
      <c r="K800" t="s">
        <v>22</v>
      </c>
      <c r="L800" t="s">
        <v>21</v>
      </c>
      <c r="M800" s="2">
        <v>129649.25</v>
      </c>
      <c r="N800" s="4">
        <v>83.889686549999993</v>
      </c>
      <c r="O800" s="5">
        <f>EnergyDemand__2_18[[#This Row],[Demand]]*EnergyDemand__2_18[[#This Row],[RRP AUD$]]</f>
        <v>10876234.943942586</v>
      </c>
      <c r="P800" s="57">
        <f>IF(EnergyDemand__2_18[[#This Row],[School Day]]="Y",EnergyDemand__2_18[[#This Row],[Demand]],NA())</f>
        <v>129649.25</v>
      </c>
      <c r="Q800" s="57" t="e">
        <f>IF(EnergyDemand__2_18[[#This Row],[School Day]]="N",EnergyDemand__2_18[[#This Row],[Demand]],NA())</f>
        <v>#N/A</v>
      </c>
      <c r="R800" s="57" t="e">
        <f>IF(EnergyDemand__2_18[[#This Row],[Holiday]]="Y",EnergyDemand__2_18[[#This Row],[Demand]],NA())</f>
        <v>#N/A</v>
      </c>
      <c r="S800" s="57">
        <f>IF(AND( EnergyDemand__2_18[[#This Row],[Holiday]]="N", EnergyDemand__2_18[[#This Row],[Day ]] &lt;&gt; "Saturday", EnergyDemand__2_18[[#This Row],[Day ]] &lt;&gt; "Sunday"),EnergyDemand__2_18[[#This Row],[Demand]],NA())</f>
        <v>129649.25</v>
      </c>
    </row>
    <row r="801" spans="1:19" x14ac:dyDescent="0.3">
      <c r="A801" s="3">
        <v>42804</v>
      </c>
      <c r="B801" s="3" t="str">
        <f t="shared" si="12"/>
        <v>Q1-2017</v>
      </c>
      <c r="C801" t="s">
        <v>11</v>
      </c>
      <c r="D801">
        <v>11</v>
      </c>
      <c r="E801" t="s">
        <v>4</v>
      </c>
      <c r="F801">
        <v>2017</v>
      </c>
      <c r="G801">
        <v>18.5</v>
      </c>
      <c r="H801">
        <v>23.8</v>
      </c>
      <c r="I801">
        <v>19.399999999999999</v>
      </c>
      <c r="J801">
        <v>0</v>
      </c>
      <c r="K801" t="s">
        <v>22</v>
      </c>
      <c r="L801" t="s">
        <v>21</v>
      </c>
      <c r="M801" s="2">
        <v>125346.075</v>
      </c>
      <c r="N801" s="4">
        <v>82.034537619999995</v>
      </c>
      <c r="O801" s="5">
        <f>EnergyDemand__2_18[[#This Row],[Demand]]*EnergyDemand__2_18[[#This Row],[RRP AUD$]]</f>
        <v>10282707.305106841</v>
      </c>
      <c r="P801" s="57">
        <f>IF(EnergyDemand__2_18[[#This Row],[School Day]]="Y",EnergyDemand__2_18[[#This Row],[Demand]],NA())</f>
        <v>125346.075</v>
      </c>
      <c r="Q801" s="57" t="e">
        <f>IF(EnergyDemand__2_18[[#This Row],[School Day]]="N",EnergyDemand__2_18[[#This Row],[Demand]],NA())</f>
        <v>#N/A</v>
      </c>
      <c r="R801" s="57" t="e">
        <f>IF(EnergyDemand__2_18[[#This Row],[Holiday]]="Y",EnergyDemand__2_18[[#This Row],[Demand]],NA())</f>
        <v>#N/A</v>
      </c>
      <c r="S801" s="57">
        <f>IF(AND( EnergyDemand__2_18[[#This Row],[Holiday]]="N", EnergyDemand__2_18[[#This Row],[Day ]] &lt;&gt; "Saturday", EnergyDemand__2_18[[#This Row],[Day ]] &lt;&gt; "Sunday"),EnergyDemand__2_18[[#This Row],[Demand]],NA())</f>
        <v>125346.075</v>
      </c>
    </row>
    <row r="802" spans="1:19" x14ac:dyDescent="0.3">
      <c r="A802" s="3">
        <v>42805</v>
      </c>
      <c r="B802" s="3" t="str">
        <f t="shared" si="12"/>
        <v>Q1-2017</v>
      </c>
      <c r="C802" t="s">
        <v>11</v>
      </c>
      <c r="D802">
        <v>11</v>
      </c>
      <c r="E802" t="s">
        <v>5</v>
      </c>
      <c r="F802">
        <v>2017</v>
      </c>
      <c r="G802">
        <v>18</v>
      </c>
      <c r="H802">
        <v>26.4</v>
      </c>
      <c r="I802">
        <v>13.9</v>
      </c>
      <c r="J802">
        <v>0</v>
      </c>
      <c r="K802" t="s">
        <v>22</v>
      </c>
      <c r="L802" t="s">
        <v>21</v>
      </c>
      <c r="M802" s="2">
        <v>108816.81</v>
      </c>
      <c r="N802" s="4">
        <v>50.762326090000002</v>
      </c>
      <c r="O802" s="5">
        <f>EnergyDemand__2_18[[#This Row],[Demand]]*EnergyDemand__2_18[[#This Row],[RRP AUD$]]</f>
        <v>5523794.3932935726</v>
      </c>
      <c r="P802" s="57">
        <f>IF(EnergyDemand__2_18[[#This Row],[School Day]]="Y",EnergyDemand__2_18[[#This Row],[Demand]],NA())</f>
        <v>108816.81</v>
      </c>
      <c r="Q802" s="57" t="e">
        <f>IF(EnergyDemand__2_18[[#This Row],[School Day]]="N",EnergyDemand__2_18[[#This Row],[Demand]],NA())</f>
        <v>#N/A</v>
      </c>
      <c r="R802" s="57" t="e">
        <f>IF(EnergyDemand__2_18[[#This Row],[Holiday]]="Y",EnergyDemand__2_18[[#This Row],[Demand]],NA())</f>
        <v>#N/A</v>
      </c>
      <c r="S8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03" spans="1:19" x14ac:dyDescent="0.3">
      <c r="A803" s="3">
        <v>42806</v>
      </c>
      <c r="B803" s="3" t="str">
        <f t="shared" si="12"/>
        <v>Q1-2017</v>
      </c>
      <c r="C803" t="s">
        <v>11</v>
      </c>
      <c r="D803">
        <v>11</v>
      </c>
      <c r="E803" t="s">
        <v>6</v>
      </c>
      <c r="F803">
        <v>2017</v>
      </c>
      <c r="G803">
        <v>17.899999999999999</v>
      </c>
      <c r="H803">
        <v>27.1</v>
      </c>
      <c r="I803">
        <v>19.600000000000001</v>
      </c>
      <c r="J803">
        <v>0</v>
      </c>
      <c r="K803" t="s">
        <v>22</v>
      </c>
      <c r="L803" t="s">
        <v>21</v>
      </c>
      <c r="M803" s="2">
        <v>102617.51</v>
      </c>
      <c r="N803" s="4">
        <v>42.480560560000001</v>
      </c>
      <c r="O803" s="5">
        <f>EnergyDemand__2_18[[#This Row],[Demand]]*EnergyDemand__2_18[[#This Row],[RRP AUD$]]</f>
        <v>4359249.3480714057</v>
      </c>
      <c r="P803" s="57">
        <f>IF(EnergyDemand__2_18[[#This Row],[School Day]]="Y",EnergyDemand__2_18[[#This Row],[Demand]],NA())</f>
        <v>102617.51</v>
      </c>
      <c r="Q803" s="57" t="e">
        <f>IF(EnergyDemand__2_18[[#This Row],[School Day]]="N",EnergyDemand__2_18[[#This Row],[Demand]],NA())</f>
        <v>#N/A</v>
      </c>
      <c r="R803" s="57" t="e">
        <f>IF(EnergyDemand__2_18[[#This Row],[Holiday]]="Y",EnergyDemand__2_18[[#This Row],[Demand]],NA())</f>
        <v>#N/A</v>
      </c>
      <c r="S8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04" spans="1:19" x14ac:dyDescent="0.3">
      <c r="A804" s="3">
        <v>42807</v>
      </c>
      <c r="B804" s="3" t="str">
        <f t="shared" si="12"/>
        <v>Q1-2017</v>
      </c>
      <c r="C804" t="s">
        <v>11</v>
      </c>
      <c r="D804">
        <v>12</v>
      </c>
      <c r="E804" t="s">
        <v>7</v>
      </c>
      <c r="F804">
        <v>2017</v>
      </c>
      <c r="G804">
        <v>15.7</v>
      </c>
      <c r="H804">
        <v>24.3</v>
      </c>
      <c r="I804">
        <v>20.7</v>
      </c>
      <c r="J804">
        <v>0.2</v>
      </c>
      <c r="K804" t="s">
        <v>22</v>
      </c>
      <c r="L804" t="s">
        <v>22</v>
      </c>
      <c r="M804" s="2">
        <v>104468.9</v>
      </c>
      <c r="N804" s="4">
        <v>66.843722060000005</v>
      </c>
      <c r="O804" s="5">
        <f>EnergyDemand__2_18[[#This Row],[Demand]]*EnergyDemand__2_18[[#This Row],[RRP AUD$]]</f>
        <v>6983090.1155139338</v>
      </c>
      <c r="P804" s="57">
        <f>IF(EnergyDemand__2_18[[#This Row],[School Day]]="Y",EnergyDemand__2_18[[#This Row],[Demand]],NA())</f>
        <v>104468.9</v>
      </c>
      <c r="Q804" s="57" t="e">
        <f>IF(EnergyDemand__2_18[[#This Row],[School Day]]="N",EnergyDemand__2_18[[#This Row],[Demand]],NA())</f>
        <v>#N/A</v>
      </c>
      <c r="R804" s="57">
        <f>IF(EnergyDemand__2_18[[#This Row],[Holiday]]="Y",EnergyDemand__2_18[[#This Row],[Demand]],NA())</f>
        <v>104468.9</v>
      </c>
      <c r="S8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05" spans="1:19" x14ac:dyDescent="0.3">
      <c r="A805" s="3">
        <v>42808</v>
      </c>
      <c r="B805" s="3" t="str">
        <f t="shared" si="12"/>
        <v>Q1-2017</v>
      </c>
      <c r="C805" t="s">
        <v>11</v>
      </c>
      <c r="D805">
        <v>12</v>
      </c>
      <c r="E805" t="s">
        <v>8</v>
      </c>
      <c r="F805">
        <v>2017</v>
      </c>
      <c r="G805">
        <v>18.8</v>
      </c>
      <c r="H805">
        <v>32.700000000000003</v>
      </c>
      <c r="I805">
        <v>20.8</v>
      </c>
      <c r="J805">
        <v>0</v>
      </c>
      <c r="K805" t="s">
        <v>22</v>
      </c>
      <c r="L805" t="s">
        <v>21</v>
      </c>
      <c r="M805" s="2">
        <v>133227.785</v>
      </c>
      <c r="N805" s="4">
        <v>101.4423563</v>
      </c>
      <c r="O805" s="5">
        <f>EnergyDemand__2_18[[#This Row],[Demand]]*EnergyDemand__2_18[[#This Row],[RRP AUD$]]</f>
        <v>13514940.435029795</v>
      </c>
      <c r="P805" s="57">
        <f>IF(EnergyDemand__2_18[[#This Row],[School Day]]="Y",EnergyDemand__2_18[[#This Row],[Demand]],NA())</f>
        <v>133227.785</v>
      </c>
      <c r="Q805" s="57" t="e">
        <f>IF(EnergyDemand__2_18[[#This Row],[School Day]]="N",EnergyDemand__2_18[[#This Row],[Demand]],NA())</f>
        <v>#N/A</v>
      </c>
      <c r="R805" s="57" t="e">
        <f>IF(EnergyDemand__2_18[[#This Row],[Holiday]]="Y",EnergyDemand__2_18[[#This Row],[Demand]],NA())</f>
        <v>#N/A</v>
      </c>
      <c r="S805" s="57">
        <f>IF(AND( EnergyDemand__2_18[[#This Row],[Holiday]]="N", EnergyDemand__2_18[[#This Row],[Day ]] &lt;&gt; "Saturday", EnergyDemand__2_18[[#This Row],[Day ]] &lt;&gt; "Sunday"),EnergyDemand__2_18[[#This Row],[Demand]],NA())</f>
        <v>133227.785</v>
      </c>
    </row>
    <row r="806" spans="1:19" x14ac:dyDescent="0.3">
      <c r="A806" s="3">
        <v>42809</v>
      </c>
      <c r="B806" s="3" t="str">
        <f t="shared" si="12"/>
        <v>Q1-2017</v>
      </c>
      <c r="C806" t="s">
        <v>11</v>
      </c>
      <c r="D806">
        <v>12</v>
      </c>
      <c r="E806" t="s">
        <v>9</v>
      </c>
      <c r="F806">
        <v>2017</v>
      </c>
      <c r="G806">
        <v>20.8</v>
      </c>
      <c r="H806">
        <v>33.200000000000003</v>
      </c>
      <c r="I806">
        <v>18.899999999999999</v>
      </c>
      <c r="J806">
        <v>0</v>
      </c>
      <c r="K806" t="s">
        <v>22</v>
      </c>
      <c r="L806" t="s">
        <v>21</v>
      </c>
      <c r="M806" s="2">
        <v>139672.83499999999</v>
      </c>
      <c r="N806" s="4">
        <v>102.0122176</v>
      </c>
      <c r="O806" s="5">
        <f>EnergyDemand__2_18[[#This Row],[Demand]]*EnergyDemand__2_18[[#This Row],[RRP AUD$]]</f>
        <v>14248335.636828896</v>
      </c>
      <c r="P806" s="57">
        <f>IF(EnergyDemand__2_18[[#This Row],[School Day]]="Y",EnergyDemand__2_18[[#This Row],[Demand]],NA())</f>
        <v>139672.83499999999</v>
      </c>
      <c r="Q806" s="57" t="e">
        <f>IF(EnergyDemand__2_18[[#This Row],[School Day]]="N",EnergyDemand__2_18[[#This Row],[Demand]],NA())</f>
        <v>#N/A</v>
      </c>
      <c r="R806" s="57" t="e">
        <f>IF(EnergyDemand__2_18[[#This Row],[Holiday]]="Y",EnergyDemand__2_18[[#This Row],[Demand]],NA())</f>
        <v>#N/A</v>
      </c>
      <c r="S806" s="57">
        <f>IF(AND( EnergyDemand__2_18[[#This Row],[Holiday]]="N", EnergyDemand__2_18[[#This Row],[Day ]] &lt;&gt; "Saturday", EnergyDemand__2_18[[#This Row],[Day ]] &lt;&gt; "Sunday"),EnergyDemand__2_18[[#This Row],[Demand]],NA())</f>
        <v>139672.83499999999</v>
      </c>
    </row>
    <row r="807" spans="1:19" x14ac:dyDescent="0.3">
      <c r="A807" s="3">
        <v>42810</v>
      </c>
      <c r="B807" s="3" t="str">
        <f t="shared" si="12"/>
        <v>Q1-2017</v>
      </c>
      <c r="C807" t="s">
        <v>11</v>
      </c>
      <c r="D807">
        <v>12</v>
      </c>
      <c r="E807" t="s">
        <v>3</v>
      </c>
      <c r="F807">
        <v>2017</v>
      </c>
      <c r="G807">
        <v>21.7</v>
      </c>
      <c r="H807">
        <v>23</v>
      </c>
      <c r="I807">
        <v>4.8</v>
      </c>
      <c r="J807">
        <v>1.8</v>
      </c>
      <c r="K807" t="s">
        <v>22</v>
      </c>
      <c r="L807" t="s">
        <v>21</v>
      </c>
      <c r="M807" s="2">
        <v>124255.97500000001</v>
      </c>
      <c r="N807" s="4">
        <v>87.894020850000004</v>
      </c>
      <c r="O807" s="5">
        <f>EnergyDemand__2_18[[#This Row],[Demand]]*EnergyDemand__2_18[[#This Row],[RRP AUD$]]</f>
        <v>10921357.257387079</v>
      </c>
      <c r="P807" s="57">
        <f>IF(EnergyDemand__2_18[[#This Row],[School Day]]="Y",EnergyDemand__2_18[[#This Row],[Demand]],NA())</f>
        <v>124255.97500000001</v>
      </c>
      <c r="Q807" s="57" t="e">
        <f>IF(EnergyDemand__2_18[[#This Row],[School Day]]="N",EnergyDemand__2_18[[#This Row],[Demand]],NA())</f>
        <v>#N/A</v>
      </c>
      <c r="R807" s="57" t="e">
        <f>IF(EnergyDemand__2_18[[#This Row],[Holiday]]="Y",EnergyDemand__2_18[[#This Row],[Demand]],NA())</f>
        <v>#N/A</v>
      </c>
      <c r="S807" s="57">
        <f>IF(AND( EnergyDemand__2_18[[#This Row],[Holiday]]="N", EnergyDemand__2_18[[#This Row],[Day ]] &lt;&gt; "Saturday", EnergyDemand__2_18[[#This Row],[Day ]] &lt;&gt; "Sunday"),EnergyDemand__2_18[[#This Row],[Demand]],NA())</f>
        <v>124255.97500000001</v>
      </c>
    </row>
    <row r="808" spans="1:19" x14ac:dyDescent="0.3">
      <c r="A808" s="3">
        <v>42811</v>
      </c>
      <c r="B808" s="3" t="str">
        <f t="shared" si="12"/>
        <v>Q1-2017</v>
      </c>
      <c r="C808" t="s">
        <v>11</v>
      </c>
      <c r="D808">
        <v>12</v>
      </c>
      <c r="E808" t="s">
        <v>4</v>
      </c>
      <c r="F808">
        <v>2017</v>
      </c>
      <c r="G808">
        <v>15.8</v>
      </c>
      <c r="H808">
        <v>22.1</v>
      </c>
      <c r="I808">
        <v>20.100000000000001</v>
      </c>
      <c r="J808">
        <v>0</v>
      </c>
      <c r="K808" t="s">
        <v>22</v>
      </c>
      <c r="L808" t="s">
        <v>21</v>
      </c>
      <c r="M808" s="2">
        <v>111612.075</v>
      </c>
      <c r="N808" s="4">
        <v>70.74607288</v>
      </c>
      <c r="O808" s="5">
        <f>EnergyDemand__2_18[[#This Row],[Demand]]*EnergyDemand__2_18[[#This Row],[RRP AUD$]]</f>
        <v>7896115.9922380261</v>
      </c>
      <c r="P808" s="57">
        <f>IF(EnergyDemand__2_18[[#This Row],[School Day]]="Y",EnergyDemand__2_18[[#This Row],[Demand]],NA())</f>
        <v>111612.075</v>
      </c>
      <c r="Q808" s="57" t="e">
        <f>IF(EnergyDemand__2_18[[#This Row],[School Day]]="N",EnergyDemand__2_18[[#This Row],[Demand]],NA())</f>
        <v>#N/A</v>
      </c>
      <c r="R808" s="57" t="e">
        <f>IF(EnergyDemand__2_18[[#This Row],[Holiday]]="Y",EnergyDemand__2_18[[#This Row],[Demand]],NA())</f>
        <v>#N/A</v>
      </c>
      <c r="S808" s="57">
        <f>IF(AND( EnergyDemand__2_18[[#This Row],[Holiday]]="N", EnergyDemand__2_18[[#This Row],[Day ]] &lt;&gt; "Saturday", EnergyDemand__2_18[[#This Row],[Day ]] &lt;&gt; "Sunday"),EnergyDemand__2_18[[#This Row],[Demand]],NA())</f>
        <v>111612.075</v>
      </c>
    </row>
    <row r="809" spans="1:19" x14ac:dyDescent="0.3">
      <c r="A809" s="3">
        <v>42812</v>
      </c>
      <c r="B809" s="3" t="str">
        <f t="shared" si="12"/>
        <v>Q1-2017</v>
      </c>
      <c r="C809" t="s">
        <v>11</v>
      </c>
      <c r="D809">
        <v>12</v>
      </c>
      <c r="E809" t="s">
        <v>5</v>
      </c>
      <c r="F809">
        <v>2017</v>
      </c>
      <c r="G809">
        <v>12.4</v>
      </c>
      <c r="H809">
        <v>30.8</v>
      </c>
      <c r="I809">
        <v>19.899999999999999</v>
      </c>
      <c r="J809">
        <v>0</v>
      </c>
      <c r="K809" t="s">
        <v>22</v>
      </c>
      <c r="L809" t="s">
        <v>21</v>
      </c>
      <c r="M809" s="2">
        <v>107731.78</v>
      </c>
      <c r="N809" s="4">
        <v>68.877097030000002</v>
      </c>
      <c r="O809" s="5">
        <f>EnergyDemand__2_18[[#This Row],[Demand]]*EnergyDemand__2_18[[#This Row],[RRP AUD$]]</f>
        <v>7420252.2642746139</v>
      </c>
      <c r="P809" s="57">
        <f>IF(EnergyDemand__2_18[[#This Row],[School Day]]="Y",EnergyDemand__2_18[[#This Row],[Demand]],NA())</f>
        <v>107731.78</v>
      </c>
      <c r="Q809" s="57" t="e">
        <f>IF(EnergyDemand__2_18[[#This Row],[School Day]]="N",EnergyDemand__2_18[[#This Row],[Demand]],NA())</f>
        <v>#N/A</v>
      </c>
      <c r="R809" s="57" t="e">
        <f>IF(EnergyDemand__2_18[[#This Row],[Holiday]]="Y",EnergyDemand__2_18[[#This Row],[Demand]],NA())</f>
        <v>#N/A</v>
      </c>
      <c r="S8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10" spans="1:19" x14ac:dyDescent="0.3">
      <c r="A810" s="3">
        <v>42813</v>
      </c>
      <c r="B810" s="3" t="str">
        <f t="shared" si="12"/>
        <v>Q1-2017</v>
      </c>
      <c r="C810" t="s">
        <v>11</v>
      </c>
      <c r="D810">
        <v>12</v>
      </c>
      <c r="E810" t="s">
        <v>6</v>
      </c>
      <c r="F810">
        <v>2017</v>
      </c>
      <c r="G810">
        <v>14.5</v>
      </c>
      <c r="H810">
        <v>33.5</v>
      </c>
      <c r="I810">
        <v>19.7</v>
      </c>
      <c r="J810">
        <v>0</v>
      </c>
      <c r="K810" t="s">
        <v>22</v>
      </c>
      <c r="L810" t="s">
        <v>21</v>
      </c>
      <c r="M810" s="2">
        <v>113593.82</v>
      </c>
      <c r="N810" s="4">
        <v>121.12201020000001</v>
      </c>
      <c r="O810" s="5">
        <f>EnergyDemand__2_18[[#This Row],[Demand]]*EnergyDemand__2_18[[#This Row],[RRP AUD$]]</f>
        <v>13758711.824696966</v>
      </c>
      <c r="P810" s="57">
        <f>IF(EnergyDemand__2_18[[#This Row],[School Day]]="Y",EnergyDemand__2_18[[#This Row],[Demand]],NA())</f>
        <v>113593.82</v>
      </c>
      <c r="Q810" s="57" t="e">
        <f>IF(EnergyDemand__2_18[[#This Row],[School Day]]="N",EnergyDemand__2_18[[#This Row],[Demand]],NA())</f>
        <v>#N/A</v>
      </c>
      <c r="R810" s="57" t="e">
        <f>IF(EnergyDemand__2_18[[#This Row],[Holiday]]="Y",EnergyDemand__2_18[[#This Row],[Demand]],NA())</f>
        <v>#N/A</v>
      </c>
      <c r="S8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11" spans="1:19" x14ac:dyDescent="0.3">
      <c r="A811" s="3">
        <v>42814</v>
      </c>
      <c r="B811" s="3" t="str">
        <f t="shared" si="12"/>
        <v>Q1-2017</v>
      </c>
      <c r="C811" t="s">
        <v>11</v>
      </c>
      <c r="D811">
        <v>13</v>
      </c>
      <c r="E811" t="s">
        <v>7</v>
      </c>
      <c r="F811">
        <v>2017</v>
      </c>
      <c r="G811">
        <v>19.3</v>
      </c>
      <c r="H811">
        <v>28</v>
      </c>
      <c r="I811">
        <v>11.3</v>
      </c>
      <c r="J811">
        <v>0</v>
      </c>
      <c r="K811" t="s">
        <v>22</v>
      </c>
      <c r="L811" t="s">
        <v>21</v>
      </c>
      <c r="M811" s="2">
        <v>131980.98499999999</v>
      </c>
      <c r="N811" s="4">
        <v>184.82347909999999</v>
      </c>
      <c r="O811" s="5">
        <f>EnergyDemand__2_18[[#This Row],[Demand]]*EnergyDemand__2_18[[#This Row],[RRP AUD$]]</f>
        <v>24393184.82274491</v>
      </c>
      <c r="P811" s="57">
        <f>IF(EnergyDemand__2_18[[#This Row],[School Day]]="Y",EnergyDemand__2_18[[#This Row],[Demand]],NA())</f>
        <v>131980.98499999999</v>
      </c>
      <c r="Q811" s="57" t="e">
        <f>IF(EnergyDemand__2_18[[#This Row],[School Day]]="N",EnergyDemand__2_18[[#This Row],[Demand]],NA())</f>
        <v>#N/A</v>
      </c>
      <c r="R811" s="57" t="e">
        <f>IF(EnergyDemand__2_18[[#This Row],[Holiday]]="Y",EnergyDemand__2_18[[#This Row],[Demand]],NA())</f>
        <v>#N/A</v>
      </c>
      <c r="S811" s="57">
        <f>IF(AND( EnergyDemand__2_18[[#This Row],[Holiday]]="N", EnergyDemand__2_18[[#This Row],[Day ]] &lt;&gt; "Saturday", EnergyDemand__2_18[[#This Row],[Day ]] &lt;&gt; "Sunday"),EnergyDemand__2_18[[#This Row],[Demand]],NA())</f>
        <v>131980.98499999999</v>
      </c>
    </row>
    <row r="812" spans="1:19" x14ac:dyDescent="0.3">
      <c r="A812" s="3">
        <v>42815</v>
      </c>
      <c r="B812" s="3" t="str">
        <f t="shared" si="12"/>
        <v>Q1-2017</v>
      </c>
      <c r="C812" t="s">
        <v>11</v>
      </c>
      <c r="D812">
        <v>13</v>
      </c>
      <c r="E812" t="s">
        <v>8</v>
      </c>
      <c r="F812">
        <v>2017</v>
      </c>
      <c r="G812">
        <v>19.899999999999999</v>
      </c>
      <c r="H812">
        <v>26.1</v>
      </c>
      <c r="I812">
        <v>6.1</v>
      </c>
      <c r="J812">
        <v>4.4000000000000004</v>
      </c>
      <c r="K812" t="s">
        <v>22</v>
      </c>
      <c r="L812" t="s">
        <v>21</v>
      </c>
      <c r="M812" s="2">
        <v>127625.36500000001</v>
      </c>
      <c r="N812" s="4">
        <v>112.9036926</v>
      </c>
      <c r="O812" s="5">
        <f>EnergyDemand__2_18[[#This Row],[Demand]]*EnergyDemand__2_18[[#This Row],[RRP AUD$]]</f>
        <v>14409374.977922799</v>
      </c>
      <c r="P812" s="57">
        <f>IF(EnergyDemand__2_18[[#This Row],[School Day]]="Y",EnergyDemand__2_18[[#This Row],[Demand]],NA())</f>
        <v>127625.36500000001</v>
      </c>
      <c r="Q812" s="57" t="e">
        <f>IF(EnergyDemand__2_18[[#This Row],[School Day]]="N",EnergyDemand__2_18[[#This Row],[Demand]],NA())</f>
        <v>#N/A</v>
      </c>
      <c r="R812" s="57" t="e">
        <f>IF(EnergyDemand__2_18[[#This Row],[Holiday]]="Y",EnergyDemand__2_18[[#This Row],[Demand]],NA())</f>
        <v>#N/A</v>
      </c>
      <c r="S812" s="57">
        <f>IF(AND( EnergyDemand__2_18[[#This Row],[Holiday]]="N", EnergyDemand__2_18[[#This Row],[Day ]] &lt;&gt; "Saturday", EnergyDemand__2_18[[#This Row],[Day ]] &lt;&gt; "Sunday"),EnergyDemand__2_18[[#This Row],[Demand]],NA())</f>
        <v>127625.36500000001</v>
      </c>
    </row>
    <row r="813" spans="1:19" x14ac:dyDescent="0.3">
      <c r="A813" s="3">
        <v>42816</v>
      </c>
      <c r="B813" s="3" t="str">
        <f t="shared" si="12"/>
        <v>Q1-2017</v>
      </c>
      <c r="C813" t="s">
        <v>11</v>
      </c>
      <c r="D813">
        <v>13</v>
      </c>
      <c r="E813" t="s">
        <v>9</v>
      </c>
      <c r="F813">
        <v>2017</v>
      </c>
      <c r="G813">
        <v>17.8</v>
      </c>
      <c r="H813">
        <v>21.8</v>
      </c>
      <c r="I813">
        <v>7.3</v>
      </c>
      <c r="J813">
        <v>9.1999999999999993</v>
      </c>
      <c r="K813" t="s">
        <v>22</v>
      </c>
      <c r="L813" t="s">
        <v>21</v>
      </c>
      <c r="M813" s="2">
        <v>114696.37</v>
      </c>
      <c r="N813" s="4">
        <v>77.000286310000007</v>
      </c>
      <c r="O813" s="5">
        <f>EnergyDemand__2_18[[#This Row],[Demand]]*EnergyDemand__2_18[[#This Row],[RRP AUD$]]</f>
        <v>8831653.3287176955</v>
      </c>
      <c r="P813" s="57">
        <f>IF(EnergyDemand__2_18[[#This Row],[School Day]]="Y",EnergyDemand__2_18[[#This Row],[Demand]],NA())</f>
        <v>114696.37</v>
      </c>
      <c r="Q813" s="57" t="e">
        <f>IF(EnergyDemand__2_18[[#This Row],[School Day]]="N",EnergyDemand__2_18[[#This Row],[Demand]],NA())</f>
        <v>#N/A</v>
      </c>
      <c r="R813" s="57" t="e">
        <f>IF(EnergyDemand__2_18[[#This Row],[Holiday]]="Y",EnergyDemand__2_18[[#This Row],[Demand]],NA())</f>
        <v>#N/A</v>
      </c>
      <c r="S813" s="57">
        <f>IF(AND( EnergyDemand__2_18[[#This Row],[Holiday]]="N", EnergyDemand__2_18[[#This Row],[Day ]] &lt;&gt; "Saturday", EnergyDemand__2_18[[#This Row],[Day ]] &lt;&gt; "Sunday"),EnergyDemand__2_18[[#This Row],[Demand]],NA())</f>
        <v>114696.37</v>
      </c>
    </row>
    <row r="814" spans="1:19" x14ac:dyDescent="0.3">
      <c r="A814" s="3">
        <v>42817</v>
      </c>
      <c r="B814" s="3" t="str">
        <f t="shared" si="12"/>
        <v>Q1-2017</v>
      </c>
      <c r="C814" t="s">
        <v>11</v>
      </c>
      <c r="D814">
        <v>13</v>
      </c>
      <c r="E814" t="s">
        <v>3</v>
      </c>
      <c r="F814">
        <v>2017</v>
      </c>
      <c r="G814">
        <v>16.2</v>
      </c>
      <c r="H814">
        <v>25.1</v>
      </c>
      <c r="I814">
        <v>17.2</v>
      </c>
      <c r="J814">
        <v>0</v>
      </c>
      <c r="K814" t="s">
        <v>22</v>
      </c>
      <c r="L814" t="s">
        <v>21</v>
      </c>
      <c r="M814" s="2">
        <v>111632.83500000001</v>
      </c>
      <c r="N814" s="4">
        <v>97.823059580000006</v>
      </c>
      <c r="O814" s="5">
        <f>EnergyDemand__2_18[[#This Row],[Demand]]*EnergyDemand__2_18[[#This Row],[RRP AUD$]]</f>
        <v>10920265.46928931</v>
      </c>
      <c r="P814" s="57">
        <f>IF(EnergyDemand__2_18[[#This Row],[School Day]]="Y",EnergyDemand__2_18[[#This Row],[Demand]],NA())</f>
        <v>111632.83500000001</v>
      </c>
      <c r="Q814" s="57" t="e">
        <f>IF(EnergyDemand__2_18[[#This Row],[School Day]]="N",EnergyDemand__2_18[[#This Row],[Demand]],NA())</f>
        <v>#N/A</v>
      </c>
      <c r="R814" s="57" t="e">
        <f>IF(EnergyDemand__2_18[[#This Row],[Holiday]]="Y",EnergyDemand__2_18[[#This Row],[Demand]],NA())</f>
        <v>#N/A</v>
      </c>
      <c r="S814" s="57">
        <f>IF(AND( EnergyDemand__2_18[[#This Row],[Holiday]]="N", EnergyDemand__2_18[[#This Row],[Day ]] &lt;&gt; "Saturday", EnergyDemand__2_18[[#This Row],[Day ]] &lt;&gt; "Sunday"),EnergyDemand__2_18[[#This Row],[Demand]],NA())</f>
        <v>111632.83500000001</v>
      </c>
    </row>
    <row r="815" spans="1:19" x14ac:dyDescent="0.3">
      <c r="A815" s="3">
        <v>42818</v>
      </c>
      <c r="B815" s="3" t="str">
        <f t="shared" si="12"/>
        <v>Q1-2017</v>
      </c>
      <c r="C815" t="s">
        <v>11</v>
      </c>
      <c r="D815">
        <v>13</v>
      </c>
      <c r="E815" t="s">
        <v>4</v>
      </c>
      <c r="F815">
        <v>2017</v>
      </c>
      <c r="G815">
        <v>13.9</v>
      </c>
      <c r="H815">
        <v>24.7</v>
      </c>
      <c r="I815">
        <v>16.100000000000001</v>
      </c>
      <c r="J815">
        <v>0</v>
      </c>
      <c r="K815" t="s">
        <v>22</v>
      </c>
      <c r="L815" t="s">
        <v>21</v>
      </c>
      <c r="M815" s="2">
        <v>115411.41</v>
      </c>
      <c r="N815" s="4">
        <v>118.4496111</v>
      </c>
      <c r="O815" s="5">
        <f>EnergyDemand__2_18[[#This Row],[Demand]]*EnergyDemand__2_18[[#This Row],[RRP AUD$]]</f>
        <v>13670436.631002652</v>
      </c>
      <c r="P815" s="57">
        <f>IF(EnergyDemand__2_18[[#This Row],[School Day]]="Y",EnergyDemand__2_18[[#This Row],[Demand]],NA())</f>
        <v>115411.41</v>
      </c>
      <c r="Q815" s="57" t="e">
        <f>IF(EnergyDemand__2_18[[#This Row],[School Day]]="N",EnergyDemand__2_18[[#This Row],[Demand]],NA())</f>
        <v>#N/A</v>
      </c>
      <c r="R815" s="57" t="e">
        <f>IF(EnergyDemand__2_18[[#This Row],[Holiday]]="Y",EnergyDemand__2_18[[#This Row],[Demand]],NA())</f>
        <v>#N/A</v>
      </c>
      <c r="S815" s="57">
        <f>IF(AND( EnergyDemand__2_18[[#This Row],[Holiday]]="N", EnergyDemand__2_18[[#This Row],[Day ]] &lt;&gt; "Saturday", EnergyDemand__2_18[[#This Row],[Day ]] &lt;&gt; "Sunday"),EnergyDemand__2_18[[#This Row],[Demand]],NA())</f>
        <v>115411.41</v>
      </c>
    </row>
    <row r="816" spans="1:19" x14ac:dyDescent="0.3">
      <c r="A816" s="3">
        <v>42819</v>
      </c>
      <c r="B816" s="3" t="str">
        <f t="shared" si="12"/>
        <v>Q1-2017</v>
      </c>
      <c r="C816" t="s">
        <v>11</v>
      </c>
      <c r="D816">
        <v>13</v>
      </c>
      <c r="E816" t="s">
        <v>5</v>
      </c>
      <c r="F816">
        <v>2017</v>
      </c>
      <c r="G816">
        <v>15.3</v>
      </c>
      <c r="H816">
        <v>29.7</v>
      </c>
      <c r="I816">
        <v>13.5</v>
      </c>
      <c r="J816">
        <v>0</v>
      </c>
      <c r="K816" t="s">
        <v>22</v>
      </c>
      <c r="L816" t="s">
        <v>21</v>
      </c>
      <c r="M816" s="2">
        <v>107465.98</v>
      </c>
      <c r="N816" s="4">
        <v>138.79475579999999</v>
      </c>
      <c r="O816" s="5">
        <f>EnergyDemand__2_18[[#This Row],[Demand]]*EnergyDemand__2_18[[#This Row],[RRP AUD$]]</f>
        <v>14915714.450907683</v>
      </c>
      <c r="P816" s="57">
        <f>IF(EnergyDemand__2_18[[#This Row],[School Day]]="Y",EnergyDemand__2_18[[#This Row],[Demand]],NA())</f>
        <v>107465.98</v>
      </c>
      <c r="Q816" s="57" t="e">
        <f>IF(EnergyDemand__2_18[[#This Row],[School Day]]="N",EnergyDemand__2_18[[#This Row],[Demand]],NA())</f>
        <v>#N/A</v>
      </c>
      <c r="R816" s="57" t="e">
        <f>IF(EnergyDemand__2_18[[#This Row],[Holiday]]="Y",EnergyDemand__2_18[[#This Row],[Demand]],NA())</f>
        <v>#N/A</v>
      </c>
      <c r="S8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17" spans="1:19" x14ac:dyDescent="0.3">
      <c r="A817" s="3">
        <v>42820</v>
      </c>
      <c r="B817" s="3" t="str">
        <f t="shared" si="12"/>
        <v>Q1-2017</v>
      </c>
      <c r="C817" t="s">
        <v>11</v>
      </c>
      <c r="D817">
        <v>13</v>
      </c>
      <c r="E817" t="s">
        <v>6</v>
      </c>
      <c r="F817">
        <v>2017</v>
      </c>
      <c r="G817">
        <v>19.3</v>
      </c>
      <c r="H817">
        <v>26.7</v>
      </c>
      <c r="I817">
        <v>14.6</v>
      </c>
      <c r="J817">
        <v>0</v>
      </c>
      <c r="K817" t="s">
        <v>22</v>
      </c>
      <c r="L817" t="s">
        <v>21</v>
      </c>
      <c r="M817" s="2">
        <v>104189.1</v>
      </c>
      <c r="N817" s="4">
        <v>147.4805929</v>
      </c>
      <c r="O817" s="5">
        <f>EnergyDemand__2_18[[#This Row],[Demand]]*EnergyDemand__2_18[[#This Row],[RRP AUD$]]</f>
        <v>15365870.241717391</v>
      </c>
      <c r="P817" s="57">
        <f>IF(EnergyDemand__2_18[[#This Row],[School Day]]="Y",EnergyDemand__2_18[[#This Row],[Demand]],NA())</f>
        <v>104189.1</v>
      </c>
      <c r="Q817" s="57" t="e">
        <f>IF(EnergyDemand__2_18[[#This Row],[School Day]]="N",EnergyDemand__2_18[[#This Row],[Demand]],NA())</f>
        <v>#N/A</v>
      </c>
      <c r="R817" s="57" t="e">
        <f>IF(EnergyDemand__2_18[[#This Row],[Holiday]]="Y",EnergyDemand__2_18[[#This Row],[Demand]],NA())</f>
        <v>#N/A</v>
      </c>
      <c r="S8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18" spans="1:19" x14ac:dyDescent="0.3">
      <c r="A818" s="3">
        <v>42821</v>
      </c>
      <c r="B818" s="3" t="str">
        <f t="shared" si="12"/>
        <v>Q1-2017</v>
      </c>
      <c r="C818" t="s">
        <v>11</v>
      </c>
      <c r="D818">
        <v>14</v>
      </c>
      <c r="E818" t="s">
        <v>7</v>
      </c>
      <c r="F818">
        <v>2017</v>
      </c>
      <c r="G818">
        <v>19.3</v>
      </c>
      <c r="H818">
        <v>31.9</v>
      </c>
      <c r="I818">
        <v>7.6</v>
      </c>
      <c r="J818">
        <v>0</v>
      </c>
      <c r="K818" t="s">
        <v>22</v>
      </c>
      <c r="L818" t="s">
        <v>21</v>
      </c>
      <c r="M818" s="2">
        <v>116237.22</v>
      </c>
      <c r="N818" s="4">
        <v>118.5621993</v>
      </c>
      <c r="O818" s="5">
        <f>EnergyDemand__2_18[[#This Row],[Demand]]*EnergyDemand__2_18[[#This Row],[RRP AUD$]]</f>
        <v>13781340.443717947</v>
      </c>
      <c r="P818" s="57">
        <f>IF(EnergyDemand__2_18[[#This Row],[School Day]]="Y",EnergyDemand__2_18[[#This Row],[Demand]],NA())</f>
        <v>116237.22</v>
      </c>
      <c r="Q818" s="57" t="e">
        <f>IF(EnergyDemand__2_18[[#This Row],[School Day]]="N",EnergyDemand__2_18[[#This Row],[Demand]],NA())</f>
        <v>#N/A</v>
      </c>
      <c r="R818" s="57" t="e">
        <f>IF(EnergyDemand__2_18[[#This Row],[Holiday]]="Y",EnergyDemand__2_18[[#This Row],[Demand]],NA())</f>
        <v>#N/A</v>
      </c>
      <c r="S818" s="57">
        <f>IF(AND( EnergyDemand__2_18[[#This Row],[Holiday]]="N", EnergyDemand__2_18[[#This Row],[Day ]] &lt;&gt; "Saturday", EnergyDemand__2_18[[#This Row],[Day ]] &lt;&gt; "Sunday"),EnergyDemand__2_18[[#This Row],[Demand]],NA())</f>
        <v>116237.22</v>
      </c>
    </row>
    <row r="819" spans="1:19" x14ac:dyDescent="0.3">
      <c r="A819" s="3">
        <v>42822</v>
      </c>
      <c r="B819" s="3" t="str">
        <f t="shared" si="12"/>
        <v>Q1-2017</v>
      </c>
      <c r="C819" t="s">
        <v>11</v>
      </c>
      <c r="D819">
        <v>14</v>
      </c>
      <c r="E819" t="s">
        <v>8</v>
      </c>
      <c r="F819">
        <v>2017</v>
      </c>
      <c r="G819">
        <v>11.9</v>
      </c>
      <c r="H819">
        <v>24.3</v>
      </c>
      <c r="I819">
        <v>17.8</v>
      </c>
      <c r="J819">
        <v>4.2</v>
      </c>
      <c r="K819" t="s">
        <v>22</v>
      </c>
      <c r="L819" t="s">
        <v>21</v>
      </c>
      <c r="M819" s="2">
        <v>111032.97500000001</v>
      </c>
      <c r="N819" s="4">
        <v>121.90563229999999</v>
      </c>
      <c r="O819" s="5">
        <f>EnergyDemand__2_18[[#This Row],[Demand]]*EnergyDemand__2_18[[#This Row],[RRP AUD$]]</f>
        <v>13535545.023525093</v>
      </c>
      <c r="P819" s="57">
        <f>IF(EnergyDemand__2_18[[#This Row],[School Day]]="Y",EnergyDemand__2_18[[#This Row],[Demand]],NA())</f>
        <v>111032.97500000001</v>
      </c>
      <c r="Q819" s="57" t="e">
        <f>IF(EnergyDemand__2_18[[#This Row],[School Day]]="N",EnergyDemand__2_18[[#This Row],[Demand]],NA())</f>
        <v>#N/A</v>
      </c>
      <c r="R819" s="57" t="e">
        <f>IF(EnergyDemand__2_18[[#This Row],[Holiday]]="Y",EnergyDemand__2_18[[#This Row],[Demand]],NA())</f>
        <v>#N/A</v>
      </c>
      <c r="S819" s="57">
        <f>IF(AND( EnergyDemand__2_18[[#This Row],[Holiday]]="N", EnergyDemand__2_18[[#This Row],[Day ]] &lt;&gt; "Saturday", EnergyDemand__2_18[[#This Row],[Day ]] &lt;&gt; "Sunday"),EnergyDemand__2_18[[#This Row],[Demand]],NA())</f>
        <v>111032.97500000001</v>
      </c>
    </row>
    <row r="820" spans="1:19" x14ac:dyDescent="0.3">
      <c r="A820" s="3">
        <v>42823</v>
      </c>
      <c r="B820" s="3" t="str">
        <f t="shared" si="12"/>
        <v>Q1-2017</v>
      </c>
      <c r="C820" t="s">
        <v>11</v>
      </c>
      <c r="D820">
        <v>14</v>
      </c>
      <c r="E820" t="s">
        <v>9</v>
      </c>
      <c r="F820">
        <v>2017</v>
      </c>
      <c r="G820">
        <v>13.9</v>
      </c>
      <c r="H820">
        <v>27.2</v>
      </c>
      <c r="I820">
        <v>14.7</v>
      </c>
      <c r="J820">
        <v>0.2</v>
      </c>
      <c r="K820" t="s">
        <v>22</v>
      </c>
      <c r="L820" t="s">
        <v>21</v>
      </c>
      <c r="M820" s="2">
        <v>109640.33</v>
      </c>
      <c r="N820" s="4">
        <v>133.7982653</v>
      </c>
      <c r="O820" s="5">
        <f>EnergyDemand__2_18[[#This Row],[Demand]]*EnergyDemand__2_18[[#This Row],[RRP AUD$]]</f>
        <v>14669685.96091955</v>
      </c>
      <c r="P820" s="57">
        <f>IF(EnergyDemand__2_18[[#This Row],[School Day]]="Y",EnergyDemand__2_18[[#This Row],[Demand]],NA())</f>
        <v>109640.33</v>
      </c>
      <c r="Q820" s="57" t="e">
        <f>IF(EnergyDemand__2_18[[#This Row],[School Day]]="N",EnergyDemand__2_18[[#This Row],[Demand]],NA())</f>
        <v>#N/A</v>
      </c>
      <c r="R820" s="57" t="e">
        <f>IF(EnergyDemand__2_18[[#This Row],[Holiday]]="Y",EnergyDemand__2_18[[#This Row],[Demand]],NA())</f>
        <v>#N/A</v>
      </c>
      <c r="S820" s="57">
        <f>IF(AND( EnergyDemand__2_18[[#This Row],[Holiday]]="N", EnergyDemand__2_18[[#This Row],[Day ]] &lt;&gt; "Saturday", EnergyDemand__2_18[[#This Row],[Day ]] &lt;&gt; "Sunday"),EnergyDemand__2_18[[#This Row],[Demand]],NA())</f>
        <v>109640.33</v>
      </c>
    </row>
    <row r="821" spans="1:19" x14ac:dyDescent="0.3">
      <c r="A821" s="3">
        <v>42824</v>
      </c>
      <c r="B821" s="3" t="str">
        <f t="shared" si="12"/>
        <v>Q1-2017</v>
      </c>
      <c r="C821" t="s">
        <v>11</v>
      </c>
      <c r="D821">
        <v>14</v>
      </c>
      <c r="E821" t="s">
        <v>3</v>
      </c>
      <c r="F821">
        <v>2017</v>
      </c>
      <c r="G821">
        <v>10.199999999999999</v>
      </c>
      <c r="H821">
        <v>17.899999999999999</v>
      </c>
      <c r="I821">
        <v>13</v>
      </c>
      <c r="J821">
        <v>3.4</v>
      </c>
      <c r="K821" t="s">
        <v>22</v>
      </c>
      <c r="L821" t="s">
        <v>21</v>
      </c>
      <c r="M821" s="2">
        <v>107491.87</v>
      </c>
      <c r="N821" s="4">
        <v>115.1902122</v>
      </c>
      <c r="O821" s="5">
        <f>EnergyDemand__2_18[[#This Row],[Demand]]*EnergyDemand__2_18[[#This Row],[RRP AUD$]]</f>
        <v>12382011.315074814</v>
      </c>
      <c r="P821" s="57">
        <f>IF(EnergyDemand__2_18[[#This Row],[School Day]]="Y",EnergyDemand__2_18[[#This Row],[Demand]],NA())</f>
        <v>107491.87</v>
      </c>
      <c r="Q821" s="57" t="e">
        <f>IF(EnergyDemand__2_18[[#This Row],[School Day]]="N",EnergyDemand__2_18[[#This Row],[Demand]],NA())</f>
        <v>#N/A</v>
      </c>
      <c r="R821" s="57" t="e">
        <f>IF(EnergyDemand__2_18[[#This Row],[Holiday]]="Y",EnergyDemand__2_18[[#This Row],[Demand]],NA())</f>
        <v>#N/A</v>
      </c>
      <c r="S821" s="57">
        <f>IF(AND( EnergyDemand__2_18[[#This Row],[Holiday]]="N", EnergyDemand__2_18[[#This Row],[Day ]] &lt;&gt; "Saturday", EnergyDemand__2_18[[#This Row],[Day ]] &lt;&gt; "Sunday"),EnergyDemand__2_18[[#This Row],[Demand]],NA())</f>
        <v>107491.87</v>
      </c>
    </row>
    <row r="822" spans="1:19" x14ac:dyDescent="0.3">
      <c r="A822" s="3">
        <v>42825</v>
      </c>
      <c r="B822" s="3" t="str">
        <f t="shared" si="12"/>
        <v>Q1-2017</v>
      </c>
      <c r="C822" t="s">
        <v>11</v>
      </c>
      <c r="D822">
        <v>14</v>
      </c>
      <c r="E822" t="s">
        <v>4</v>
      </c>
      <c r="F822">
        <v>2017</v>
      </c>
      <c r="G822">
        <v>10.1</v>
      </c>
      <c r="H822">
        <v>17.899999999999999</v>
      </c>
      <c r="I822">
        <v>12.3</v>
      </c>
      <c r="J822">
        <v>2.8</v>
      </c>
      <c r="K822" t="s">
        <v>21</v>
      </c>
      <c r="L822" t="s">
        <v>21</v>
      </c>
      <c r="M822" s="2">
        <v>110662.245</v>
      </c>
      <c r="N822" s="4">
        <v>145.21906050000001</v>
      </c>
      <c r="O822" s="5">
        <f>EnergyDemand__2_18[[#This Row],[Demand]]*EnergyDemand__2_18[[#This Row],[RRP AUD$]]</f>
        <v>16070267.251720823</v>
      </c>
      <c r="P822" s="57" t="e">
        <f>IF(EnergyDemand__2_18[[#This Row],[School Day]]="Y",EnergyDemand__2_18[[#This Row],[Demand]],NA())</f>
        <v>#N/A</v>
      </c>
      <c r="Q822" s="57">
        <f>IF(EnergyDemand__2_18[[#This Row],[School Day]]="N",EnergyDemand__2_18[[#This Row],[Demand]],NA())</f>
        <v>110662.245</v>
      </c>
      <c r="R822" s="57" t="e">
        <f>IF(EnergyDemand__2_18[[#This Row],[Holiday]]="Y",EnergyDemand__2_18[[#This Row],[Demand]],NA())</f>
        <v>#N/A</v>
      </c>
      <c r="S822" s="57">
        <f>IF(AND( EnergyDemand__2_18[[#This Row],[Holiday]]="N", EnergyDemand__2_18[[#This Row],[Day ]] &lt;&gt; "Saturday", EnergyDemand__2_18[[#This Row],[Day ]] &lt;&gt; "Sunday"),EnergyDemand__2_18[[#This Row],[Demand]],NA())</f>
        <v>110662.245</v>
      </c>
    </row>
    <row r="823" spans="1:19" x14ac:dyDescent="0.3">
      <c r="A823" s="3">
        <v>42826</v>
      </c>
      <c r="B823" s="3" t="str">
        <f t="shared" si="12"/>
        <v>Q2-2017</v>
      </c>
      <c r="C823" t="s">
        <v>12</v>
      </c>
      <c r="D823">
        <v>14</v>
      </c>
      <c r="E823" t="s">
        <v>5</v>
      </c>
      <c r="F823">
        <v>2017</v>
      </c>
      <c r="G823">
        <v>10</v>
      </c>
      <c r="H823">
        <v>19</v>
      </c>
      <c r="I823">
        <v>13.5</v>
      </c>
      <c r="J823">
        <v>0</v>
      </c>
      <c r="K823" t="s">
        <v>21</v>
      </c>
      <c r="L823" t="s">
        <v>21</v>
      </c>
      <c r="M823" s="2">
        <v>97402.264999999999</v>
      </c>
      <c r="N823" s="4">
        <v>99.249181780000001</v>
      </c>
      <c r="O823" s="5">
        <f>EnergyDemand__2_18[[#This Row],[Demand]]*EnergyDemand__2_18[[#This Row],[RRP AUD$]]</f>
        <v>9667095.1047687326</v>
      </c>
      <c r="P823" s="57" t="e">
        <f>IF(EnergyDemand__2_18[[#This Row],[School Day]]="Y",EnergyDemand__2_18[[#This Row],[Demand]],NA())</f>
        <v>#N/A</v>
      </c>
      <c r="Q823" s="57">
        <f>IF(EnergyDemand__2_18[[#This Row],[School Day]]="N",EnergyDemand__2_18[[#This Row],[Demand]],NA())</f>
        <v>97402.264999999999</v>
      </c>
      <c r="R823" s="57" t="e">
        <f>IF(EnergyDemand__2_18[[#This Row],[Holiday]]="Y",EnergyDemand__2_18[[#This Row],[Demand]],NA())</f>
        <v>#N/A</v>
      </c>
      <c r="S8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24" spans="1:19" x14ac:dyDescent="0.3">
      <c r="A824" s="3">
        <v>42827</v>
      </c>
      <c r="B824" s="3" t="str">
        <f t="shared" si="12"/>
        <v>Q2-2017</v>
      </c>
      <c r="C824" t="s">
        <v>12</v>
      </c>
      <c r="D824">
        <v>14</v>
      </c>
      <c r="E824" t="s">
        <v>6</v>
      </c>
      <c r="F824">
        <v>2017</v>
      </c>
      <c r="G824">
        <v>11.7</v>
      </c>
      <c r="H824">
        <v>18.2</v>
      </c>
      <c r="I824">
        <v>10.1</v>
      </c>
      <c r="J824">
        <v>0.4</v>
      </c>
      <c r="K824" t="s">
        <v>21</v>
      </c>
      <c r="L824" t="s">
        <v>21</v>
      </c>
      <c r="M824" s="2">
        <v>94477.095000000001</v>
      </c>
      <c r="N824" s="4">
        <v>92.915735170000005</v>
      </c>
      <c r="O824" s="5">
        <f>EnergyDemand__2_18[[#This Row],[Demand]]*EnergyDemand__2_18[[#This Row],[RRP AUD$]]</f>
        <v>8778408.738650931</v>
      </c>
      <c r="P824" s="57" t="e">
        <f>IF(EnergyDemand__2_18[[#This Row],[School Day]]="Y",EnergyDemand__2_18[[#This Row],[Demand]],NA())</f>
        <v>#N/A</v>
      </c>
      <c r="Q824" s="57">
        <f>IF(EnergyDemand__2_18[[#This Row],[School Day]]="N",EnergyDemand__2_18[[#This Row],[Demand]],NA())</f>
        <v>94477.095000000001</v>
      </c>
      <c r="R824" s="57" t="e">
        <f>IF(EnergyDemand__2_18[[#This Row],[Holiday]]="Y",EnergyDemand__2_18[[#This Row],[Demand]],NA())</f>
        <v>#N/A</v>
      </c>
      <c r="S8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25" spans="1:19" x14ac:dyDescent="0.3">
      <c r="A825" s="3">
        <v>42828</v>
      </c>
      <c r="B825" s="3" t="str">
        <f t="shared" si="12"/>
        <v>Q2-2017</v>
      </c>
      <c r="C825" t="s">
        <v>12</v>
      </c>
      <c r="D825">
        <v>15</v>
      </c>
      <c r="E825" t="s">
        <v>7</v>
      </c>
      <c r="F825">
        <v>2017</v>
      </c>
      <c r="G825">
        <v>8.1999999999999993</v>
      </c>
      <c r="H825">
        <v>21.5</v>
      </c>
      <c r="I825">
        <v>16.8</v>
      </c>
      <c r="J825">
        <v>0</v>
      </c>
      <c r="K825" t="s">
        <v>21</v>
      </c>
      <c r="L825" t="s">
        <v>21</v>
      </c>
      <c r="M825" s="2">
        <v>107895.52499999999</v>
      </c>
      <c r="N825" s="4">
        <v>106.4521598</v>
      </c>
      <c r="O825" s="5">
        <f>EnergyDemand__2_18[[#This Row],[Demand]]*EnergyDemand__2_18[[#This Row],[RRP AUD$]]</f>
        <v>11485711.669004895</v>
      </c>
      <c r="P825" s="57" t="e">
        <f>IF(EnergyDemand__2_18[[#This Row],[School Day]]="Y",EnergyDemand__2_18[[#This Row],[Demand]],NA())</f>
        <v>#N/A</v>
      </c>
      <c r="Q825" s="57">
        <f>IF(EnergyDemand__2_18[[#This Row],[School Day]]="N",EnergyDemand__2_18[[#This Row],[Demand]],NA())</f>
        <v>107895.52499999999</v>
      </c>
      <c r="R825" s="57" t="e">
        <f>IF(EnergyDemand__2_18[[#This Row],[Holiday]]="Y",EnergyDemand__2_18[[#This Row],[Demand]],NA())</f>
        <v>#N/A</v>
      </c>
      <c r="S825" s="57">
        <f>IF(AND( EnergyDemand__2_18[[#This Row],[Holiday]]="N", EnergyDemand__2_18[[#This Row],[Day ]] &lt;&gt; "Saturday", EnergyDemand__2_18[[#This Row],[Day ]] &lt;&gt; "Sunday"),EnergyDemand__2_18[[#This Row],[Demand]],NA())</f>
        <v>107895.52499999999</v>
      </c>
    </row>
    <row r="826" spans="1:19" x14ac:dyDescent="0.3">
      <c r="A826" s="3">
        <v>42829</v>
      </c>
      <c r="B826" s="3" t="str">
        <f t="shared" si="12"/>
        <v>Q2-2017</v>
      </c>
      <c r="C826" t="s">
        <v>12</v>
      </c>
      <c r="D826">
        <v>15</v>
      </c>
      <c r="E826" t="s">
        <v>8</v>
      </c>
      <c r="F826">
        <v>2017</v>
      </c>
      <c r="G826">
        <v>10</v>
      </c>
      <c r="H826">
        <v>24.4</v>
      </c>
      <c r="I826">
        <v>16.399999999999999</v>
      </c>
      <c r="J826">
        <v>0</v>
      </c>
      <c r="K826" t="s">
        <v>21</v>
      </c>
      <c r="L826" t="s">
        <v>21</v>
      </c>
      <c r="M826" s="2">
        <v>113138.67</v>
      </c>
      <c r="N826" s="4">
        <v>122.6614787</v>
      </c>
      <c r="O826" s="5">
        <f>EnergyDemand__2_18[[#This Row],[Demand]]*EnergyDemand__2_18[[#This Row],[RRP AUD$]]</f>
        <v>13877756.560351329</v>
      </c>
      <c r="P826" s="57" t="e">
        <f>IF(EnergyDemand__2_18[[#This Row],[School Day]]="Y",EnergyDemand__2_18[[#This Row],[Demand]],NA())</f>
        <v>#N/A</v>
      </c>
      <c r="Q826" s="57">
        <f>IF(EnergyDemand__2_18[[#This Row],[School Day]]="N",EnergyDemand__2_18[[#This Row],[Demand]],NA())</f>
        <v>113138.67</v>
      </c>
      <c r="R826" s="57" t="e">
        <f>IF(EnergyDemand__2_18[[#This Row],[Holiday]]="Y",EnergyDemand__2_18[[#This Row],[Demand]],NA())</f>
        <v>#N/A</v>
      </c>
      <c r="S826" s="57">
        <f>IF(AND( EnergyDemand__2_18[[#This Row],[Holiday]]="N", EnergyDemand__2_18[[#This Row],[Day ]] &lt;&gt; "Saturday", EnergyDemand__2_18[[#This Row],[Day ]] &lt;&gt; "Sunday"),EnergyDemand__2_18[[#This Row],[Demand]],NA())</f>
        <v>113138.67</v>
      </c>
    </row>
    <row r="827" spans="1:19" x14ac:dyDescent="0.3">
      <c r="A827" s="3">
        <v>42830</v>
      </c>
      <c r="B827" s="3" t="str">
        <f t="shared" si="12"/>
        <v>Q2-2017</v>
      </c>
      <c r="C827" t="s">
        <v>12</v>
      </c>
      <c r="D827">
        <v>15</v>
      </c>
      <c r="E827" t="s">
        <v>9</v>
      </c>
      <c r="F827">
        <v>2017</v>
      </c>
      <c r="G827">
        <v>11</v>
      </c>
      <c r="H827">
        <v>25.4</v>
      </c>
      <c r="I827">
        <v>15.8</v>
      </c>
      <c r="J827">
        <v>0</v>
      </c>
      <c r="K827" t="s">
        <v>21</v>
      </c>
      <c r="L827" t="s">
        <v>21</v>
      </c>
      <c r="M827" s="2">
        <v>114191.35</v>
      </c>
      <c r="N827" s="4">
        <v>142.28042669999999</v>
      </c>
      <c r="O827" s="5">
        <f>EnergyDemand__2_18[[#This Row],[Demand]]*EnergyDemand__2_18[[#This Row],[RRP AUD$]]</f>
        <v>16247194.003449045</v>
      </c>
      <c r="P827" s="57" t="e">
        <f>IF(EnergyDemand__2_18[[#This Row],[School Day]]="Y",EnergyDemand__2_18[[#This Row],[Demand]],NA())</f>
        <v>#N/A</v>
      </c>
      <c r="Q827" s="57">
        <f>IF(EnergyDemand__2_18[[#This Row],[School Day]]="N",EnergyDemand__2_18[[#This Row],[Demand]],NA())</f>
        <v>114191.35</v>
      </c>
      <c r="R827" s="57" t="e">
        <f>IF(EnergyDemand__2_18[[#This Row],[Holiday]]="Y",EnergyDemand__2_18[[#This Row],[Demand]],NA())</f>
        <v>#N/A</v>
      </c>
      <c r="S827" s="57">
        <f>IF(AND( EnergyDemand__2_18[[#This Row],[Holiday]]="N", EnergyDemand__2_18[[#This Row],[Day ]] &lt;&gt; "Saturday", EnergyDemand__2_18[[#This Row],[Day ]] &lt;&gt; "Sunday"),EnergyDemand__2_18[[#This Row],[Demand]],NA())</f>
        <v>114191.35</v>
      </c>
    </row>
    <row r="828" spans="1:19" x14ac:dyDescent="0.3">
      <c r="A828" s="3">
        <v>42831</v>
      </c>
      <c r="B828" s="3" t="str">
        <f t="shared" si="12"/>
        <v>Q2-2017</v>
      </c>
      <c r="C828" t="s">
        <v>12</v>
      </c>
      <c r="D828">
        <v>15</v>
      </c>
      <c r="E828" t="s">
        <v>3</v>
      </c>
      <c r="F828">
        <v>2017</v>
      </c>
      <c r="G828">
        <v>12</v>
      </c>
      <c r="H828">
        <v>26.6</v>
      </c>
      <c r="I828">
        <v>13.5</v>
      </c>
      <c r="J828">
        <v>0</v>
      </c>
      <c r="K828" t="s">
        <v>21</v>
      </c>
      <c r="L828" t="s">
        <v>21</v>
      </c>
      <c r="M828" s="2">
        <v>114817.30499999999</v>
      </c>
      <c r="N828" s="4">
        <v>126.18198750000001</v>
      </c>
      <c r="O828" s="5">
        <f>EnergyDemand__2_18[[#This Row],[Demand]]*EnergyDemand__2_18[[#This Row],[RRP AUD$]]</f>
        <v>14487875.744293688</v>
      </c>
      <c r="P828" s="57" t="e">
        <f>IF(EnergyDemand__2_18[[#This Row],[School Day]]="Y",EnergyDemand__2_18[[#This Row],[Demand]],NA())</f>
        <v>#N/A</v>
      </c>
      <c r="Q828" s="57">
        <f>IF(EnergyDemand__2_18[[#This Row],[School Day]]="N",EnergyDemand__2_18[[#This Row],[Demand]],NA())</f>
        <v>114817.30499999999</v>
      </c>
      <c r="R828" s="57" t="e">
        <f>IF(EnergyDemand__2_18[[#This Row],[Holiday]]="Y",EnergyDemand__2_18[[#This Row],[Demand]],NA())</f>
        <v>#N/A</v>
      </c>
      <c r="S828" s="57">
        <f>IF(AND( EnergyDemand__2_18[[#This Row],[Holiday]]="N", EnergyDemand__2_18[[#This Row],[Day ]] &lt;&gt; "Saturday", EnergyDemand__2_18[[#This Row],[Day ]] &lt;&gt; "Sunday"),EnergyDemand__2_18[[#This Row],[Demand]],NA())</f>
        <v>114817.30499999999</v>
      </c>
    </row>
    <row r="829" spans="1:19" x14ac:dyDescent="0.3">
      <c r="A829" s="3">
        <v>42832</v>
      </c>
      <c r="B829" s="3" t="str">
        <f t="shared" si="12"/>
        <v>Q2-2017</v>
      </c>
      <c r="C829" t="s">
        <v>12</v>
      </c>
      <c r="D829">
        <v>15</v>
      </c>
      <c r="E829" t="s">
        <v>4</v>
      </c>
      <c r="F829">
        <v>2017</v>
      </c>
      <c r="G829">
        <v>12.7</v>
      </c>
      <c r="H829">
        <v>26.2</v>
      </c>
      <c r="I829">
        <v>15.6</v>
      </c>
      <c r="J829">
        <v>0</v>
      </c>
      <c r="K829" t="s">
        <v>21</v>
      </c>
      <c r="L829" t="s">
        <v>21</v>
      </c>
      <c r="M829" s="2">
        <v>110160.02499999999</v>
      </c>
      <c r="N829" s="4">
        <v>101.330421</v>
      </c>
      <c r="O829" s="5">
        <f>EnergyDemand__2_18[[#This Row],[Demand]]*EnergyDemand__2_18[[#This Row],[RRP AUD$]]</f>
        <v>11162561.710620524</v>
      </c>
      <c r="P829" s="57" t="e">
        <f>IF(EnergyDemand__2_18[[#This Row],[School Day]]="Y",EnergyDemand__2_18[[#This Row],[Demand]],NA())</f>
        <v>#N/A</v>
      </c>
      <c r="Q829" s="57">
        <f>IF(EnergyDemand__2_18[[#This Row],[School Day]]="N",EnergyDemand__2_18[[#This Row],[Demand]],NA())</f>
        <v>110160.02499999999</v>
      </c>
      <c r="R829" s="57" t="e">
        <f>IF(EnergyDemand__2_18[[#This Row],[Holiday]]="Y",EnergyDemand__2_18[[#This Row],[Demand]],NA())</f>
        <v>#N/A</v>
      </c>
      <c r="S829" s="57">
        <f>IF(AND( EnergyDemand__2_18[[#This Row],[Holiday]]="N", EnergyDemand__2_18[[#This Row],[Day ]] &lt;&gt; "Saturday", EnergyDemand__2_18[[#This Row],[Day ]] &lt;&gt; "Sunday"),EnergyDemand__2_18[[#This Row],[Demand]],NA())</f>
        <v>110160.02499999999</v>
      </c>
    </row>
    <row r="830" spans="1:19" x14ac:dyDescent="0.3">
      <c r="A830" s="3">
        <v>42833</v>
      </c>
      <c r="B830" s="3" t="str">
        <f t="shared" si="12"/>
        <v>Q2-2017</v>
      </c>
      <c r="C830" t="s">
        <v>12</v>
      </c>
      <c r="D830">
        <v>15</v>
      </c>
      <c r="E830" t="s">
        <v>5</v>
      </c>
      <c r="F830">
        <v>2017</v>
      </c>
      <c r="G830">
        <v>18.600000000000001</v>
      </c>
      <c r="H830">
        <v>28.1</v>
      </c>
      <c r="I830">
        <v>13.8</v>
      </c>
      <c r="J830">
        <v>0</v>
      </c>
      <c r="K830" t="s">
        <v>21</v>
      </c>
      <c r="L830" t="s">
        <v>21</v>
      </c>
      <c r="M830" s="2">
        <v>99084.74</v>
      </c>
      <c r="N830" s="4">
        <v>95.867977690000004</v>
      </c>
      <c r="O830" s="5">
        <f>EnergyDemand__2_18[[#This Row],[Demand]]*EnergyDemand__2_18[[#This Row],[RRP AUD$]]</f>
        <v>9499053.6437394507</v>
      </c>
      <c r="P830" s="57" t="e">
        <f>IF(EnergyDemand__2_18[[#This Row],[School Day]]="Y",EnergyDemand__2_18[[#This Row],[Demand]],NA())</f>
        <v>#N/A</v>
      </c>
      <c r="Q830" s="57">
        <f>IF(EnergyDemand__2_18[[#This Row],[School Day]]="N",EnergyDemand__2_18[[#This Row],[Demand]],NA())</f>
        <v>99084.74</v>
      </c>
      <c r="R830" s="57" t="e">
        <f>IF(EnergyDemand__2_18[[#This Row],[Holiday]]="Y",EnergyDemand__2_18[[#This Row],[Demand]],NA())</f>
        <v>#N/A</v>
      </c>
      <c r="S8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1" spans="1:19" x14ac:dyDescent="0.3">
      <c r="A831" s="3">
        <v>42834</v>
      </c>
      <c r="B831" s="3" t="str">
        <f t="shared" si="12"/>
        <v>Q2-2017</v>
      </c>
      <c r="C831" t="s">
        <v>12</v>
      </c>
      <c r="D831">
        <v>15</v>
      </c>
      <c r="E831" t="s">
        <v>6</v>
      </c>
      <c r="F831">
        <v>2017</v>
      </c>
      <c r="G831">
        <v>11.7</v>
      </c>
      <c r="H831">
        <v>15.2</v>
      </c>
      <c r="I831">
        <v>6.5</v>
      </c>
      <c r="J831">
        <v>10.6</v>
      </c>
      <c r="K831" t="s">
        <v>21</v>
      </c>
      <c r="L831" t="s">
        <v>21</v>
      </c>
      <c r="M831" s="2">
        <v>96041.895000000004</v>
      </c>
      <c r="N831" s="4">
        <v>74.591633180000002</v>
      </c>
      <c r="O831" s="5">
        <f>EnergyDemand__2_18[[#This Row],[Demand]]*EnergyDemand__2_18[[#This Row],[RRP AUD$]]</f>
        <v>7163921.8017520765</v>
      </c>
      <c r="P831" s="57" t="e">
        <f>IF(EnergyDemand__2_18[[#This Row],[School Day]]="Y",EnergyDemand__2_18[[#This Row],[Demand]],NA())</f>
        <v>#N/A</v>
      </c>
      <c r="Q831" s="57">
        <f>IF(EnergyDemand__2_18[[#This Row],[School Day]]="N",EnergyDemand__2_18[[#This Row],[Demand]],NA())</f>
        <v>96041.895000000004</v>
      </c>
      <c r="R831" s="57" t="e">
        <f>IF(EnergyDemand__2_18[[#This Row],[Holiday]]="Y",EnergyDemand__2_18[[#This Row],[Demand]],NA())</f>
        <v>#N/A</v>
      </c>
      <c r="S8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2" spans="1:19" x14ac:dyDescent="0.3">
      <c r="A832" s="3">
        <v>42835</v>
      </c>
      <c r="B832" s="3" t="str">
        <f t="shared" si="12"/>
        <v>Q2-2017</v>
      </c>
      <c r="C832" t="s">
        <v>12</v>
      </c>
      <c r="D832">
        <v>16</v>
      </c>
      <c r="E832" t="s">
        <v>7</v>
      </c>
      <c r="F832">
        <v>2017</v>
      </c>
      <c r="G832">
        <v>9</v>
      </c>
      <c r="H832">
        <v>17</v>
      </c>
      <c r="I832">
        <v>3</v>
      </c>
      <c r="J832">
        <v>25.4</v>
      </c>
      <c r="K832" t="s">
        <v>21</v>
      </c>
      <c r="L832" t="s">
        <v>21</v>
      </c>
      <c r="M832" s="2">
        <v>113287.05499999999</v>
      </c>
      <c r="N832" s="4">
        <v>111.8004887</v>
      </c>
      <c r="O832" s="5">
        <f>EnergyDemand__2_18[[#This Row],[Demand]]*EnergyDemand__2_18[[#This Row],[RRP AUD$]]</f>
        <v>12665548.112383777</v>
      </c>
      <c r="P832" s="57" t="e">
        <f>IF(EnergyDemand__2_18[[#This Row],[School Day]]="Y",EnergyDemand__2_18[[#This Row],[Demand]],NA())</f>
        <v>#N/A</v>
      </c>
      <c r="Q832" s="57">
        <f>IF(EnergyDemand__2_18[[#This Row],[School Day]]="N",EnergyDemand__2_18[[#This Row],[Demand]],NA())</f>
        <v>113287.05499999999</v>
      </c>
      <c r="R832" s="57" t="e">
        <f>IF(EnergyDemand__2_18[[#This Row],[Holiday]]="Y",EnergyDemand__2_18[[#This Row],[Demand]],NA())</f>
        <v>#N/A</v>
      </c>
      <c r="S832" s="57">
        <f>IF(AND( EnergyDemand__2_18[[#This Row],[Holiday]]="N", EnergyDemand__2_18[[#This Row],[Day ]] &lt;&gt; "Saturday", EnergyDemand__2_18[[#This Row],[Day ]] &lt;&gt; "Sunday"),EnergyDemand__2_18[[#This Row],[Demand]],NA())</f>
        <v>113287.05499999999</v>
      </c>
    </row>
    <row r="833" spans="1:19" x14ac:dyDescent="0.3">
      <c r="A833" s="3">
        <v>42836</v>
      </c>
      <c r="B833" s="3" t="str">
        <f t="shared" si="12"/>
        <v>Q2-2017</v>
      </c>
      <c r="C833" t="s">
        <v>12</v>
      </c>
      <c r="D833">
        <v>16</v>
      </c>
      <c r="E833" t="s">
        <v>8</v>
      </c>
      <c r="F833">
        <v>2017</v>
      </c>
      <c r="G833">
        <v>12.3</v>
      </c>
      <c r="H833">
        <v>18.5</v>
      </c>
      <c r="I833">
        <v>13.5</v>
      </c>
      <c r="J833">
        <v>15.4</v>
      </c>
      <c r="K833" t="s">
        <v>21</v>
      </c>
      <c r="L833" t="s">
        <v>21</v>
      </c>
      <c r="M833" s="2">
        <v>114159.965</v>
      </c>
      <c r="N833" s="4">
        <v>130.03687339999999</v>
      </c>
      <c r="O833" s="5">
        <f>EnergyDemand__2_18[[#This Row],[Demand]]*EnergyDemand__2_18[[#This Row],[RRP AUD$]]</f>
        <v>14845004.916053429</v>
      </c>
      <c r="P833" s="57" t="e">
        <f>IF(EnergyDemand__2_18[[#This Row],[School Day]]="Y",EnergyDemand__2_18[[#This Row],[Demand]],NA())</f>
        <v>#N/A</v>
      </c>
      <c r="Q833" s="57">
        <f>IF(EnergyDemand__2_18[[#This Row],[School Day]]="N",EnergyDemand__2_18[[#This Row],[Demand]],NA())</f>
        <v>114159.965</v>
      </c>
      <c r="R833" s="57" t="e">
        <f>IF(EnergyDemand__2_18[[#This Row],[Holiday]]="Y",EnergyDemand__2_18[[#This Row],[Demand]],NA())</f>
        <v>#N/A</v>
      </c>
      <c r="S833" s="57">
        <f>IF(AND( EnergyDemand__2_18[[#This Row],[Holiday]]="N", EnergyDemand__2_18[[#This Row],[Day ]] &lt;&gt; "Saturday", EnergyDemand__2_18[[#This Row],[Day ]] &lt;&gt; "Sunday"),EnergyDemand__2_18[[#This Row],[Demand]],NA())</f>
        <v>114159.965</v>
      </c>
    </row>
    <row r="834" spans="1:19" x14ac:dyDescent="0.3">
      <c r="A834" s="3">
        <v>42837</v>
      </c>
      <c r="B834" s="3" t="str">
        <f t="shared" ref="B834:B897" si="13">"Q" &amp;INT((MONTH(A834)+2)/3) &amp; "-" &amp; YEAR(A834)</f>
        <v>Q2-2017</v>
      </c>
      <c r="C834" t="s">
        <v>12</v>
      </c>
      <c r="D834">
        <v>16</v>
      </c>
      <c r="E834" t="s">
        <v>9</v>
      </c>
      <c r="F834">
        <v>2017</v>
      </c>
      <c r="G834">
        <v>10.8</v>
      </c>
      <c r="H834">
        <v>19.3</v>
      </c>
      <c r="I834">
        <v>14</v>
      </c>
      <c r="J834">
        <v>0</v>
      </c>
      <c r="K834" t="s">
        <v>21</v>
      </c>
      <c r="L834" t="s">
        <v>21</v>
      </c>
      <c r="M834" s="2">
        <v>114335.995</v>
      </c>
      <c r="N834" s="4">
        <v>126.572879</v>
      </c>
      <c r="O834" s="5">
        <f>EnergyDemand__2_18[[#This Row],[Demand]]*EnergyDemand__2_18[[#This Row],[RRP AUD$]]</f>
        <v>14471836.060479604</v>
      </c>
      <c r="P834" s="57" t="e">
        <f>IF(EnergyDemand__2_18[[#This Row],[School Day]]="Y",EnergyDemand__2_18[[#This Row],[Demand]],NA())</f>
        <v>#N/A</v>
      </c>
      <c r="Q834" s="57">
        <f>IF(EnergyDemand__2_18[[#This Row],[School Day]]="N",EnergyDemand__2_18[[#This Row],[Demand]],NA())</f>
        <v>114335.995</v>
      </c>
      <c r="R834" s="57" t="e">
        <f>IF(EnergyDemand__2_18[[#This Row],[Holiday]]="Y",EnergyDemand__2_18[[#This Row],[Demand]],NA())</f>
        <v>#N/A</v>
      </c>
      <c r="S834" s="57">
        <f>IF(AND( EnergyDemand__2_18[[#This Row],[Holiday]]="N", EnergyDemand__2_18[[#This Row],[Day ]] &lt;&gt; "Saturday", EnergyDemand__2_18[[#This Row],[Day ]] &lt;&gt; "Sunday"),EnergyDemand__2_18[[#This Row],[Demand]],NA())</f>
        <v>114335.995</v>
      </c>
    </row>
    <row r="835" spans="1:19" x14ac:dyDescent="0.3">
      <c r="A835" s="3">
        <v>42838</v>
      </c>
      <c r="B835" s="3" t="str">
        <f t="shared" si="13"/>
        <v>Q2-2017</v>
      </c>
      <c r="C835" t="s">
        <v>12</v>
      </c>
      <c r="D835">
        <v>16</v>
      </c>
      <c r="E835" t="s">
        <v>3</v>
      </c>
      <c r="F835">
        <v>2017</v>
      </c>
      <c r="G835">
        <v>10.9</v>
      </c>
      <c r="H835">
        <v>22.2</v>
      </c>
      <c r="I835">
        <v>13.9</v>
      </c>
      <c r="J835">
        <v>0</v>
      </c>
      <c r="K835" t="s">
        <v>21</v>
      </c>
      <c r="L835" t="s">
        <v>21</v>
      </c>
      <c r="M835" s="2">
        <v>112704.045</v>
      </c>
      <c r="N835" s="4">
        <v>117.53565020000001</v>
      </c>
      <c r="O835" s="5">
        <f>EnergyDemand__2_18[[#This Row],[Demand]]*EnergyDemand__2_18[[#This Row],[RRP AUD$]]</f>
        <v>13246743.20924506</v>
      </c>
      <c r="P835" s="57" t="e">
        <f>IF(EnergyDemand__2_18[[#This Row],[School Day]]="Y",EnergyDemand__2_18[[#This Row],[Demand]],NA())</f>
        <v>#N/A</v>
      </c>
      <c r="Q835" s="57">
        <f>IF(EnergyDemand__2_18[[#This Row],[School Day]]="N",EnergyDemand__2_18[[#This Row],[Demand]],NA())</f>
        <v>112704.045</v>
      </c>
      <c r="R835" s="57" t="e">
        <f>IF(EnergyDemand__2_18[[#This Row],[Holiday]]="Y",EnergyDemand__2_18[[#This Row],[Demand]],NA())</f>
        <v>#N/A</v>
      </c>
      <c r="S835" s="57">
        <f>IF(AND( EnergyDemand__2_18[[#This Row],[Holiday]]="N", EnergyDemand__2_18[[#This Row],[Day ]] &lt;&gt; "Saturday", EnergyDemand__2_18[[#This Row],[Day ]] &lt;&gt; "Sunday"),EnergyDemand__2_18[[#This Row],[Demand]],NA())</f>
        <v>112704.045</v>
      </c>
    </row>
    <row r="836" spans="1:19" x14ac:dyDescent="0.3">
      <c r="A836" s="3">
        <v>42839</v>
      </c>
      <c r="B836" s="3" t="str">
        <f t="shared" si="13"/>
        <v>Q2-2017</v>
      </c>
      <c r="C836" t="s">
        <v>12</v>
      </c>
      <c r="D836">
        <v>16</v>
      </c>
      <c r="E836" t="s">
        <v>4</v>
      </c>
      <c r="F836">
        <v>2017</v>
      </c>
      <c r="G836">
        <v>13</v>
      </c>
      <c r="H836">
        <v>17.899999999999999</v>
      </c>
      <c r="I836">
        <v>8.9</v>
      </c>
      <c r="J836">
        <v>0</v>
      </c>
      <c r="K836" t="s">
        <v>21</v>
      </c>
      <c r="L836" t="s">
        <v>22</v>
      </c>
      <c r="M836" s="2">
        <v>97436.41</v>
      </c>
      <c r="N836" s="4">
        <v>109.7650221</v>
      </c>
      <c r="O836" s="5">
        <f>EnergyDemand__2_18[[#This Row],[Demand]]*EnergyDemand__2_18[[#This Row],[RRP AUD$]]</f>
        <v>10695109.69699466</v>
      </c>
      <c r="P836" s="57" t="e">
        <f>IF(EnergyDemand__2_18[[#This Row],[School Day]]="Y",EnergyDemand__2_18[[#This Row],[Demand]],NA())</f>
        <v>#N/A</v>
      </c>
      <c r="Q836" s="57">
        <f>IF(EnergyDemand__2_18[[#This Row],[School Day]]="N",EnergyDemand__2_18[[#This Row],[Demand]],NA())</f>
        <v>97436.41</v>
      </c>
      <c r="R836" s="57">
        <f>IF(EnergyDemand__2_18[[#This Row],[Holiday]]="Y",EnergyDemand__2_18[[#This Row],[Demand]],NA())</f>
        <v>97436.41</v>
      </c>
      <c r="S8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7" spans="1:19" x14ac:dyDescent="0.3">
      <c r="A837" s="3">
        <v>42840</v>
      </c>
      <c r="B837" s="3" t="str">
        <f t="shared" si="13"/>
        <v>Q2-2017</v>
      </c>
      <c r="C837" t="s">
        <v>12</v>
      </c>
      <c r="D837">
        <v>16</v>
      </c>
      <c r="E837" t="s">
        <v>5</v>
      </c>
      <c r="F837">
        <v>2017</v>
      </c>
      <c r="G837">
        <v>11.8</v>
      </c>
      <c r="H837">
        <v>17.3</v>
      </c>
      <c r="I837">
        <v>9.6999999999999993</v>
      </c>
      <c r="J837">
        <v>0</v>
      </c>
      <c r="K837" t="s">
        <v>21</v>
      </c>
      <c r="L837" t="s">
        <v>22</v>
      </c>
      <c r="M837" s="2">
        <v>99608.57</v>
      </c>
      <c r="N837" s="4">
        <v>116.78284910000001</v>
      </c>
      <c r="O837" s="5">
        <f>EnergyDemand__2_18[[#This Row],[Demand]]*EnergyDemand__2_18[[#This Row],[RRP AUD$]]</f>
        <v>11632572.599376788</v>
      </c>
      <c r="P837" s="57" t="e">
        <f>IF(EnergyDemand__2_18[[#This Row],[School Day]]="Y",EnergyDemand__2_18[[#This Row],[Demand]],NA())</f>
        <v>#N/A</v>
      </c>
      <c r="Q837" s="57">
        <f>IF(EnergyDemand__2_18[[#This Row],[School Day]]="N",EnergyDemand__2_18[[#This Row],[Demand]],NA())</f>
        <v>99608.57</v>
      </c>
      <c r="R837" s="57">
        <f>IF(EnergyDemand__2_18[[#This Row],[Holiday]]="Y",EnergyDemand__2_18[[#This Row],[Demand]],NA())</f>
        <v>99608.57</v>
      </c>
      <c r="S8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8" spans="1:19" x14ac:dyDescent="0.3">
      <c r="A838" s="3">
        <v>42841</v>
      </c>
      <c r="B838" s="3" t="str">
        <f t="shared" si="13"/>
        <v>Q2-2017</v>
      </c>
      <c r="C838" t="s">
        <v>12</v>
      </c>
      <c r="D838">
        <v>16</v>
      </c>
      <c r="E838" t="s">
        <v>6</v>
      </c>
      <c r="F838">
        <v>2017</v>
      </c>
      <c r="G838">
        <v>9.9</v>
      </c>
      <c r="H838">
        <v>22.6</v>
      </c>
      <c r="I838">
        <v>10.1</v>
      </c>
      <c r="J838">
        <v>0</v>
      </c>
      <c r="K838" t="s">
        <v>21</v>
      </c>
      <c r="L838" t="s">
        <v>22</v>
      </c>
      <c r="M838" s="2">
        <v>96594.744999999995</v>
      </c>
      <c r="N838" s="4">
        <v>95.646407010000004</v>
      </c>
      <c r="O838" s="5">
        <f>EnergyDemand__2_18[[#This Row],[Demand]]*EnergyDemand__2_18[[#This Row],[RRP AUD$]]</f>
        <v>9238940.2952971626</v>
      </c>
      <c r="P838" s="57" t="e">
        <f>IF(EnergyDemand__2_18[[#This Row],[School Day]]="Y",EnergyDemand__2_18[[#This Row],[Demand]],NA())</f>
        <v>#N/A</v>
      </c>
      <c r="Q838" s="57">
        <f>IF(EnergyDemand__2_18[[#This Row],[School Day]]="N",EnergyDemand__2_18[[#This Row],[Demand]],NA())</f>
        <v>96594.744999999995</v>
      </c>
      <c r="R838" s="57">
        <f>IF(EnergyDemand__2_18[[#This Row],[Holiday]]="Y",EnergyDemand__2_18[[#This Row],[Demand]],NA())</f>
        <v>96594.744999999995</v>
      </c>
      <c r="S8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39" spans="1:19" x14ac:dyDescent="0.3">
      <c r="A839" s="3">
        <v>42842</v>
      </c>
      <c r="B839" s="3" t="str">
        <f t="shared" si="13"/>
        <v>Q2-2017</v>
      </c>
      <c r="C839" t="s">
        <v>12</v>
      </c>
      <c r="D839">
        <v>17</v>
      </c>
      <c r="E839" t="s">
        <v>7</v>
      </c>
      <c r="F839">
        <v>2017</v>
      </c>
      <c r="G839">
        <v>11.1</v>
      </c>
      <c r="H839">
        <v>18.3</v>
      </c>
      <c r="I839">
        <v>10.9</v>
      </c>
      <c r="J839">
        <v>0</v>
      </c>
      <c r="K839" t="s">
        <v>21</v>
      </c>
      <c r="L839" t="s">
        <v>22</v>
      </c>
      <c r="M839" s="2">
        <v>99945.494999999995</v>
      </c>
      <c r="N839" s="4">
        <v>104.57818949999999</v>
      </c>
      <c r="O839" s="5">
        <f>EnergyDemand__2_18[[#This Row],[Demand]]*EnergyDemand__2_18[[#This Row],[RRP AUD$]]</f>
        <v>10452118.915781301</v>
      </c>
      <c r="P839" s="57" t="e">
        <f>IF(EnergyDemand__2_18[[#This Row],[School Day]]="Y",EnergyDemand__2_18[[#This Row],[Demand]],NA())</f>
        <v>#N/A</v>
      </c>
      <c r="Q839" s="57">
        <f>IF(EnergyDemand__2_18[[#This Row],[School Day]]="N",EnergyDemand__2_18[[#This Row],[Demand]],NA())</f>
        <v>99945.494999999995</v>
      </c>
      <c r="R839" s="57">
        <f>IF(EnergyDemand__2_18[[#This Row],[Holiday]]="Y",EnergyDemand__2_18[[#This Row],[Demand]],NA())</f>
        <v>99945.494999999995</v>
      </c>
      <c r="S8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40" spans="1:19" x14ac:dyDescent="0.3">
      <c r="A840" s="3">
        <v>42843</v>
      </c>
      <c r="B840" s="3" t="str">
        <f t="shared" si="13"/>
        <v>Q2-2017</v>
      </c>
      <c r="C840" t="s">
        <v>12</v>
      </c>
      <c r="D840">
        <v>17</v>
      </c>
      <c r="E840" t="s">
        <v>8</v>
      </c>
      <c r="F840">
        <v>2017</v>
      </c>
      <c r="G840">
        <v>9.5</v>
      </c>
      <c r="H840">
        <v>20.399999999999999</v>
      </c>
      <c r="I840">
        <v>13.7</v>
      </c>
      <c r="J840">
        <v>0</v>
      </c>
      <c r="K840" t="s">
        <v>21</v>
      </c>
      <c r="L840" t="s">
        <v>21</v>
      </c>
      <c r="M840" s="2">
        <v>111955.175</v>
      </c>
      <c r="N840" s="4">
        <v>112.8247059</v>
      </c>
      <c r="O840" s="5">
        <f>EnergyDemand__2_18[[#This Row],[Demand]]*EnergyDemand__2_18[[#This Row],[RRP AUD$]]</f>
        <v>12631309.693358032</v>
      </c>
      <c r="P840" s="57" t="e">
        <f>IF(EnergyDemand__2_18[[#This Row],[School Day]]="Y",EnergyDemand__2_18[[#This Row],[Demand]],NA())</f>
        <v>#N/A</v>
      </c>
      <c r="Q840" s="57">
        <f>IF(EnergyDemand__2_18[[#This Row],[School Day]]="N",EnergyDemand__2_18[[#This Row],[Demand]],NA())</f>
        <v>111955.175</v>
      </c>
      <c r="R840" s="57" t="e">
        <f>IF(EnergyDemand__2_18[[#This Row],[Holiday]]="Y",EnergyDemand__2_18[[#This Row],[Demand]],NA())</f>
        <v>#N/A</v>
      </c>
      <c r="S840" s="57">
        <f>IF(AND( EnergyDemand__2_18[[#This Row],[Holiday]]="N", EnergyDemand__2_18[[#This Row],[Day ]] &lt;&gt; "Saturday", EnergyDemand__2_18[[#This Row],[Day ]] &lt;&gt; "Sunday"),EnergyDemand__2_18[[#This Row],[Demand]],NA())</f>
        <v>111955.175</v>
      </c>
    </row>
    <row r="841" spans="1:19" x14ac:dyDescent="0.3">
      <c r="A841" s="3">
        <v>42844</v>
      </c>
      <c r="B841" s="3" t="str">
        <f t="shared" si="13"/>
        <v>Q2-2017</v>
      </c>
      <c r="C841" t="s">
        <v>12</v>
      </c>
      <c r="D841">
        <v>17</v>
      </c>
      <c r="E841" t="s">
        <v>9</v>
      </c>
      <c r="F841">
        <v>2017</v>
      </c>
      <c r="G841">
        <v>13</v>
      </c>
      <c r="H841">
        <v>26.9</v>
      </c>
      <c r="I841">
        <v>12.7</v>
      </c>
      <c r="J841">
        <v>0</v>
      </c>
      <c r="K841" t="s">
        <v>22</v>
      </c>
      <c r="L841" t="s">
        <v>21</v>
      </c>
      <c r="M841" s="2">
        <v>114436.97</v>
      </c>
      <c r="N841" s="4">
        <v>101.3145524</v>
      </c>
      <c r="O841" s="5">
        <f>EnergyDemand__2_18[[#This Row],[Demand]]*EnergyDemand__2_18[[#This Row],[RRP AUD$]]</f>
        <v>11594130.393562227</v>
      </c>
      <c r="P841" s="57">
        <f>IF(EnergyDemand__2_18[[#This Row],[School Day]]="Y",EnergyDemand__2_18[[#This Row],[Demand]],NA())</f>
        <v>114436.97</v>
      </c>
      <c r="Q841" s="57" t="e">
        <f>IF(EnergyDemand__2_18[[#This Row],[School Day]]="N",EnergyDemand__2_18[[#This Row],[Demand]],NA())</f>
        <v>#N/A</v>
      </c>
      <c r="R841" s="57" t="e">
        <f>IF(EnergyDemand__2_18[[#This Row],[Holiday]]="Y",EnergyDemand__2_18[[#This Row],[Demand]],NA())</f>
        <v>#N/A</v>
      </c>
      <c r="S841" s="57">
        <f>IF(AND( EnergyDemand__2_18[[#This Row],[Holiday]]="N", EnergyDemand__2_18[[#This Row],[Day ]] &lt;&gt; "Saturday", EnergyDemand__2_18[[#This Row],[Day ]] &lt;&gt; "Sunday"),EnergyDemand__2_18[[#This Row],[Demand]],NA())</f>
        <v>114436.97</v>
      </c>
    </row>
    <row r="842" spans="1:19" x14ac:dyDescent="0.3">
      <c r="A842" s="3">
        <v>42845</v>
      </c>
      <c r="B842" s="3" t="str">
        <f t="shared" si="13"/>
        <v>Q2-2017</v>
      </c>
      <c r="C842" t="s">
        <v>12</v>
      </c>
      <c r="D842">
        <v>17</v>
      </c>
      <c r="E842" t="s">
        <v>3</v>
      </c>
      <c r="F842">
        <v>2017</v>
      </c>
      <c r="G842">
        <v>14.6</v>
      </c>
      <c r="H842">
        <v>26.5</v>
      </c>
      <c r="I842">
        <v>12.4</v>
      </c>
      <c r="J842">
        <v>0</v>
      </c>
      <c r="K842" t="s">
        <v>22</v>
      </c>
      <c r="L842" t="s">
        <v>21</v>
      </c>
      <c r="M842" s="2">
        <v>112816.68</v>
      </c>
      <c r="N842" s="4">
        <v>104.07810310000001</v>
      </c>
      <c r="O842" s="5">
        <f>EnergyDemand__2_18[[#This Row],[Demand]]*EnergyDemand__2_18[[#This Row],[RRP AUD$]]</f>
        <v>11741746.052439708</v>
      </c>
      <c r="P842" s="57">
        <f>IF(EnergyDemand__2_18[[#This Row],[School Day]]="Y",EnergyDemand__2_18[[#This Row],[Demand]],NA())</f>
        <v>112816.68</v>
      </c>
      <c r="Q842" s="57" t="e">
        <f>IF(EnergyDemand__2_18[[#This Row],[School Day]]="N",EnergyDemand__2_18[[#This Row],[Demand]],NA())</f>
        <v>#N/A</v>
      </c>
      <c r="R842" s="57" t="e">
        <f>IF(EnergyDemand__2_18[[#This Row],[Holiday]]="Y",EnergyDemand__2_18[[#This Row],[Demand]],NA())</f>
        <v>#N/A</v>
      </c>
      <c r="S842" s="57">
        <f>IF(AND( EnergyDemand__2_18[[#This Row],[Holiday]]="N", EnergyDemand__2_18[[#This Row],[Day ]] &lt;&gt; "Saturday", EnergyDemand__2_18[[#This Row],[Day ]] &lt;&gt; "Sunday"),EnergyDemand__2_18[[#This Row],[Demand]],NA())</f>
        <v>112816.68</v>
      </c>
    </row>
    <row r="843" spans="1:19" x14ac:dyDescent="0.3">
      <c r="A843" s="3">
        <v>42846</v>
      </c>
      <c r="B843" s="3" t="str">
        <f t="shared" si="13"/>
        <v>Q2-2017</v>
      </c>
      <c r="C843" t="s">
        <v>12</v>
      </c>
      <c r="D843">
        <v>17</v>
      </c>
      <c r="E843" t="s">
        <v>4</v>
      </c>
      <c r="F843">
        <v>2017</v>
      </c>
      <c r="G843">
        <v>16.5</v>
      </c>
      <c r="H843">
        <v>20.9</v>
      </c>
      <c r="I843">
        <v>3.6</v>
      </c>
      <c r="J843">
        <v>9.4</v>
      </c>
      <c r="K843" t="s">
        <v>22</v>
      </c>
      <c r="L843" t="s">
        <v>21</v>
      </c>
      <c r="M843" s="2">
        <v>114522.44</v>
      </c>
      <c r="N843" s="4">
        <v>133.2265993</v>
      </c>
      <c r="O843" s="5">
        <f>EnergyDemand__2_18[[#This Row],[Demand]]*EnergyDemand__2_18[[#This Row],[RRP AUD$]]</f>
        <v>15257435.224738292</v>
      </c>
      <c r="P843" s="57">
        <f>IF(EnergyDemand__2_18[[#This Row],[School Day]]="Y",EnergyDemand__2_18[[#This Row],[Demand]],NA())</f>
        <v>114522.44</v>
      </c>
      <c r="Q843" s="57" t="e">
        <f>IF(EnergyDemand__2_18[[#This Row],[School Day]]="N",EnergyDemand__2_18[[#This Row],[Demand]],NA())</f>
        <v>#N/A</v>
      </c>
      <c r="R843" s="57" t="e">
        <f>IF(EnergyDemand__2_18[[#This Row],[Holiday]]="Y",EnergyDemand__2_18[[#This Row],[Demand]],NA())</f>
        <v>#N/A</v>
      </c>
      <c r="S843" s="57">
        <f>IF(AND( EnergyDemand__2_18[[#This Row],[Holiday]]="N", EnergyDemand__2_18[[#This Row],[Day ]] &lt;&gt; "Saturday", EnergyDemand__2_18[[#This Row],[Day ]] &lt;&gt; "Sunday"),EnergyDemand__2_18[[#This Row],[Demand]],NA())</f>
        <v>114522.44</v>
      </c>
    </row>
    <row r="844" spans="1:19" x14ac:dyDescent="0.3">
      <c r="A844" s="3">
        <v>42847</v>
      </c>
      <c r="B844" s="3" t="str">
        <f t="shared" si="13"/>
        <v>Q2-2017</v>
      </c>
      <c r="C844" t="s">
        <v>12</v>
      </c>
      <c r="D844">
        <v>17</v>
      </c>
      <c r="E844" t="s">
        <v>5</v>
      </c>
      <c r="F844">
        <v>2017</v>
      </c>
      <c r="G844">
        <v>16.899999999999999</v>
      </c>
      <c r="H844">
        <v>22.5</v>
      </c>
      <c r="I844">
        <v>11.8</v>
      </c>
      <c r="J844">
        <v>4.5999999999999996</v>
      </c>
      <c r="K844" t="s">
        <v>22</v>
      </c>
      <c r="L844" t="s">
        <v>21</v>
      </c>
      <c r="M844" s="2">
        <v>102528.4</v>
      </c>
      <c r="N844" s="4">
        <v>111.6671228</v>
      </c>
      <c r="O844" s="5">
        <f>EnergyDemand__2_18[[#This Row],[Demand]]*EnergyDemand__2_18[[#This Row],[RRP AUD$]]</f>
        <v>11449051.43328752</v>
      </c>
      <c r="P844" s="57">
        <f>IF(EnergyDemand__2_18[[#This Row],[School Day]]="Y",EnergyDemand__2_18[[#This Row],[Demand]],NA())</f>
        <v>102528.4</v>
      </c>
      <c r="Q844" s="57" t="e">
        <f>IF(EnergyDemand__2_18[[#This Row],[School Day]]="N",EnergyDemand__2_18[[#This Row],[Demand]],NA())</f>
        <v>#N/A</v>
      </c>
      <c r="R844" s="57" t="e">
        <f>IF(EnergyDemand__2_18[[#This Row],[Holiday]]="Y",EnergyDemand__2_18[[#This Row],[Demand]],NA())</f>
        <v>#N/A</v>
      </c>
      <c r="S8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45" spans="1:19" x14ac:dyDescent="0.3">
      <c r="A845" s="3">
        <v>42848</v>
      </c>
      <c r="B845" s="3" t="str">
        <f t="shared" si="13"/>
        <v>Q2-2017</v>
      </c>
      <c r="C845" t="s">
        <v>12</v>
      </c>
      <c r="D845">
        <v>17</v>
      </c>
      <c r="E845" t="s">
        <v>6</v>
      </c>
      <c r="F845">
        <v>2017</v>
      </c>
      <c r="G845">
        <v>14.4</v>
      </c>
      <c r="H845">
        <v>21.8</v>
      </c>
      <c r="I845">
        <v>11.9</v>
      </c>
      <c r="J845">
        <v>0</v>
      </c>
      <c r="K845" t="s">
        <v>22</v>
      </c>
      <c r="L845" t="s">
        <v>21</v>
      </c>
      <c r="M845" s="2">
        <v>97356.565000000002</v>
      </c>
      <c r="N845" s="4">
        <v>90.726651050000001</v>
      </c>
      <c r="O845" s="5">
        <f>EnergyDemand__2_18[[#This Row],[Demand]]*EnergyDemand__2_18[[#This Row],[RRP AUD$]]</f>
        <v>8832835.1001816429</v>
      </c>
      <c r="P845" s="57">
        <f>IF(EnergyDemand__2_18[[#This Row],[School Day]]="Y",EnergyDemand__2_18[[#This Row],[Demand]],NA())</f>
        <v>97356.565000000002</v>
      </c>
      <c r="Q845" s="57" t="e">
        <f>IF(EnergyDemand__2_18[[#This Row],[School Day]]="N",EnergyDemand__2_18[[#This Row],[Demand]],NA())</f>
        <v>#N/A</v>
      </c>
      <c r="R845" s="57" t="e">
        <f>IF(EnergyDemand__2_18[[#This Row],[Holiday]]="Y",EnergyDemand__2_18[[#This Row],[Demand]],NA())</f>
        <v>#N/A</v>
      </c>
      <c r="S8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46" spans="1:19" x14ac:dyDescent="0.3">
      <c r="A846" s="3">
        <v>42849</v>
      </c>
      <c r="B846" s="3" t="str">
        <f t="shared" si="13"/>
        <v>Q2-2017</v>
      </c>
      <c r="C846" t="s">
        <v>12</v>
      </c>
      <c r="D846">
        <v>18</v>
      </c>
      <c r="E846" t="s">
        <v>7</v>
      </c>
      <c r="F846">
        <v>2017</v>
      </c>
      <c r="G846">
        <v>15.9</v>
      </c>
      <c r="H846">
        <v>24.7</v>
      </c>
      <c r="I846">
        <v>9.9</v>
      </c>
      <c r="J846">
        <v>0</v>
      </c>
      <c r="K846" t="s">
        <v>22</v>
      </c>
      <c r="L846" t="s">
        <v>21</v>
      </c>
      <c r="M846" s="2">
        <v>109421.815</v>
      </c>
      <c r="N846" s="4">
        <v>113.2589368</v>
      </c>
      <c r="O846" s="5">
        <f>EnergyDemand__2_18[[#This Row],[Demand]]*EnergyDemand__2_18[[#This Row],[RRP AUD$]]</f>
        <v>12392998.429626292</v>
      </c>
      <c r="P846" s="57">
        <f>IF(EnergyDemand__2_18[[#This Row],[School Day]]="Y",EnergyDemand__2_18[[#This Row],[Demand]],NA())</f>
        <v>109421.815</v>
      </c>
      <c r="Q846" s="57" t="e">
        <f>IF(EnergyDemand__2_18[[#This Row],[School Day]]="N",EnergyDemand__2_18[[#This Row],[Demand]],NA())</f>
        <v>#N/A</v>
      </c>
      <c r="R846" s="57" t="e">
        <f>IF(EnergyDemand__2_18[[#This Row],[Holiday]]="Y",EnergyDemand__2_18[[#This Row],[Demand]],NA())</f>
        <v>#N/A</v>
      </c>
      <c r="S846" s="57">
        <f>IF(AND( EnergyDemand__2_18[[#This Row],[Holiday]]="N", EnergyDemand__2_18[[#This Row],[Day ]] &lt;&gt; "Saturday", EnergyDemand__2_18[[#This Row],[Day ]] &lt;&gt; "Sunday"),EnergyDemand__2_18[[#This Row],[Demand]],NA())</f>
        <v>109421.815</v>
      </c>
    </row>
    <row r="847" spans="1:19" x14ac:dyDescent="0.3">
      <c r="A847" s="3">
        <v>42850</v>
      </c>
      <c r="B847" s="3" t="str">
        <f t="shared" si="13"/>
        <v>Q2-2017</v>
      </c>
      <c r="C847" t="s">
        <v>12</v>
      </c>
      <c r="D847">
        <v>18</v>
      </c>
      <c r="E847" t="s">
        <v>8</v>
      </c>
      <c r="F847">
        <v>2017</v>
      </c>
      <c r="G847">
        <v>16.2</v>
      </c>
      <c r="H847">
        <v>17.7</v>
      </c>
      <c r="I847">
        <v>5.8</v>
      </c>
      <c r="J847">
        <v>21.6</v>
      </c>
      <c r="K847" t="s">
        <v>22</v>
      </c>
      <c r="L847" t="s">
        <v>22</v>
      </c>
      <c r="M847" s="2">
        <v>101548.735</v>
      </c>
      <c r="N847" s="4">
        <v>86.790072550000005</v>
      </c>
      <c r="O847" s="5">
        <f>EnergyDemand__2_18[[#This Row],[Demand]]*EnergyDemand__2_18[[#This Row],[RRP AUD$]]</f>
        <v>8813422.0780107249</v>
      </c>
      <c r="P847" s="57">
        <f>IF(EnergyDemand__2_18[[#This Row],[School Day]]="Y",EnergyDemand__2_18[[#This Row],[Demand]],NA())</f>
        <v>101548.735</v>
      </c>
      <c r="Q847" s="57" t="e">
        <f>IF(EnergyDemand__2_18[[#This Row],[School Day]]="N",EnergyDemand__2_18[[#This Row],[Demand]],NA())</f>
        <v>#N/A</v>
      </c>
      <c r="R847" s="57">
        <f>IF(EnergyDemand__2_18[[#This Row],[Holiday]]="Y",EnergyDemand__2_18[[#This Row],[Demand]],NA())</f>
        <v>101548.735</v>
      </c>
      <c r="S8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48" spans="1:19" x14ac:dyDescent="0.3">
      <c r="A848" s="3">
        <v>42851</v>
      </c>
      <c r="B848" s="3" t="str">
        <f t="shared" si="13"/>
        <v>Q2-2017</v>
      </c>
      <c r="C848" t="s">
        <v>12</v>
      </c>
      <c r="D848">
        <v>18</v>
      </c>
      <c r="E848" t="s">
        <v>9</v>
      </c>
      <c r="F848">
        <v>2017</v>
      </c>
      <c r="G848">
        <v>10.1</v>
      </c>
      <c r="H848">
        <v>14.5</v>
      </c>
      <c r="I848">
        <v>6.4</v>
      </c>
      <c r="J848">
        <v>20</v>
      </c>
      <c r="K848" t="s">
        <v>22</v>
      </c>
      <c r="L848" t="s">
        <v>21</v>
      </c>
      <c r="M848" s="2">
        <v>116795.245</v>
      </c>
      <c r="N848" s="4">
        <v>100.69868460000001</v>
      </c>
      <c r="O848" s="5">
        <f>EnergyDemand__2_18[[#This Row],[Demand]]*EnergyDemand__2_18[[#This Row],[RRP AUD$]]</f>
        <v>11761127.539034728</v>
      </c>
      <c r="P848" s="57">
        <f>IF(EnergyDemand__2_18[[#This Row],[School Day]]="Y",EnergyDemand__2_18[[#This Row],[Demand]],NA())</f>
        <v>116795.245</v>
      </c>
      <c r="Q848" s="57" t="e">
        <f>IF(EnergyDemand__2_18[[#This Row],[School Day]]="N",EnergyDemand__2_18[[#This Row],[Demand]],NA())</f>
        <v>#N/A</v>
      </c>
      <c r="R848" s="57" t="e">
        <f>IF(EnergyDemand__2_18[[#This Row],[Holiday]]="Y",EnergyDemand__2_18[[#This Row],[Demand]],NA())</f>
        <v>#N/A</v>
      </c>
      <c r="S848" s="57">
        <f>IF(AND( EnergyDemand__2_18[[#This Row],[Holiday]]="N", EnergyDemand__2_18[[#This Row],[Day ]] &lt;&gt; "Saturday", EnergyDemand__2_18[[#This Row],[Day ]] &lt;&gt; "Sunday"),EnergyDemand__2_18[[#This Row],[Demand]],NA())</f>
        <v>116795.245</v>
      </c>
    </row>
    <row r="849" spans="1:19" x14ac:dyDescent="0.3">
      <c r="A849" s="3">
        <v>42852</v>
      </c>
      <c r="B849" s="3" t="str">
        <f t="shared" si="13"/>
        <v>Q2-2017</v>
      </c>
      <c r="C849" t="s">
        <v>12</v>
      </c>
      <c r="D849">
        <v>18</v>
      </c>
      <c r="E849" t="s">
        <v>3</v>
      </c>
      <c r="F849">
        <v>2017</v>
      </c>
      <c r="G849">
        <v>8.3000000000000007</v>
      </c>
      <c r="H849">
        <v>15.6</v>
      </c>
      <c r="I849">
        <v>7.1</v>
      </c>
      <c r="J849">
        <v>15.4</v>
      </c>
      <c r="K849" t="s">
        <v>22</v>
      </c>
      <c r="L849" t="s">
        <v>21</v>
      </c>
      <c r="M849" s="2">
        <v>126329.53</v>
      </c>
      <c r="N849" s="4">
        <v>145.68273490000001</v>
      </c>
      <c r="O849" s="5">
        <f>EnergyDemand__2_18[[#This Row],[Demand]]*EnergyDemand__2_18[[#This Row],[RRP AUD$]]</f>
        <v>18404031.429031599</v>
      </c>
      <c r="P849" s="57">
        <f>IF(EnergyDemand__2_18[[#This Row],[School Day]]="Y",EnergyDemand__2_18[[#This Row],[Demand]],NA())</f>
        <v>126329.53</v>
      </c>
      <c r="Q849" s="57" t="e">
        <f>IF(EnergyDemand__2_18[[#This Row],[School Day]]="N",EnergyDemand__2_18[[#This Row],[Demand]],NA())</f>
        <v>#N/A</v>
      </c>
      <c r="R849" s="57" t="e">
        <f>IF(EnergyDemand__2_18[[#This Row],[Holiday]]="Y",EnergyDemand__2_18[[#This Row],[Demand]],NA())</f>
        <v>#N/A</v>
      </c>
      <c r="S849" s="57">
        <f>IF(AND( EnergyDemand__2_18[[#This Row],[Holiday]]="N", EnergyDemand__2_18[[#This Row],[Day ]] &lt;&gt; "Saturday", EnergyDemand__2_18[[#This Row],[Day ]] &lt;&gt; "Sunday"),EnergyDemand__2_18[[#This Row],[Demand]],NA())</f>
        <v>126329.53</v>
      </c>
    </row>
    <row r="850" spans="1:19" x14ac:dyDescent="0.3">
      <c r="A850" s="3">
        <v>42853</v>
      </c>
      <c r="B850" s="3" t="str">
        <f t="shared" si="13"/>
        <v>Q2-2017</v>
      </c>
      <c r="C850" t="s">
        <v>12</v>
      </c>
      <c r="D850">
        <v>18</v>
      </c>
      <c r="E850" t="s">
        <v>4</v>
      </c>
      <c r="F850">
        <v>2017</v>
      </c>
      <c r="G850">
        <v>9.4</v>
      </c>
      <c r="H850">
        <v>19.8</v>
      </c>
      <c r="I850">
        <v>6</v>
      </c>
      <c r="J850">
        <v>0.4</v>
      </c>
      <c r="K850" t="s">
        <v>22</v>
      </c>
      <c r="L850" t="s">
        <v>21</v>
      </c>
      <c r="M850" s="2">
        <v>120144.19</v>
      </c>
      <c r="N850" s="4">
        <v>120.8095221</v>
      </c>
      <c r="O850" s="5">
        <f>EnergyDemand__2_18[[#This Row],[Demand]]*EnergyDemand__2_18[[#This Row],[RRP AUD$]]</f>
        <v>14514562.176991599</v>
      </c>
      <c r="P850" s="57">
        <f>IF(EnergyDemand__2_18[[#This Row],[School Day]]="Y",EnergyDemand__2_18[[#This Row],[Demand]],NA())</f>
        <v>120144.19</v>
      </c>
      <c r="Q850" s="57" t="e">
        <f>IF(EnergyDemand__2_18[[#This Row],[School Day]]="N",EnergyDemand__2_18[[#This Row],[Demand]],NA())</f>
        <v>#N/A</v>
      </c>
      <c r="R850" s="57" t="e">
        <f>IF(EnergyDemand__2_18[[#This Row],[Holiday]]="Y",EnergyDemand__2_18[[#This Row],[Demand]],NA())</f>
        <v>#N/A</v>
      </c>
      <c r="S850" s="57">
        <f>IF(AND( EnergyDemand__2_18[[#This Row],[Holiday]]="N", EnergyDemand__2_18[[#This Row],[Day ]] &lt;&gt; "Saturday", EnergyDemand__2_18[[#This Row],[Day ]] &lt;&gt; "Sunday"),EnergyDemand__2_18[[#This Row],[Demand]],NA())</f>
        <v>120144.19</v>
      </c>
    </row>
    <row r="851" spans="1:19" x14ac:dyDescent="0.3">
      <c r="A851" s="3">
        <v>42854</v>
      </c>
      <c r="B851" s="3" t="str">
        <f t="shared" si="13"/>
        <v>Q2-2017</v>
      </c>
      <c r="C851" t="s">
        <v>12</v>
      </c>
      <c r="D851">
        <v>18</v>
      </c>
      <c r="E851" t="s">
        <v>5</v>
      </c>
      <c r="F851">
        <v>2017</v>
      </c>
      <c r="G851">
        <v>14.9</v>
      </c>
      <c r="H851">
        <v>18.100000000000001</v>
      </c>
      <c r="I851">
        <v>7.9</v>
      </c>
      <c r="J851">
        <v>0.2</v>
      </c>
      <c r="K851" t="s">
        <v>22</v>
      </c>
      <c r="L851" t="s">
        <v>21</v>
      </c>
      <c r="M851" s="2">
        <v>104864.05</v>
      </c>
      <c r="N851" s="4">
        <v>100.81967</v>
      </c>
      <c r="O851" s="5">
        <f>EnergyDemand__2_18[[#This Row],[Demand]]*EnergyDemand__2_18[[#This Row],[RRP AUD$]]</f>
        <v>10572358.915863501</v>
      </c>
      <c r="P851" s="57">
        <f>IF(EnergyDemand__2_18[[#This Row],[School Day]]="Y",EnergyDemand__2_18[[#This Row],[Demand]],NA())</f>
        <v>104864.05</v>
      </c>
      <c r="Q851" s="57" t="e">
        <f>IF(EnergyDemand__2_18[[#This Row],[School Day]]="N",EnergyDemand__2_18[[#This Row],[Demand]],NA())</f>
        <v>#N/A</v>
      </c>
      <c r="R851" s="57" t="e">
        <f>IF(EnergyDemand__2_18[[#This Row],[Holiday]]="Y",EnergyDemand__2_18[[#This Row],[Demand]],NA())</f>
        <v>#N/A</v>
      </c>
      <c r="S8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52" spans="1:19" x14ac:dyDescent="0.3">
      <c r="A852" s="3">
        <v>42855</v>
      </c>
      <c r="B852" s="3" t="str">
        <f t="shared" si="13"/>
        <v>Q2-2017</v>
      </c>
      <c r="C852" t="s">
        <v>12</v>
      </c>
      <c r="D852">
        <v>18</v>
      </c>
      <c r="E852" t="s">
        <v>6</v>
      </c>
      <c r="F852">
        <v>2017</v>
      </c>
      <c r="G852">
        <v>13.6</v>
      </c>
      <c r="H852">
        <v>17.8</v>
      </c>
      <c r="I852">
        <v>7.3</v>
      </c>
      <c r="J852">
        <v>0</v>
      </c>
      <c r="K852" t="s">
        <v>22</v>
      </c>
      <c r="L852" t="s">
        <v>21</v>
      </c>
      <c r="M852" s="2">
        <v>103756.535</v>
      </c>
      <c r="N852" s="4">
        <v>109.5772954</v>
      </c>
      <c r="O852" s="5">
        <f>EnergyDemand__2_18[[#This Row],[Demand]]*EnergyDemand__2_18[[#This Row],[RRP AUD$]]</f>
        <v>11369360.48537544</v>
      </c>
      <c r="P852" s="57">
        <f>IF(EnergyDemand__2_18[[#This Row],[School Day]]="Y",EnergyDemand__2_18[[#This Row],[Demand]],NA())</f>
        <v>103756.535</v>
      </c>
      <c r="Q852" s="57" t="e">
        <f>IF(EnergyDemand__2_18[[#This Row],[School Day]]="N",EnergyDemand__2_18[[#This Row],[Demand]],NA())</f>
        <v>#N/A</v>
      </c>
      <c r="R852" s="57" t="e">
        <f>IF(EnergyDemand__2_18[[#This Row],[Holiday]]="Y",EnergyDemand__2_18[[#This Row],[Demand]],NA())</f>
        <v>#N/A</v>
      </c>
      <c r="S8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53" spans="1:19" x14ac:dyDescent="0.3">
      <c r="A853" s="3">
        <v>42856</v>
      </c>
      <c r="B853" s="3" t="str">
        <f t="shared" si="13"/>
        <v>Q2-2017</v>
      </c>
      <c r="C853" t="s">
        <v>13</v>
      </c>
      <c r="D853">
        <v>19</v>
      </c>
      <c r="E853" t="s">
        <v>7</v>
      </c>
      <c r="F853">
        <v>2017</v>
      </c>
      <c r="G853">
        <v>13.6</v>
      </c>
      <c r="H853">
        <v>20.399999999999999</v>
      </c>
      <c r="I853">
        <v>8.6999999999999993</v>
      </c>
      <c r="J853">
        <v>0</v>
      </c>
      <c r="K853" t="s">
        <v>22</v>
      </c>
      <c r="L853" t="s">
        <v>21</v>
      </c>
      <c r="M853" s="2">
        <v>115103.77499999999</v>
      </c>
      <c r="N853" s="4">
        <v>99.159474029999998</v>
      </c>
      <c r="O853" s="5">
        <f>EnergyDemand__2_18[[#This Row],[Demand]]*EnergyDemand__2_18[[#This Row],[RRP AUD$]]</f>
        <v>11413629.787867462</v>
      </c>
      <c r="P853" s="57">
        <f>IF(EnergyDemand__2_18[[#This Row],[School Day]]="Y",EnergyDemand__2_18[[#This Row],[Demand]],NA())</f>
        <v>115103.77499999999</v>
      </c>
      <c r="Q853" s="57" t="e">
        <f>IF(EnergyDemand__2_18[[#This Row],[School Day]]="N",EnergyDemand__2_18[[#This Row],[Demand]],NA())</f>
        <v>#N/A</v>
      </c>
      <c r="R853" s="57" t="e">
        <f>IF(EnergyDemand__2_18[[#This Row],[Holiday]]="Y",EnergyDemand__2_18[[#This Row],[Demand]],NA())</f>
        <v>#N/A</v>
      </c>
      <c r="S853" s="57">
        <f>IF(AND( EnergyDemand__2_18[[#This Row],[Holiday]]="N", EnergyDemand__2_18[[#This Row],[Day ]] &lt;&gt; "Saturday", EnergyDemand__2_18[[#This Row],[Day ]] &lt;&gt; "Sunday"),EnergyDemand__2_18[[#This Row],[Demand]],NA())</f>
        <v>115103.77499999999</v>
      </c>
    </row>
    <row r="854" spans="1:19" x14ac:dyDescent="0.3">
      <c r="A854" s="3">
        <v>42857</v>
      </c>
      <c r="B854" s="3" t="str">
        <f t="shared" si="13"/>
        <v>Q2-2017</v>
      </c>
      <c r="C854" t="s">
        <v>13</v>
      </c>
      <c r="D854">
        <v>19</v>
      </c>
      <c r="E854" t="s">
        <v>8</v>
      </c>
      <c r="F854">
        <v>2017</v>
      </c>
      <c r="G854">
        <v>10.4</v>
      </c>
      <c r="H854">
        <v>15.2</v>
      </c>
      <c r="I854">
        <v>9.4</v>
      </c>
      <c r="J854">
        <v>2.4</v>
      </c>
      <c r="K854" t="s">
        <v>22</v>
      </c>
      <c r="L854" t="s">
        <v>21</v>
      </c>
      <c r="M854" s="2">
        <v>120718.64</v>
      </c>
      <c r="N854" s="4">
        <v>109.9227693</v>
      </c>
      <c r="O854" s="5">
        <f>EnergyDemand__2_18[[#This Row],[Demand]]*EnergyDemand__2_18[[#This Row],[RRP AUD$]]</f>
        <v>13269727.214929752</v>
      </c>
      <c r="P854" s="57">
        <f>IF(EnergyDemand__2_18[[#This Row],[School Day]]="Y",EnergyDemand__2_18[[#This Row],[Demand]],NA())</f>
        <v>120718.64</v>
      </c>
      <c r="Q854" s="57" t="e">
        <f>IF(EnergyDemand__2_18[[#This Row],[School Day]]="N",EnergyDemand__2_18[[#This Row],[Demand]],NA())</f>
        <v>#N/A</v>
      </c>
      <c r="R854" s="57" t="e">
        <f>IF(EnergyDemand__2_18[[#This Row],[Holiday]]="Y",EnergyDemand__2_18[[#This Row],[Demand]],NA())</f>
        <v>#N/A</v>
      </c>
      <c r="S854" s="57">
        <f>IF(AND( EnergyDemand__2_18[[#This Row],[Holiday]]="N", EnergyDemand__2_18[[#This Row],[Day ]] &lt;&gt; "Saturday", EnergyDemand__2_18[[#This Row],[Day ]] &lt;&gt; "Sunday"),EnergyDemand__2_18[[#This Row],[Demand]],NA())</f>
        <v>120718.64</v>
      </c>
    </row>
    <row r="855" spans="1:19" x14ac:dyDescent="0.3">
      <c r="A855" s="3">
        <v>42858</v>
      </c>
      <c r="B855" s="3" t="str">
        <f t="shared" si="13"/>
        <v>Q2-2017</v>
      </c>
      <c r="C855" t="s">
        <v>13</v>
      </c>
      <c r="D855">
        <v>19</v>
      </c>
      <c r="E855" t="s">
        <v>9</v>
      </c>
      <c r="F855">
        <v>2017</v>
      </c>
      <c r="G855">
        <v>7.4</v>
      </c>
      <c r="H855">
        <v>15.3</v>
      </c>
      <c r="I855">
        <v>10.8</v>
      </c>
      <c r="J855">
        <v>0.8</v>
      </c>
      <c r="K855" t="s">
        <v>22</v>
      </c>
      <c r="L855" t="s">
        <v>21</v>
      </c>
      <c r="M855" s="2">
        <v>129196.44500000001</v>
      </c>
      <c r="N855" s="4">
        <v>128.63995560000001</v>
      </c>
      <c r="O855" s="5">
        <f>EnergyDemand__2_18[[#This Row],[Demand]]*EnergyDemand__2_18[[#This Row],[RRP AUD$]]</f>
        <v>16619824.948477844</v>
      </c>
      <c r="P855" s="57">
        <f>IF(EnergyDemand__2_18[[#This Row],[School Day]]="Y",EnergyDemand__2_18[[#This Row],[Demand]],NA())</f>
        <v>129196.44500000001</v>
      </c>
      <c r="Q855" s="57" t="e">
        <f>IF(EnergyDemand__2_18[[#This Row],[School Day]]="N",EnergyDemand__2_18[[#This Row],[Demand]],NA())</f>
        <v>#N/A</v>
      </c>
      <c r="R855" s="57" t="e">
        <f>IF(EnergyDemand__2_18[[#This Row],[Holiday]]="Y",EnergyDemand__2_18[[#This Row],[Demand]],NA())</f>
        <v>#N/A</v>
      </c>
      <c r="S855" s="57">
        <f>IF(AND( EnergyDemand__2_18[[#This Row],[Holiday]]="N", EnergyDemand__2_18[[#This Row],[Day ]] &lt;&gt; "Saturday", EnergyDemand__2_18[[#This Row],[Day ]] &lt;&gt; "Sunday"),EnergyDemand__2_18[[#This Row],[Demand]],NA())</f>
        <v>129196.44500000001</v>
      </c>
    </row>
    <row r="856" spans="1:19" x14ac:dyDescent="0.3">
      <c r="A856" s="3">
        <v>42859</v>
      </c>
      <c r="B856" s="3" t="str">
        <f t="shared" si="13"/>
        <v>Q2-2017</v>
      </c>
      <c r="C856" t="s">
        <v>13</v>
      </c>
      <c r="D856">
        <v>19</v>
      </c>
      <c r="E856" t="s">
        <v>3</v>
      </c>
      <c r="F856">
        <v>2017</v>
      </c>
      <c r="G856">
        <v>5.8</v>
      </c>
      <c r="H856">
        <v>16.899999999999999</v>
      </c>
      <c r="I856">
        <v>12</v>
      </c>
      <c r="J856">
        <v>0</v>
      </c>
      <c r="K856" t="s">
        <v>22</v>
      </c>
      <c r="L856" t="s">
        <v>21</v>
      </c>
      <c r="M856" s="2">
        <v>127260.05</v>
      </c>
      <c r="N856" s="4">
        <v>123.4720662</v>
      </c>
      <c r="O856" s="5">
        <f>EnergyDemand__2_18[[#This Row],[Demand]]*EnergyDemand__2_18[[#This Row],[RRP AUD$]]</f>
        <v>15713061.318215311</v>
      </c>
      <c r="P856" s="57">
        <f>IF(EnergyDemand__2_18[[#This Row],[School Day]]="Y",EnergyDemand__2_18[[#This Row],[Demand]],NA())</f>
        <v>127260.05</v>
      </c>
      <c r="Q856" s="57" t="e">
        <f>IF(EnergyDemand__2_18[[#This Row],[School Day]]="N",EnergyDemand__2_18[[#This Row],[Demand]],NA())</f>
        <v>#N/A</v>
      </c>
      <c r="R856" s="57" t="e">
        <f>IF(EnergyDemand__2_18[[#This Row],[Holiday]]="Y",EnergyDemand__2_18[[#This Row],[Demand]],NA())</f>
        <v>#N/A</v>
      </c>
      <c r="S856" s="57">
        <f>IF(AND( EnergyDemand__2_18[[#This Row],[Holiday]]="N", EnergyDemand__2_18[[#This Row],[Day ]] &lt;&gt; "Saturday", EnergyDemand__2_18[[#This Row],[Day ]] &lt;&gt; "Sunday"),EnergyDemand__2_18[[#This Row],[Demand]],NA())</f>
        <v>127260.05</v>
      </c>
    </row>
    <row r="857" spans="1:19" x14ac:dyDescent="0.3">
      <c r="A857" s="3">
        <v>42860</v>
      </c>
      <c r="B857" s="3" t="str">
        <f t="shared" si="13"/>
        <v>Q2-2017</v>
      </c>
      <c r="C857" t="s">
        <v>13</v>
      </c>
      <c r="D857">
        <v>19</v>
      </c>
      <c r="E857" t="s">
        <v>4</v>
      </c>
      <c r="F857">
        <v>2017</v>
      </c>
      <c r="G857">
        <v>6.2</v>
      </c>
      <c r="H857">
        <v>20.5</v>
      </c>
      <c r="I857">
        <v>10.6</v>
      </c>
      <c r="J857">
        <v>0</v>
      </c>
      <c r="K857" t="s">
        <v>22</v>
      </c>
      <c r="L857" t="s">
        <v>21</v>
      </c>
      <c r="M857" s="2">
        <v>123150.38499999999</v>
      </c>
      <c r="N857" s="4">
        <v>108.2886014</v>
      </c>
      <c r="O857" s="5">
        <f>EnergyDemand__2_18[[#This Row],[Demand]]*EnergyDemand__2_18[[#This Row],[RRP AUD$]]</f>
        <v>13335782.953521539</v>
      </c>
      <c r="P857" s="57">
        <f>IF(EnergyDemand__2_18[[#This Row],[School Day]]="Y",EnergyDemand__2_18[[#This Row],[Demand]],NA())</f>
        <v>123150.38499999999</v>
      </c>
      <c r="Q857" s="57" t="e">
        <f>IF(EnergyDemand__2_18[[#This Row],[School Day]]="N",EnergyDemand__2_18[[#This Row],[Demand]],NA())</f>
        <v>#N/A</v>
      </c>
      <c r="R857" s="57" t="e">
        <f>IF(EnergyDemand__2_18[[#This Row],[Holiday]]="Y",EnergyDemand__2_18[[#This Row],[Demand]],NA())</f>
        <v>#N/A</v>
      </c>
      <c r="S857" s="57">
        <f>IF(AND( EnergyDemand__2_18[[#This Row],[Holiday]]="N", EnergyDemand__2_18[[#This Row],[Day ]] &lt;&gt; "Saturday", EnergyDemand__2_18[[#This Row],[Day ]] &lt;&gt; "Sunday"),EnergyDemand__2_18[[#This Row],[Demand]],NA())</f>
        <v>123150.38499999999</v>
      </c>
    </row>
    <row r="858" spans="1:19" x14ac:dyDescent="0.3">
      <c r="A858" s="3">
        <v>42861</v>
      </c>
      <c r="B858" s="3" t="str">
        <f t="shared" si="13"/>
        <v>Q2-2017</v>
      </c>
      <c r="C858" t="s">
        <v>13</v>
      </c>
      <c r="D858">
        <v>19</v>
      </c>
      <c r="E858" t="s">
        <v>5</v>
      </c>
      <c r="F858">
        <v>2017</v>
      </c>
      <c r="G858">
        <v>9.6</v>
      </c>
      <c r="H858">
        <v>20</v>
      </c>
      <c r="I858">
        <v>6.1</v>
      </c>
      <c r="J858">
        <v>0.2</v>
      </c>
      <c r="K858" t="s">
        <v>22</v>
      </c>
      <c r="L858" t="s">
        <v>21</v>
      </c>
      <c r="M858" s="2">
        <v>105013.07</v>
      </c>
      <c r="N858" s="4">
        <v>81.778327349999998</v>
      </c>
      <c r="O858" s="5">
        <f>EnergyDemand__2_18[[#This Row],[Demand]]*EnergyDemand__2_18[[#This Row],[RRP AUD$]]</f>
        <v>8587793.2144884653</v>
      </c>
      <c r="P858" s="57">
        <f>IF(EnergyDemand__2_18[[#This Row],[School Day]]="Y",EnergyDemand__2_18[[#This Row],[Demand]],NA())</f>
        <v>105013.07</v>
      </c>
      <c r="Q858" s="57" t="e">
        <f>IF(EnergyDemand__2_18[[#This Row],[School Day]]="N",EnergyDemand__2_18[[#This Row],[Demand]],NA())</f>
        <v>#N/A</v>
      </c>
      <c r="R858" s="57" t="e">
        <f>IF(EnergyDemand__2_18[[#This Row],[Holiday]]="Y",EnergyDemand__2_18[[#This Row],[Demand]],NA())</f>
        <v>#N/A</v>
      </c>
      <c r="S8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59" spans="1:19" x14ac:dyDescent="0.3">
      <c r="A859" s="3">
        <v>42862</v>
      </c>
      <c r="B859" s="3" t="str">
        <f t="shared" si="13"/>
        <v>Q2-2017</v>
      </c>
      <c r="C859" t="s">
        <v>13</v>
      </c>
      <c r="D859">
        <v>19</v>
      </c>
      <c r="E859" t="s">
        <v>6</v>
      </c>
      <c r="F859">
        <v>2017</v>
      </c>
      <c r="G859">
        <v>8.9</v>
      </c>
      <c r="H859">
        <v>14.8</v>
      </c>
      <c r="I859">
        <v>9.4</v>
      </c>
      <c r="J859">
        <v>1.4</v>
      </c>
      <c r="K859" t="s">
        <v>22</v>
      </c>
      <c r="L859" t="s">
        <v>21</v>
      </c>
      <c r="M859" s="2">
        <v>107424.07</v>
      </c>
      <c r="N859" s="4">
        <v>104.9084029</v>
      </c>
      <c r="O859" s="5">
        <f>EnergyDemand__2_18[[#This Row],[Demand]]*EnergyDemand__2_18[[#This Row],[RRP AUD$]]</f>
        <v>11269687.616717804</v>
      </c>
      <c r="P859" s="57">
        <f>IF(EnergyDemand__2_18[[#This Row],[School Day]]="Y",EnergyDemand__2_18[[#This Row],[Demand]],NA())</f>
        <v>107424.07</v>
      </c>
      <c r="Q859" s="57" t="e">
        <f>IF(EnergyDemand__2_18[[#This Row],[School Day]]="N",EnergyDemand__2_18[[#This Row],[Demand]],NA())</f>
        <v>#N/A</v>
      </c>
      <c r="R859" s="57" t="e">
        <f>IF(EnergyDemand__2_18[[#This Row],[Holiday]]="Y",EnergyDemand__2_18[[#This Row],[Demand]],NA())</f>
        <v>#N/A</v>
      </c>
      <c r="S8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60" spans="1:19" x14ac:dyDescent="0.3">
      <c r="A860" s="3">
        <v>42863</v>
      </c>
      <c r="B860" s="3" t="str">
        <f t="shared" si="13"/>
        <v>Q2-2017</v>
      </c>
      <c r="C860" t="s">
        <v>13</v>
      </c>
      <c r="D860">
        <v>20</v>
      </c>
      <c r="E860" t="s">
        <v>7</v>
      </c>
      <c r="F860">
        <v>2017</v>
      </c>
      <c r="G860">
        <v>10.1</v>
      </c>
      <c r="H860">
        <v>15.8</v>
      </c>
      <c r="I860">
        <v>7.2</v>
      </c>
      <c r="J860">
        <v>1.8</v>
      </c>
      <c r="K860" t="s">
        <v>22</v>
      </c>
      <c r="L860" t="s">
        <v>21</v>
      </c>
      <c r="M860" s="2">
        <v>125858.27</v>
      </c>
      <c r="N860" s="4">
        <v>132.9735336</v>
      </c>
      <c r="O860" s="5">
        <f>EnergyDemand__2_18[[#This Row],[Demand]]*EnergyDemand__2_18[[#This Row],[RRP AUD$]]</f>
        <v>16735818.894682871</v>
      </c>
      <c r="P860" s="57">
        <f>IF(EnergyDemand__2_18[[#This Row],[School Day]]="Y",EnergyDemand__2_18[[#This Row],[Demand]],NA())</f>
        <v>125858.27</v>
      </c>
      <c r="Q860" s="57" t="e">
        <f>IF(EnergyDemand__2_18[[#This Row],[School Day]]="N",EnergyDemand__2_18[[#This Row],[Demand]],NA())</f>
        <v>#N/A</v>
      </c>
      <c r="R860" s="57" t="e">
        <f>IF(EnergyDemand__2_18[[#This Row],[Holiday]]="Y",EnergyDemand__2_18[[#This Row],[Demand]],NA())</f>
        <v>#N/A</v>
      </c>
      <c r="S860" s="57">
        <f>IF(AND( EnergyDemand__2_18[[#This Row],[Holiday]]="N", EnergyDemand__2_18[[#This Row],[Day ]] &lt;&gt; "Saturday", EnergyDemand__2_18[[#This Row],[Day ]] &lt;&gt; "Sunday"),EnergyDemand__2_18[[#This Row],[Demand]],NA())</f>
        <v>125858.27</v>
      </c>
    </row>
    <row r="861" spans="1:19" x14ac:dyDescent="0.3">
      <c r="A861" s="3">
        <v>42864</v>
      </c>
      <c r="B861" s="3" t="str">
        <f t="shared" si="13"/>
        <v>Q2-2017</v>
      </c>
      <c r="C861" t="s">
        <v>13</v>
      </c>
      <c r="D861">
        <v>20</v>
      </c>
      <c r="E861" t="s">
        <v>8</v>
      </c>
      <c r="F861">
        <v>2017</v>
      </c>
      <c r="G861">
        <v>10.9</v>
      </c>
      <c r="H861">
        <v>15.9</v>
      </c>
      <c r="I861">
        <v>7.3</v>
      </c>
      <c r="J861">
        <v>1.6</v>
      </c>
      <c r="K861" t="s">
        <v>22</v>
      </c>
      <c r="L861" t="s">
        <v>21</v>
      </c>
      <c r="M861" s="2">
        <v>126760.71</v>
      </c>
      <c r="N861" s="4">
        <v>138.99141549999999</v>
      </c>
      <c r="O861" s="5">
        <f>EnergyDemand__2_18[[#This Row],[Demand]]*EnergyDemand__2_18[[#This Row],[RRP AUD$]]</f>
        <v>17618650.512685005</v>
      </c>
      <c r="P861" s="57">
        <f>IF(EnergyDemand__2_18[[#This Row],[School Day]]="Y",EnergyDemand__2_18[[#This Row],[Demand]],NA())</f>
        <v>126760.71</v>
      </c>
      <c r="Q861" s="57" t="e">
        <f>IF(EnergyDemand__2_18[[#This Row],[School Day]]="N",EnergyDemand__2_18[[#This Row],[Demand]],NA())</f>
        <v>#N/A</v>
      </c>
      <c r="R861" s="57" t="e">
        <f>IF(EnergyDemand__2_18[[#This Row],[Holiday]]="Y",EnergyDemand__2_18[[#This Row],[Demand]],NA())</f>
        <v>#N/A</v>
      </c>
      <c r="S861" s="57">
        <f>IF(AND( EnergyDemand__2_18[[#This Row],[Holiday]]="N", EnergyDemand__2_18[[#This Row],[Day ]] &lt;&gt; "Saturday", EnergyDemand__2_18[[#This Row],[Day ]] &lt;&gt; "Sunday"),EnergyDemand__2_18[[#This Row],[Demand]],NA())</f>
        <v>126760.71</v>
      </c>
    </row>
    <row r="862" spans="1:19" x14ac:dyDescent="0.3">
      <c r="A862" s="3">
        <v>42865</v>
      </c>
      <c r="B862" s="3" t="str">
        <f t="shared" si="13"/>
        <v>Q2-2017</v>
      </c>
      <c r="C862" t="s">
        <v>13</v>
      </c>
      <c r="D862">
        <v>20</v>
      </c>
      <c r="E862" t="s">
        <v>9</v>
      </c>
      <c r="F862">
        <v>2017</v>
      </c>
      <c r="G862">
        <v>8.1</v>
      </c>
      <c r="H862">
        <v>17.7</v>
      </c>
      <c r="I862">
        <v>11.3</v>
      </c>
      <c r="J862">
        <v>0</v>
      </c>
      <c r="K862" t="s">
        <v>22</v>
      </c>
      <c r="L862" t="s">
        <v>21</v>
      </c>
      <c r="M862" s="2">
        <v>125747.735</v>
      </c>
      <c r="N862" s="4">
        <v>149.62274859999999</v>
      </c>
      <c r="O862" s="5">
        <f>EnergyDemand__2_18[[#This Row],[Demand]]*EnergyDemand__2_18[[#This Row],[RRP AUD$]]</f>
        <v>18814721.740924422</v>
      </c>
      <c r="P862" s="57">
        <f>IF(EnergyDemand__2_18[[#This Row],[School Day]]="Y",EnergyDemand__2_18[[#This Row],[Demand]],NA())</f>
        <v>125747.735</v>
      </c>
      <c r="Q862" s="57" t="e">
        <f>IF(EnergyDemand__2_18[[#This Row],[School Day]]="N",EnergyDemand__2_18[[#This Row],[Demand]],NA())</f>
        <v>#N/A</v>
      </c>
      <c r="R862" s="57" t="e">
        <f>IF(EnergyDemand__2_18[[#This Row],[Holiday]]="Y",EnergyDemand__2_18[[#This Row],[Demand]],NA())</f>
        <v>#N/A</v>
      </c>
      <c r="S862" s="57">
        <f>IF(AND( EnergyDemand__2_18[[#This Row],[Holiday]]="N", EnergyDemand__2_18[[#This Row],[Day ]] &lt;&gt; "Saturday", EnergyDemand__2_18[[#This Row],[Day ]] &lt;&gt; "Sunday"),EnergyDemand__2_18[[#This Row],[Demand]],NA())</f>
        <v>125747.735</v>
      </c>
    </row>
    <row r="863" spans="1:19" x14ac:dyDescent="0.3">
      <c r="A863" s="3">
        <v>42866</v>
      </c>
      <c r="B863" s="3" t="str">
        <f t="shared" si="13"/>
        <v>Q2-2017</v>
      </c>
      <c r="C863" t="s">
        <v>13</v>
      </c>
      <c r="D863">
        <v>20</v>
      </c>
      <c r="E863" t="s">
        <v>3</v>
      </c>
      <c r="F863">
        <v>2017</v>
      </c>
      <c r="G863">
        <v>6.1</v>
      </c>
      <c r="H863">
        <v>16.5</v>
      </c>
      <c r="I863">
        <v>8.6</v>
      </c>
      <c r="J863">
        <v>0</v>
      </c>
      <c r="K863" t="s">
        <v>22</v>
      </c>
      <c r="L863" t="s">
        <v>21</v>
      </c>
      <c r="M863" s="2">
        <v>128753.13</v>
      </c>
      <c r="N863" s="4">
        <v>170.29264480000001</v>
      </c>
      <c r="O863" s="5">
        <f>EnergyDemand__2_18[[#This Row],[Demand]]*EnergyDemand__2_18[[#This Row],[RRP AUD$]]</f>
        <v>21925711.033978224</v>
      </c>
      <c r="P863" s="57">
        <f>IF(EnergyDemand__2_18[[#This Row],[School Day]]="Y",EnergyDemand__2_18[[#This Row],[Demand]],NA())</f>
        <v>128753.13</v>
      </c>
      <c r="Q863" s="57" t="e">
        <f>IF(EnergyDemand__2_18[[#This Row],[School Day]]="N",EnergyDemand__2_18[[#This Row],[Demand]],NA())</f>
        <v>#N/A</v>
      </c>
      <c r="R863" s="57" t="e">
        <f>IF(EnergyDemand__2_18[[#This Row],[Holiday]]="Y",EnergyDemand__2_18[[#This Row],[Demand]],NA())</f>
        <v>#N/A</v>
      </c>
      <c r="S863" s="57">
        <f>IF(AND( EnergyDemand__2_18[[#This Row],[Holiday]]="N", EnergyDemand__2_18[[#This Row],[Day ]] &lt;&gt; "Saturday", EnergyDemand__2_18[[#This Row],[Day ]] &lt;&gt; "Sunday"),EnergyDemand__2_18[[#This Row],[Demand]],NA())</f>
        <v>128753.13</v>
      </c>
    </row>
    <row r="864" spans="1:19" x14ac:dyDescent="0.3">
      <c r="A864" s="3">
        <v>42867</v>
      </c>
      <c r="B864" s="3" t="str">
        <f t="shared" si="13"/>
        <v>Q2-2017</v>
      </c>
      <c r="C864" t="s">
        <v>13</v>
      </c>
      <c r="D864">
        <v>20</v>
      </c>
      <c r="E864" t="s">
        <v>4</v>
      </c>
      <c r="F864">
        <v>2017</v>
      </c>
      <c r="G864">
        <v>5.9</v>
      </c>
      <c r="H864">
        <v>19.5</v>
      </c>
      <c r="I864">
        <v>9.9</v>
      </c>
      <c r="J864">
        <v>0</v>
      </c>
      <c r="K864" t="s">
        <v>22</v>
      </c>
      <c r="L864" t="s">
        <v>21</v>
      </c>
      <c r="M864" s="2">
        <v>123523</v>
      </c>
      <c r="N864" s="4">
        <v>129.30937700000001</v>
      </c>
      <c r="O864" s="5">
        <f>EnergyDemand__2_18[[#This Row],[Demand]]*EnergyDemand__2_18[[#This Row],[RRP AUD$]]</f>
        <v>15972682.175171001</v>
      </c>
      <c r="P864" s="57">
        <f>IF(EnergyDemand__2_18[[#This Row],[School Day]]="Y",EnergyDemand__2_18[[#This Row],[Demand]],NA())</f>
        <v>123523</v>
      </c>
      <c r="Q864" s="57" t="e">
        <f>IF(EnergyDemand__2_18[[#This Row],[School Day]]="N",EnergyDemand__2_18[[#This Row],[Demand]],NA())</f>
        <v>#N/A</v>
      </c>
      <c r="R864" s="57" t="e">
        <f>IF(EnergyDemand__2_18[[#This Row],[Holiday]]="Y",EnergyDemand__2_18[[#This Row],[Demand]],NA())</f>
        <v>#N/A</v>
      </c>
      <c r="S864" s="57">
        <f>IF(AND( EnergyDemand__2_18[[#This Row],[Holiday]]="N", EnergyDemand__2_18[[#This Row],[Day ]] &lt;&gt; "Saturday", EnergyDemand__2_18[[#This Row],[Day ]] &lt;&gt; "Sunday"),EnergyDemand__2_18[[#This Row],[Demand]],NA())</f>
        <v>123523</v>
      </c>
    </row>
    <row r="865" spans="1:19" x14ac:dyDescent="0.3">
      <c r="A865" s="3">
        <v>42868</v>
      </c>
      <c r="B865" s="3" t="str">
        <f t="shared" si="13"/>
        <v>Q2-2017</v>
      </c>
      <c r="C865" t="s">
        <v>13</v>
      </c>
      <c r="D865">
        <v>20</v>
      </c>
      <c r="E865" t="s">
        <v>5</v>
      </c>
      <c r="F865">
        <v>2017</v>
      </c>
      <c r="G865">
        <v>8.4</v>
      </c>
      <c r="H865">
        <v>15.6</v>
      </c>
      <c r="I865">
        <v>10.1</v>
      </c>
      <c r="J865">
        <v>0.2</v>
      </c>
      <c r="K865" t="s">
        <v>22</v>
      </c>
      <c r="L865" t="s">
        <v>21</v>
      </c>
      <c r="M865" s="2">
        <v>109477.42</v>
      </c>
      <c r="N865" s="4">
        <v>130.31682979999999</v>
      </c>
      <c r="O865" s="5">
        <f>EnergyDemand__2_18[[#This Row],[Demand]]*EnergyDemand__2_18[[#This Row],[RRP AUD$]]</f>
        <v>14266750.309083115</v>
      </c>
      <c r="P865" s="57">
        <f>IF(EnergyDemand__2_18[[#This Row],[School Day]]="Y",EnergyDemand__2_18[[#This Row],[Demand]],NA())</f>
        <v>109477.42</v>
      </c>
      <c r="Q865" s="57" t="e">
        <f>IF(EnergyDemand__2_18[[#This Row],[School Day]]="N",EnergyDemand__2_18[[#This Row],[Demand]],NA())</f>
        <v>#N/A</v>
      </c>
      <c r="R865" s="57" t="e">
        <f>IF(EnergyDemand__2_18[[#This Row],[Holiday]]="Y",EnergyDemand__2_18[[#This Row],[Demand]],NA())</f>
        <v>#N/A</v>
      </c>
      <c r="S8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66" spans="1:19" x14ac:dyDescent="0.3">
      <c r="A866" s="3">
        <v>42869</v>
      </c>
      <c r="B866" s="3" t="str">
        <f t="shared" si="13"/>
        <v>Q2-2017</v>
      </c>
      <c r="C866" t="s">
        <v>13</v>
      </c>
      <c r="D866">
        <v>20</v>
      </c>
      <c r="E866" t="s">
        <v>6</v>
      </c>
      <c r="F866">
        <v>2017</v>
      </c>
      <c r="G866">
        <v>6.4</v>
      </c>
      <c r="H866">
        <v>15.1</v>
      </c>
      <c r="I866">
        <v>7.7</v>
      </c>
      <c r="J866">
        <v>0</v>
      </c>
      <c r="K866" t="s">
        <v>22</v>
      </c>
      <c r="L866" t="s">
        <v>21</v>
      </c>
      <c r="M866" s="2">
        <v>107497.03</v>
      </c>
      <c r="N866" s="4">
        <v>126.9174946</v>
      </c>
      <c r="O866" s="5">
        <f>EnergyDemand__2_18[[#This Row],[Demand]]*EnergyDemand__2_18[[#This Row],[RRP AUD$]]</f>
        <v>13643253.724541038</v>
      </c>
      <c r="P866" s="57">
        <f>IF(EnergyDemand__2_18[[#This Row],[School Day]]="Y",EnergyDemand__2_18[[#This Row],[Demand]],NA())</f>
        <v>107497.03</v>
      </c>
      <c r="Q866" s="57" t="e">
        <f>IF(EnergyDemand__2_18[[#This Row],[School Day]]="N",EnergyDemand__2_18[[#This Row],[Demand]],NA())</f>
        <v>#N/A</v>
      </c>
      <c r="R866" s="57" t="e">
        <f>IF(EnergyDemand__2_18[[#This Row],[Holiday]]="Y",EnergyDemand__2_18[[#This Row],[Demand]],NA())</f>
        <v>#N/A</v>
      </c>
      <c r="S8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67" spans="1:19" x14ac:dyDescent="0.3">
      <c r="A867" s="3">
        <v>42870</v>
      </c>
      <c r="B867" s="3" t="str">
        <f t="shared" si="13"/>
        <v>Q2-2017</v>
      </c>
      <c r="C867" t="s">
        <v>13</v>
      </c>
      <c r="D867">
        <v>21</v>
      </c>
      <c r="E867" t="s">
        <v>7</v>
      </c>
      <c r="F867">
        <v>2017</v>
      </c>
      <c r="G867">
        <v>6.3</v>
      </c>
      <c r="H867">
        <v>16.899999999999999</v>
      </c>
      <c r="I867">
        <v>8.1999999999999993</v>
      </c>
      <c r="J867">
        <v>0</v>
      </c>
      <c r="K867" t="s">
        <v>22</v>
      </c>
      <c r="L867" t="s">
        <v>21</v>
      </c>
      <c r="M867" s="2">
        <v>125871.91499999999</v>
      </c>
      <c r="N867" s="4">
        <v>134.64203240000001</v>
      </c>
      <c r="O867" s="5">
        <f>EnergyDemand__2_18[[#This Row],[Demand]]*EnergyDemand__2_18[[#This Row],[RRP AUD$]]</f>
        <v>16947650.457680047</v>
      </c>
      <c r="P867" s="57">
        <f>IF(EnergyDemand__2_18[[#This Row],[School Day]]="Y",EnergyDemand__2_18[[#This Row],[Demand]],NA())</f>
        <v>125871.91499999999</v>
      </c>
      <c r="Q867" s="57" t="e">
        <f>IF(EnergyDemand__2_18[[#This Row],[School Day]]="N",EnergyDemand__2_18[[#This Row],[Demand]],NA())</f>
        <v>#N/A</v>
      </c>
      <c r="R867" s="57" t="e">
        <f>IF(EnergyDemand__2_18[[#This Row],[Holiday]]="Y",EnergyDemand__2_18[[#This Row],[Demand]],NA())</f>
        <v>#N/A</v>
      </c>
      <c r="S867" s="57">
        <f>IF(AND( EnergyDemand__2_18[[#This Row],[Holiday]]="N", EnergyDemand__2_18[[#This Row],[Day ]] &lt;&gt; "Saturday", EnergyDemand__2_18[[#This Row],[Day ]] &lt;&gt; "Sunday"),EnergyDemand__2_18[[#This Row],[Demand]],NA())</f>
        <v>125871.91499999999</v>
      </c>
    </row>
    <row r="868" spans="1:19" x14ac:dyDescent="0.3">
      <c r="A868" s="3">
        <v>42871</v>
      </c>
      <c r="B868" s="3" t="str">
        <f t="shared" si="13"/>
        <v>Q2-2017</v>
      </c>
      <c r="C868" t="s">
        <v>13</v>
      </c>
      <c r="D868">
        <v>21</v>
      </c>
      <c r="E868" t="s">
        <v>8</v>
      </c>
      <c r="F868">
        <v>2017</v>
      </c>
      <c r="G868">
        <v>5.6</v>
      </c>
      <c r="H868">
        <v>18.2</v>
      </c>
      <c r="I868">
        <v>9</v>
      </c>
      <c r="J868">
        <v>0</v>
      </c>
      <c r="K868" t="s">
        <v>22</v>
      </c>
      <c r="L868" t="s">
        <v>21</v>
      </c>
      <c r="M868" s="2">
        <v>127820.715</v>
      </c>
      <c r="N868" s="4">
        <v>128.3149076</v>
      </c>
      <c r="O868" s="5">
        <f>EnergyDemand__2_18[[#This Row],[Demand]]*EnergyDemand__2_18[[#This Row],[RRP AUD$]]</f>
        <v>16401303.234590933</v>
      </c>
      <c r="P868" s="57">
        <f>IF(EnergyDemand__2_18[[#This Row],[School Day]]="Y",EnergyDemand__2_18[[#This Row],[Demand]],NA())</f>
        <v>127820.715</v>
      </c>
      <c r="Q868" s="57" t="e">
        <f>IF(EnergyDemand__2_18[[#This Row],[School Day]]="N",EnergyDemand__2_18[[#This Row],[Demand]],NA())</f>
        <v>#N/A</v>
      </c>
      <c r="R868" s="57" t="e">
        <f>IF(EnergyDemand__2_18[[#This Row],[Holiday]]="Y",EnergyDemand__2_18[[#This Row],[Demand]],NA())</f>
        <v>#N/A</v>
      </c>
      <c r="S868" s="57">
        <f>IF(AND( EnergyDemand__2_18[[#This Row],[Holiday]]="N", EnergyDemand__2_18[[#This Row],[Day ]] &lt;&gt; "Saturday", EnergyDemand__2_18[[#This Row],[Day ]] &lt;&gt; "Sunday"),EnergyDemand__2_18[[#This Row],[Demand]],NA())</f>
        <v>127820.715</v>
      </c>
    </row>
    <row r="869" spans="1:19" x14ac:dyDescent="0.3">
      <c r="A869" s="3">
        <v>42872</v>
      </c>
      <c r="B869" s="3" t="str">
        <f t="shared" si="13"/>
        <v>Q2-2017</v>
      </c>
      <c r="C869" t="s">
        <v>13</v>
      </c>
      <c r="D869">
        <v>21</v>
      </c>
      <c r="E869" t="s">
        <v>9</v>
      </c>
      <c r="F869">
        <v>2017</v>
      </c>
      <c r="G869">
        <v>7.6</v>
      </c>
      <c r="H869">
        <v>17</v>
      </c>
      <c r="I869">
        <v>3.8</v>
      </c>
      <c r="J869">
        <v>0</v>
      </c>
      <c r="K869" t="s">
        <v>22</v>
      </c>
      <c r="L869" t="s">
        <v>21</v>
      </c>
      <c r="M869" s="2">
        <v>125072.675</v>
      </c>
      <c r="N869" s="4">
        <v>123.8345994</v>
      </c>
      <c r="O869" s="5">
        <f>EnergyDemand__2_18[[#This Row],[Demand]]*EnergyDemand__2_18[[#This Row],[RRP AUD$]]</f>
        <v>15488324.604511395</v>
      </c>
      <c r="P869" s="57">
        <f>IF(EnergyDemand__2_18[[#This Row],[School Day]]="Y",EnergyDemand__2_18[[#This Row],[Demand]],NA())</f>
        <v>125072.675</v>
      </c>
      <c r="Q869" s="57" t="e">
        <f>IF(EnergyDemand__2_18[[#This Row],[School Day]]="N",EnergyDemand__2_18[[#This Row],[Demand]],NA())</f>
        <v>#N/A</v>
      </c>
      <c r="R869" s="57" t="e">
        <f>IF(EnergyDemand__2_18[[#This Row],[Holiday]]="Y",EnergyDemand__2_18[[#This Row],[Demand]],NA())</f>
        <v>#N/A</v>
      </c>
      <c r="S869" s="57">
        <f>IF(AND( EnergyDemand__2_18[[#This Row],[Holiday]]="N", EnergyDemand__2_18[[#This Row],[Day ]] &lt;&gt; "Saturday", EnergyDemand__2_18[[#This Row],[Day ]] &lt;&gt; "Sunday"),EnergyDemand__2_18[[#This Row],[Demand]],NA())</f>
        <v>125072.675</v>
      </c>
    </row>
    <row r="870" spans="1:19" x14ac:dyDescent="0.3">
      <c r="A870" s="3">
        <v>42873</v>
      </c>
      <c r="B870" s="3" t="str">
        <f t="shared" si="13"/>
        <v>Q2-2017</v>
      </c>
      <c r="C870" t="s">
        <v>13</v>
      </c>
      <c r="D870">
        <v>21</v>
      </c>
      <c r="E870" t="s">
        <v>3</v>
      </c>
      <c r="F870">
        <v>2017</v>
      </c>
      <c r="G870">
        <v>10.7</v>
      </c>
      <c r="H870">
        <v>20.2</v>
      </c>
      <c r="I870">
        <v>9.8000000000000007</v>
      </c>
      <c r="J870">
        <v>0.8</v>
      </c>
      <c r="K870" t="s">
        <v>22</v>
      </c>
      <c r="L870" t="s">
        <v>21</v>
      </c>
      <c r="M870" s="2">
        <v>122910.48</v>
      </c>
      <c r="N870" s="4">
        <v>107.8423351</v>
      </c>
      <c r="O870" s="5">
        <f>EnergyDemand__2_18[[#This Row],[Demand]]*EnergyDemand__2_18[[#This Row],[RRP AUD$]]</f>
        <v>13254953.171461847</v>
      </c>
      <c r="P870" s="57">
        <f>IF(EnergyDemand__2_18[[#This Row],[School Day]]="Y",EnergyDemand__2_18[[#This Row],[Demand]],NA())</f>
        <v>122910.48</v>
      </c>
      <c r="Q870" s="57" t="e">
        <f>IF(EnergyDemand__2_18[[#This Row],[School Day]]="N",EnergyDemand__2_18[[#This Row],[Demand]],NA())</f>
        <v>#N/A</v>
      </c>
      <c r="R870" s="57" t="e">
        <f>IF(EnergyDemand__2_18[[#This Row],[Holiday]]="Y",EnergyDemand__2_18[[#This Row],[Demand]],NA())</f>
        <v>#N/A</v>
      </c>
      <c r="S870" s="57">
        <f>IF(AND( EnergyDemand__2_18[[#This Row],[Holiday]]="N", EnergyDemand__2_18[[#This Row],[Day ]] &lt;&gt; "Saturday", EnergyDemand__2_18[[#This Row],[Day ]] &lt;&gt; "Sunday"),EnergyDemand__2_18[[#This Row],[Demand]],NA())</f>
        <v>122910.48</v>
      </c>
    </row>
    <row r="871" spans="1:19" x14ac:dyDescent="0.3">
      <c r="A871" s="3">
        <v>42874</v>
      </c>
      <c r="B871" s="3" t="str">
        <f t="shared" si="13"/>
        <v>Q2-2017</v>
      </c>
      <c r="C871" t="s">
        <v>13</v>
      </c>
      <c r="D871">
        <v>21</v>
      </c>
      <c r="E871" t="s">
        <v>4</v>
      </c>
      <c r="F871">
        <v>2017</v>
      </c>
      <c r="G871">
        <v>10.199999999999999</v>
      </c>
      <c r="H871">
        <v>17.8</v>
      </c>
      <c r="I871">
        <v>2.5</v>
      </c>
      <c r="J871">
        <v>0</v>
      </c>
      <c r="K871" t="s">
        <v>22</v>
      </c>
      <c r="L871" t="s">
        <v>21</v>
      </c>
      <c r="M871" s="2">
        <v>123351.45</v>
      </c>
      <c r="N871" s="4">
        <v>96.440249769999994</v>
      </c>
      <c r="O871" s="5">
        <f>EnergyDemand__2_18[[#This Row],[Demand]]*EnergyDemand__2_18[[#This Row],[RRP AUD$]]</f>
        <v>11896044.647491666</v>
      </c>
      <c r="P871" s="57">
        <f>IF(EnergyDemand__2_18[[#This Row],[School Day]]="Y",EnergyDemand__2_18[[#This Row],[Demand]],NA())</f>
        <v>123351.45</v>
      </c>
      <c r="Q871" s="57" t="e">
        <f>IF(EnergyDemand__2_18[[#This Row],[School Day]]="N",EnergyDemand__2_18[[#This Row],[Demand]],NA())</f>
        <v>#N/A</v>
      </c>
      <c r="R871" s="57" t="e">
        <f>IF(EnergyDemand__2_18[[#This Row],[Holiday]]="Y",EnergyDemand__2_18[[#This Row],[Demand]],NA())</f>
        <v>#N/A</v>
      </c>
      <c r="S871" s="57">
        <f>IF(AND( EnergyDemand__2_18[[#This Row],[Holiday]]="N", EnergyDemand__2_18[[#This Row],[Day ]] &lt;&gt; "Saturday", EnergyDemand__2_18[[#This Row],[Day ]] &lt;&gt; "Sunday"),EnergyDemand__2_18[[#This Row],[Demand]],NA())</f>
        <v>123351.45</v>
      </c>
    </row>
    <row r="872" spans="1:19" x14ac:dyDescent="0.3">
      <c r="A872" s="3">
        <v>42875</v>
      </c>
      <c r="B872" s="3" t="str">
        <f t="shared" si="13"/>
        <v>Q2-2017</v>
      </c>
      <c r="C872" t="s">
        <v>13</v>
      </c>
      <c r="D872">
        <v>21</v>
      </c>
      <c r="E872" t="s">
        <v>5</v>
      </c>
      <c r="F872">
        <v>2017</v>
      </c>
      <c r="G872">
        <v>10.199999999999999</v>
      </c>
      <c r="H872">
        <v>19.3</v>
      </c>
      <c r="I872">
        <v>9.8000000000000007</v>
      </c>
      <c r="J872">
        <v>0</v>
      </c>
      <c r="K872" t="s">
        <v>22</v>
      </c>
      <c r="L872" t="s">
        <v>21</v>
      </c>
      <c r="M872" s="2">
        <v>109111.61500000001</v>
      </c>
      <c r="N872" s="4">
        <v>88.135879099999997</v>
      </c>
      <c r="O872" s="5">
        <f>EnergyDemand__2_18[[#This Row],[Demand]]*EnergyDemand__2_18[[#This Row],[RRP AUD$]]</f>
        <v>9616648.1080457475</v>
      </c>
      <c r="P872" s="57">
        <f>IF(EnergyDemand__2_18[[#This Row],[School Day]]="Y",EnergyDemand__2_18[[#This Row],[Demand]],NA())</f>
        <v>109111.61500000001</v>
      </c>
      <c r="Q872" s="57" t="e">
        <f>IF(EnergyDemand__2_18[[#This Row],[School Day]]="N",EnergyDemand__2_18[[#This Row],[Demand]],NA())</f>
        <v>#N/A</v>
      </c>
      <c r="R872" s="57" t="e">
        <f>IF(EnergyDemand__2_18[[#This Row],[Holiday]]="Y",EnergyDemand__2_18[[#This Row],[Demand]],NA())</f>
        <v>#N/A</v>
      </c>
      <c r="S8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73" spans="1:19" x14ac:dyDescent="0.3">
      <c r="A873" s="3">
        <v>42876</v>
      </c>
      <c r="B873" s="3" t="str">
        <f t="shared" si="13"/>
        <v>Q2-2017</v>
      </c>
      <c r="C873" t="s">
        <v>13</v>
      </c>
      <c r="D873">
        <v>21</v>
      </c>
      <c r="E873" t="s">
        <v>6</v>
      </c>
      <c r="F873">
        <v>2017</v>
      </c>
      <c r="G873">
        <v>10.8</v>
      </c>
      <c r="H873">
        <v>18.7</v>
      </c>
      <c r="I873">
        <v>6.8</v>
      </c>
      <c r="J873">
        <v>0</v>
      </c>
      <c r="K873" t="s">
        <v>22</v>
      </c>
      <c r="L873" t="s">
        <v>21</v>
      </c>
      <c r="M873" s="2">
        <v>105912.16</v>
      </c>
      <c r="N873" s="4">
        <v>76.782179819999996</v>
      </c>
      <c r="O873" s="5">
        <f>EnergyDemand__2_18[[#This Row],[Demand]]*EnergyDemand__2_18[[#This Row],[RRP AUD$]]</f>
        <v>8132166.5142446114</v>
      </c>
      <c r="P873" s="57">
        <f>IF(EnergyDemand__2_18[[#This Row],[School Day]]="Y",EnergyDemand__2_18[[#This Row],[Demand]],NA())</f>
        <v>105912.16</v>
      </c>
      <c r="Q873" s="57" t="e">
        <f>IF(EnergyDemand__2_18[[#This Row],[School Day]]="N",EnergyDemand__2_18[[#This Row],[Demand]],NA())</f>
        <v>#N/A</v>
      </c>
      <c r="R873" s="57" t="e">
        <f>IF(EnergyDemand__2_18[[#This Row],[Holiday]]="Y",EnergyDemand__2_18[[#This Row],[Demand]],NA())</f>
        <v>#N/A</v>
      </c>
      <c r="S8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74" spans="1:19" x14ac:dyDescent="0.3">
      <c r="A874" s="3">
        <v>42877</v>
      </c>
      <c r="B874" s="3" t="str">
        <f t="shared" si="13"/>
        <v>Q2-2017</v>
      </c>
      <c r="C874" t="s">
        <v>13</v>
      </c>
      <c r="D874">
        <v>22</v>
      </c>
      <c r="E874" t="s">
        <v>7</v>
      </c>
      <c r="F874">
        <v>2017</v>
      </c>
      <c r="G874">
        <v>10.4</v>
      </c>
      <c r="H874">
        <v>20.3</v>
      </c>
      <c r="I874">
        <v>10.1</v>
      </c>
      <c r="J874">
        <v>0</v>
      </c>
      <c r="K874" t="s">
        <v>22</v>
      </c>
      <c r="L874" t="s">
        <v>21</v>
      </c>
      <c r="M874" s="2">
        <v>113551.03999999999</v>
      </c>
      <c r="N874" s="4">
        <v>72.931488029999997</v>
      </c>
      <c r="O874" s="5">
        <f>EnergyDemand__2_18[[#This Row],[Demand]]*EnergyDemand__2_18[[#This Row],[RRP AUD$]]</f>
        <v>8281446.3145540506</v>
      </c>
      <c r="P874" s="57">
        <f>IF(EnergyDemand__2_18[[#This Row],[School Day]]="Y",EnergyDemand__2_18[[#This Row],[Demand]],NA())</f>
        <v>113551.03999999999</v>
      </c>
      <c r="Q874" s="57" t="e">
        <f>IF(EnergyDemand__2_18[[#This Row],[School Day]]="N",EnergyDemand__2_18[[#This Row],[Demand]],NA())</f>
        <v>#N/A</v>
      </c>
      <c r="R874" s="57" t="e">
        <f>IF(EnergyDemand__2_18[[#This Row],[Holiday]]="Y",EnergyDemand__2_18[[#This Row],[Demand]],NA())</f>
        <v>#N/A</v>
      </c>
      <c r="S874" s="57">
        <f>IF(AND( EnergyDemand__2_18[[#This Row],[Holiday]]="N", EnergyDemand__2_18[[#This Row],[Day ]] &lt;&gt; "Saturday", EnergyDemand__2_18[[#This Row],[Day ]] &lt;&gt; "Sunday"),EnergyDemand__2_18[[#This Row],[Demand]],NA())</f>
        <v>113551.03999999999</v>
      </c>
    </row>
    <row r="875" spans="1:19" x14ac:dyDescent="0.3">
      <c r="A875" s="3">
        <v>42878</v>
      </c>
      <c r="B875" s="3" t="str">
        <f t="shared" si="13"/>
        <v>Q2-2017</v>
      </c>
      <c r="C875" t="s">
        <v>13</v>
      </c>
      <c r="D875">
        <v>22</v>
      </c>
      <c r="E875" t="s">
        <v>8</v>
      </c>
      <c r="F875">
        <v>2017</v>
      </c>
      <c r="G875">
        <v>12.8</v>
      </c>
      <c r="H875">
        <v>19.3</v>
      </c>
      <c r="I875">
        <v>7.4</v>
      </c>
      <c r="J875">
        <v>0</v>
      </c>
      <c r="K875" t="s">
        <v>22</v>
      </c>
      <c r="L875" t="s">
        <v>21</v>
      </c>
      <c r="M875" s="2">
        <v>119127.205</v>
      </c>
      <c r="N875" s="4">
        <v>96.837634640000005</v>
      </c>
      <c r="O875" s="5">
        <f>EnergyDemand__2_18[[#This Row],[Demand]]*EnergyDemand__2_18[[#This Row],[RRP AUD$]]</f>
        <v>11535996.753474383</v>
      </c>
      <c r="P875" s="57">
        <f>IF(EnergyDemand__2_18[[#This Row],[School Day]]="Y",EnergyDemand__2_18[[#This Row],[Demand]],NA())</f>
        <v>119127.205</v>
      </c>
      <c r="Q875" s="57" t="e">
        <f>IF(EnergyDemand__2_18[[#This Row],[School Day]]="N",EnergyDemand__2_18[[#This Row],[Demand]],NA())</f>
        <v>#N/A</v>
      </c>
      <c r="R875" s="57" t="e">
        <f>IF(EnergyDemand__2_18[[#This Row],[Holiday]]="Y",EnergyDemand__2_18[[#This Row],[Demand]],NA())</f>
        <v>#N/A</v>
      </c>
      <c r="S875" s="57">
        <f>IF(AND( EnergyDemand__2_18[[#This Row],[Holiday]]="N", EnergyDemand__2_18[[#This Row],[Day ]] &lt;&gt; "Saturday", EnergyDemand__2_18[[#This Row],[Day ]] &lt;&gt; "Sunday"),EnergyDemand__2_18[[#This Row],[Demand]],NA())</f>
        <v>119127.205</v>
      </c>
    </row>
    <row r="876" spans="1:19" x14ac:dyDescent="0.3">
      <c r="A876" s="3">
        <v>42879</v>
      </c>
      <c r="B876" s="3" t="str">
        <f t="shared" si="13"/>
        <v>Q2-2017</v>
      </c>
      <c r="C876" t="s">
        <v>13</v>
      </c>
      <c r="D876">
        <v>22</v>
      </c>
      <c r="E876" t="s">
        <v>9</v>
      </c>
      <c r="F876">
        <v>2017</v>
      </c>
      <c r="G876">
        <v>11.7</v>
      </c>
      <c r="H876">
        <v>17.100000000000001</v>
      </c>
      <c r="I876">
        <v>8</v>
      </c>
      <c r="J876">
        <v>0</v>
      </c>
      <c r="K876" t="s">
        <v>22</v>
      </c>
      <c r="L876" t="s">
        <v>21</v>
      </c>
      <c r="M876" s="2">
        <v>121571.97</v>
      </c>
      <c r="N876" s="4">
        <v>103.2410383</v>
      </c>
      <c r="O876" s="5">
        <f>EnergyDemand__2_18[[#This Row],[Demand]]*EnergyDemand__2_18[[#This Row],[RRP AUD$]]</f>
        <v>12551216.410976451</v>
      </c>
      <c r="P876" s="57">
        <f>IF(EnergyDemand__2_18[[#This Row],[School Day]]="Y",EnergyDemand__2_18[[#This Row],[Demand]],NA())</f>
        <v>121571.97</v>
      </c>
      <c r="Q876" s="57" t="e">
        <f>IF(EnergyDemand__2_18[[#This Row],[School Day]]="N",EnergyDemand__2_18[[#This Row],[Demand]],NA())</f>
        <v>#N/A</v>
      </c>
      <c r="R876" s="57" t="e">
        <f>IF(EnergyDemand__2_18[[#This Row],[Holiday]]="Y",EnergyDemand__2_18[[#This Row],[Demand]],NA())</f>
        <v>#N/A</v>
      </c>
      <c r="S876" s="57">
        <f>IF(AND( EnergyDemand__2_18[[#This Row],[Holiday]]="N", EnergyDemand__2_18[[#This Row],[Day ]] &lt;&gt; "Saturday", EnergyDemand__2_18[[#This Row],[Day ]] &lt;&gt; "Sunday"),EnergyDemand__2_18[[#This Row],[Demand]],NA())</f>
        <v>121571.97</v>
      </c>
    </row>
    <row r="877" spans="1:19" x14ac:dyDescent="0.3">
      <c r="A877" s="3">
        <v>42880</v>
      </c>
      <c r="B877" s="3" t="str">
        <f t="shared" si="13"/>
        <v>Q2-2017</v>
      </c>
      <c r="C877" t="s">
        <v>13</v>
      </c>
      <c r="D877">
        <v>22</v>
      </c>
      <c r="E877" t="s">
        <v>3</v>
      </c>
      <c r="F877">
        <v>2017</v>
      </c>
      <c r="G877">
        <v>13.7</v>
      </c>
      <c r="H877">
        <v>18.5</v>
      </c>
      <c r="I877">
        <v>5.7</v>
      </c>
      <c r="J877">
        <v>0</v>
      </c>
      <c r="K877" t="s">
        <v>22</v>
      </c>
      <c r="L877" t="s">
        <v>21</v>
      </c>
      <c r="M877" s="2">
        <v>124010.03</v>
      </c>
      <c r="N877" s="4">
        <v>108.51901340000001</v>
      </c>
      <c r="O877" s="5">
        <f>EnergyDemand__2_18[[#This Row],[Demand]]*EnergyDemand__2_18[[#This Row],[RRP AUD$]]</f>
        <v>13457446.107304402</v>
      </c>
      <c r="P877" s="57">
        <f>IF(EnergyDemand__2_18[[#This Row],[School Day]]="Y",EnergyDemand__2_18[[#This Row],[Demand]],NA())</f>
        <v>124010.03</v>
      </c>
      <c r="Q877" s="57" t="e">
        <f>IF(EnergyDemand__2_18[[#This Row],[School Day]]="N",EnergyDemand__2_18[[#This Row],[Demand]],NA())</f>
        <v>#N/A</v>
      </c>
      <c r="R877" s="57" t="e">
        <f>IF(EnergyDemand__2_18[[#This Row],[Holiday]]="Y",EnergyDemand__2_18[[#This Row],[Demand]],NA())</f>
        <v>#N/A</v>
      </c>
      <c r="S877" s="57">
        <f>IF(AND( EnergyDemand__2_18[[#This Row],[Holiday]]="N", EnergyDemand__2_18[[#This Row],[Day ]] &lt;&gt; "Saturday", EnergyDemand__2_18[[#This Row],[Day ]] &lt;&gt; "Sunday"),EnergyDemand__2_18[[#This Row],[Demand]],NA())</f>
        <v>124010.03</v>
      </c>
    </row>
    <row r="878" spans="1:19" x14ac:dyDescent="0.3">
      <c r="A878" s="3">
        <v>42881</v>
      </c>
      <c r="B878" s="3" t="str">
        <f t="shared" si="13"/>
        <v>Q2-2017</v>
      </c>
      <c r="C878" t="s">
        <v>13</v>
      </c>
      <c r="D878">
        <v>22</v>
      </c>
      <c r="E878" t="s">
        <v>4</v>
      </c>
      <c r="F878">
        <v>2017</v>
      </c>
      <c r="G878">
        <v>13.1</v>
      </c>
      <c r="H878">
        <v>18</v>
      </c>
      <c r="I878">
        <v>8.1999999999999993</v>
      </c>
      <c r="J878">
        <v>0</v>
      </c>
      <c r="K878" t="s">
        <v>22</v>
      </c>
      <c r="L878" t="s">
        <v>21</v>
      </c>
      <c r="M878" s="2">
        <v>123130.6</v>
      </c>
      <c r="N878" s="4">
        <v>94.696229970000005</v>
      </c>
      <c r="O878" s="5">
        <f>EnergyDemand__2_18[[#This Row],[Demand]]*EnergyDemand__2_18[[#This Row],[RRP AUD$]]</f>
        <v>11660003.613944083</v>
      </c>
      <c r="P878" s="57">
        <f>IF(EnergyDemand__2_18[[#This Row],[School Day]]="Y",EnergyDemand__2_18[[#This Row],[Demand]],NA())</f>
        <v>123130.6</v>
      </c>
      <c r="Q878" s="57" t="e">
        <f>IF(EnergyDemand__2_18[[#This Row],[School Day]]="N",EnergyDemand__2_18[[#This Row],[Demand]],NA())</f>
        <v>#N/A</v>
      </c>
      <c r="R878" s="57" t="e">
        <f>IF(EnergyDemand__2_18[[#This Row],[Holiday]]="Y",EnergyDemand__2_18[[#This Row],[Demand]],NA())</f>
        <v>#N/A</v>
      </c>
      <c r="S878" s="57">
        <f>IF(AND( EnergyDemand__2_18[[#This Row],[Holiday]]="N", EnergyDemand__2_18[[#This Row],[Day ]] &lt;&gt; "Saturday", EnergyDemand__2_18[[#This Row],[Day ]] &lt;&gt; "Sunday"),EnergyDemand__2_18[[#This Row],[Demand]],NA())</f>
        <v>123130.6</v>
      </c>
    </row>
    <row r="879" spans="1:19" x14ac:dyDescent="0.3">
      <c r="A879" s="3">
        <v>42882</v>
      </c>
      <c r="B879" s="3" t="str">
        <f t="shared" si="13"/>
        <v>Q2-2017</v>
      </c>
      <c r="C879" t="s">
        <v>13</v>
      </c>
      <c r="D879">
        <v>22</v>
      </c>
      <c r="E879" t="s">
        <v>5</v>
      </c>
      <c r="F879">
        <v>2017</v>
      </c>
      <c r="G879">
        <v>11.9</v>
      </c>
      <c r="H879">
        <v>17.8</v>
      </c>
      <c r="I879">
        <v>8.3000000000000007</v>
      </c>
      <c r="J879">
        <v>0</v>
      </c>
      <c r="K879" t="s">
        <v>22</v>
      </c>
      <c r="L879" t="s">
        <v>21</v>
      </c>
      <c r="M879" s="2">
        <v>104643.675</v>
      </c>
      <c r="N879" s="4">
        <v>60.860101950000001</v>
      </c>
      <c r="O879" s="5">
        <f>EnergyDemand__2_18[[#This Row],[Demand]]*EnergyDemand__2_18[[#This Row],[RRP AUD$]]</f>
        <v>6368624.7289226661</v>
      </c>
      <c r="P879" s="57">
        <f>IF(EnergyDemand__2_18[[#This Row],[School Day]]="Y",EnergyDemand__2_18[[#This Row],[Demand]],NA())</f>
        <v>104643.675</v>
      </c>
      <c r="Q879" s="57" t="e">
        <f>IF(EnergyDemand__2_18[[#This Row],[School Day]]="N",EnergyDemand__2_18[[#This Row],[Demand]],NA())</f>
        <v>#N/A</v>
      </c>
      <c r="R879" s="57" t="e">
        <f>IF(EnergyDemand__2_18[[#This Row],[Holiday]]="Y",EnergyDemand__2_18[[#This Row],[Demand]],NA())</f>
        <v>#N/A</v>
      </c>
      <c r="S8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80" spans="1:19" x14ac:dyDescent="0.3">
      <c r="A880" s="3">
        <v>42883</v>
      </c>
      <c r="B880" s="3" t="str">
        <f t="shared" si="13"/>
        <v>Q2-2017</v>
      </c>
      <c r="C880" t="s">
        <v>13</v>
      </c>
      <c r="D880">
        <v>22</v>
      </c>
      <c r="E880" t="s">
        <v>6</v>
      </c>
      <c r="F880">
        <v>2017</v>
      </c>
      <c r="G880">
        <v>10.199999999999999</v>
      </c>
      <c r="H880">
        <v>15.3</v>
      </c>
      <c r="I880">
        <v>7.6</v>
      </c>
      <c r="J880">
        <v>6.8</v>
      </c>
      <c r="K880" t="s">
        <v>22</v>
      </c>
      <c r="L880" t="s">
        <v>21</v>
      </c>
      <c r="M880" s="2">
        <v>110029.55</v>
      </c>
      <c r="N880" s="4">
        <v>72.341641420000002</v>
      </c>
      <c r="O880" s="5">
        <f>EnergyDemand__2_18[[#This Row],[Demand]]*EnergyDemand__2_18[[#This Row],[RRP AUD$]]</f>
        <v>7959718.2517039618</v>
      </c>
      <c r="P880" s="57">
        <f>IF(EnergyDemand__2_18[[#This Row],[School Day]]="Y",EnergyDemand__2_18[[#This Row],[Demand]],NA())</f>
        <v>110029.55</v>
      </c>
      <c r="Q880" s="57" t="e">
        <f>IF(EnergyDemand__2_18[[#This Row],[School Day]]="N",EnergyDemand__2_18[[#This Row],[Demand]],NA())</f>
        <v>#N/A</v>
      </c>
      <c r="R880" s="57" t="e">
        <f>IF(EnergyDemand__2_18[[#This Row],[Holiday]]="Y",EnergyDemand__2_18[[#This Row],[Demand]],NA())</f>
        <v>#N/A</v>
      </c>
      <c r="S8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81" spans="1:19" x14ac:dyDescent="0.3">
      <c r="A881" s="3">
        <v>42884</v>
      </c>
      <c r="B881" s="3" t="str">
        <f t="shared" si="13"/>
        <v>Q2-2017</v>
      </c>
      <c r="C881" t="s">
        <v>13</v>
      </c>
      <c r="D881">
        <v>23</v>
      </c>
      <c r="E881" t="s">
        <v>7</v>
      </c>
      <c r="F881">
        <v>2017</v>
      </c>
      <c r="G881">
        <v>7.7</v>
      </c>
      <c r="H881">
        <v>14.8</v>
      </c>
      <c r="I881">
        <v>8</v>
      </c>
      <c r="J881">
        <v>1.4</v>
      </c>
      <c r="K881" t="s">
        <v>22</v>
      </c>
      <c r="L881" t="s">
        <v>21</v>
      </c>
      <c r="M881" s="2">
        <v>130516.1</v>
      </c>
      <c r="N881" s="4">
        <v>96.084781000000007</v>
      </c>
      <c r="O881" s="5">
        <f>EnergyDemand__2_18[[#This Row],[Demand]]*EnergyDemand__2_18[[#This Row],[RRP AUD$]]</f>
        <v>12540610.885474101</v>
      </c>
      <c r="P881" s="57">
        <f>IF(EnergyDemand__2_18[[#This Row],[School Day]]="Y",EnergyDemand__2_18[[#This Row],[Demand]],NA())</f>
        <v>130516.1</v>
      </c>
      <c r="Q881" s="57" t="e">
        <f>IF(EnergyDemand__2_18[[#This Row],[School Day]]="N",EnergyDemand__2_18[[#This Row],[Demand]],NA())</f>
        <v>#N/A</v>
      </c>
      <c r="R881" s="57" t="e">
        <f>IF(EnergyDemand__2_18[[#This Row],[Holiday]]="Y",EnergyDemand__2_18[[#This Row],[Demand]],NA())</f>
        <v>#N/A</v>
      </c>
      <c r="S881" s="57">
        <f>IF(AND( EnergyDemand__2_18[[#This Row],[Holiday]]="N", EnergyDemand__2_18[[#This Row],[Day ]] &lt;&gt; "Saturday", EnergyDemand__2_18[[#This Row],[Day ]] &lt;&gt; "Sunday"),EnergyDemand__2_18[[#This Row],[Demand]],NA())</f>
        <v>130516.1</v>
      </c>
    </row>
    <row r="882" spans="1:19" x14ac:dyDescent="0.3">
      <c r="A882" s="3">
        <v>42885</v>
      </c>
      <c r="B882" s="3" t="str">
        <f t="shared" si="13"/>
        <v>Q2-2017</v>
      </c>
      <c r="C882" t="s">
        <v>13</v>
      </c>
      <c r="D882">
        <v>23</v>
      </c>
      <c r="E882" t="s">
        <v>8</v>
      </c>
      <c r="F882">
        <v>2017</v>
      </c>
      <c r="G882">
        <v>9.3000000000000007</v>
      </c>
      <c r="H882">
        <v>13.1</v>
      </c>
      <c r="I882">
        <v>6.9</v>
      </c>
      <c r="J882">
        <v>2.2000000000000002</v>
      </c>
      <c r="K882" t="s">
        <v>22</v>
      </c>
      <c r="L882" t="s">
        <v>21</v>
      </c>
      <c r="M882" s="2">
        <v>132762.38</v>
      </c>
      <c r="N882" s="4">
        <v>95.714474339999995</v>
      </c>
      <c r="O882" s="5">
        <f>EnergyDemand__2_18[[#This Row],[Demand]]*EnergyDemand__2_18[[#This Row],[RRP AUD$]]</f>
        <v>12707281.41382733</v>
      </c>
      <c r="P882" s="57">
        <f>IF(EnergyDemand__2_18[[#This Row],[School Day]]="Y",EnergyDemand__2_18[[#This Row],[Demand]],NA())</f>
        <v>132762.38</v>
      </c>
      <c r="Q882" s="57" t="e">
        <f>IF(EnergyDemand__2_18[[#This Row],[School Day]]="N",EnergyDemand__2_18[[#This Row],[Demand]],NA())</f>
        <v>#N/A</v>
      </c>
      <c r="R882" s="57" t="e">
        <f>IF(EnergyDemand__2_18[[#This Row],[Holiday]]="Y",EnergyDemand__2_18[[#This Row],[Demand]],NA())</f>
        <v>#N/A</v>
      </c>
      <c r="S882" s="57">
        <f>IF(AND( EnergyDemand__2_18[[#This Row],[Holiday]]="N", EnergyDemand__2_18[[#This Row],[Day ]] &lt;&gt; "Saturday", EnergyDemand__2_18[[#This Row],[Day ]] &lt;&gt; "Sunday"),EnergyDemand__2_18[[#This Row],[Demand]],NA())</f>
        <v>132762.38</v>
      </c>
    </row>
    <row r="883" spans="1:19" x14ac:dyDescent="0.3">
      <c r="A883" s="3">
        <v>42886</v>
      </c>
      <c r="B883" s="3" t="str">
        <f t="shared" si="13"/>
        <v>Q2-2017</v>
      </c>
      <c r="C883" t="s">
        <v>13</v>
      </c>
      <c r="D883">
        <v>23</v>
      </c>
      <c r="E883" t="s">
        <v>9</v>
      </c>
      <c r="F883">
        <v>2017</v>
      </c>
      <c r="G883">
        <v>6.7</v>
      </c>
      <c r="H883">
        <v>13</v>
      </c>
      <c r="I883">
        <v>8.5</v>
      </c>
      <c r="J883">
        <v>5.4</v>
      </c>
      <c r="K883" t="s">
        <v>22</v>
      </c>
      <c r="L883" t="s">
        <v>21</v>
      </c>
      <c r="M883" s="2">
        <v>139030.79500000001</v>
      </c>
      <c r="N883" s="4">
        <v>120.64923159999999</v>
      </c>
      <c r="O883" s="5">
        <f>EnergyDemand__2_18[[#This Row],[Demand]]*EnergyDemand__2_18[[#This Row],[RRP AUD$]]</f>
        <v>16773958.585487122</v>
      </c>
      <c r="P883" s="57">
        <f>IF(EnergyDemand__2_18[[#This Row],[School Day]]="Y",EnergyDemand__2_18[[#This Row],[Demand]],NA())</f>
        <v>139030.79500000001</v>
      </c>
      <c r="Q883" s="57" t="e">
        <f>IF(EnergyDemand__2_18[[#This Row],[School Day]]="N",EnergyDemand__2_18[[#This Row],[Demand]],NA())</f>
        <v>#N/A</v>
      </c>
      <c r="R883" s="57" t="e">
        <f>IF(EnergyDemand__2_18[[#This Row],[Holiday]]="Y",EnergyDemand__2_18[[#This Row],[Demand]],NA())</f>
        <v>#N/A</v>
      </c>
      <c r="S883" s="57">
        <f>IF(AND( EnergyDemand__2_18[[#This Row],[Holiday]]="N", EnergyDemand__2_18[[#This Row],[Day ]] &lt;&gt; "Saturday", EnergyDemand__2_18[[#This Row],[Day ]] &lt;&gt; "Sunday"),EnergyDemand__2_18[[#This Row],[Demand]],NA())</f>
        <v>139030.79500000001</v>
      </c>
    </row>
    <row r="884" spans="1:19" x14ac:dyDescent="0.3">
      <c r="A884" s="3">
        <v>42887</v>
      </c>
      <c r="B884" s="3" t="str">
        <f t="shared" si="13"/>
        <v>Q2-2017</v>
      </c>
      <c r="C884" t="s">
        <v>14</v>
      </c>
      <c r="D884">
        <v>23</v>
      </c>
      <c r="E884" t="s">
        <v>3</v>
      </c>
      <c r="F884">
        <v>2017</v>
      </c>
      <c r="G884">
        <v>7.9</v>
      </c>
      <c r="H884">
        <v>13.9</v>
      </c>
      <c r="I884">
        <v>4.7</v>
      </c>
      <c r="J884">
        <v>0.4</v>
      </c>
      <c r="K884" t="s">
        <v>22</v>
      </c>
      <c r="L884" t="s">
        <v>21</v>
      </c>
      <c r="M884" s="2">
        <v>140202.73499999999</v>
      </c>
      <c r="N884" s="4">
        <v>113.3116143</v>
      </c>
      <c r="O884" s="5">
        <f>EnergyDemand__2_18[[#This Row],[Demand]]*EnergyDemand__2_18[[#This Row],[RRP AUD$]]</f>
        <v>15886598.232125109</v>
      </c>
      <c r="P884" s="57">
        <f>IF(EnergyDemand__2_18[[#This Row],[School Day]]="Y",EnergyDemand__2_18[[#This Row],[Demand]],NA())</f>
        <v>140202.73499999999</v>
      </c>
      <c r="Q884" s="57" t="e">
        <f>IF(EnergyDemand__2_18[[#This Row],[School Day]]="N",EnergyDemand__2_18[[#This Row],[Demand]],NA())</f>
        <v>#N/A</v>
      </c>
      <c r="R884" s="57" t="e">
        <f>IF(EnergyDemand__2_18[[#This Row],[Holiday]]="Y",EnergyDemand__2_18[[#This Row],[Demand]],NA())</f>
        <v>#N/A</v>
      </c>
      <c r="S884" s="57">
        <f>IF(AND( EnergyDemand__2_18[[#This Row],[Holiday]]="N", EnergyDemand__2_18[[#This Row],[Day ]] &lt;&gt; "Saturday", EnergyDemand__2_18[[#This Row],[Day ]] &lt;&gt; "Sunday"),EnergyDemand__2_18[[#This Row],[Demand]],NA())</f>
        <v>140202.73499999999</v>
      </c>
    </row>
    <row r="885" spans="1:19" x14ac:dyDescent="0.3">
      <c r="A885" s="3">
        <v>42888</v>
      </c>
      <c r="B885" s="3" t="str">
        <f t="shared" si="13"/>
        <v>Q2-2017</v>
      </c>
      <c r="C885" t="s">
        <v>14</v>
      </c>
      <c r="D885">
        <v>23</v>
      </c>
      <c r="E885" t="s">
        <v>4</v>
      </c>
      <c r="F885">
        <v>2017</v>
      </c>
      <c r="G885">
        <v>8</v>
      </c>
      <c r="H885">
        <v>14.7</v>
      </c>
      <c r="I885">
        <v>7.3</v>
      </c>
      <c r="J885">
        <v>0</v>
      </c>
      <c r="K885" t="s">
        <v>22</v>
      </c>
      <c r="L885" t="s">
        <v>21</v>
      </c>
      <c r="M885" s="2">
        <v>136856.79999999999</v>
      </c>
      <c r="N885" s="4">
        <v>96.837747410000006</v>
      </c>
      <c r="O885" s="5">
        <f>EnergyDemand__2_18[[#This Row],[Demand]]*EnergyDemand__2_18[[#This Row],[RRP AUD$]]</f>
        <v>13252904.229740888</v>
      </c>
      <c r="P885" s="57">
        <f>IF(EnergyDemand__2_18[[#This Row],[School Day]]="Y",EnergyDemand__2_18[[#This Row],[Demand]],NA())</f>
        <v>136856.79999999999</v>
      </c>
      <c r="Q885" s="57" t="e">
        <f>IF(EnergyDemand__2_18[[#This Row],[School Day]]="N",EnergyDemand__2_18[[#This Row],[Demand]],NA())</f>
        <v>#N/A</v>
      </c>
      <c r="R885" s="57" t="e">
        <f>IF(EnergyDemand__2_18[[#This Row],[Holiday]]="Y",EnergyDemand__2_18[[#This Row],[Demand]],NA())</f>
        <v>#N/A</v>
      </c>
      <c r="S885" s="57">
        <f>IF(AND( EnergyDemand__2_18[[#This Row],[Holiday]]="N", EnergyDemand__2_18[[#This Row],[Day ]] &lt;&gt; "Saturday", EnergyDemand__2_18[[#This Row],[Day ]] &lt;&gt; "Sunday"),EnergyDemand__2_18[[#This Row],[Demand]],NA())</f>
        <v>136856.79999999999</v>
      </c>
    </row>
    <row r="886" spans="1:19" x14ac:dyDescent="0.3">
      <c r="A886" s="3">
        <v>42889</v>
      </c>
      <c r="B886" s="3" t="str">
        <f t="shared" si="13"/>
        <v>Q2-2017</v>
      </c>
      <c r="C886" t="s">
        <v>14</v>
      </c>
      <c r="D886">
        <v>23</v>
      </c>
      <c r="E886" t="s">
        <v>5</v>
      </c>
      <c r="F886">
        <v>2017</v>
      </c>
      <c r="G886">
        <v>9.9</v>
      </c>
      <c r="H886">
        <v>14.3</v>
      </c>
      <c r="I886">
        <v>8.3000000000000007</v>
      </c>
      <c r="J886">
        <v>0</v>
      </c>
      <c r="K886" t="s">
        <v>22</v>
      </c>
      <c r="L886" t="s">
        <v>21</v>
      </c>
      <c r="M886" s="2">
        <v>122161.405</v>
      </c>
      <c r="N886" s="4">
        <v>107.24572980000001</v>
      </c>
      <c r="O886" s="5">
        <f>EnergyDemand__2_18[[#This Row],[Demand]]*EnergyDemand__2_18[[#This Row],[RRP AUD$]]</f>
        <v>13101289.03261837</v>
      </c>
      <c r="P886" s="57">
        <f>IF(EnergyDemand__2_18[[#This Row],[School Day]]="Y",EnergyDemand__2_18[[#This Row],[Demand]],NA())</f>
        <v>122161.405</v>
      </c>
      <c r="Q886" s="57" t="e">
        <f>IF(EnergyDemand__2_18[[#This Row],[School Day]]="N",EnergyDemand__2_18[[#This Row],[Demand]],NA())</f>
        <v>#N/A</v>
      </c>
      <c r="R886" s="57" t="e">
        <f>IF(EnergyDemand__2_18[[#This Row],[Holiday]]="Y",EnergyDemand__2_18[[#This Row],[Demand]],NA())</f>
        <v>#N/A</v>
      </c>
      <c r="S8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87" spans="1:19" x14ac:dyDescent="0.3">
      <c r="A887" s="3">
        <v>42890</v>
      </c>
      <c r="B887" s="3" t="str">
        <f t="shared" si="13"/>
        <v>Q2-2017</v>
      </c>
      <c r="C887" t="s">
        <v>14</v>
      </c>
      <c r="D887">
        <v>23</v>
      </c>
      <c r="E887" t="s">
        <v>6</v>
      </c>
      <c r="F887">
        <v>2017</v>
      </c>
      <c r="G887">
        <v>4.4000000000000004</v>
      </c>
      <c r="H887">
        <v>15.8</v>
      </c>
      <c r="I887">
        <v>9.3000000000000007</v>
      </c>
      <c r="J887">
        <v>0</v>
      </c>
      <c r="K887" t="s">
        <v>22</v>
      </c>
      <c r="L887" t="s">
        <v>21</v>
      </c>
      <c r="M887" s="2">
        <v>118953.95</v>
      </c>
      <c r="N887" s="4">
        <v>109.7429759</v>
      </c>
      <c r="O887" s="5">
        <f>EnergyDemand__2_18[[#This Row],[Demand]]*EnergyDemand__2_18[[#This Row],[RRP AUD$]]</f>
        <v>13054360.468059806</v>
      </c>
      <c r="P887" s="57">
        <f>IF(EnergyDemand__2_18[[#This Row],[School Day]]="Y",EnergyDemand__2_18[[#This Row],[Demand]],NA())</f>
        <v>118953.95</v>
      </c>
      <c r="Q887" s="57" t="e">
        <f>IF(EnergyDemand__2_18[[#This Row],[School Day]]="N",EnergyDemand__2_18[[#This Row],[Demand]],NA())</f>
        <v>#N/A</v>
      </c>
      <c r="R887" s="57" t="e">
        <f>IF(EnergyDemand__2_18[[#This Row],[Holiday]]="Y",EnergyDemand__2_18[[#This Row],[Demand]],NA())</f>
        <v>#N/A</v>
      </c>
      <c r="S8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88" spans="1:19" x14ac:dyDescent="0.3">
      <c r="A888" s="3">
        <v>42891</v>
      </c>
      <c r="B888" s="3" t="str">
        <f t="shared" si="13"/>
        <v>Q2-2017</v>
      </c>
      <c r="C888" t="s">
        <v>14</v>
      </c>
      <c r="D888">
        <v>24</v>
      </c>
      <c r="E888" t="s">
        <v>7</v>
      </c>
      <c r="F888">
        <v>2017</v>
      </c>
      <c r="G888">
        <v>5.6</v>
      </c>
      <c r="H888">
        <v>17.5</v>
      </c>
      <c r="I888">
        <v>5</v>
      </c>
      <c r="J888">
        <v>0</v>
      </c>
      <c r="K888" t="s">
        <v>22</v>
      </c>
      <c r="L888" t="s">
        <v>21</v>
      </c>
      <c r="M888" s="2">
        <v>132877.45000000001</v>
      </c>
      <c r="N888" s="4">
        <v>101.13227740000001</v>
      </c>
      <c r="O888" s="5">
        <f>EnergyDemand__2_18[[#This Row],[Demand]]*EnergyDemand__2_18[[#This Row],[RRP AUD$]]</f>
        <v>13438199.133604633</v>
      </c>
      <c r="P888" s="57">
        <f>IF(EnergyDemand__2_18[[#This Row],[School Day]]="Y",EnergyDemand__2_18[[#This Row],[Demand]],NA())</f>
        <v>132877.45000000001</v>
      </c>
      <c r="Q888" s="57" t="e">
        <f>IF(EnergyDemand__2_18[[#This Row],[School Day]]="N",EnergyDemand__2_18[[#This Row],[Demand]],NA())</f>
        <v>#N/A</v>
      </c>
      <c r="R888" s="57" t="e">
        <f>IF(EnergyDemand__2_18[[#This Row],[Holiday]]="Y",EnergyDemand__2_18[[#This Row],[Demand]],NA())</f>
        <v>#N/A</v>
      </c>
      <c r="S888" s="57">
        <f>IF(AND( EnergyDemand__2_18[[#This Row],[Holiday]]="N", EnergyDemand__2_18[[#This Row],[Day ]] &lt;&gt; "Saturday", EnergyDemand__2_18[[#This Row],[Day ]] &lt;&gt; "Sunday"),EnergyDemand__2_18[[#This Row],[Demand]],NA())</f>
        <v>132877.45000000001</v>
      </c>
    </row>
    <row r="889" spans="1:19" x14ac:dyDescent="0.3">
      <c r="A889" s="3">
        <v>42892</v>
      </c>
      <c r="B889" s="3" t="str">
        <f t="shared" si="13"/>
        <v>Q2-2017</v>
      </c>
      <c r="C889" t="s">
        <v>14</v>
      </c>
      <c r="D889">
        <v>24</v>
      </c>
      <c r="E889" t="s">
        <v>8</v>
      </c>
      <c r="F889">
        <v>2017</v>
      </c>
      <c r="G889">
        <v>8.6999999999999993</v>
      </c>
      <c r="H889">
        <v>13.9</v>
      </c>
      <c r="I889">
        <v>6.3</v>
      </c>
      <c r="J889">
        <v>6.4</v>
      </c>
      <c r="K889" t="s">
        <v>22</v>
      </c>
      <c r="L889" t="s">
        <v>21</v>
      </c>
      <c r="M889" s="2">
        <v>133274.53</v>
      </c>
      <c r="N889" s="4">
        <v>97.892460380000003</v>
      </c>
      <c r="O889" s="5">
        <f>EnergyDemand__2_18[[#This Row],[Demand]]*EnergyDemand__2_18[[#This Row],[RRP AUD$]]</f>
        <v>13046571.647688122</v>
      </c>
      <c r="P889" s="57">
        <f>IF(EnergyDemand__2_18[[#This Row],[School Day]]="Y",EnergyDemand__2_18[[#This Row],[Demand]],NA())</f>
        <v>133274.53</v>
      </c>
      <c r="Q889" s="57" t="e">
        <f>IF(EnergyDemand__2_18[[#This Row],[School Day]]="N",EnergyDemand__2_18[[#This Row],[Demand]],NA())</f>
        <v>#N/A</v>
      </c>
      <c r="R889" s="57" t="e">
        <f>IF(EnergyDemand__2_18[[#This Row],[Holiday]]="Y",EnergyDemand__2_18[[#This Row],[Demand]],NA())</f>
        <v>#N/A</v>
      </c>
      <c r="S889" s="57">
        <f>IF(AND( EnergyDemand__2_18[[#This Row],[Holiday]]="N", EnergyDemand__2_18[[#This Row],[Day ]] &lt;&gt; "Saturday", EnergyDemand__2_18[[#This Row],[Day ]] &lt;&gt; "Sunday"),EnergyDemand__2_18[[#This Row],[Demand]],NA())</f>
        <v>133274.53</v>
      </c>
    </row>
    <row r="890" spans="1:19" x14ac:dyDescent="0.3">
      <c r="A890" s="3">
        <v>42893</v>
      </c>
      <c r="B890" s="3" t="str">
        <f t="shared" si="13"/>
        <v>Q2-2017</v>
      </c>
      <c r="C890" t="s">
        <v>14</v>
      </c>
      <c r="D890">
        <v>24</v>
      </c>
      <c r="E890" t="s">
        <v>9</v>
      </c>
      <c r="F890">
        <v>2017</v>
      </c>
      <c r="G890">
        <v>5.9</v>
      </c>
      <c r="H890">
        <v>14.3</v>
      </c>
      <c r="I890">
        <v>9.1999999999999993</v>
      </c>
      <c r="J890">
        <v>0</v>
      </c>
      <c r="K890" t="s">
        <v>22</v>
      </c>
      <c r="L890" t="s">
        <v>21</v>
      </c>
      <c r="M890" s="2">
        <v>136116.12</v>
      </c>
      <c r="N890" s="4">
        <v>105.69616809999999</v>
      </c>
      <c r="O890" s="5">
        <f>EnergyDemand__2_18[[#This Row],[Demand]]*EnergyDemand__2_18[[#This Row],[RRP AUD$]]</f>
        <v>14386952.300639771</v>
      </c>
      <c r="P890" s="57">
        <f>IF(EnergyDemand__2_18[[#This Row],[School Day]]="Y",EnergyDemand__2_18[[#This Row],[Demand]],NA())</f>
        <v>136116.12</v>
      </c>
      <c r="Q890" s="57" t="e">
        <f>IF(EnergyDemand__2_18[[#This Row],[School Day]]="N",EnergyDemand__2_18[[#This Row],[Demand]],NA())</f>
        <v>#N/A</v>
      </c>
      <c r="R890" s="57" t="e">
        <f>IF(EnergyDemand__2_18[[#This Row],[Holiday]]="Y",EnergyDemand__2_18[[#This Row],[Demand]],NA())</f>
        <v>#N/A</v>
      </c>
      <c r="S890" s="57">
        <f>IF(AND( EnergyDemand__2_18[[#This Row],[Holiday]]="N", EnergyDemand__2_18[[#This Row],[Day ]] &lt;&gt; "Saturday", EnergyDemand__2_18[[#This Row],[Day ]] &lt;&gt; "Sunday"),EnergyDemand__2_18[[#This Row],[Demand]],NA())</f>
        <v>136116.12</v>
      </c>
    </row>
    <row r="891" spans="1:19" x14ac:dyDescent="0.3">
      <c r="A891" s="3">
        <v>42894</v>
      </c>
      <c r="B891" s="3" t="str">
        <f t="shared" si="13"/>
        <v>Q2-2017</v>
      </c>
      <c r="C891" t="s">
        <v>14</v>
      </c>
      <c r="D891">
        <v>24</v>
      </c>
      <c r="E891" t="s">
        <v>3</v>
      </c>
      <c r="F891">
        <v>2017</v>
      </c>
      <c r="G891">
        <v>3.6</v>
      </c>
      <c r="H891">
        <v>15</v>
      </c>
      <c r="I891">
        <v>7.2</v>
      </c>
      <c r="J891">
        <v>0</v>
      </c>
      <c r="K891" t="s">
        <v>22</v>
      </c>
      <c r="L891" t="s">
        <v>21</v>
      </c>
      <c r="M891" s="2">
        <v>139511.78</v>
      </c>
      <c r="N891" s="4">
        <v>110.1268719</v>
      </c>
      <c r="O891" s="5">
        <f>EnergyDemand__2_18[[#This Row],[Demand]]*EnergyDemand__2_18[[#This Row],[RRP AUD$]]</f>
        <v>15363995.924600981</v>
      </c>
      <c r="P891" s="57">
        <f>IF(EnergyDemand__2_18[[#This Row],[School Day]]="Y",EnergyDemand__2_18[[#This Row],[Demand]],NA())</f>
        <v>139511.78</v>
      </c>
      <c r="Q891" s="57" t="e">
        <f>IF(EnergyDemand__2_18[[#This Row],[School Day]]="N",EnergyDemand__2_18[[#This Row],[Demand]],NA())</f>
        <v>#N/A</v>
      </c>
      <c r="R891" s="57" t="e">
        <f>IF(EnergyDemand__2_18[[#This Row],[Holiday]]="Y",EnergyDemand__2_18[[#This Row],[Demand]],NA())</f>
        <v>#N/A</v>
      </c>
      <c r="S891" s="57">
        <f>IF(AND( EnergyDemand__2_18[[#This Row],[Holiday]]="N", EnergyDemand__2_18[[#This Row],[Day ]] &lt;&gt; "Saturday", EnergyDemand__2_18[[#This Row],[Day ]] &lt;&gt; "Sunday"),EnergyDemand__2_18[[#This Row],[Demand]],NA())</f>
        <v>139511.78</v>
      </c>
    </row>
    <row r="892" spans="1:19" x14ac:dyDescent="0.3">
      <c r="A892" s="3">
        <v>42895</v>
      </c>
      <c r="B892" s="3" t="str">
        <f t="shared" si="13"/>
        <v>Q2-2017</v>
      </c>
      <c r="C892" t="s">
        <v>14</v>
      </c>
      <c r="D892">
        <v>24</v>
      </c>
      <c r="E892" t="s">
        <v>4</v>
      </c>
      <c r="F892">
        <v>2017</v>
      </c>
      <c r="G892">
        <v>6.6</v>
      </c>
      <c r="H892">
        <v>15</v>
      </c>
      <c r="I892">
        <v>7.8</v>
      </c>
      <c r="J892">
        <v>1.8</v>
      </c>
      <c r="K892" t="s">
        <v>22</v>
      </c>
      <c r="L892" t="s">
        <v>21</v>
      </c>
      <c r="M892" s="2">
        <v>130994.54</v>
      </c>
      <c r="N892" s="4">
        <v>99.977135680000004</v>
      </c>
      <c r="O892" s="5">
        <f>EnergyDemand__2_18[[#This Row],[Demand]]*EnergyDemand__2_18[[#This Row],[RRP AUD$]]</f>
        <v>13096458.898919187</v>
      </c>
      <c r="P892" s="57">
        <f>IF(EnergyDemand__2_18[[#This Row],[School Day]]="Y",EnergyDemand__2_18[[#This Row],[Demand]],NA())</f>
        <v>130994.54</v>
      </c>
      <c r="Q892" s="57" t="e">
        <f>IF(EnergyDemand__2_18[[#This Row],[School Day]]="N",EnergyDemand__2_18[[#This Row],[Demand]],NA())</f>
        <v>#N/A</v>
      </c>
      <c r="R892" s="57" t="e">
        <f>IF(EnergyDemand__2_18[[#This Row],[Holiday]]="Y",EnergyDemand__2_18[[#This Row],[Demand]],NA())</f>
        <v>#N/A</v>
      </c>
      <c r="S892" s="57">
        <f>IF(AND( EnergyDemand__2_18[[#This Row],[Holiday]]="N", EnergyDemand__2_18[[#This Row],[Day ]] &lt;&gt; "Saturday", EnergyDemand__2_18[[#This Row],[Day ]] &lt;&gt; "Sunday"),EnergyDemand__2_18[[#This Row],[Demand]],NA())</f>
        <v>130994.54</v>
      </c>
    </row>
    <row r="893" spans="1:19" x14ac:dyDescent="0.3">
      <c r="A893" s="3">
        <v>42896</v>
      </c>
      <c r="B893" s="3" t="str">
        <f t="shared" si="13"/>
        <v>Q2-2017</v>
      </c>
      <c r="C893" t="s">
        <v>14</v>
      </c>
      <c r="D893">
        <v>24</v>
      </c>
      <c r="E893" t="s">
        <v>5</v>
      </c>
      <c r="F893">
        <v>2017</v>
      </c>
      <c r="G893">
        <v>7</v>
      </c>
      <c r="H893">
        <v>15.8</v>
      </c>
      <c r="I893">
        <v>8.9</v>
      </c>
      <c r="J893">
        <v>0</v>
      </c>
      <c r="K893" t="s">
        <v>22</v>
      </c>
      <c r="L893" t="s">
        <v>21</v>
      </c>
      <c r="M893" s="2">
        <v>120698.91499999999</v>
      </c>
      <c r="N893" s="4">
        <v>97.622124130000003</v>
      </c>
      <c r="O893" s="5">
        <f>EnergyDemand__2_18[[#This Row],[Demand]]*EnergyDemand__2_18[[#This Row],[RRP AUD$]]</f>
        <v>11782884.462486319</v>
      </c>
      <c r="P893" s="57">
        <f>IF(EnergyDemand__2_18[[#This Row],[School Day]]="Y",EnergyDemand__2_18[[#This Row],[Demand]],NA())</f>
        <v>120698.91499999999</v>
      </c>
      <c r="Q893" s="57" t="e">
        <f>IF(EnergyDemand__2_18[[#This Row],[School Day]]="N",EnergyDemand__2_18[[#This Row],[Demand]],NA())</f>
        <v>#N/A</v>
      </c>
      <c r="R893" s="57" t="e">
        <f>IF(EnergyDemand__2_18[[#This Row],[Holiday]]="Y",EnergyDemand__2_18[[#This Row],[Demand]],NA())</f>
        <v>#N/A</v>
      </c>
      <c r="S8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94" spans="1:19" x14ac:dyDescent="0.3">
      <c r="A894" s="3">
        <v>42897</v>
      </c>
      <c r="B894" s="3" t="str">
        <f t="shared" si="13"/>
        <v>Q2-2017</v>
      </c>
      <c r="C894" t="s">
        <v>14</v>
      </c>
      <c r="D894">
        <v>24</v>
      </c>
      <c r="E894" t="s">
        <v>6</v>
      </c>
      <c r="F894">
        <v>2017</v>
      </c>
      <c r="G894">
        <v>3.4</v>
      </c>
      <c r="H894">
        <v>15.5</v>
      </c>
      <c r="I894">
        <v>8.6</v>
      </c>
      <c r="J894">
        <v>0.2</v>
      </c>
      <c r="K894" t="s">
        <v>22</v>
      </c>
      <c r="L894" t="s">
        <v>21</v>
      </c>
      <c r="M894" s="2">
        <v>113374.465</v>
      </c>
      <c r="N894" s="4">
        <v>87.883388569999994</v>
      </c>
      <c r="O894" s="5">
        <f>EnergyDemand__2_18[[#This Row],[Demand]]*EnergyDemand__2_18[[#This Row],[RRP AUD$]]</f>
        <v>9963732.1615108643</v>
      </c>
      <c r="P894" s="57">
        <f>IF(EnergyDemand__2_18[[#This Row],[School Day]]="Y",EnergyDemand__2_18[[#This Row],[Demand]],NA())</f>
        <v>113374.465</v>
      </c>
      <c r="Q894" s="57" t="e">
        <f>IF(EnergyDemand__2_18[[#This Row],[School Day]]="N",EnergyDemand__2_18[[#This Row],[Demand]],NA())</f>
        <v>#N/A</v>
      </c>
      <c r="R894" s="57" t="e">
        <f>IF(EnergyDemand__2_18[[#This Row],[Holiday]]="Y",EnergyDemand__2_18[[#This Row],[Demand]],NA())</f>
        <v>#N/A</v>
      </c>
      <c r="S8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95" spans="1:19" x14ac:dyDescent="0.3">
      <c r="A895" s="3">
        <v>42898</v>
      </c>
      <c r="B895" s="3" t="str">
        <f t="shared" si="13"/>
        <v>Q2-2017</v>
      </c>
      <c r="C895" t="s">
        <v>14</v>
      </c>
      <c r="D895">
        <v>25</v>
      </c>
      <c r="E895" t="s">
        <v>7</v>
      </c>
      <c r="F895">
        <v>2017</v>
      </c>
      <c r="G895">
        <v>6</v>
      </c>
      <c r="H895">
        <v>15.9</v>
      </c>
      <c r="I895">
        <v>5.0999999999999996</v>
      </c>
      <c r="J895">
        <v>0</v>
      </c>
      <c r="K895" t="s">
        <v>22</v>
      </c>
      <c r="L895" t="s">
        <v>22</v>
      </c>
      <c r="M895" s="2">
        <v>117691.685</v>
      </c>
      <c r="N895" s="4">
        <v>101.70609880000001</v>
      </c>
      <c r="O895" s="5">
        <f>EnergyDemand__2_18[[#This Row],[Demand]]*EnergyDemand__2_18[[#This Row],[RRP AUD$]]</f>
        <v>11969962.142548479</v>
      </c>
      <c r="P895" s="57">
        <f>IF(EnergyDemand__2_18[[#This Row],[School Day]]="Y",EnergyDemand__2_18[[#This Row],[Demand]],NA())</f>
        <v>117691.685</v>
      </c>
      <c r="Q895" s="57" t="e">
        <f>IF(EnergyDemand__2_18[[#This Row],[School Day]]="N",EnergyDemand__2_18[[#This Row],[Demand]],NA())</f>
        <v>#N/A</v>
      </c>
      <c r="R895" s="57">
        <f>IF(EnergyDemand__2_18[[#This Row],[Holiday]]="Y",EnergyDemand__2_18[[#This Row],[Demand]],NA())</f>
        <v>117691.685</v>
      </c>
      <c r="S8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896" spans="1:19" x14ac:dyDescent="0.3">
      <c r="A896" s="3">
        <v>42899</v>
      </c>
      <c r="B896" s="3" t="str">
        <f t="shared" si="13"/>
        <v>Q2-2017</v>
      </c>
      <c r="C896" t="s">
        <v>14</v>
      </c>
      <c r="D896">
        <v>25</v>
      </c>
      <c r="E896" t="s">
        <v>8</v>
      </c>
      <c r="F896">
        <v>2017</v>
      </c>
      <c r="G896">
        <v>8.8000000000000007</v>
      </c>
      <c r="H896">
        <v>15.1</v>
      </c>
      <c r="I896">
        <v>6.6</v>
      </c>
      <c r="J896">
        <v>0</v>
      </c>
      <c r="K896" t="s">
        <v>22</v>
      </c>
      <c r="L896" t="s">
        <v>21</v>
      </c>
      <c r="M896" s="2">
        <v>135184.95000000001</v>
      </c>
      <c r="N896" s="4">
        <v>109.9512443</v>
      </c>
      <c r="O896" s="5">
        <f>EnergyDemand__2_18[[#This Row],[Demand]]*EnergyDemand__2_18[[#This Row],[RRP AUD$]]</f>
        <v>14863753.463133287</v>
      </c>
      <c r="P896" s="57">
        <f>IF(EnergyDemand__2_18[[#This Row],[School Day]]="Y",EnergyDemand__2_18[[#This Row],[Demand]],NA())</f>
        <v>135184.95000000001</v>
      </c>
      <c r="Q896" s="57" t="e">
        <f>IF(EnergyDemand__2_18[[#This Row],[School Day]]="N",EnergyDemand__2_18[[#This Row],[Demand]],NA())</f>
        <v>#N/A</v>
      </c>
      <c r="R896" s="57" t="e">
        <f>IF(EnergyDemand__2_18[[#This Row],[Holiday]]="Y",EnergyDemand__2_18[[#This Row],[Demand]],NA())</f>
        <v>#N/A</v>
      </c>
      <c r="S896" s="57">
        <f>IF(AND( EnergyDemand__2_18[[#This Row],[Holiday]]="N", EnergyDemand__2_18[[#This Row],[Day ]] &lt;&gt; "Saturday", EnergyDemand__2_18[[#This Row],[Day ]] &lt;&gt; "Sunday"),EnergyDemand__2_18[[#This Row],[Demand]],NA())</f>
        <v>135184.95000000001</v>
      </c>
    </row>
    <row r="897" spans="1:19" x14ac:dyDescent="0.3">
      <c r="A897" s="3">
        <v>42900</v>
      </c>
      <c r="B897" s="3" t="str">
        <f t="shared" si="13"/>
        <v>Q2-2017</v>
      </c>
      <c r="C897" t="s">
        <v>14</v>
      </c>
      <c r="D897">
        <v>25</v>
      </c>
      <c r="E897" t="s">
        <v>9</v>
      </c>
      <c r="F897">
        <v>2017</v>
      </c>
      <c r="G897">
        <v>4</v>
      </c>
      <c r="H897">
        <v>17.399999999999999</v>
      </c>
      <c r="I897">
        <v>8.9</v>
      </c>
      <c r="J897">
        <v>0</v>
      </c>
      <c r="K897" t="s">
        <v>22</v>
      </c>
      <c r="L897" t="s">
        <v>21</v>
      </c>
      <c r="M897" s="2">
        <v>136253.42000000001</v>
      </c>
      <c r="N897" s="4">
        <v>93.589782150000005</v>
      </c>
      <c r="O897" s="5">
        <f>EnergyDemand__2_18[[#This Row],[Demand]]*EnergyDemand__2_18[[#This Row],[RRP AUD$]]</f>
        <v>12751927.894992454</v>
      </c>
      <c r="P897" s="57">
        <f>IF(EnergyDemand__2_18[[#This Row],[School Day]]="Y",EnergyDemand__2_18[[#This Row],[Demand]],NA())</f>
        <v>136253.42000000001</v>
      </c>
      <c r="Q897" s="57" t="e">
        <f>IF(EnergyDemand__2_18[[#This Row],[School Day]]="N",EnergyDemand__2_18[[#This Row],[Demand]],NA())</f>
        <v>#N/A</v>
      </c>
      <c r="R897" s="57" t="e">
        <f>IF(EnergyDemand__2_18[[#This Row],[Holiday]]="Y",EnergyDemand__2_18[[#This Row],[Demand]],NA())</f>
        <v>#N/A</v>
      </c>
      <c r="S897" s="57">
        <f>IF(AND( EnergyDemand__2_18[[#This Row],[Holiday]]="N", EnergyDemand__2_18[[#This Row],[Day ]] &lt;&gt; "Saturday", EnergyDemand__2_18[[#This Row],[Day ]] &lt;&gt; "Sunday"),EnergyDemand__2_18[[#This Row],[Demand]],NA())</f>
        <v>136253.42000000001</v>
      </c>
    </row>
    <row r="898" spans="1:19" x14ac:dyDescent="0.3">
      <c r="A898" s="3">
        <v>42901</v>
      </c>
      <c r="B898" s="3" t="str">
        <f t="shared" ref="B898:B961" si="14">"Q" &amp;INT((MONTH(A898)+2)/3) &amp; "-" &amp; YEAR(A898)</f>
        <v>Q2-2017</v>
      </c>
      <c r="C898" t="s">
        <v>14</v>
      </c>
      <c r="D898">
        <v>25</v>
      </c>
      <c r="E898" t="s">
        <v>3</v>
      </c>
      <c r="F898">
        <v>2017</v>
      </c>
      <c r="G898">
        <v>7.7</v>
      </c>
      <c r="H898">
        <v>19</v>
      </c>
      <c r="I898">
        <v>7.4</v>
      </c>
      <c r="J898">
        <v>0</v>
      </c>
      <c r="K898" t="s">
        <v>22</v>
      </c>
      <c r="L898" t="s">
        <v>21</v>
      </c>
      <c r="M898" s="2">
        <v>135303.255</v>
      </c>
      <c r="N898" s="4">
        <v>102.837272</v>
      </c>
      <c r="O898" s="5">
        <f>EnergyDemand__2_18[[#This Row],[Demand]]*EnergyDemand__2_18[[#This Row],[RRP AUD$]]</f>
        <v>13914217.636920361</v>
      </c>
      <c r="P898" s="57">
        <f>IF(EnergyDemand__2_18[[#This Row],[School Day]]="Y",EnergyDemand__2_18[[#This Row],[Demand]],NA())</f>
        <v>135303.255</v>
      </c>
      <c r="Q898" s="57" t="e">
        <f>IF(EnergyDemand__2_18[[#This Row],[School Day]]="N",EnergyDemand__2_18[[#This Row],[Demand]],NA())</f>
        <v>#N/A</v>
      </c>
      <c r="R898" s="57" t="e">
        <f>IF(EnergyDemand__2_18[[#This Row],[Holiday]]="Y",EnergyDemand__2_18[[#This Row],[Demand]],NA())</f>
        <v>#N/A</v>
      </c>
      <c r="S898" s="57">
        <f>IF(AND( EnergyDemand__2_18[[#This Row],[Holiday]]="N", EnergyDemand__2_18[[#This Row],[Day ]] &lt;&gt; "Saturday", EnergyDemand__2_18[[#This Row],[Day ]] &lt;&gt; "Sunday"),EnergyDemand__2_18[[#This Row],[Demand]],NA())</f>
        <v>135303.255</v>
      </c>
    </row>
    <row r="899" spans="1:19" x14ac:dyDescent="0.3">
      <c r="A899" s="3">
        <v>42902</v>
      </c>
      <c r="B899" s="3" t="str">
        <f t="shared" si="14"/>
        <v>Q2-2017</v>
      </c>
      <c r="C899" t="s">
        <v>14</v>
      </c>
      <c r="D899">
        <v>25</v>
      </c>
      <c r="E899" t="s">
        <v>4</v>
      </c>
      <c r="F899">
        <v>2017</v>
      </c>
      <c r="G899">
        <v>6.6</v>
      </c>
      <c r="H899">
        <v>17.100000000000001</v>
      </c>
      <c r="I899">
        <v>8.9</v>
      </c>
      <c r="J899">
        <v>0</v>
      </c>
      <c r="K899" t="s">
        <v>22</v>
      </c>
      <c r="L899" t="s">
        <v>21</v>
      </c>
      <c r="M899" s="2">
        <v>135269.63500000001</v>
      </c>
      <c r="N899" s="4">
        <v>107.362224</v>
      </c>
      <c r="O899" s="5">
        <f>EnergyDemand__2_18[[#This Row],[Demand]]*EnergyDemand__2_18[[#This Row],[RRP AUD$]]</f>
        <v>14522848.853268242</v>
      </c>
      <c r="P899" s="57">
        <f>IF(EnergyDemand__2_18[[#This Row],[School Day]]="Y",EnergyDemand__2_18[[#This Row],[Demand]],NA())</f>
        <v>135269.63500000001</v>
      </c>
      <c r="Q899" s="57" t="e">
        <f>IF(EnergyDemand__2_18[[#This Row],[School Day]]="N",EnergyDemand__2_18[[#This Row],[Demand]],NA())</f>
        <v>#N/A</v>
      </c>
      <c r="R899" s="57" t="e">
        <f>IF(EnergyDemand__2_18[[#This Row],[Holiday]]="Y",EnergyDemand__2_18[[#This Row],[Demand]],NA())</f>
        <v>#N/A</v>
      </c>
      <c r="S899" s="57">
        <f>IF(AND( EnergyDemand__2_18[[#This Row],[Holiday]]="N", EnergyDemand__2_18[[#This Row],[Day ]] &lt;&gt; "Saturday", EnergyDemand__2_18[[#This Row],[Day ]] &lt;&gt; "Sunday"),EnergyDemand__2_18[[#This Row],[Demand]],NA())</f>
        <v>135269.63500000001</v>
      </c>
    </row>
    <row r="900" spans="1:19" x14ac:dyDescent="0.3">
      <c r="A900" s="3">
        <v>42903</v>
      </c>
      <c r="B900" s="3" t="str">
        <f t="shared" si="14"/>
        <v>Q2-2017</v>
      </c>
      <c r="C900" t="s">
        <v>14</v>
      </c>
      <c r="D900">
        <v>25</v>
      </c>
      <c r="E900" t="s">
        <v>5</v>
      </c>
      <c r="F900">
        <v>2017</v>
      </c>
      <c r="G900">
        <v>4.2</v>
      </c>
      <c r="H900">
        <v>15.5</v>
      </c>
      <c r="I900">
        <v>9.1999999999999993</v>
      </c>
      <c r="J900">
        <v>0</v>
      </c>
      <c r="K900" t="s">
        <v>22</v>
      </c>
      <c r="L900" t="s">
        <v>21</v>
      </c>
      <c r="M900" s="2">
        <v>121178.68</v>
      </c>
      <c r="N900" s="4">
        <v>104.2875868</v>
      </c>
      <c r="O900" s="5">
        <f>EnergyDemand__2_18[[#This Row],[Demand]]*EnergyDemand__2_18[[#This Row],[RRP AUD$]]</f>
        <v>12637432.108809423</v>
      </c>
      <c r="P900" s="57">
        <f>IF(EnergyDemand__2_18[[#This Row],[School Day]]="Y",EnergyDemand__2_18[[#This Row],[Demand]],NA())</f>
        <v>121178.68</v>
      </c>
      <c r="Q900" s="57" t="e">
        <f>IF(EnergyDemand__2_18[[#This Row],[School Day]]="N",EnergyDemand__2_18[[#This Row],[Demand]],NA())</f>
        <v>#N/A</v>
      </c>
      <c r="R900" s="57" t="e">
        <f>IF(EnergyDemand__2_18[[#This Row],[Holiday]]="Y",EnergyDemand__2_18[[#This Row],[Demand]],NA())</f>
        <v>#N/A</v>
      </c>
      <c r="S9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01" spans="1:19" x14ac:dyDescent="0.3">
      <c r="A901" s="3">
        <v>42904</v>
      </c>
      <c r="B901" s="3" t="str">
        <f t="shared" si="14"/>
        <v>Q2-2017</v>
      </c>
      <c r="C901" t="s">
        <v>14</v>
      </c>
      <c r="D901">
        <v>25</v>
      </c>
      <c r="E901" t="s">
        <v>6</v>
      </c>
      <c r="F901">
        <v>2017</v>
      </c>
      <c r="G901">
        <v>5.4</v>
      </c>
      <c r="H901">
        <v>16.3</v>
      </c>
      <c r="I901">
        <v>7.9</v>
      </c>
      <c r="J901">
        <v>0</v>
      </c>
      <c r="K901" t="s">
        <v>22</v>
      </c>
      <c r="L901" t="s">
        <v>21</v>
      </c>
      <c r="M901" s="2">
        <v>116112.74</v>
      </c>
      <c r="N901" s="4">
        <v>93.616927630000006</v>
      </c>
      <c r="O901" s="5">
        <f>EnergyDemand__2_18[[#This Row],[Demand]]*EnergyDemand__2_18[[#This Row],[RRP AUD$]]</f>
        <v>10870117.977501007</v>
      </c>
      <c r="P901" s="57">
        <f>IF(EnergyDemand__2_18[[#This Row],[School Day]]="Y",EnergyDemand__2_18[[#This Row],[Demand]],NA())</f>
        <v>116112.74</v>
      </c>
      <c r="Q901" s="57" t="e">
        <f>IF(EnergyDemand__2_18[[#This Row],[School Day]]="N",EnergyDemand__2_18[[#This Row],[Demand]],NA())</f>
        <v>#N/A</v>
      </c>
      <c r="R901" s="57" t="e">
        <f>IF(EnergyDemand__2_18[[#This Row],[Holiday]]="Y",EnergyDemand__2_18[[#This Row],[Demand]],NA())</f>
        <v>#N/A</v>
      </c>
      <c r="S9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02" spans="1:19" x14ac:dyDescent="0.3">
      <c r="A902" s="3">
        <v>42905</v>
      </c>
      <c r="B902" s="3" t="str">
        <f t="shared" si="14"/>
        <v>Q2-2017</v>
      </c>
      <c r="C902" t="s">
        <v>14</v>
      </c>
      <c r="D902">
        <v>26</v>
      </c>
      <c r="E902" t="s">
        <v>7</v>
      </c>
      <c r="F902">
        <v>2017</v>
      </c>
      <c r="G902">
        <v>7.1</v>
      </c>
      <c r="H902">
        <v>16.100000000000001</v>
      </c>
      <c r="I902">
        <v>6</v>
      </c>
      <c r="J902">
        <v>0</v>
      </c>
      <c r="K902" t="s">
        <v>22</v>
      </c>
      <c r="L902" t="s">
        <v>21</v>
      </c>
      <c r="M902" s="2">
        <v>134925.74</v>
      </c>
      <c r="N902" s="4">
        <v>95.96949334</v>
      </c>
      <c r="O902" s="5">
        <f>EnergyDemand__2_18[[#This Row],[Demand]]*EnergyDemand__2_18[[#This Row],[RRP AUD$]]</f>
        <v>12948754.906324571</v>
      </c>
      <c r="P902" s="57">
        <f>IF(EnergyDemand__2_18[[#This Row],[School Day]]="Y",EnergyDemand__2_18[[#This Row],[Demand]],NA())</f>
        <v>134925.74</v>
      </c>
      <c r="Q902" s="57" t="e">
        <f>IF(EnergyDemand__2_18[[#This Row],[School Day]]="N",EnergyDemand__2_18[[#This Row],[Demand]],NA())</f>
        <v>#N/A</v>
      </c>
      <c r="R902" s="57" t="e">
        <f>IF(EnergyDemand__2_18[[#This Row],[Holiday]]="Y",EnergyDemand__2_18[[#This Row],[Demand]],NA())</f>
        <v>#N/A</v>
      </c>
      <c r="S902" s="57">
        <f>IF(AND( EnergyDemand__2_18[[#This Row],[Holiday]]="N", EnergyDemand__2_18[[#This Row],[Day ]] &lt;&gt; "Saturday", EnergyDemand__2_18[[#This Row],[Day ]] &lt;&gt; "Sunday"),EnergyDemand__2_18[[#This Row],[Demand]],NA())</f>
        <v>134925.74</v>
      </c>
    </row>
    <row r="903" spans="1:19" x14ac:dyDescent="0.3">
      <c r="A903" s="3">
        <v>42906</v>
      </c>
      <c r="B903" s="3" t="str">
        <f t="shared" si="14"/>
        <v>Q2-2017</v>
      </c>
      <c r="C903" t="s">
        <v>14</v>
      </c>
      <c r="D903">
        <v>26</v>
      </c>
      <c r="E903" t="s">
        <v>8</v>
      </c>
      <c r="F903">
        <v>2017</v>
      </c>
      <c r="G903">
        <v>6.4</v>
      </c>
      <c r="H903">
        <v>15.8</v>
      </c>
      <c r="I903">
        <v>9.1999999999999993</v>
      </c>
      <c r="J903">
        <v>0</v>
      </c>
      <c r="K903" t="s">
        <v>22</v>
      </c>
      <c r="L903" t="s">
        <v>21</v>
      </c>
      <c r="M903" s="2">
        <v>131996.97</v>
      </c>
      <c r="N903" s="4">
        <v>85.797832029999995</v>
      </c>
      <c r="O903" s="5">
        <f>EnergyDemand__2_18[[#This Row],[Demand]]*EnergyDemand__2_18[[#This Row],[RRP AUD$]]</f>
        <v>11325053.860528948</v>
      </c>
      <c r="P903" s="57">
        <f>IF(EnergyDemand__2_18[[#This Row],[School Day]]="Y",EnergyDemand__2_18[[#This Row],[Demand]],NA())</f>
        <v>131996.97</v>
      </c>
      <c r="Q903" s="57" t="e">
        <f>IF(EnergyDemand__2_18[[#This Row],[School Day]]="N",EnergyDemand__2_18[[#This Row],[Demand]],NA())</f>
        <v>#N/A</v>
      </c>
      <c r="R903" s="57" t="e">
        <f>IF(EnergyDemand__2_18[[#This Row],[Holiday]]="Y",EnergyDemand__2_18[[#This Row],[Demand]],NA())</f>
        <v>#N/A</v>
      </c>
      <c r="S903" s="57">
        <f>IF(AND( EnergyDemand__2_18[[#This Row],[Holiday]]="N", EnergyDemand__2_18[[#This Row],[Day ]] &lt;&gt; "Saturday", EnergyDemand__2_18[[#This Row],[Day ]] &lt;&gt; "Sunday"),EnergyDemand__2_18[[#This Row],[Demand]],NA())</f>
        <v>131996.97</v>
      </c>
    </row>
    <row r="904" spans="1:19" x14ac:dyDescent="0.3">
      <c r="A904" s="3">
        <v>42907</v>
      </c>
      <c r="B904" s="3" t="str">
        <f t="shared" si="14"/>
        <v>Q2-2017</v>
      </c>
      <c r="C904" t="s">
        <v>14</v>
      </c>
      <c r="D904">
        <v>26</v>
      </c>
      <c r="E904" t="s">
        <v>9</v>
      </c>
      <c r="F904">
        <v>2017</v>
      </c>
      <c r="G904">
        <v>7.8</v>
      </c>
      <c r="H904">
        <v>13.5</v>
      </c>
      <c r="I904">
        <v>5</v>
      </c>
      <c r="J904">
        <v>0.6</v>
      </c>
      <c r="K904" t="s">
        <v>22</v>
      </c>
      <c r="L904" t="s">
        <v>21</v>
      </c>
      <c r="M904" s="2">
        <v>139814.29999999999</v>
      </c>
      <c r="N904" s="4">
        <v>106.9667247</v>
      </c>
      <c r="O904" s="5">
        <f>EnergyDemand__2_18[[#This Row],[Demand]]*EnergyDemand__2_18[[#This Row],[RRP AUD$]]</f>
        <v>14955477.737223208</v>
      </c>
      <c r="P904" s="57">
        <f>IF(EnergyDemand__2_18[[#This Row],[School Day]]="Y",EnergyDemand__2_18[[#This Row],[Demand]],NA())</f>
        <v>139814.29999999999</v>
      </c>
      <c r="Q904" s="57" t="e">
        <f>IF(EnergyDemand__2_18[[#This Row],[School Day]]="N",EnergyDemand__2_18[[#This Row],[Demand]],NA())</f>
        <v>#N/A</v>
      </c>
      <c r="R904" s="57" t="e">
        <f>IF(EnergyDemand__2_18[[#This Row],[Holiday]]="Y",EnergyDemand__2_18[[#This Row],[Demand]],NA())</f>
        <v>#N/A</v>
      </c>
      <c r="S904" s="57">
        <f>IF(AND( EnergyDemand__2_18[[#This Row],[Holiday]]="N", EnergyDemand__2_18[[#This Row],[Day ]] &lt;&gt; "Saturday", EnergyDemand__2_18[[#This Row],[Day ]] &lt;&gt; "Sunday"),EnergyDemand__2_18[[#This Row],[Demand]],NA())</f>
        <v>139814.29999999999</v>
      </c>
    </row>
    <row r="905" spans="1:19" x14ac:dyDescent="0.3">
      <c r="A905" s="3">
        <v>42908</v>
      </c>
      <c r="B905" s="3" t="str">
        <f t="shared" si="14"/>
        <v>Q2-2017</v>
      </c>
      <c r="C905" t="s">
        <v>14</v>
      </c>
      <c r="D905">
        <v>26</v>
      </c>
      <c r="E905" t="s">
        <v>3</v>
      </c>
      <c r="F905">
        <v>2017</v>
      </c>
      <c r="G905">
        <v>6.7</v>
      </c>
      <c r="H905">
        <v>14.1</v>
      </c>
      <c r="I905">
        <v>6.7</v>
      </c>
      <c r="J905">
        <v>0.2</v>
      </c>
      <c r="K905" t="s">
        <v>22</v>
      </c>
      <c r="L905" t="s">
        <v>21</v>
      </c>
      <c r="M905" s="2">
        <v>140348.57</v>
      </c>
      <c r="N905" s="4">
        <v>94.858967509999999</v>
      </c>
      <c r="O905" s="5">
        <f>EnergyDemand__2_18[[#This Row],[Demand]]*EnergyDemand__2_18[[#This Row],[RRP AUD$]]</f>
        <v>13313320.441704961</v>
      </c>
      <c r="P905" s="57">
        <f>IF(EnergyDemand__2_18[[#This Row],[School Day]]="Y",EnergyDemand__2_18[[#This Row],[Demand]],NA())</f>
        <v>140348.57</v>
      </c>
      <c r="Q905" s="57" t="e">
        <f>IF(EnergyDemand__2_18[[#This Row],[School Day]]="N",EnergyDemand__2_18[[#This Row],[Demand]],NA())</f>
        <v>#N/A</v>
      </c>
      <c r="R905" s="57" t="e">
        <f>IF(EnergyDemand__2_18[[#This Row],[Holiday]]="Y",EnergyDemand__2_18[[#This Row],[Demand]],NA())</f>
        <v>#N/A</v>
      </c>
      <c r="S905" s="57">
        <f>IF(AND( EnergyDemand__2_18[[#This Row],[Holiday]]="N", EnergyDemand__2_18[[#This Row],[Day ]] &lt;&gt; "Saturday", EnergyDemand__2_18[[#This Row],[Day ]] &lt;&gt; "Sunday"),EnergyDemand__2_18[[#This Row],[Demand]],NA())</f>
        <v>140348.57</v>
      </c>
    </row>
    <row r="906" spans="1:19" x14ac:dyDescent="0.3">
      <c r="A906" s="3">
        <v>42909</v>
      </c>
      <c r="B906" s="3" t="str">
        <f t="shared" si="14"/>
        <v>Q2-2017</v>
      </c>
      <c r="C906" t="s">
        <v>14</v>
      </c>
      <c r="D906">
        <v>26</v>
      </c>
      <c r="E906" t="s">
        <v>4</v>
      </c>
      <c r="F906">
        <v>2017</v>
      </c>
      <c r="G906">
        <v>7.4</v>
      </c>
      <c r="H906">
        <v>14.9</v>
      </c>
      <c r="I906">
        <v>8.1999999999999993</v>
      </c>
      <c r="J906">
        <v>0</v>
      </c>
      <c r="K906" t="s">
        <v>22</v>
      </c>
      <c r="L906" t="s">
        <v>21</v>
      </c>
      <c r="M906" s="2">
        <v>132029.57500000001</v>
      </c>
      <c r="N906" s="4">
        <v>80.269938710000005</v>
      </c>
      <c r="O906" s="5">
        <f>EnergyDemand__2_18[[#This Row],[Demand]]*EnergyDemand__2_18[[#This Row],[RRP AUD$]]</f>
        <v>10598005.89315735</v>
      </c>
      <c r="P906" s="57">
        <f>IF(EnergyDemand__2_18[[#This Row],[School Day]]="Y",EnergyDemand__2_18[[#This Row],[Demand]],NA())</f>
        <v>132029.57500000001</v>
      </c>
      <c r="Q906" s="57" t="e">
        <f>IF(EnergyDemand__2_18[[#This Row],[School Day]]="N",EnergyDemand__2_18[[#This Row],[Demand]],NA())</f>
        <v>#N/A</v>
      </c>
      <c r="R906" s="57" t="e">
        <f>IF(EnergyDemand__2_18[[#This Row],[Holiday]]="Y",EnergyDemand__2_18[[#This Row],[Demand]],NA())</f>
        <v>#N/A</v>
      </c>
      <c r="S906" s="57">
        <f>IF(AND( EnergyDemand__2_18[[#This Row],[Holiday]]="N", EnergyDemand__2_18[[#This Row],[Day ]] &lt;&gt; "Saturday", EnergyDemand__2_18[[#This Row],[Day ]] &lt;&gt; "Sunday"),EnergyDemand__2_18[[#This Row],[Demand]],NA())</f>
        <v>132029.57500000001</v>
      </c>
    </row>
    <row r="907" spans="1:19" x14ac:dyDescent="0.3">
      <c r="A907" s="3">
        <v>42910</v>
      </c>
      <c r="B907" s="3" t="str">
        <f t="shared" si="14"/>
        <v>Q2-2017</v>
      </c>
      <c r="C907" t="s">
        <v>14</v>
      </c>
      <c r="D907">
        <v>26</v>
      </c>
      <c r="E907" t="s">
        <v>5</v>
      </c>
      <c r="F907">
        <v>2017</v>
      </c>
      <c r="G907">
        <v>8.3000000000000007</v>
      </c>
      <c r="H907">
        <v>12.3</v>
      </c>
      <c r="I907">
        <v>7.3</v>
      </c>
      <c r="J907">
        <v>1.4</v>
      </c>
      <c r="K907" t="s">
        <v>22</v>
      </c>
      <c r="L907" t="s">
        <v>21</v>
      </c>
      <c r="M907" s="2">
        <v>122393.325</v>
      </c>
      <c r="N907" s="4">
        <v>84.970944450000005</v>
      </c>
      <c r="O907" s="5">
        <f>EnergyDemand__2_18[[#This Row],[Demand]]*EnergyDemand__2_18[[#This Row],[RRP AUD$]]</f>
        <v>10399876.419625796</v>
      </c>
      <c r="P907" s="57">
        <f>IF(EnergyDemand__2_18[[#This Row],[School Day]]="Y",EnergyDemand__2_18[[#This Row],[Demand]],NA())</f>
        <v>122393.325</v>
      </c>
      <c r="Q907" s="57" t="e">
        <f>IF(EnergyDemand__2_18[[#This Row],[School Day]]="N",EnergyDemand__2_18[[#This Row],[Demand]],NA())</f>
        <v>#N/A</v>
      </c>
      <c r="R907" s="57" t="e">
        <f>IF(EnergyDemand__2_18[[#This Row],[Holiday]]="Y",EnergyDemand__2_18[[#This Row],[Demand]],NA())</f>
        <v>#N/A</v>
      </c>
      <c r="S9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08" spans="1:19" x14ac:dyDescent="0.3">
      <c r="A908" s="3">
        <v>42911</v>
      </c>
      <c r="B908" s="3" t="str">
        <f t="shared" si="14"/>
        <v>Q2-2017</v>
      </c>
      <c r="C908" t="s">
        <v>14</v>
      </c>
      <c r="D908">
        <v>26</v>
      </c>
      <c r="E908" t="s">
        <v>6</v>
      </c>
      <c r="F908">
        <v>2017</v>
      </c>
      <c r="G908">
        <v>8.6</v>
      </c>
      <c r="H908">
        <v>14.3</v>
      </c>
      <c r="I908">
        <v>5.3</v>
      </c>
      <c r="J908">
        <v>0</v>
      </c>
      <c r="K908" t="s">
        <v>22</v>
      </c>
      <c r="L908" t="s">
        <v>21</v>
      </c>
      <c r="M908" s="2">
        <v>118103.86500000001</v>
      </c>
      <c r="N908" s="4">
        <v>72.870515380000001</v>
      </c>
      <c r="O908" s="5">
        <f>EnergyDemand__2_18[[#This Row],[Demand]]*EnergyDemand__2_18[[#This Row],[RRP AUD$]]</f>
        <v>8606289.5109199435</v>
      </c>
      <c r="P908" s="57">
        <f>IF(EnergyDemand__2_18[[#This Row],[School Day]]="Y",EnergyDemand__2_18[[#This Row],[Demand]],NA())</f>
        <v>118103.86500000001</v>
      </c>
      <c r="Q908" s="57" t="e">
        <f>IF(EnergyDemand__2_18[[#This Row],[School Day]]="N",EnergyDemand__2_18[[#This Row],[Demand]],NA())</f>
        <v>#N/A</v>
      </c>
      <c r="R908" s="57" t="e">
        <f>IF(EnergyDemand__2_18[[#This Row],[Holiday]]="Y",EnergyDemand__2_18[[#This Row],[Demand]],NA())</f>
        <v>#N/A</v>
      </c>
      <c r="S9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09" spans="1:19" x14ac:dyDescent="0.3">
      <c r="A909" s="3">
        <v>42912</v>
      </c>
      <c r="B909" s="3" t="str">
        <f t="shared" si="14"/>
        <v>Q2-2017</v>
      </c>
      <c r="C909" t="s">
        <v>14</v>
      </c>
      <c r="D909">
        <v>27</v>
      </c>
      <c r="E909" t="s">
        <v>7</v>
      </c>
      <c r="F909">
        <v>2017</v>
      </c>
      <c r="G909">
        <v>8.8000000000000007</v>
      </c>
      <c r="H909">
        <v>12.6</v>
      </c>
      <c r="I909">
        <v>7.8</v>
      </c>
      <c r="J909">
        <v>1.4</v>
      </c>
      <c r="K909" t="s">
        <v>22</v>
      </c>
      <c r="L909" t="s">
        <v>21</v>
      </c>
      <c r="M909" s="2">
        <v>138040.38</v>
      </c>
      <c r="N909" s="4">
        <v>104.3154945</v>
      </c>
      <c r="O909" s="5">
        <f>EnergyDemand__2_18[[#This Row],[Demand]]*EnergyDemand__2_18[[#This Row],[RRP AUD$]]</f>
        <v>14399750.500667911</v>
      </c>
      <c r="P909" s="57">
        <f>IF(EnergyDemand__2_18[[#This Row],[School Day]]="Y",EnergyDemand__2_18[[#This Row],[Demand]],NA())</f>
        <v>138040.38</v>
      </c>
      <c r="Q909" s="57" t="e">
        <f>IF(EnergyDemand__2_18[[#This Row],[School Day]]="N",EnergyDemand__2_18[[#This Row],[Demand]],NA())</f>
        <v>#N/A</v>
      </c>
      <c r="R909" s="57" t="e">
        <f>IF(EnergyDemand__2_18[[#This Row],[Holiday]]="Y",EnergyDemand__2_18[[#This Row],[Demand]],NA())</f>
        <v>#N/A</v>
      </c>
      <c r="S909" s="57">
        <f>IF(AND( EnergyDemand__2_18[[#This Row],[Holiday]]="N", EnergyDemand__2_18[[#This Row],[Day ]] &lt;&gt; "Saturday", EnergyDemand__2_18[[#This Row],[Day ]] &lt;&gt; "Sunday"),EnergyDemand__2_18[[#This Row],[Demand]],NA())</f>
        <v>138040.38</v>
      </c>
    </row>
    <row r="910" spans="1:19" x14ac:dyDescent="0.3">
      <c r="A910" s="3">
        <v>42913</v>
      </c>
      <c r="B910" s="3" t="str">
        <f t="shared" si="14"/>
        <v>Q2-2017</v>
      </c>
      <c r="C910" t="s">
        <v>14</v>
      </c>
      <c r="D910">
        <v>27</v>
      </c>
      <c r="E910" t="s">
        <v>8</v>
      </c>
      <c r="F910">
        <v>2017</v>
      </c>
      <c r="G910">
        <v>6</v>
      </c>
      <c r="H910">
        <v>12.1</v>
      </c>
      <c r="I910">
        <v>4.4000000000000004</v>
      </c>
      <c r="J910">
        <v>0</v>
      </c>
      <c r="K910" t="s">
        <v>22</v>
      </c>
      <c r="L910" t="s">
        <v>21</v>
      </c>
      <c r="M910" s="2">
        <v>144526.63</v>
      </c>
      <c r="N910" s="4">
        <v>100.1993406</v>
      </c>
      <c r="O910" s="5">
        <f>EnergyDemand__2_18[[#This Row],[Demand]]*EnergyDemand__2_18[[#This Row],[RRP AUD$]]</f>
        <v>14481473.025140177</v>
      </c>
      <c r="P910" s="57">
        <f>IF(EnergyDemand__2_18[[#This Row],[School Day]]="Y",EnergyDemand__2_18[[#This Row],[Demand]],NA())</f>
        <v>144526.63</v>
      </c>
      <c r="Q910" s="57" t="e">
        <f>IF(EnergyDemand__2_18[[#This Row],[School Day]]="N",EnergyDemand__2_18[[#This Row],[Demand]],NA())</f>
        <v>#N/A</v>
      </c>
      <c r="R910" s="57" t="e">
        <f>IF(EnergyDemand__2_18[[#This Row],[Holiday]]="Y",EnergyDemand__2_18[[#This Row],[Demand]],NA())</f>
        <v>#N/A</v>
      </c>
      <c r="S910" s="57">
        <f>IF(AND( EnergyDemand__2_18[[#This Row],[Holiday]]="N", EnergyDemand__2_18[[#This Row],[Day ]] &lt;&gt; "Saturday", EnergyDemand__2_18[[#This Row],[Day ]] &lt;&gt; "Sunday"),EnergyDemand__2_18[[#This Row],[Demand]],NA())</f>
        <v>144526.63</v>
      </c>
    </row>
    <row r="911" spans="1:19" x14ac:dyDescent="0.3">
      <c r="A911" s="3">
        <v>42914</v>
      </c>
      <c r="B911" s="3" t="str">
        <f t="shared" si="14"/>
        <v>Q2-2017</v>
      </c>
      <c r="C911" t="s">
        <v>14</v>
      </c>
      <c r="D911">
        <v>27</v>
      </c>
      <c r="E911" t="s">
        <v>9</v>
      </c>
      <c r="F911">
        <v>2017</v>
      </c>
      <c r="G911">
        <v>6.8</v>
      </c>
      <c r="H911">
        <v>14.1</v>
      </c>
      <c r="I911">
        <v>5.4</v>
      </c>
      <c r="J911">
        <v>0</v>
      </c>
      <c r="K911" t="s">
        <v>22</v>
      </c>
      <c r="L911" t="s">
        <v>21</v>
      </c>
      <c r="M911" s="2">
        <v>141351.89499999999</v>
      </c>
      <c r="N911" s="4">
        <v>98.538103219999996</v>
      </c>
      <c r="O911" s="5">
        <f>EnergyDemand__2_18[[#This Row],[Demand]]*EnergyDemand__2_18[[#This Row],[RRP AUD$]]</f>
        <v>13928547.619852601</v>
      </c>
      <c r="P911" s="57">
        <f>IF(EnergyDemand__2_18[[#This Row],[School Day]]="Y",EnergyDemand__2_18[[#This Row],[Demand]],NA())</f>
        <v>141351.89499999999</v>
      </c>
      <c r="Q911" s="57" t="e">
        <f>IF(EnergyDemand__2_18[[#This Row],[School Day]]="N",EnergyDemand__2_18[[#This Row],[Demand]],NA())</f>
        <v>#N/A</v>
      </c>
      <c r="R911" s="57" t="e">
        <f>IF(EnergyDemand__2_18[[#This Row],[Holiday]]="Y",EnergyDemand__2_18[[#This Row],[Demand]],NA())</f>
        <v>#N/A</v>
      </c>
      <c r="S911" s="57">
        <f>IF(AND( EnergyDemand__2_18[[#This Row],[Holiday]]="N", EnergyDemand__2_18[[#This Row],[Day ]] &lt;&gt; "Saturday", EnergyDemand__2_18[[#This Row],[Day ]] &lt;&gt; "Sunday"),EnergyDemand__2_18[[#This Row],[Demand]],NA())</f>
        <v>141351.89499999999</v>
      </c>
    </row>
    <row r="912" spans="1:19" x14ac:dyDescent="0.3">
      <c r="A912" s="3">
        <v>42915</v>
      </c>
      <c r="B912" s="3" t="str">
        <f t="shared" si="14"/>
        <v>Q2-2017</v>
      </c>
      <c r="C912" t="s">
        <v>14</v>
      </c>
      <c r="D912">
        <v>27</v>
      </c>
      <c r="E912" t="s">
        <v>3</v>
      </c>
      <c r="F912">
        <v>2017</v>
      </c>
      <c r="G912">
        <v>9.1999999999999993</v>
      </c>
      <c r="H912">
        <v>13.7</v>
      </c>
      <c r="I912">
        <v>5</v>
      </c>
      <c r="J912">
        <v>0</v>
      </c>
      <c r="K912" t="s">
        <v>22</v>
      </c>
      <c r="L912" t="s">
        <v>21</v>
      </c>
      <c r="M912" s="2">
        <v>138124.06</v>
      </c>
      <c r="N912" s="4">
        <v>102.52503950000001</v>
      </c>
      <c r="O912" s="5">
        <f>EnergyDemand__2_18[[#This Row],[Demand]]*EnergyDemand__2_18[[#This Row],[RRP AUD$]]</f>
        <v>14161174.70740037</v>
      </c>
      <c r="P912" s="57">
        <f>IF(EnergyDemand__2_18[[#This Row],[School Day]]="Y",EnergyDemand__2_18[[#This Row],[Demand]],NA())</f>
        <v>138124.06</v>
      </c>
      <c r="Q912" s="57" t="e">
        <f>IF(EnergyDemand__2_18[[#This Row],[School Day]]="N",EnergyDemand__2_18[[#This Row],[Demand]],NA())</f>
        <v>#N/A</v>
      </c>
      <c r="R912" s="57" t="e">
        <f>IF(EnergyDemand__2_18[[#This Row],[Holiday]]="Y",EnergyDemand__2_18[[#This Row],[Demand]],NA())</f>
        <v>#N/A</v>
      </c>
      <c r="S912" s="57">
        <f>IF(AND( EnergyDemand__2_18[[#This Row],[Holiday]]="N", EnergyDemand__2_18[[#This Row],[Day ]] &lt;&gt; "Saturday", EnergyDemand__2_18[[#This Row],[Day ]] &lt;&gt; "Sunday"),EnergyDemand__2_18[[#This Row],[Demand]],NA())</f>
        <v>138124.06</v>
      </c>
    </row>
    <row r="913" spans="1:19" x14ac:dyDescent="0.3">
      <c r="A913" s="3">
        <v>42916</v>
      </c>
      <c r="B913" s="3" t="str">
        <f t="shared" si="14"/>
        <v>Q2-2017</v>
      </c>
      <c r="C913" t="s">
        <v>14</v>
      </c>
      <c r="D913">
        <v>27</v>
      </c>
      <c r="E913" t="s">
        <v>4</v>
      </c>
      <c r="F913">
        <v>2017</v>
      </c>
      <c r="G913">
        <v>7.1</v>
      </c>
      <c r="H913">
        <v>12.3</v>
      </c>
      <c r="I913">
        <v>8.4</v>
      </c>
      <c r="J913">
        <v>4.4000000000000004</v>
      </c>
      <c r="K913" t="s">
        <v>21</v>
      </c>
      <c r="L913" t="s">
        <v>21</v>
      </c>
      <c r="M913" s="2">
        <v>139275.77499999999</v>
      </c>
      <c r="N913" s="4">
        <v>124.6840444</v>
      </c>
      <c r="O913" s="5">
        <f>EnergyDemand__2_18[[#This Row],[Demand]]*EnergyDemand__2_18[[#This Row],[RRP AUD$]]</f>
        <v>17365466.913944408</v>
      </c>
      <c r="P913" s="57" t="e">
        <f>IF(EnergyDemand__2_18[[#This Row],[School Day]]="Y",EnergyDemand__2_18[[#This Row],[Demand]],NA())</f>
        <v>#N/A</v>
      </c>
      <c r="Q913" s="57">
        <f>IF(EnergyDemand__2_18[[#This Row],[School Day]]="N",EnergyDemand__2_18[[#This Row],[Demand]],NA())</f>
        <v>139275.77499999999</v>
      </c>
      <c r="R913" s="57" t="e">
        <f>IF(EnergyDemand__2_18[[#This Row],[Holiday]]="Y",EnergyDemand__2_18[[#This Row],[Demand]],NA())</f>
        <v>#N/A</v>
      </c>
      <c r="S913" s="57">
        <f>IF(AND( EnergyDemand__2_18[[#This Row],[Holiday]]="N", EnergyDemand__2_18[[#This Row],[Day ]] &lt;&gt; "Saturday", EnergyDemand__2_18[[#This Row],[Day ]] &lt;&gt; "Sunday"),EnergyDemand__2_18[[#This Row],[Demand]],NA())</f>
        <v>139275.77499999999</v>
      </c>
    </row>
    <row r="914" spans="1:19" x14ac:dyDescent="0.3">
      <c r="A914" s="3">
        <v>42917</v>
      </c>
      <c r="B914" s="3" t="str">
        <f t="shared" si="14"/>
        <v>Q3-2017</v>
      </c>
      <c r="C914" t="s">
        <v>15</v>
      </c>
      <c r="D914">
        <v>27</v>
      </c>
      <c r="E914" t="s">
        <v>5</v>
      </c>
      <c r="F914">
        <v>2017</v>
      </c>
      <c r="G914">
        <v>1.1000000000000001</v>
      </c>
      <c r="H914">
        <v>12.7</v>
      </c>
      <c r="I914">
        <v>9.3000000000000007</v>
      </c>
      <c r="J914">
        <v>0</v>
      </c>
      <c r="K914" t="s">
        <v>21</v>
      </c>
      <c r="L914" t="s">
        <v>21</v>
      </c>
      <c r="M914" s="2">
        <v>125949.5</v>
      </c>
      <c r="N914" s="4">
        <v>114.7570772</v>
      </c>
      <c r="O914" s="5">
        <f>EnergyDemand__2_18[[#This Row],[Demand]]*EnergyDemand__2_18[[#This Row],[RRP AUD$]]</f>
        <v>14453596.4948014</v>
      </c>
      <c r="P914" s="57" t="e">
        <f>IF(EnergyDemand__2_18[[#This Row],[School Day]]="Y",EnergyDemand__2_18[[#This Row],[Demand]],NA())</f>
        <v>#N/A</v>
      </c>
      <c r="Q914" s="57">
        <f>IF(EnergyDemand__2_18[[#This Row],[School Day]]="N",EnergyDemand__2_18[[#This Row],[Demand]],NA())</f>
        <v>125949.5</v>
      </c>
      <c r="R914" s="57" t="e">
        <f>IF(EnergyDemand__2_18[[#This Row],[Holiday]]="Y",EnergyDemand__2_18[[#This Row],[Demand]],NA())</f>
        <v>#N/A</v>
      </c>
      <c r="S9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15" spans="1:19" x14ac:dyDescent="0.3">
      <c r="A915" s="3">
        <v>42918</v>
      </c>
      <c r="B915" s="3" t="str">
        <f t="shared" si="14"/>
        <v>Q3-2017</v>
      </c>
      <c r="C915" t="s">
        <v>15</v>
      </c>
      <c r="D915">
        <v>27</v>
      </c>
      <c r="E915" t="s">
        <v>6</v>
      </c>
      <c r="F915">
        <v>2017</v>
      </c>
      <c r="G915">
        <v>0.8</v>
      </c>
      <c r="H915">
        <v>14.3</v>
      </c>
      <c r="I915">
        <v>9.1999999999999993</v>
      </c>
      <c r="J915">
        <v>0</v>
      </c>
      <c r="K915" t="s">
        <v>21</v>
      </c>
      <c r="L915" t="s">
        <v>21</v>
      </c>
      <c r="M915" s="2">
        <v>120137.45</v>
      </c>
      <c r="N915" s="4">
        <v>110.1092823</v>
      </c>
      <c r="O915" s="5">
        <f>EnergyDemand__2_18[[#This Row],[Demand]]*EnergyDemand__2_18[[#This Row],[RRP AUD$]]</f>
        <v>13228248.396852136</v>
      </c>
      <c r="P915" s="57" t="e">
        <f>IF(EnergyDemand__2_18[[#This Row],[School Day]]="Y",EnergyDemand__2_18[[#This Row],[Demand]],NA())</f>
        <v>#N/A</v>
      </c>
      <c r="Q915" s="57">
        <f>IF(EnergyDemand__2_18[[#This Row],[School Day]]="N",EnergyDemand__2_18[[#This Row],[Demand]],NA())</f>
        <v>120137.45</v>
      </c>
      <c r="R915" s="57" t="e">
        <f>IF(EnergyDemand__2_18[[#This Row],[Holiday]]="Y",EnergyDemand__2_18[[#This Row],[Demand]],NA())</f>
        <v>#N/A</v>
      </c>
      <c r="S9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16" spans="1:19" x14ac:dyDescent="0.3">
      <c r="A916" s="3">
        <v>42919</v>
      </c>
      <c r="B916" s="3" t="str">
        <f t="shared" si="14"/>
        <v>Q3-2017</v>
      </c>
      <c r="C916" t="s">
        <v>15</v>
      </c>
      <c r="D916">
        <v>28</v>
      </c>
      <c r="E916" t="s">
        <v>7</v>
      </c>
      <c r="F916">
        <v>2017</v>
      </c>
      <c r="G916">
        <v>3.8</v>
      </c>
      <c r="H916">
        <v>13.9</v>
      </c>
      <c r="I916">
        <v>3.9</v>
      </c>
      <c r="J916">
        <v>0</v>
      </c>
      <c r="K916" t="s">
        <v>21</v>
      </c>
      <c r="L916" t="s">
        <v>21</v>
      </c>
      <c r="M916" s="2">
        <v>139765.32</v>
      </c>
      <c r="N916" s="4">
        <v>150.61276599999999</v>
      </c>
      <c r="O916" s="5">
        <f>EnergyDemand__2_18[[#This Row],[Demand]]*EnergyDemand__2_18[[#This Row],[RRP AUD$]]</f>
        <v>21050441.436075121</v>
      </c>
      <c r="P916" s="57" t="e">
        <f>IF(EnergyDemand__2_18[[#This Row],[School Day]]="Y",EnergyDemand__2_18[[#This Row],[Demand]],NA())</f>
        <v>#N/A</v>
      </c>
      <c r="Q916" s="57">
        <f>IF(EnergyDemand__2_18[[#This Row],[School Day]]="N",EnergyDemand__2_18[[#This Row],[Demand]],NA())</f>
        <v>139765.32</v>
      </c>
      <c r="R916" s="57" t="e">
        <f>IF(EnergyDemand__2_18[[#This Row],[Holiday]]="Y",EnergyDemand__2_18[[#This Row],[Demand]],NA())</f>
        <v>#N/A</v>
      </c>
      <c r="S916" s="57">
        <f>IF(AND( EnergyDemand__2_18[[#This Row],[Holiday]]="N", EnergyDemand__2_18[[#This Row],[Day ]] &lt;&gt; "Saturday", EnergyDemand__2_18[[#This Row],[Day ]] &lt;&gt; "Sunday"),EnergyDemand__2_18[[#This Row],[Demand]],NA())</f>
        <v>139765.32</v>
      </c>
    </row>
    <row r="917" spans="1:19" x14ac:dyDescent="0.3">
      <c r="A917" s="3">
        <v>42920</v>
      </c>
      <c r="B917" s="3" t="str">
        <f t="shared" si="14"/>
        <v>Q3-2017</v>
      </c>
      <c r="C917" t="s">
        <v>15</v>
      </c>
      <c r="D917">
        <v>28</v>
      </c>
      <c r="E917" t="s">
        <v>8</v>
      </c>
      <c r="F917">
        <v>2017</v>
      </c>
      <c r="G917">
        <v>9</v>
      </c>
      <c r="H917">
        <v>16.2</v>
      </c>
      <c r="I917">
        <v>6.4</v>
      </c>
      <c r="J917">
        <v>3</v>
      </c>
      <c r="K917" t="s">
        <v>21</v>
      </c>
      <c r="L917" t="s">
        <v>21</v>
      </c>
      <c r="M917" s="2">
        <v>134029.80499999999</v>
      </c>
      <c r="N917" s="4">
        <v>132.54551810000001</v>
      </c>
      <c r="O917" s="5">
        <f>EnergyDemand__2_18[[#This Row],[Demand]]*EnergyDemand__2_18[[#This Row],[RRP AUD$]]</f>
        <v>17765049.944566973</v>
      </c>
      <c r="P917" s="57" t="e">
        <f>IF(EnergyDemand__2_18[[#This Row],[School Day]]="Y",EnergyDemand__2_18[[#This Row],[Demand]],NA())</f>
        <v>#N/A</v>
      </c>
      <c r="Q917" s="57">
        <f>IF(EnergyDemand__2_18[[#This Row],[School Day]]="N",EnergyDemand__2_18[[#This Row],[Demand]],NA())</f>
        <v>134029.80499999999</v>
      </c>
      <c r="R917" s="57" t="e">
        <f>IF(EnergyDemand__2_18[[#This Row],[Holiday]]="Y",EnergyDemand__2_18[[#This Row],[Demand]],NA())</f>
        <v>#N/A</v>
      </c>
      <c r="S917" s="57">
        <f>IF(AND( EnergyDemand__2_18[[#This Row],[Holiday]]="N", EnergyDemand__2_18[[#This Row],[Day ]] &lt;&gt; "Saturday", EnergyDemand__2_18[[#This Row],[Day ]] &lt;&gt; "Sunday"),EnergyDemand__2_18[[#This Row],[Demand]],NA())</f>
        <v>134029.80499999999</v>
      </c>
    </row>
    <row r="918" spans="1:19" x14ac:dyDescent="0.3">
      <c r="A918" s="3">
        <v>42921</v>
      </c>
      <c r="B918" s="3" t="str">
        <f t="shared" si="14"/>
        <v>Q3-2017</v>
      </c>
      <c r="C918" t="s">
        <v>15</v>
      </c>
      <c r="D918">
        <v>28</v>
      </c>
      <c r="E918" t="s">
        <v>9</v>
      </c>
      <c r="F918">
        <v>2017</v>
      </c>
      <c r="G918">
        <v>10.1</v>
      </c>
      <c r="H918">
        <v>15.8</v>
      </c>
      <c r="I918">
        <v>6.5</v>
      </c>
      <c r="J918">
        <v>0</v>
      </c>
      <c r="K918" t="s">
        <v>21</v>
      </c>
      <c r="L918" t="s">
        <v>21</v>
      </c>
      <c r="M918" s="2">
        <v>134084.66500000001</v>
      </c>
      <c r="N918" s="4">
        <v>146.17612560000001</v>
      </c>
      <c r="O918" s="5">
        <f>EnergyDemand__2_18[[#This Row],[Demand]]*EnergyDemand__2_18[[#This Row],[RRP AUD$]]</f>
        <v>19599976.832073927</v>
      </c>
      <c r="P918" s="57" t="e">
        <f>IF(EnergyDemand__2_18[[#This Row],[School Day]]="Y",EnergyDemand__2_18[[#This Row],[Demand]],NA())</f>
        <v>#N/A</v>
      </c>
      <c r="Q918" s="57">
        <f>IF(EnergyDemand__2_18[[#This Row],[School Day]]="N",EnergyDemand__2_18[[#This Row],[Demand]],NA())</f>
        <v>134084.66500000001</v>
      </c>
      <c r="R918" s="57" t="e">
        <f>IF(EnergyDemand__2_18[[#This Row],[Holiday]]="Y",EnergyDemand__2_18[[#This Row],[Demand]],NA())</f>
        <v>#N/A</v>
      </c>
      <c r="S918" s="57">
        <f>IF(AND( EnergyDemand__2_18[[#This Row],[Holiday]]="N", EnergyDemand__2_18[[#This Row],[Day ]] &lt;&gt; "Saturday", EnergyDemand__2_18[[#This Row],[Day ]] &lt;&gt; "Sunday"),EnergyDemand__2_18[[#This Row],[Demand]],NA())</f>
        <v>134084.66500000001</v>
      </c>
    </row>
    <row r="919" spans="1:19" x14ac:dyDescent="0.3">
      <c r="A919" s="3">
        <v>42922</v>
      </c>
      <c r="B919" s="3" t="str">
        <f t="shared" si="14"/>
        <v>Q3-2017</v>
      </c>
      <c r="C919" t="s">
        <v>15</v>
      </c>
      <c r="D919">
        <v>28</v>
      </c>
      <c r="E919" t="s">
        <v>3</v>
      </c>
      <c r="F919">
        <v>2017</v>
      </c>
      <c r="G919">
        <v>4.8</v>
      </c>
      <c r="H919">
        <v>15</v>
      </c>
      <c r="I919">
        <v>8.6999999999999993</v>
      </c>
      <c r="J919">
        <v>0</v>
      </c>
      <c r="K919" t="s">
        <v>21</v>
      </c>
      <c r="L919" t="s">
        <v>21</v>
      </c>
      <c r="M919" s="2">
        <v>137899.715</v>
      </c>
      <c r="N919" s="4">
        <v>141.67937280000001</v>
      </c>
      <c r="O919" s="5">
        <f>EnergyDemand__2_18[[#This Row],[Demand]]*EnergyDemand__2_18[[#This Row],[RRP AUD$]]</f>
        <v>19537545.130498752</v>
      </c>
      <c r="P919" s="57" t="e">
        <f>IF(EnergyDemand__2_18[[#This Row],[School Day]]="Y",EnergyDemand__2_18[[#This Row],[Demand]],NA())</f>
        <v>#N/A</v>
      </c>
      <c r="Q919" s="57">
        <f>IF(EnergyDemand__2_18[[#This Row],[School Day]]="N",EnergyDemand__2_18[[#This Row],[Demand]],NA())</f>
        <v>137899.715</v>
      </c>
      <c r="R919" s="57" t="e">
        <f>IF(EnergyDemand__2_18[[#This Row],[Holiday]]="Y",EnergyDemand__2_18[[#This Row],[Demand]],NA())</f>
        <v>#N/A</v>
      </c>
      <c r="S919" s="57">
        <f>IF(AND( EnergyDemand__2_18[[#This Row],[Holiday]]="N", EnergyDemand__2_18[[#This Row],[Day ]] &lt;&gt; "Saturday", EnergyDemand__2_18[[#This Row],[Day ]] &lt;&gt; "Sunday"),EnergyDemand__2_18[[#This Row],[Demand]],NA())</f>
        <v>137899.715</v>
      </c>
    </row>
    <row r="920" spans="1:19" x14ac:dyDescent="0.3">
      <c r="A920" s="3">
        <v>42923</v>
      </c>
      <c r="B920" s="3" t="str">
        <f t="shared" si="14"/>
        <v>Q3-2017</v>
      </c>
      <c r="C920" t="s">
        <v>15</v>
      </c>
      <c r="D920">
        <v>28</v>
      </c>
      <c r="E920" t="s">
        <v>4</v>
      </c>
      <c r="F920">
        <v>2017</v>
      </c>
      <c r="G920">
        <v>8</v>
      </c>
      <c r="H920">
        <v>14.2</v>
      </c>
      <c r="I920">
        <v>9.4</v>
      </c>
      <c r="J920">
        <v>0</v>
      </c>
      <c r="K920" t="s">
        <v>21</v>
      </c>
      <c r="L920" t="s">
        <v>21</v>
      </c>
      <c r="M920" s="2">
        <v>134078.07</v>
      </c>
      <c r="N920" s="4">
        <v>131.26538149999999</v>
      </c>
      <c r="O920" s="5">
        <f>EnergyDemand__2_18[[#This Row],[Demand]]*EnergyDemand__2_18[[#This Row],[RRP AUD$]]</f>
        <v>17599809.009333704</v>
      </c>
      <c r="P920" s="57" t="e">
        <f>IF(EnergyDemand__2_18[[#This Row],[School Day]]="Y",EnergyDemand__2_18[[#This Row],[Demand]],NA())</f>
        <v>#N/A</v>
      </c>
      <c r="Q920" s="57">
        <f>IF(EnergyDemand__2_18[[#This Row],[School Day]]="N",EnergyDemand__2_18[[#This Row],[Demand]],NA())</f>
        <v>134078.07</v>
      </c>
      <c r="R920" s="57" t="e">
        <f>IF(EnergyDemand__2_18[[#This Row],[Holiday]]="Y",EnergyDemand__2_18[[#This Row],[Demand]],NA())</f>
        <v>#N/A</v>
      </c>
      <c r="S920" s="57">
        <f>IF(AND( EnergyDemand__2_18[[#This Row],[Holiday]]="N", EnergyDemand__2_18[[#This Row],[Day ]] &lt;&gt; "Saturday", EnergyDemand__2_18[[#This Row],[Day ]] &lt;&gt; "Sunday"),EnergyDemand__2_18[[#This Row],[Demand]],NA())</f>
        <v>134078.07</v>
      </c>
    </row>
    <row r="921" spans="1:19" x14ac:dyDescent="0.3">
      <c r="A921" s="3">
        <v>42924</v>
      </c>
      <c r="B921" s="3" t="str">
        <f t="shared" si="14"/>
        <v>Q3-2017</v>
      </c>
      <c r="C921" t="s">
        <v>15</v>
      </c>
      <c r="D921">
        <v>28</v>
      </c>
      <c r="E921" t="s">
        <v>5</v>
      </c>
      <c r="F921">
        <v>2017</v>
      </c>
      <c r="G921">
        <v>5.3</v>
      </c>
      <c r="H921">
        <v>13.5</v>
      </c>
      <c r="I921">
        <v>5.0999999999999996</v>
      </c>
      <c r="J921">
        <v>0</v>
      </c>
      <c r="K921" t="s">
        <v>21</v>
      </c>
      <c r="L921" t="s">
        <v>21</v>
      </c>
      <c r="M921" s="2">
        <v>123687.97</v>
      </c>
      <c r="N921" s="4">
        <v>129.135411</v>
      </c>
      <c r="O921" s="5">
        <f>EnergyDemand__2_18[[#This Row],[Demand]]*EnergyDemand__2_18[[#This Row],[RRP AUD$]]</f>
        <v>15972496.841705671</v>
      </c>
      <c r="P921" s="57" t="e">
        <f>IF(EnergyDemand__2_18[[#This Row],[School Day]]="Y",EnergyDemand__2_18[[#This Row],[Demand]],NA())</f>
        <v>#N/A</v>
      </c>
      <c r="Q921" s="57">
        <f>IF(EnergyDemand__2_18[[#This Row],[School Day]]="N",EnergyDemand__2_18[[#This Row],[Demand]],NA())</f>
        <v>123687.97</v>
      </c>
      <c r="R921" s="57" t="e">
        <f>IF(EnergyDemand__2_18[[#This Row],[Holiday]]="Y",EnergyDemand__2_18[[#This Row],[Demand]],NA())</f>
        <v>#N/A</v>
      </c>
      <c r="S9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22" spans="1:19" x14ac:dyDescent="0.3">
      <c r="A922" s="3">
        <v>42925</v>
      </c>
      <c r="B922" s="3" t="str">
        <f t="shared" si="14"/>
        <v>Q3-2017</v>
      </c>
      <c r="C922" t="s">
        <v>15</v>
      </c>
      <c r="D922">
        <v>28</v>
      </c>
      <c r="E922" t="s">
        <v>6</v>
      </c>
      <c r="F922">
        <v>2017</v>
      </c>
      <c r="G922">
        <v>7.3</v>
      </c>
      <c r="H922">
        <v>14.6</v>
      </c>
      <c r="I922">
        <v>7.3</v>
      </c>
      <c r="J922">
        <v>0.8</v>
      </c>
      <c r="K922" t="s">
        <v>21</v>
      </c>
      <c r="L922" t="s">
        <v>21</v>
      </c>
      <c r="M922" s="2">
        <v>116064.03</v>
      </c>
      <c r="N922" s="4">
        <v>115.1296024</v>
      </c>
      <c r="O922" s="5">
        <f>EnergyDemand__2_18[[#This Row],[Demand]]*EnergyDemand__2_18[[#This Row],[RRP AUD$]]</f>
        <v>13362405.626841672</v>
      </c>
      <c r="P922" s="57" t="e">
        <f>IF(EnergyDemand__2_18[[#This Row],[School Day]]="Y",EnergyDemand__2_18[[#This Row],[Demand]],NA())</f>
        <v>#N/A</v>
      </c>
      <c r="Q922" s="57">
        <f>IF(EnergyDemand__2_18[[#This Row],[School Day]]="N",EnergyDemand__2_18[[#This Row],[Demand]],NA())</f>
        <v>116064.03</v>
      </c>
      <c r="R922" s="57" t="e">
        <f>IF(EnergyDemand__2_18[[#This Row],[Holiday]]="Y",EnergyDemand__2_18[[#This Row],[Demand]],NA())</f>
        <v>#N/A</v>
      </c>
      <c r="S9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23" spans="1:19" x14ac:dyDescent="0.3">
      <c r="A923" s="3">
        <v>42926</v>
      </c>
      <c r="B923" s="3" t="str">
        <f t="shared" si="14"/>
        <v>Q3-2017</v>
      </c>
      <c r="C923" t="s">
        <v>15</v>
      </c>
      <c r="D923">
        <v>29</v>
      </c>
      <c r="E923" t="s">
        <v>7</v>
      </c>
      <c r="F923">
        <v>2017</v>
      </c>
      <c r="G923">
        <v>7</v>
      </c>
      <c r="H923">
        <v>16</v>
      </c>
      <c r="I923">
        <v>5.7</v>
      </c>
      <c r="J923">
        <v>0</v>
      </c>
      <c r="K923" t="s">
        <v>21</v>
      </c>
      <c r="L923" t="s">
        <v>21</v>
      </c>
      <c r="M923" s="2">
        <v>133132.32500000001</v>
      </c>
      <c r="N923" s="4">
        <v>123.9739271</v>
      </c>
      <c r="O923" s="5">
        <f>EnergyDemand__2_18[[#This Row],[Demand]]*EnergyDemand__2_18[[#This Row],[RRP AUD$]]</f>
        <v>16504937.154203508</v>
      </c>
      <c r="P923" s="57" t="e">
        <f>IF(EnergyDemand__2_18[[#This Row],[School Day]]="Y",EnergyDemand__2_18[[#This Row],[Demand]],NA())</f>
        <v>#N/A</v>
      </c>
      <c r="Q923" s="57">
        <f>IF(EnergyDemand__2_18[[#This Row],[School Day]]="N",EnergyDemand__2_18[[#This Row],[Demand]],NA())</f>
        <v>133132.32500000001</v>
      </c>
      <c r="R923" s="57" t="e">
        <f>IF(EnergyDemand__2_18[[#This Row],[Holiday]]="Y",EnergyDemand__2_18[[#This Row],[Demand]],NA())</f>
        <v>#N/A</v>
      </c>
      <c r="S923" s="57">
        <f>IF(AND( EnergyDemand__2_18[[#This Row],[Holiday]]="N", EnergyDemand__2_18[[#This Row],[Day ]] &lt;&gt; "Saturday", EnergyDemand__2_18[[#This Row],[Day ]] &lt;&gt; "Sunday"),EnergyDemand__2_18[[#This Row],[Demand]],NA())</f>
        <v>133132.32500000001</v>
      </c>
    </row>
    <row r="924" spans="1:19" x14ac:dyDescent="0.3">
      <c r="A924" s="3">
        <v>42927</v>
      </c>
      <c r="B924" s="3" t="str">
        <f t="shared" si="14"/>
        <v>Q3-2017</v>
      </c>
      <c r="C924" t="s">
        <v>15</v>
      </c>
      <c r="D924">
        <v>29</v>
      </c>
      <c r="E924" t="s">
        <v>8</v>
      </c>
      <c r="F924">
        <v>2017</v>
      </c>
      <c r="G924">
        <v>6.9</v>
      </c>
      <c r="H924">
        <v>14.3</v>
      </c>
      <c r="I924">
        <v>9.6999999999999993</v>
      </c>
      <c r="J924">
        <v>0.4</v>
      </c>
      <c r="K924" t="s">
        <v>21</v>
      </c>
      <c r="L924" t="s">
        <v>21</v>
      </c>
      <c r="M924" s="2">
        <v>137352.78</v>
      </c>
      <c r="N924" s="4">
        <v>148.67949519999999</v>
      </c>
      <c r="O924" s="5">
        <f>EnergyDemand__2_18[[#This Row],[Demand]]*EnergyDemand__2_18[[#This Row],[RRP AUD$]]</f>
        <v>20421541.994716655</v>
      </c>
      <c r="P924" s="57" t="e">
        <f>IF(EnergyDemand__2_18[[#This Row],[School Day]]="Y",EnergyDemand__2_18[[#This Row],[Demand]],NA())</f>
        <v>#N/A</v>
      </c>
      <c r="Q924" s="57">
        <f>IF(EnergyDemand__2_18[[#This Row],[School Day]]="N",EnergyDemand__2_18[[#This Row],[Demand]],NA())</f>
        <v>137352.78</v>
      </c>
      <c r="R924" s="57" t="e">
        <f>IF(EnergyDemand__2_18[[#This Row],[Holiday]]="Y",EnergyDemand__2_18[[#This Row],[Demand]],NA())</f>
        <v>#N/A</v>
      </c>
      <c r="S924" s="57">
        <f>IF(AND( EnergyDemand__2_18[[#This Row],[Holiday]]="N", EnergyDemand__2_18[[#This Row],[Day ]] &lt;&gt; "Saturday", EnergyDemand__2_18[[#This Row],[Day ]] &lt;&gt; "Sunday"),EnergyDemand__2_18[[#This Row],[Demand]],NA())</f>
        <v>137352.78</v>
      </c>
    </row>
    <row r="925" spans="1:19" x14ac:dyDescent="0.3">
      <c r="A925" s="3">
        <v>42928</v>
      </c>
      <c r="B925" s="3" t="str">
        <f t="shared" si="14"/>
        <v>Q3-2017</v>
      </c>
      <c r="C925" t="s">
        <v>15</v>
      </c>
      <c r="D925">
        <v>29</v>
      </c>
      <c r="E925" t="s">
        <v>9</v>
      </c>
      <c r="F925">
        <v>2017</v>
      </c>
      <c r="G925">
        <v>3.2</v>
      </c>
      <c r="H925">
        <v>15.1</v>
      </c>
      <c r="I925">
        <v>9.8000000000000007</v>
      </c>
      <c r="J925">
        <v>0</v>
      </c>
      <c r="K925" t="s">
        <v>21</v>
      </c>
      <c r="L925" t="s">
        <v>21</v>
      </c>
      <c r="M925" s="2">
        <v>138152.10500000001</v>
      </c>
      <c r="N925" s="4">
        <v>117.9532423</v>
      </c>
      <c r="O925" s="5">
        <f>EnergyDemand__2_18[[#This Row],[Demand]]*EnergyDemand__2_18[[#This Row],[RRP AUD$]]</f>
        <v>16295488.715320043</v>
      </c>
      <c r="P925" s="57" t="e">
        <f>IF(EnergyDemand__2_18[[#This Row],[School Day]]="Y",EnergyDemand__2_18[[#This Row],[Demand]],NA())</f>
        <v>#N/A</v>
      </c>
      <c r="Q925" s="57">
        <f>IF(EnergyDemand__2_18[[#This Row],[School Day]]="N",EnergyDemand__2_18[[#This Row],[Demand]],NA())</f>
        <v>138152.10500000001</v>
      </c>
      <c r="R925" s="57" t="e">
        <f>IF(EnergyDemand__2_18[[#This Row],[Holiday]]="Y",EnergyDemand__2_18[[#This Row],[Demand]],NA())</f>
        <v>#N/A</v>
      </c>
      <c r="S925" s="57">
        <f>IF(AND( EnergyDemand__2_18[[#This Row],[Holiday]]="N", EnergyDemand__2_18[[#This Row],[Day ]] &lt;&gt; "Saturday", EnergyDemand__2_18[[#This Row],[Day ]] &lt;&gt; "Sunday"),EnergyDemand__2_18[[#This Row],[Demand]],NA())</f>
        <v>138152.10500000001</v>
      </c>
    </row>
    <row r="926" spans="1:19" x14ac:dyDescent="0.3">
      <c r="A926" s="3">
        <v>42929</v>
      </c>
      <c r="B926" s="3" t="str">
        <f t="shared" si="14"/>
        <v>Q3-2017</v>
      </c>
      <c r="C926" t="s">
        <v>15</v>
      </c>
      <c r="D926">
        <v>29</v>
      </c>
      <c r="E926" t="s">
        <v>3</v>
      </c>
      <c r="F926">
        <v>2017</v>
      </c>
      <c r="G926">
        <v>4.8</v>
      </c>
      <c r="H926">
        <v>13.3</v>
      </c>
      <c r="I926">
        <v>5.5</v>
      </c>
      <c r="J926">
        <v>0</v>
      </c>
      <c r="K926" t="s">
        <v>21</v>
      </c>
      <c r="L926" t="s">
        <v>21</v>
      </c>
      <c r="M926" s="2">
        <v>134622.39000000001</v>
      </c>
      <c r="N926" s="4">
        <v>106.14876340000001</v>
      </c>
      <c r="O926" s="5">
        <f>EnergyDemand__2_18[[#This Row],[Demand]]*EnergyDemand__2_18[[#This Row],[RRP AUD$]]</f>
        <v>14290000.224452529</v>
      </c>
      <c r="P926" s="57" t="e">
        <f>IF(EnergyDemand__2_18[[#This Row],[School Day]]="Y",EnergyDemand__2_18[[#This Row],[Demand]],NA())</f>
        <v>#N/A</v>
      </c>
      <c r="Q926" s="57">
        <f>IF(EnergyDemand__2_18[[#This Row],[School Day]]="N",EnergyDemand__2_18[[#This Row],[Demand]],NA())</f>
        <v>134622.39000000001</v>
      </c>
      <c r="R926" s="57" t="e">
        <f>IF(EnergyDemand__2_18[[#This Row],[Holiday]]="Y",EnergyDemand__2_18[[#This Row],[Demand]],NA())</f>
        <v>#N/A</v>
      </c>
      <c r="S926" s="57">
        <f>IF(AND( EnergyDemand__2_18[[#This Row],[Holiday]]="N", EnergyDemand__2_18[[#This Row],[Day ]] &lt;&gt; "Saturday", EnergyDemand__2_18[[#This Row],[Day ]] &lt;&gt; "Sunday"),EnergyDemand__2_18[[#This Row],[Demand]],NA())</f>
        <v>134622.39000000001</v>
      </c>
    </row>
    <row r="927" spans="1:19" x14ac:dyDescent="0.3">
      <c r="A927" s="3">
        <v>42930</v>
      </c>
      <c r="B927" s="3" t="str">
        <f t="shared" si="14"/>
        <v>Q3-2017</v>
      </c>
      <c r="C927" t="s">
        <v>15</v>
      </c>
      <c r="D927">
        <v>29</v>
      </c>
      <c r="E927" t="s">
        <v>4</v>
      </c>
      <c r="F927">
        <v>2017</v>
      </c>
      <c r="G927">
        <v>9.9</v>
      </c>
      <c r="H927">
        <v>15.9</v>
      </c>
      <c r="I927">
        <v>8.6</v>
      </c>
      <c r="J927">
        <v>2</v>
      </c>
      <c r="K927" t="s">
        <v>21</v>
      </c>
      <c r="L927" t="s">
        <v>21</v>
      </c>
      <c r="M927" s="2">
        <v>131387.745</v>
      </c>
      <c r="N927" s="4">
        <v>111.39498260000001</v>
      </c>
      <c r="O927" s="5">
        <f>EnergyDemand__2_18[[#This Row],[Demand]]*EnergyDemand__2_18[[#This Row],[RRP AUD$]]</f>
        <v>14635935.568128238</v>
      </c>
      <c r="P927" s="57" t="e">
        <f>IF(EnergyDemand__2_18[[#This Row],[School Day]]="Y",EnergyDemand__2_18[[#This Row],[Demand]],NA())</f>
        <v>#N/A</v>
      </c>
      <c r="Q927" s="57">
        <f>IF(EnergyDemand__2_18[[#This Row],[School Day]]="N",EnergyDemand__2_18[[#This Row],[Demand]],NA())</f>
        <v>131387.745</v>
      </c>
      <c r="R927" s="57" t="e">
        <f>IF(EnergyDemand__2_18[[#This Row],[Holiday]]="Y",EnergyDemand__2_18[[#This Row],[Demand]],NA())</f>
        <v>#N/A</v>
      </c>
      <c r="S927" s="57">
        <f>IF(AND( EnergyDemand__2_18[[#This Row],[Holiday]]="N", EnergyDemand__2_18[[#This Row],[Day ]] &lt;&gt; "Saturday", EnergyDemand__2_18[[#This Row],[Day ]] &lt;&gt; "Sunday"),EnergyDemand__2_18[[#This Row],[Demand]],NA())</f>
        <v>131387.745</v>
      </c>
    </row>
    <row r="928" spans="1:19" x14ac:dyDescent="0.3">
      <c r="A928" s="3">
        <v>42931</v>
      </c>
      <c r="B928" s="3" t="str">
        <f t="shared" si="14"/>
        <v>Q3-2017</v>
      </c>
      <c r="C928" t="s">
        <v>15</v>
      </c>
      <c r="D928">
        <v>29</v>
      </c>
      <c r="E928" t="s">
        <v>5</v>
      </c>
      <c r="F928">
        <v>2017</v>
      </c>
      <c r="G928">
        <v>4.5</v>
      </c>
      <c r="H928">
        <v>12</v>
      </c>
      <c r="I928">
        <v>9.4</v>
      </c>
      <c r="J928">
        <v>0</v>
      </c>
      <c r="K928" t="s">
        <v>21</v>
      </c>
      <c r="L928" t="s">
        <v>21</v>
      </c>
      <c r="M928" s="2">
        <v>124486.69500000001</v>
      </c>
      <c r="N928" s="4">
        <v>136.10655170000001</v>
      </c>
      <c r="O928" s="5">
        <f>EnergyDemand__2_18[[#This Row],[Demand]]*EnergyDemand__2_18[[#This Row],[RRP AUD$]]</f>
        <v>16943454.788979635</v>
      </c>
      <c r="P928" s="57" t="e">
        <f>IF(EnergyDemand__2_18[[#This Row],[School Day]]="Y",EnergyDemand__2_18[[#This Row],[Demand]],NA())</f>
        <v>#N/A</v>
      </c>
      <c r="Q928" s="57">
        <f>IF(EnergyDemand__2_18[[#This Row],[School Day]]="N",EnergyDemand__2_18[[#This Row],[Demand]],NA())</f>
        <v>124486.69500000001</v>
      </c>
      <c r="R928" s="57" t="e">
        <f>IF(EnergyDemand__2_18[[#This Row],[Holiday]]="Y",EnergyDemand__2_18[[#This Row],[Demand]],NA())</f>
        <v>#N/A</v>
      </c>
      <c r="S9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29" spans="1:19" x14ac:dyDescent="0.3">
      <c r="A929" s="3">
        <v>42932</v>
      </c>
      <c r="B929" s="3" t="str">
        <f t="shared" si="14"/>
        <v>Q3-2017</v>
      </c>
      <c r="C929" t="s">
        <v>15</v>
      </c>
      <c r="D929">
        <v>29</v>
      </c>
      <c r="E929" t="s">
        <v>6</v>
      </c>
      <c r="F929">
        <v>2017</v>
      </c>
      <c r="G929">
        <v>3</v>
      </c>
      <c r="H929">
        <v>12.5</v>
      </c>
      <c r="I929">
        <v>7.8</v>
      </c>
      <c r="J929">
        <v>0</v>
      </c>
      <c r="K929" t="s">
        <v>21</v>
      </c>
      <c r="L929" t="s">
        <v>21</v>
      </c>
      <c r="M929" s="2">
        <v>119927.64</v>
      </c>
      <c r="N929" s="4">
        <v>102.14913730000001</v>
      </c>
      <c r="O929" s="5">
        <f>EnergyDemand__2_18[[#This Row],[Demand]]*EnergyDemand__2_18[[#This Row],[RRP AUD$]]</f>
        <v>12250504.964424973</v>
      </c>
      <c r="P929" s="57" t="e">
        <f>IF(EnergyDemand__2_18[[#This Row],[School Day]]="Y",EnergyDemand__2_18[[#This Row],[Demand]],NA())</f>
        <v>#N/A</v>
      </c>
      <c r="Q929" s="57">
        <f>IF(EnergyDemand__2_18[[#This Row],[School Day]]="N",EnergyDemand__2_18[[#This Row],[Demand]],NA())</f>
        <v>119927.64</v>
      </c>
      <c r="R929" s="57" t="e">
        <f>IF(EnergyDemand__2_18[[#This Row],[Holiday]]="Y",EnergyDemand__2_18[[#This Row],[Demand]],NA())</f>
        <v>#N/A</v>
      </c>
      <c r="S9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30" spans="1:19" x14ac:dyDescent="0.3">
      <c r="A930" s="3">
        <v>42933</v>
      </c>
      <c r="B930" s="3" t="str">
        <f t="shared" si="14"/>
        <v>Q3-2017</v>
      </c>
      <c r="C930" t="s">
        <v>15</v>
      </c>
      <c r="D930">
        <v>30</v>
      </c>
      <c r="E930" t="s">
        <v>7</v>
      </c>
      <c r="F930">
        <v>2017</v>
      </c>
      <c r="G930">
        <v>5.7</v>
      </c>
      <c r="H930">
        <v>15.3</v>
      </c>
      <c r="I930">
        <v>6.3</v>
      </c>
      <c r="J930">
        <v>0</v>
      </c>
      <c r="K930" t="s">
        <v>21</v>
      </c>
      <c r="L930" t="s">
        <v>21</v>
      </c>
      <c r="M930" s="2">
        <v>131868.24</v>
      </c>
      <c r="N930" s="4">
        <v>99.851637530000005</v>
      </c>
      <c r="O930" s="5">
        <f>EnergyDemand__2_18[[#This Row],[Demand]]*EnergyDemand__2_18[[#This Row],[RRP AUD$]]</f>
        <v>13167259.702199047</v>
      </c>
      <c r="P930" s="57" t="e">
        <f>IF(EnergyDemand__2_18[[#This Row],[School Day]]="Y",EnergyDemand__2_18[[#This Row],[Demand]],NA())</f>
        <v>#N/A</v>
      </c>
      <c r="Q930" s="57">
        <f>IF(EnergyDemand__2_18[[#This Row],[School Day]]="N",EnergyDemand__2_18[[#This Row],[Demand]],NA())</f>
        <v>131868.24</v>
      </c>
      <c r="R930" s="57" t="e">
        <f>IF(EnergyDemand__2_18[[#This Row],[Holiday]]="Y",EnergyDemand__2_18[[#This Row],[Demand]],NA())</f>
        <v>#N/A</v>
      </c>
      <c r="S930" s="57">
        <f>IF(AND( EnergyDemand__2_18[[#This Row],[Holiday]]="N", EnergyDemand__2_18[[#This Row],[Day ]] &lt;&gt; "Saturday", EnergyDemand__2_18[[#This Row],[Day ]] &lt;&gt; "Sunday"),EnergyDemand__2_18[[#This Row],[Demand]],NA())</f>
        <v>131868.24</v>
      </c>
    </row>
    <row r="931" spans="1:19" x14ac:dyDescent="0.3">
      <c r="A931" s="3">
        <v>42934</v>
      </c>
      <c r="B931" s="3" t="str">
        <f t="shared" si="14"/>
        <v>Q3-2017</v>
      </c>
      <c r="C931" t="s">
        <v>15</v>
      </c>
      <c r="D931">
        <v>30</v>
      </c>
      <c r="E931" t="s">
        <v>8</v>
      </c>
      <c r="F931">
        <v>2017</v>
      </c>
      <c r="G931">
        <v>9.6999999999999993</v>
      </c>
      <c r="H931">
        <v>14.5</v>
      </c>
      <c r="I931">
        <v>5.8</v>
      </c>
      <c r="J931">
        <v>0.2</v>
      </c>
      <c r="K931" t="s">
        <v>22</v>
      </c>
      <c r="L931" t="s">
        <v>21</v>
      </c>
      <c r="M931" s="2">
        <v>136121.83499999999</v>
      </c>
      <c r="N931" s="4">
        <v>109.9969729</v>
      </c>
      <c r="O931" s="5">
        <f>EnergyDemand__2_18[[#This Row],[Demand]]*EnergyDemand__2_18[[#This Row],[RRP AUD$]]</f>
        <v>14972989.795593271</v>
      </c>
      <c r="P931" s="57">
        <f>IF(EnergyDemand__2_18[[#This Row],[School Day]]="Y",EnergyDemand__2_18[[#This Row],[Demand]],NA())</f>
        <v>136121.83499999999</v>
      </c>
      <c r="Q931" s="57" t="e">
        <f>IF(EnergyDemand__2_18[[#This Row],[School Day]]="N",EnergyDemand__2_18[[#This Row],[Demand]],NA())</f>
        <v>#N/A</v>
      </c>
      <c r="R931" s="57" t="e">
        <f>IF(EnergyDemand__2_18[[#This Row],[Holiday]]="Y",EnergyDemand__2_18[[#This Row],[Demand]],NA())</f>
        <v>#N/A</v>
      </c>
      <c r="S931" s="57">
        <f>IF(AND( EnergyDemand__2_18[[#This Row],[Holiday]]="N", EnergyDemand__2_18[[#This Row],[Day ]] &lt;&gt; "Saturday", EnergyDemand__2_18[[#This Row],[Day ]] &lt;&gt; "Sunday"),EnergyDemand__2_18[[#This Row],[Demand]],NA())</f>
        <v>136121.83499999999</v>
      </c>
    </row>
    <row r="932" spans="1:19" x14ac:dyDescent="0.3">
      <c r="A932" s="3">
        <v>42935</v>
      </c>
      <c r="B932" s="3" t="str">
        <f t="shared" si="14"/>
        <v>Q3-2017</v>
      </c>
      <c r="C932" t="s">
        <v>15</v>
      </c>
      <c r="D932">
        <v>30</v>
      </c>
      <c r="E932" t="s">
        <v>9</v>
      </c>
      <c r="F932">
        <v>2017</v>
      </c>
      <c r="G932">
        <v>8.9</v>
      </c>
      <c r="H932">
        <v>13.2</v>
      </c>
      <c r="I932">
        <v>7.7</v>
      </c>
      <c r="J932">
        <v>5</v>
      </c>
      <c r="K932" t="s">
        <v>22</v>
      </c>
      <c r="L932" t="s">
        <v>21</v>
      </c>
      <c r="M932" s="2">
        <v>133906.26</v>
      </c>
      <c r="N932" s="4">
        <v>109.5605504</v>
      </c>
      <c r="O932" s="5">
        <f>EnergyDemand__2_18[[#This Row],[Demand]]*EnergyDemand__2_18[[#This Row],[RRP AUD$]]</f>
        <v>14670843.547605505</v>
      </c>
      <c r="P932" s="57">
        <f>IF(EnergyDemand__2_18[[#This Row],[School Day]]="Y",EnergyDemand__2_18[[#This Row],[Demand]],NA())</f>
        <v>133906.26</v>
      </c>
      <c r="Q932" s="57" t="e">
        <f>IF(EnergyDemand__2_18[[#This Row],[School Day]]="N",EnergyDemand__2_18[[#This Row],[Demand]],NA())</f>
        <v>#N/A</v>
      </c>
      <c r="R932" s="57" t="e">
        <f>IF(EnergyDemand__2_18[[#This Row],[Holiday]]="Y",EnergyDemand__2_18[[#This Row],[Demand]],NA())</f>
        <v>#N/A</v>
      </c>
      <c r="S932" s="57">
        <f>IF(AND( EnergyDemand__2_18[[#This Row],[Holiday]]="N", EnergyDemand__2_18[[#This Row],[Day ]] &lt;&gt; "Saturday", EnergyDemand__2_18[[#This Row],[Day ]] &lt;&gt; "Sunday"),EnergyDemand__2_18[[#This Row],[Demand]],NA())</f>
        <v>133906.26</v>
      </c>
    </row>
    <row r="933" spans="1:19" x14ac:dyDescent="0.3">
      <c r="A933" s="3">
        <v>42936</v>
      </c>
      <c r="B933" s="3" t="str">
        <f t="shared" si="14"/>
        <v>Q3-2017</v>
      </c>
      <c r="C933" t="s">
        <v>15</v>
      </c>
      <c r="D933">
        <v>30</v>
      </c>
      <c r="E933" t="s">
        <v>3</v>
      </c>
      <c r="F933">
        <v>2017</v>
      </c>
      <c r="G933">
        <v>7.9</v>
      </c>
      <c r="H933">
        <v>10.7</v>
      </c>
      <c r="I933">
        <v>5.9</v>
      </c>
      <c r="J933">
        <v>0.6</v>
      </c>
      <c r="K933" t="s">
        <v>22</v>
      </c>
      <c r="L933" t="s">
        <v>21</v>
      </c>
      <c r="M933" s="2">
        <v>139316.29</v>
      </c>
      <c r="N933" s="4">
        <v>133.736501</v>
      </c>
      <c r="O933" s="5">
        <f>EnergyDemand__2_18[[#This Row],[Demand]]*EnergyDemand__2_18[[#This Row],[RRP AUD$]]</f>
        <v>18631673.156901293</v>
      </c>
      <c r="P933" s="57">
        <f>IF(EnergyDemand__2_18[[#This Row],[School Day]]="Y",EnergyDemand__2_18[[#This Row],[Demand]],NA())</f>
        <v>139316.29</v>
      </c>
      <c r="Q933" s="57" t="e">
        <f>IF(EnergyDemand__2_18[[#This Row],[School Day]]="N",EnergyDemand__2_18[[#This Row],[Demand]],NA())</f>
        <v>#N/A</v>
      </c>
      <c r="R933" s="57" t="e">
        <f>IF(EnergyDemand__2_18[[#This Row],[Holiday]]="Y",EnergyDemand__2_18[[#This Row],[Demand]],NA())</f>
        <v>#N/A</v>
      </c>
      <c r="S933" s="57">
        <f>IF(AND( EnergyDemand__2_18[[#This Row],[Holiday]]="N", EnergyDemand__2_18[[#This Row],[Day ]] &lt;&gt; "Saturday", EnergyDemand__2_18[[#This Row],[Day ]] &lt;&gt; "Sunday"),EnergyDemand__2_18[[#This Row],[Demand]],NA())</f>
        <v>139316.29</v>
      </c>
    </row>
    <row r="934" spans="1:19" x14ac:dyDescent="0.3">
      <c r="A934" s="3">
        <v>42937</v>
      </c>
      <c r="B934" s="3" t="str">
        <f t="shared" si="14"/>
        <v>Q3-2017</v>
      </c>
      <c r="C934" t="s">
        <v>15</v>
      </c>
      <c r="D934">
        <v>30</v>
      </c>
      <c r="E934" t="s">
        <v>4</v>
      </c>
      <c r="F934">
        <v>2017</v>
      </c>
      <c r="G934">
        <v>3.3</v>
      </c>
      <c r="H934">
        <v>13.8</v>
      </c>
      <c r="I934">
        <v>10.3</v>
      </c>
      <c r="J934">
        <v>4.2</v>
      </c>
      <c r="K934" t="s">
        <v>22</v>
      </c>
      <c r="L934" t="s">
        <v>21</v>
      </c>
      <c r="M934" s="2">
        <v>140073.89499999999</v>
      </c>
      <c r="N934" s="4">
        <v>130.19271090000001</v>
      </c>
      <c r="O934" s="5">
        <f>EnergyDemand__2_18[[#This Row],[Demand]]*EnergyDemand__2_18[[#This Row],[RRP AUD$]]</f>
        <v>18236600.116371956</v>
      </c>
      <c r="P934" s="57">
        <f>IF(EnergyDemand__2_18[[#This Row],[School Day]]="Y",EnergyDemand__2_18[[#This Row],[Demand]],NA())</f>
        <v>140073.89499999999</v>
      </c>
      <c r="Q934" s="57" t="e">
        <f>IF(EnergyDemand__2_18[[#This Row],[School Day]]="N",EnergyDemand__2_18[[#This Row],[Demand]],NA())</f>
        <v>#N/A</v>
      </c>
      <c r="R934" s="57" t="e">
        <f>IF(EnergyDemand__2_18[[#This Row],[Holiday]]="Y",EnergyDemand__2_18[[#This Row],[Demand]],NA())</f>
        <v>#N/A</v>
      </c>
      <c r="S934" s="57">
        <f>IF(AND( EnergyDemand__2_18[[#This Row],[Holiday]]="N", EnergyDemand__2_18[[#This Row],[Day ]] &lt;&gt; "Saturday", EnergyDemand__2_18[[#This Row],[Day ]] &lt;&gt; "Sunday"),EnergyDemand__2_18[[#This Row],[Demand]],NA())</f>
        <v>140073.89499999999</v>
      </c>
    </row>
    <row r="935" spans="1:19" x14ac:dyDescent="0.3">
      <c r="A935" s="3">
        <v>42938</v>
      </c>
      <c r="B935" s="3" t="str">
        <f t="shared" si="14"/>
        <v>Q3-2017</v>
      </c>
      <c r="C935" t="s">
        <v>15</v>
      </c>
      <c r="D935">
        <v>30</v>
      </c>
      <c r="E935" t="s">
        <v>5</v>
      </c>
      <c r="F935">
        <v>2017</v>
      </c>
      <c r="G935">
        <v>5.4</v>
      </c>
      <c r="H935">
        <v>12.4</v>
      </c>
      <c r="I935">
        <v>7</v>
      </c>
      <c r="J935">
        <v>0</v>
      </c>
      <c r="K935" t="s">
        <v>22</v>
      </c>
      <c r="L935" t="s">
        <v>21</v>
      </c>
      <c r="M935" s="2">
        <v>122397.13</v>
      </c>
      <c r="N935" s="4">
        <v>91.656080619999997</v>
      </c>
      <c r="O935" s="5">
        <f>EnergyDemand__2_18[[#This Row],[Demand]]*EnergyDemand__2_18[[#This Row],[RRP AUD$]]</f>
        <v>11218441.214936621</v>
      </c>
      <c r="P935" s="57">
        <f>IF(EnergyDemand__2_18[[#This Row],[School Day]]="Y",EnergyDemand__2_18[[#This Row],[Demand]],NA())</f>
        <v>122397.13</v>
      </c>
      <c r="Q935" s="57" t="e">
        <f>IF(EnergyDemand__2_18[[#This Row],[School Day]]="N",EnergyDemand__2_18[[#This Row],[Demand]],NA())</f>
        <v>#N/A</v>
      </c>
      <c r="R935" s="57" t="e">
        <f>IF(EnergyDemand__2_18[[#This Row],[Holiday]]="Y",EnergyDemand__2_18[[#This Row],[Demand]],NA())</f>
        <v>#N/A</v>
      </c>
      <c r="S9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36" spans="1:19" x14ac:dyDescent="0.3">
      <c r="A936" s="3">
        <v>42939</v>
      </c>
      <c r="B936" s="3" t="str">
        <f t="shared" si="14"/>
        <v>Q3-2017</v>
      </c>
      <c r="C936" t="s">
        <v>15</v>
      </c>
      <c r="D936">
        <v>30</v>
      </c>
      <c r="E936" t="s">
        <v>6</v>
      </c>
      <c r="F936">
        <v>2017</v>
      </c>
      <c r="G936">
        <v>8.4</v>
      </c>
      <c r="H936">
        <v>14.1</v>
      </c>
      <c r="I936">
        <v>5.4</v>
      </c>
      <c r="J936">
        <v>0</v>
      </c>
      <c r="K936" t="s">
        <v>22</v>
      </c>
      <c r="L936" t="s">
        <v>21</v>
      </c>
      <c r="M936" s="2">
        <v>118007.66499999999</v>
      </c>
      <c r="N936" s="4">
        <v>107.89233230000001</v>
      </c>
      <c r="O936" s="5">
        <f>EnergyDemand__2_18[[#This Row],[Demand]]*EnergyDemand__2_18[[#This Row],[RRP AUD$]]</f>
        <v>12732122.206127079</v>
      </c>
      <c r="P936" s="57">
        <f>IF(EnergyDemand__2_18[[#This Row],[School Day]]="Y",EnergyDemand__2_18[[#This Row],[Demand]],NA())</f>
        <v>118007.66499999999</v>
      </c>
      <c r="Q936" s="57" t="e">
        <f>IF(EnergyDemand__2_18[[#This Row],[School Day]]="N",EnergyDemand__2_18[[#This Row],[Demand]],NA())</f>
        <v>#N/A</v>
      </c>
      <c r="R936" s="57" t="e">
        <f>IF(EnergyDemand__2_18[[#This Row],[Holiday]]="Y",EnergyDemand__2_18[[#This Row],[Demand]],NA())</f>
        <v>#N/A</v>
      </c>
      <c r="S9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37" spans="1:19" x14ac:dyDescent="0.3">
      <c r="A937" s="3">
        <v>42940</v>
      </c>
      <c r="B937" s="3" t="str">
        <f t="shared" si="14"/>
        <v>Q3-2017</v>
      </c>
      <c r="C937" t="s">
        <v>15</v>
      </c>
      <c r="D937">
        <v>31</v>
      </c>
      <c r="E937" t="s">
        <v>7</v>
      </c>
      <c r="F937">
        <v>2017</v>
      </c>
      <c r="G937">
        <v>8.1</v>
      </c>
      <c r="H937">
        <v>16.100000000000001</v>
      </c>
      <c r="I937">
        <v>8.3000000000000007</v>
      </c>
      <c r="J937">
        <v>7</v>
      </c>
      <c r="K937" t="s">
        <v>22</v>
      </c>
      <c r="L937" t="s">
        <v>21</v>
      </c>
      <c r="M937" s="2">
        <v>136330.59</v>
      </c>
      <c r="N937" s="4">
        <v>122.6544774</v>
      </c>
      <c r="O937" s="5">
        <f>EnergyDemand__2_18[[#This Row],[Demand]]*EnergyDemand__2_18[[#This Row],[RRP AUD$]]</f>
        <v>16721557.270083666</v>
      </c>
      <c r="P937" s="57">
        <f>IF(EnergyDemand__2_18[[#This Row],[School Day]]="Y",EnergyDemand__2_18[[#This Row],[Demand]],NA())</f>
        <v>136330.59</v>
      </c>
      <c r="Q937" s="57" t="e">
        <f>IF(EnergyDemand__2_18[[#This Row],[School Day]]="N",EnergyDemand__2_18[[#This Row],[Demand]],NA())</f>
        <v>#N/A</v>
      </c>
      <c r="R937" s="57" t="e">
        <f>IF(EnergyDemand__2_18[[#This Row],[Holiday]]="Y",EnergyDemand__2_18[[#This Row],[Demand]],NA())</f>
        <v>#N/A</v>
      </c>
      <c r="S937" s="57">
        <f>IF(AND( EnergyDemand__2_18[[#This Row],[Holiday]]="N", EnergyDemand__2_18[[#This Row],[Day ]] &lt;&gt; "Saturday", EnergyDemand__2_18[[#This Row],[Day ]] &lt;&gt; "Sunday"),EnergyDemand__2_18[[#This Row],[Demand]],NA())</f>
        <v>136330.59</v>
      </c>
    </row>
    <row r="938" spans="1:19" x14ac:dyDescent="0.3">
      <c r="A938" s="3">
        <v>42941</v>
      </c>
      <c r="B938" s="3" t="str">
        <f t="shared" si="14"/>
        <v>Q3-2017</v>
      </c>
      <c r="C938" t="s">
        <v>15</v>
      </c>
      <c r="D938">
        <v>31</v>
      </c>
      <c r="E938" t="s">
        <v>8</v>
      </c>
      <c r="F938">
        <v>2017</v>
      </c>
      <c r="G938">
        <v>9.8000000000000007</v>
      </c>
      <c r="H938">
        <v>17.2</v>
      </c>
      <c r="I938">
        <v>9</v>
      </c>
      <c r="J938">
        <v>0</v>
      </c>
      <c r="K938" t="s">
        <v>22</v>
      </c>
      <c r="L938" t="s">
        <v>21</v>
      </c>
      <c r="M938" s="2">
        <v>129699.265</v>
      </c>
      <c r="N938" s="4">
        <v>113.0336114</v>
      </c>
      <c r="O938" s="5">
        <f>EnergyDemand__2_18[[#This Row],[Demand]]*EnergyDemand__2_18[[#This Row],[RRP AUD$]]</f>
        <v>14660376.31887562</v>
      </c>
      <c r="P938" s="57">
        <f>IF(EnergyDemand__2_18[[#This Row],[School Day]]="Y",EnergyDemand__2_18[[#This Row],[Demand]],NA())</f>
        <v>129699.265</v>
      </c>
      <c r="Q938" s="57" t="e">
        <f>IF(EnergyDemand__2_18[[#This Row],[School Day]]="N",EnergyDemand__2_18[[#This Row],[Demand]],NA())</f>
        <v>#N/A</v>
      </c>
      <c r="R938" s="57" t="e">
        <f>IF(EnergyDemand__2_18[[#This Row],[Holiday]]="Y",EnergyDemand__2_18[[#This Row],[Demand]],NA())</f>
        <v>#N/A</v>
      </c>
      <c r="S938" s="57">
        <f>IF(AND( EnergyDemand__2_18[[#This Row],[Holiday]]="N", EnergyDemand__2_18[[#This Row],[Day ]] &lt;&gt; "Saturday", EnergyDemand__2_18[[#This Row],[Day ]] &lt;&gt; "Sunday"),EnergyDemand__2_18[[#This Row],[Demand]],NA())</f>
        <v>129699.265</v>
      </c>
    </row>
    <row r="939" spans="1:19" x14ac:dyDescent="0.3">
      <c r="A939" s="3">
        <v>42942</v>
      </c>
      <c r="B939" s="3" t="str">
        <f t="shared" si="14"/>
        <v>Q3-2017</v>
      </c>
      <c r="C939" t="s">
        <v>15</v>
      </c>
      <c r="D939">
        <v>31</v>
      </c>
      <c r="E939" t="s">
        <v>9</v>
      </c>
      <c r="F939">
        <v>2017</v>
      </c>
      <c r="G939">
        <v>10.9</v>
      </c>
      <c r="H939">
        <v>15</v>
      </c>
      <c r="I939">
        <v>8.6999999999999993</v>
      </c>
      <c r="J939">
        <v>2.4</v>
      </c>
      <c r="K939" t="s">
        <v>22</v>
      </c>
      <c r="L939" t="s">
        <v>21</v>
      </c>
      <c r="M939" s="2">
        <v>133198.34</v>
      </c>
      <c r="N939" s="4">
        <v>117.2808433</v>
      </c>
      <c r="O939" s="5">
        <f>EnergyDemand__2_18[[#This Row],[Demand]]*EnergyDemand__2_18[[#This Row],[RRP AUD$]]</f>
        <v>15621613.641360121</v>
      </c>
      <c r="P939" s="57">
        <f>IF(EnergyDemand__2_18[[#This Row],[School Day]]="Y",EnergyDemand__2_18[[#This Row],[Demand]],NA())</f>
        <v>133198.34</v>
      </c>
      <c r="Q939" s="57" t="e">
        <f>IF(EnergyDemand__2_18[[#This Row],[School Day]]="N",EnergyDemand__2_18[[#This Row],[Demand]],NA())</f>
        <v>#N/A</v>
      </c>
      <c r="R939" s="57" t="e">
        <f>IF(EnergyDemand__2_18[[#This Row],[Holiday]]="Y",EnergyDemand__2_18[[#This Row],[Demand]],NA())</f>
        <v>#N/A</v>
      </c>
      <c r="S939" s="57">
        <f>IF(AND( EnergyDemand__2_18[[#This Row],[Holiday]]="N", EnergyDemand__2_18[[#This Row],[Day ]] &lt;&gt; "Saturday", EnergyDemand__2_18[[#This Row],[Day ]] &lt;&gt; "Sunday"),EnergyDemand__2_18[[#This Row],[Demand]],NA())</f>
        <v>133198.34</v>
      </c>
    </row>
    <row r="940" spans="1:19" x14ac:dyDescent="0.3">
      <c r="A940" s="3">
        <v>42943</v>
      </c>
      <c r="B940" s="3" t="str">
        <f t="shared" si="14"/>
        <v>Q3-2017</v>
      </c>
      <c r="C940" t="s">
        <v>15</v>
      </c>
      <c r="D940">
        <v>31</v>
      </c>
      <c r="E940" t="s">
        <v>3</v>
      </c>
      <c r="F940">
        <v>2017</v>
      </c>
      <c r="G940">
        <v>4.4000000000000004</v>
      </c>
      <c r="H940">
        <v>14.2</v>
      </c>
      <c r="I940">
        <v>8.6999999999999993</v>
      </c>
      <c r="J940">
        <v>2</v>
      </c>
      <c r="K940" t="s">
        <v>22</v>
      </c>
      <c r="L940" t="s">
        <v>21</v>
      </c>
      <c r="M940" s="2">
        <v>136003.91500000001</v>
      </c>
      <c r="N940" s="4">
        <v>117.31547380000001</v>
      </c>
      <c r="O940" s="5">
        <f>EnergyDemand__2_18[[#This Row],[Demand]]*EnergyDemand__2_18[[#This Row],[RRP AUD$]]</f>
        <v>15955363.726879928</v>
      </c>
      <c r="P940" s="57">
        <f>IF(EnergyDemand__2_18[[#This Row],[School Day]]="Y",EnergyDemand__2_18[[#This Row],[Demand]],NA())</f>
        <v>136003.91500000001</v>
      </c>
      <c r="Q940" s="57" t="e">
        <f>IF(EnergyDemand__2_18[[#This Row],[School Day]]="N",EnergyDemand__2_18[[#This Row],[Demand]],NA())</f>
        <v>#N/A</v>
      </c>
      <c r="R940" s="57" t="e">
        <f>IF(EnergyDemand__2_18[[#This Row],[Holiday]]="Y",EnergyDemand__2_18[[#This Row],[Demand]],NA())</f>
        <v>#N/A</v>
      </c>
      <c r="S940" s="57">
        <f>IF(AND( EnergyDemand__2_18[[#This Row],[Holiday]]="N", EnergyDemand__2_18[[#This Row],[Day ]] &lt;&gt; "Saturday", EnergyDemand__2_18[[#This Row],[Day ]] &lt;&gt; "Sunday"),EnergyDemand__2_18[[#This Row],[Demand]],NA())</f>
        <v>136003.91500000001</v>
      </c>
    </row>
    <row r="941" spans="1:19" x14ac:dyDescent="0.3">
      <c r="A941" s="3">
        <v>42944</v>
      </c>
      <c r="B941" s="3" t="str">
        <f t="shared" si="14"/>
        <v>Q3-2017</v>
      </c>
      <c r="C941" t="s">
        <v>15</v>
      </c>
      <c r="D941">
        <v>31</v>
      </c>
      <c r="E941" t="s">
        <v>4</v>
      </c>
      <c r="F941">
        <v>2017</v>
      </c>
      <c r="G941">
        <v>6.2</v>
      </c>
      <c r="H941">
        <v>14.3</v>
      </c>
      <c r="I941">
        <v>9.8000000000000007</v>
      </c>
      <c r="J941">
        <v>2.8</v>
      </c>
      <c r="K941" t="s">
        <v>22</v>
      </c>
      <c r="L941" t="s">
        <v>21</v>
      </c>
      <c r="M941" s="2">
        <v>130432.05</v>
      </c>
      <c r="N941" s="4">
        <v>111.3069682</v>
      </c>
      <c r="O941" s="5">
        <f>EnergyDemand__2_18[[#This Row],[Demand]]*EnergyDemand__2_18[[#This Row],[RRP AUD$]]</f>
        <v>14517996.041610811</v>
      </c>
      <c r="P941" s="57">
        <f>IF(EnergyDemand__2_18[[#This Row],[School Day]]="Y",EnergyDemand__2_18[[#This Row],[Demand]],NA())</f>
        <v>130432.05</v>
      </c>
      <c r="Q941" s="57" t="e">
        <f>IF(EnergyDemand__2_18[[#This Row],[School Day]]="N",EnergyDemand__2_18[[#This Row],[Demand]],NA())</f>
        <v>#N/A</v>
      </c>
      <c r="R941" s="57" t="e">
        <f>IF(EnergyDemand__2_18[[#This Row],[Holiday]]="Y",EnergyDemand__2_18[[#This Row],[Demand]],NA())</f>
        <v>#N/A</v>
      </c>
      <c r="S941" s="57">
        <f>IF(AND( EnergyDemand__2_18[[#This Row],[Holiday]]="N", EnergyDemand__2_18[[#This Row],[Day ]] &lt;&gt; "Saturday", EnergyDemand__2_18[[#This Row],[Day ]] &lt;&gt; "Sunday"),EnergyDemand__2_18[[#This Row],[Demand]],NA())</f>
        <v>130432.05</v>
      </c>
    </row>
    <row r="942" spans="1:19" x14ac:dyDescent="0.3">
      <c r="A942" s="3">
        <v>42945</v>
      </c>
      <c r="B942" s="3" t="str">
        <f t="shared" si="14"/>
        <v>Q3-2017</v>
      </c>
      <c r="C942" t="s">
        <v>15</v>
      </c>
      <c r="D942">
        <v>31</v>
      </c>
      <c r="E942" t="s">
        <v>5</v>
      </c>
      <c r="F942">
        <v>2017</v>
      </c>
      <c r="G942">
        <v>9.6999999999999993</v>
      </c>
      <c r="H942">
        <v>17.899999999999999</v>
      </c>
      <c r="I942">
        <v>10.1</v>
      </c>
      <c r="J942">
        <v>0</v>
      </c>
      <c r="K942" t="s">
        <v>22</v>
      </c>
      <c r="L942" t="s">
        <v>21</v>
      </c>
      <c r="M942" s="2">
        <v>111331.235</v>
      </c>
      <c r="N942" s="4">
        <v>93.453100860000006</v>
      </c>
      <c r="O942" s="5">
        <f>EnergyDemand__2_18[[#This Row],[Demand]]*EnergyDemand__2_18[[#This Row],[RRP AUD$]]</f>
        <v>10404249.133323362</v>
      </c>
      <c r="P942" s="57">
        <f>IF(EnergyDemand__2_18[[#This Row],[School Day]]="Y",EnergyDemand__2_18[[#This Row],[Demand]],NA())</f>
        <v>111331.235</v>
      </c>
      <c r="Q942" s="57" t="e">
        <f>IF(EnergyDemand__2_18[[#This Row],[School Day]]="N",EnergyDemand__2_18[[#This Row],[Demand]],NA())</f>
        <v>#N/A</v>
      </c>
      <c r="R942" s="57" t="e">
        <f>IF(EnergyDemand__2_18[[#This Row],[Holiday]]="Y",EnergyDemand__2_18[[#This Row],[Demand]],NA())</f>
        <v>#N/A</v>
      </c>
      <c r="S9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43" spans="1:19" x14ac:dyDescent="0.3">
      <c r="A943" s="3">
        <v>42946</v>
      </c>
      <c r="B943" s="3" t="str">
        <f t="shared" si="14"/>
        <v>Q3-2017</v>
      </c>
      <c r="C943" t="s">
        <v>15</v>
      </c>
      <c r="D943">
        <v>31</v>
      </c>
      <c r="E943" t="s">
        <v>6</v>
      </c>
      <c r="F943">
        <v>2017</v>
      </c>
      <c r="G943">
        <v>11.3</v>
      </c>
      <c r="H943">
        <v>18.100000000000001</v>
      </c>
      <c r="I943">
        <v>8.3000000000000007</v>
      </c>
      <c r="J943">
        <v>0</v>
      </c>
      <c r="K943" t="s">
        <v>22</v>
      </c>
      <c r="L943" t="s">
        <v>21</v>
      </c>
      <c r="M943" s="2">
        <v>107580.495</v>
      </c>
      <c r="N943" s="4">
        <v>91.416166270000005</v>
      </c>
      <c r="O943" s="5">
        <f>EnergyDemand__2_18[[#This Row],[Demand]]*EnergyDemand__2_18[[#This Row],[RRP AUD$]]</f>
        <v>9834596.4183289036</v>
      </c>
      <c r="P943" s="57">
        <f>IF(EnergyDemand__2_18[[#This Row],[School Day]]="Y",EnergyDemand__2_18[[#This Row],[Demand]],NA())</f>
        <v>107580.495</v>
      </c>
      <c r="Q943" s="57" t="e">
        <f>IF(EnergyDemand__2_18[[#This Row],[School Day]]="N",EnergyDemand__2_18[[#This Row],[Demand]],NA())</f>
        <v>#N/A</v>
      </c>
      <c r="R943" s="57" t="e">
        <f>IF(EnergyDemand__2_18[[#This Row],[Holiday]]="Y",EnergyDemand__2_18[[#This Row],[Demand]],NA())</f>
        <v>#N/A</v>
      </c>
      <c r="S9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44" spans="1:19" x14ac:dyDescent="0.3">
      <c r="A944" s="3">
        <v>42947</v>
      </c>
      <c r="B944" s="3" t="str">
        <f t="shared" si="14"/>
        <v>Q3-2017</v>
      </c>
      <c r="C944" t="s">
        <v>15</v>
      </c>
      <c r="D944">
        <v>32</v>
      </c>
      <c r="E944" t="s">
        <v>7</v>
      </c>
      <c r="F944">
        <v>2017</v>
      </c>
      <c r="G944">
        <v>6.7</v>
      </c>
      <c r="H944">
        <v>14.8</v>
      </c>
      <c r="I944">
        <v>11.5</v>
      </c>
      <c r="J944">
        <v>0</v>
      </c>
      <c r="K944" t="s">
        <v>22</v>
      </c>
      <c r="L944" t="s">
        <v>21</v>
      </c>
      <c r="M944" s="2">
        <v>132276.88</v>
      </c>
      <c r="N944" s="4">
        <v>137.47669010000001</v>
      </c>
      <c r="O944" s="5">
        <f>EnergyDemand__2_18[[#This Row],[Demand]]*EnergyDemand__2_18[[#This Row],[RRP AUD$]]</f>
        <v>18184987.639154889</v>
      </c>
      <c r="P944" s="57">
        <f>IF(EnergyDemand__2_18[[#This Row],[School Day]]="Y",EnergyDemand__2_18[[#This Row],[Demand]],NA())</f>
        <v>132276.88</v>
      </c>
      <c r="Q944" s="57" t="e">
        <f>IF(EnergyDemand__2_18[[#This Row],[School Day]]="N",EnergyDemand__2_18[[#This Row],[Demand]],NA())</f>
        <v>#N/A</v>
      </c>
      <c r="R944" s="57" t="e">
        <f>IF(EnergyDemand__2_18[[#This Row],[Holiday]]="Y",EnergyDemand__2_18[[#This Row],[Demand]],NA())</f>
        <v>#N/A</v>
      </c>
      <c r="S944" s="57">
        <f>IF(AND( EnergyDemand__2_18[[#This Row],[Holiday]]="N", EnergyDemand__2_18[[#This Row],[Day ]] &lt;&gt; "Saturday", EnergyDemand__2_18[[#This Row],[Day ]] &lt;&gt; "Sunday"),EnergyDemand__2_18[[#This Row],[Demand]],NA())</f>
        <v>132276.88</v>
      </c>
    </row>
    <row r="945" spans="1:19" x14ac:dyDescent="0.3">
      <c r="A945" s="3">
        <v>42948</v>
      </c>
      <c r="B945" s="3" t="str">
        <f t="shared" si="14"/>
        <v>Q3-2017</v>
      </c>
      <c r="C945" t="s">
        <v>16</v>
      </c>
      <c r="D945">
        <v>32</v>
      </c>
      <c r="E945" t="s">
        <v>8</v>
      </c>
      <c r="F945">
        <v>2017</v>
      </c>
      <c r="G945">
        <v>3.5</v>
      </c>
      <c r="H945">
        <v>15.5</v>
      </c>
      <c r="I945">
        <v>11.5</v>
      </c>
      <c r="J945">
        <v>0</v>
      </c>
      <c r="K945" t="s">
        <v>22</v>
      </c>
      <c r="L945" t="s">
        <v>21</v>
      </c>
      <c r="M945" s="2">
        <v>137617.88</v>
      </c>
      <c r="N945" s="4">
        <v>137.9754246</v>
      </c>
      <c r="O945" s="5">
        <f>EnergyDemand__2_18[[#This Row],[Demand]]*EnergyDemand__2_18[[#This Row],[RRP AUD$]]</f>
        <v>18987885.425551847</v>
      </c>
      <c r="P945" s="57">
        <f>IF(EnergyDemand__2_18[[#This Row],[School Day]]="Y",EnergyDemand__2_18[[#This Row],[Demand]],NA())</f>
        <v>137617.88</v>
      </c>
      <c r="Q945" s="57" t="e">
        <f>IF(EnergyDemand__2_18[[#This Row],[School Day]]="N",EnergyDemand__2_18[[#This Row],[Demand]],NA())</f>
        <v>#N/A</v>
      </c>
      <c r="R945" s="57" t="e">
        <f>IF(EnergyDemand__2_18[[#This Row],[Holiday]]="Y",EnergyDemand__2_18[[#This Row],[Demand]],NA())</f>
        <v>#N/A</v>
      </c>
      <c r="S945" s="57">
        <f>IF(AND( EnergyDemand__2_18[[#This Row],[Holiday]]="N", EnergyDemand__2_18[[#This Row],[Day ]] &lt;&gt; "Saturday", EnergyDemand__2_18[[#This Row],[Day ]] &lt;&gt; "Sunday"),EnergyDemand__2_18[[#This Row],[Demand]],NA())</f>
        <v>137617.88</v>
      </c>
    </row>
    <row r="946" spans="1:19" x14ac:dyDescent="0.3">
      <c r="A946" s="3">
        <v>42949</v>
      </c>
      <c r="B946" s="3" t="str">
        <f t="shared" si="14"/>
        <v>Q3-2017</v>
      </c>
      <c r="C946" t="s">
        <v>16</v>
      </c>
      <c r="D946">
        <v>32</v>
      </c>
      <c r="E946" t="s">
        <v>9</v>
      </c>
      <c r="F946">
        <v>2017</v>
      </c>
      <c r="G946">
        <v>3.4</v>
      </c>
      <c r="H946">
        <v>12.9</v>
      </c>
      <c r="I946">
        <v>7.5</v>
      </c>
      <c r="J946">
        <v>0</v>
      </c>
      <c r="K946" t="s">
        <v>22</v>
      </c>
      <c r="L946" t="s">
        <v>21</v>
      </c>
      <c r="M946" s="2">
        <v>140729.185</v>
      </c>
      <c r="N946" s="4">
        <v>113.4923335</v>
      </c>
      <c r="O946" s="5">
        <f>EnergyDemand__2_18[[#This Row],[Demand]]*EnergyDemand__2_18[[#This Row],[RRP AUD$]]</f>
        <v>15971683.597203197</v>
      </c>
      <c r="P946" s="57">
        <f>IF(EnergyDemand__2_18[[#This Row],[School Day]]="Y",EnergyDemand__2_18[[#This Row],[Demand]],NA())</f>
        <v>140729.185</v>
      </c>
      <c r="Q946" s="57" t="e">
        <f>IF(EnergyDemand__2_18[[#This Row],[School Day]]="N",EnergyDemand__2_18[[#This Row],[Demand]],NA())</f>
        <v>#N/A</v>
      </c>
      <c r="R946" s="57" t="e">
        <f>IF(EnergyDemand__2_18[[#This Row],[Holiday]]="Y",EnergyDemand__2_18[[#This Row],[Demand]],NA())</f>
        <v>#N/A</v>
      </c>
      <c r="S946" s="57">
        <f>IF(AND( EnergyDemand__2_18[[#This Row],[Holiday]]="N", EnergyDemand__2_18[[#This Row],[Day ]] &lt;&gt; "Saturday", EnergyDemand__2_18[[#This Row],[Day ]] &lt;&gt; "Sunday"),EnergyDemand__2_18[[#This Row],[Demand]],NA())</f>
        <v>140729.185</v>
      </c>
    </row>
    <row r="947" spans="1:19" x14ac:dyDescent="0.3">
      <c r="A947" s="3">
        <v>42950</v>
      </c>
      <c r="B947" s="3" t="str">
        <f t="shared" si="14"/>
        <v>Q3-2017</v>
      </c>
      <c r="C947" t="s">
        <v>16</v>
      </c>
      <c r="D947">
        <v>32</v>
      </c>
      <c r="E947" t="s">
        <v>3</v>
      </c>
      <c r="F947">
        <v>2017</v>
      </c>
      <c r="G947">
        <v>3.1</v>
      </c>
      <c r="H947">
        <v>9</v>
      </c>
      <c r="I947">
        <v>4.4000000000000004</v>
      </c>
      <c r="J947">
        <v>0</v>
      </c>
      <c r="K947" t="s">
        <v>22</v>
      </c>
      <c r="L947" t="s">
        <v>21</v>
      </c>
      <c r="M947" s="2">
        <v>151355.43</v>
      </c>
      <c r="N947" s="4">
        <v>169.23382710000001</v>
      </c>
      <c r="O947" s="5">
        <f>EnergyDemand__2_18[[#This Row],[Demand]]*EnergyDemand__2_18[[#This Row],[RRP AUD$]]</f>
        <v>25614458.671266153</v>
      </c>
      <c r="P947" s="57">
        <f>IF(EnergyDemand__2_18[[#This Row],[School Day]]="Y",EnergyDemand__2_18[[#This Row],[Demand]],NA())</f>
        <v>151355.43</v>
      </c>
      <c r="Q947" s="57" t="e">
        <f>IF(EnergyDemand__2_18[[#This Row],[School Day]]="N",EnergyDemand__2_18[[#This Row],[Demand]],NA())</f>
        <v>#N/A</v>
      </c>
      <c r="R947" s="57" t="e">
        <f>IF(EnergyDemand__2_18[[#This Row],[Holiday]]="Y",EnergyDemand__2_18[[#This Row],[Demand]],NA())</f>
        <v>#N/A</v>
      </c>
      <c r="S947" s="57">
        <f>IF(AND( EnergyDemand__2_18[[#This Row],[Holiday]]="N", EnergyDemand__2_18[[#This Row],[Day ]] &lt;&gt; "Saturday", EnergyDemand__2_18[[#This Row],[Day ]] &lt;&gt; "Sunday"),EnergyDemand__2_18[[#This Row],[Demand]],NA())</f>
        <v>151355.43</v>
      </c>
    </row>
    <row r="948" spans="1:19" x14ac:dyDescent="0.3">
      <c r="A948" s="3">
        <v>42951</v>
      </c>
      <c r="B948" s="3" t="str">
        <f t="shared" si="14"/>
        <v>Q3-2017</v>
      </c>
      <c r="C948" t="s">
        <v>16</v>
      </c>
      <c r="D948">
        <v>32</v>
      </c>
      <c r="E948" t="s">
        <v>4</v>
      </c>
      <c r="F948">
        <v>2017</v>
      </c>
      <c r="G948">
        <v>4.3</v>
      </c>
      <c r="H948">
        <v>12.1</v>
      </c>
      <c r="I948">
        <v>7.2</v>
      </c>
      <c r="J948">
        <v>6.6</v>
      </c>
      <c r="K948" t="s">
        <v>22</v>
      </c>
      <c r="L948" t="s">
        <v>21</v>
      </c>
      <c r="M948" s="2">
        <v>141647.89499999999</v>
      </c>
      <c r="N948" s="4">
        <v>110.3517269</v>
      </c>
      <c r="O948" s="5">
        <f>EnergyDemand__2_18[[#This Row],[Demand]]*EnergyDemand__2_18[[#This Row],[RRP AUD$]]</f>
        <v>15631089.824999874</v>
      </c>
      <c r="P948" s="57">
        <f>IF(EnergyDemand__2_18[[#This Row],[School Day]]="Y",EnergyDemand__2_18[[#This Row],[Demand]],NA())</f>
        <v>141647.89499999999</v>
      </c>
      <c r="Q948" s="57" t="e">
        <f>IF(EnergyDemand__2_18[[#This Row],[School Day]]="N",EnergyDemand__2_18[[#This Row],[Demand]],NA())</f>
        <v>#N/A</v>
      </c>
      <c r="R948" s="57" t="e">
        <f>IF(EnergyDemand__2_18[[#This Row],[Holiday]]="Y",EnergyDemand__2_18[[#This Row],[Demand]],NA())</f>
        <v>#N/A</v>
      </c>
      <c r="S948" s="57">
        <f>IF(AND( EnergyDemand__2_18[[#This Row],[Holiday]]="N", EnergyDemand__2_18[[#This Row],[Day ]] &lt;&gt; "Saturday", EnergyDemand__2_18[[#This Row],[Day ]] &lt;&gt; "Sunday"),EnergyDemand__2_18[[#This Row],[Demand]],NA())</f>
        <v>141647.89499999999</v>
      </c>
    </row>
    <row r="949" spans="1:19" x14ac:dyDescent="0.3">
      <c r="A949" s="3">
        <v>42952</v>
      </c>
      <c r="B949" s="3" t="str">
        <f t="shared" si="14"/>
        <v>Q3-2017</v>
      </c>
      <c r="C949" t="s">
        <v>16</v>
      </c>
      <c r="D949">
        <v>32</v>
      </c>
      <c r="E949" t="s">
        <v>5</v>
      </c>
      <c r="F949">
        <v>2017</v>
      </c>
      <c r="G949">
        <v>8.8000000000000007</v>
      </c>
      <c r="H949">
        <v>14.2</v>
      </c>
      <c r="I949">
        <v>11.7</v>
      </c>
      <c r="J949">
        <v>0</v>
      </c>
      <c r="K949" t="s">
        <v>22</v>
      </c>
      <c r="L949" t="s">
        <v>21</v>
      </c>
      <c r="M949" s="2">
        <v>116696.455</v>
      </c>
      <c r="N949" s="4">
        <v>82.766673249999997</v>
      </c>
      <c r="O949" s="5">
        <f>EnergyDemand__2_18[[#This Row],[Demand]]*EnergyDemand__2_18[[#This Row],[RRP AUD$]]</f>
        <v>9658577.360418329</v>
      </c>
      <c r="P949" s="57">
        <f>IF(EnergyDemand__2_18[[#This Row],[School Day]]="Y",EnergyDemand__2_18[[#This Row],[Demand]],NA())</f>
        <v>116696.455</v>
      </c>
      <c r="Q949" s="57" t="e">
        <f>IF(EnergyDemand__2_18[[#This Row],[School Day]]="N",EnergyDemand__2_18[[#This Row],[Demand]],NA())</f>
        <v>#N/A</v>
      </c>
      <c r="R949" s="57" t="e">
        <f>IF(EnergyDemand__2_18[[#This Row],[Holiday]]="Y",EnergyDemand__2_18[[#This Row],[Demand]],NA())</f>
        <v>#N/A</v>
      </c>
      <c r="S9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50" spans="1:19" x14ac:dyDescent="0.3">
      <c r="A950" s="3">
        <v>42953</v>
      </c>
      <c r="B950" s="3" t="str">
        <f t="shared" si="14"/>
        <v>Q3-2017</v>
      </c>
      <c r="C950" t="s">
        <v>16</v>
      </c>
      <c r="D950">
        <v>32</v>
      </c>
      <c r="E950" t="s">
        <v>6</v>
      </c>
      <c r="F950">
        <v>2017</v>
      </c>
      <c r="G950">
        <v>9</v>
      </c>
      <c r="H950">
        <v>13</v>
      </c>
      <c r="I950">
        <v>8.1999999999999993</v>
      </c>
      <c r="J950">
        <v>0</v>
      </c>
      <c r="K950" t="s">
        <v>22</v>
      </c>
      <c r="L950" t="s">
        <v>21</v>
      </c>
      <c r="M950" s="2">
        <v>117351.14</v>
      </c>
      <c r="N950" s="4">
        <v>86.202202409999998</v>
      </c>
      <c r="O950" s="5">
        <f>EnergyDemand__2_18[[#This Row],[Demand]]*EnergyDemand__2_18[[#This Row],[RRP AUD$]]</f>
        <v>10115926.723324247</v>
      </c>
      <c r="P950" s="57">
        <f>IF(EnergyDemand__2_18[[#This Row],[School Day]]="Y",EnergyDemand__2_18[[#This Row],[Demand]],NA())</f>
        <v>117351.14</v>
      </c>
      <c r="Q950" s="57" t="e">
        <f>IF(EnergyDemand__2_18[[#This Row],[School Day]]="N",EnergyDemand__2_18[[#This Row],[Demand]],NA())</f>
        <v>#N/A</v>
      </c>
      <c r="R950" s="57" t="e">
        <f>IF(EnergyDemand__2_18[[#This Row],[Holiday]]="Y",EnergyDemand__2_18[[#This Row],[Demand]],NA())</f>
        <v>#N/A</v>
      </c>
      <c r="S9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51" spans="1:19" x14ac:dyDescent="0.3">
      <c r="A951" s="3">
        <v>42954</v>
      </c>
      <c r="B951" s="3" t="str">
        <f t="shared" si="14"/>
        <v>Q3-2017</v>
      </c>
      <c r="C951" t="s">
        <v>16</v>
      </c>
      <c r="D951">
        <v>33</v>
      </c>
      <c r="E951" t="s">
        <v>7</v>
      </c>
      <c r="F951">
        <v>2017</v>
      </c>
      <c r="G951">
        <v>7.7</v>
      </c>
      <c r="H951">
        <v>12.3</v>
      </c>
      <c r="I951">
        <v>7.3</v>
      </c>
      <c r="J951">
        <v>4.2</v>
      </c>
      <c r="K951" t="s">
        <v>22</v>
      </c>
      <c r="L951" t="s">
        <v>21</v>
      </c>
      <c r="M951" s="2">
        <v>138963.17499999999</v>
      </c>
      <c r="N951" s="4">
        <v>111.4890145</v>
      </c>
      <c r="O951" s="5">
        <f>EnergyDemand__2_18[[#This Row],[Demand]]*EnergyDemand__2_18[[#This Row],[RRP AUD$]]</f>
        <v>15492867.432541035</v>
      </c>
      <c r="P951" s="57">
        <f>IF(EnergyDemand__2_18[[#This Row],[School Day]]="Y",EnergyDemand__2_18[[#This Row],[Demand]],NA())</f>
        <v>138963.17499999999</v>
      </c>
      <c r="Q951" s="57" t="e">
        <f>IF(EnergyDemand__2_18[[#This Row],[School Day]]="N",EnergyDemand__2_18[[#This Row],[Demand]],NA())</f>
        <v>#N/A</v>
      </c>
      <c r="R951" s="57" t="e">
        <f>IF(EnergyDemand__2_18[[#This Row],[Holiday]]="Y",EnergyDemand__2_18[[#This Row],[Demand]],NA())</f>
        <v>#N/A</v>
      </c>
      <c r="S951" s="57">
        <f>IF(AND( EnergyDemand__2_18[[#This Row],[Holiday]]="N", EnergyDemand__2_18[[#This Row],[Day ]] &lt;&gt; "Saturday", EnergyDemand__2_18[[#This Row],[Day ]] &lt;&gt; "Sunday"),EnergyDemand__2_18[[#This Row],[Demand]],NA())</f>
        <v>138963.17499999999</v>
      </c>
    </row>
    <row r="952" spans="1:19" x14ac:dyDescent="0.3">
      <c r="A952" s="3">
        <v>42955</v>
      </c>
      <c r="B952" s="3" t="str">
        <f t="shared" si="14"/>
        <v>Q3-2017</v>
      </c>
      <c r="C952" t="s">
        <v>16</v>
      </c>
      <c r="D952">
        <v>33</v>
      </c>
      <c r="E952" t="s">
        <v>8</v>
      </c>
      <c r="F952">
        <v>2017</v>
      </c>
      <c r="G952">
        <v>7.9</v>
      </c>
      <c r="H952">
        <v>15</v>
      </c>
      <c r="I952">
        <v>7.5</v>
      </c>
      <c r="J952">
        <v>2.2000000000000002</v>
      </c>
      <c r="K952" t="s">
        <v>22</v>
      </c>
      <c r="L952" t="s">
        <v>21</v>
      </c>
      <c r="M952" s="2">
        <v>139108.435</v>
      </c>
      <c r="N952" s="4">
        <v>111.5513751</v>
      </c>
      <c r="O952" s="5">
        <f>EnergyDemand__2_18[[#This Row],[Demand]]*EnergyDemand__2_18[[#This Row],[RRP AUD$]]</f>
        <v>15517737.212258969</v>
      </c>
      <c r="P952" s="57">
        <f>IF(EnergyDemand__2_18[[#This Row],[School Day]]="Y",EnergyDemand__2_18[[#This Row],[Demand]],NA())</f>
        <v>139108.435</v>
      </c>
      <c r="Q952" s="57" t="e">
        <f>IF(EnergyDemand__2_18[[#This Row],[School Day]]="N",EnergyDemand__2_18[[#This Row],[Demand]],NA())</f>
        <v>#N/A</v>
      </c>
      <c r="R952" s="57" t="e">
        <f>IF(EnergyDemand__2_18[[#This Row],[Holiday]]="Y",EnergyDemand__2_18[[#This Row],[Demand]],NA())</f>
        <v>#N/A</v>
      </c>
      <c r="S952" s="57">
        <f>IF(AND( EnergyDemand__2_18[[#This Row],[Holiday]]="N", EnergyDemand__2_18[[#This Row],[Day ]] &lt;&gt; "Saturday", EnergyDemand__2_18[[#This Row],[Day ]] &lt;&gt; "Sunday"),EnergyDemand__2_18[[#This Row],[Demand]],NA())</f>
        <v>139108.435</v>
      </c>
    </row>
    <row r="953" spans="1:19" x14ac:dyDescent="0.3">
      <c r="A953" s="3">
        <v>42956</v>
      </c>
      <c r="B953" s="3" t="str">
        <f t="shared" si="14"/>
        <v>Q3-2017</v>
      </c>
      <c r="C953" t="s">
        <v>16</v>
      </c>
      <c r="D953">
        <v>33</v>
      </c>
      <c r="E953" t="s">
        <v>9</v>
      </c>
      <c r="F953">
        <v>2017</v>
      </c>
      <c r="G953">
        <v>8.9</v>
      </c>
      <c r="H953">
        <v>16.8</v>
      </c>
      <c r="I953">
        <v>11.5</v>
      </c>
      <c r="J953">
        <v>0</v>
      </c>
      <c r="K953" t="s">
        <v>22</v>
      </c>
      <c r="L953" t="s">
        <v>21</v>
      </c>
      <c r="M953" s="2">
        <v>130044.375</v>
      </c>
      <c r="N953" s="4">
        <v>105.283102</v>
      </c>
      <c r="O953" s="5">
        <f>EnergyDemand__2_18[[#This Row],[Demand]]*EnergyDemand__2_18[[#This Row],[RRP AUD$]]</f>
        <v>13691475.19765125</v>
      </c>
      <c r="P953" s="57">
        <f>IF(EnergyDemand__2_18[[#This Row],[School Day]]="Y",EnergyDemand__2_18[[#This Row],[Demand]],NA())</f>
        <v>130044.375</v>
      </c>
      <c r="Q953" s="57" t="e">
        <f>IF(EnergyDemand__2_18[[#This Row],[School Day]]="N",EnergyDemand__2_18[[#This Row],[Demand]],NA())</f>
        <v>#N/A</v>
      </c>
      <c r="R953" s="57" t="e">
        <f>IF(EnergyDemand__2_18[[#This Row],[Holiday]]="Y",EnergyDemand__2_18[[#This Row],[Demand]],NA())</f>
        <v>#N/A</v>
      </c>
      <c r="S953" s="57">
        <f>IF(AND( EnergyDemand__2_18[[#This Row],[Holiday]]="N", EnergyDemand__2_18[[#This Row],[Day ]] &lt;&gt; "Saturday", EnergyDemand__2_18[[#This Row],[Day ]] &lt;&gt; "Sunday"),EnergyDemand__2_18[[#This Row],[Demand]],NA())</f>
        <v>130044.375</v>
      </c>
    </row>
    <row r="954" spans="1:19" x14ac:dyDescent="0.3">
      <c r="A954" s="3">
        <v>42957</v>
      </c>
      <c r="B954" s="3" t="str">
        <f t="shared" si="14"/>
        <v>Q3-2017</v>
      </c>
      <c r="C954" t="s">
        <v>16</v>
      </c>
      <c r="D954">
        <v>33</v>
      </c>
      <c r="E954" t="s">
        <v>3</v>
      </c>
      <c r="F954">
        <v>2017</v>
      </c>
      <c r="G954">
        <v>11.4</v>
      </c>
      <c r="H954">
        <v>18.8</v>
      </c>
      <c r="I954">
        <v>8.4</v>
      </c>
      <c r="J954">
        <v>0</v>
      </c>
      <c r="K954" t="s">
        <v>22</v>
      </c>
      <c r="L954" t="s">
        <v>21</v>
      </c>
      <c r="M954" s="2">
        <v>122361.925</v>
      </c>
      <c r="N954" s="4">
        <v>86.916548329999998</v>
      </c>
      <c r="O954" s="5">
        <f>EnergyDemand__2_18[[#This Row],[Demand]]*EnergyDemand__2_18[[#This Row],[RRP AUD$]]</f>
        <v>10635276.168014335</v>
      </c>
      <c r="P954" s="57">
        <f>IF(EnergyDemand__2_18[[#This Row],[School Day]]="Y",EnergyDemand__2_18[[#This Row],[Demand]],NA())</f>
        <v>122361.925</v>
      </c>
      <c r="Q954" s="57" t="e">
        <f>IF(EnergyDemand__2_18[[#This Row],[School Day]]="N",EnergyDemand__2_18[[#This Row],[Demand]],NA())</f>
        <v>#N/A</v>
      </c>
      <c r="R954" s="57" t="e">
        <f>IF(EnergyDemand__2_18[[#This Row],[Holiday]]="Y",EnergyDemand__2_18[[#This Row],[Demand]],NA())</f>
        <v>#N/A</v>
      </c>
      <c r="S954" s="57">
        <f>IF(AND( EnergyDemand__2_18[[#This Row],[Holiday]]="N", EnergyDemand__2_18[[#This Row],[Day ]] &lt;&gt; "Saturday", EnergyDemand__2_18[[#This Row],[Day ]] &lt;&gt; "Sunday"),EnergyDemand__2_18[[#This Row],[Demand]],NA())</f>
        <v>122361.925</v>
      </c>
    </row>
    <row r="955" spans="1:19" x14ac:dyDescent="0.3">
      <c r="A955" s="3">
        <v>42958</v>
      </c>
      <c r="B955" s="3" t="str">
        <f t="shared" si="14"/>
        <v>Q3-2017</v>
      </c>
      <c r="C955" t="s">
        <v>16</v>
      </c>
      <c r="D955">
        <v>33</v>
      </c>
      <c r="E955" t="s">
        <v>4</v>
      </c>
      <c r="F955">
        <v>2017</v>
      </c>
      <c r="G955">
        <v>10.3</v>
      </c>
      <c r="H955">
        <v>16.399999999999999</v>
      </c>
      <c r="I955">
        <v>9.3000000000000007</v>
      </c>
      <c r="J955">
        <v>0</v>
      </c>
      <c r="K955" t="s">
        <v>22</v>
      </c>
      <c r="L955" t="s">
        <v>21</v>
      </c>
      <c r="M955" s="2">
        <v>122862.345</v>
      </c>
      <c r="N955" s="4">
        <v>78.92563543</v>
      </c>
      <c r="O955" s="5">
        <f>EnergyDemand__2_18[[#This Row],[Demand]]*EnergyDemand__2_18[[#This Row],[RRP AUD$]]</f>
        <v>9696988.6495448835</v>
      </c>
      <c r="P955" s="57">
        <f>IF(EnergyDemand__2_18[[#This Row],[School Day]]="Y",EnergyDemand__2_18[[#This Row],[Demand]],NA())</f>
        <v>122862.345</v>
      </c>
      <c r="Q955" s="57" t="e">
        <f>IF(EnergyDemand__2_18[[#This Row],[School Day]]="N",EnergyDemand__2_18[[#This Row],[Demand]],NA())</f>
        <v>#N/A</v>
      </c>
      <c r="R955" s="57" t="e">
        <f>IF(EnergyDemand__2_18[[#This Row],[Holiday]]="Y",EnergyDemand__2_18[[#This Row],[Demand]],NA())</f>
        <v>#N/A</v>
      </c>
      <c r="S955" s="57">
        <f>IF(AND( EnergyDemand__2_18[[#This Row],[Holiday]]="N", EnergyDemand__2_18[[#This Row],[Day ]] &lt;&gt; "Saturday", EnergyDemand__2_18[[#This Row],[Day ]] &lt;&gt; "Sunday"),EnergyDemand__2_18[[#This Row],[Demand]],NA())</f>
        <v>122862.345</v>
      </c>
    </row>
    <row r="956" spans="1:19" x14ac:dyDescent="0.3">
      <c r="A956" s="3">
        <v>42959</v>
      </c>
      <c r="B956" s="3" t="str">
        <f t="shared" si="14"/>
        <v>Q3-2017</v>
      </c>
      <c r="C956" t="s">
        <v>16</v>
      </c>
      <c r="D956">
        <v>33</v>
      </c>
      <c r="E956" t="s">
        <v>5</v>
      </c>
      <c r="F956">
        <v>2017</v>
      </c>
      <c r="G956">
        <v>10.3</v>
      </c>
      <c r="H956">
        <v>17.899999999999999</v>
      </c>
      <c r="I956">
        <v>9.9</v>
      </c>
      <c r="J956">
        <v>2.8</v>
      </c>
      <c r="K956" t="s">
        <v>22</v>
      </c>
      <c r="L956" t="s">
        <v>21</v>
      </c>
      <c r="M956" s="2">
        <v>113669.45</v>
      </c>
      <c r="N956" s="4">
        <v>77.123590930000006</v>
      </c>
      <c r="O956" s="5">
        <f>EnergyDemand__2_18[[#This Row],[Demand]]*EnergyDemand__2_18[[#This Row],[RRP AUD$]]</f>
        <v>8766596.1630380899</v>
      </c>
      <c r="P956" s="57">
        <f>IF(EnergyDemand__2_18[[#This Row],[School Day]]="Y",EnergyDemand__2_18[[#This Row],[Demand]],NA())</f>
        <v>113669.45</v>
      </c>
      <c r="Q956" s="57" t="e">
        <f>IF(EnergyDemand__2_18[[#This Row],[School Day]]="N",EnergyDemand__2_18[[#This Row],[Demand]],NA())</f>
        <v>#N/A</v>
      </c>
      <c r="R956" s="57" t="e">
        <f>IF(EnergyDemand__2_18[[#This Row],[Holiday]]="Y",EnergyDemand__2_18[[#This Row],[Demand]],NA())</f>
        <v>#N/A</v>
      </c>
      <c r="S9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57" spans="1:19" x14ac:dyDescent="0.3">
      <c r="A957" s="3">
        <v>42960</v>
      </c>
      <c r="B957" s="3" t="str">
        <f t="shared" si="14"/>
        <v>Q3-2017</v>
      </c>
      <c r="C957" t="s">
        <v>16</v>
      </c>
      <c r="D957">
        <v>33</v>
      </c>
      <c r="E957" t="s">
        <v>6</v>
      </c>
      <c r="F957">
        <v>2017</v>
      </c>
      <c r="G957">
        <v>9.4</v>
      </c>
      <c r="H957">
        <v>18.7</v>
      </c>
      <c r="I957">
        <v>11.1</v>
      </c>
      <c r="J957">
        <v>2</v>
      </c>
      <c r="K957" t="s">
        <v>22</v>
      </c>
      <c r="L957" t="s">
        <v>21</v>
      </c>
      <c r="M957" s="2">
        <v>106274.56</v>
      </c>
      <c r="N957" s="4">
        <v>68.294171739999996</v>
      </c>
      <c r="O957" s="5">
        <f>EnergyDemand__2_18[[#This Row],[Demand]]*EnergyDemand__2_18[[#This Row],[RRP AUD$]]</f>
        <v>7257933.0522329342</v>
      </c>
      <c r="P957" s="57">
        <f>IF(EnergyDemand__2_18[[#This Row],[School Day]]="Y",EnergyDemand__2_18[[#This Row],[Demand]],NA())</f>
        <v>106274.56</v>
      </c>
      <c r="Q957" s="57" t="e">
        <f>IF(EnergyDemand__2_18[[#This Row],[School Day]]="N",EnergyDemand__2_18[[#This Row],[Demand]],NA())</f>
        <v>#N/A</v>
      </c>
      <c r="R957" s="57" t="e">
        <f>IF(EnergyDemand__2_18[[#This Row],[Holiday]]="Y",EnergyDemand__2_18[[#This Row],[Demand]],NA())</f>
        <v>#N/A</v>
      </c>
      <c r="S9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58" spans="1:19" x14ac:dyDescent="0.3">
      <c r="A958" s="3">
        <v>42961</v>
      </c>
      <c r="B958" s="3" t="str">
        <f t="shared" si="14"/>
        <v>Q3-2017</v>
      </c>
      <c r="C958" t="s">
        <v>16</v>
      </c>
      <c r="D958">
        <v>34</v>
      </c>
      <c r="E958" t="s">
        <v>7</v>
      </c>
      <c r="F958">
        <v>2017</v>
      </c>
      <c r="G958">
        <v>12.3</v>
      </c>
      <c r="H958">
        <v>20.100000000000001</v>
      </c>
      <c r="I958">
        <v>12.6</v>
      </c>
      <c r="J958">
        <v>0</v>
      </c>
      <c r="K958" t="s">
        <v>22</v>
      </c>
      <c r="L958" t="s">
        <v>21</v>
      </c>
      <c r="M958" s="2">
        <v>121533.955</v>
      </c>
      <c r="N958" s="4">
        <v>101.399598</v>
      </c>
      <c r="O958" s="5">
        <f>EnergyDemand__2_18[[#This Row],[Demand]]*EnergyDemand__2_18[[#This Row],[RRP AUD$]]</f>
        <v>12323494.180350089</v>
      </c>
      <c r="P958" s="57">
        <f>IF(EnergyDemand__2_18[[#This Row],[School Day]]="Y",EnergyDemand__2_18[[#This Row],[Demand]],NA())</f>
        <v>121533.955</v>
      </c>
      <c r="Q958" s="57" t="e">
        <f>IF(EnergyDemand__2_18[[#This Row],[School Day]]="N",EnergyDemand__2_18[[#This Row],[Demand]],NA())</f>
        <v>#N/A</v>
      </c>
      <c r="R958" s="57" t="e">
        <f>IF(EnergyDemand__2_18[[#This Row],[Holiday]]="Y",EnergyDemand__2_18[[#This Row],[Demand]],NA())</f>
        <v>#N/A</v>
      </c>
      <c r="S958" s="57">
        <f>IF(AND( EnergyDemand__2_18[[#This Row],[Holiday]]="N", EnergyDemand__2_18[[#This Row],[Day ]] &lt;&gt; "Saturday", EnergyDemand__2_18[[#This Row],[Day ]] &lt;&gt; "Sunday"),EnergyDemand__2_18[[#This Row],[Demand]],NA())</f>
        <v>121533.955</v>
      </c>
    </row>
    <row r="959" spans="1:19" x14ac:dyDescent="0.3">
      <c r="A959" s="3">
        <v>42962</v>
      </c>
      <c r="B959" s="3" t="str">
        <f t="shared" si="14"/>
        <v>Q3-2017</v>
      </c>
      <c r="C959" t="s">
        <v>16</v>
      </c>
      <c r="D959">
        <v>34</v>
      </c>
      <c r="E959" t="s">
        <v>8</v>
      </c>
      <c r="F959">
        <v>2017</v>
      </c>
      <c r="G959">
        <v>10.4</v>
      </c>
      <c r="H959">
        <v>17.5</v>
      </c>
      <c r="I959">
        <v>3.2</v>
      </c>
      <c r="J959">
        <v>0.2</v>
      </c>
      <c r="K959" t="s">
        <v>22</v>
      </c>
      <c r="L959" t="s">
        <v>21</v>
      </c>
      <c r="M959" s="2">
        <v>127193.3</v>
      </c>
      <c r="N959" s="4">
        <v>99.086174200000002</v>
      </c>
      <c r="O959" s="5">
        <f>EnergyDemand__2_18[[#This Row],[Demand]]*EnergyDemand__2_18[[#This Row],[RRP AUD$]]</f>
        <v>12603097.48087286</v>
      </c>
      <c r="P959" s="57">
        <f>IF(EnergyDemand__2_18[[#This Row],[School Day]]="Y",EnergyDemand__2_18[[#This Row],[Demand]],NA())</f>
        <v>127193.3</v>
      </c>
      <c r="Q959" s="57" t="e">
        <f>IF(EnergyDemand__2_18[[#This Row],[School Day]]="N",EnergyDemand__2_18[[#This Row],[Demand]],NA())</f>
        <v>#N/A</v>
      </c>
      <c r="R959" s="57" t="e">
        <f>IF(EnergyDemand__2_18[[#This Row],[Holiday]]="Y",EnergyDemand__2_18[[#This Row],[Demand]],NA())</f>
        <v>#N/A</v>
      </c>
      <c r="S959" s="57">
        <f>IF(AND( EnergyDemand__2_18[[#This Row],[Holiday]]="N", EnergyDemand__2_18[[#This Row],[Day ]] &lt;&gt; "Saturday", EnergyDemand__2_18[[#This Row],[Day ]] &lt;&gt; "Sunday"),EnergyDemand__2_18[[#This Row],[Demand]],NA())</f>
        <v>127193.3</v>
      </c>
    </row>
    <row r="960" spans="1:19" x14ac:dyDescent="0.3">
      <c r="A960" s="3">
        <v>42963</v>
      </c>
      <c r="B960" s="3" t="str">
        <f t="shared" si="14"/>
        <v>Q3-2017</v>
      </c>
      <c r="C960" t="s">
        <v>16</v>
      </c>
      <c r="D960">
        <v>34</v>
      </c>
      <c r="E960" t="s">
        <v>9</v>
      </c>
      <c r="F960">
        <v>2017</v>
      </c>
      <c r="G960">
        <v>12.1</v>
      </c>
      <c r="H960">
        <v>18.100000000000001</v>
      </c>
      <c r="I960">
        <v>10.9</v>
      </c>
      <c r="J960">
        <v>0.8</v>
      </c>
      <c r="K960" t="s">
        <v>22</v>
      </c>
      <c r="L960" t="s">
        <v>21</v>
      </c>
      <c r="M960" s="2">
        <v>121445.38</v>
      </c>
      <c r="N960" s="4">
        <v>72.164817319999997</v>
      </c>
      <c r="O960" s="5">
        <f>EnergyDemand__2_18[[#This Row],[Demand]]*EnergyDemand__2_18[[#This Row],[RRP AUD$]]</f>
        <v>8764083.6620579809</v>
      </c>
      <c r="P960" s="57">
        <f>IF(EnergyDemand__2_18[[#This Row],[School Day]]="Y",EnergyDemand__2_18[[#This Row],[Demand]],NA())</f>
        <v>121445.38</v>
      </c>
      <c r="Q960" s="57" t="e">
        <f>IF(EnergyDemand__2_18[[#This Row],[School Day]]="N",EnergyDemand__2_18[[#This Row],[Demand]],NA())</f>
        <v>#N/A</v>
      </c>
      <c r="R960" s="57" t="e">
        <f>IF(EnergyDemand__2_18[[#This Row],[Holiday]]="Y",EnergyDemand__2_18[[#This Row],[Demand]],NA())</f>
        <v>#N/A</v>
      </c>
      <c r="S960" s="57">
        <f>IF(AND( EnergyDemand__2_18[[#This Row],[Holiday]]="N", EnergyDemand__2_18[[#This Row],[Day ]] &lt;&gt; "Saturday", EnergyDemand__2_18[[#This Row],[Day ]] &lt;&gt; "Sunday"),EnergyDemand__2_18[[#This Row],[Demand]],NA())</f>
        <v>121445.38</v>
      </c>
    </row>
    <row r="961" spans="1:19" x14ac:dyDescent="0.3">
      <c r="A961" s="3">
        <v>42964</v>
      </c>
      <c r="B961" s="3" t="str">
        <f t="shared" si="14"/>
        <v>Q3-2017</v>
      </c>
      <c r="C961" t="s">
        <v>16</v>
      </c>
      <c r="D961">
        <v>34</v>
      </c>
      <c r="E961" t="s">
        <v>3</v>
      </c>
      <c r="F961">
        <v>2017</v>
      </c>
      <c r="G961">
        <v>9.3000000000000007</v>
      </c>
      <c r="H961">
        <v>15.6</v>
      </c>
      <c r="I961">
        <v>9.1</v>
      </c>
      <c r="J961">
        <v>1.8</v>
      </c>
      <c r="K961" t="s">
        <v>22</v>
      </c>
      <c r="L961" t="s">
        <v>21</v>
      </c>
      <c r="M961" s="2">
        <v>129223.80499999999</v>
      </c>
      <c r="N961" s="4">
        <v>73.714560050000003</v>
      </c>
      <c r="O961" s="5">
        <f>EnergyDemand__2_18[[#This Row],[Demand]]*EnergyDemand__2_18[[#This Row],[RRP AUD$]]</f>
        <v>9525675.93356199</v>
      </c>
      <c r="P961" s="57">
        <f>IF(EnergyDemand__2_18[[#This Row],[School Day]]="Y",EnergyDemand__2_18[[#This Row],[Demand]],NA())</f>
        <v>129223.80499999999</v>
      </c>
      <c r="Q961" s="57" t="e">
        <f>IF(EnergyDemand__2_18[[#This Row],[School Day]]="N",EnergyDemand__2_18[[#This Row],[Demand]],NA())</f>
        <v>#N/A</v>
      </c>
      <c r="R961" s="57" t="e">
        <f>IF(EnergyDemand__2_18[[#This Row],[Holiday]]="Y",EnergyDemand__2_18[[#This Row],[Demand]],NA())</f>
        <v>#N/A</v>
      </c>
      <c r="S961" s="57">
        <f>IF(AND( EnergyDemand__2_18[[#This Row],[Holiday]]="N", EnergyDemand__2_18[[#This Row],[Day ]] &lt;&gt; "Saturday", EnergyDemand__2_18[[#This Row],[Day ]] &lt;&gt; "Sunday"),EnergyDemand__2_18[[#This Row],[Demand]],NA())</f>
        <v>129223.80499999999</v>
      </c>
    </row>
    <row r="962" spans="1:19" x14ac:dyDescent="0.3">
      <c r="A962" s="3">
        <v>42965</v>
      </c>
      <c r="B962" s="3" t="str">
        <f t="shared" ref="B962:B1025" si="15">"Q" &amp;INT((MONTH(A962)+2)/3) &amp; "-" &amp; YEAR(A962)</f>
        <v>Q3-2017</v>
      </c>
      <c r="C962" t="s">
        <v>16</v>
      </c>
      <c r="D962">
        <v>34</v>
      </c>
      <c r="E962" t="s">
        <v>4</v>
      </c>
      <c r="F962">
        <v>2017</v>
      </c>
      <c r="G962">
        <v>8</v>
      </c>
      <c r="H962">
        <v>12.2</v>
      </c>
      <c r="I962">
        <v>9.4</v>
      </c>
      <c r="J962">
        <v>2.8</v>
      </c>
      <c r="K962" t="s">
        <v>22</v>
      </c>
      <c r="L962" t="s">
        <v>21</v>
      </c>
      <c r="M962" s="2">
        <v>133562.98499999999</v>
      </c>
      <c r="N962" s="4">
        <v>92.107544930000003</v>
      </c>
      <c r="O962" s="5">
        <f>EnergyDemand__2_18[[#This Row],[Demand]]*EnergyDemand__2_18[[#This Row],[RRP AUD$]]</f>
        <v>12302158.641872415</v>
      </c>
      <c r="P962" s="57">
        <f>IF(EnergyDemand__2_18[[#This Row],[School Day]]="Y",EnergyDemand__2_18[[#This Row],[Demand]],NA())</f>
        <v>133562.98499999999</v>
      </c>
      <c r="Q962" s="57" t="e">
        <f>IF(EnergyDemand__2_18[[#This Row],[School Day]]="N",EnergyDemand__2_18[[#This Row],[Demand]],NA())</f>
        <v>#N/A</v>
      </c>
      <c r="R962" s="57" t="e">
        <f>IF(EnergyDemand__2_18[[#This Row],[Holiday]]="Y",EnergyDemand__2_18[[#This Row],[Demand]],NA())</f>
        <v>#N/A</v>
      </c>
      <c r="S962" s="57">
        <f>IF(AND( EnergyDemand__2_18[[#This Row],[Holiday]]="N", EnergyDemand__2_18[[#This Row],[Day ]] &lt;&gt; "Saturday", EnergyDemand__2_18[[#This Row],[Day ]] &lt;&gt; "Sunday"),EnergyDemand__2_18[[#This Row],[Demand]],NA())</f>
        <v>133562.98499999999</v>
      </c>
    </row>
    <row r="963" spans="1:19" x14ac:dyDescent="0.3">
      <c r="A963" s="3">
        <v>42966</v>
      </c>
      <c r="B963" s="3" t="str">
        <f t="shared" si="15"/>
        <v>Q3-2017</v>
      </c>
      <c r="C963" t="s">
        <v>16</v>
      </c>
      <c r="D963">
        <v>34</v>
      </c>
      <c r="E963" t="s">
        <v>5</v>
      </c>
      <c r="F963">
        <v>2017</v>
      </c>
      <c r="G963">
        <v>5.9</v>
      </c>
      <c r="H963">
        <v>11.8</v>
      </c>
      <c r="I963">
        <v>11.6</v>
      </c>
      <c r="J963">
        <v>7.2</v>
      </c>
      <c r="K963" t="s">
        <v>22</v>
      </c>
      <c r="L963" t="s">
        <v>21</v>
      </c>
      <c r="M963" s="2">
        <v>124852.67</v>
      </c>
      <c r="N963" s="4">
        <v>97.968935160000001</v>
      </c>
      <c r="O963" s="5">
        <f>EnergyDemand__2_18[[#This Row],[Demand]]*EnergyDemand__2_18[[#This Row],[RRP AUD$]]</f>
        <v>12231683.131782876</v>
      </c>
      <c r="P963" s="57">
        <f>IF(EnergyDemand__2_18[[#This Row],[School Day]]="Y",EnergyDemand__2_18[[#This Row],[Demand]],NA())</f>
        <v>124852.67</v>
      </c>
      <c r="Q963" s="57" t="e">
        <f>IF(EnergyDemand__2_18[[#This Row],[School Day]]="N",EnergyDemand__2_18[[#This Row],[Demand]],NA())</f>
        <v>#N/A</v>
      </c>
      <c r="R963" s="57" t="e">
        <f>IF(EnergyDemand__2_18[[#This Row],[Holiday]]="Y",EnergyDemand__2_18[[#This Row],[Demand]],NA())</f>
        <v>#N/A</v>
      </c>
      <c r="S9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64" spans="1:19" x14ac:dyDescent="0.3">
      <c r="A964" s="3">
        <v>42967</v>
      </c>
      <c r="B964" s="3" t="str">
        <f t="shared" si="15"/>
        <v>Q3-2017</v>
      </c>
      <c r="C964" t="s">
        <v>16</v>
      </c>
      <c r="D964">
        <v>34</v>
      </c>
      <c r="E964" t="s">
        <v>6</v>
      </c>
      <c r="F964">
        <v>2017</v>
      </c>
      <c r="G964">
        <v>5.0999999999999996</v>
      </c>
      <c r="H964">
        <v>13.3</v>
      </c>
      <c r="I964">
        <v>13.9</v>
      </c>
      <c r="J964">
        <v>2</v>
      </c>
      <c r="K964" t="s">
        <v>22</v>
      </c>
      <c r="L964" t="s">
        <v>21</v>
      </c>
      <c r="M964" s="2">
        <v>119798.995</v>
      </c>
      <c r="N964" s="4">
        <v>92.815878290000001</v>
      </c>
      <c r="O964" s="5">
        <f>EnergyDemand__2_18[[#This Row],[Demand]]*EnergyDemand__2_18[[#This Row],[RRP AUD$]]</f>
        <v>11119248.939184317</v>
      </c>
      <c r="P964" s="57">
        <f>IF(EnergyDemand__2_18[[#This Row],[School Day]]="Y",EnergyDemand__2_18[[#This Row],[Demand]],NA())</f>
        <v>119798.995</v>
      </c>
      <c r="Q964" s="57" t="e">
        <f>IF(EnergyDemand__2_18[[#This Row],[School Day]]="N",EnergyDemand__2_18[[#This Row],[Demand]],NA())</f>
        <v>#N/A</v>
      </c>
      <c r="R964" s="57" t="e">
        <f>IF(EnergyDemand__2_18[[#This Row],[Holiday]]="Y",EnergyDemand__2_18[[#This Row],[Demand]],NA())</f>
        <v>#N/A</v>
      </c>
      <c r="S9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65" spans="1:19" x14ac:dyDescent="0.3">
      <c r="A965" s="3">
        <v>42968</v>
      </c>
      <c r="B965" s="3" t="str">
        <f t="shared" si="15"/>
        <v>Q3-2017</v>
      </c>
      <c r="C965" t="s">
        <v>16</v>
      </c>
      <c r="D965">
        <v>35</v>
      </c>
      <c r="E965" t="s">
        <v>7</v>
      </c>
      <c r="F965">
        <v>2017</v>
      </c>
      <c r="G965">
        <v>6.8</v>
      </c>
      <c r="H965">
        <v>12.7</v>
      </c>
      <c r="I965">
        <v>7.9</v>
      </c>
      <c r="J965">
        <v>0.6</v>
      </c>
      <c r="K965" t="s">
        <v>22</v>
      </c>
      <c r="L965" t="s">
        <v>21</v>
      </c>
      <c r="M965" s="2">
        <v>140410.29500000001</v>
      </c>
      <c r="N965" s="4">
        <v>108.906684</v>
      </c>
      <c r="O965" s="5">
        <f>EnergyDemand__2_18[[#This Row],[Demand]]*EnergyDemand__2_18[[#This Row],[RRP AUD$]]</f>
        <v>15291619.627911782</v>
      </c>
      <c r="P965" s="57">
        <f>IF(EnergyDemand__2_18[[#This Row],[School Day]]="Y",EnergyDemand__2_18[[#This Row],[Demand]],NA())</f>
        <v>140410.29500000001</v>
      </c>
      <c r="Q965" s="57" t="e">
        <f>IF(EnergyDemand__2_18[[#This Row],[School Day]]="N",EnergyDemand__2_18[[#This Row],[Demand]],NA())</f>
        <v>#N/A</v>
      </c>
      <c r="R965" s="57" t="e">
        <f>IF(EnergyDemand__2_18[[#This Row],[Holiday]]="Y",EnergyDemand__2_18[[#This Row],[Demand]],NA())</f>
        <v>#N/A</v>
      </c>
      <c r="S965" s="57">
        <f>IF(AND( EnergyDemand__2_18[[#This Row],[Holiday]]="N", EnergyDemand__2_18[[#This Row],[Day ]] &lt;&gt; "Saturday", EnergyDemand__2_18[[#This Row],[Day ]] &lt;&gt; "Sunday"),EnergyDemand__2_18[[#This Row],[Demand]],NA())</f>
        <v>140410.29500000001</v>
      </c>
    </row>
    <row r="966" spans="1:19" x14ac:dyDescent="0.3">
      <c r="A966" s="3">
        <v>42969</v>
      </c>
      <c r="B966" s="3" t="str">
        <f t="shared" si="15"/>
        <v>Q3-2017</v>
      </c>
      <c r="C966" t="s">
        <v>16</v>
      </c>
      <c r="D966">
        <v>35</v>
      </c>
      <c r="E966" t="s">
        <v>8</v>
      </c>
      <c r="F966">
        <v>2017</v>
      </c>
      <c r="G966">
        <v>5.7</v>
      </c>
      <c r="H966">
        <v>16.8</v>
      </c>
      <c r="I966">
        <v>11.1</v>
      </c>
      <c r="J966">
        <v>1.6</v>
      </c>
      <c r="K966" t="s">
        <v>22</v>
      </c>
      <c r="L966" t="s">
        <v>21</v>
      </c>
      <c r="M966" s="2">
        <v>133809.45499999999</v>
      </c>
      <c r="N966" s="4">
        <v>107.9380963</v>
      </c>
      <c r="O966" s="5">
        <f>EnergyDemand__2_18[[#This Row],[Demand]]*EnergyDemand__2_18[[#This Row],[RRP AUD$]]</f>
        <v>14443137.839640515</v>
      </c>
      <c r="P966" s="57">
        <f>IF(EnergyDemand__2_18[[#This Row],[School Day]]="Y",EnergyDemand__2_18[[#This Row],[Demand]],NA())</f>
        <v>133809.45499999999</v>
      </c>
      <c r="Q966" s="57" t="e">
        <f>IF(EnergyDemand__2_18[[#This Row],[School Day]]="N",EnergyDemand__2_18[[#This Row],[Demand]],NA())</f>
        <v>#N/A</v>
      </c>
      <c r="R966" s="57" t="e">
        <f>IF(EnergyDemand__2_18[[#This Row],[Holiday]]="Y",EnergyDemand__2_18[[#This Row],[Demand]],NA())</f>
        <v>#N/A</v>
      </c>
      <c r="S966" s="57">
        <f>IF(AND( EnergyDemand__2_18[[#This Row],[Holiday]]="N", EnergyDemand__2_18[[#This Row],[Day ]] &lt;&gt; "Saturday", EnergyDemand__2_18[[#This Row],[Day ]] &lt;&gt; "Sunday"),EnergyDemand__2_18[[#This Row],[Demand]],NA())</f>
        <v>133809.45499999999</v>
      </c>
    </row>
    <row r="967" spans="1:19" x14ac:dyDescent="0.3">
      <c r="A967" s="3">
        <v>42970</v>
      </c>
      <c r="B967" s="3" t="str">
        <f t="shared" si="15"/>
        <v>Q3-2017</v>
      </c>
      <c r="C967" t="s">
        <v>16</v>
      </c>
      <c r="D967">
        <v>35</v>
      </c>
      <c r="E967" t="s">
        <v>9</v>
      </c>
      <c r="F967">
        <v>2017</v>
      </c>
      <c r="G967">
        <v>8.3000000000000007</v>
      </c>
      <c r="H967">
        <v>18.100000000000001</v>
      </c>
      <c r="I967">
        <v>9.6999999999999993</v>
      </c>
      <c r="J967">
        <v>0</v>
      </c>
      <c r="K967" t="s">
        <v>22</v>
      </c>
      <c r="L967" t="s">
        <v>21</v>
      </c>
      <c r="M967" s="2">
        <v>133056.82</v>
      </c>
      <c r="N967" s="4">
        <v>106.6475104</v>
      </c>
      <c r="O967" s="5">
        <f>EnergyDemand__2_18[[#This Row],[Demand]]*EnergyDemand__2_18[[#This Row],[RRP AUD$]]</f>
        <v>14190178.594740929</v>
      </c>
      <c r="P967" s="57">
        <f>IF(EnergyDemand__2_18[[#This Row],[School Day]]="Y",EnergyDemand__2_18[[#This Row],[Demand]],NA())</f>
        <v>133056.82</v>
      </c>
      <c r="Q967" s="57" t="e">
        <f>IF(EnergyDemand__2_18[[#This Row],[School Day]]="N",EnergyDemand__2_18[[#This Row],[Demand]],NA())</f>
        <v>#N/A</v>
      </c>
      <c r="R967" s="57" t="e">
        <f>IF(EnergyDemand__2_18[[#This Row],[Holiday]]="Y",EnergyDemand__2_18[[#This Row],[Demand]],NA())</f>
        <v>#N/A</v>
      </c>
      <c r="S967" s="57">
        <f>IF(AND( EnergyDemand__2_18[[#This Row],[Holiday]]="N", EnergyDemand__2_18[[#This Row],[Day ]] &lt;&gt; "Saturday", EnergyDemand__2_18[[#This Row],[Day ]] &lt;&gt; "Sunday"),EnergyDemand__2_18[[#This Row],[Demand]],NA())</f>
        <v>133056.82</v>
      </c>
    </row>
    <row r="968" spans="1:19" x14ac:dyDescent="0.3">
      <c r="A968" s="3">
        <v>42971</v>
      </c>
      <c r="B968" s="3" t="str">
        <f t="shared" si="15"/>
        <v>Q3-2017</v>
      </c>
      <c r="C968" t="s">
        <v>16</v>
      </c>
      <c r="D968">
        <v>35</v>
      </c>
      <c r="E968" t="s">
        <v>3</v>
      </c>
      <c r="F968">
        <v>2017</v>
      </c>
      <c r="G968">
        <v>5.2</v>
      </c>
      <c r="H968">
        <v>13.3</v>
      </c>
      <c r="I968">
        <v>13</v>
      </c>
      <c r="J968">
        <v>9.1999999999999993</v>
      </c>
      <c r="K968" t="s">
        <v>22</v>
      </c>
      <c r="L968" t="s">
        <v>21</v>
      </c>
      <c r="M968" s="2">
        <v>135619.94</v>
      </c>
      <c r="N968" s="4">
        <v>118.9186938</v>
      </c>
      <c r="O968" s="5">
        <f>EnergyDemand__2_18[[#This Row],[Demand]]*EnergyDemand__2_18[[#This Row],[RRP AUD$]]</f>
        <v>16127746.118034372</v>
      </c>
      <c r="P968" s="57">
        <f>IF(EnergyDemand__2_18[[#This Row],[School Day]]="Y",EnergyDemand__2_18[[#This Row],[Demand]],NA())</f>
        <v>135619.94</v>
      </c>
      <c r="Q968" s="57" t="e">
        <f>IF(EnergyDemand__2_18[[#This Row],[School Day]]="N",EnergyDemand__2_18[[#This Row],[Demand]],NA())</f>
        <v>#N/A</v>
      </c>
      <c r="R968" s="57" t="e">
        <f>IF(EnergyDemand__2_18[[#This Row],[Holiday]]="Y",EnergyDemand__2_18[[#This Row],[Demand]],NA())</f>
        <v>#N/A</v>
      </c>
      <c r="S968" s="57">
        <f>IF(AND( EnergyDemand__2_18[[#This Row],[Holiday]]="N", EnergyDemand__2_18[[#This Row],[Day ]] &lt;&gt; "Saturday", EnergyDemand__2_18[[#This Row],[Day ]] &lt;&gt; "Sunday"),EnergyDemand__2_18[[#This Row],[Demand]],NA())</f>
        <v>135619.94</v>
      </c>
    </row>
    <row r="969" spans="1:19" x14ac:dyDescent="0.3">
      <c r="A969" s="3">
        <v>42972</v>
      </c>
      <c r="B969" s="3" t="str">
        <f t="shared" si="15"/>
        <v>Q3-2017</v>
      </c>
      <c r="C969" t="s">
        <v>16</v>
      </c>
      <c r="D969">
        <v>35</v>
      </c>
      <c r="E969" t="s">
        <v>4</v>
      </c>
      <c r="F969">
        <v>2017</v>
      </c>
      <c r="G969">
        <v>4.9000000000000004</v>
      </c>
      <c r="H969">
        <v>15</v>
      </c>
      <c r="I969">
        <v>13.3</v>
      </c>
      <c r="J969">
        <v>0.6</v>
      </c>
      <c r="K969" t="s">
        <v>22</v>
      </c>
      <c r="L969" t="s">
        <v>21</v>
      </c>
      <c r="M969" s="2">
        <v>133666.57500000001</v>
      </c>
      <c r="N969" s="4">
        <v>120.1723289</v>
      </c>
      <c r="O969" s="5">
        <f>EnergyDemand__2_18[[#This Row],[Demand]]*EnergyDemand__2_18[[#This Row],[RRP AUD$]]</f>
        <v>16063023.613836518</v>
      </c>
      <c r="P969" s="57">
        <f>IF(EnergyDemand__2_18[[#This Row],[School Day]]="Y",EnergyDemand__2_18[[#This Row],[Demand]],NA())</f>
        <v>133666.57500000001</v>
      </c>
      <c r="Q969" s="57" t="e">
        <f>IF(EnergyDemand__2_18[[#This Row],[School Day]]="N",EnergyDemand__2_18[[#This Row],[Demand]],NA())</f>
        <v>#N/A</v>
      </c>
      <c r="R969" s="57" t="e">
        <f>IF(EnergyDemand__2_18[[#This Row],[Holiday]]="Y",EnergyDemand__2_18[[#This Row],[Demand]],NA())</f>
        <v>#N/A</v>
      </c>
      <c r="S969" s="57">
        <f>IF(AND( EnergyDemand__2_18[[#This Row],[Holiday]]="N", EnergyDemand__2_18[[#This Row],[Day ]] &lt;&gt; "Saturday", EnergyDemand__2_18[[#This Row],[Day ]] &lt;&gt; "Sunday"),EnergyDemand__2_18[[#This Row],[Demand]],NA())</f>
        <v>133666.57500000001</v>
      </c>
    </row>
    <row r="970" spans="1:19" x14ac:dyDescent="0.3">
      <c r="A970" s="3">
        <v>42973</v>
      </c>
      <c r="B970" s="3" t="str">
        <f t="shared" si="15"/>
        <v>Q3-2017</v>
      </c>
      <c r="C970" t="s">
        <v>16</v>
      </c>
      <c r="D970">
        <v>35</v>
      </c>
      <c r="E970" t="s">
        <v>5</v>
      </c>
      <c r="F970">
        <v>2017</v>
      </c>
      <c r="G970">
        <v>9.9</v>
      </c>
      <c r="H970">
        <v>15.3</v>
      </c>
      <c r="I970">
        <v>8.5</v>
      </c>
      <c r="J970">
        <v>0</v>
      </c>
      <c r="K970" t="s">
        <v>22</v>
      </c>
      <c r="L970" t="s">
        <v>21</v>
      </c>
      <c r="M970" s="2">
        <v>117444.1</v>
      </c>
      <c r="N970" s="4">
        <v>93.657541890000005</v>
      </c>
      <c r="O970" s="5">
        <f>EnergyDemand__2_18[[#This Row],[Demand]]*EnergyDemand__2_18[[#This Row],[RRP AUD$]]</f>
        <v>10999525.715483351</v>
      </c>
      <c r="P970" s="57">
        <f>IF(EnergyDemand__2_18[[#This Row],[School Day]]="Y",EnergyDemand__2_18[[#This Row],[Demand]],NA())</f>
        <v>117444.1</v>
      </c>
      <c r="Q970" s="57" t="e">
        <f>IF(EnergyDemand__2_18[[#This Row],[School Day]]="N",EnergyDemand__2_18[[#This Row],[Demand]],NA())</f>
        <v>#N/A</v>
      </c>
      <c r="R970" s="57" t="e">
        <f>IF(EnergyDemand__2_18[[#This Row],[Holiday]]="Y",EnergyDemand__2_18[[#This Row],[Demand]],NA())</f>
        <v>#N/A</v>
      </c>
      <c r="S9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71" spans="1:19" x14ac:dyDescent="0.3">
      <c r="A971" s="3">
        <v>42974</v>
      </c>
      <c r="B971" s="3" t="str">
        <f t="shared" si="15"/>
        <v>Q3-2017</v>
      </c>
      <c r="C971" t="s">
        <v>16</v>
      </c>
      <c r="D971">
        <v>35</v>
      </c>
      <c r="E971" t="s">
        <v>6</v>
      </c>
      <c r="F971">
        <v>2017</v>
      </c>
      <c r="G971">
        <v>5.8</v>
      </c>
      <c r="H971">
        <v>10.7</v>
      </c>
      <c r="I971">
        <v>11.8</v>
      </c>
      <c r="J971">
        <v>7.8</v>
      </c>
      <c r="K971" t="s">
        <v>22</v>
      </c>
      <c r="L971" t="s">
        <v>21</v>
      </c>
      <c r="M971" s="2">
        <v>115177.935</v>
      </c>
      <c r="N971" s="4">
        <v>93.117477789999995</v>
      </c>
      <c r="O971" s="5">
        <f>EnergyDemand__2_18[[#This Row],[Demand]]*EnergyDemand__2_18[[#This Row],[RRP AUD$]]</f>
        <v>10725078.804260563</v>
      </c>
      <c r="P971" s="57">
        <f>IF(EnergyDemand__2_18[[#This Row],[School Day]]="Y",EnergyDemand__2_18[[#This Row],[Demand]],NA())</f>
        <v>115177.935</v>
      </c>
      <c r="Q971" s="57" t="e">
        <f>IF(EnergyDemand__2_18[[#This Row],[School Day]]="N",EnergyDemand__2_18[[#This Row],[Demand]],NA())</f>
        <v>#N/A</v>
      </c>
      <c r="R971" s="57" t="e">
        <f>IF(EnergyDemand__2_18[[#This Row],[Holiday]]="Y",EnergyDemand__2_18[[#This Row],[Demand]],NA())</f>
        <v>#N/A</v>
      </c>
      <c r="S9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72" spans="1:19" x14ac:dyDescent="0.3">
      <c r="A972" s="3">
        <v>42975</v>
      </c>
      <c r="B972" s="3" t="str">
        <f t="shared" si="15"/>
        <v>Q3-2017</v>
      </c>
      <c r="C972" t="s">
        <v>16</v>
      </c>
      <c r="D972">
        <v>36</v>
      </c>
      <c r="E972" t="s">
        <v>7</v>
      </c>
      <c r="F972">
        <v>2017</v>
      </c>
      <c r="G972">
        <v>5.8</v>
      </c>
      <c r="H972">
        <v>11.8</v>
      </c>
      <c r="I972">
        <v>14.6</v>
      </c>
      <c r="J972">
        <v>0.6</v>
      </c>
      <c r="K972" t="s">
        <v>22</v>
      </c>
      <c r="L972" t="s">
        <v>21</v>
      </c>
      <c r="M972" s="2">
        <v>139414.495</v>
      </c>
      <c r="N972" s="4">
        <v>163.40926049999999</v>
      </c>
      <c r="O972" s="5">
        <f>EnergyDemand__2_18[[#This Row],[Demand]]*EnergyDemand__2_18[[#This Row],[RRP AUD$]]</f>
        <v>22781619.530930944</v>
      </c>
      <c r="P972" s="57">
        <f>IF(EnergyDemand__2_18[[#This Row],[School Day]]="Y",EnergyDemand__2_18[[#This Row],[Demand]],NA())</f>
        <v>139414.495</v>
      </c>
      <c r="Q972" s="57" t="e">
        <f>IF(EnergyDemand__2_18[[#This Row],[School Day]]="N",EnergyDemand__2_18[[#This Row],[Demand]],NA())</f>
        <v>#N/A</v>
      </c>
      <c r="R972" s="57" t="e">
        <f>IF(EnergyDemand__2_18[[#This Row],[Holiday]]="Y",EnergyDemand__2_18[[#This Row],[Demand]],NA())</f>
        <v>#N/A</v>
      </c>
      <c r="S972" s="57">
        <f>IF(AND( EnergyDemand__2_18[[#This Row],[Holiday]]="N", EnergyDemand__2_18[[#This Row],[Day ]] &lt;&gt; "Saturday", EnergyDemand__2_18[[#This Row],[Day ]] &lt;&gt; "Sunday"),EnergyDemand__2_18[[#This Row],[Demand]],NA())</f>
        <v>139414.495</v>
      </c>
    </row>
    <row r="973" spans="1:19" x14ac:dyDescent="0.3">
      <c r="A973" s="3">
        <v>42976</v>
      </c>
      <c r="B973" s="3" t="str">
        <f t="shared" si="15"/>
        <v>Q3-2017</v>
      </c>
      <c r="C973" t="s">
        <v>16</v>
      </c>
      <c r="D973">
        <v>36</v>
      </c>
      <c r="E973" t="s">
        <v>8</v>
      </c>
      <c r="F973">
        <v>2017</v>
      </c>
      <c r="G973">
        <v>5.4</v>
      </c>
      <c r="H973">
        <v>12.9</v>
      </c>
      <c r="I973">
        <v>9.1</v>
      </c>
      <c r="J973">
        <v>0</v>
      </c>
      <c r="K973" t="s">
        <v>22</v>
      </c>
      <c r="L973" t="s">
        <v>21</v>
      </c>
      <c r="M973" s="2">
        <v>139814.04</v>
      </c>
      <c r="N973" s="4">
        <v>143.84804</v>
      </c>
      <c r="O973" s="5">
        <f>EnergyDemand__2_18[[#This Row],[Demand]]*EnergyDemand__2_18[[#This Row],[RRP AUD$]]</f>
        <v>20111975.618481603</v>
      </c>
      <c r="P973" s="57">
        <f>IF(EnergyDemand__2_18[[#This Row],[School Day]]="Y",EnergyDemand__2_18[[#This Row],[Demand]],NA())</f>
        <v>139814.04</v>
      </c>
      <c r="Q973" s="57" t="e">
        <f>IF(EnergyDemand__2_18[[#This Row],[School Day]]="N",EnergyDemand__2_18[[#This Row],[Demand]],NA())</f>
        <v>#N/A</v>
      </c>
      <c r="R973" s="57" t="e">
        <f>IF(EnergyDemand__2_18[[#This Row],[Holiday]]="Y",EnergyDemand__2_18[[#This Row],[Demand]],NA())</f>
        <v>#N/A</v>
      </c>
      <c r="S973" s="57">
        <f>IF(AND( EnergyDemand__2_18[[#This Row],[Holiday]]="N", EnergyDemand__2_18[[#This Row],[Day ]] &lt;&gt; "Saturday", EnergyDemand__2_18[[#This Row],[Day ]] &lt;&gt; "Sunday"),EnergyDemand__2_18[[#This Row],[Demand]],NA())</f>
        <v>139814.04</v>
      </c>
    </row>
    <row r="974" spans="1:19" x14ac:dyDescent="0.3">
      <c r="A974" s="3">
        <v>42977</v>
      </c>
      <c r="B974" s="3" t="str">
        <f t="shared" si="15"/>
        <v>Q3-2017</v>
      </c>
      <c r="C974" t="s">
        <v>16</v>
      </c>
      <c r="D974">
        <v>36</v>
      </c>
      <c r="E974" t="s">
        <v>9</v>
      </c>
      <c r="F974">
        <v>2017</v>
      </c>
      <c r="G974">
        <v>7.7</v>
      </c>
      <c r="H974">
        <v>13.8</v>
      </c>
      <c r="I974">
        <v>12.3</v>
      </c>
      <c r="J974">
        <v>0.6</v>
      </c>
      <c r="K974" t="s">
        <v>22</v>
      </c>
      <c r="L974" t="s">
        <v>21</v>
      </c>
      <c r="M974" s="2">
        <v>137513.465</v>
      </c>
      <c r="N974" s="4">
        <v>118.29507649999999</v>
      </c>
      <c r="O974" s="5">
        <f>EnergyDemand__2_18[[#This Row],[Demand]]*EnergyDemand__2_18[[#This Row],[RRP AUD$]]</f>
        <v>16267165.861955071</v>
      </c>
      <c r="P974" s="57">
        <f>IF(EnergyDemand__2_18[[#This Row],[School Day]]="Y",EnergyDemand__2_18[[#This Row],[Demand]],NA())</f>
        <v>137513.465</v>
      </c>
      <c r="Q974" s="57" t="e">
        <f>IF(EnergyDemand__2_18[[#This Row],[School Day]]="N",EnergyDemand__2_18[[#This Row],[Demand]],NA())</f>
        <v>#N/A</v>
      </c>
      <c r="R974" s="57" t="e">
        <f>IF(EnergyDemand__2_18[[#This Row],[Holiday]]="Y",EnergyDemand__2_18[[#This Row],[Demand]],NA())</f>
        <v>#N/A</v>
      </c>
      <c r="S974" s="57">
        <f>IF(AND( EnergyDemand__2_18[[#This Row],[Holiday]]="N", EnergyDemand__2_18[[#This Row],[Day ]] &lt;&gt; "Saturday", EnergyDemand__2_18[[#This Row],[Day ]] &lt;&gt; "Sunday"),EnergyDemand__2_18[[#This Row],[Demand]],NA())</f>
        <v>137513.465</v>
      </c>
    </row>
    <row r="975" spans="1:19" x14ac:dyDescent="0.3">
      <c r="A975" s="3">
        <v>42978</v>
      </c>
      <c r="B975" s="3" t="str">
        <f t="shared" si="15"/>
        <v>Q3-2017</v>
      </c>
      <c r="C975" t="s">
        <v>16</v>
      </c>
      <c r="D975">
        <v>36</v>
      </c>
      <c r="E975" t="s">
        <v>3</v>
      </c>
      <c r="F975">
        <v>2017</v>
      </c>
      <c r="G975">
        <v>4</v>
      </c>
      <c r="H975">
        <v>16.7</v>
      </c>
      <c r="I975">
        <v>15.9</v>
      </c>
      <c r="J975">
        <v>0.2</v>
      </c>
      <c r="K975" t="s">
        <v>22</v>
      </c>
      <c r="L975" t="s">
        <v>21</v>
      </c>
      <c r="M975" s="2">
        <v>133982.255</v>
      </c>
      <c r="N975" s="4">
        <v>115.4257008</v>
      </c>
      <c r="O975" s="5">
        <f>EnergyDemand__2_18[[#This Row],[Demand]]*EnergyDemand__2_18[[#This Row],[RRP AUD$]]</f>
        <v>15464995.678139305</v>
      </c>
      <c r="P975" s="57">
        <f>IF(EnergyDemand__2_18[[#This Row],[School Day]]="Y",EnergyDemand__2_18[[#This Row],[Demand]],NA())</f>
        <v>133982.255</v>
      </c>
      <c r="Q975" s="57" t="e">
        <f>IF(EnergyDemand__2_18[[#This Row],[School Day]]="N",EnergyDemand__2_18[[#This Row],[Demand]],NA())</f>
        <v>#N/A</v>
      </c>
      <c r="R975" s="57" t="e">
        <f>IF(EnergyDemand__2_18[[#This Row],[Holiday]]="Y",EnergyDemand__2_18[[#This Row],[Demand]],NA())</f>
        <v>#N/A</v>
      </c>
      <c r="S975" s="57">
        <f>IF(AND( EnergyDemand__2_18[[#This Row],[Holiday]]="N", EnergyDemand__2_18[[#This Row],[Day ]] &lt;&gt; "Saturday", EnergyDemand__2_18[[#This Row],[Day ]] &lt;&gt; "Sunday"),EnergyDemand__2_18[[#This Row],[Demand]],NA())</f>
        <v>133982.255</v>
      </c>
    </row>
    <row r="976" spans="1:19" x14ac:dyDescent="0.3">
      <c r="A976" s="3">
        <v>42979</v>
      </c>
      <c r="B976" s="3" t="str">
        <f t="shared" si="15"/>
        <v>Q3-2017</v>
      </c>
      <c r="C976" t="s">
        <v>17</v>
      </c>
      <c r="D976">
        <v>36</v>
      </c>
      <c r="E976" t="s">
        <v>4</v>
      </c>
      <c r="F976">
        <v>2017</v>
      </c>
      <c r="G976">
        <v>3.7</v>
      </c>
      <c r="H976">
        <v>17</v>
      </c>
      <c r="I976">
        <v>14.4</v>
      </c>
      <c r="J976">
        <v>0</v>
      </c>
      <c r="K976" t="s">
        <v>22</v>
      </c>
      <c r="L976" t="s">
        <v>21</v>
      </c>
      <c r="M976" s="2">
        <v>128707.425</v>
      </c>
      <c r="N976" s="4">
        <v>102.27816319999999</v>
      </c>
      <c r="O976" s="5">
        <f>EnergyDemand__2_18[[#This Row],[Demand]]*EnergyDemand__2_18[[#This Row],[RRP AUD$]]</f>
        <v>13163959.019201759</v>
      </c>
      <c r="P976" s="57">
        <f>IF(EnergyDemand__2_18[[#This Row],[School Day]]="Y",EnergyDemand__2_18[[#This Row],[Demand]],NA())</f>
        <v>128707.425</v>
      </c>
      <c r="Q976" s="57" t="e">
        <f>IF(EnergyDemand__2_18[[#This Row],[School Day]]="N",EnergyDemand__2_18[[#This Row],[Demand]],NA())</f>
        <v>#N/A</v>
      </c>
      <c r="R976" s="57" t="e">
        <f>IF(EnergyDemand__2_18[[#This Row],[Holiday]]="Y",EnergyDemand__2_18[[#This Row],[Demand]],NA())</f>
        <v>#N/A</v>
      </c>
      <c r="S976" s="57">
        <f>IF(AND( EnergyDemand__2_18[[#This Row],[Holiday]]="N", EnergyDemand__2_18[[#This Row],[Day ]] &lt;&gt; "Saturday", EnergyDemand__2_18[[#This Row],[Day ]] &lt;&gt; "Sunday"),EnergyDemand__2_18[[#This Row],[Demand]],NA())</f>
        <v>128707.425</v>
      </c>
    </row>
    <row r="977" spans="1:19" x14ac:dyDescent="0.3">
      <c r="A977" s="3">
        <v>42980</v>
      </c>
      <c r="B977" s="3" t="str">
        <f t="shared" si="15"/>
        <v>Q3-2017</v>
      </c>
      <c r="C977" t="s">
        <v>17</v>
      </c>
      <c r="D977">
        <v>36</v>
      </c>
      <c r="E977" t="s">
        <v>5</v>
      </c>
      <c r="F977">
        <v>2017</v>
      </c>
      <c r="G977">
        <v>7.3</v>
      </c>
      <c r="H977">
        <v>18.399999999999999</v>
      </c>
      <c r="I977">
        <v>6.3</v>
      </c>
      <c r="J977">
        <v>0</v>
      </c>
      <c r="K977" t="s">
        <v>22</v>
      </c>
      <c r="L977" t="s">
        <v>21</v>
      </c>
      <c r="M977" s="2">
        <v>114098.11500000001</v>
      </c>
      <c r="N977" s="4">
        <v>89.329916780000005</v>
      </c>
      <c r="O977" s="5">
        <f>EnergyDemand__2_18[[#This Row],[Demand]]*EnergyDemand__2_18[[#This Row],[RRP AUD$]]</f>
        <v>10192375.11770487</v>
      </c>
      <c r="P977" s="57">
        <f>IF(EnergyDemand__2_18[[#This Row],[School Day]]="Y",EnergyDemand__2_18[[#This Row],[Demand]],NA())</f>
        <v>114098.11500000001</v>
      </c>
      <c r="Q977" s="57" t="e">
        <f>IF(EnergyDemand__2_18[[#This Row],[School Day]]="N",EnergyDemand__2_18[[#This Row],[Demand]],NA())</f>
        <v>#N/A</v>
      </c>
      <c r="R977" s="57" t="e">
        <f>IF(EnergyDemand__2_18[[#This Row],[Holiday]]="Y",EnergyDemand__2_18[[#This Row],[Demand]],NA())</f>
        <v>#N/A</v>
      </c>
      <c r="S9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78" spans="1:19" x14ac:dyDescent="0.3">
      <c r="A978" s="3">
        <v>42981</v>
      </c>
      <c r="B978" s="3" t="str">
        <f t="shared" si="15"/>
        <v>Q3-2017</v>
      </c>
      <c r="C978" t="s">
        <v>17</v>
      </c>
      <c r="D978">
        <v>36</v>
      </c>
      <c r="E978" t="s">
        <v>6</v>
      </c>
      <c r="F978">
        <v>2017</v>
      </c>
      <c r="G978">
        <v>13.4</v>
      </c>
      <c r="H978">
        <v>17.2</v>
      </c>
      <c r="I978">
        <v>6.3</v>
      </c>
      <c r="J978">
        <v>0</v>
      </c>
      <c r="K978" t="s">
        <v>22</v>
      </c>
      <c r="L978" t="s">
        <v>21</v>
      </c>
      <c r="M978" s="2">
        <v>103964.33</v>
      </c>
      <c r="N978" s="4">
        <v>67.073127529999994</v>
      </c>
      <c r="O978" s="5">
        <f>EnergyDemand__2_18[[#This Row],[Demand]]*EnergyDemand__2_18[[#This Row],[RRP AUD$]]</f>
        <v>6973212.7646610048</v>
      </c>
      <c r="P978" s="57">
        <f>IF(EnergyDemand__2_18[[#This Row],[School Day]]="Y",EnergyDemand__2_18[[#This Row],[Demand]],NA())</f>
        <v>103964.33</v>
      </c>
      <c r="Q978" s="57" t="e">
        <f>IF(EnergyDemand__2_18[[#This Row],[School Day]]="N",EnergyDemand__2_18[[#This Row],[Demand]],NA())</f>
        <v>#N/A</v>
      </c>
      <c r="R978" s="57" t="e">
        <f>IF(EnergyDemand__2_18[[#This Row],[Holiday]]="Y",EnergyDemand__2_18[[#This Row],[Demand]],NA())</f>
        <v>#N/A</v>
      </c>
      <c r="S9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79" spans="1:19" x14ac:dyDescent="0.3">
      <c r="A979" s="3">
        <v>42982</v>
      </c>
      <c r="B979" s="3" t="str">
        <f t="shared" si="15"/>
        <v>Q3-2017</v>
      </c>
      <c r="C979" t="s">
        <v>17</v>
      </c>
      <c r="D979">
        <v>37</v>
      </c>
      <c r="E979" t="s">
        <v>7</v>
      </c>
      <c r="F979">
        <v>2017</v>
      </c>
      <c r="G979">
        <v>8.8000000000000007</v>
      </c>
      <c r="H979">
        <v>13.7</v>
      </c>
      <c r="I979">
        <v>13.4</v>
      </c>
      <c r="J979">
        <v>0.4</v>
      </c>
      <c r="K979" t="s">
        <v>22</v>
      </c>
      <c r="L979" t="s">
        <v>21</v>
      </c>
      <c r="M979" s="2">
        <v>128001.05499999999</v>
      </c>
      <c r="N979" s="4">
        <v>93.826620980000001</v>
      </c>
      <c r="O979" s="5">
        <f>EnergyDemand__2_18[[#This Row],[Demand]]*EnergyDemand__2_18[[#This Row],[RRP AUD$]]</f>
        <v>12009906.472525133</v>
      </c>
      <c r="P979" s="57">
        <f>IF(EnergyDemand__2_18[[#This Row],[School Day]]="Y",EnergyDemand__2_18[[#This Row],[Demand]],NA())</f>
        <v>128001.05499999999</v>
      </c>
      <c r="Q979" s="57" t="e">
        <f>IF(EnergyDemand__2_18[[#This Row],[School Day]]="N",EnergyDemand__2_18[[#This Row],[Demand]],NA())</f>
        <v>#N/A</v>
      </c>
      <c r="R979" s="57" t="e">
        <f>IF(EnergyDemand__2_18[[#This Row],[Holiday]]="Y",EnergyDemand__2_18[[#This Row],[Demand]],NA())</f>
        <v>#N/A</v>
      </c>
      <c r="S979" s="57">
        <f>IF(AND( EnergyDemand__2_18[[#This Row],[Holiday]]="N", EnergyDemand__2_18[[#This Row],[Day ]] &lt;&gt; "Saturday", EnergyDemand__2_18[[#This Row],[Day ]] &lt;&gt; "Sunday"),EnergyDemand__2_18[[#This Row],[Demand]],NA())</f>
        <v>128001.05499999999</v>
      </c>
    </row>
    <row r="980" spans="1:19" x14ac:dyDescent="0.3">
      <c r="A980" s="3">
        <v>42983</v>
      </c>
      <c r="B980" s="3" t="str">
        <f t="shared" si="15"/>
        <v>Q3-2017</v>
      </c>
      <c r="C980" t="s">
        <v>17</v>
      </c>
      <c r="D980">
        <v>37</v>
      </c>
      <c r="E980" t="s">
        <v>8</v>
      </c>
      <c r="F980">
        <v>2017</v>
      </c>
      <c r="G980">
        <v>6.5</v>
      </c>
      <c r="H980">
        <v>13.3</v>
      </c>
      <c r="I980">
        <v>11</v>
      </c>
      <c r="J980">
        <v>0.2</v>
      </c>
      <c r="K980" t="s">
        <v>22</v>
      </c>
      <c r="L980" t="s">
        <v>21</v>
      </c>
      <c r="M980" s="2">
        <v>137696.67000000001</v>
      </c>
      <c r="N980" s="4">
        <v>95.602018139999998</v>
      </c>
      <c r="O980" s="5">
        <f>EnergyDemand__2_18[[#This Row],[Demand]]*EnergyDemand__2_18[[#This Row],[RRP AUD$]]</f>
        <v>13164079.543157594</v>
      </c>
      <c r="P980" s="57">
        <f>IF(EnergyDemand__2_18[[#This Row],[School Day]]="Y",EnergyDemand__2_18[[#This Row],[Demand]],NA())</f>
        <v>137696.67000000001</v>
      </c>
      <c r="Q980" s="57" t="e">
        <f>IF(EnergyDemand__2_18[[#This Row],[School Day]]="N",EnergyDemand__2_18[[#This Row],[Demand]],NA())</f>
        <v>#N/A</v>
      </c>
      <c r="R980" s="57" t="e">
        <f>IF(EnergyDemand__2_18[[#This Row],[Holiday]]="Y",EnergyDemand__2_18[[#This Row],[Demand]],NA())</f>
        <v>#N/A</v>
      </c>
      <c r="S980" s="57">
        <f>IF(AND( EnergyDemand__2_18[[#This Row],[Holiday]]="N", EnergyDemand__2_18[[#This Row],[Day ]] &lt;&gt; "Saturday", EnergyDemand__2_18[[#This Row],[Day ]] &lt;&gt; "Sunday"),EnergyDemand__2_18[[#This Row],[Demand]],NA())</f>
        <v>137696.67000000001</v>
      </c>
    </row>
    <row r="981" spans="1:19" x14ac:dyDescent="0.3">
      <c r="A981" s="3">
        <v>42984</v>
      </c>
      <c r="B981" s="3" t="str">
        <f t="shared" si="15"/>
        <v>Q3-2017</v>
      </c>
      <c r="C981" t="s">
        <v>17</v>
      </c>
      <c r="D981">
        <v>37</v>
      </c>
      <c r="E981" t="s">
        <v>9</v>
      </c>
      <c r="F981">
        <v>2017</v>
      </c>
      <c r="G981">
        <v>6.7</v>
      </c>
      <c r="H981">
        <v>15.1</v>
      </c>
      <c r="I981">
        <v>11</v>
      </c>
      <c r="J981">
        <v>4.8</v>
      </c>
      <c r="K981" t="s">
        <v>22</v>
      </c>
      <c r="L981" t="s">
        <v>21</v>
      </c>
      <c r="M981" s="2">
        <v>134819.94500000001</v>
      </c>
      <c r="N981" s="4">
        <v>101.0173763</v>
      </c>
      <c r="O981" s="5">
        <f>EnergyDemand__2_18[[#This Row],[Demand]]*EnergyDemand__2_18[[#This Row],[RRP AUD$]]</f>
        <v>13619157.116810303</v>
      </c>
      <c r="P981" s="57">
        <f>IF(EnergyDemand__2_18[[#This Row],[School Day]]="Y",EnergyDemand__2_18[[#This Row],[Demand]],NA())</f>
        <v>134819.94500000001</v>
      </c>
      <c r="Q981" s="57" t="e">
        <f>IF(EnergyDemand__2_18[[#This Row],[School Day]]="N",EnergyDemand__2_18[[#This Row],[Demand]],NA())</f>
        <v>#N/A</v>
      </c>
      <c r="R981" s="57" t="e">
        <f>IF(EnergyDemand__2_18[[#This Row],[Holiday]]="Y",EnergyDemand__2_18[[#This Row],[Demand]],NA())</f>
        <v>#N/A</v>
      </c>
      <c r="S981" s="57">
        <f>IF(AND( EnergyDemand__2_18[[#This Row],[Holiday]]="N", EnergyDemand__2_18[[#This Row],[Day ]] &lt;&gt; "Saturday", EnergyDemand__2_18[[#This Row],[Day ]] &lt;&gt; "Sunday"),EnergyDemand__2_18[[#This Row],[Demand]],NA())</f>
        <v>134819.94500000001</v>
      </c>
    </row>
    <row r="982" spans="1:19" x14ac:dyDescent="0.3">
      <c r="A982" s="3">
        <v>42985</v>
      </c>
      <c r="B982" s="3" t="str">
        <f t="shared" si="15"/>
        <v>Q3-2017</v>
      </c>
      <c r="C982" t="s">
        <v>17</v>
      </c>
      <c r="D982">
        <v>37</v>
      </c>
      <c r="E982" t="s">
        <v>3</v>
      </c>
      <c r="F982">
        <v>2017</v>
      </c>
      <c r="G982">
        <v>7.9</v>
      </c>
      <c r="H982">
        <v>15.2</v>
      </c>
      <c r="I982">
        <v>9.5</v>
      </c>
      <c r="J982">
        <v>0.8</v>
      </c>
      <c r="K982" t="s">
        <v>22</v>
      </c>
      <c r="L982" t="s">
        <v>21</v>
      </c>
      <c r="M982" s="2">
        <v>133405.72</v>
      </c>
      <c r="N982" s="4">
        <v>93.025254910000001</v>
      </c>
      <c r="O982" s="5">
        <f>EnergyDemand__2_18[[#This Row],[Demand]]*EnergyDemand__2_18[[#This Row],[RRP AUD$]]</f>
        <v>12410101.109452086</v>
      </c>
      <c r="P982" s="57">
        <f>IF(EnergyDemand__2_18[[#This Row],[School Day]]="Y",EnergyDemand__2_18[[#This Row],[Demand]],NA())</f>
        <v>133405.72</v>
      </c>
      <c r="Q982" s="57" t="e">
        <f>IF(EnergyDemand__2_18[[#This Row],[School Day]]="N",EnergyDemand__2_18[[#This Row],[Demand]],NA())</f>
        <v>#N/A</v>
      </c>
      <c r="R982" s="57" t="e">
        <f>IF(EnergyDemand__2_18[[#This Row],[Holiday]]="Y",EnergyDemand__2_18[[#This Row],[Demand]],NA())</f>
        <v>#N/A</v>
      </c>
      <c r="S982" s="57">
        <f>IF(AND( EnergyDemand__2_18[[#This Row],[Holiday]]="N", EnergyDemand__2_18[[#This Row],[Day ]] &lt;&gt; "Saturday", EnergyDemand__2_18[[#This Row],[Day ]] &lt;&gt; "Sunday"),EnergyDemand__2_18[[#This Row],[Demand]],NA())</f>
        <v>133405.72</v>
      </c>
    </row>
    <row r="983" spans="1:19" x14ac:dyDescent="0.3">
      <c r="A983" s="3">
        <v>42986</v>
      </c>
      <c r="B983" s="3" t="str">
        <f t="shared" si="15"/>
        <v>Q3-2017</v>
      </c>
      <c r="C983" t="s">
        <v>17</v>
      </c>
      <c r="D983">
        <v>37</v>
      </c>
      <c r="E983" t="s">
        <v>4</v>
      </c>
      <c r="F983">
        <v>2017</v>
      </c>
      <c r="G983">
        <v>8</v>
      </c>
      <c r="H983">
        <v>13.5</v>
      </c>
      <c r="I983">
        <v>13.1</v>
      </c>
      <c r="J983">
        <v>3.2</v>
      </c>
      <c r="K983" t="s">
        <v>22</v>
      </c>
      <c r="L983" t="s">
        <v>21</v>
      </c>
      <c r="M983" s="2">
        <v>132543.1</v>
      </c>
      <c r="N983" s="4">
        <v>102.4160808</v>
      </c>
      <c r="O983" s="5">
        <f>EnergyDemand__2_18[[#This Row],[Demand]]*EnergyDemand__2_18[[#This Row],[RRP AUD$]]</f>
        <v>13574544.839082481</v>
      </c>
      <c r="P983" s="57">
        <f>IF(EnergyDemand__2_18[[#This Row],[School Day]]="Y",EnergyDemand__2_18[[#This Row],[Demand]],NA())</f>
        <v>132543.1</v>
      </c>
      <c r="Q983" s="57" t="e">
        <f>IF(EnergyDemand__2_18[[#This Row],[School Day]]="N",EnergyDemand__2_18[[#This Row],[Demand]],NA())</f>
        <v>#N/A</v>
      </c>
      <c r="R983" s="57" t="e">
        <f>IF(EnergyDemand__2_18[[#This Row],[Holiday]]="Y",EnergyDemand__2_18[[#This Row],[Demand]],NA())</f>
        <v>#N/A</v>
      </c>
      <c r="S983" s="57">
        <f>IF(AND( EnergyDemand__2_18[[#This Row],[Holiday]]="N", EnergyDemand__2_18[[#This Row],[Day ]] &lt;&gt; "Saturday", EnergyDemand__2_18[[#This Row],[Day ]] &lt;&gt; "Sunday"),EnergyDemand__2_18[[#This Row],[Demand]],NA())</f>
        <v>132543.1</v>
      </c>
    </row>
    <row r="984" spans="1:19" x14ac:dyDescent="0.3">
      <c r="A984" s="3">
        <v>42987</v>
      </c>
      <c r="B984" s="3" t="str">
        <f t="shared" si="15"/>
        <v>Q3-2017</v>
      </c>
      <c r="C984" t="s">
        <v>17</v>
      </c>
      <c r="D984">
        <v>37</v>
      </c>
      <c r="E984" t="s">
        <v>5</v>
      </c>
      <c r="F984">
        <v>2017</v>
      </c>
      <c r="G984">
        <v>7.1</v>
      </c>
      <c r="H984">
        <v>14.9</v>
      </c>
      <c r="I984">
        <v>15.9</v>
      </c>
      <c r="J984">
        <v>1.2</v>
      </c>
      <c r="K984" t="s">
        <v>22</v>
      </c>
      <c r="L984" t="s">
        <v>21</v>
      </c>
      <c r="M984" s="2">
        <v>120454.01</v>
      </c>
      <c r="N984" s="4">
        <v>96.910244129999995</v>
      </c>
      <c r="O984" s="5">
        <f>EnergyDemand__2_18[[#This Row],[Demand]]*EnergyDemand__2_18[[#This Row],[RRP AUD$]]</f>
        <v>11673227.515537459</v>
      </c>
      <c r="P984" s="57">
        <f>IF(EnergyDemand__2_18[[#This Row],[School Day]]="Y",EnergyDemand__2_18[[#This Row],[Demand]],NA())</f>
        <v>120454.01</v>
      </c>
      <c r="Q984" s="57" t="e">
        <f>IF(EnergyDemand__2_18[[#This Row],[School Day]]="N",EnergyDemand__2_18[[#This Row],[Demand]],NA())</f>
        <v>#N/A</v>
      </c>
      <c r="R984" s="57" t="e">
        <f>IF(EnergyDemand__2_18[[#This Row],[Holiday]]="Y",EnergyDemand__2_18[[#This Row],[Demand]],NA())</f>
        <v>#N/A</v>
      </c>
      <c r="S9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85" spans="1:19" x14ac:dyDescent="0.3">
      <c r="A985" s="3">
        <v>42988</v>
      </c>
      <c r="B985" s="3" t="str">
        <f t="shared" si="15"/>
        <v>Q3-2017</v>
      </c>
      <c r="C985" t="s">
        <v>17</v>
      </c>
      <c r="D985">
        <v>37</v>
      </c>
      <c r="E985" t="s">
        <v>6</v>
      </c>
      <c r="F985">
        <v>2017</v>
      </c>
      <c r="G985">
        <v>5.3</v>
      </c>
      <c r="H985">
        <v>16.100000000000001</v>
      </c>
      <c r="I985">
        <v>12.3</v>
      </c>
      <c r="J985">
        <v>0.2</v>
      </c>
      <c r="K985" t="s">
        <v>22</v>
      </c>
      <c r="L985" t="s">
        <v>21</v>
      </c>
      <c r="M985" s="2">
        <v>114584.065</v>
      </c>
      <c r="N985" s="4">
        <v>91.883909369999998</v>
      </c>
      <c r="O985" s="5">
        <f>EnergyDemand__2_18[[#This Row],[Demand]]*EnergyDemand__2_18[[#This Row],[RRP AUD$]]</f>
        <v>10528431.843706189</v>
      </c>
      <c r="P985" s="57">
        <f>IF(EnergyDemand__2_18[[#This Row],[School Day]]="Y",EnergyDemand__2_18[[#This Row],[Demand]],NA())</f>
        <v>114584.065</v>
      </c>
      <c r="Q985" s="57" t="e">
        <f>IF(EnergyDemand__2_18[[#This Row],[School Day]]="N",EnergyDemand__2_18[[#This Row],[Demand]],NA())</f>
        <v>#N/A</v>
      </c>
      <c r="R985" s="57" t="e">
        <f>IF(EnergyDemand__2_18[[#This Row],[Holiday]]="Y",EnergyDemand__2_18[[#This Row],[Demand]],NA())</f>
        <v>#N/A</v>
      </c>
      <c r="S9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86" spans="1:19" x14ac:dyDescent="0.3">
      <c r="A986" s="3">
        <v>42989</v>
      </c>
      <c r="B986" s="3" t="str">
        <f t="shared" si="15"/>
        <v>Q3-2017</v>
      </c>
      <c r="C986" t="s">
        <v>17</v>
      </c>
      <c r="D986">
        <v>38</v>
      </c>
      <c r="E986" t="s">
        <v>7</v>
      </c>
      <c r="F986">
        <v>2017</v>
      </c>
      <c r="G986">
        <v>8.1</v>
      </c>
      <c r="H986">
        <v>18.100000000000001</v>
      </c>
      <c r="I986">
        <v>7</v>
      </c>
      <c r="J986">
        <v>0</v>
      </c>
      <c r="K986" t="s">
        <v>22</v>
      </c>
      <c r="L986" t="s">
        <v>21</v>
      </c>
      <c r="M986" s="2">
        <v>127169.03</v>
      </c>
      <c r="N986" s="4">
        <v>86.68557783</v>
      </c>
      <c r="O986" s="5">
        <f>EnergyDemand__2_18[[#This Row],[Demand]]*EnergyDemand__2_18[[#This Row],[RRP AUD$]]</f>
        <v>11023720.847630605</v>
      </c>
      <c r="P986" s="57">
        <f>IF(EnergyDemand__2_18[[#This Row],[School Day]]="Y",EnergyDemand__2_18[[#This Row],[Demand]],NA())</f>
        <v>127169.03</v>
      </c>
      <c r="Q986" s="57" t="e">
        <f>IF(EnergyDemand__2_18[[#This Row],[School Day]]="N",EnergyDemand__2_18[[#This Row],[Demand]],NA())</f>
        <v>#N/A</v>
      </c>
      <c r="R986" s="57" t="e">
        <f>IF(EnergyDemand__2_18[[#This Row],[Holiday]]="Y",EnergyDemand__2_18[[#This Row],[Demand]],NA())</f>
        <v>#N/A</v>
      </c>
      <c r="S986" s="57">
        <f>IF(AND( EnergyDemand__2_18[[#This Row],[Holiday]]="N", EnergyDemand__2_18[[#This Row],[Day ]] &lt;&gt; "Saturday", EnergyDemand__2_18[[#This Row],[Day ]] &lt;&gt; "Sunday"),EnergyDemand__2_18[[#This Row],[Demand]],NA())</f>
        <v>127169.03</v>
      </c>
    </row>
    <row r="987" spans="1:19" x14ac:dyDescent="0.3">
      <c r="A987" s="3">
        <v>42990</v>
      </c>
      <c r="B987" s="3" t="str">
        <f t="shared" si="15"/>
        <v>Q3-2017</v>
      </c>
      <c r="C987" t="s">
        <v>17</v>
      </c>
      <c r="D987">
        <v>38</v>
      </c>
      <c r="E987" t="s">
        <v>8</v>
      </c>
      <c r="F987">
        <v>2017</v>
      </c>
      <c r="G987">
        <v>12.2</v>
      </c>
      <c r="H987">
        <v>19.899999999999999</v>
      </c>
      <c r="I987">
        <v>3.5</v>
      </c>
      <c r="J987">
        <v>0.2</v>
      </c>
      <c r="K987" t="s">
        <v>22</v>
      </c>
      <c r="L987" t="s">
        <v>21</v>
      </c>
      <c r="M987" s="2">
        <v>130906.89</v>
      </c>
      <c r="N987" s="4">
        <v>94.772968660000004</v>
      </c>
      <c r="O987" s="5">
        <f>EnergyDemand__2_18[[#This Row],[Demand]]*EnergyDemand__2_18[[#This Row],[RRP AUD$]]</f>
        <v>12406434.583348067</v>
      </c>
      <c r="P987" s="57">
        <f>IF(EnergyDemand__2_18[[#This Row],[School Day]]="Y",EnergyDemand__2_18[[#This Row],[Demand]],NA())</f>
        <v>130906.89</v>
      </c>
      <c r="Q987" s="57" t="e">
        <f>IF(EnergyDemand__2_18[[#This Row],[School Day]]="N",EnergyDemand__2_18[[#This Row],[Demand]],NA())</f>
        <v>#N/A</v>
      </c>
      <c r="R987" s="57" t="e">
        <f>IF(EnergyDemand__2_18[[#This Row],[Holiday]]="Y",EnergyDemand__2_18[[#This Row],[Demand]],NA())</f>
        <v>#N/A</v>
      </c>
      <c r="S987" s="57">
        <f>IF(AND( EnergyDemand__2_18[[#This Row],[Holiday]]="N", EnergyDemand__2_18[[#This Row],[Day ]] &lt;&gt; "Saturday", EnergyDemand__2_18[[#This Row],[Day ]] &lt;&gt; "Sunday"),EnergyDemand__2_18[[#This Row],[Demand]],NA())</f>
        <v>130906.89</v>
      </c>
    </row>
    <row r="988" spans="1:19" x14ac:dyDescent="0.3">
      <c r="A988" s="3">
        <v>42991</v>
      </c>
      <c r="B988" s="3" t="str">
        <f t="shared" si="15"/>
        <v>Q3-2017</v>
      </c>
      <c r="C988" t="s">
        <v>17</v>
      </c>
      <c r="D988">
        <v>38</v>
      </c>
      <c r="E988" t="s">
        <v>9</v>
      </c>
      <c r="F988">
        <v>2017</v>
      </c>
      <c r="G988">
        <v>13.3</v>
      </c>
      <c r="H988">
        <v>16.399999999999999</v>
      </c>
      <c r="I988">
        <v>8.1999999999999993</v>
      </c>
      <c r="J988">
        <v>2</v>
      </c>
      <c r="K988" t="s">
        <v>22</v>
      </c>
      <c r="L988" t="s">
        <v>21</v>
      </c>
      <c r="M988" s="2">
        <v>127192.315</v>
      </c>
      <c r="N988" s="4">
        <v>88.361935939999995</v>
      </c>
      <c r="O988" s="5">
        <f>EnergyDemand__2_18[[#This Row],[Demand]]*EnergyDemand__2_18[[#This Row],[RRP AUD$]]</f>
        <v>11238959.190090301</v>
      </c>
      <c r="P988" s="57">
        <f>IF(EnergyDemand__2_18[[#This Row],[School Day]]="Y",EnergyDemand__2_18[[#This Row],[Demand]],NA())</f>
        <v>127192.315</v>
      </c>
      <c r="Q988" s="57" t="e">
        <f>IF(EnergyDemand__2_18[[#This Row],[School Day]]="N",EnergyDemand__2_18[[#This Row],[Demand]],NA())</f>
        <v>#N/A</v>
      </c>
      <c r="R988" s="57" t="e">
        <f>IF(EnergyDemand__2_18[[#This Row],[Holiday]]="Y",EnergyDemand__2_18[[#This Row],[Demand]],NA())</f>
        <v>#N/A</v>
      </c>
      <c r="S988" s="57">
        <f>IF(AND( EnergyDemand__2_18[[#This Row],[Holiday]]="N", EnergyDemand__2_18[[#This Row],[Day ]] &lt;&gt; "Saturday", EnergyDemand__2_18[[#This Row],[Day ]] &lt;&gt; "Sunday"),EnergyDemand__2_18[[#This Row],[Demand]],NA())</f>
        <v>127192.315</v>
      </c>
    </row>
    <row r="989" spans="1:19" x14ac:dyDescent="0.3">
      <c r="A989" s="3">
        <v>42992</v>
      </c>
      <c r="B989" s="3" t="str">
        <f t="shared" si="15"/>
        <v>Q3-2017</v>
      </c>
      <c r="C989" t="s">
        <v>17</v>
      </c>
      <c r="D989">
        <v>38</v>
      </c>
      <c r="E989" t="s">
        <v>3</v>
      </c>
      <c r="F989">
        <v>2017</v>
      </c>
      <c r="G989">
        <v>5.8</v>
      </c>
      <c r="H989">
        <v>15.3</v>
      </c>
      <c r="I989">
        <v>10.8</v>
      </c>
      <c r="J989">
        <v>1.4</v>
      </c>
      <c r="K989" t="s">
        <v>22</v>
      </c>
      <c r="L989" t="s">
        <v>21</v>
      </c>
      <c r="M989" s="2">
        <v>131986.80499999999</v>
      </c>
      <c r="N989" s="4">
        <v>89.57361118</v>
      </c>
      <c r="O989" s="5">
        <f>EnergyDemand__2_18[[#This Row],[Demand]]*EnergyDemand__2_18[[#This Row],[RRP AUD$]]</f>
        <v>11822534.751960479</v>
      </c>
      <c r="P989" s="57">
        <f>IF(EnergyDemand__2_18[[#This Row],[School Day]]="Y",EnergyDemand__2_18[[#This Row],[Demand]],NA())</f>
        <v>131986.80499999999</v>
      </c>
      <c r="Q989" s="57" t="e">
        <f>IF(EnergyDemand__2_18[[#This Row],[School Day]]="N",EnergyDemand__2_18[[#This Row],[Demand]],NA())</f>
        <v>#N/A</v>
      </c>
      <c r="R989" s="57" t="e">
        <f>IF(EnergyDemand__2_18[[#This Row],[Holiday]]="Y",EnergyDemand__2_18[[#This Row],[Demand]],NA())</f>
        <v>#N/A</v>
      </c>
      <c r="S989" s="57">
        <f>IF(AND( EnergyDemand__2_18[[#This Row],[Holiday]]="N", EnergyDemand__2_18[[#This Row],[Day ]] &lt;&gt; "Saturday", EnergyDemand__2_18[[#This Row],[Day ]] &lt;&gt; "Sunday"),EnergyDemand__2_18[[#This Row],[Demand]],NA())</f>
        <v>131986.80499999999</v>
      </c>
    </row>
    <row r="990" spans="1:19" x14ac:dyDescent="0.3">
      <c r="A990" s="3">
        <v>42993</v>
      </c>
      <c r="B990" s="3" t="str">
        <f t="shared" si="15"/>
        <v>Q3-2017</v>
      </c>
      <c r="C990" t="s">
        <v>17</v>
      </c>
      <c r="D990">
        <v>38</v>
      </c>
      <c r="E990" t="s">
        <v>4</v>
      </c>
      <c r="F990">
        <v>2017</v>
      </c>
      <c r="G990">
        <v>9.6</v>
      </c>
      <c r="H990">
        <v>16.7</v>
      </c>
      <c r="I990">
        <v>7</v>
      </c>
      <c r="J990">
        <v>0</v>
      </c>
      <c r="K990" t="s">
        <v>22</v>
      </c>
      <c r="L990" t="s">
        <v>21</v>
      </c>
      <c r="M990" s="2">
        <v>128761.605</v>
      </c>
      <c r="N990" s="4">
        <v>89.236201120000004</v>
      </c>
      <c r="O990" s="5">
        <f>EnergyDemand__2_18[[#This Row],[Demand]]*EnergyDemand__2_18[[#This Row],[RRP AUD$]]</f>
        <v>11490196.480313998</v>
      </c>
      <c r="P990" s="57">
        <f>IF(EnergyDemand__2_18[[#This Row],[School Day]]="Y",EnergyDemand__2_18[[#This Row],[Demand]],NA())</f>
        <v>128761.605</v>
      </c>
      <c r="Q990" s="57" t="e">
        <f>IF(EnergyDemand__2_18[[#This Row],[School Day]]="N",EnergyDemand__2_18[[#This Row],[Demand]],NA())</f>
        <v>#N/A</v>
      </c>
      <c r="R990" s="57" t="e">
        <f>IF(EnergyDemand__2_18[[#This Row],[Holiday]]="Y",EnergyDemand__2_18[[#This Row],[Demand]],NA())</f>
        <v>#N/A</v>
      </c>
      <c r="S990" s="57">
        <f>IF(AND( EnergyDemand__2_18[[#This Row],[Holiday]]="N", EnergyDemand__2_18[[#This Row],[Day ]] &lt;&gt; "Saturday", EnergyDemand__2_18[[#This Row],[Day ]] &lt;&gt; "Sunday"),EnergyDemand__2_18[[#This Row],[Demand]],NA())</f>
        <v>128761.605</v>
      </c>
    </row>
    <row r="991" spans="1:19" x14ac:dyDescent="0.3">
      <c r="A991" s="3">
        <v>42994</v>
      </c>
      <c r="B991" s="3" t="str">
        <f t="shared" si="15"/>
        <v>Q3-2017</v>
      </c>
      <c r="C991" t="s">
        <v>17</v>
      </c>
      <c r="D991">
        <v>38</v>
      </c>
      <c r="E991" t="s">
        <v>5</v>
      </c>
      <c r="F991">
        <v>2017</v>
      </c>
      <c r="G991">
        <v>7.4</v>
      </c>
      <c r="H991">
        <v>13.3</v>
      </c>
      <c r="I991">
        <v>16.7</v>
      </c>
      <c r="J991">
        <v>21.4</v>
      </c>
      <c r="K991" t="s">
        <v>22</v>
      </c>
      <c r="L991" t="s">
        <v>21</v>
      </c>
      <c r="M991" s="2">
        <v>111301.56</v>
      </c>
      <c r="N991" s="4">
        <v>89.607587129999999</v>
      </c>
      <c r="O991" s="5">
        <f>EnergyDemand__2_18[[#This Row],[Demand]]*EnergyDemand__2_18[[#This Row],[RRP AUD$]]</f>
        <v>9973464.2354049217</v>
      </c>
      <c r="P991" s="57">
        <f>IF(EnergyDemand__2_18[[#This Row],[School Day]]="Y",EnergyDemand__2_18[[#This Row],[Demand]],NA())</f>
        <v>111301.56</v>
      </c>
      <c r="Q991" s="57" t="e">
        <f>IF(EnergyDemand__2_18[[#This Row],[School Day]]="N",EnergyDemand__2_18[[#This Row],[Demand]],NA())</f>
        <v>#N/A</v>
      </c>
      <c r="R991" s="57" t="e">
        <f>IF(EnergyDemand__2_18[[#This Row],[Holiday]]="Y",EnergyDemand__2_18[[#This Row],[Demand]],NA())</f>
        <v>#N/A</v>
      </c>
      <c r="S9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92" spans="1:19" x14ac:dyDescent="0.3">
      <c r="A992" s="3">
        <v>42995</v>
      </c>
      <c r="B992" s="3" t="str">
        <f t="shared" si="15"/>
        <v>Q3-2017</v>
      </c>
      <c r="C992" t="s">
        <v>17</v>
      </c>
      <c r="D992">
        <v>38</v>
      </c>
      <c r="E992" t="s">
        <v>6</v>
      </c>
      <c r="F992">
        <v>2017</v>
      </c>
      <c r="G992">
        <v>4</v>
      </c>
      <c r="H992">
        <v>18.100000000000001</v>
      </c>
      <c r="I992">
        <v>19</v>
      </c>
      <c r="J992">
        <v>0.2</v>
      </c>
      <c r="K992" t="s">
        <v>22</v>
      </c>
      <c r="L992" t="s">
        <v>21</v>
      </c>
      <c r="M992" s="2">
        <v>104766</v>
      </c>
      <c r="N992" s="4">
        <v>75.509598890000007</v>
      </c>
      <c r="O992" s="5">
        <f>EnergyDemand__2_18[[#This Row],[Demand]]*EnergyDemand__2_18[[#This Row],[RRP AUD$]]</f>
        <v>7910838.6373097403</v>
      </c>
      <c r="P992" s="57">
        <f>IF(EnergyDemand__2_18[[#This Row],[School Day]]="Y",EnergyDemand__2_18[[#This Row],[Demand]],NA())</f>
        <v>104766</v>
      </c>
      <c r="Q992" s="57" t="e">
        <f>IF(EnergyDemand__2_18[[#This Row],[School Day]]="N",EnergyDemand__2_18[[#This Row],[Demand]],NA())</f>
        <v>#N/A</v>
      </c>
      <c r="R992" s="57" t="e">
        <f>IF(EnergyDemand__2_18[[#This Row],[Holiday]]="Y",EnergyDemand__2_18[[#This Row],[Demand]],NA())</f>
        <v>#N/A</v>
      </c>
      <c r="S9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93" spans="1:19" x14ac:dyDescent="0.3">
      <c r="A993" s="3">
        <v>42996</v>
      </c>
      <c r="B993" s="3" t="str">
        <f t="shared" si="15"/>
        <v>Q3-2017</v>
      </c>
      <c r="C993" t="s">
        <v>17</v>
      </c>
      <c r="D993">
        <v>39</v>
      </c>
      <c r="E993" t="s">
        <v>7</v>
      </c>
      <c r="F993">
        <v>2017</v>
      </c>
      <c r="G993">
        <v>10.5</v>
      </c>
      <c r="H993">
        <v>22</v>
      </c>
      <c r="I993">
        <v>15.7</v>
      </c>
      <c r="J993">
        <v>0</v>
      </c>
      <c r="K993" t="s">
        <v>22</v>
      </c>
      <c r="L993" t="s">
        <v>21</v>
      </c>
      <c r="M993" s="2">
        <v>115123.54</v>
      </c>
      <c r="N993" s="4">
        <v>79.783447899999999</v>
      </c>
      <c r="O993" s="5">
        <f>EnergyDemand__2_18[[#This Row],[Demand]]*EnergyDemand__2_18[[#This Row],[RRP AUD$]]</f>
        <v>9184952.955653565</v>
      </c>
      <c r="P993" s="57">
        <f>IF(EnergyDemand__2_18[[#This Row],[School Day]]="Y",EnergyDemand__2_18[[#This Row],[Demand]],NA())</f>
        <v>115123.54</v>
      </c>
      <c r="Q993" s="57" t="e">
        <f>IF(EnergyDemand__2_18[[#This Row],[School Day]]="N",EnergyDemand__2_18[[#This Row],[Demand]],NA())</f>
        <v>#N/A</v>
      </c>
      <c r="R993" s="57" t="e">
        <f>IF(EnergyDemand__2_18[[#This Row],[Holiday]]="Y",EnergyDemand__2_18[[#This Row],[Demand]],NA())</f>
        <v>#N/A</v>
      </c>
      <c r="S993" s="57">
        <f>IF(AND( EnergyDemand__2_18[[#This Row],[Holiday]]="N", EnergyDemand__2_18[[#This Row],[Day ]] &lt;&gt; "Saturday", EnergyDemand__2_18[[#This Row],[Day ]] &lt;&gt; "Sunday"),EnergyDemand__2_18[[#This Row],[Demand]],NA())</f>
        <v>115123.54</v>
      </c>
    </row>
    <row r="994" spans="1:19" x14ac:dyDescent="0.3">
      <c r="A994" s="3">
        <v>42997</v>
      </c>
      <c r="B994" s="3" t="str">
        <f t="shared" si="15"/>
        <v>Q3-2017</v>
      </c>
      <c r="C994" t="s">
        <v>17</v>
      </c>
      <c r="D994">
        <v>39</v>
      </c>
      <c r="E994" t="s">
        <v>8</v>
      </c>
      <c r="F994">
        <v>2017</v>
      </c>
      <c r="G994">
        <v>9</v>
      </c>
      <c r="H994">
        <v>13.9</v>
      </c>
      <c r="I994">
        <v>16.600000000000001</v>
      </c>
      <c r="J994">
        <v>0.2</v>
      </c>
      <c r="K994" t="s">
        <v>22</v>
      </c>
      <c r="L994" t="s">
        <v>21</v>
      </c>
      <c r="M994" s="2">
        <v>124033.955</v>
      </c>
      <c r="N994" s="4">
        <v>92.372768620000002</v>
      </c>
      <c r="O994" s="5">
        <f>EnergyDemand__2_18[[#This Row],[Demand]]*EnergyDemand__2_18[[#This Row],[RRP AUD$]]</f>
        <v>11457359.826238493</v>
      </c>
      <c r="P994" s="57">
        <f>IF(EnergyDemand__2_18[[#This Row],[School Day]]="Y",EnergyDemand__2_18[[#This Row],[Demand]],NA())</f>
        <v>124033.955</v>
      </c>
      <c r="Q994" s="57" t="e">
        <f>IF(EnergyDemand__2_18[[#This Row],[School Day]]="N",EnergyDemand__2_18[[#This Row],[Demand]],NA())</f>
        <v>#N/A</v>
      </c>
      <c r="R994" s="57" t="e">
        <f>IF(EnergyDemand__2_18[[#This Row],[Holiday]]="Y",EnergyDemand__2_18[[#This Row],[Demand]],NA())</f>
        <v>#N/A</v>
      </c>
      <c r="S994" s="57">
        <f>IF(AND( EnergyDemand__2_18[[#This Row],[Holiday]]="N", EnergyDemand__2_18[[#This Row],[Day ]] &lt;&gt; "Saturday", EnergyDemand__2_18[[#This Row],[Day ]] &lt;&gt; "Sunday"),EnergyDemand__2_18[[#This Row],[Demand]],NA())</f>
        <v>124033.955</v>
      </c>
    </row>
    <row r="995" spans="1:19" x14ac:dyDescent="0.3">
      <c r="A995" s="3">
        <v>42998</v>
      </c>
      <c r="B995" s="3" t="str">
        <f t="shared" si="15"/>
        <v>Q3-2017</v>
      </c>
      <c r="C995" t="s">
        <v>17</v>
      </c>
      <c r="D995">
        <v>39</v>
      </c>
      <c r="E995" t="s">
        <v>9</v>
      </c>
      <c r="F995">
        <v>2017</v>
      </c>
      <c r="G995">
        <v>6</v>
      </c>
      <c r="H995">
        <v>19.2</v>
      </c>
      <c r="I995">
        <v>17.3</v>
      </c>
      <c r="J995">
        <v>0</v>
      </c>
      <c r="K995" t="s">
        <v>22</v>
      </c>
      <c r="L995" t="s">
        <v>21</v>
      </c>
      <c r="M995" s="2">
        <v>123461.38</v>
      </c>
      <c r="N995" s="4">
        <v>82.595610879999995</v>
      </c>
      <c r="O995" s="5">
        <f>EnergyDemand__2_18[[#This Row],[Demand]]*EnergyDemand__2_18[[#This Row],[RRP AUD$]]</f>
        <v>10197368.101187814</v>
      </c>
      <c r="P995" s="57">
        <f>IF(EnergyDemand__2_18[[#This Row],[School Day]]="Y",EnergyDemand__2_18[[#This Row],[Demand]],NA())</f>
        <v>123461.38</v>
      </c>
      <c r="Q995" s="57" t="e">
        <f>IF(EnergyDemand__2_18[[#This Row],[School Day]]="N",EnergyDemand__2_18[[#This Row],[Demand]],NA())</f>
        <v>#N/A</v>
      </c>
      <c r="R995" s="57" t="e">
        <f>IF(EnergyDemand__2_18[[#This Row],[Holiday]]="Y",EnergyDemand__2_18[[#This Row],[Demand]],NA())</f>
        <v>#N/A</v>
      </c>
      <c r="S995" s="57">
        <f>IF(AND( EnergyDemand__2_18[[#This Row],[Holiday]]="N", EnergyDemand__2_18[[#This Row],[Day ]] &lt;&gt; "Saturday", EnergyDemand__2_18[[#This Row],[Day ]] &lt;&gt; "Sunday"),EnergyDemand__2_18[[#This Row],[Demand]],NA())</f>
        <v>123461.38</v>
      </c>
    </row>
    <row r="996" spans="1:19" x14ac:dyDescent="0.3">
      <c r="A996" s="3">
        <v>42999</v>
      </c>
      <c r="B996" s="3" t="str">
        <f t="shared" si="15"/>
        <v>Q3-2017</v>
      </c>
      <c r="C996" t="s">
        <v>17</v>
      </c>
      <c r="D996">
        <v>39</v>
      </c>
      <c r="E996" t="s">
        <v>3</v>
      </c>
      <c r="F996">
        <v>2017</v>
      </c>
      <c r="G996">
        <v>11.6</v>
      </c>
      <c r="H996">
        <v>23.6</v>
      </c>
      <c r="I996">
        <v>13</v>
      </c>
      <c r="J996">
        <v>0</v>
      </c>
      <c r="K996" t="s">
        <v>22</v>
      </c>
      <c r="L996" t="s">
        <v>21</v>
      </c>
      <c r="M996" s="2">
        <v>119309.93</v>
      </c>
      <c r="N996" s="4">
        <v>74.957769020000001</v>
      </c>
      <c r="O996" s="5">
        <f>EnergyDemand__2_18[[#This Row],[Demand]]*EnergyDemand__2_18[[#This Row],[RRP AUD$]]</f>
        <v>8943206.1747323684</v>
      </c>
      <c r="P996" s="57">
        <f>IF(EnergyDemand__2_18[[#This Row],[School Day]]="Y",EnergyDemand__2_18[[#This Row],[Demand]],NA())</f>
        <v>119309.93</v>
      </c>
      <c r="Q996" s="57" t="e">
        <f>IF(EnergyDemand__2_18[[#This Row],[School Day]]="N",EnergyDemand__2_18[[#This Row],[Demand]],NA())</f>
        <v>#N/A</v>
      </c>
      <c r="R996" s="57" t="e">
        <f>IF(EnergyDemand__2_18[[#This Row],[Holiday]]="Y",EnergyDemand__2_18[[#This Row],[Demand]],NA())</f>
        <v>#N/A</v>
      </c>
      <c r="S996" s="57">
        <f>IF(AND( EnergyDemand__2_18[[#This Row],[Holiday]]="N", EnergyDemand__2_18[[#This Row],[Day ]] &lt;&gt; "Saturday", EnergyDemand__2_18[[#This Row],[Day ]] &lt;&gt; "Sunday"),EnergyDemand__2_18[[#This Row],[Demand]],NA())</f>
        <v>119309.93</v>
      </c>
    </row>
    <row r="997" spans="1:19" x14ac:dyDescent="0.3">
      <c r="A997" s="3">
        <v>43000</v>
      </c>
      <c r="B997" s="3" t="str">
        <f t="shared" si="15"/>
        <v>Q3-2017</v>
      </c>
      <c r="C997" t="s">
        <v>17</v>
      </c>
      <c r="D997">
        <v>39</v>
      </c>
      <c r="E997" t="s">
        <v>4</v>
      </c>
      <c r="F997">
        <v>2017</v>
      </c>
      <c r="G997">
        <v>12.8</v>
      </c>
      <c r="H997">
        <v>25.6</v>
      </c>
      <c r="I997">
        <v>15.6</v>
      </c>
      <c r="J997">
        <v>0</v>
      </c>
      <c r="K997" t="s">
        <v>21</v>
      </c>
      <c r="L997" t="s">
        <v>21</v>
      </c>
      <c r="M997" s="2">
        <v>116611.25</v>
      </c>
      <c r="N997" s="4">
        <v>75.289119159999998</v>
      </c>
      <c r="O997" s="5">
        <f>EnergyDemand__2_18[[#This Row],[Demand]]*EnergyDemand__2_18[[#This Row],[RRP AUD$]]</f>
        <v>8779558.2966465503</v>
      </c>
      <c r="P997" s="57" t="e">
        <f>IF(EnergyDemand__2_18[[#This Row],[School Day]]="Y",EnergyDemand__2_18[[#This Row],[Demand]],NA())</f>
        <v>#N/A</v>
      </c>
      <c r="Q997" s="57">
        <f>IF(EnergyDemand__2_18[[#This Row],[School Day]]="N",EnergyDemand__2_18[[#This Row],[Demand]],NA())</f>
        <v>116611.25</v>
      </c>
      <c r="R997" s="57" t="e">
        <f>IF(EnergyDemand__2_18[[#This Row],[Holiday]]="Y",EnergyDemand__2_18[[#This Row],[Demand]],NA())</f>
        <v>#N/A</v>
      </c>
      <c r="S997" s="57">
        <f>IF(AND( EnergyDemand__2_18[[#This Row],[Holiday]]="N", EnergyDemand__2_18[[#This Row],[Day ]] &lt;&gt; "Saturday", EnergyDemand__2_18[[#This Row],[Day ]] &lt;&gt; "Sunday"),EnergyDemand__2_18[[#This Row],[Demand]],NA())</f>
        <v>116611.25</v>
      </c>
    </row>
    <row r="998" spans="1:19" x14ac:dyDescent="0.3">
      <c r="A998" s="3">
        <v>43001</v>
      </c>
      <c r="B998" s="3" t="str">
        <f t="shared" si="15"/>
        <v>Q3-2017</v>
      </c>
      <c r="C998" t="s">
        <v>17</v>
      </c>
      <c r="D998">
        <v>39</v>
      </c>
      <c r="E998" t="s">
        <v>5</v>
      </c>
      <c r="F998">
        <v>2017</v>
      </c>
      <c r="G998">
        <v>14.8</v>
      </c>
      <c r="H998">
        <v>30.6</v>
      </c>
      <c r="I998">
        <v>17.3</v>
      </c>
      <c r="J998">
        <v>0</v>
      </c>
      <c r="K998" t="s">
        <v>21</v>
      </c>
      <c r="L998" t="s">
        <v>21</v>
      </c>
      <c r="M998" s="2">
        <v>101012.29</v>
      </c>
      <c r="N998" s="4">
        <v>63.0173962</v>
      </c>
      <c r="O998" s="5">
        <f>EnergyDemand__2_18[[#This Row],[Demand]]*EnergyDemand__2_18[[#This Row],[RRP AUD$]]</f>
        <v>6365531.4999992978</v>
      </c>
      <c r="P998" s="57" t="e">
        <f>IF(EnergyDemand__2_18[[#This Row],[School Day]]="Y",EnergyDemand__2_18[[#This Row],[Demand]],NA())</f>
        <v>#N/A</v>
      </c>
      <c r="Q998" s="57">
        <f>IF(EnergyDemand__2_18[[#This Row],[School Day]]="N",EnergyDemand__2_18[[#This Row],[Demand]],NA())</f>
        <v>101012.29</v>
      </c>
      <c r="R998" s="57" t="e">
        <f>IF(EnergyDemand__2_18[[#This Row],[Holiday]]="Y",EnergyDemand__2_18[[#This Row],[Demand]],NA())</f>
        <v>#N/A</v>
      </c>
      <c r="S9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999" spans="1:19" x14ac:dyDescent="0.3">
      <c r="A999" s="3">
        <v>43002</v>
      </c>
      <c r="B999" s="3" t="str">
        <f t="shared" si="15"/>
        <v>Q3-2017</v>
      </c>
      <c r="C999" t="s">
        <v>17</v>
      </c>
      <c r="D999">
        <v>39</v>
      </c>
      <c r="E999" t="s">
        <v>6</v>
      </c>
      <c r="F999">
        <v>2017</v>
      </c>
      <c r="G999">
        <v>12.9</v>
      </c>
      <c r="H999">
        <v>19.899999999999999</v>
      </c>
      <c r="I999">
        <v>12</v>
      </c>
      <c r="J999">
        <v>0.4</v>
      </c>
      <c r="K999" t="s">
        <v>21</v>
      </c>
      <c r="L999" t="s">
        <v>21</v>
      </c>
      <c r="M999" s="2">
        <v>92608.24</v>
      </c>
      <c r="N999" s="4">
        <v>43.197347600000001</v>
      </c>
      <c r="O999" s="5">
        <f>EnergyDemand__2_18[[#This Row],[Demand]]*EnergyDemand__2_18[[#This Row],[RRP AUD$]]</f>
        <v>4000430.3339042244</v>
      </c>
      <c r="P999" s="57" t="e">
        <f>IF(EnergyDemand__2_18[[#This Row],[School Day]]="Y",EnergyDemand__2_18[[#This Row],[Demand]],NA())</f>
        <v>#N/A</v>
      </c>
      <c r="Q999" s="57">
        <f>IF(EnergyDemand__2_18[[#This Row],[School Day]]="N",EnergyDemand__2_18[[#This Row],[Demand]],NA())</f>
        <v>92608.24</v>
      </c>
      <c r="R999" s="57" t="e">
        <f>IF(EnergyDemand__2_18[[#This Row],[Holiday]]="Y",EnergyDemand__2_18[[#This Row],[Demand]],NA())</f>
        <v>#N/A</v>
      </c>
      <c r="S9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00" spans="1:19" x14ac:dyDescent="0.3">
      <c r="A1000" s="3">
        <v>43003</v>
      </c>
      <c r="B1000" s="3" t="str">
        <f t="shared" si="15"/>
        <v>Q3-2017</v>
      </c>
      <c r="C1000" t="s">
        <v>17</v>
      </c>
      <c r="D1000">
        <v>40</v>
      </c>
      <c r="E1000" t="s">
        <v>7</v>
      </c>
      <c r="F1000">
        <v>2017</v>
      </c>
      <c r="G1000">
        <v>10.3</v>
      </c>
      <c r="H1000">
        <v>14.2</v>
      </c>
      <c r="I1000">
        <v>10.9</v>
      </c>
      <c r="J1000">
        <v>1.6</v>
      </c>
      <c r="K1000" t="s">
        <v>21</v>
      </c>
      <c r="L1000" t="s">
        <v>21</v>
      </c>
      <c r="M1000" s="2">
        <v>119126.485</v>
      </c>
      <c r="N1000" s="4">
        <v>71.241065710000001</v>
      </c>
      <c r="O1000" s="5">
        <f>EnergyDemand__2_18[[#This Row],[Demand]]*EnergyDemand__2_18[[#This Row],[RRP AUD$]]</f>
        <v>8486697.7456863299</v>
      </c>
      <c r="P1000" s="57" t="e">
        <f>IF(EnergyDemand__2_18[[#This Row],[School Day]]="Y",EnergyDemand__2_18[[#This Row],[Demand]],NA())</f>
        <v>#N/A</v>
      </c>
      <c r="Q1000" s="57">
        <f>IF(EnergyDemand__2_18[[#This Row],[School Day]]="N",EnergyDemand__2_18[[#This Row],[Demand]],NA())</f>
        <v>119126.485</v>
      </c>
      <c r="R1000" s="57" t="e">
        <f>IF(EnergyDemand__2_18[[#This Row],[Holiday]]="Y",EnergyDemand__2_18[[#This Row],[Demand]],NA())</f>
        <v>#N/A</v>
      </c>
      <c r="S1000" s="57">
        <f>IF(AND( EnergyDemand__2_18[[#This Row],[Holiday]]="N", EnergyDemand__2_18[[#This Row],[Day ]] &lt;&gt; "Saturday", EnergyDemand__2_18[[#This Row],[Day ]] &lt;&gt; "Sunday"),EnergyDemand__2_18[[#This Row],[Demand]],NA())</f>
        <v>119126.485</v>
      </c>
    </row>
    <row r="1001" spans="1:19" x14ac:dyDescent="0.3">
      <c r="A1001" s="3">
        <v>43004</v>
      </c>
      <c r="B1001" s="3" t="str">
        <f t="shared" si="15"/>
        <v>Q3-2017</v>
      </c>
      <c r="C1001" t="s">
        <v>17</v>
      </c>
      <c r="D1001">
        <v>40</v>
      </c>
      <c r="E1001" t="s">
        <v>8</v>
      </c>
      <c r="F1001">
        <v>2017</v>
      </c>
      <c r="G1001">
        <v>5</v>
      </c>
      <c r="H1001">
        <v>15.1</v>
      </c>
      <c r="I1001">
        <v>20.399999999999999</v>
      </c>
      <c r="J1001">
        <v>0.4</v>
      </c>
      <c r="K1001" t="s">
        <v>21</v>
      </c>
      <c r="L1001" t="s">
        <v>21</v>
      </c>
      <c r="M1001" s="2">
        <v>124452.94</v>
      </c>
      <c r="N1001" s="4">
        <v>79.800225260000005</v>
      </c>
      <c r="O1001" s="5">
        <f>EnergyDemand__2_18[[#This Row],[Demand]]*EnergyDemand__2_18[[#This Row],[RRP AUD$]]</f>
        <v>9931372.6462692656</v>
      </c>
      <c r="P1001" s="57" t="e">
        <f>IF(EnergyDemand__2_18[[#This Row],[School Day]]="Y",EnergyDemand__2_18[[#This Row],[Demand]],NA())</f>
        <v>#N/A</v>
      </c>
      <c r="Q1001" s="57">
        <f>IF(EnergyDemand__2_18[[#This Row],[School Day]]="N",EnergyDemand__2_18[[#This Row],[Demand]],NA())</f>
        <v>124452.94</v>
      </c>
      <c r="R1001" s="57" t="e">
        <f>IF(EnergyDemand__2_18[[#This Row],[Holiday]]="Y",EnergyDemand__2_18[[#This Row],[Demand]],NA())</f>
        <v>#N/A</v>
      </c>
      <c r="S1001" s="57">
        <f>IF(AND( EnergyDemand__2_18[[#This Row],[Holiday]]="N", EnergyDemand__2_18[[#This Row],[Day ]] &lt;&gt; "Saturday", EnergyDemand__2_18[[#This Row],[Day ]] &lt;&gt; "Sunday"),EnergyDemand__2_18[[#This Row],[Demand]],NA())</f>
        <v>124452.94</v>
      </c>
    </row>
    <row r="1002" spans="1:19" x14ac:dyDescent="0.3">
      <c r="A1002" s="3">
        <v>43005</v>
      </c>
      <c r="B1002" s="3" t="str">
        <f t="shared" si="15"/>
        <v>Q3-2017</v>
      </c>
      <c r="C1002" t="s">
        <v>17</v>
      </c>
      <c r="D1002">
        <v>40</v>
      </c>
      <c r="E1002" t="s">
        <v>9</v>
      </c>
      <c r="F1002">
        <v>2017</v>
      </c>
      <c r="G1002">
        <v>9.6</v>
      </c>
      <c r="H1002">
        <v>24.6</v>
      </c>
      <c r="I1002">
        <v>11.7</v>
      </c>
      <c r="J1002">
        <v>0</v>
      </c>
      <c r="K1002" t="s">
        <v>21</v>
      </c>
      <c r="L1002" t="s">
        <v>21</v>
      </c>
      <c r="M1002" s="2">
        <v>119028.07</v>
      </c>
      <c r="N1002" s="4">
        <v>72.545509100000004</v>
      </c>
      <c r="O1002" s="5">
        <f>EnergyDemand__2_18[[#This Row],[Demand]]*EnergyDemand__2_18[[#This Row],[RRP AUD$]]</f>
        <v>8634951.935340438</v>
      </c>
      <c r="P1002" s="57" t="e">
        <f>IF(EnergyDemand__2_18[[#This Row],[School Day]]="Y",EnergyDemand__2_18[[#This Row],[Demand]],NA())</f>
        <v>#N/A</v>
      </c>
      <c r="Q1002" s="57">
        <f>IF(EnergyDemand__2_18[[#This Row],[School Day]]="N",EnergyDemand__2_18[[#This Row],[Demand]],NA())</f>
        <v>119028.07</v>
      </c>
      <c r="R1002" s="57" t="e">
        <f>IF(EnergyDemand__2_18[[#This Row],[Holiday]]="Y",EnergyDemand__2_18[[#This Row],[Demand]],NA())</f>
        <v>#N/A</v>
      </c>
      <c r="S1002" s="57">
        <f>IF(AND( EnergyDemand__2_18[[#This Row],[Holiday]]="N", EnergyDemand__2_18[[#This Row],[Day ]] &lt;&gt; "Saturday", EnergyDemand__2_18[[#This Row],[Day ]] &lt;&gt; "Sunday"),EnergyDemand__2_18[[#This Row],[Demand]],NA())</f>
        <v>119028.07</v>
      </c>
    </row>
    <row r="1003" spans="1:19" x14ac:dyDescent="0.3">
      <c r="A1003" s="3">
        <v>43006</v>
      </c>
      <c r="B1003" s="3" t="str">
        <f t="shared" si="15"/>
        <v>Q3-2017</v>
      </c>
      <c r="C1003" t="s">
        <v>17</v>
      </c>
      <c r="D1003">
        <v>40</v>
      </c>
      <c r="E1003" t="s">
        <v>3</v>
      </c>
      <c r="F1003">
        <v>2017</v>
      </c>
      <c r="G1003">
        <v>10.4</v>
      </c>
      <c r="H1003">
        <v>18.5</v>
      </c>
      <c r="I1003">
        <v>12.8</v>
      </c>
      <c r="J1003">
        <v>0</v>
      </c>
      <c r="K1003" t="s">
        <v>21</v>
      </c>
      <c r="L1003" t="s">
        <v>21</v>
      </c>
      <c r="M1003" s="2">
        <v>116655.855</v>
      </c>
      <c r="N1003" s="4">
        <v>61.649556580000002</v>
      </c>
      <c r="O1003" s="5">
        <f>EnergyDemand__2_18[[#This Row],[Demand]]*EnergyDemand__2_18[[#This Row],[RRP AUD$]]</f>
        <v>7191781.733210776</v>
      </c>
      <c r="P1003" s="57" t="e">
        <f>IF(EnergyDemand__2_18[[#This Row],[School Day]]="Y",EnergyDemand__2_18[[#This Row],[Demand]],NA())</f>
        <v>#N/A</v>
      </c>
      <c r="Q1003" s="57">
        <f>IF(EnergyDemand__2_18[[#This Row],[School Day]]="N",EnergyDemand__2_18[[#This Row],[Demand]],NA())</f>
        <v>116655.855</v>
      </c>
      <c r="R1003" s="57" t="e">
        <f>IF(EnergyDemand__2_18[[#This Row],[Holiday]]="Y",EnergyDemand__2_18[[#This Row],[Demand]],NA())</f>
        <v>#N/A</v>
      </c>
      <c r="S1003" s="57">
        <f>IF(AND( EnergyDemand__2_18[[#This Row],[Holiday]]="N", EnergyDemand__2_18[[#This Row],[Day ]] &lt;&gt; "Saturday", EnergyDemand__2_18[[#This Row],[Day ]] &lt;&gt; "Sunday"),EnergyDemand__2_18[[#This Row],[Demand]],NA())</f>
        <v>116655.855</v>
      </c>
    </row>
    <row r="1004" spans="1:19" x14ac:dyDescent="0.3">
      <c r="A1004" s="3">
        <v>43007</v>
      </c>
      <c r="B1004" s="3" t="str">
        <f t="shared" si="15"/>
        <v>Q3-2017</v>
      </c>
      <c r="C1004" t="s">
        <v>17</v>
      </c>
      <c r="D1004">
        <v>40</v>
      </c>
      <c r="E1004" t="s">
        <v>4</v>
      </c>
      <c r="F1004">
        <v>2017</v>
      </c>
      <c r="G1004">
        <v>10.6</v>
      </c>
      <c r="H1004">
        <v>18.399999999999999</v>
      </c>
      <c r="I1004">
        <v>14.5</v>
      </c>
      <c r="J1004">
        <v>0</v>
      </c>
      <c r="K1004" t="s">
        <v>21</v>
      </c>
      <c r="L1004" t="s">
        <v>22</v>
      </c>
      <c r="M1004" s="2">
        <v>102847.255</v>
      </c>
      <c r="N1004" s="4">
        <v>42.634675649999998</v>
      </c>
      <c r="O1004" s="5">
        <f>EnergyDemand__2_18[[#This Row],[Demand]]*EnergyDemand__2_18[[#This Row],[RRP AUD$]]</f>
        <v>4384859.3584178407</v>
      </c>
      <c r="P1004" s="57" t="e">
        <f>IF(EnergyDemand__2_18[[#This Row],[School Day]]="Y",EnergyDemand__2_18[[#This Row],[Demand]],NA())</f>
        <v>#N/A</v>
      </c>
      <c r="Q1004" s="57">
        <f>IF(EnergyDemand__2_18[[#This Row],[School Day]]="N",EnergyDemand__2_18[[#This Row],[Demand]],NA())</f>
        <v>102847.255</v>
      </c>
      <c r="R1004" s="57">
        <f>IF(EnergyDemand__2_18[[#This Row],[Holiday]]="Y",EnergyDemand__2_18[[#This Row],[Demand]],NA())</f>
        <v>102847.255</v>
      </c>
      <c r="S10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05" spans="1:19" x14ac:dyDescent="0.3">
      <c r="A1005" s="3">
        <v>43008</v>
      </c>
      <c r="B1005" s="3" t="str">
        <f t="shared" si="15"/>
        <v>Q3-2017</v>
      </c>
      <c r="C1005" t="s">
        <v>17</v>
      </c>
      <c r="D1005">
        <v>40</v>
      </c>
      <c r="E1005" t="s">
        <v>5</v>
      </c>
      <c r="F1005">
        <v>2017</v>
      </c>
      <c r="G1005">
        <v>11</v>
      </c>
      <c r="H1005">
        <v>15.4</v>
      </c>
      <c r="I1005">
        <v>16.100000000000001</v>
      </c>
      <c r="J1005">
        <v>1</v>
      </c>
      <c r="K1005" t="s">
        <v>21</v>
      </c>
      <c r="L1005" t="s">
        <v>21</v>
      </c>
      <c r="M1005" s="2">
        <v>100701.82</v>
      </c>
      <c r="N1005" s="4">
        <v>47.309943529999998</v>
      </c>
      <c r="O1005" s="5">
        <f>EnergyDemand__2_18[[#This Row],[Demand]]*EnergyDemand__2_18[[#This Row],[RRP AUD$]]</f>
        <v>4764197.4175682245</v>
      </c>
      <c r="P1005" s="57" t="e">
        <f>IF(EnergyDemand__2_18[[#This Row],[School Day]]="Y",EnergyDemand__2_18[[#This Row],[Demand]],NA())</f>
        <v>#N/A</v>
      </c>
      <c r="Q1005" s="57">
        <f>IF(EnergyDemand__2_18[[#This Row],[School Day]]="N",EnergyDemand__2_18[[#This Row],[Demand]],NA())</f>
        <v>100701.82</v>
      </c>
      <c r="R1005" s="57" t="e">
        <f>IF(EnergyDemand__2_18[[#This Row],[Holiday]]="Y",EnergyDemand__2_18[[#This Row],[Demand]],NA())</f>
        <v>#N/A</v>
      </c>
      <c r="S10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06" spans="1:19" x14ac:dyDescent="0.3">
      <c r="A1006" s="3">
        <v>43009</v>
      </c>
      <c r="B1006" s="3" t="str">
        <f t="shared" si="15"/>
        <v>Q4-2017</v>
      </c>
      <c r="C1006" t="s">
        <v>18</v>
      </c>
      <c r="D1006">
        <v>40</v>
      </c>
      <c r="E1006" t="s">
        <v>6</v>
      </c>
      <c r="F1006">
        <v>2017</v>
      </c>
      <c r="G1006">
        <v>9.6999999999999993</v>
      </c>
      <c r="H1006">
        <v>17.2</v>
      </c>
      <c r="I1006">
        <v>9.1999999999999993</v>
      </c>
      <c r="J1006">
        <v>0</v>
      </c>
      <c r="K1006" t="s">
        <v>21</v>
      </c>
      <c r="L1006" t="s">
        <v>21</v>
      </c>
      <c r="M1006" s="2">
        <v>103556.74</v>
      </c>
      <c r="N1006" s="4">
        <v>58.989627579999997</v>
      </c>
      <c r="O1006" s="5">
        <f>EnergyDemand__2_18[[#This Row],[Demand]]*EnergyDemand__2_18[[#This Row],[RRP AUD$]]</f>
        <v>6108773.5259988895</v>
      </c>
      <c r="P1006" s="57" t="e">
        <f>IF(EnergyDemand__2_18[[#This Row],[School Day]]="Y",EnergyDemand__2_18[[#This Row],[Demand]],NA())</f>
        <v>#N/A</v>
      </c>
      <c r="Q1006" s="57">
        <f>IF(EnergyDemand__2_18[[#This Row],[School Day]]="N",EnergyDemand__2_18[[#This Row],[Demand]],NA())</f>
        <v>103556.74</v>
      </c>
      <c r="R1006" s="57" t="e">
        <f>IF(EnergyDemand__2_18[[#This Row],[Holiday]]="Y",EnergyDemand__2_18[[#This Row],[Demand]],NA())</f>
        <v>#N/A</v>
      </c>
      <c r="S10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07" spans="1:19" x14ac:dyDescent="0.3">
      <c r="A1007" s="3">
        <v>43010</v>
      </c>
      <c r="B1007" s="3" t="str">
        <f t="shared" si="15"/>
        <v>Q4-2017</v>
      </c>
      <c r="C1007" t="s">
        <v>18</v>
      </c>
      <c r="D1007">
        <v>41</v>
      </c>
      <c r="E1007" t="s">
        <v>7</v>
      </c>
      <c r="F1007">
        <v>2017</v>
      </c>
      <c r="G1007">
        <v>9.5</v>
      </c>
      <c r="H1007">
        <v>16.399999999999999</v>
      </c>
      <c r="I1007">
        <v>16.399999999999999</v>
      </c>
      <c r="J1007">
        <v>0</v>
      </c>
      <c r="K1007" t="s">
        <v>21</v>
      </c>
      <c r="L1007" t="s">
        <v>21</v>
      </c>
      <c r="M1007" s="2">
        <v>119226.42</v>
      </c>
      <c r="N1007" s="4">
        <v>74.497158290000002</v>
      </c>
      <c r="O1007" s="5">
        <f>EnergyDemand__2_18[[#This Row],[Demand]]*EnergyDemand__2_18[[#This Row],[RRP AUD$]]</f>
        <v>8882029.4830900226</v>
      </c>
      <c r="P1007" s="57" t="e">
        <f>IF(EnergyDemand__2_18[[#This Row],[School Day]]="Y",EnergyDemand__2_18[[#This Row],[Demand]],NA())</f>
        <v>#N/A</v>
      </c>
      <c r="Q1007" s="57">
        <f>IF(EnergyDemand__2_18[[#This Row],[School Day]]="N",EnergyDemand__2_18[[#This Row],[Demand]],NA())</f>
        <v>119226.42</v>
      </c>
      <c r="R1007" s="57" t="e">
        <f>IF(EnergyDemand__2_18[[#This Row],[Holiday]]="Y",EnergyDemand__2_18[[#This Row],[Demand]],NA())</f>
        <v>#N/A</v>
      </c>
      <c r="S1007" s="57">
        <f>IF(AND( EnergyDemand__2_18[[#This Row],[Holiday]]="N", EnergyDemand__2_18[[#This Row],[Day ]] &lt;&gt; "Saturday", EnergyDemand__2_18[[#This Row],[Day ]] &lt;&gt; "Sunday"),EnergyDemand__2_18[[#This Row],[Demand]],NA())</f>
        <v>119226.42</v>
      </c>
    </row>
    <row r="1008" spans="1:19" x14ac:dyDescent="0.3">
      <c r="A1008" s="3">
        <v>43011</v>
      </c>
      <c r="B1008" s="3" t="str">
        <f t="shared" si="15"/>
        <v>Q4-2017</v>
      </c>
      <c r="C1008" t="s">
        <v>18</v>
      </c>
      <c r="D1008">
        <v>41</v>
      </c>
      <c r="E1008" t="s">
        <v>8</v>
      </c>
      <c r="F1008">
        <v>2017</v>
      </c>
      <c r="G1008">
        <v>6.8</v>
      </c>
      <c r="H1008">
        <v>22.3</v>
      </c>
      <c r="I1008">
        <v>21.8</v>
      </c>
      <c r="J1008">
        <v>0</v>
      </c>
      <c r="K1008" t="s">
        <v>21</v>
      </c>
      <c r="L1008" t="s">
        <v>21</v>
      </c>
      <c r="M1008" s="2">
        <v>118856.41499999999</v>
      </c>
      <c r="N1008" s="4">
        <v>79.059146049999995</v>
      </c>
      <c r="O1008" s="5">
        <f>EnergyDemand__2_18[[#This Row],[Demand]]*EnergyDemand__2_18[[#This Row],[RRP AUD$]]</f>
        <v>9396686.6724644098</v>
      </c>
      <c r="P1008" s="57" t="e">
        <f>IF(EnergyDemand__2_18[[#This Row],[School Day]]="Y",EnergyDemand__2_18[[#This Row],[Demand]],NA())</f>
        <v>#N/A</v>
      </c>
      <c r="Q1008" s="57">
        <f>IF(EnergyDemand__2_18[[#This Row],[School Day]]="N",EnergyDemand__2_18[[#This Row],[Demand]],NA())</f>
        <v>118856.41499999999</v>
      </c>
      <c r="R1008" s="57" t="e">
        <f>IF(EnergyDemand__2_18[[#This Row],[Holiday]]="Y",EnergyDemand__2_18[[#This Row],[Demand]],NA())</f>
        <v>#N/A</v>
      </c>
      <c r="S1008" s="57">
        <f>IF(AND( EnergyDemand__2_18[[#This Row],[Holiday]]="N", EnergyDemand__2_18[[#This Row],[Day ]] &lt;&gt; "Saturday", EnergyDemand__2_18[[#This Row],[Day ]] &lt;&gt; "Sunday"),EnergyDemand__2_18[[#This Row],[Demand]],NA())</f>
        <v>118856.41499999999</v>
      </c>
    </row>
    <row r="1009" spans="1:19" x14ac:dyDescent="0.3">
      <c r="A1009" s="3">
        <v>43012</v>
      </c>
      <c r="B1009" s="3" t="str">
        <f t="shared" si="15"/>
        <v>Q4-2017</v>
      </c>
      <c r="C1009" t="s">
        <v>18</v>
      </c>
      <c r="D1009">
        <v>41</v>
      </c>
      <c r="E1009" t="s">
        <v>9</v>
      </c>
      <c r="F1009">
        <v>2017</v>
      </c>
      <c r="G1009">
        <v>8.5</v>
      </c>
      <c r="H1009">
        <v>20.8</v>
      </c>
      <c r="I1009">
        <v>21.6</v>
      </c>
      <c r="J1009">
        <v>0</v>
      </c>
      <c r="K1009" t="s">
        <v>21</v>
      </c>
      <c r="L1009" t="s">
        <v>21</v>
      </c>
      <c r="M1009" s="2">
        <v>114604.62</v>
      </c>
      <c r="N1009" s="4">
        <v>71.108733229999999</v>
      </c>
      <c r="O1009" s="5">
        <f>EnergyDemand__2_18[[#This Row],[Demand]]*EnergyDemand__2_18[[#This Row],[RRP AUD$]]</f>
        <v>8149389.3505055225</v>
      </c>
      <c r="P1009" s="57" t="e">
        <f>IF(EnergyDemand__2_18[[#This Row],[School Day]]="Y",EnergyDemand__2_18[[#This Row],[Demand]],NA())</f>
        <v>#N/A</v>
      </c>
      <c r="Q1009" s="57">
        <f>IF(EnergyDemand__2_18[[#This Row],[School Day]]="N",EnergyDemand__2_18[[#This Row],[Demand]],NA())</f>
        <v>114604.62</v>
      </c>
      <c r="R1009" s="57" t="e">
        <f>IF(EnergyDemand__2_18[[#This Row],[Holiday]]="Y",EnergyDemand__2_18[[#This Row],[Demand]],NA())</f>
        <v>#N/A</v>
      </c>
      <c r="S1009" s="57">
        <f>IF(AND( EnergyDemand__2_18[[#This Row],[Holiday]]="N", EnergyDemand__2_18[[#This Row],[Day ]] &lt;&gt; "Saturday", EnergyDemand__2_18[[#This Row],[Day ]] &lt;&gt; "Sunday"),EnergyDemand__2_18[[#This Row],[Demand]],NA())</f>
        <v>114604.62</v>
      </c>
    </row>
    <row r="1010" spans="1:19" x14ac:dyDescent="0.3">
      <c r="A1010" s="3">
        <v>43013</v>
      </c>
      <c r="B1010" s="3" t="str">
        <f t="shared" si="15"/>
        <v>Q4-2017</v>
      </c>
      <c r="C1010" t="s">
        <v>18</v>
      </c>
      <c r="D1010">
        <v>41</v>
      </c>
      <c r="E1010" t="s">
        <v>3</v>
      </c>
      <c r="F1010">
        <v>2017</v>
      </c>
      <c r="G1010">
        <v>11.7</v>
      </c>
      <c r="H1010">
        <v>19.399999999999999</v>
      </c>
      <c r="I1010">
        <v>10.4</v>
      </c>
      <c r="J1010">
        <v>0</v>
      </c>
      <c r="K1010" t="s">
        <v>21</v>
      </c>
      <c r="L1010" t="s">
        <v>21</v>
      </c>
      <c r="M1010" s="2">
        <v>113134.58</v>
      </c>
      <c r="N1010" s="4">
        <v>65.315736259999994</v>
      </c>
      <c r="O1010" s="5">
        <f>EnergyDemand__2_18[[#This Row],[Demand]]*EnergyDemand__2_18[[#This Row],[RRP AUD$]]</f>
        <v>7389468.3891658699</v>
      </c>
      <c r="P1010" s="57" t="e">
        <f>IF(EnergyDemand__2_18[[#This Row],[School Day]]="Y",EnergyDemand__2_18[[#This Row],[Demand]],NA())</f>
        <v>#N/A</v>
      </c>
      <c r="Q1010" s="57">
        <f>IF(EnergyDemand__2_18[[#This Row],[School Day]]="N",EnergyDemand__2_18[[#This Row],[Demand]],NA())</f>
        <v>113134.58</v>
      </c>
      <c r="R1010" s="57" t="e">
        <f>IF(EnergyDemand__2_18[[#This Row],[Holiday]]="Y",EnergyDemand__2_18[[#This Row],[Demand]],NA())</f>
        <v>#N/A</v>
      </c>
      <c r="S1010" s="57">
        <f>IF(AND( EnergyDemand__2_18[[#This Row],[Holiday]]="N", EnergyDemand__2_18[[#This Row],[Day ]] &lt;&gt; "Saturday", EnergyDemand__2_18[[#This Row],[Day ]] &lt;&gt; "Sunday"),EnergyDemand__2_18[[#This Row],[Demand]],NA())</f>
        <v>113134.58</v>
      </c>
    </row>
    <row r="1011" spans="1:19" x14ac:dyDescent="0.3">
      <c r="A1011" s="3">
        <v>43014</v>
      </c>
      <c r="B1011" s="3" t="str">
        <f t="shared" si="15"/>
        <v>Q4-2017</v>
      </c>
      <c r="C1011" t="s">
        <v>18</v>
      </c>
      <c r="D1011">
        <v>41</v>
      </c>
      <c r="E1011" t="s">
        <v>4</v>
      </c>
      <c r="F1011">
        <v>2017</v>
      </c>
      <c r="G1011">
        <v>10.1</v>
      </c>
      <c r="H1011">
        <v>15</v>
      </c>
      <c r="I1011">
        <v>16.8</v>
      </c>
      <c r="J1011">
        <v>2.4</v>
      </c>
      <c r="K1011" t="s">
        <v>21</v>
      </c>
      <c r="L1011" t="s">
        <v>21</v>
      </c>
      <c r="M1011" s="2">
        <v>118359.28</v>
      </c>
      <c r="N1011" s="4">
        <v>53.429039449999998</v>
      </c>
      <c r="O1011" s="5">
        <f>EnergyDemand__2_18[[#This Row],[Demand]]*EnergyDemand__2_18[[#This Row],[RRP AUD$]]</f>
        <v>6323822.6403935952</v>
      </c>
      <c r="P1011" s="57" t="e">
        <f>IF(EnergyDemand__2_18[[#This Row],[School Day]]="Y",EnergyDemand__2_18[[#This Row],[Demand]],NA())</f>
        <v>#N/A</v>
      </c>
      <c r="Q1011" s="57">
        <f>IF(EnergyDemand__2_18[[#This Row],[School Day]]="N",EnergyDemand__2_18[[#This Row],[Demand]],NA())</f>
        <v>118359.28</v>
      </c>
      <c r="R1011" s="57" t="e">
        <f>IF(EnergyDemand__2_18[[#This Row],[Holiday]]="Y",EnergyDemand__2_18[[#This Row],[Demand]],NA())</f>
        <v>#N/A</v>
      </c>
      <c r="S1011" s="57">
        <f>IF(AND( EnergyDemand__2_18[[#This Row],[Holiday]]="N", EnergyDemand__2_18[[#This Row],[Day ]] &lt;&gt; "Saturday", EnergyDemand__2_18[[#This Row],[Day ]] &lt;&gt; "Sunday"),EnergyDemand__2_18[[#This Row],[Demand]],NA())</f>
        <v>118359.28</v>
      </c>
    </row>
    <row r="1012" spans="1:19" x14ac:dyDescent="0.3">
      <c r="A1012" s="3">
        <v>43015</v>
      </c>
      <c r="B1012" s="3" t="str">
        <f t="shared" si="15"/>
        <v>Q4-2017</v>
      </c>
      <c r="C1012" t="s">
        <v>18</v>
      </c>
      <c r="D1012">
        <v>41</v>
      </c>
      <c r="E1012" t="s">
        <v>5</v>
      </c>
      <c r="F1012">
        <v>2017</v>
      </c>
      <c r="G1012">
        <v>7.2</v>
      </c>
      <c r="H1012">
        <v>23.7</v>
      </c>
      <c r="I1012">
        <v>17.3</v>
      </c>
      <c r="J1012">
        <v>0.2</v>
      </c>
      <c r="K1012" t="s">
        <v>21</v>
      </c>
      <c r="L1012" t="s">
        <v>21</v>
      </c>
      <c r="M1012" s="2">
        <v>101974.595</v>
      </c>
      <c r="N1012" s="4">
        <v>38.89411226</v>
      </c>
      <c r="O1012" s="5">
        <f>EnergyDemand__2_18[[#This Row],[Demand]]*EnergyDemand__2_18[[#This Row],[RRP AUD$]]</f>
        <v>3966211.3455980346</v>
      </c>
      <c r="P1012" s="57" t="e">
        <f>IF(EnergyDemand__2_18[[#This Row],[School Day]]="Y",EnergyDemand__2_18[[#This Row],[Demand]],NA())</f>
        <v>#N/A</v>
      </c>
      <c r="Q1012" s="57">
        <f>IF(EnergyDemand__2_18[[#This Row],[School Day]]="N",EnergyDemand__2_18[[#This Row],[Demand]],NA())</f>
        <v>101974.595</v>
      </c>
      <c r="R1012" s="57" t="e">
        <f>IF(EnergyDemand__2_18[[#This Row],[Holiday]]="Y",EnergyDemand__2_18[[#This Row],[Demand]],NA())</f>
        <v>#N/A</v>
      </c>
      <c r="S10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13" spans="1:19" x14ac:dyDescent="0.3">
      <c r="A1013" s="3">
        <v>43016</v>
      </c>
      <c r="B1013" s="3" t="str">
        <f t="shared" si="15"/>
        <v>Q4-2017</v>
      </c>
      <c r="C1013" t="s">
        <v>18</v>
      </c>
      <c r="D1013">
        <v>41</v>
      </c>
      <c r="E1013" t="s">
        <v>6</v>
      </c>
      <c r="F1013">
        <v>2017</v>
      </c>
      <c r="G1013">
        <v>11.1</v>
      </c>
      <c r="H1013">
        <v>25.3</v>
      </c>
      <c r="I1013">
        <v>19.5</v>
      </c>
      <c r="J1013">
        <v>0</v>
      </c>
      <c r="K1013" t="s">
        <v>21</v>
      </c>
      <c r="L1013" t="s">
        <v>21</v>
      </c>
      <c r="M1013" s="2">
        <v>97053.544999999998</v>
      </c>
      <c r="N1013" s="4">
        <v>56.16035213</v>
      </c>
      <c r="O1013" s="5">
        <f>EnergyDemand__2_18[[#This Row],[Demand]]*EnergyDemand__2_18[[#This Row],[RRP AUD$]]</f>
        <v>5450561.2626648005</v>
      </c>
      <c r="P1013" s="57" t="e">
        <f>IF(EnergyDemand__2_18[[#This Row],[School Day]]="Y",EnergyDemand__2_18[[#This Row],[Demand]],NA())</f>
        <v>#N/A</v>
      </c>
      <c r="Q1013" s="57">
        <f>IF(EnergyDemand__2_18[[#This Row],[School Day]]="N",EnergyDemand__2_18[[#This Row],[Demand]],NA())</f>
        <v>97053.544999999998</v>
      </c>
      <c r="R1013" s="57" t="e">
        <f>IF(EnergyDemand__2_18[[#This Row],[Holiday]]="Y",EnergyDemand__2_18[[#This Row],[Demand]],NA())</f>
        <v>#N/A</v>
      </c>
      <c r="S10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14" spans="1:19" x14ac:dyDescent="0.3">
      <c r="A1014" s="3">
        <v>43017</v>
      </c>
      <c r="B1014" s="3" t="str">
        <f t="shared" si="15"/>
        <v>Q4-2017</v>
      </c>
      <c r="C1014" t="s">
        <v>18</v>
      </c>
      <c r="D1014">
        <v>42</v>
      </c>
      <c r="E1014" t="s">
        <v>7</v>
      </c>
      <c r="F1014">
        <v>2017</v>
      </c>
      <c r="G1014">
        <v>14</v>
      </c>
      <c r="H1014">
        <v>18.7</v>
      </c>
      <c r="I1014">
        <v>16.7</v>
      </c>
      <c r="J1014">
        <v>2.4</v>
      </c>
      <c r="K1014" t="s">
        <v>21</v>
      </c>
      <c r="L1014" t="s">
        <v>21</v>
      </c>
      <c r="M1014" s="2">
        <v>111432.36500000001</v>
      </c>
      <c r="N1014" s="4">
        <v>68.87949682</v>
      </c>
      <c r="O1014" s="5">
        <f>EnergyDemand__2_18[[#This Row],[Demand]]*EnergyDemand__2_18[[#This Row],[RRP AUD$]]</f>
        <v>7675405.2306625796</v>
      </c>
      <c r="P1014" s="57" t="e">
        <f>IF(EnergyDemand__2_18[[#This Row],[School Day]]="Y",EnergyDemand__2_18[[#This Row],[Demand]],NA())</f>
        <v>#N/A</v>
      </c>
      <c r="Q1014" s="57">
        <f>IF(EnergyDemand__2_18[[#This Row],[School Day]]="N",EnergyDemand__2_18[[#This Row],[Demand]],NA())</f>
        <v>111432.36500000001</v>
      </c>
      <c r="R1014" s="57" t="e">
        <f>IF(EnergyDemand__2_18[[#This Row],[Holiday]]="Y",EnergyDemand__2_18[[#This Row],[Demand]],NA())</f>
        <v>#N/A</v>
      </c>
      <c r="S1014" s="57">
        <f>IF(AND( EnergyDemand__2_18[[#This Row],[Holiday]]="N", EnergyDemand__2_18[[#This Row],[Day ]] &lt;&gt; "Saturday", EnergyDemand__2_18[[#This Row],[Day ]] &lt;&gt; "Sunday"),EnergyDemand__2_18[[#This Row],[Demand]],NA())</f>
        <v>111432.36500000001</v>
      </c>
    </row>
    <row r="1015" spans="1:19" x14ac:dyDescent="0.3">
      <c r="A1015" s="3">
        <v>43018</v>
      </c>
      <c r="B1015" s="3" t="str">
        <f t="shared" si="15"/>
        <v>Q4-2017</v>
      </c>
      <c r="C1015" t="s">
        <v>18</v>
      </c>
      <c r="D1015">
        <v>42</v>
      </c>
      <c r="E1015" t="s">
        <v>8</v>
      </c>
      <c r="F1015">
        <v>2017</v>
      </c>
      <c r="G1015">
        <v>8</v>
      </c>
      <c r="H1015">
        <v>18.8</v>
      </c>
      <c r="I1015">
        <v>23.6</v>
      </c>
      <c r="J1015">
        <v>0.2</v>
      </c>
      <c r="K1015" t="s">
        <v>22</v>
      </c>
      <c r="L1015" t="s">
        <v>21</v>
      </c>
      <c r="M1015" s="2">
        <v>116556.425</v>
      </c>
      <c r="N1015" s="4">
        <v>77.452308540000004</v>
      </c>
      <c r="O1015" s="5">
        <f>EnergyDemand__2_18[[#This Row],[Demand]]*EnergyDemand__2_18[[#This Row],[RRP AUD$]]</f>
        <v>9027564.1914193705</v>
      </c>
      <c r="P1015" s="57">
        <f>IF(EnergyDemand__2_18[[#This Row],[School Day]]="Y",EnergyDemand__2_18[[#This Row],[Demand]],NA())</f>
        <v>116556.425</v>
      </c>
      <c r="Q1015" s="57" t="e">
        <f>IF(EnergyDemand__2_18[[#This Row],[School Day]]="N",EnergyDemand__2_18[[#This Row],[Demand]],NA())</f>
        <v>#N/A</v>
      </c>
      <c r="R1015" s="57" t="e">
        <f>IF(EnergyDemand__2_18[[#This Row],[Holiday]]="Y",EnergyDemand__2_18[[#This Row],[Demand]],NA())</f>
        <v>#N/A</v>
      </c>
      <c r="S1015" s="57">
        <f>IF(AND( EnergyDemand__2_18[[#This Row],[Holiday]]="N", EnergyDemand__2_18[[#This Row],[Day ]] &lt;&gt; "Saturday", EnergyDemand__2_18[[#This Row],[Day ]] &lt;&gt; "Sunday"),EnergyDemand__2_18[[#This Row],[Demand]],NA())</f>
        <v>116556.425</v>
      </c>
    </row>
    <row r="1016" spans="1:19" x14ac:dyDescent="0.3">
      <c r="A1016" s="3">
        <v>43019</v>
      </c>
      <c r="B1016" s="3" t="str">
        <f t="shared" si="15"/>
        <v>Q4-2017</v>
      </c>
      <c r="C1016" t="s">
        <v>18</v>
      </c>
      <c r="D1016">
        <v>42</v>
      </c>
      <c r="E1016" t="s">
        <v>9</v>
      </c>
      <c r="F1016">
        <v>2017</v>
      </c>
      <c r="G1016">
        <v>9.8000000000000007</v>
      </c>
      <c r="H1016">
        <v>25.6</v>
      </c>
      <c r="I1016">
        <v>7.5</v>
      </c>
      <c r="J1016">
        <v>0</v>
      </c>
      <c r="K1016" t="s">
        <v>22</v>
      </c>
      <c r="L1016" t="s">
        <v>21</v>
      </c>
      <c r="M1016" s="2">
        <v>114133.54</v>
      </c>
      <c r="N1016" s="4">
        <v>55.553221790000002</v>
      </c>
      <c r="O1016" s="5">
        <f>EnergyDemand__2_18[[#This Row],[Demand]]*EnergyDemand__2_18[[#This Row],[RRP AUD$]]</f>
        <v>6340485.8612978365</v>
      </c>
      <c r="P1016" s="57">
        <f>IF(EnergyDemand__2_18[[#This Row],[School Day]]="Y",EnergyDemand__2_18[[#This Row],[Demand]],NA())</f>
        <v>114133.54</v>
      </c>
      <c r="Q1016" s="57" t="e">
        <f>IF(EnergyDemand__2_18[[#This Row],[School Day]]="N",EnergyDemand__2_18[[#This Row],[Demand]],NA())</f>
        <v>#N/A</v>
      </c>
      <c r="R1016" s="57" t="e">
        <f>IF(EnergyDemand__2_18[[#This Row],[Holiday]]="Y",EnergyDemand__2_18[[#This Row],[Demand]],NA())</f>
        <v>#N/A</v>
      </c>
      <c r="S1016" s="57">
        <f>IF(AND( EnergyDemand__2_18[[#This Row],[Holiday]]="N", EnergyDemand__2_18[[#This Row],[Day ]] &lt;&gt; "Saturday", EnergyDemand__2_18[[#This Row],[Day ]] &lt;&gt; "Sunday"),EnergyDemand__2_18[[#This Row],[Demand]],NA())</f>
        <v>114133.54</v>
      </c>
    </row>
    <row r="1017" spans="1:19" x14ac:dyDescent="0.3">
      <c r="A1017" s="3">
        <v>43020</v>
      </c>
      <c r="B1017" s="3" t="str">
        <f t="shared" si="15"/>
        <v>Q4-2017</v>
      </c>
      <c r="C1017" t="s">
        <v>18</v>
      </c>
      <c r="D1017">
        <v>42</v>
      </c>
      <c r="E1017" t="s">
        <v>3</v>
      </c>
      <c r="F1017">
        <v>2017</v>
      </c>
      <c r="G1017">
        <v>10.5</v>
      </c>
      <c r="H1017">
        <v>19.2</v>
      </c>
      <c r="I1017">
        <v>15.6</v>
      </c>
      <c r="J1017">
        <v>10</v>
      </c>
      <c r="K1017" t="s">
        <v>22</v>
      </c>
      <c r="L1017" t="s">
        <v>21</v>
      </c>
      <c r="M1017" s="2">
        <v>113957.735</v>
      </c>
      <c r="N1017" s="4">
        <v>56.959277329999999</v>
      </c>
      <c r="O1017" s="5">
        <f>EnergyDemand__2_18[[#This Row],[Demand]]*EnergyDemand__2_18[[#This Row],[RRP AUD$]]</f>
        <v>6490950.2317636479</v>
      </c>
      <c r="P1017" s="57">
        <f>IF(EnergyDemand__2_18[[#This Row],[School Day]]="Y",EnergyDemand__2_18[[#This Row],[Demand]],NA())</f>
        <v>113957.735</v>
      </c>
      <c r="Q1017" s="57" t="e">
        <f>IF(EnergyDemand__2_18[[#This Row],[School Day]]="N",EnergyDemand__2_18[[#This Row],[Demand]],NA())</f>
        <v>#N/A</v>
      </c>
      <c r="R1017" s="57" t="e">
        <f>IF(EnergyDemand__2_18[[#This Row],[Holiday]]="Y",EnergyDemand__2_18[[#This Row],[Demand]],NA())</f>
        <v>#N/A</v>
      </c>
      <c r="S1017" s="57">
        <f>IF(AND( EnergyDemand__2_18[[#This Row],[Holiday]]="N", EnergyDemand__2_18[[#This Row],[Day ]] &lt;&gt; "Saturday", EnergyDemand__2_18[[#This Row],[Day ]] &lt;&gt; "Sunday"),EnergyDemand__2_18[[#This Row],[Demand]],NA())</f>
        <v>113957.735</v>
      </c>
    </row>
    <row r="1018" spans="1:19" x14ac:dyDescent="0.3">
      <c r="A1018" s="3">
        <v>43021</v>
      </c>
      <c r="B1018" s="3" t="str">
        <f t="shared" si="15"/>
        <v>Q4-2017</v>
      </c>
      <c r="C1018" t="s">
        <v>18</v>
      </c>
      <c r="D1018">
        <v>42</v>
      </c>
      <c r="E1018" t="s">
        <v>4</v>
      </c>
      <c r="F1018">
        <v>2017</v>
      </c>
      <c r="G1018">
        <v>13.1</v>
      </c>
      <c r="H1018">
        <v>16.7</v>
      </c>
      <c r="I1018">
        <v>12.5</v>
      </c>
      <c r="J1018">
        <v>0</v>
      </c>
      <c r="K1018" t="s">
        <v>22</v>
      </c>
      <c r="L1018" t="s">
        <v>21</v>
      </c>
      <c r="M1018" s="2">
        <v>117048.72500000001</v>
      </c>
      <c r="N1018" s="4">
        <v>83.756746089999993</v>
      </c>
      <c r="O1018" s="5">
        <f>EnergyDemand__2_18[[#This Row],[Demand]]*EnergyDemand__2_18[[#This Row],[RRP AUD$]]</f>
        <v>9803620.3399832342</v>
      </c>
      <c r="P1018" s="57">
        <f>IF(EnergyDemand__2_18[[#This Row],[School Day]]="Y",EnergyDemand__2_18[[#This Row],[Demand]],NA())</f>
        <v>117048.72500000001</v>
      </c>
      <c r="Q1018" s="57" t="e">
        <f>IF(EnergyDemand__2_18[[#This Row],[School Day]]="N",EnergyDemand__2_18[[#This Row],[Demand]],NA())</f>
        <v>#N/A</v>
      </c>
      <c r="R1018" s="57" t="e">
        <f>IF(EnergyDemand__2_18[[#This Row],[Holiday]]="Y",EnergyDemand__2_18[[#This Row],[Demand]],NA())</f>
        <v>#N/A</v>
      </c>
      <c r="S1018" s="57">
        <f>IF(AND( EnergyDemand__2_18[[#This Row],[Holiday]]="N", EnergyDemand__2_18[[#This Row],[Day ]] &lt;&gt; "Saturday", EnergyDemand__2_18[[#This Row],[Day ]] &lt;&gt; "Sunday"),EnergyDemand__2_18[[#This Row],[Demand]],NA())</f>
        <v>117048.72500000001</v>
      </c>
    </row>
    <row r="1019" spans="1:19" x14ac:dyDescent="0.3">
      <c r="A1019" s="3">
        <v>43022</v>
      </c>
      <c r="B1019" s="3" t="str">
        <f t="shared" si="15"/>
        <v>Q4-2017</v>
      </c>
      <c r="C1019" t="s">
        <v>18</v>
      </c>
      <c r="D1019">
        <v>42</v>
      </c>
      <c r="E1019" t="s">
        <v>5</v>
      </c>
      <c r="F1019">
        <v>2017</v>
      </c>
      <c r="G1019">
        <v>8.1999999999999993</v>
      </c>
      <c r="H1019">
        <v>16.100000000000001</v>
      </c>
      <c r="I1019">
        <v>23.6</v>
      </c>
      <c r="J1019">
        <v>0</v>
      </c>
      <c r="K1019" t="s">
        <v>22</v>
      </c>
      <c r="L1019" t="s">
        <v>21</v>
      </c>
      <c r="M1019" s="2">
        <v>102037.16499999999</v>
      </c>
      <c r="N1019" s="4">
        <v>85.403883269999994</v>
      </c>
      <c r="O1019" s="5">
        <f>EnergyDemand__2_18[[#This Row],[Demand]]*EnergyDemand__2_18[[#This Row],[RRP AUD$]]</f>
        <v>8714370.1288617291</v>
      </c>
      <c r="P1019" s="57">
        <f>IF(EnergyDemand__2_18[[#This Row],[School Day]]="Y",EnergyDemand__2_18[[#This Row],[Demand]],NA())</f>
        <v>102037.16499999999</v>
      </c>
      <c r="Q1019" s="57" t="e">
        <f>IF(EnergyDemand__2_18[[#This Row],[School Day]]="N",EnergyDemand__2_18[[#This Row],[Demand]],NA())</f>
        <v>#N/A</v>
      </c>
      <c r="R1019" s="57" t="e">
        <f>IF(EnergyDemand__2_18[[#This Row],[Holiday]]="Y",EnergyDemand__2_18[[#This Row],[Demand]],NA())</f>
        <v>#N/A</v>
      </c>
      <c r="S10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20" spans="1:19" x14ac:dyDescent="0.3">
      <c r="A1020" s="3">
        <v>43023</v>
      </c>
      <c r="B1020" s="3" t="str">
        <f t="shared" si="15"/>
        <v>Q4-2017</v>
      </c>
      <c r="C1020" t="s">
        <v>18</v>
      </c>
      <c r="D1020">
        <v>42</v>
      </c>
      <c r="E1020" t="s">
        <v>6</v>
      </c>
      <c r="F1020">
        <v>2017</v>
      </c>
      <c r="G1020">
        <v>6.8</v>
      </c>
      <c r="H1020">
        <v>17.600000000000001</v>
      </c>
      <c r="I1020">
        <v>24.5</v>
      </c>
      <c r="J1020">
        <v>0</v>
      </c>
      <c r="K1020" t="s">
        <v>22</v>
      </c>
      <c r="L1020" t="s">
        <v>21</v>
      </c>
      <c r="M1020" s="2">
        <v>98108.815000000002</v>
      </c>
      <c r="N1020" s="4">
        <v>71.602890579999993</v>
      </c>
      <c r="O1020" s="5">
        <f>EnergyDemand__2_18[[#This Row],[Demand]]*EnergyDemand__2_18[[#This Row],[RRP AUD$]]</f>
        <v>7024874.7453784626</v>
      </c>
      <c r="P1020" s="57">
        <f>IF(EnergyDemand__2_18[[#This Row],[School Day]]="Y",EnergyDemand__2_18[[#This Row],[Demand]],NA())</f>
        <v>98108.815000000002</v>
      </c>
      <c r="Q1020" s="57" t="e">
        <f>IF(EnergyDemand__2_18[[#This Row],[School Day]]="N",EnergyDemand__2_18[[#This Row],[Demand]],NA())</f>
        <v>#N/A</v>
      </c>
      <c r="R1020" s="57" t="e">
        <f>IF(EnergyDemand__2_18[[#This Row],[Holiday]]="Y",EnergyDemand__2_18[[#This Row],[Demand]],NA())</f>
        <v>#N/A</v>
      </c>
      <c r="S10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21" spans="1:19" x14ac:dyDescent="0.3">
      <c r="A1021" s="3">
        <v>43024</v>
      </c>
      <c r="B1021" s="3" t="str">
        <f t="shared" si="15"/>
        <v>Q4-2017</v>
      </c>
      <c r="C1021" t="s">
        <v>18</v>
      </c>
      <c r="D1021">
        <v>43</v>
      </c>
      <c r="E1021" t="s">
        <v>7</v>
      </c>
      <c r="F1021">
        <v>2017</v>
      </c>
      <c r="G1021">
        <v>11.3</v>
      </c>
      <c r="H1021">
        <v>28.6</v>
      </c>
      <c r="I1021">
        <v>23.8</v>
      </c>
      <c r="J1021">
        <v>0</v>
      </c>
      <c r="K1021" t="s">
        <v>22</v>
      </c>
      <c r="L1021" t="s">
        <v>21</v>
      </c>
      <c r="M1021" s="2">
        <v>115907.395</v>
      </c>
      <c r="N1021" s="4">
        <v>84.013226709999998</v>
      </c>
      <c r="O1021" s="5">
        <f>EnergyDemand__2_18[[#This Row],[Demand]]*EnergyDemand__2_18[[#This Row],[RRP AUD$]]</f>
        <v>9737754.2535005212</v>
      </c>
      <c r="P1021" s="57">
        <f>IF(EnergyDemand__2_18[[#This Row],[School Day]]="Y",EnergyDemand__2_18[[#This Row],[Demand]],NA())</f>
        <v>115907.395</v>
      </c>
      <c r="Q1021" s="57" t="e">
        <f>IF(EnergyDemand__2_18[[#This Row],[School Day]]="N",EnergyDemand__2_18[[#This Row],[Demand]],NA())</f>
        <v>#N/A</v>
      </c>
      <c r="R1021" s="57" t="e">
        <f>IF(EnergyDemand__2_18[[#This Row],[Holiday]]="Y",EnergyDemand__2_18[[#This Row],[Demand]],NA())</f>
        <v>#N/A</v>
      </c>
      <c r="S1021" s="57">
        <f>IF(AND( EnergyDemand__2_18[[#This Row],[Holiday]]="N", EnergyDemand__2_18[[#This Row],[Day ]] &lt;&gt; "Saturday", EnergyDemand__2_18[[#This Row],[Day ]] &lt;&gt; "Sunday"),EnergyDemand__2_18[[#This Row],[Demand]],NA())</f>
        <v>115907.395</v>
      </c>
    </row>
    <row r="1022" spans="1:19" x14ac:dyDescent="0.3">
      <c r="A1022" s="3">
        <v>43025</v>
      </c>
      <c r="B1022" s="3" t="str">
        <f t="shared" si="15"/>
        <v>Q4-2017</v>
      </c>
      <c r="C1022" t="s">
        <v>18</v>
      </c>
      <c r="D1022">
        <v>43</v>
      </c>
      <c r="E1022" t="s">
        <v>8</v>
      </c>
      <c r="F1022">
        <v>2017</v>
      </c>
      <c r="G1022">
        <v>12.8</v>
      </c>
      <c r="H1022">
        <v>30.2</v>
      </c>
      <c r="I1022">
        <v>24.9</v>
      </c>
      <c r="J1022">
        <v>0</v>
      </c>
      <c r="K1022" t="s">
        <v>22</v>
      </c>
      <c r="L1022" t="s">
        <v>21</v>
      </c>
      <c r="M1022" s="2">
        <v>117470.22</v>
      </c>
      <c r="N1022" s="4">
        <v>76.51584579</v>
      </c>
      <c r="O1022" s="5">
        <f>EnergyDemand__2_18[[#This Row],[Demand]]*EnergyDemand__2_18[[#This Row],[RRP AUD$]]</f>
        <v>8988333.2384373732</v>
      </c>
      <c r="P1022" s="57">
        <f>IF(EnergyDemand__2_18[[#This Row],[School Day]]="Y",EnergyDemand__2_18[[#This Row],[Demand]],NA())</f>
        <v>117470.22</v>
      </c>
      <c r="Q1022" s="57" t="e">
        <f>IF(EnergyDemand__2_18[[#This Row],[School Day]]="N",EnergyDemand__2_18[[#This Row],[Demand]],NA())</f>
        <v>#N/A</v>
      </c>
      <c r="R1022" s="57" t="e">
        <f>IF(EnergyDemand__2_18[[#This Row],[Holiday]]="Y",EnergyDemand__2_18[[#This Row],[Demand]],NA())</f>
        <v>#N/A</v>
      </c>
      <c r="S1022" s="57">
        <f>IF(AND( EnergyDemand__2_18[[#This Row],[Holiday]]="N", EnergyDemand__2_18[[#This Row],[Day ]] &lt;&gt; "Saturday", EnergyDemand__2_18[[#This Row],[Day ]] &lt;&gt; "Sunday"),EnergyDemand__2_18[[#This Row],[Demand]],NA())</f>
        <v>117470.22</v>
      </c>
    </row>
    <row r="1023" spans="1:19" x14ac:dyDescent="0.3">
      <c r="A1023" s="3">
        <v>43026</v>
      </c>
      <c r="B1023" s="3" t="str">
        <f t="shared" si="15"/>
        <v>Q4-2017</v>
      </c>
      <c r="C1023" t="s">
        <v>18</v>
      </c>
      <c r="D1023">
        <v>43</v>
      </c>
      <c r="E1023" t="s">
        <v>9</v>
      </c>
      <c r="F1023">
        <v>2017</v>
      </c>
      <c r="G1023">
        <v>14.5</v>
      </c>
      <c r="H1023">
        <v>30.9</v>
      </c>
      <c r="I1023">
        <v>25.1</v>
      </c>
      <c r="J1023">
        <v>0</v>
      </c>
      <c r="K1023" t="s">
        <v>22</v>
      </c>
      <c r="L1023" t="s">
        <v>21</v>
      </c>
      <c r="M1023" s="2">
        <v>121087.1</v>
      </c>
      <c r="N1023" s="4">
        <v>92.334121359999997</v>
      </c>
      <c r="O1023" s="5">
        <f>EnergyDemand__2_18[[#This Row],[Demand]]*EnergyDemand__2_18[[#This Row],[RRP AUD$]]</f>
        <v>11180470.986530457</v>
      </c>
      <c r="P1023" s="57">
        <f>IF(EnergyDemand__2_18[[#This Row],[School Day]]="Y",EnergyDemand__2_18[[#This Row],[Demand]],NA())</f>
        <v>121087.1</v>
      </c>
      <c r="Q1023" s="57" t="e">
        <f>IF(EnergyDemand__2_18[[#This Row],[School Day]]="N",EnergyDemand__2_18[[#This Row],[Demand]],NA())</f>
        <v>#N/A</v>
      </c>
      <c r="R1023" s="57" t="e">
        <f>IF(EnergyDemand__2_18[[#This Row],[Holiday]]="Y",EnergyDemand__2_18[[#This Row],[Demand]],NA())</f>
        <v>#N/A</v>
      </c>
      <c r="S1023" s="57">
        <f>IF(AND( EnergyDemand__2_18[[#This Row],[Holiday]]="N", EnergyDemand__2_18[[#This Row],[Day ]] &lt;&gt; "Saturday", EnergyDemand__2_18[[#This Row],[Day ]] &lt;&gt; "Sunday"),EnergyDemand__2_18[[#This Row],[Demand]],NA())</f>
        <v>121087.1</v>
      </c>
    </row>
    <row r="1024" spans="1:19" x14ac:dyDescent="0.3">
      <c r="A1024" s="3">
        <v>43027</v>
      </c>
      <c r="B1024" s="3" t="str">
        <f t="shared" si="15"/>
        <v>Q4-2017</v>
      </c>
      <c r="C1024" t="s">
        <v>18</v>
      </c>
      <c r="D1024">
        <v>43</v>
      </c>
      <c r="E1024" t="s">
        <v>3</v>
      </c>
      <c r="F1024">
        <v>2017</v>
      </c>
      <c r="G1024">
        <v>21.7</v>
      </c>
      <c r="H1024">
        <v>25.6</v>
      </c>
      <c r="I1024">
        <v>9.8000000000000007</v>
      </c>
      <c r="J1024">
        <v>0</v>
      </c>
      <c r="K1024" t="s">
        <v>22</v>
      </c>
      <c r="L1024" t="s">
        <v>21</v>
      </c>
      <c r="M1024" s="2">
        <v>118201.175</v>
      </c>
      <c r="N1024" s="4">
        <v>80.376717099999993</v>
      </c>
      <c r="O1024" s="5">
        <f>EnergyDemand__2_18[[#This Row],[Demand]]*EnergyDemand__2_18[[#This Row],[RRP AUD$]]</f>
        <v>9500622.4038625918</v>
      </c>
      <c r="P1024" s="57">
        <f>IF(EnergyDemand__2_18[[#This Row],[School Day]]="Y",EnergyDemand__2_18[[#This Row],[Demand]],NA())</f>
        <v>118201.175</v>
      </c>
      <c r="Q1024" s="57" t="e">
        <f>IF(EnergyDemand__2_18[[#This Row],[School Day]]="N",EnergyDemand__2_18[[#This Row],[Demand]],NA())</f>
        <v>#N/A</v>
      </c>
      <c r="R1024" s="57" t="e">
        <f>IF(EnergyDemand__2_18[[#This Row],[Holiday]]="Y",EnergyDemand__2_18[[#This Row],[Demand]],NA())</f>
        <v>#N/A</v>
      </c>
      <c r="S1024" s="57">
        <f>IF(AND( EnergyDemand__2_18[[#This Row],[Holiday]]="N", EnergyDemand__2_18[[#This Row],[Day ]] &lt;&gt; "Saturday", EnergyDemand__2_18[[#This Row],[Day ]] &lt;&gt; "Sunday"),EnergyDemand__2_18[[#This Row],[Demand]],NA())</f>
        <v>118201.175</v>
      </c>
    </row>
    <row r="1025" spans="1:19" x14ac:dyDescent="0.3">
      <c r="A1025" s="3">
        <v>43028</v>
      </c>
      <c r="B1025" s="3" t="str">
        <f t="shared" si="15"/>
        <v>Q4-2017</v>
      </c>
      <c r="C1025" t="s">
        <v>18</v>
      </c>
      <c r="D1025">
        <v>43</v>
      </c>
      <c r="E1025" t="s">
        <v>4</v>
      </c>
      <c r="F1025">
        <v>2017</v>
      </c>
      <c r="G1025">
        <v>11.3</v>
      </c>
      <c r="H1025">
        <v>16.2</v>
      </c>
      <c r="I1025">
        <v>24</v>
      </c>
      <c r="J1025">
        <v>2.6</v>
      </c>
      <c r="K1025" t="s">
        <v>22</v>
      </c>
      <c r="L1025" t="s">
        <v>21</v>
      </c>
      <c r="M1025" s="2">
        <v>108412.66499999999</v>
      </c>
      <c r="N1025" s="4">
        <v>72.715846839999998</v>
      </c>
      <c r="O1025" s="5">
        <f>EnergyDemand__2_18[[#This Row],[Demand]]*EnergyDemand__2_18[[#This Row],[RRP AUD$]]</f>
        <v>7883318.7436562283</v>
      </c>
      <c r="P1025" s="57">
        <f>IF(EnergyDemand__2_18[[#This Row],[School Day]]="Y",EnergyDemand__2_18[[#This Row],[Demand]],NA())</f>
        <v>108412.66499999999</v>
      </c>
      <c r="Q1025" s="57" t="e">
        <f>IF(EnergyDemand__2_18[[#This Row],[School Day]]="N",EnergyDemand__2_18[[#This Row],[Demand]],NA())</f>
        <v>#N/A</v>
      </c>
      <c r="R1025" s="57" t="e">
        <f>IF(EnergyDemand__2_18[[#This Row],[Holiday]]="Y",EnergyDemand__2_18[[#This Row],[Demand]],NA())</f>
        <v>#N/A</v>
      </c>
      <c r="S1025" s="57">
        <f>IF(AND( EnergyDemand__2_18[[#This Row],[Holiday]]="N", EnergyDemand__2_18[[#This Row],[Day ]] &lt;&gt; "Saturday", EnergyDemand__2_18[[#This Row],[Day ]] &lt;&gt; "Sunday"),EnergyDemand__2_18[[#This Row],[Demand]],NA())</f>
        <v>108412.66499999999</v>
      </c>
    </row>
    <row r="1026" spans="1:19" x14ac:dyDescent="0.3">
      <c r="A1026" s="3">
        <v>43029</v>
      </c>
      <c r="B1026" s="3" t="str">
        <f t="shared" ref="B1026:B1089" si="16">"Q" &amp;INT((MONTH(A1026)+2)/3) &amp; "-" &amp; YEAR(A1026)</f>
        <v>Q4-2017</v>
      </c>
      <c r="C1026" t="s">
        <v>18</v>
      </c>
      <c r="D1026">
        <v>43</v>
      </c>
      <c r="E1026" t="s">
        <v>5</v>
      </c>
      <c r="F1026">
        <v>2017</v>
      </c>
      <c r="G1026">
        <v>11</v>
      </c>
      <c r="H1026">
        <v>15.4</v>
      </c>
      <c r="I1026">
        <v>12.8</v>
      </c>
      <c r="J1026">
        <v>0</v>
      </c>
      <c r="K1026" t="s">
        <v>22</v>
      </c>
      <c r="L1026" t="s">
        <v>21</v>
      </c>
      <c r="M1026" s="2">
        <v>102195.97500000001</v>
      </c>
      <c r="N1026" s="4">
        <v>73.108339409999999</v>
      </c>
      <c r="O1026" s="5">
        <f>EnergyDemand__2_18[[#This Row],[Demand]]*EnergyDemand__2_18[[#This Row],[RRP AUD$]]</f>
        <v>7471378.026635875</v>
      </c>
      <c r="P1026" s="57">
        <f>IF(EnergyDemand__2_18[[#This Row],[School Day]]="Y",EnergyDemand__2_18[[#This Row],[Demand]],NA())</f>
        <v>102195.97500000001</v>
      </c>
      <c r="Q1026" s="57" t="e">
        <f>IF(EnergyDemand__2_18[[#This Row],[School Day]]="N",EnergyDemand__2_18[[#This Row],[Demand]],NA())</f>
        <v>#N/A</v>
      </c>
      <c r="R1026" s="57" t="e">
        <f>IF(EnergyDemand__2_18[[#This Row],[Holiday]]="Y",EnergyDemand__2_18[[#This Row],[Demand]],NA())</f>
        <v>#N/A</v>
      </c>
      <c r="S10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27" spans="1:19" x14ac:dyDescent="0.3">
      <c r="A1027" s="3">
        <v>43030</v>
      </c>
      <c r="B1027" s="3" t="str">
        <f t="shared" si="16"/>
        <v>Q4-2017</v>
      </c>
      <c r="C1027" t="s">
        <v>18</v>
      </c>
      <c r="D1027">
        <v>43</v>
      </c>
      <c r="E1027" t="s">
        <v>6</v>
      </c>
      <c r="F1027">
        <v>2017</v>
      </c>
      <c r="G1027">
        <v>11.1</v>
      </c>
      <c r="H1027">
        <v>16</v>
      </c>
      <c r="I1027">
        <v>13</v>
      </c>
      <c r="J1027">
        <v>0</v>
      </c>
      <c r="K1027" t="s">
        <v>22</v>
      </c>
      <c r="L1027" t="s">
        <v>21</v>
      </c>
      <c r="M1027" s="2">
        <v>100571.04</v>
      </c>
      <c r="N1027" s="4">
        <v>76.328222569999994</v>
      </c>
      <c r="O1027" s="5">
        <f>EnergyDemand__2_18[[#This Row],[Demand]]*EnergyDemand__2_18[[#This Row],[RRP AUD$]]</f>
        <v>7676408.7252163719</v>
      </c>
      <c r="P1027" s="57">
        <f>IF(EnergyDemand__2_18[[#This Row],[School Day]]="Y",EnergyDemand__2_18[[#This Row],[Demand]],NA())</f>
        <v>100571.04</v>
      </c>
      <c r="Q1027" s="57" t="e">
        <f>IF(EnergyDemand__2_18[[#This Row],[School Day]]="N",EnergyDemand__2_18[[#This Row],[Demand]],NA())</f>
        <v>#N/A</v>
      </c>
      <c r="R1027" s="57" t="e">
        <f>IF(EnergyDemand__2_18[[#This Row],[Holiday]]="Y",EnergyDemand__2_18[[#This Row],[Demand]],NA())</f>
        <v>#N/A</v>
      </c>
      <c r="S10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28" spans="1:19" x14ac:dyDescent="0.3">
      <c r="A1028" s="3">
        <v>43031</v>
      </c>
      <c r="B1028" s="3" t="str">
        <f t="shared" si="16"/>
        <v>Q4-2017</v>
      </c>
      <c r="C1028" t="s">
        <v>18</v>
      </c>
      <c r="D1028">
        <v>44</v>
      </c>
      <c r="E1028" t="s">
        <v>7</v>
      </c>
      <c r="F1028">
        <v>2017</v>
      </c>
      <c r="G1028">
        <v>11.9</v>
      </c>
      <c r="H1028">
        <v>19</v>
      </c>
      <c r="I1028">
        <v>21.8</v>
      </c>
      <c r="J1028">
        <v>0</v>
      </c>
      <c r="K1028" t="s">
        <v>22</v>
      </c>
      <c r="L1028" t="s">
        <v>21</v>
      </c>
      <c r="M1028" s="2">
        <v>115549.435</v>
      </c>
      <c r="N1028" s="4">
        <v>90.675665039999998</v>
      </c>
      <c r="O1028" s="5">
        <f>EnergyDemand__2_18[[#This Row],[Demand]]*EnergyDemand__2_18[[#This Row],[RRP AUD$]]</f>
        <v>10477521.863621252</v>
      </c>
      <c r="P1028" s="57">
        <f>IF(EnergyDemand__2_18[[#This Row],[School Day]]="Y",EnergyDemand__2_18[[#This Row],[Demand]],NA())</f>
        <v>115549.435</v>
      </c>
      <c r="Q1028" s="57" t="e">
        <f>IF(EnergyDemand__2_18[[#This Row],[School Day]]="N",EnergyDemand__2_18[[#This Row],[Demand]],NA())</f>
        <v>#N/A</v>
      </c>
      <c r="R1028" s="57" t="e">
        <f>IF(EnergyDemand__2_18[[#This Row],[Holiday]]="Y",EnergyDemand__2_18[[#This Row],[Demand]],NA())</f>
        <v>#N/A</v>
      </c>
      <c r="S1028" s="57">
        <f>IF(AND( EnergyDemand__2_18[[#This Row],[Holiday]]="N", EnergyDemand__2_18[[#This Row],[Day ]] &lt;&gt; "Saturday", EnergyDemand__2_18[[#This Row],[Day ]] &lt;&gt; "Sunday"),EnergyDemand__2_18[[#This Row],[Demand]],NA())</f>
        <v>115549.435</v>
      </c>
    </row>
    <row r="1029" spans="1:19" x14ac:dyDescent="0.3">
      <c r="A1029" s="3">
        <v>43032</v>
      </c>
      <c r="B1029" s="3" t="str">
        <f t="shared" si="16"/>
        <v>Q4-2017</v>
      </c>
      <c r="C1029" t="s">
        <v>18</v>
      </c>
      <c r="D1029">
        <v>44</v>
      </c>
      <c r="E1029" t="s">
        <v>8</v>
      </c>
      <c r="F1029">
        <v>2017</v>
      </c>
      <c r="G1029">
        <v>12.1</v>
      </c>
      <c r="H1029">
        <v>20.5</v>
      </c>
      <c r="I1029">
        <v>18.7</v>
      </c>
      <c r="J1029">
        <v>0.2</v>
      </c>
      <c r="K1029" t="s">
        <v>22</v>
      </c>
      <c r="L1029" t="s">
        <v>21</v>
      </c>
      <c r="M1029" s="2">
        <v>118010.31</v>
      </c>
      <c r="N1029" s="4">
        <v>91.93047541</v>
      </c>
      <c r="O1029" s="5">
        <f>EnergyDemand__2_18[[#This Row],[Demand]]*EnergyDemand__2_18[[#This Row],[RRP AUD$]]</f>
        <v>10848743.901581477</v>
      </c>
      <c r="P1029" s="57">
        <f>IF(EnergyDemand__2_18[[#This Row],[School Day]]="Y",EnergyDemand__2_18[[#This Row],[Demand]],NA())</f>
        <v>118010.31</v>
      </c>
      <c r="Q1029" s="57" t="e">
        <f>IF(EnergyDemand__2_18[[#This Row],[School Day]]="N",EnergyDemand__2_18[[#This Row],[Demand]],NA())</f>
        <v>#N/A</v>
      </c>
      <c r="R1029" s="57" t="e">
        <f>IF(EnergyDemand__2_18[[#This Row],[Holiday]]="Y",EnergyDemand__2_18[[#This Row],[Demand]],NA())</f>
        <v>#N/A</v>
      </c>
      <c r="S1029" s="57">
        <f>IF(AND( EnergyDemand__2_18[[#This Row],[Holiday]]="N", EnergyDemand__2_18[[#This Row],[Day ]] &lt;&gt; "Saturday", EnergyDemand__2_18[[#This Row],[Day ]] &lt;&gt; "Sunday"),EnergyDemand__2_18[[#This Row],[Demand]],NA())</f>
        <v>118010.31</v>
      </c>
    </row>
    <row r="1030" spans="1:19" x14ac:dyDescent="0.3">
      <c r="A1030" s="3">
        <v>43033</v>
      </c>
      <c r="B1030" s="3" t="str">
        <f t="shared" si="16"/>
        <v>Q4-2017</v>
      </c>
      <c r="C1030" t="s">
        <v>18</v>
      </c>
      <c r="D1030">
        <v>44</v>
      </c>
      <c r="E1030" t="s">
        <v>9</v>
      </c>
      <c r="F1030">
        <v>2017</v>
      </c>
      <c r="G1030">
        <v>13.3</v>
      </c>
      <c r="H1030">
        <v>18.5</v>
      </c>
      <c r="I1030">
        <v>12.5</v>
      </c>
      <c r="J1030">
        <v>11.4</v>
      </c>
      <c r="K1030" t="s">
        <v>22</v>
      </c>
      <c r="L1030" t="s">
        <v>21</v>
      </c>
      <c r="M1030" s="2">
        <v>115813.03</v>
      </c>
      <c r="N1030" s="4">
        <v>98.042415309999996</v>
      </c>
      <c r="O1030" s="5">
        <f>EnergyDemand__2_18[[#This Row],[Demand]]*EnergyDemand__2_18[[#This Row],[RRP AUD$]]</f>
        <v>11354589.185569489</v>
      </c>
      <c r="P1030" s="57">
        <f>IF(EnergyDemand__2_18[[#This Row],[School Day]]="Y",EnergyDemand__2_18[[#This Row],[Demand]],NA())</f>
        <v>115813.03</v>
      </c>
      <c r="Q1030" s="57" t="e">
        <f>IF(EnergyDemand__2_18[[#This Row],[School Day]]="N",EnergyDemand__2_18[[#This Row],[Demand]],NA())</f>
        <v>#N/A</v>
      </c>
      <c r="R1030" s="57" t="e">
        <f>IF(EnergyDemand__2_18[[#This Row],[Holiday]]="Y",EnergyDemand__2_18[[#This Row],[Demand]],NA())</f>
        <v>#N/A</v>
      </c>
      <c r="S1030" s="57">
        <f>IF(AND( EnergyDemand__2_18[[#This Row],[Holiday]]="N", EnergyDemand__2_18[[#This Row],[Day ]] &lt;&gt; "Saturday", EnergyDemand__2_18[[#This Row],[Day ]] &lt;&gt; "Sunday"),EnergyDemand__2_18[[#This Row],[Demand]],NA())</f>
        <v>115813.03</v>
      </c>
    </row>
    <row r="1031" spans="1:19" x14ac:dyDescent="0.3">
      <c r="A1031" s="3">
        <v>43034</v>
      </c>
      <c r="B1031" s="3" t="str">
        <f t="shared" si="16"/>
        <v>Q4-2017</v>
      </c>
      <c r="C1031" t="s">
        <v>18</v>
      </c>
      <c r="D1031">
        <v>44</v>
      </c>
      <c r="E1031" t="s">
        <v>3</v>
      </c>
      <c r="F1031">
        <v>2017</v>
      </c>
      <c r="G1031">
        <v>12.9</v>
      </c>
      <c r="H1031">
        <v>16.8</v>
      </c>
      <c r="I1031">
        <v>12.2</v>
      </c>
      <c r="J1031">
        <v>0.2</v>
      </c>
      <c r="K1031" t="s">
        <v>22</v>
      </c>
      <c r="L1031" t="s">
        <v>21</v>
      </c>
      <c r="M1031" s="2">
        <v>117333.44500000001</v>
      </c>
      <c r="N1031" s="4">
        <v>89.911230680000003</v>
      </c>
      <c r="O1031" s="5">
        <f>EnergyDemand__2_18[[#This Row],[Demand]]*EnergyDemand__2_18[[#This Row],[RRP AUD$]]</f>
        <v>10549594.439874094</v>
      </c>
      <c r="P1031" s="57">
        <f>IF(EnergyDemand__2_18[[#This Row],[School Day]]="Y",EnergyDemand__2_18[[#This Row],[Demand]],NA())</f>
        <v>117333.44500000001</v>
      </c>
      <c r="Q1031" s="57" t="e">
        <f>IF(EnergyDemand__2_18[[#This Row],[School Day]]="N",EnergyDemand__2_18[[#This Row],[Demand]],NA())</f>
        <v>#N/A</v>
      </c>
      <c r="R1031" s="57" t="e">
        <f>IF(EnergyDemand__2_18[[#This Row],[Holiday]]="Y",EnergyDemand__2_18[[#This Row],[Demand]],NA())</f>
        <v>#N/A</v>
      </c>
      <c r="S1031" s="57">
        <f>IF(AND( EnergyDemand__2_18[[#This Row],[Holiday]]="N", EnergyDemand__2_18[[#This Row],[Day ]] &lt;&gt; "Saturday", EnergyDemand__2_18[[#This Row],[Day ]] &lt;&gt; "Sunday"),EnergyDemand__2_18[[#This Row],[Demand]],NA())</f>
        <v>117333.44500000001</v>
      </c>
    </row>
    <row r="1032" spans="1:19" x14ac:dyDescent="0.3">
      <c r="A1032" s="3">
        <v>43035</v>
      </c>
      <c r="B1032" s="3" t="str">
        <f t="shared" si="16"/>
        <v>Q4-2017</v>
      </c>
      <c r="C1032" t="s">
        <v>18</v>
      </c>
      <c r="D1032">
        <v>44</v>
      </c>
      <c r="E1032" t="s">
        <v>4</v>
      </c>
      <c r="F1032">
        <v>2017</v>
      </c>
      <c r="G1032">
        <v>10.3</v>
      </c>
      <c r="H1032">
        <v>27.4</v>
      </c>
      <c r="I1032">
        <v>26.1</v>
      </c>
      <c r="J1032">
        <v>0</v>
      </c>
      <c r="K1032" t="s">
        <v>22</v>
      </c>
      <c r="L1032" t="s">
        <v>21</v>
      </c>
      <c r="M1032" s="2">
        <v>112633.265</v>
      </c>
      <c r="N1032" s="4">
        <v>78.660882360000002</v>
      </c>
      <c r="O1032" s="5">
        <f>EnergyDemand__2_18[[#This Row],[Demand]]*EnergyDemand__2_18[[#This Row],[RRP AUD$]]</f>
        <v>8859832.007987706</v>
      </c>
      <c r="P1032" s="57">
        <f>IF(EnergyDemand__2_18[[#This Row],[School Day]]="Y",EnergyDemand__2_18[[#This Row],[Demand]],NA())</f>
        <v>112633.265</v>
      </c>
      <c r="Q1032" s="57" t="e">
        <f>IF(EnergyDemand__2_18[[#This Row],[School Day]]="N",EnergyDemand__2_18[[#This Row],[Demand]],NA())</f>
        <v>#N/A</v>
      </c>
      <c r="R1032" s="57" t="e">
        <f>IF(EnergyDemand__2_18[[#This Row],[Holiday]]="Y",EnergyDemand__2_18[[#This Row],[Demand]],NA())</f>
        <v>#N/A</v>
      </c>
      <c r="S1032" s="57">
        <f>IF(AND( EnergyDemand__2_18[[#This Row],[Holiday]]="N", EnergyDemand__2_18[[#This Row],[Day ]] &lt;&gt; "Saturday", EnergyDemand__2_18[[#This Row],[Day ]] &lt;&gt; "Sunday"),EnergyDemand__2_18[[#This Row],[Demand]],NA())</f>
        <v>112633.265</v>
      </c>
    </row>
    <row r="1033" spans="1:19" x14ac:dyDescent="0.3">
      <c r="A1033" s="3">
        <v>43036</v>
      </c>
      <c r="B1033" s="3" t="str">
        <f t="shared" si="16"/>
        <v>Q4-2017</v>
      </c>
      <c r="C1033" t="s">
        <v>18</v>
      </c>
      <c r="D1033">
        <v>44</v>
      </c>
      <c r="E1033" t="s">
        <v>5</v>
      </c>
      <c r="F1033">
        <v>2017</v>
      </c>
      <c r="G1033">
        <v>15</v>
      </c>
      <c r="H1033">
        <v>21.4</v>
      </c>
      <c r="I1033">
        <v>16.8</v>
      </c>
      <c r="J1033">
        <v>0.4</v>
      </c>
      <c r="K1033" t="s">
        <v>22</v>
      </c>
      <c r="L1033" t="s">
        <v>21</v>
      </c>
      <c r="M1033" s="2">
        <v>100746.42</v>
      </c>
      <c r="N1033" s="4">
        <v>81.094467010000002</v>
      </c>
      <c r="O1033" s="5">
        <f>EnergyDemand__2_18[[#This Row],[Demand]]*EnergyDemand__2_18[[#This Row],[RRP AUD$]]</f>
        <v>8169977.2330656042</v>
      </c>
      <c r="P1033" s="57">
        <f>IF(EnergyDemand__2_18[[#This Row],[School Day]]="Y",EnergyDemand__2_18[[#This Row],[Demand]],NA())</f>
        <v>100746.42</v>
      </c>
      <c r="Q1033" s="57" t="e">
        <f>IF(EnergyDemand__2_18[[#This Row],[School Day]]="N",EnergyDemand__2_18[[#This Row],[Demand]],NA())</f>
        <v>#N/A</v>
      </c>
      <c r="R1033" s="57" t="e">
        <f>IF(EnergyDemand__2_18[[#This Row],[Holiday]]="Y",EnergyDemand__2_18[[#This Row],[Demand]],NA())</f>
        <v>#N/A</v>
      </c>
      <c r="S10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34" spans="1:19" x14ac:dyDescent="0.3">
      <c r="A1034" s="3">
        <v>43037</v>
      </c>
      <c r="B1034" s="3" t="str">
        <f t="shared" si="16"/>
        <v>Q4-2017</v>
      </c>
      <c r="C1034" t="s">
        <v>18</v>
      </c>
      <c r="D1034">
        <v>44</v>
      </c>
      <c r="E1034" t="s">
        <v>6</v>
      </c>
      <c r="F1034">
        <v>2017</v>
      </c>
      <c r="G1034">
        <v>11.5</v>
      </c>
      <c r="H1034">
        <v>28.6</v>
      </c>
      <c r="I1034">
        <v>27.1</v>
      </c>
      <c r="J1034">
        <v>0</v>
      </c>
      <c r="K1034" t="s">
        <v>22</v>
      </c>
      <c r="L1034" t="s">
        <v>21</v>
      </c>
      <c r="M1034" s="2">
        <v>92182.955000000002</v>
      </c>
      <c r="N1034" s="4">
        <v>61.462527489999999</v>
      </c>
      <c r="O1034" s="5">
        <f>EnergyDemand__2_18[[#This Row],[Demand]]*EnergyDemand__2_18[[#This Row],[RRP AUD$]]</f>
        <v>5665797.405796933</v>
      </c>
      <c r="P1034" s="57">
        <f>IF(EnergyDemand__2_18[[#This Row],[School Day]]="Y",EnergyDemand__2_18[[#This Row],[Demand]],NA())</f>
        <v>92182.955000000002</v>
      </c>
      <c r="Q1034" s="57" t="e">
        <f>IF(EnergyDemand__2_18[[#This Row],[School Day]]="N",EnergyDemand__2_18[[#This Row],[Demand]],NA())</f>
        <v>#N/A</v>
      </c>
      <c r="R1034" s="57" t="e">
        <f>IF(EnergyDemand__2_18[[#This Row],[Holiday]]="Y",EnergyDemand__2_18[[#This Row],[Demand]],NA())</f>
        <v>#N/A</v>
      </c>
      <c r="S10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35" spans="1:19" x14ac:dyDescent="0.3">
      <c r="A1035" s="3">
        <v>43038</v>
      </c>
      <c r="B1035" s="3" t="str">
        <f t="shared" si="16"/>
        <v>Q4-2017</v>
      </c>
      <c r="C1035" t="s">
        <v>18</v>
      </c>
      <c r="D1035">
        <v>45</v>
      </c>
      <c r="E1035" t="s">
        <v>7</v>
      </c>
      <c r="F1035">
        <v>2017</v>
      </c>
      <c r="G1035">
        <v>8.8000000000000007</v>
      </c>
      <c r="H1035">
        <v>17</v>
      </c>
      <c r="I1035">
        <v>17</v>
      </c>
      <c r="J1035">
        <v>4.4000000000000004</v>
      </c>
      <c r="K1035" t="s">
        <v>22</v>
      </c>
      <c r="L1035" t="s">
        <v>21</v>
      </c>
      <c r="M1035" s="2">
        <v>112227.65</v>
      </c>
      <c r="N1035" s="4">
        <v>77.42179007</v>
      </c>
      <c r="O1035" s="5">
        <f>EnergyDemand__2_18[[#This Row],[Demand]]*EnergyDemand__2_18[[#This Row],[RRP AUD$]]</f>
        <v>8688865.5583494343</v>
      </c>
      <c r="P1035" s="57">
        <f>IF(EnergyDemand__2_18[[#This Row],[School Day]]="Y",EnergyDemand__2_18[[#This Row],[Demand]],NA())</f>
        <v>112227.65</v>
      </c>
      <c r="Q1035" s="57" t="e">
        <f>IF(EnergyDemand__2_18[[#This Row],[School Day]]="N",EnergyDemand__2_18[[#This Row],[Demand]],NA())</f>
        <v>#N/A</v>
      </c>
      <c r="R1035" s="57" t="e">
        <f>IF(EnergyDemand__2_18[[#This Row],[Holiday]]="Y",EnergyDemand__2_18[[#This Row],[Demand]],NA())</f>
        <v>#N/A</v>
      </c>
      <c r="S1035" s="57">
        <f>IF(AND( EnergyDemand__2_18[[#This Row],[Holiday]]="N", EnergyDemand__2_18[[#This Row],[Day ]] &lt;&gt; "Saturday", EnergyDemand__2_18[[#This Row],[Day ]] &lt;&gt; "Sunday"),EnergyDemand__2_18[[#This Row],[Demand]],NA())</f>
        <v>112227.65</v>
      </c>
    </row>
    <row r="1036" spans="1:19" x14ac:dyDescent="0.3">
      <c r="A1036" s="3">
        <v>43039</v>
      </c>
      <c r="B1036" s="3" t="str">
        <f t="shared" si="16"/>
        <v>Q4-2017</v>
      </c>
      <c r="C1036" t="s">
        <v>18</v>
      </c>
      <c r="D1036">
        <v>45</v>
      </c>
      <c r="E1036" t="s">
        <v>8</v>
      </c>
      <c r="F1036">
        <v>2017</v>
      </c>
      <c r="G1036">
        <v>8.1</v>
      </c>
      <c r="H1036">
        <v>16.399999999999999</v>
      </c>
      <c r="I1036">
        <v>24.8</v>
      </c>
      <c r="J1036">
        <v>6</v>
      </c>
      <c r="K1036" t="s">
        <v>22</v>
      </c>
      <c r="L1036" t="s">
        <v>21</v>
      </c>
      <c r="M1036" s="2">
        <v>116179.47</v>
      </c>
      <c r="N1036" s="4">
        <v>86.957257670000004</v>
      </c>
      <c r="O1036" s="5">
        <f>EnergyDemand__2_18[[#This Row],[Demand]]*EnergyDemand__2_18[[#This Row],[RRP AUD$]]</f>
        <v>10102648.108754035</v>
      </c>
      <c r="P1036" s="57">
        <f>IF(EnergyDemand__2_18[[#This Row],[School Day]]="Y",EnergyDemand__2_18[[#This Row],[Demand]],NA())</f>
        <v>116179.47</v>
      </c>
      <c r="Q1036" s="57" t="e">
        <f>IF(EnergyDemand__2_18[[#This Row],[School Day]]="N",EnergyDemand__2_18[[#This Row],[Demand]],NA())</f>
        <v>#N/A</v>
      </c>
      <c r="R1036" s="57" t="e">
        <f>IF(EnergyDemand__2_18[[#This Row],[Holiday]]="Y",EnergyDemand__2_18[[#This Row],[Demand]],NA())</f>
        <v>#N/A</v>
      </c>
      <c r="S1036" s="57">
        <f>IF(AND( EnergyDemand__2_18[[#This Row],[Holiday]]="N", EnergyDemand__2_18[[#This Row],[Day ]] &lt;&gt; "Saturday", EnergyDemand__2_18[[#This Row],[Day ]] &lt;&gt; "Sunday"),EnergyDemand__2_18[[#This Row],[Demand]],NA())</f>
        <v>116179.47</v>
      </c>
    </row>
    <row r="1037" spans="1:19" x14ac:dyDescent="0.3">
      <c r="A1037" s="3">
        <v>43040</v>
      </c>
      <c r="B1037" s="3" t="str">
        <f t="shared" si="16"/>
        <v>Q4-2017</v>
      </c>
      <c r="C1037" t="s">
        <v>19</v>
      </c>
      <c r="D1037">
        <v>45</v>
      </c>
      <c r="E1037" t="s">
        <v>9</v>
      </c>
      <c r="F1037">
        <v>2017</v>
      </c>
      <c r="G1037">
        <v>11.9</v>
      </c>
      <c r="H1037">
        <v>18</v>
      </c>
      <c r="I1037">
        <v>14.2</v>
      </c>
      <c r="J1037">
        <v>0.4</v>
      </c>
      <c r="K1037" t="s">
        <v>22</v>
      </c>
      <c r="L1037" t="s">
        <v>21</v>
      </c>
      <c r="M1037" s="2">
        <v>116632.09</v>
      </c>
      <c r="N1037" s="4">
        <v>87.027542560000001</v>
      </c>
      <c r="O1037" s="5">
        <f>EnergyDemand__2_18[[#This Row],[Demand]]*EnergyDemand__2_18[[#This Row],[RRP AUD$]]</f>
        <v>10150204.17633675</v>
      </c>
      <c r="P1037" s="57">
        <f>IF(EnergyDemand__2_18[[#This Row],[School Day]]="Y",EnergyDemand__2_18[[#This Row],[Demand]],NA())</f>
        <v>116632.09</v>
      </c>
      <c r="Q1037" s="57" t="e">
        <f>IF(EnergyDemand__2_18[[#This Row],[School Day]]="N",EnergyDemand__2_18[[#This Row],[Demand]],NA())</f>
        <v>#N/A</v>
      </c>
      <c r="R1037" s="57" t="e">
        <f>IF(EnergyDemand__2_18[[#This Row],[Holiday]]="Y",EnergyDemand__2_18[[#This Row],[Demand]],NA())</f>
        <v>#N/A</v>
      </c>
      <c r="S1037" s="57">
        <f>IF(AND( EnergyDemand__2_18[[#This Row],[Holiday]]="N", EnergyDemand__2_18[[#This Row],[Day ]] &lt;&gt; "Saturday", EnergyDemand__2_18[[#This Row],[Day ]] &lt;&gt; "Sunday"),EnergyDemand__2_18[[#This Row],[Demand]],NA())</f>
        <v>116632.09</v>
      </c>
    </row>
    <row r="1038" spans="1:19" x14ac:dyDescent="0.3">
      <c r="A1038" s="3">
        <v>43041</v>
      </c>
      <c r="B1038" s="3" t="str">
        <f t="shared" si="16"/>
        <v>Q4-2017</v>
      </c>
      <c r="C1038" t="s">
        <v>19</v>
      </c>
      <c r="D1038">
        <v>45</v>
      </c>
      <c r="E1038" t="s">
        <v>3</v>
      </c>
      <c r="F1038">
        <v>2017</v>
      </c>
      <c r="G1038">
        <v>11.3</v>
      </c>
      <c r="H1038">
        <v>17.399999999999999</v>
      </c>
      <c r="I1038">
        <v>17</v>
      </c>
      <c r="J1038">
        <v>1.4</v>
      </c>
      <c r="K1038" t="s">
        <v>22</v>
      </c>
      <c r="L1038" t="s">
        <v>21</v>
      </c>
      <c r="M1038" s="2">
        <v>120470.785</v>
      </c>
      <c r="N1038" s="4">
        <v>87.510162679999993</v>
      </c>
      <c r="O1038" s="5">
        <f>EnergyDemand__2_18[[#This Row],[Demand]]*EnergyDemand__2_18[[#This Row],[RRP AUD$]]</f>
        <v>10542417.993537303</v>
      </c>
      <c r="P1038" s="57">
        <f>IF(EnergyDemand__2_18[[#This Row],[School Day]]="Y",EnergyDemand__2_18[[#This Row],[Demand]],NA())</f>
        <v>120470.785</v>
      </c>
      <c r="Q1038" s="57" t="e">
        <f>IF(EnergyDemand__2_18[[#This Row],[School Day]]="N",EnergyDemand__2_18[[#This Row],[Demand]],NA())</f>
        <v>#N/A</v>
      </c>
      <c r="R1038" s="57" t="e">
        <f>IF(EnergyDemand__2_18[[#This Row],[Holiday]]="Y",EnergyDemand__2_18[[#This Row],[Demand]],NA())</f>
        <v>#N/A</v>
      </c>
      <c r="S1038" s="57">
        <f>IF(AND( EnergyDemand__2_18[[#This Row],[Holiday]]="N", EnergyDemand__2_18[[#This Row],[Day ]] &lt;&gt; "Saturday", EnergyDemand__2_18[[#This Row],[Day ]] &lt;&gt; "Sunday"),EnergyDemand__2_18[[#This Row],[Demand]],NA())</f>
        <v>120470.785</v>
      </c>
    </row>
    <row r="1039" spans="1:19" x14ac:dyDescent="0.3">
      <c r="A1039" s="3">
        <v>43042</v>
      </c>
      <c r="B1039" s="3" t="str">
        <f t="shared" si="16"/>
        <v>Q4-2017</v>
      </c>
      <c r="C1039" t="s">
        <v>19</v>
      </c>
      <c r="D1039">
        <v>45</v>
      </c>
      <c r="E1039" t="s">
        <v>4</v>
      </c>
      <c r="F1039">
        <v>2017</v>
      </c>
      <c r="G1039">
        <v>9.4</v>
      </c>
      <c r="H1039">
        <v>16.600000000000001</v>
      </c>
      <c r="I1039">
        <v>20.5</v>
      </c>
      <c r="J1039">
        <v>1.4</v>
      </c>
      <c r="K1039" t="s">
        <v>22</v>
      </c>
      <c r="L1039" t="s">
        <v>21</v>
      </c>
      <c r="M1039" s="2">
        <v>113451.995</v>
      </c>
      <c r="N1039" s="4">
        <v>76.925848950000002</v>
      </c>
      <c r="O1039" s="5">
        <f>EnergyDemand__2_18[[#This Row],[Demand]]*EnergyDemand__2_18[[#This Row],[RRP AUD$]]</f>
        <v>8727391.030446155</v>
      </c>
      <c r="P1039" s="57">
        <f>IF(EnergyDemand__2_18[[#This Row],[School Day]]="Y",EnergyDemand__2_18[[#This Row],[Demand]],NA())</f>
        <v>113451.995</v>
      </c>
      <c r="Q1039" s="57" t="e">
        <f>IF(EnergyDemand__2_18[[#This Row],[School Day]]="N",EnergyDemand__2_18[[#This Row],[Demand]],NA())</f>
        <v>#N/A</v>
      </c>
      <c r="R1039" s="57" t="e">
        <f>IF(EnergyDemand__2_18[[#This Row],[Holiday]]="Y",EnergyDemand__2_18[[#This Row],[Demand]],NA())</f>
        <v>#N/A</v>
      </c>
      <c r="S1039" s="57">
        <f>IF(AND( EnergyDemand__2_18[[#This Row],[Holiday]]="N", EnergyDemand__2_18[[#This Row],[Day ]] &lt;&gt; "Saturday", EnergyDemand__2_18[[#This Row],[Day ]] &lt;&gt; "Sunday"),EnergyDemand__2_18[[#This Row],[Demand]],NA())</f>
        <v>113451.995</v>
      </c>
    </row>
    <row r="1040" spans="1:19" x14ac:dyDescent="0.3">
      <c r="A1040" s="3">
        <v>43043</v>
      </c>
      <c r="B1040" s="3" t="str">
        <f t="shared" si="16"/>
        <v>Q4-2017</v>
      </c>
      <c r="C1040" t="s">
        <v>19</v>
      </c>
      <c r="D1040">
        <v>45</v>
      </c>
      <c r="E1040" t="s">
        <v>5</v>
      </c>
      <c r="F1040">
        <v>2017</v>
      </c>
      <c r="G1040">
        <v>8.3000000000000007</v>
      </c>
      <c r="H1040">
        <v>15.8</v>
      </c>
      <c r="I1040">
        <v>24.6</v>
      </c>
      <c r="J1040">
        <v>0.4</v>
      </c>
      <c r="K1040" t="s">
        <v>22</v>
      </c>
      <c r="L1040" t="s">
        <v>21</v>
      </c>
      <c r="M1040" s="2">
        <v>101610.815</v>
      </c>
      <c r="N1040" s="4">
        <v>78.734581890000001</v>
      </c>
      <c r="O1040" s="5">
        <f>EnergyDemand__2_18[[#This Row],[Demand]]*EnergyDemand__2_18[[#This Row],[RRP AUD$]]</f>
        <v>8000285.0345271407</v>
      </c>
      <c r="P1040" s="57">
        <f>IF(EnergyDemand__2_18[[#This Row],[School Day]]="Y",EnergyDemand__2_18[[#This Row],[Demand]],NA())</f>
        <v>101610.815</v>
      </c>
      <c r="Q1040" s="57" t="e">
        <f>IF(EnergyDemand__2_18[[#This Row],[School Day]]="N",EnergyDemand__2_18[[#This Row],[Demand]],NA())</f>
        <v>#N/A</v>
      </c>
      <c r="R1040" s="57" t="e">
        <f>IF(EnergyDemand__2_18[[#This Row],[Holiday]]="Y",EnergyDemand__2_18[[#This Row],[Demand]],NA())</f>
        <v>#N/A</v>
      </c>
      <c r="S10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1" spans="1:19" x14ac:dyDescent="0.3">
      <c r="A1041" s="3">
        <v>43044</v>
      </c>
      <c r="B1041" s="3" t="str">
        <f t="shared" si="16"/>
        <v>Q4-2017</v>
      </c>
      <c r="C1041" t="s">
        <v>19</v>
      </c>
      <c r="D1041">
        <v>45</v>
      </c>
      <c r="E1041" t="s">
        <v>6</v>
      </c>
      <c r="F1041">
        <v>2017</v>
      </c>
      <c r="G1041">
        <v>6.4</v>
      </c>
      <c r="H1041">
        <v>17.600000000000001</v>
      </c>
      <c r="I1041">
        <v>24.1</v>
      </c>
      <c r="J1041">
        <v>0</v>
      </c>
      <c r="K1041" t="s">
        <v>22</v>
      </c>
      <c r="L1041" t="s">
        <v>21</v>
      </c>
      <c r="M1041" s="2">
        <v>95368.164999999994</v>
      </c>
      <c r="N1041" s="4">
        <v>77.636602679999996</v>
      </c>
      <c r="O1041" s="5">
        <f>EnergyDemand__2_18[[#This Row],[Demand]]*EnergyDemand__2_18[[#This Row],[RRP AUD$]]</f>
        <v>7404060.3344256813</v>
      </c>
      <c r="P1041" s="57">
        <f>IF(EnergyDemand__2_18[[#This Row],[School Day]]="Y",EnergyDemand__2_18[[#This Row],[Demand]],NA())</f>
        <v>95368.164999999994</v>
      </c>
      <c r="Q1041" s="57" t="e">
        <f>IF(EnergyDemand__2_18[[#This Row],[School Day]]="N",EnergyDemand__2_18[[#This Row],[Demand]],NA())</f>
        <v>#N/A</v>
      </c>
      <c r="R1041" s="57" t="e">
        <f>IF(EnergyDemand__2_18[[#This Row],[Holiday]]="Y",EnergyDemand__2_18[[#This Row],[Demand]],NA())</f>
        <v>#N/A</v>
      </c>
      <c r="S10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2" spans="1:19" x14ac:dyDescent="0.3">
      <c r="A1042" s="3">
        <v>43045</v>
      </c>
      <c r="B1042" s="3" t="str">
        <f t="shared" si="16"/>
        <v>Q4-2017</v>
      </c>
      <c r="C1042" t="s">
        <v>19</v>
      </c>
      <c r="D1042">
        <v>46</v>
      </c>
      <c r="E1042" t="s">
        <v>7</v>
      </c>
      <c r="F1042">
        <v>2017</v>
      </c>
      <c r="G1042">
        <v>10.9</v>
      </c>
      <c r="H1042">
        <v>16.100000000000001</v>
      </c>
      <c r="I1042">
        <v>18.899999999999999</v>
      </c>
      <c r="J1042">
        <v>0</v>
      </c>
      <c r="K1042" t="s">
        <v>22</v>
      </c>
      <c r="L1042" t="s">
        <v>21</v>
      </c>
      <c r="M1042" s="2">
        <v>104632.79</v>
      </c>
      <c r="N1042" s="4">
        <v>80.934221030000003</v>
      </c>
      <c r="O1042" s="5">
        <f>EnergyDemand__2_18[[#This Row],[Demand]]*EnergyDemand__2_18[[#This Row],[RRP AUD$]]</f>
        <v>8468373.3528455738</v>
      </c>
      <c r="P1042" s="57">
        <f>IF(EnergyDemand__2_18[[#This Row],[School Day]]="Y",EnergyDemand__2_18[[#This Row],[Demand]],NA())</f>
        <v>104632.79</v>
      </c>
      <c r="Q1042" s="57" t="e">
        <f>IF(EnergyDemand__2_18[[#This Row],[School Day]]="N",EnergyDemand__2_18[[#This Row],[Demand]],NA())</f>
        <v>#N/A</v>
      </c>
      <c r="R1042" s="57" t="e">
        <f>IF(EnergyDemand__2_18[[#This Row],[Holiday]]="Y",EnergyDemand__2_18[[#This Row],[Demand]],NA())</f>
        <v>#N/A</v>
      </c>
      <c r="S1042" s="57">
        <f>IF(AND( EnergyDemand__2_18[[#This Row],[Holiday]]="N", EnergyDemand__2_18[[#This Row],[Day ]] &lt;&gt; "Saturday", EnergyDemand__2_18[[#This Row],[Day ]] &lt;&gt; "Sunday"),EnergyDemand__2_18[[#This Row],[Demand]],NA())</f>
        <v>104632.79</v>
      </c>
    </row>
    <row r="1043" spans="1:19" x14ac:dyDescent="0.3">
      <c r="A1043" s="3">
        <v>43046</v>
      </c>
      <c r="B1043" s="3" t="str">
        <f t="shared" si="16"/>
        <v>Q4-2017</v>
      </c>
      <c r="C1043" t="s">
        <v>19</v>
      </c>
      <c r="D1043">
        <v>46</v>
      </c>
      <c r="E1043" t="s">
        <v>8</v>
      </c>
      <c r="F1043">
        <v>2017</v>
      </c>
      <c r="G1043">
        <v>10</v>
      </c>
      <c r="H1043">
        <v>15.8</v>
      </c>
      <c r="I1043">
        <v>18.8</v>
      </c>
      <c r="J1043">
        <v>3.4</v>
      </c>
      <c r="K1043" t="s">
        <v>22</v>
      </c>
      <c r="L1043" t="s">
        <v>22</v>
      </c>
      <c r="M1043" s="2">
        <v>100592.295</v>
      </c>
      <c r="N1043" s="4">
        <v>78.317766300000002</v>
      </c>
      <c r="O1043" s="5">
        <f>EnergyDemand__2_18[[#This Row],[Demand]]*EnergyDemand__2_18[[#This Row],[RRP AUD$]]</f>
        <v>7878163.8513906589</v>
      </c>
      <c r="P1043" s="57">
        <f>IF(EnergyDemand__2_18[[#This Row],[School Day]]="Y",EnergyDemand__2_18[[#This Row],[Demand]],NA())</f>
        <v>100592.295</v>
      </c>
      <c r="Q1043" s="57" t="e">
        <f>IF(EnergyDemand__2_18[[#This Row],[School Day]]="N",EnergyDemand__2_18[[#This Row],[Demand]],NA())</f>
        <v>#N/A</v>
      </c>
      <c r="R1043" s="57">
        <f>IF(EnergyDemand__2_18[[#This Row],[Holiday]]="Y",EnergyDemand__2_18[[#This Row],[Demand]],NA())</f>
        <v>100592.295</v>
      </c>
      <c r="S10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4" spans="1:19" x14ac:dyDescent="0.3">
      <c r="A1044" s="3">
        <v>43047</v>
      </c>
      <c r="B1044" s="3" t="str">
        <f t="shared" si="16"/>
        <v>Q4-2017</v>
      </c>
      <c r="C1044" t="s">
        <v>19</v>
      </c>
      <c r="D1044">
        <v>46</v>
      </c>
      <c r="E1044" t="s">
        <v>9</v>
      </c>
      <c r="F1044">
        <v>2017</v>
      </c>
      <c r="G1044">
        <v>12.1</v>
      </c>
      <c r="H1044">
        <v>16.899999999999999</v>
      </c>
      <c r="I1044">
        <v>25.4</v>
      </c>
      <c r="J1044">
        <v>0</v>
      </c>
      <c r="K1044" t="s">
        <v>22</v>
      </c>
      <c r="L1044" t="s">
        <v>21</v>
      </c>
      <c r="M1044" s="2">
        <v>111738.485</v>
      </c>
      <c r="N1044" s="4">
        <v>90.995755090000003</v>
      </c>
      <c r="O1044" s="5">
        <f>EnergyDemand__2_18[[#This Row],[Demand]]*EnergyDemand__2_18[[#This Row],[RRP AUD$]]</f>
        <v>10167727.815187639</v>
      </c>
      <c r="P1044" s="57">
        <f>IF(EnergyDemand__2_18[[#This Row],[School Day]]="Y",EnergyDemand__2_18[[#This Row],[Demand]],NA())</f>
        <v>111738.485</v>
      </c>
      <c r="Q1044" s="57" t="e">
        <f>IF(EnergyDemand__2_18[[#This Row],[School Day]]="N",EnergyDemand__2_18[[#This Row],[Demand]],NA())</f>
        <v>#N/A</v>
      </c>
      <c r="R1044" s="57" t="e">
        <f>IF(EnergyDemand__2_18[[#This Row],[Holiday]]="Y",EnergyDemand__2_18[[#This Row],[Demand]],NA())</f>
        <v>#N/A</v>
      </c>
      <c r="S1044" s="57">
        <f>IF(AND( EnergyDemand__2_18[[#This Row],[Holiday]]="N", EnergyDemand__2_18[[#This Row],[Day ]] &lt;&gt; "Saturday", EnergyDemand__2_18[[#This Row],[Day ]] &lt;&gt; "Sunday"),EnergyDemand__2_18[[#This Row],[Demand]],NA())</f>
        <v>111738.485</v>
      </c>
    </row>
    <row r="1045" spans="1:19" x14ac:dyDescent="0.3">
      <c r="A1045" s="3">
        <v>43048</v>
      </c>
      <c r="B1045" s="3" t="str">
        <f t="shared" si="16"/>
        <v>Q4-2017</v>
      </c>
      <c r="C1045" t="s">
        <v>19</v>
      </c>
      <c r="D1045">
        <v>46</v>
      </c>
      <c r="E1045" t="s">
        <v>3</v>
      </c>
      <c r="F1045">
        <v>2017</v>
      </c>
      <c r="G1045">
        <v>8.6999999999999993</v>
      </c>
      <c r="H1045">
        <v>21.8</v>
      </c>
      <c r="I1045">
        <v>28.8</v>
      </c>
      <c r="J1045">
        <v>0</v>
      </c>
      <c r="K1045" t="s">
        <v>22</v>
      </c>
      <c r="L1045" t="s">
        <v>21</v>
      </c>
      <c r="M1045" s="2">
        <v>113539.935</v>
      </c>
      <c r="N1045" s="4">
        <v>85.582594670000006</v>
      </c>
      <c r="O1045" s="5">
        <f>EnergyDemand__2_18[[#This Row],[Demand]]*EnergyDemand__2_18[[#This Row],[RRP AUD$]]</f>
        <v>9717042.2359631471</v>
      </c>
      <c r="P1045" s="57">
        <f>IF(EnergyDemand__2_18[[#This Row],[School Day]]="Y",EnergyDemand__2_18[[#This Row],[Demand]],NA())</f>
        <v>113539.935</v>
      </c>
      <c r="Q1045" s="57" t="e">
        <f>IF(EnergyDemand__2_18[[#This Row],[School Day]]="N",EnergyDemand__2_18[[#This Row],[Demand]],NA())</f>
        <v>#N/A</v>
      </c>
      <c r="R1045" s="57" t="e">
        <f>IF(EnergyDemand__2_18[[#This Row],[Holiday]]="Y",EnergyDemand__2_18[[#This Row],[Demand]],NA())</f>
        <v>#N/A</v>
      </c>
      <c r="S1045" s="57">
        <f>IF(AND( EnergyDemand__2_18[[#This Row],[Holiday]]="N", EnergyDemand__2_18[[#This Row],[Day ]] &lt;&gt; "Saturday", EnergyDemand__2_18[[#This Row],[Day ]] &lt;&gt; "Sunday"),EnergyDemand__2_18[[#This Row],[Demand]],NA())</f>
        <v>113539.935</v>
      </c>
    </row>
    <row r="1046" spans="1:19" x14ac:dyDescent="0.3">
      <c r="A1046" s="3">
        <v>43049</v>
      </c>
      <c r="B1046" s="3" t="str">
        <f t="shared" si="16"/>
        <v>Q4-2017</v>
      </c>
      <c r="C1046" t="s">
        <v>19</v>
      </c>
      <c r="D1046">
        <v>46</v>
      </c>
      <c r="E1046" t="s">
        <v>4</v>
      </c>
      <c r="F1046">
        <v>2017</v>
      </c>
      <c r="G1046">
        <v>12.1</v>
      </c>
      <c r="H1046">
        <v>27.2</v>
      </c>
      <c r="I1046">
        <v>23.7</v>
      </c>
      <c r="J1046">
        <v>0</v>
      </c>
      <c r="K1046" t="s">
        <v>22</v>
      </c>
      <c r="L1046" t="s">
        <v>21</v>
      </c>
      <c r="M1046" s="2">
        <v>115156.44500000001</v>
      </c>
      <c r="N1046" s="4">
        <v>92.615536950000006</v>
      </c>
      <c r="O1046" s="5">
        <f>EnergyDemand__2_18[[#This Row],[Demand]]*EnergyDemand__2_18[[#This Row],[RRP AUD$]]</f>
        <v>10665275.986928144</v>
      </c>
      <c r="P1046" s="57">
        <f>IF(EnergyDemand__2_18[[#This Row],[School Day]]="Y",EnergyDemand__2_18[[#This Row],[Demand]],NA())</f>
        <v>115156.44500000001</v>
      </c>
      <c r="Q1046" s="57" t="e">
        <f>IF(EnergyDemand__2_18[[#This Row],[School Day]]="N",EnergyDemand__2_18[[#This Row],[Demand]],NA())</f>
        <v>#N/A</v>
      </c>
      <c r="R1046" s="57" t="e">
        <f>IF(EnergyDemand__2_18[[#This Row],[Holiday]]="Y",EnergyDemand__2_18[[#This Row],[Demand]],NA())</f>
        <v>#N/A</v>
      </c>
      <c r="S1046" s="57">
        <f>IF(AND( EnergyDemand__2_18[[#This Row],[Holiday]]="N", EnergyDemand__2_18[[#This Row],[Day ]] &lt;&gt; "Saturday", EnergyDemand__2_18[[#This Row],[Day ]] &lt;&gt; "Sunday"),EnergyDemand__2_18[[#This Row],[Demand]],NA())</f>
        <v>115156.44500000001</v>
      </c>
    </row>
    <row r="1047" spans="1:19" x14ac:dyDescent="0.3">
      <c r="A1047" s="3">
        <v>43050</v>
      </c>
      <c r="B1047" s="3" t="str">
        <f t="shared" si="16"/>
        <v>Q4-2017</v>
      </c>
      <c r="C1047" t="s">
        <v>19</v>
      </c>
      <c r="D1047">
        <v>46</v>
      </c>
      <c r="E1047" t="s">
        <v>5</v>
      </c>
      <c r="F1047">
        <v>2017</v>
      </c>
      <c r="G1047">
        <v>14.8</v>
      </c>
      <c r="H1047">
        <v>24.7</v>
      </c>
      <c r="I1047">
        <v>28.8</v>
      </c>
      <c r="J1047">
        <v>0</v>
      </c>
      <c r="K1047" t="s">
        <v>22</v>
      </c>
      <c r="L1047" t="s">
        <v>21</v>
      </c>
      <c r="M1047" s="2">
        <v>104194.345</v>
      </c>
      <c r="N1047" s="4">
        <v>83.494939239999994</v>
      </c>
      <c r="O1047" s="5">
        <f>EnergyDemand__2_18[[#This Row],[Demand]]*EnergyDemand__2_18[[#This Row],[RRP AUD$]]</f>
        <v>8699700.5049265977</v>
      </c>
      <c r="P1047" s="57">
        <f>IF(EnergyDemand__2_18[[#This Row],[School Day]]="Y",EnergyDemand__2_18[[#This Row],[Demand]],NA())</f>
        <v>104194.345</v>
      </c>
      <c r="Q1047" s="57" t="e">
        <f>IF(EnergyDemand__2_18[[#This Row],[School Day]]="N",EnergyDemand__2_18[[#This Row],[Demand]],NA())</f>
        <v>#N/A</v>
      </c>
      <c r="R1047" s="57" t="e">
        <f>IF(EnergyDemand__2_18[[#This Row],[Holiday]]="Y",EnergyDemand__2_18[[#This Row],[Demand]],NA())</f>
        <v>#N/A</v>
      </c>
      <c r="S10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8" spans="1:19" x14ac:dyDescent="0.3">
      <c r="A1048" s="3">
        <v>43051</v>
      </c>
      <c r="B1048" s="3" t="str">
        <f t="shared" si="16"/>
        <v>Q4-2017</v>
      </c>
      <c r="C1048" t="s">
        <v>19</v>
      </c>
      <c r="D1048">
        <v>46</v>
      </c>
      <c r="E1048" t="s">
        <v>6</v>
      </c>
      <c r="F1048">
        <v>2017</v>
      </c>
      <c r="G1048">
        <v>13.2</v>
      </c>
      <c r="H1048">
        <v>23.3</v>
      </c>
      <c r="I1048">
        <v>25</v>
      </c>
      <c r="J1048">
        <v>0</v>
      </c>
      <c r="K1048" t="s">
        <v>22</v>
      </c>
      <c r="L1048" t="s">
        <v>21</v>
      </c>
      <c r="M1048" s="2">
        <v>98774.235000000001</v>
      </c>
      <c r="N1048" s="4">
        <v>73.950064819999994</v>
      </c>
      <c r="O1048" s="5">
        <f>EnergyDemand__2_18[[#This Row],[Demand]]*EnergyDemand__2_18[[#This Row],[RRP AUD$]]</f>
        <v>7304361.0807959121</v>
      </c>
      <c r="P1048" s="57">
        <f>IF(EnergyDemand__2_18[[#This Row],[School Day]]="Y",EnergyDemand__2_18[[#This Row],[Demand]],NA())</f>
        <v>98774.235000000001</v>
      </c>
      <c r="Q1048" s="57" t="e">
        <f>IF(EnergyDemand__2_18[[#This Row],[School Day]]="N",EnergyDemand__2_18[[#This Row],[Demand]],NA())</f>
        <v>#N/A</v>
      </c>
      <c r="R1048" s="57" t="e">
        <f>IF(EnergyDemand__2_18[[#This Row],[Holiday]]="Y",EnergyDemand__2_18[[#This Row],[Demand]],NA())</f>
        <v>#N/A</v>
      </c>
      <c r="S10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49" spans="1:19" x14ac:dyDescent="0.3">
      <c r="A1049" s="3">
        <v>43052</v>
      </c>
      <c r="B1049" s="3" t="str">
        <f t="shared" si="16"/>
        <v>Q4-2017</v>
      </c>
      <c r="C1049" t="s">
        <v>19</v>
      </c>
      <c r="D1049">
        <v>47</v>
      </c>
      <c r="E1049" t="s">
        <v>7</v>
      </c>
      <c r="F1049">
        <v>2017</v>
      </c>
      <c r="G1049">
        <v>13.7</v>
      </c>
      <c r="H1049">
        <v>33</v>
      </c>
      <c r="I1049">
        <v>29.5</v>
      </c>
      <c r="J1049">
        <v>0</v>
      </c>
      <c r="K1049" t="s">
        <v>22</v>
      </c>
      <c r="L1049" t="s">
        <v>21</v>
      </c>
      <c r="M1049" s="2">
        <v>125795.84</v>
      </c>
      <c r="N1049" s="4">
        <v>102.5536814</v>
      </c>
      <c r="O1049" s="5">
        <f>EnergyDemand__2_18[[#This Row],[Demand]]*EnergyDemand__2_18[[#This Row],[RRP AUD$]]</f>
        <v>12900826.496805375</v>
      </c>
      <c r="P1049" s="57">
        <f>IF(EnergyDemand__2_18[[#This Row],[School Day]]="Y",EnergyDemand__2_18[[#This Row],[Demand]],NA())</f>
        <v>125795.84</v>
      </c>
      <c r="Q1049" s="57" t="e">
        <f>IF(EnergyDemand__2_18[[#This Row],[School Day]]="N",EnergyDemand__2_18[[#This Row],[Demand]],NA())</f>
        <v>#N/A</v>
      </c>
      <c r="R1049" s="57" t="e">
        <f>IF(EnergyDemand__2_18[[#This Row],[Holiday]]="Y",EnergyDemand__2_18[[#This Row],[Demand]],NA())</f>
        <v>#N/A</v>
      </c>
      <c r="S1049" s="57">
        <f>IF(AND( EnergyDemand__2_18[[#This Row],[Holiday]]="N", EnergyDemand__2_18[[#This Row],[Day ]] &lt;&gt; "Saturday", EnergyDemand__2_18[[#This Row],[Day ]] &lt;&gt; "Sunday"),EnergyDemand__2_18[[#This Row],[Demand]],NA())</f>
        <v>125795.84</v>
      </c>
    </row>
    <row r="1050" spans="1:19" x14ac:dyDescent="0.3">
      <c r="A1050" s="3">
        <v>43053</v>
      </c>
      <c r="B1050" s="3" t="str">
        <f t="shared" si="16"/>
        <v>Q4-2017</v>
      </c>
      <c r="C1050" t="s">
        <v>19</v>
      </c>
      <c r="D1050">
        <v>47</v>
      </c>
      <c r="E1050" t="s">
        <v>8</v>
      </c>
      <c r="F1050">
        <v>2017</v>
      </c>
      <c r="G1050">
        <v>18.2</v>
      </c>
      <c r="H1050">
        <v>33.9</v>
      </c>
      <c r="I1050">
        <v>29.5</v>
      </c>
      <c r="J1050">
        <v>0</v>
      </c>
      <c r="K1050" t="s">
        <v>22</v>
      </c>
      <c r="L1050" t="s">
        <v>21</v>
      </c>
      <c r="M1050" s="2">
        <v>135420.82</v>
      </c>
      <c r="N1050" s="4">
        <v>94.731684869999995</v>
      </c>
      <c r="O1050" s="5">
        <f>EnergyDemand__2_18[[#This Row],[Demand]]*EnergyDemand__2_18[[#This Row],[RRP AUD$]]</f>
        <v>12828642.445076993</v>
      </c>
      <c r="P1050" s="57">
        <f>IF(EnergyDemand__2_18[[#This Row],[School Day]]="Y",EnergyDemand__2_18[[#This Row],[Demand]],NA())</f>
        <v>135420.82</v>
      </c>
      <c r="Q1050" s="57" t="e">
        <f>IF(EnergyDemand__2_18[[#This Row],[School Day]]="N",EnergyDemand__2_18[[#This Row],[Demand]],NA())</f>
        <v>#N/A</v>
      </c>
      <c r="R1050" s="57" t="e">
        <f>IF(EnergyDemand__2_18[[#This Row],[Holiday]]="Y",EnergyDemand__2_18[[#This Row],[Demand]],NA())</f>
        <v>#N/A</v>
      </c>
      <c r="S1050" s="57">
        <f>IF(AND( EnergyDemand__2_18[[#This Row],[Holiday]]="N", EnergyDemand__2_18[[#This Row],[Day ]] &lt;&gt; "Saturday", EnergyDemand__2_18[[#This Row],[Day ]] &lt;&gt; "Sunday"),EnergyDemand__2_18[[#This Row],[Demand]],NA())</f>
        <v>135420.82</v>
      </c>
    </row>
    <row r="1051" spans="1:19" x14ac:dyDescent="0.3">
      <c r="A1051" s="3">
        <v>43054</v>
      </c>
      <c r="B1051" s="3" t="str">
        <f t="shared" si="16"/>
        <v>Q4-2017</v>
      </c>
      <c r="C1051" t="s">
        <v>19</v>
      </c>
      <c r="D1051">
        <v>47</v>
      </c>
      <c r="E1051" t="s">
        <v>9</v>
      </c>
      <c r="F1051">
        <v>2017</v>
      </c>
      <c r="G1051">
        <v>21.5</v>
      </c>
      <c r="H1051">
        <v>31.4</v>
      </c>
      <c r="I1051">
        <v>16.899999999999999</v>
      </c>
      <c r="J1051">
        <v>0</v>
      </c>
      <c r="K1051" t="s">
        <v>22</v>
      </c>
      <c r="L1051" t="s">
        <v>21</v>
      </c>
      <c r="M1051" s="2">
        <v>130385.05</v>
      </c>
      <c r="N1051" s="4">
        <v>90.97415977</v>
      </c>
      <c r="O1051" s="5">
        <f>EnergyDemand__2_18[[#This Row],[Demand]]*EnergyDemand__2_18[[#This Row],[RRP AUD$]]</f>
        <v>11861670.370319439</v>
      </c>
      <c r="P1051" s="57">
        <f>IF(EnergyDemand__2_18[[#This Row],[School Day]]="Y",EnergyDemand__2_18[[#This Row],[Demand]],NA())</f>
        <v>130385.05</v>
      </c>
      <c r="Q1051" s="57" t="e">
        <f>IF(EnergyDemand__2_18[[#This Row],[School Day]]="N",EnergyDemand__2_18[[#This Row],[Demand]],NA())</f>
        <v>#N/A</v>
      </c>
      <c r="R1051" s="57" t="e">
        <f>IF(EnergyDemand__2_18[[#This Row],[Holiday]]="Y",EnergyDemand__2_18[[#This Row],[Demand]],NA())</f>
        <v>#N/A</v>
      </c>
      <c r="S1051" s="57">
        <f>IF(AND( EnergyDemand__2_18[[#This Row],[Holiday]]="N", EnergyDemand__2_18[[#This Row],[Day ]] &lt;&gt; "Saturday", EnergyDemand__2_18[[#This Row],[Day ]] &lt;&gt; "Sunday"),EnergyDemand__2_18[[#This Row],[Demand]],NA())</f>
        <v>130385.05</v>
      </c>
    </row>
    <row r="1052" spans="1:19" x14ac:dyDescent="0.3">
      <c r="A1052" s="3">
        <v>43055</v>
      </c>
      <c r="B1052" s="3" t="str">
        <f t="shared" si="16"/>
        <v>Q4-2017</v>
      </c>
      <c r="C1052" t="s">
        <v>19</v>
      </c>
      <c r="D1052">
        <v>47</v>
      </c>
      <c r="E1052" t="s">
        <v>3</v>
      </c>
      <c r="F1052">
        <v>2017</v>
      </c>
      <c r="G1052">
        <v>18.100000000000001</v>
      </c>
      <c r="H1052">
        <v>21.3</v>
      </c>
      <c r="I1052">
        <v>4.8</v>
      </c>
      <c r="J1052">
        <v>3.6</v>
      </c>
      <c r="K1052" t="s">
        <v>22</v>
      </c>
      <c r="L1052" t="s">
        <v>21</v>
      </c>
      <c r="M1052" s="2">
        <v>116715.965</v>
      </c>
      <c r="N1052" s="4">
        <v>88.816107369999997</v>
      </c>
      <c r="O1052" s="5">
        <f>EnergyDemand__2_18[[#This Row],[Demand]]*EnergyDemand__2_18[[#This Row],[RRP AUD$]]</f>
        <v>10366257.679233162</v>
      </c>
      <c r="P1052" s="57">
        <f>IF(EnergyDemand__2_18[[#This Row],[School Day]]="Y",EnergyDemand__2_18[[#This Row],[Demand]],NA())</f>
        <v>116715.965</v>
      </c>
      <c r="Q1052" s="57" t="e">
        <f>IF(EnergyDemand__2_18[[#This Row],[School Day]]="N",EnergyDemand__2_18[[#This Row],[Demand]],NA())</f>
        <v>#N/A</v>
      </c>
      <c r="R1052" s="57" t="e">
        <f>IF(EnergyDemand__2_18[[#This Row],[Holiday]]="Y",EnergyDemand__2_18[[#This Row],[Demand]],NA())</f>
        <v>#N/A</v>
      </c>
      <c r="S1052" s="57">
        <f>IF(AND( EnergyDemand__2_18[[#This Row],[Holiday]]="N", EnergyDemand__2_18[[#This Row],[Day ]] &lt;&gt; "Saturday", EnergyDemand__2_18[[#This Row],[Day ]] &lt;&gt; "Sunday"),EnergyDemand__2_18[[#This Row],[Demand]],NA())</f>
        <v>116715.965</v>
      </c>
    </row>
    <row r="1053" spans="1:19" x14ac:dyDescent="0.3">
      <c r="A1053" s="3">
        <v>43056</v>
      </c>
      <c r="B1053" s="3" t="str">
        <f t="shared" si="16"/>
        <v>Q4-2017</v>
      </c>
      <c r="C1053" t="s">
        <v>19</v>
      </c>
      <c r="D1053">
        <v>47</v>
      </c>
      <c r="E1053" t="s">
        <v>4</v>
      </c>
      <c r="F1053">
        <v>2017</v>
      </c>
      <c r="G1053">
        <v>16.399999999999999</v>
      </c>
      <c r="H1053">
        <v>26.8</v>
      </c>
      <c r="I1053">
        <v>22.9</v>
      </c>
      <c r="J1053">
        <v>4.2</v>
      </c>
      <c r="K1053" t="s">
        <v>22</v>
      </c>
      <c r="L1053" t="s">
        <v>21</v>
      </c>
      <c r="M1053" s="2">
        <v>117797.62</v>
      </c>
      <c r="N1053" s="4">
        <v>99.446276760000003</v>
      </c>
      <c r="O1053" s="5">
        <f>EnergyDemand__2_18[[#This Row],[Demand]]*EnergyDemand__2_18[[#This Row],[RRP AUD$]]</f>
        <v>11714534.720189311</v>
      </c>
      <c r="P1053" s="57">
        <f>IF(EnergyDemand__2_18[[#This Row],[School Day]]="Y",EnergyDemand__2_18[[#This Row],[Demand]],NA())</f>
        <v>117797.62</v>
      </c>
      <c r="Q1053" s="57" t="e">
        <f>IF(EnergyDemand__2_18[[#This Row],[School Day]]="N",EnergyDemand__2_18[[#This Row],[Demand]],NA())</f>
        <v>#N/A</v>
      </c>
      <c r="R1053" s="57" t="e">
        <f>IF(EnergyDemand__2_18[[#This Row],[Holiday]]="Y",EnergyDemand__2_18[[#This Row],[Demand]],NA())</f>
        <v>#N/A</v>
      </c>
      <c r="S1053" s="57">
        <f>IF(AND( EnergyDemand__2_18[[#This Row],[Holiday]]="N", EnergyDemand__2_18[[#This Row],[Day ]] &lt;&gt; "Saturday", EnergyDemand__2_18[[#This Row],[Day ]] &lt;&gt; "Sunday"),EnergyDemand__2_18[[#This Row],[Demand]],NA())</f>
        <v>117797.62</v>
      </c>
    </row>
    <row r="1054" spans="1:19" x14ac:dyDescent="0.3">
      <c r="A1054" s="3">
        <v>43057</v>
      </c>
      <c r="B1054" s="3" t="str">
        <f t="shared" si="16"/>
        <v>Q4-2017</v>
      </c>
      <c r="C1054" t="s">
        <v>19</v>
      </c>
      <c r="D1054">
        <v>47</v>
      </c>
      <c r="E1054" t="s">
        <v>5</v>
      </c>
      <c r="F1054">
        <v>2017</v>
      </c>
      <c r="G1054">
        <v>16.100000000000001</v>
      </c>
      <c r="H1054">
        <v>28.1</v>
      </c>
      <c r="I1054">
        <v>20.100000000000001</v>
      </c>
      <c r="J1054">
        <v>0</v>
      </c>
      <c r="K1054" t="s">
        <v>22</v>
      </c>
      <c r="L1054" t="s">
        <v>21</v>
      </c>
      <c r="M1054" s="2">
        <v>106730.21</v>
      </c>
      <c r="N1054" s="4">
        <v>89.770277660000005</v>
      </c>
      <c r="O1054" s="5">
        <f>EnergyDemand__2_18[[#This Row],[Demand]]*EnergyDemand__2_18[[#This Row],[RRP AUD$]]</f>
        <v>9581200.586410109</v>
      </c>
      <c r="P1054" s="57">
        <f>IF(EnergyDemand__2_18[[#This Row],[School Day]]="Y",EnergyDemand__2_18[[#This Row],[Demand]],NA())</f>
        <v>106730.21</v>
      </c>
      <c r="Q1054" s="57" t="e">
        <f>IF(EnergyDemand__2_18[[#This Row],[School Day]]="N",EnergyDemand__2_18[[#This Row],[Demand]],NA())</f>
        <v>#N/A</v>
      </c>
      <c r="R1054" s="57" t="e">
        <f>IF(EnergyDemand__2_18[[#This Row],[Holiday]]="Y",EnergyDemand__2_18[[#This Row],[Demand]],NA())</f>
        <v>#N/A</v>
      </c>
      <c r="S10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55" spans="1:19" x14ac:dyDescent="0.3">
      <c r="A1055" s="3">
        <v>43058</v>
      </c>
      <c r="B1055" s="3" t="str">
        <f t="shared" si="16"/>
        <v>Q4-2017</v>
      </c>
      <c r="C1055" t="s">
        <v>19</v>
      </c>
      <c r="D1055">
        <v>47</v>
      </c>
      <c r="E1055" t="s">
        <v>6</v>
      </c>
      <c r="F1055">
        <v>2017</v>
      </c>
      <c r="G1055">
        <v>15.1</v>
      </c>
      <c r="H1055">
        <v>29.3</v>
      </c>
      <c r="I1055">
        <v>27.5</v>
      </c>
      <c r="J1055">
        <v>24.8</v>
      </c>
      <c r="K1055" t="s">
        <v>22</v>
      </c>
      <c r="L1055" t="s">
        <v>21</v>
      </c>
      <c r="M1055" s="2">
        <v>101256.78</v>
      </c>
      <c r="N1055" s="4">
        <v>81.881314270000004</v>
      </c>
      <c r="O1055" s="5">
        <f>EnergyDemand__2_18[[#This Row],[Demand]]*EnergyDemand__2_18[[#This Row],[RRP AUD$]]</f>
        <v>8291038.2251482513</v>
      </c>
      <c r="P1055" s="57">
        <f>IF(EnergyDemand__2_18[[#This Row],[School Day]]="Y",EnergyDemand__2_18[[#This Row],[Demand]],NA())</f>
        <v>101256.78</v>
      </c>
      <c r="Q1055" s="57" t="e">
        <f>IF(EnergyDemand__2_18[[#This Row],[School Day]]="N",EnergyDemand__2_18[[#This Row],[Demand]],NA())</f>
        <v>#N/A</v>
      </c>
      <c r="R1055" s="57" t="e">
        <f>IF(EnergyDemand__2_18[[#This Row],[Holiday]]="Y",EnergyDemand__2_18[[#This Row],[Demand]],NA())</f>
        <v>#N/A</v>
      </c>
      <c r="S10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56" spans="1:19" x14ac:dyDescent="0.3">
      <c r="A1056" s="3">
        <v>43059</v>
      </c>
      <c r="B1056" s="3" t="str">
        <f t="shared" si="16"/>
        <v>Q4-2017</v>
      </c>
      <c r="C1056" t="s">
        <v>19</v>
      </c>
      <c r="D1056">
        <v>48</v>
      </c>
      <c r="E1056" t="s">
        <v>7</v>
      </c>
      <c r="F1056">
        <v>2017</v>
      </c>
      <c r="G1056">
        <v>16.600000000000001</v>
      </c>
      <c r="H1056">
        <v>30.8</v>
      </c>
      <c r="I1056">
        <v>28.6</v>
      </c>
      <c r="J1056">
        <v>0</v>
      </c>
      <c r="K1056" t="s">
        <v>22</v>
      </c>
      <c r="L1056" t="s">
        <v>21</v>
      </c>
      <c r="M1056" s="2">
        <v>128658.27</v>
      </c>
      <c r="N1056" s="4">
        <v>131.30094130000001</v>
      </c>
      <c r="O1056" s="5">
        <f>EnergyDemand__2_18[[#This Row],[Demand]]*EnergyDemand__2_18[[#This Row],[RRP AUD$]]</f>
        <v>16892951.957029551</v>
      </c>
      <c r="P1056" s="57">
        <f>IF(EnergyDemand__2_18[[#This Row],[School Day]]="Y",EnergyDemand__2_18[[#This Row],[Demand]],NA())</f>
        <v>128658.27</v>
      </c>
      <c r="Q1056" s="57" t="e">
        <f>IF(EnergyDemand__2_18[[#This Row],[School Day]]="N",EnergyDemand__2_18[[#This Row],[Demand]],NA())</f>
        <v>#N/A</v>
      </c>
      <c r="R1056" s="57" t="e">
        <f>IF(EnergyDemand__2_18[[#This Row],[Holiday]]="Y",EnergyDemand__2_18[[#This Row],[Demand]],NA())</f>
        <v>#N/A</v>
      </c>
      <c r="S1056" s="57">
        <f>IF(AND( EnergyDemand__2_18[[#This Row],[Holiday]]="N", EnergyDemand__2_18[[#This Row],[Day ]] &lt;&gt; "Saturday", EnergyDemand__2_18[[#This Row],[Day ]] &lt;&gt; "Sunday"),EnergyDemand__2_18[[#This Row],[Demand]],NA())</f>
        <v>128658.27</v>
      </c>
    </row>
    <row r="1057" spans="1:19" x14ac:dyDescent="0.3">
      <c r="A1057" s="3">
        <v>43060</v>
      </c>
      <c r="B1057" s="3" t="str">
        <f t="shared" si="16"/>
        <v>Q4-2017</v>
      </c>
      <c r="C1057" t="s">
        <v>19</v>
      </c>
      <c r="D1057">
        <v>48</v>
      </c>
      <c r="E1057" t="s">
        <v>8</v>
      </c>
      <c r="F1057">
        <v>2017</v>
      </c>
      <c r="G1057">
        <v>17.8</v>
      </c>
      <c r="H1057">
        <v>32.9</v>
      </c>
      <c r="I1057">
        <v>29.5</v>
      </c>
      <c r="J1057">
        <v>0</v>
      </c>
      <c r="K1057" t="s">
        <v>22</v>
      </c>
      <c r="L1057" t="s">
        <v>21</v>
      </c>
      <c r="M1057" s="2">
        <v>137151.495</v>
      </c>
      <c r="N1057" s="4">
        <v>152.7547663</v>
      </c>
      <c r="O1057" s="5">
        <f>EnergyDemand__2_18[[#This Row],[Demand]]*EnergyDemand__2_18[[#This Row],[RRP AUD$]]</f>
        <v>20950544.566420618</v>
      </c>
      <c r="P1057" s="57">
        <f>IF(EnergyDemand__2_18[[#This Row],[School Day]]="Y",EnergyDemand__2_18[[#This Row],[Demand]],NA())</f>
        <v>137151.495</v>
      </c>
      <c r="Q1057" s="57" t="e">
        <f>IF(EnergyDemand__2_18[[#This Row],[School Day]]="N",EnergyDemand__2_18[[#This Row],[Demand]],NA())</f>
        <v>#N/A</v>
      </c>
      <c r="R1057" s="57" t="e">
        <f>IF(EnergyDemand__2_18[[#This Row],[Holiday]]="Y",EnergyDemand__2_18[[#This Row],[Demand]],NA())</f>
        <v>#N/A</v>
      </c>
      <c r="S1057" s="57">
        <f>IF(AND( EnergyDemand__2_18[[#This Row],[Holiday]]="N", EnergyDemand__2_18[[#This Row],[Day ]] &lt;&gt; "Saturday", EnergyDemand__2_18[[#This Row],[Day ]] &lt;&gt; "Sunday"),EnergyDemand__2_18[[#This Row],[Demand]],NA())</f>
        <v>137151.495</v>
      </c>
    </row>
    <row r="1058" spans="1:19" x14ac:dyDescent="0.3">
      <c r="A1058" s="3">
        <v>43061</v>
      </c>
      <c r="B1058" s="3" t="str">
        <f t="shared" si="16"/>
        <v>Q4-2017</v>
      </c>
      <c r="C1058" t="s">
        <v>19</v>
      </c>
      <c r="D1058">
        <v>48</v>
      </c>
      <c r="E1058" t="s">
        <v>9</v>
      </c>
      <c r="F1058">
        <v>2017</v>
      </c>
      <c r="G1058">
        <v>18.7</v>
      </c>
      <c r="H1058">
        <v>32.6</v>
      </c>
      <c r="I1058">
        <v>30.6</v>
      </c>
      <c r="J1058">
        <v>0</v>
      </c>
      <c r="K1058" t="s">
        <v>22</v>
      </c>
      <c r="L1058" t="s">
        <v>21</v>
      </c>
      <c r="M1058" s="2">
        <v>138882.25</v>
      </c>
      <c r="N1058" s="4">
        <v>116.8798367</v>
      </c>
      <c r="O1058" s="5">
        <f>EnergyDemand__2_18[[#This Row],[Demand]]*EnergyDemand__2_18[[#This Row],[RRP AUD$]]</f>
        <v>16232534.700528575</v>
      </c>
      <c r="P1058" s="57">
        <f>IF(EnergyDemand__2_18[[#This Row],[School Day]]="Y",EnergyDemand__2_18[[#This Row],[Demand]],NA())</f>
        <v>138882.25</v>
      </c>
      <c r="Q1058" s="57" t="e">
        <f>IF(EnergyDemand__2_18[[#This Row],[School Day]]="N",EnergyDemand__2_18[[#This Row],[Demand]],NA())</f>
        <v>#N/A</v>
      </c>
      <c r="R1058" s="57" t="e">
        <f>IF(EnergyDemand__2_18[[#This Row],[Holiday]]="Y",EnergyDemand__2_18[[#This Row],[Demand]],NA())</f>
        <v>#N/A</v>
      </c>
      <c r="S1058" s="57">
        <f>IF(AND( EnergyDemand__2_18[[#This Row],[Holiday]]="N", EnergyDemand__2_18[[#This Row],[Day ]] &lt;&gt; "Saturday", EnergyDemand__2_18[[#This Row],[Day ]] &lt;&gt; "Sunday"),EnergyDemand__2_18[[#This Row],[Demand]],NA())</f>
        <v>138882.25</v>
      </c>
    </row>
    <row r="1059" spans="1:19" x14ac:dyDescent="0.3">
      <c r="A1059" s="3">
        <v>43062</v>
      </c>
      <c r="B1059" s="3" t="str">
        <f t="shared" si="16"/>
        <v>Q4-2017</v>
      </c>
      <c r="C1059" t="s">
        <v>19</v>
      </c>
      <c r="D1059">
        <v>48</v>
      </c>
      <c r="E1059" t="s">
        <v>3</v>
      </c>
      <c r="F1059">
        <v>2017</v>
      </c>
      <c r="G1059">
        <v>16.2</v>
      </c>
      <c r="H1059">
        <v>31.9</v>
      </c>
      <c r="I1059">
        <v>18.899999999999999</v>
      </c>
      <c r="J1059">
        <v>0</v>
      </c>
      <c r="K1059" t="s">
        <v>22</v>
      </c>
      <c r="L1059" t="s">
        <v>21</v>
      </c>
      <c r="M1059" s="2">
        <v>135162.11499999999</v>
      </c>
      <c r="N1059" s="4">
        <v>105.2716657</v>
      </c>
      <c r="O1059" s="5">
        <f>EnergyDemand__2_18[[#This Row],[Demand]]*EnergyDemand__2_18[[#This Row],[RRP AUD$]]</f>
        <v>14228740.985584954</v>
      </c>
      <c r="P1059" s="57">
        <f>IF(EnergyDemand__2_18[[#This Row],[School Day]]="Y",EnergyDemand__2_18[[#This Row],[Demand]],NA())</f>
        <v>135162.11499999999</v>
      </c>
      <c r="Q1059" s="57" t="e">
        <f>IF(EnergyDemand__2_18[[#This Row],[School Day]]="N",EnergyDemand__2_18[[#This Row],[Demand]],NA())</f>
        <v>#N/A</v>
      </c>
      <c r="R1059" s="57" t="e">
        <f>IF(EnergyDemand__2_18[[#This Row],[Holiday]]="Y",EnergyDemand__2_18[[#This Row],[Demand]],NA())</f>
        <v>#N/A</v>
      </c>
      <c r="S1059" s="57">
        <f>IF(AND( EnergyDemand__2_18[[#This Row],[Holiday]]="N", EnergyDemand__2_18[[#This Row],[Day ]] &lt;&gt; "Saturday", EnergyDemand__2_18[[#This Row],[Day ]] &lt;&gt; "Sunday"),EnergyDemand__2_18[[#This Row],[Demand]],NA())</f>
        <v>135162.11499999999</v>
      </c>
    </row>
    <row r="1060" spans="1:19" x14ac:dyDescent="0.3">
      <c r="A1060" s="3">
        <v>43063</v>
      </c>
      <c r="B1060" s="3" t="str">
        <f t="shared" si="16"/>
        <v>Q4-2017</v>
      </c>
      <c r="C1060" t="s">
        <v>19</v>
      </c>
      <c r="D1060">
        <v>48</v>
      </c>
      <c r="E1060" t="s">
        <v>4</v>
      </c>
      <c r="F1060">
        <v>2017</v>
      </c>
      <c r="G1060">
        <v>18.600000000000001</v>
      </c>
      <c r="H1060">
        <v>30.7</v>
      </c>
      <c r="I1060">
        <v>13.8</v>
      </c>
      <c r="J1060">
        <v>1</v>
      </c>
      <c r="K1060" t="s">
        <v>22</v>
      </c>
      <c r="L1060" t="s">
        <v>21</v>
      </c>
      <c r="M1060" s="2">
        <v>133951.29</v>
      </c>
      <c r="N1060" s="4">
        <v>116.56179090000001</v>
      </c>
      <c r="O1060" s="5">
        <f>EnergyDemand__2_18[[#This Row],[Demand]]*EnergyDemand__2_18[[#This Row],[RRP AUD$]]</f>
        <v>15613602.255765263</v>
      </c>
      <c r="P1060" s="57">
        <f>IF(EnergyDemand__2_18[[#This Row],[School Day]]="Y",EnergyDemand__2_18[[#This Row],[Demand]],NA())</f>
        <v>133951.29</v>
      </c>
      <c r="Q1060" s="57" t="e">
        <f>IF(EnergyDemand__2_18[[#This Row],[School Day]]="N",EnergyDemand__2_18[[#This Row],[Demand]],NA())</f>
        <v>#N/A</v>
      </c>
      <c r="R1060" s="57" t="e">
        <f>IF(EnergyDemand__2_18[[#This Row],[Holiday]]="Y",EnergyDemand__2_18[[#This Row],[Demand]],NA())</f>
        <v>#N/A</v>
      </c>
      <c r="S1060" s="57">
        <f>IF(AND( EnergyDemand__2_18[[#This Row],[Holiday]]="N", EnergyDemand__2_18[[#This Row],[Day ]] &lt;&gt; "Saturday", EnergyDemand__2_18[[#This Row],[Day ]] &lt;&gt; "Sunday"),EnergyDemand__2_18[[#This Row],[Demand]],NA())</f>
        <v>133951.29</v>
      </c>
    </row>
    <row r="1061" spans="1:19" x14ac:dyDescent="0.3">
      <c r="A1061" s="3">
        <v>43064</v>
      </c>
      <c r="B1061" s="3" t="str">
        <f t="shared" si="16"/>
        <v>Q4-2017</v>
      </c>
      <c r="C1061" t="s">
        <v>19</v>
      </c>
      <c r="D1061">
        <v>48</v>
      </c>
      <c r="E1061" t="s">
        <v>5</v>
      </c>
      <c r="F1061">
        <v>2017</v>
      </c>
      <c r="G1061">
        <v>19.3</v>
      </c>
      <c r="H1061">
        <v>32.5</v>
      </c>
      <c r="I1061">
        <v>17</v>
      </c>
      <c r="J1061">
        <v>0.4</v>
      </c>
      <c r="K1061" t="s">
        <v>22</v>
      </c>
      <c r="L1061" t="s">
        <v>21</v>
      </c>
      <c r="M1061" s="2">
        <v>121219.595</v>
      </c>
      <c r="N1061" s="4">
        <v>99.010420740000001</v>
      </c>
      <c r="O1061" s="5">
        <f>EnergyDemand__2_18[[#This Row],[Demand]]*EnergyDemand__2_18[[#This Row],[RRP AUD$]]</f>
        <v>12002003.1028824</v>
      </c>
      <c r="P1061" s="57">
        <f>IF(EnergyDemand__2_18[[#This Row],[School Day]]="Y",EnergyDemand__2_18[[#This Row],[Demand]],NA())</f>
        <v>121219.595</v>
      </c>
      <c r="Q1061" s="57" t="e">
        <f>IF(EnergyDemand__2_18[[#This Row],[School Day]]="N",EnergyDemand__2_18[[#This Row],[Demand]],NA())</f>
        <v>#N/A</v>
      </c>
      <c r="R1061" s="57" t="e">
        <f>IF(EnergyDemand__2_18[[#This Row],[Holiday]]="Y",EnergyDemand__2_18[[#This Row],[Demand]],NA())</f>
        <v>#N/A</v>
      </c>
      <c r="S10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62" spans="1:19" x14ac:dyDescent="0.3">
      <c r="A1062" s="3">
        <v>43065</v>
      </c>
      <c r="B1062" s="3" t="str">
        <f t="shared" si="16"/>
        <v>Q4-2017</v>
      </c>
      <c r="C1062" t="s">
        <v>19</v>
      </c>
      <c r="D1062">
        <v>48</v>
      </c>
      <c r="E1062" t="s">
        <v>6</v>
      </c>
      <c r="F1062">
        <v>2017</v>
      </c>
      <c r="G1062">
        <v>19.399999999999999</v>
      </c>
      <c r="H1062">
        <v>28.3</v>
      </c>
      <c r="J1062">
        <v>3.4</v>
      </c>
      <c r="K1062" t="s">
        <v>22</v>
      </c>
      <c r="L1062" t="s">
        <v>21</v>
      </c>
      <c r="M1062" s="2">
        <v>108717.875</v>
      </c>
      <c r="N1062" s="4">
        <v>83.114514119999996</v>
      </c>
      <c r="O1062" s="5">
        <f>EnergyDemand__2_18[[#This Row],[Demand]]*EnergyDemand__2_18[[#This Row],[RRP AUD$]]</f>
        <v>9036033.3567838948</v>
      </c>
      <c r="P1062" s="57">
        <f>IF(EnergyDemand__2_18[[#This Row],[School Day]]="Y",EnergyDemand__2_18[[#This Row],[Demand]],NA())</f>
        <v>108717.875</v>
      </c>
      <c r="Q1062" s="57" t="e">
        <f>IF(EnergyDemand__2_18[[#This Row],[School Day]]="N",EnergyDemand__2_18[[#This Row],[Demand]],NA())</f>
        <v>#N/A</v>
      </c>
      <c r="R1062" s="57" t="e">
        <f>IF(EnergyDemand__2_18[[#This Row],[Holiday]]="Y",EnergyDemand__2_18[[#This Row],[Demand]],NA())</f>
        <v>#N/A</v>
      </c>
      <c r="S10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63" spans="1:19" x14ac:dyDescent="0.3">
      <c r="A1063" s="3">
        <v>43066</v>
      </c>
      <c r="B1063" s="3" t="str">
        <f t="shared" si="16"/>
        <v>Q4-2017</v>
      </c>
      <c r="C1063" t="s">
        <v>19</v>
      </c>
      <c r="D1063">
        <v>49</v>
      </c>
      <c r="E1063" t="s">
        <v>7</v>
      </c>
      <c r="F1063">
        <v>2017</v>
      </c>
      <c r="G1063">
        <v>16.5</v>
      </c>
      <c r="H1063">
        <v>21.2</v>
      </c>
      <c r="I1063">
        <v>20.5</v>
      </c>
      <c r="J1063">
        <v>1.4</v>
      </c>
      <c r="K1063" t="s">
        <v>22</v>
      </c>
      <c r="L1063" t="s">
        <v>21</v>
      </c>
      <c r="M1063" s="2">
        <v>115429.005</v>
      </c>
      <c r="N1063" s="4">
        <v>84.608923149999995</v>
      </c>
      <c r="O1063" s="5">
        <f>EnergyDemand__2_18[[#This Row],[Demand]]*EnergyDemand__2_18[[#This Row],[RRP AUD$]]</f>
        <v>9766323.8133259658</v>
      </c>
      <c r="P1063" s="57">
        <f>IF(EnergyDemand__2_18[[#This Row],[School Day]]="Y",EnergyDemand__2_18[[#This Row],[Demand]],NA())</f>
        <v>115429.005</v>
      </c>
      <c r="Q1063" s="57" t="e">
        <f>IF(EnergyDemand__2_18[[#This Row],[School Day]]="N",EnergyDemand__2_18[[#This Row],[Demand]],NA())</f>
        <v>#N/A</v>
      </c>
      <c r="R1063" s="57" t="e">
        <f>IF(EnergyDemand__2_18[[#This Row],[Holiday]]="Y",EnergyDemand__2_18[[#This Row],[Demand]],NA())</f>
        <v>#N/A</v>
      </c>
      <c r="S1063" s="57">
        <f>IF(AND( EnergyDemand__2_18[[#This Row],[Holiday]]="N", EnergyDemand__2_18[[#This Row],[Day ]] &lt;&gt; "Saturday", EnergyDemand__2_18[[#This Row],[Day ]] &lt;&gt; "Sunday"),EnergyDemand__2_18[[#This Row],[Demand]],NA())</f>
        <v>115429.005</v>
      </c>
    </row>
    <row r="1064" spans="1:19" x14ac:dyDescent="0.3">
      <c r="A1064" s="3">
        <v>43067</v>
      </c>
      <c r="B1064" s="3" t="str">
        <f t="shared" si="16"/>
        <v>Q4-2017</v>
      </c>
      <c r="C1064" t="s">
        <v>19</v>
      </c>
      <c r="D1064">
        <v>49</v>
      </c>
      <c r="E1064" t="s">
        <v>8</v>
      </c>
      <c r="F1064">
        <v>2017</v>
      </c>
      <c r="G1064">
        <v>13.7</v>
      </c>
      <c r="H1064">
        <v>31</v>
      </c>
      <c r="I1064">
        <v>31.1</v>
      </c>
      <c r="J1064">
        <v>0.2</v>
      </c>
      <c r="K1064" t="s">
        <v>22</v>
      </c>
      <c r="L1064" t="s">
        <v>21</v>
      </c>
      <c r="M1064" s="2">
        <v>129798.47</v>
      </c>
      <c r="N1064" s="4">
        <v>130.50196869999999</v>
      </c>
      <c r="O1064" s="5">
        <f>EnergyDemand__2_18[[#This Row],[Demand]]*EnergyDemand__2_18[[#This Row],[RRP AUD$]]</f>
        <v>16938955.869247887</v>
      </c>
      <c r="P1064" s="57">
        <f>IF(EnergyDemand__2_18[[#This Row],[School Day]]="Y",EnergyDemand__2_18[[#This Row],[Demand]],NA())</f>
        <v>129798.47</v>
      </c>
      <c r="Q1064" s="57" t="e">
        <f>IF(EnergyDemand__2_18[[#This Row],[School Day]]="N",EnergyDemand__2_18[[#This Row],[Demand]],NA())</f>
        <v>#N/A</v>
      </c>
      <c r="R1064" s="57" t="e">
        <f>IF(EnergyDemand__2_18[[#This Row],[Holiday]]="Y",EnergyDemand__2_18[[#This Row],[Demand]],NA())</f>
        <v>#N/A</v>
      </c>
      <c r="S1064" s="57">
        <f>IF(AND( EnergyDemand__2_18[[#This Row],[Holiday]]="N", EnergyDemand__2_18[[#This Row],[Day ]] &lt;&gt; "Saturday", EnergyDemand__2_18[[#This Row],[Day ]] &lt;&gt; "Sunday"),EnergyDemand__2_18[[#This Row],[Demand]],NA())</f>
        <v>129798.47</v>
      </c>
    </row>
    <row r="1065" spans="1:19" x14ac:dyDescent="0.3">
      <c r="A1065" s="3">
        <v>43068</v>
      </c>
      <c r="B1065" s="3" t="str">
        <f t="shared" si="16"/>
        <v>Q4-2017</v>
      </c>
      <c r="C1065" t="s">
        <v>19</v>
      </c>
      <c r="D1065">
        <v>49</v>
      </c>
      <c r="E1065" t="s">
        <v>9</v>
      </c>
      <c r="F1065">
        <v>2017</v>
      </c>
      <c r="G1065">
        <v>18.5</v>
      </c>
      <c r="H1065">
        <v>35.799999999999997</v>
      </c>
      <c r="I1065">
        <v>28.3</v>
      </c>
      <c r="J1065">
        <v>0</v>
      </c>
      <c r="K1065" t="s">
        <v>22</v>
      </c>
      <c r="L1065" t="s">
        <v>21</v>
      </c>
      <c r="M1065" s="2">
        <v>151730.95000000001</v>
      </c>
      <c r="N1065" s="4">
        <v>166.55264679999999</v>
      </c>
      <c r="O1065" s="5">
        <f>EnergyDemand__2_18[[#This Row],[Demand]]*EnergyDemand__2_18[[#This Row],[RRP AUD$]]</f>
        <v>25271191.323978461</v>
      </c>
      <c r="P1065" s="57">
        <f>IF(EnergyDemand__2_18[[#This Row],[School Day]]="Y",EnergyDemand__2_18[[#This Row],[Demand]],NA())</f>
        <v>151730.95000000001</v>
      </c>
      <c r="Q1065" s="57" t="e">
        <f>IF(EnergyDemand__2_18[[#This Row],[School Day]]="N",EnergyDemand__2_18[[#This Row],[Demand]],NA())</f>
        <v>#N/A</v>
      </c>
      <c r="R1065" s="57" t="e">
        <f>IF(EnergyDemand__2_18[[#This Row],[Holiday]]="Y",EnergyDemand__2_18[[#This Row],[Demand]],NA())</f>
        <v>#N/A</v>
      </c>
      <c r="S1065" s="57">
        <f>IF(AND( EnergyDemand__2_18[[#This Row],[Holiday]]="N", EnergyDemand__2_18[[#This Row],[Day ]] &lt;&gt; "Saturday", EnergyDemand__2_18[[#This Row],[Day ]] &lt;&gt; "Sunday"),EnergyDemand__2_18[[#This Row],[Demand]],NA())</f>
        <v>151730.95000000001</v>
      </c>
    </row>
    <row r="1066" spans="1:19" x14ac:dyDescent="0.3">
      <c r="A1066" s="3">
        <v>43069</v>
      </c>
      <c r="B1066" s="3" t="str">
        <f t="shared" si="16"/>
        <v>Q4-2017</v>
      </c>
      <c r="C1066" t="s">
        <v>19</v>
      </c>
      <c r="D1066">
        <v>49</v>
      </c>
      <c r="E1066" t="s">
        <v>3</v>
      </c>
      <c r="F1066">
        <v>2017</v>
      </c>
      <c r="G1066">
        <v>22.5</v>
      </c>
      <c r="H1066">
        <v>34.9</v>
      </c>
      <c r="I1066">
        <v>23.1</v>
      </c>
      <c r="J1066">
        <v>0</v>
      </c>
      <c r="K1066" t="s">
        <v>22</v>
      </c>
      <c r="L1066" t="s">
        <v>21</v>
      </c>
      <c r="M1066" s="2">
        <v>154632.33499999999</v>
      </c>
      <c r="N1066" s="4">
        <v>131.4914339</v>
      </c>
      <c r="O1066" s="5">
        <f>EnergyDemand__2_18[[#This Row],[Demand]]*EnergyDemand__2_18[[#This Row],[RRP AUD$]]</f>
        <v>20332827.456455156</v>
      </c>
      <c r="P1066" s="57">
        <f>IF(EnergyDemand__2_18[[#This Row],[School Day]]="Y",EnergyDemand__2_18[[#This Row],[Demand]],NA())</f>
        <v>154632.33499999999</v>
      </c>
      <c r="Q1066" s="57" t="e">
        <f>IF(EnergyDemand__2_18[[#This Row],[School Day]]="N",EnergyDemand__2_18[[#This Row],[Demand]],NA())</f>
        <v>#N/A</v>
      </c>
      <c r="R1066" s="57" t="e">
        <f>IF(EnergyDemand__2_18[[#This Row],[Holiday]]="Y",EnergyDemand__2_18[[#This Row],[Demand]],NA())</f>
        <v>#N/A</v>
      </c>
      <c r="S1066" s="57">
        <f>IF(AND( EnergyDemand__2_18[[#This Row],[Holiday]]="N", EnergyDemand__2_18[[#This Row],[Day ]] &lt;&gt; "Saturday", EnergyDemand__2_18[[#This Row],[Day ]] &lt;&gt; "Sunday"),EnergyDemand__2_18[[#This Row],[Demand]],NA())</f>
        <v>154632.33499999999</v>
      </c>
    </row>
    <row r="1067" spans="1:19" x14ac:dyDescent="0.3">
      <c r="A1067" s="3">
        <v>43070</v>
      </c>
      <c r="B1067" s="3" t="str">
        <f t="shared" si="16"/>
        <v>Q4-2017</v>
      </c>
      <c r="C1067" t="s">
        <v>20</v>
      </c>
      <c r="D1067">
        <v>49</v>
      </c>
      <c r="E1067" t="s">
        <v>4</v>
      </c>
      <c r="F1067">
        <v>2017</v>
      </c>
      <c r="G1067">
        <v>21.5</v>
      </c>
      <c r="H1067">
        <v>23.5</v>
      </c>
      <c r="I1067">
        <v>1.6</v>
      </c>
      <c r="J1067">
        <v>1.8</v>
      </c>
      <c r="K1067" t="s">
        <v>22</v>
      </c>
      <c r="L1067" t="s">
        <v>21</v>
      </c>
      <c r="M1067" s="2">
        <v>125141.9</v>
      </c>
      <c r="N1067" s="4">
        <v>87.152295949999996</v>
      </c>
      <c r="O1067" s="5">
        <f>EnergyDemand__2_18[[#This Row],[Demand]]*EnergyDemand__2_18[[#This Row],[RRP AUD$]]</f>
        <v>10906403.904545303</v>
      </c>
      <c r="P1067" s="57">
        <f>IF(EnergyDemand__2_18[[#This Row],[School Day]]="Y",EnergyDemand__2_18[[#This Row],[Demand]],NA())</f>
        <v>125141.9</v>
      </c>
      <c r="Q1067" s="57" t="e">
        <f>IF(EnergyDemand__2_18[[#This Row],[School Day]]="N",EnergyDemand__2_18[[#This Row],[Demand]],NA())</f>
        <v>#N/A</v>
      </c>
      <c r="R1067" s="57" t="e">
        <f>IF(EnergyDemand__2_18[[#This Row],[Holiday]]="Y",EnergyDemand__2_18[[#This Row],[Demand]],NA())</f>
        <v>#N/A</v>
      </c>
      <c r="S1067" s="57">
        <f>IF(AND( EnergyDemand__2_18[[#This Row],[Holiday]]="N", EnergyDemand__2_18[[#This Row],[Day ]] &lt;&gt; "Saturday", EnergyDemand__2_18[[#This Row],[Day ]] &lt;&gt; "Sunday"),EnergyDemand__2_18[[#This Row],[Demand]],NA())</f>
        <v>125141.9</v>
      </c>
    </row>
    <row r="1068" spans="1:19" x14ac:dyDescent="0.3">
      <c r="A1068" s="3">
        <v>43071</v>
      </c>
      <c r="B1068" s="3" t="str">
        <f t="shared" si="16"/>
        <v>Q4-2017</v>
      </c>
      <c r="C1068" t="s">
        <v>20</v>
      </c>
      <c r="D1068">
        <v>49</v>
      </c>
      <c r="E1068" t="s">
        <v>5</v>
      </c>
      <c r="F1068">
        <v>2017</v>
      </c>
      <c r="G1068">
        <v>14.7</v>
      </c>
      <c r="H1068">
        <v>16.399999999999999</v>
      </c>
      <c r="I1068">
        <v>0.7</v>
      </c>
      <c r="J1068">
        <v>20.6</v>
      </c>
      <c r="K1068" t="s">
        <v>22</v>
      </c>
      <c r="L1068" t="s">
        <v>21</v>
      </c>
      <c r="M1068" s="2">
        <v>99234.22</v>
      </c>
      <c r="N1068" s="4">
        <v>66.255858649999993</v>
      </c>
      <c r="O1068" s="5">
        <f>EnergyDemand__2_18[[#This Row],[Demand]]*EnergyDemand__2_18[[#This Row],[RRP AUD$]]</f>
        <v>6574848.4535630029</v>
      </c>
      <c r="P1068" s="57">
        <f>IF(EnergyDemand__2_18[[#This Row],[School Day]]="Y",EnergyDemand__2_18[[#This Row],[Demand]],NA())</f>
        <v>99234.22</v>
      </c>
      <c r="Q1068" s="57" t="e">
        <f>IF(EnergyDemand__2_18[[#This Row],[School Day]]="N",EnergyDemand__2_18[[#This Row],[Demand]],NA())</f>
        <v>#N/A</v>
      </c>
      <c r="R1068" s="57" t="e">
        <f>IF(EnergyDemand__2_18[[#This Row],[Holiday]]="Y",EnergyDemand__2_18[[#This Row],[Demand]],NA())</f>
        <v>#N/A</v>
      </c>
      <c r="S10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69" spans="1:19" x14ac:dyDescent="0.3">
      <c r="A1069" s="3">
        <v>43072</v>
      </c>
      <c r="B1069" s="3" t="str">
        <f t="shared" si="16"/>
        <v>Q4-2017</v>
      </c>
      <c r="C1069" t="s">
        <v>20</v>
      </c>
      <c r="D1069">
        <v>49</v>
      </c>
      <c r="E1069" t="s">
        <v>6</v>
      </c>
      <c r="F1069">
        <v>2017</v>
      </c>
      <c r="G1069">
        <v>11.5</v>
      </c>
      <c r="H1069">
        <v>17.100000000000001</v>
      </c>
      <c r="I1069">
        <v>14.4</v>
      </c>
      <c r="J1069">
        <v>43.8</v>
      </c>
      <c r="K1069" t="s">
        <v>22</v>
      </c>
      <c r="L1069" t="s">
        <v>21</v>
      </c>
      <c r="M1069" s="2">
        <v>92487.705000000002</v>
      </c>
      <c r="N1069" s="4">
        <v>67.758066369999995</v>
      </c>
      <c r="O1069" s="5">
        <f>EnergyDemand__2_18[[#This Row],[Demand]]*EnergyDemand__2_18[[#This Row],[RRP AUD$]]</f>
        <v>6266788.0537989801</v>
      </c>
      <c r="P1069" s="57">
        <f>IF(EnergyDemand__2_18[[#This Row],[School Day]]="Y",EnergyDemand__2_18[[#This Row],[Demand]],NA())</f>
        <v>92487.705000000002</v>
      </c>
      <c r="Q1069" s="57" t="e">
        <f>IF(EnergyDemand__2_18[[#This Row],[School Day]]="N",EnergyDemand__2_18[[#This Row],[Demand]],NA())</f>
        <v>#N/A</v>
      </c>
      <c r="R1069" s="57" t="e">
        <f>IF(EnergyDemand__2_18[[#This Row],[Holiday]]="Y",EnergyDemand__2_18[[#This Row],[Demand]],NA())</f>
        <v>#N/A</v>
      </c>
      <c r="S10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70" spans="1:19" x14ac:dyDescent="0.3">
      <c r="A1070" s="3">
        <v>43073</v>
      </c>
      <c r="B1070" s="3" t="str">
        <f t="shared" si="16"/>
        <v>Q4-2017</v>
      </c>
      <c r="C1070" t="s">
        <v>20</v>
      </c>
      <c r="D1070">
        <v>50</v>
      </c>
      <c r="E1070" t="s">
        <v>7</v>
      </c>
      <c r="F1070">
        <v>2017</v>
      </c>
      <c r="G1070">
        <v>12.4</v>
      </c>
      <c r="H1070">
        <v>17.5</v>
      </c>
      <c r="I1070">
        <v>7.9</v>
      </c>
      <c r="J1070">
        <v>5.4</v>
      </c>
      <c r="K1070" t="s">
        <v>22</v>
      </c>
      <c r="L1070" t="s">
        <v>21</v>
      </c>
      <c r="M1070" s="2">
        <v>111625.98</v>
      </c>
      <c r="N1070" s="4">
        <v>84.041757820000001</v>
      </c>
      <c r="O1070" s="5">
        <f>EnergyDemand__2_18[[#This Row],[Demand]]*EnergyDemand__2_18[[#This Row],[RRP AUD$]]</f>
        <v>9381243.5775801633</v>
      </c>
      <c r="P1070" s="57">
        <f>IF(EnergyDemand__2_18[[#This Row],[School Day]]="Y",EnergyDemand__2_18[[#This Row],[Demand]],NA())</f>
        <v>111625.98</v>
      </c>
      <c r="Q1070" s="57" t="e">
        <f>IF(EnergyDemand__2_18[[#This Row],[School Day]]="N",EnergyDemand__2_18[[#This Row],[Demand]],NA())</f>
        <v>#N/A</v>
      </c>
      <c r="R1070" s="57" t="e">
        <f>IF(EnergyDemand__2_18[[#This Row],[Holiday]]="Y",EnergyDemand__2_18[[#This Row],[Demand]],NA())</f>
        <v>#N/A</v>
      </c>
      <c r="S1070" s="57">
        <f>IF(AND( EnergyDemand__2_18[[#This Row],[Holiday]]="N", EnergyDemand__2_18[[#This Row],[Day ]] &lt;&gt; "Saturday", EnergyDemand__2_18[[#This Row],[Day ]] &lt;&gt; "Sunday"),EnergyDemand__2_18[[#This Row],[Demand]],NA())</f>
        <v>111625.98</v>
      </c>
    </row>
    <row r="1071" spans="1:19" x14ac:dyDescent="0.3">
      <c r="A1071" s="3">
        <v>43074</v>
      </c>
      <c r="B1071" s="3" t="str">
        <f t="shared" si="16"/>
        <v>Q4-2017</v>
      </c>
      <c r="C1071" t="s">
        <v>20</v>
      </c>
      <c r="D1071">
        <v>50</v>
      </c>
      <c r="E1071" t="s">
        <v>8</v>
      </c>
      <c r="F1071">
        <v>2017</v>
      </c>
      <c r="G1071">
        <v>10.8</v>
      </c>
      <c r="H1071">
        <v>22.8</v>
      </c>
      <c r="I1071">
        <v>22.9</v>
      </c>
      <c r="J1071">
        <v>1.8</v>
      </c>
      <c r="K1071" t="s">
        <v>22</v>
      </c>
      <c r="L1071" t="s">
        <v>21</v>
      </c>
      <c r="M1071" s="2">
        <v>113063.675</v>
      </c>
      <c r="N1071" s="4">
        <v>82.842057909999994</v>
      </c>
      <c r="O1071" s="5">
        <f>EnergyDemand__2_18[[#This Row],[Demand]]*EnergyDemand__2_18[[#This Row],[RRP AUD$]]</f>
        <v>9366427.5118674189</v>
      </c>
      <c r="P1071" s="57">
        <f>IF(EnergyDemand__2_18[[#This Row],[School Day]]="Y",EnergyDemand__2_18[[#This Row],[Demand]],NA())</f>
        <v>113063.675</v>
      </c>
      <c r="Q1071" s="57" t="e">
        <f>IF(EnergyDemand__2_18[[#This Row],[School Day]]="N",EnergyDemand__2_18[[#This Row],[Demand]],NA())</f>
        <v>#N/A</v>
      </c>
      <c r="R1071" s="57" t="e">
        <f>IF(EnergyDemand__2_18[[#This Row],[Holiday]]="Y",EnergyDemand__2_18[[#This Row],[Demand]],NA())</f>
        <v>#N/A</v>
      </c>
      <c r="S1071" s="57">
        <f>IF(AND( EnergyDemand__2_18[[#This Row],[Holiday]]="N", EnergyDemand__2_18[[#This Row],[Day ]] &lt;&gt; "Saturday", EnergyDemand__2_18[[#This Row],[Day ]] &lt;&gt; "Sunday"),EnergyDemand__2_18[[#This Row],[Demand]],NA())</f>
        <v>113063.675</v>
      </c>
    </row>
    <row r="1072" spans="1:19" x14ac:dyDescent="0.3">
      <c r="A1072" s="3">
        <v>43075</v>
      </c>
      <c r="B1072" s="3" t="str">
        <f t="shared" si="16"/>
        <v>Q4-2017</v>
      </c>
      <c r="C1072" t="s">
        <v>20</v>
      </c>
      <c r="D1072">
        <v>50</v>
      </c>
      <c r="E1072" t="s">
        <v>9</v>
      </c>
      <c r="F1072">
        <v>2017</v>
      </c>
      <c r="G1072">
        <v>13.6</v>
      </c>
      <c r="H1072">
        <v>21.3</v>
      </c>
      <c r="I1072">
        <v>23.6</v>
      </c>
      <c r="J1072">
        <v>0</v>
      </c>
      <c r="K1072" t="s">
        <v>22</v>
      </c>
      <c r="L1072" t="s">
        <v>21</v>
      </c>
      <c r="M1072" s="2">
        <v>115383.13</v>
      </c>
      <c r="N1072" s="4">
        <v>89.564050550000005</v>
      </c>
      <c r="O1072" s="5">
        <f>EnergyDemand__2_18[[#This Row],[Demand]]*EnergyDemand__2_18[[#This Row],[RRP AUD$]]</f>
        <v>10334180.487937223</v>
      </c>
      <c r="P1072" s="57">
        <f>IF(EnergyDemand__2_18[[#This Row],[School Day]]="Y",EnergyDemand__2_18[[#This Row],[Demand]],NA())</f>
        <v>115383.13</v>
      </c>
      <c r="Q1072" s="57" t="e">
        <f>IF(EnergyDemand__2_18[[#This Row],[School Day]]="N",EnergyDemand__2_18[[#This Row],[Demand]],NA())</f>
        <v>#N/A</v>
      </c>
      <c r="R1072" s="57" t="e">
        <f>IF(EnergyDemand__2_18[[#This Row],[Holiday]]="Y",EnergyDemand__2_18[[#This Row],[Demand]],NA())</f>
        <v>#N/A</v>
      </c>
      <c r="S1072" s="57">
        <f>IF(AND( EnergyDemand__2_18[[#This Row],[Holiday]]="N", EnergyDemand__2_18[[#This Row],[Day ]] &lt;&gt; "Saturday", EnergyDemand__2_18[[#This Row],[Day ]] &lt;&gt; "Sunday"),EnergyDemand__2_18[[#This Row],[Demand]],NA())</f>
        <v>115383.13</v>
      </c>
    </row>
    <row r="1073" spans="1:19" x14ac:dyDescent="0.3">
      <c r="A1073" s="3">
        <v>43076</v>
      </c>
      <c r="B1073" s="3" t="str">
        <f t="shared" si="16"/>
        <v>Q4-2017</v>
      </c>
      <c r="C1073" t="s">
        <v>20</v>
      </c>
      <c r="D1073">
        <v>50</v>
      </c>
      <c r="E1073" t="s">
        <v>3</v>
      </c>
      <c r="F1073">
        <v>2017</v>
      </c>
      <c r="G1073">
        <v>11.6</v>
      </c>
      <c r="H1073">
        <v>21.9</v>
      </c>
      <c r="I1073">
        <v>19.8</v>
      </c>
      <c r="J1073">
        <v>0</v>
      </c>
      <c r="K1073" t="s">
        <v>22</v>
      </c>
      <c r="L1073" t="s">
        <v>21</v>
      </c>
      <c r="M1073" s="2">
        <v>115736.97</v>
      </c>
      <c r="N1073" s="4">
        <v>102.5919318</v>
      </c>
      <c r="O1073" s="5">
        <f>EnergyDemand__2_18[[#This Row],[Demand]]*EnergyDemand__2_18[[#This Row],[RRP AUD$]]</f>
        <v>11873679.332978645</v>
      </c>
      <c r="P1073" s="57">
        <f>IF(EnergyDemand__2_18[[#This Row],[School Day]]="Y",EnergyDemand__2_18[[#This Row],[Demand]],NA())</f>
        <v>115736.97</v>
      </c>
      <c r="Q1073" s="57" t="e">
        <f>IF(EnergyDemand__2_18[[#This Row],[School Day]]="N",EnergyDemand__2_18[[#This Row],[Demand]],NA())</f>
        <v>#N/A</v>
      </c>
      <c r="R1073" s="57" t="e">
        <f>IF(EnergyDemand__2_18[[#This Row],[Holiday]]="Y",EnergyDemand__2_18[[#This Row],[Demand]],NA())</f>
        <v>#N/A</v>
      </c>
      <c r="S1073" s="57">
        <f>IF(AND( EnergyDemand__2_18[[#This Row],[Holiday]]="N", EnergyDemand__2_18[[#This Row],[Day ]] &lt;&gt; "Saturday", EnergyDemand__2_18[[#This Row],[Day ]] &lt;&gt; "Sunday"),EnergyDemand__2_18[[#This Row],[Demand]],NA())</f>
        <v>115736.97</v>
      </c>
    </row>
    <row r="1074" spans="1:19" x14ac:dyDescent="0.3">
      <c r="A1074" s="3">
        <v>43077</v>
      </c>
      <c r="B1074" s="3" t="str">
        <f t="shared" si="16"/>
        <v>Q4-2017</v>
      </c>
      <c r="C1074" t="s">
        <v>20</v>
      </c>
      <c r="D1074">
        <v>50</v>
      </c>
      <c r="E1074" t="s">
        <v>4</v>
      </c>
      <c r="F1074">
        <v>2017</v>
      </c>
      <c r="G1074">
        <v>11.4</v>
      </c>
      <c r="H1074">
        <v>18.7</v>
      </c>
      <c r="I1074">
        <v>28.5</v>
      </c>
      <c r="J1074">
        <v>25.2</v>
      </c>
      <c r="K1074" t="s">
        <v>22</v>
      </c>
      <c r="L1074" t="s">
        <v>21</v>
      </c>
      <c r="M1074" s="2">
        <v>109568.47</v>
      </c>
      <c r="N1074" s="4">
        <v>87.467721979999993</v>
      </c>
      <c r="O1074" s="5">
        <f>EnergyDemand__2_18[[#This Row],[Demand]]*EnergyDemand__2_18[[#This Row],[RRP AUD$]]</f>
        <v>9583704.4717339706</v>
      </c>
      <c r="P1074" s="57">
        <f>IF(EnergyDemand__2_18[[#This Row],[School Day]]="Y",EnergyDemand__2_18[[#This Row],[Demand]],NA())</f>
        <v>109568.47</v>
      </c>
      <c r="Q1074" s="57" t="e">
        <f>IF(EnergyDemand__2_18[[#This Row],[School Day]]="N",EnergyDemand__2_18[[#This Row],[Demand]],NA())</f>
        <v>#N/A</v>
      </c>
      <c r="R1074" s="57" t="e">
        <f>IF(EnergyDemand__2_18[[#This Row],[Holiday]]="Y",EnergyDemand__2_18[[#This Row],[Demand]],NA())</f>
        <v>#N/A</v>
      </c>
      <c r="S1074" s="57">
        <f>IF(AND( EnergyDemand__2_18[[#This Row],[Holiday]]="N", EnergyDemand__2_18[[#This Row],[Day ]] &lt;&gt; "Saturday", EnergyDemand__2_18[[#This Row],[Day ]] &lt;&gt; "Sunday"),EnergyDemand__2_18[[#This Row],[Demand]],NA())</f>
        <v>109568.47</v>
      </c>
    </row>
    <row r="1075" spans="1:19" x14ac:dyDescent="0.3">
      <c r="A1075" s="3">
        <v>43078</v>
      </c>
      <c r="B1075" s="3" t="str">
        <f t="shared" si="16"/>
        <v>Q4-2017</v>
      </c>
      <c r="C1075" t="s">
        <v>20</v>
      </c>
      <c r="D1075">
        <v>50</v>
      </c>
      <c r="E1075" t="s">
        <v>5</v>
      </c>
      <c r="F1075">
        <v>2017</v>
      </c>
      <c r="G1075">
        <v>12.7</v>
      </c>
      <c r="H1075">
        <v>23</v>
      </c>
      <c r="I1075">
        <v>19.2</v>
      </c>
      <c r="J1075">
        <v>0</v>
      </c>
      <c r="K1075" t="s">
        <v>22</v>
      </c>
      <c r="L1075" t="s">
        <v>21</v>
      </c>
      <c r="M1075" s="2">
        <v>99334.8</v>
      </c>
      <c r="N1075" s="4">
        <v>82.980837530000002</v>
      </c>
      <c r="O1075" s="5">
        <f>EnergyDemand__2_18[[#This Row],[Demand]]*EnergyDemand__2_18[[#This Row],[RRP AUD$]]</f>
        <v>8242884.8998750448</v>
      </c>
      <c r="P1075" s="57">
        <f>IF(EnergyDemand__2_18[[#This Row],[School Day]]="Y",EnergyDemand__2_18[[#This Row],[Demand]],NA())</f>
        <v>99334.8</v>
      </c>
      <c r="Q1075" s="57" t="e">
        <f>IF(EnergyDemand__2_18[[#This Row],[School Day]]="N",EnergyDemand__2_18[[#This Row],[Demand]],NA())</f>
        <v>#N/A</v>
      </c>
      <c r="R1075" s="57" t="e">
        <f>IF(EnergyDemand__2_18[[#This Row],[Holiday]]="Y",EnergyDemand__2_18[[#This Row],[Demand]],NA())</f>
        <v>#N/A</v>
      </c>
      <c r="S10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76" spans="1:19" x14ac:dyDescent="0.3">
      <c r="A1076" s="3">
        <v>43079</v>
      </c>
      <c r="B1076" s="3" t="str">
        <f t="shared" si="16"/>
        <v>Q4-2017</v>
      </c>
      <c r="C1076" t="s">
        <v>20</v>
      </c>
      <c r="D1076">
        <v>50</v>
      </c>
      <c r="E1076" t="s">
        <v>6</v>
      </c>
      <c r="F1076">
        <v>2017</v>
      </c>
      <c r="G1076">
        <v>14.5</v>
      </c>
      <c r="H1076">
        <v>22.2</v>
      </c>
      <c r="I1076">
        <v>31.4</v>
      </c>
      <c r="J1076">
        <v>0</v>
      </c>
      <c r="K1076" t="s">
        <v>22</v>
      </c>
      <c r="L1076" t="s">
        <v>21</v>
      </c>
      <c r="M1076" s="2">
        <v>97715.01</v>
      </c>
      <c r="N1076" s="4">
        <v>81.089163600000006</v>
      </c>
      <c r="O1076" s="5">
        <f>EnergyDemand__2_18[[#This Row],[Demand]]*EnergyDemand__2_18[[#This Row],[RRP AUD$]]</f>
        <v>7923628.4320656359</v>
      </c>
      <c r="P1076" s="57">
        <f>IF(EnergyDemand__2_18[[#This Row],[School Day]]="Y",EnergyDemand__2_18[[#This Row],[Demand]],NA())</f>
        <v>97715.01</v>
      </c>
      <c r="Q1076" s="57" t="e">
        <f>IF(EnergyDemand__2_18[[#This Row],[School Day]]="N",EnergyDemand__2_18[[#This Row],[Demand]],NA())</f>
        <v>#N/A</v>
      </c>
      <c r="R1076" s="57" t="e">
        <f>IF(EnergyDemand__2_18[[#This Row],[Holiday]]="Y",EnergyDemand__2_18[[#This Row],[Demand]],NA())</f>
        <v>#N/A</v>
      </c>
      <c r="S10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77" spans="1:19" x14ac:dyDescent="0.3">
      <c r="A1077" s="3">
        <v>43080</v>
      </c>
      <c r="B1077" s="3" t="str">
        <f t="shared" si="16"/>
        <v>Q4-2017</v>
      </c>
      <c r="C1077" t="s">
        <v>20</v>
      </c>
      <c r="D1077">
        <v>51</v>
      </c>
      <c r="E1077" t="s">
        <v>7</v>
      </c>
      <c r="F1077">
        <v>2017</v>
      </c>
      <c r="G1077">
        <v>16.399999999999999</v>
      </c>
      <c r="H1077">
        <v>20.7</v>
      </c>
      <c r="I1077">
        <v>26.3</v>
      </c>
      <c r="J1077">
        <v>0</v>
      </c>
      <c r="K1077" t="s">
        <v>22</v>
      </c>
      <c r="L1077" t="s">
        <v>21</v>
      </c>
      <c r="M1077" s="2">
        <v>114680.185</v>
      </c>
      <c r="N1077" s="4">
        <v>97.605395759999993</v>
      </c>
      <c r="O1077" s="5">
        <f>EnergyDemand__2_18[[#This Row],[Demand]]*EnergyDemand__2_18[[#This Row],[RRP AUD$]]</f>
        <v>11193404.842755014</v>
      </c>
      <c r="P1077" s="57">
        <f>IF(EnergyDemand__2_18[[#This Row],[School Day]]="Y",EnergyDemand__2_18[[#This Row],[Demand]],NA())</f>
        <v>114680.185</v>
      </c>
      <c r="Q1077" s="57" t="e">
        <f>IF(EnergyDemand__2_18[[#This Row],[School Day]]="N",EnergyDemand__2_18[[#This Row],[Demand]],NA())</f>
        <v>#N/A</v>
      </c>
      <c r="R1077" s="57" t="e">
        <f>IF(EnergyDemand__2_18[[#This Row],[Holiday]]="Y",EnergyDemand__2_18[[#This Row],[Demand]],NA())</f>
        <v>#N/A</v>
      </c>
      <c r="S1077" s="57">
        <f>IF(AND( EnergyDemand__2_18[[#This Row],[Holiday]]="N", EnergyDemand__2_18[[#This Row],[Day ]] &lt;&gt; "Saturday", EnergyDemand__2_18[[#This Row],[Day ]] &lt;&gt; "Sunday"),EnergyDemand__2_18[[#This Row],[Demand]],NA())</f>
        <v>114680.185</v>
      </c>
    </row>
    <row r="1078" spans="1:19" x14ac:dyDescent="0.3">
      <c r="A1078" s="3">
        <v>43081</v>
      </c>
      <c r="B1078" s="3" t="str">
        <f t="shared" si="16"/>
        <v>Q4-2017</v>
      </c>
      <c r="C1078" t="s">
        <v>20</v>
      </c>
      <c r="D1078">
        <v>51</v>
      </c>
      <c r="E1078" t="s">
        <v>8</v>
      </c>
      <c r="F1078">
        <v>2017</v>
      </c>
      <c r="G1078">
        <v>15.8</v>
      </c>
      <c r="H1078">
        <v>26.4</v>
      </c>
      <c r="I1078">
        <v>31.3</v>
      </c>
      <c r="J1078">
        <v>0</v>
      </c>
      <c r="K1078" t="s">
        <v>22</v>
      </c>
      <c r="L1078" t="s">
        <v>21</v>
      </c>
      <c r="M1078" s="2">
        <v>121945.175</v>
      </c>
      <c r="N1078" s="4">
        <v>104.9958379</v>
      </c>
      <c r="O1078" s="5">
        <f>EnergyDemand__2_18[[#This Row],[Demand]]*EnergyDemand__2_18[[#This Row],[RRP AUD$]]</f>
        <v>12803735.826987132</v>
      </c>
      <c r="P1078" s="57">
        <f>IF(EnergyDemand__2_18[[#This Row],[School Day]]="Y",EnergyDemand__2_18[[#This Row],[Demand]],NA())</f>
        <v>121945.175</v>
      </c>
      <c r="Q1078" s="57" t="e">
        <f>IF(EnergyDemand__2_18[[#This Row],[School Day]]="N",EnergyDemand__2_18[[#This Row],[Demand]],NA())</f>
        <v>#N/A</v>
      </c>
      <c r="R1078" s="57" t="e">
        <f>IF(EnergyDemand__2_18[[#This Row],[Holiday]]="Y",EnergyDemand__2_18[[#This Row],[Demand]],NA())</f>
        <v>#N/A</v>
      </c>
      <c r="S1078" s="57">
        <f>IF(AND( EnergyDemand__2_18[[#This Row],[Holiday]]="N", EnergyDemand__2_18[[#This Row],[Day ]] &lt;&gt; "Saturday", EnergyDemand__2_18[[#This Row],[Day ]] &lt;&gt; "Sunday"),EnergyDemand__2_18[[#This Row],[Demand]],NA())</f>
        <v>121945.175</v>
      </c>
    </row>
    <row r="1079" spans="1:19" x14ac:dyDescent="0.3">
      <c r="A1079" s="3">
        <v>43082</v>
      </c>
      <c r="B1079" s="3" t="str">
        <f t="shared" si="16"/>
        <v>Q4-2017</v>
      </c>
      <c r="C1079" t="s">
        <v>20</v>
      </c>
      <c r="D1079">
        <v>51</v>
      </c>
      <c r="E1079" t="s">
        <v>9</v>
      </c>
      <c r="F1079">
        <v>2017</v>
      </c>
      <c r="G1079">
        <v>15.8</v>
      </c>
      <c r="H1079">
        <v>37.6</v>
      </c>
      <c r="I1079">
        <v>32</v>
      </c>
      <c r="J1079">
        <v>0</v>
      </c>
      <c r="K1079" t="s">
        <v>22</v>
      </c>
      <c r="L1079" t="s">
        <v>21</v>
      </c>
      <c r="M1079" s="2">
        <v>146933.095</v>
      </c>
      <c r="N1079" s="4">
        <v>94.498151980000003</v>
      </c>
      <c r="O1079" s="5">
        <f>EnergyDemand__2_18[[#This Row],[Demand]]*EnergyDemand__2_18[[#This Row],[RRP AUD$]]</f>
        <v>13884905.942201778</v>
      </c>
      <c r="P1079" s="57">
        <f>IF(EnergyDemand__2_18[[#This Row],[School Day]]="Y",EnergyDemand__2_18[[#This Row],[Demand]],NA())</f>
        <v>146933.095</v>
      </c>
      <c r="Q1079" s="57" t="e">
        <f>IF(EnergyDemand__2_18[[#This Row],[School Day]]="N",EnergyDemand__2_18[[#This Row],[Demand]],NA())</f>
        <v>#N/A</v>
      </c>
      <c r="R1079" s="57" t="e">
        <f>IF(EnergyDemand__2_18[[#This Row],[Holiday]]="Y",EnergyDemand__2_18[[#This Row],[Demand]],NA())</f>
        <v>#N/A</v>
      </c>
      <c r="S1079" s="57">
        <f>IF(AND( EnergyDemand__2_18[[#This Row],[Holiday]]="N", EnergyDemand__2_18[[#This Row],[Day ]] &lt;&gt; "Saturday", EnergyDemand__2_18[[#This Row],[Day ]] &lt;&gt; "Sunday"),EnergyDemand__2_18[[#This Row],[Demand]],NA())</f>
        <v>146933.095</v>
      </c>
    </row>
    <row r="1080" spans="1:19" x14ac:dyDescent="0.3">
      <c r="A1080" s="3">
        <v>43083</v>
      </c>
      <c r="B1080" s="3" t="str">
        <f t="shared" si="16"/>
        <v>Q4-2017</v>
      </c>
      <c r="C1080" t="s">
        <v>20</v>
      </c>
      <c r="D1080">
        <v>51</v>
      </c>
      <c r="E1080" t="s">
        <v>3</v>
      </c>
      <c r="F1080">
        <v>2017</v>
      </c>
      <c r="G1080">
        <v>20.5</v>
      </c>
      <c r="H1080">
        <v>23.1</v>
      </c>
      <c r="I1080">
        <v>21.7</v>
      </c>
      <c r="J1080">
        <v>0</v>
      </c>
      <c r="K1080" t="s">
        <v>22</v>
      </c>
      <c r="L1080" t="s">
        <v>21</v>
      </c>
      <c r="M1080" s="2">
        <v>129280.81</v>
      </c>
      <c r="N1080" s="4">
        <v>101.8652498</v>
      </c>
      <c r="O1080" s="5">
        <f>EnergyDemand__2_18[[#This Row],[Demand]]*EnergyDemand__2_18[[#This Row],[RRP AUD$]]</f>
        <v>13169222.004996337</v>
      </c>
      <c r="P1080" s="57">
        <f>IF(EnergyDemand__2_18[[#This Row],[School Day]]="Y",EnergyDemand__2_18[[#This Row],[Demand]],NA())</f>
        <v>129280.81</v>
      </c>
      <c r="Q1080" s="57" t="e">
        <f>IF(EnergyDemand__2_18[[#This Row],[School Day]]="N",EnergyDemand__2_18[[#This Row],[Demand]],NA())</f>
        <v>#N/A</v>
      </c>
      <c r="R1080" s="57" t="e">
        <f>IF(EnergyDemand__2_18[[#This Row],[Holiday]]="Y",EnergyDemand__2_18[[#This Row],[Demand]],NA())</f>
        <v>#N/A</v>
      </c>
      <c r="S1080" s="57">
        <f>IF(AND( EnergyDemand__2_18[[#This Row],[Holiday]]="N", EnergyDemand__2_18[[#This Row],[Day ]] &lt;&gt; "Saturday", EnergyDemand__2_18[[#This Row],[Day ]] &lt;&gt; "Sunday"),EnergyDemand__2_18[[#This Row],[Demand]],NA())</f>
        <v>129280.81</v>
      </c>
    </row>
    <row r="1081" spans="1:19" x14ac:dyDescent="0.3">
      <c r="A1081" s="3">
        <v>43084</v>
      </c>
      <c r="B1081" s="3" t="str">
        <f t="shared" si="16"/>
        <v>Q4-2017</v>
      </c>
      <c r="C1081" t="s">
        <v>20</v>
      </c>
      <c r="D1081">
        <v>51</v>
      </c>
      <c r="E1081" t="s">
        <v>4</v>
      </c>
      <c r="F1081">
        <v>2017</v>
      </c>
      <c r="G1081">
        <v>14.1</v>
      </c>
      <c r="H1081">
        <v>26.4</v>
      </c>
      <c r="I1081">
        <v>32.1</v>
      </c>
      <c r="J1081">
        <v>0</v>
      </c>
      <c r="K1081" t="s">
        <v>22</v>
      </c>
      <c r="L1081" t="s">
        <v>21</v>
      </c>
      <c r="M1081" s="2">
        <v>120821.05499999999</v>
      </c>
      <c r="N1081" s="4">
        <v>105.4358596</v>
      </c>
      <c r="O1081" s="5">
        <f>EnergyDemand__2_18[[#This Row],[Demand]]*EnergyDemand__2_18[[#This Row],[RRP AUD$]]</f>
        <v>12738871.791703878</v>
      </c>
      <c r="P1081" s="57">
        <f>IF(EnergyDemand__2_18[[#This Row],[School Day]]="Y",EnergyDemand__2_18[[#This Row],[Demand]],NA())</f>
        <v>120821.05499999999</v>
      </c>
      <c r="Q1081" s="57" t="e">
        <f>IF(EnergyDemand__2_18[[#This Row],[School Day]]="N",EnergyDemand__2_18[[#This Row],[Demand]],NA())</f>
        <v>#N/A</v>
      </c>
      <c r="R1081" s="57" t="e">
        <f>IF(EnergyDemand__2_18[[#This Row],[Holiday]]="Y",EnergyDemand__2_18[[#This Row],[Demand]],NA())</f>
        <v>#N/A</v>
      </c>
      <c r="S1081" s="57">
        <f>IF(AND( EnergyDemand__2_18[[#This Row],[Holiday]]="N", EnergyDemand__2_18[[#This Row],[Day ]] &lt;&gt; "Saturday", EnergyDemand__2_18[[#This Row],[Day ]] &lt;&gt; "Sunday"),EnergyDemand__2_18[[#This Row],[Demand]],NA())</f>
        <v>120821.05499999999</v>
      </c>
    </row>
    <row r="1082" spans="1:19" x14ac:dyDescent="0.3">
      <c r="A1082" s="3">
        <v>43085</v>
      </c>
      <c r="B1082" s="3" t="str">
        <f t="shared" si="16"/>
        <v>Q4-2017</v>
      </c>
      <c r="C1082" t="s">
        <v>20</v>
      </c>
      <c r="D1082">
        <v>51</v>
      </c>
      <c r="E1082" t="s">
        <v>5</v>
      </c>
      <c r="F1082">
        <v>2017</v>
      </c>
      <c r="G1082">
        <v>13.8</v>
      </c>
      <c r="H1082">
        <v>24.6</v>
      </c>
      <c r="I1082">
        <v>31</v>
      </c>
      <c r="J1082">
        <v>0</v>
      </c>
      <c r="K1082" t="s">
        <v>22</v>
      </c>
      <c r="L1082" t="s">
        <v>21</v>
      </c>
      <c r="M1082" s="2">
        <v>110154.36</v>
      </c>
      <c r="N1082" s="4">
        <v>99.475416330000002</v>
      </c>
      <c r="O1082" s="5">
        <f>EnergyDemand__2_18[[#This Row],[Demand]]*EnergyDemand__2_18[[#This Row],[RRP AUD$]]</f>
        <v>10957650.821564699</v>
      </c>
      <c r="P1082" s="57">
        <f>IF(EnergyDemand__2_18[[#This Row],[School Day]]="Y",EnergyDemand__2_18[[#This Row],[Demand]],NA())</f>
        <v>110154.36</v>
      </c>
      <c r="Q1082" s="57" t="e">
        <f>IF(EnergyDemand__2_18[[#This Row],[School Day]]="N",EnergyDemand__2_18[[#This Row],[Demand]],NA())</f>
        <v>#N/A</v>
      </c>
      <c r="R1082" s="57" t="e">
        <f>IF(EnergyDemand__2_18[[#This Row],[Holiday]]="Y",EnergyDemand__2_18[[#This Row],[Demand]],NA())</f>
        <v>#N/A</v>
      </c>
      <c r="S10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83" spans="1:19" x14ac:dyDescent="0.3">
      <c r="A1083" s="3">
        <v>43086</v>
      </c>
      <c r="B1083" s="3" t="str">
        <f t="shared" si="16"/>
        <v>Q4-2017</v>
      </c>
      <c r="C1083" t="s">
        <v>20</v>
      </c>
      <c r="D1083">
        <v>51</v>
      </c>
      <c r="E1083" t="s">
        <v>6</v>
      </c>
      <c r="F1083">
        <v>2017</v>
      </c>
      <c r="G1083">
        <v>15.7</v>
      </c>
      <c r="H1083">
        <v>24.5</v>
      </c>
      <c r="I1083">
        <v>30.5</v>
      </c>
      <c r="J1083">
        <v>0</v>
      </c>
      <c r="K1083" t="s">
        <v>22</v>
      </c>
      <c r="L1083" t="s">
        <v>21</v>
      </c>
      <c r="M1083" s="2">
        <v>107212.84</v>
      </c>
      <c r="N1083" s="4">
        <v>82.049323279999996</v>
      </c>
      <c r="O1083" s="5">
        <f>EnergyDemand__2_18[[#This Row],[Demand]]*EnergyDemand__2_18[[#This Row],[RRP AUD$]]</f>
        <v>8796740.968926914</v>
      </c>
      <c r="P1083" s="57">
        <f>IF(EnergyDemand__2_18[[#This Row],[School Day]]="Y",EnergyDemand__2_18[[#This Row],[Demand]],NA())</f>
        <v>107212.84</v>
      </c>
      <c r="Q1083" s="57" t="e">
        <f>IF(EnergyDemand__2_18[[#This Row],[School Day]]="N",EnergyDemand__2_18[[#This Row],[Demand]],NA())</f>
        <v>#N/A</v>
      </c>
      <c r="R1083" s="57" t="e">
        <f>IF(EnergyDemand__2_18[[#This Row],[Holiday]]="Y",EnergyDemand__2_18[[#This Row],[Demand]],NA())</f>
        <v>#N/A</v>
      </c>
      <c r="S10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84" spans="1:19" x14ac:dyDescent="0.3">
      <c r="A1084" s="3">
        <v>43087</v>
      </c>
      <c r="B1084" s="3" t="str">
        <f t="shared" si="16"/>
        <v>Q4-2017</v>
      </c>
      <c r="C1084" t="s">
        <v>20</v>
      </c>
      <c r="D1084">
        <v>52</v>
      </c>
      <c r="E1084" t="s">
        <v>7</v>
      </c>
      <c r="F1084">
        <v>2017</v>
      </c>
      <c r="G1084">
        <v>17.100000000000001</v>
      </c>
      <c r="H1084">
        <v>33</v>
      </c>
      <c r="I1084">
        <v>22.1</v>
      </c>
      <c r="J1084">
        <v>0</v>
      </c>
      <c r="K1084" t="s">
        <v>22</v>
      </c>
      <c r="L1084" t="s">
        <v>21</v>
      </c>
      <c r="M1084" s="2">
        <v>138949.67499999999</v>
      </c>
      <c r="N1084" s="4">
        <v>117.26538429999999</v>
      </c>
      <c r="O1084" s="5">
        <f>EnergyDemand__2_18[[#This Row],[Demand]]*EnergyDemand__2_18[[#This Row],[RRP AUD$]]</f>
        <v>16293987.0372351</v>
      </c>
      <c r="P1084" s="57">
        <f>IF(EnergyDemand__2_18[[#This Row],[School Day]]="Y",EnergyDemand__2_18[[#This Row],[Demand]],NA())</f>
        <v>138949.67499999999</v>
      </c>
      <c r="Q1084" s="57" t="e">
        <f>IF(EnergyDemand__2_18[[#This Row],[School Day]]="N",EnergyDemand__2_18[[#This Row],[Demand]],NA())</f>
        <v>#N/A</v>
      </c>
      <c r="R1084" s="57" t="e">
        <f>IF(EnergyDemand__2_18[[#This Row],[Holiday]]="Y",EnergyDemand__2_18[[#This Row],[Demand]],NA())</f>
        <v>#N/A</v>
      </c>
      <c r="S1084" s="57">
        <f>IF(AND( EnergyDemand__2_18[[#This Row],[Holiday]]="N", EnergyDemand__2_18[[#This Row],[Day ]] &lt;&gt; "Saturday", EnergyDemand__2_18[[#This Row],[Day ]] &lt;&gt; "Sunday"),EnergyDemand__2_18[[#This Row],[Demand]],NA())</f>
        <v>138949.67499999999</v>
      </c>
    </row>
    <row r="1085" spans="1:19" x14ac:dyDescent="0.3">
      <c r="A1085" s="3">
        <v>43088</v>
      </c>
      <c r="B1085" s="3" t="str">
        <f t="shared" si="16"/>
        <v>Q4-2017</v>
      </c>
      <c r="C1085" t="s">
        <v>20</v>
      </c>
      <c r="D1085">
        <v>52</v>
      </c>
      <c r="E1085" t="s">
        <v>8</v>
      </c>
      <c r="F1085">
        <v>2017</v>
      </c>
      <c r="G1085">
        <v>19.7</v>
      </c>
      <c r="H1085">
        <v>37.4</v>
      </c>
      <c r="I1085">
        <v>12.1</v>
      </c>
      <c r="J1085">
        <v>0</v>
      </c>
      <c r="K1085" t="s">
        <v>22</v>
      </c>
      <c r="L1085" t="s">
        <v>21</v>
      </c>
      <c r="M1085" s="2">
        <v>142870.39499999999</v>
      </c>
      <c r="N1085" s="4">
        <v>106.4977263</v>
      </c>
      <c r="O1085" s="5">
        <f>EnergyDemand__2_18[[#This Row],[Demand]]*EnergyDemand__2_18[[#This Row],[RRP AUD$]]</f>
        <v>15215372.223082887</v>
      </c>
      <c r="P1085" s="57">
        <f>IF(EnergyDemand__2_18[[#This Row],[School Day]]="Y",EnergyDemand__2_18[[#This Row],[Demand]],NA())</f>
        <v>142870.39499999999</v>
      </c>
      <c r="Q1085" s="57" t="e">
        <f>IF(EnergyDemand__2_18[[#This Row],[School Day]]="N",EnergyDemand__2_18[[#This Row],[Demand]],NA())</f>
        <v>#N/A</v>
      </c>
      <c r="R1085" s="57" t="e">
        <f>IF(EnergyDemand__2_18[[#This Row],[Holiday]]="Y",EnergyDemand__2_18[[#This Row],[Demand]],NA())</f>
        <v>#N/A</v>
      </c>
      <c r="S1085" s="57">
        <f>IF(AND( EnergyDemand__2_18[[#This Row],[Holiday]]="N", EnergyDemand__2_18[[#This Row],[Day ]] &lt;&gt; "Saturday", EnergyDemand__2_18[[#This Row],[Day ]] &lt;&gt; "Sunday"),EnergyDemand__2_18[[#This Row],[Demand]],NA())</f>
        <v>142870.39499999999</v>
      </c>
    </row>
    <row r="1086" spans="1:19" x14ac:dyDescent="0.3">
      <c r="A1086" s="3">
        <v>43089</v>
      </c>
      <c r="B1086" s="3" t="str">
        <f t="shared" si="16"/>
        <v>Q4-2017</v>
      </c>
      <c r="C1086" t="s">
        <v>20</v>
      </c>
      <c r="D1086">
        <v>52</v>
      </c>
      <c r="E1086" t="s">
        <v>9</v>
      </c>
      <c r="F1086">
        <v>2017</v>
      </c>
      <c r="G1086">
        <v>15.8</v>
      </c>
      <c r="H1086">
        <v>24.5</v>
      </c>
      <c r="I1086">
        <v>19</v>
      </c>
      <c r="J1086">
        <v>20.6</v>
      </c>
      <c r="K1086" t="s">
        <v>22</v>
      </c>
      <c r="L1086" t="s">
        <v>21</v>
      </c>
      <c r="M1086" s="2">
        <v>114916.99</v>
      </c>
      <c r="N1086" s="4">
        <v>78.737600779999994</v>
      </c>
      <c r="O1086" s="5">
        <f>EnergyDemand__2_18[[#This Row],[Demand]]*EnergyDemand__2_18[[#This Row],[RRP AUD$]]</f>
        <v>9048288.0814592522</v>
      </c>
      <c r="P1086" s="57">
        <f>IF(EnergyDemand__2_18[[#This Row],[School Day]]="Y",EnergyDemand__2_18[[#This Row],[Demand]],NA())</f>
        <v>114916.99</v>
      </c>
      <c r="Q1086" s="57" t="e">
        <f>IF(EnergyDemand__2_18[[#This Row],[School Day]]="N",EnergyDemand__2_18[[#This Row],[Demand]],NA())</f>
        <v>#N/A</v>
      </c>
      <c r="R1086" s="57" t="e">
        <f>IF(EnergyDemand__2_18[[#This Row],[Holiday]]="Y",EnergyDemand__2_18[[#This Row],[Demand]],NA())</f>
        <v>#N/A</v>
      </c>
      <c r="S1086" s="57">
        <f>IF(AND( EnergyDemand__2_18[[#This Row],[Holiday]]="N", EnergyDemand__2_18[[#This Row],[Day ]] &lt;&gt; "Saturday", EnergyDemand__2_18[[#This Row],[Day ]] &lt;&gt; "Sunday"),EnergyDemand__2_18[[#This Row],[Demand]],NA())</f>
        <v>114916.99</v>
      </c>
    </row>
    <row r="1087" spans="1:19" x14ac:dyDescent="0.3">
      <c r="A1087" s="3">
        <v>43090</v>
      </c>
      <c r="B1087" s="3" t="str">
        <f t="shared" si="16"/>
        <v>Q4-2017</v>
      </c>
      <c r="C1087" t="s">
        <v>20</v>
      </c>
      <c r="D1087">
        <v>52</v>
      </c>
      <c r="E1087" t="s">
        <v>3</v>
      </c>
      <c r="F1087">
        <v>2017</v>
      </c>
      <c r="G1087">
        <v>12.3</v>
      </c>
      <c r="H1087">
        <v>23.7</v>
      </c>
      <c r="I1087">
        <v>31.9</v>
      </c>
      <c r="J1087">
        <v>0</v>
      </c>
      <c r="K1087" t="s">
        <v>22</v>
      </c>
      <c r="L1087" t="s">
        <v>21</v>
      </c>
      <c r="M1087" s="2">
        <v>114462.53</v>
      </c>
      <c r="N1087" s="4">
        <v>85.775431650000002</v>
      </c>
      <c r="O1087" s="5">
        <f>EnergyDemand__2_18[[#This Row],[Demand]]*EnergyDemand__2_18[[#This Row],[RRP AUD$]]</f>
        <v>9818072.9185010754</v>
      </c>
      <c r="P1087" s="57">
        <f>IF(EnergyDemand__2_18[[#This Row],[School Day]]="Y",EnergyDemand__2_18[[#This Row],[Demand]],NA())</f>
        <v>114462.53</v>
      </c>
      <c r="Q1087" s="57" t="e">
        <f>IF(EnergyDemand__2_18[[#This Row],[School Day]]="N",EnergyDemand__2_18[[#This Row],[Demand]],NA())</f>
        <v>#N/A</v>
      </c>
      <c r="R1087" s="57" t="e">
        <f>IF(EnergyDemand__2_18[[#This Row],[Holiday]]="Y",EnergyDemand__2_18[[#This Row],[Demand]],NA())</f>
        <v>#N/A</v>
      </c>
      <c r="S1087" s="57">
        <f>IF(AND( EnergyDemand__2_18[[#This Row],[Holiday]]="N", EnergyDemand__2_18[[#This Row],[Day ]] &lt;&gt; "Saturday", EnergyDemand__2_18[[#This Row],[Day ]] &lt;&gt; "Sunday"),EnergyDemand__2_18[[#This Row],[Demand]],NA())</f>
        <v>114462.53</v>
      </c>
    </row>
    <row r="1088" spans="1:19" x14ac:dyDescent="0.3">
      <c r="A1088" s="3">
        <v>43091</v>
      </c>
      <c r="B1088" s="3" t="str">
        <f t="shared" si="16"/>
        <v>Q4-2017</v>
      </c>
      <c r="C1088" t="s">
        <v>20</v>
      </c>
      <c r="D1088">
        <v>52</v>
      </c>
      <c r="E1088" t="s">
        <v>4</v>
      </c>
      <c r="F1088">
        <v>2017</v>
      </c>
      <c r="G1088">
        <v>13.6</v>
      </c>
      <c r="H1088">
        <v>27.7</v>
      </c>
      <c r="I1088">
        <v>26.6</v>
      </c>
      <c r="J1088">
        <v>0</v>
      </c>
      <c r="K1088" t="s">
        <v>21</v>
      </c>
      <c r="L1088" t="s">
        <v>21</v>
      </c>
      <c r="M1088" s="2">
        <v>116428.79</v>
      </c>
      <c r="N1088" s="4">
        <v>81.598862999999994</v>
      </c>
      <c r="O1088" s="5">
        <f>EnergyDemand__2_18[[#This Row],[Demand]]*EnergyDemand__2_18[[#This Row],[RRP AUD$]]</f>
        <v>9500456.8844657689</v>
      </c>
      <c r="P1088" s="57" t="e">
        <f>IF(EnergyDemand__2_18[[#This Row],[School Day]]="Y",EnergyDemand__2_18[[#This Row],[Demand]],NA())</f>
        <v>#N/A</v>
      </c>
      <c r="Q1088" s="57">
        <f>IF(EnergyDemand__2_18[[#This Row],[School Day]]="N",EnergyDemand__2_18[[#This Row],[Demand]],NA())</f>
        <v>116428.79</v>
      </c>
      <c r="R1088" s="57" t="e">
        <f>IF(EnergyDemand__2_18[[#This Row],[Holiday]]="Y",EnergyDemand__2_18[[#This Row],[Demand]],NA())</f>
        <v>#N/A</v>
      </c>
      <c r="S1088" s="57">
        <f>IF(AND( EnergyDemand__2_18[[#This Row],[Holiday]]="N", EnergyDemand__2_18[[#This Row],[Day ]] &lt;&gt; "Saturday", EnergyDemand__2_18[[#This Row],[Day ]] &lt;&gt; "Sunday"),EnergyDemand__2_18[[#This Row],[Demand]],NA())</f>
        <v>116428.79</v>
      </c>
    </row>
    <row r="1089" spans="1:19" x14ac:dyDescent="0.3">
      <c r="A1089" s="3">
        <v>43092</v>
      </c>
      <c r="B1089" s="3" t="str">
        <f t="shared" si="16"/>
        <v>Q4-2017</v>
      </c>
      <c r="C1089" t="s">
        <v>20</v>
      </c>
      <c r="D1089">
        <v>52</v>
      </c>
      <c r="E1089" t="s">
        <v>5</v>
      </c>
      <c r="F1089">
        <v>2017</v>
      </c>
      <c r="G1089">
        <v>14.7</v>
      </c>
      <c r="H1089">
        <v>30.2</v>
      </c>
      <c r="I1089">
        <v>21.2</v>
      </c>
      <c r="J1089">
        <v>0</v>
      </c>
      <c r="K1089" t="s">
        <v>21</v>
      </c>
      <c r="L1089" t="s">
        <v>21</v>
      </c>
      <c r="M1089" s="2">
        <v>109364.01</v>
      </c>
      <c r="N1089" s="4">
        <v>79.898848340000001</v>
      </c>
      <c r="O1089" s="5">
        <f>EnergyDemand__2_18[[#This Row],[Demand]]*EnergyDemand__2_18[[#This Row],[RRP AUD$]]</f>
        <v>8738058.4488442428</v>
      </c>
      <c r="P1089" s="57" t="e">
        <f>IF(EnergyDemand__2_18[[#This Row],[School Day]]="Y",EnergyDemand__2_18[[#This Row],[Demand]],NA())</f>
        <v>#N/A</v>
      </c>
      <c r="Q1089" s="57">
        <f>IF(EnergyDemand__2_18[[#This Row],[School Day]]="N",EnergyDemand__2_18[[#This Row],[Demand]],NA())</f>
        <v>109364.01</v>
      </c>
      <c r="R1089" s="57" t="e">
        <f>IF(EnergyDemand__2_18[[#This Row],[Holiday]]="Y",EnergyDemand__2_18[[#This Row],[Demand]],NA())</f>
        <v>#N/A</v>
      </c>
      <c r="S10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0" spans="1:19" x14ac:dyDescent="0.3">
      <c r="A1090" s="3">
        <v>43093</v>
      </c>
      <c r="B1090" s="3" t="str">
        <f t="shared" ref="B1090:B1153" si="17">"Q" &amp;INT((MONTH(A1090)+2)/3) &amp; "-" &amp; YEAR(A1090)</f>
        <v>Q4-2017</v>
      </c>
      <c r="C1090" t="s">
        <v>20</v>
      </c>
      <c r="D1090">
        <v>52</v>
      </c>
      <c r="E1090" t="s">
        <v>6</v>
      </c>
      <c r="F1090">
        <v>2017</v>
      </c>
      <c r="G1090">
        <v>15.8</v>
      </c>
      <c r="H1090">
        <v>19.399999999999999</v>
      </c>
      <c r="I1090">
        <v>25.7</v>
      </c>
      <c r="J1090">
        <v>0.4</v>
      </c>
      <c r="K1090" t="s">
        <v>21</v>
      </c>
      <c r="L1090" t="s">
        <v>21</v>
      </c>
      <c r="M1090" s="2">
        <v>92856.23</v>
      </c>
      <c r="N1090" s="4">
        <v>58.939113859999999</v>
      </c>
      <c r="O1090" s="5">
        <f>EnergyDemand__2_18[[#This Row],[Demand]]*EnergyDemand__2_18[[#This Row],[RRP AUD$]]</f>
        <v>5472863.9125803476</v>
      </c>
      <c r="P1090" s="57" t="e">
        <f>IF(EnergyDemand__2_18[[#This Row],[School Day]]="Y",EnergyDemand__2_18[[#This Row],[Demand]],NA())</f>
        <v>#N/A</v>
      </c>
      <c r="Q1090" s="57">
        <f>IF(EnergyDemand__2_18[[#This Row],[School Day]]="N",EnergyDemand__2_18[[#This Row],[Demand]],NA())</f>
        <v>92856.23</v>
      </c>
      <c r="R1090" s="57" t="e">
        <f>IF(EnergyDemand__2_18[[#This Row],[Holiday]]="Y",EnergyDemand__2_18[[#This Row],[Demand]],NA())</f>
        <v>#N/A</v>
      </c>
      <c r="S10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1" spans="1:19" x14ac:dyDescent="0.3">
      <c r="A1091" s="3">
        <v>43094</v>
      </c>
      <c r="B1091" s="3" t="str">
        <f t="shared" si="17"/>
        <v>Q4-2017</v>
      </c>
      <c r="C1091" t="s">
        <v>20</v>
      </c>
      <c r="D1091">
        <v>53</v>
      </c>
      <c r="E1091" t="s">
        <v>7</v>
      </c>
      <c r="F1091">
        <v>2017</v>
      </c>
      <c r="G1091">
        <v>15.1</v>
      </c>
      <c r="H1091">
        <v>21.4</v>
      </c>
      <c r="I1091">
        <v>29</v>
      </c>
      <c r="J1091">
        <v>0</v>
      </c>
      <c r="K1091" t="s">
        <v>21</v>
      </c>
      <c r="L1091" t="s">
        <v>22</v>
      </c>
      <c r="M1091" s="2">
        <v>85094.375</v>
      </c>
      <c r="N1091" s="4">
        <v>44.900300629999997</v>
      </c>
      <c r="O1091" s="5">
        <f>EnergyDemand__2_18[[#This Row],[Demand]]*EnergyDemand__2_18[[#This Row],[RRP AUD$]]</f>
        <v>3820763.019421956</v>
      </c>
      <c r="P1091" s="57" t="e">
        <f>IF(EnergyDemand__2_18[[#This Row],[School Day]]="Y",EnergyDemand__2_18[[#This Row],[Demand]],NA())</f>
        <v>#N/A</v>
      </c>
      <c r="Q1091" s="57">
        <f>IF(EnergyDemand__2_18[[#This Row],[School Day]]="N",EnergyDemand__2_18[[#This Row],[Demand]],NA())</f>
        <v>85094.375</v>
      </c>
      <c r="R1091" s="57">
        <f>IF(EnergyDemand__2_18[[#This Row],[Holiday]]="Y",EnergyDemand__2_18[[#This Row],[Demand]],NA())</f>
        <v>85094.375</v>
      </c>
      <c r="S10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2" spans="1:19" x14ac:dyDescent="0.3">
      <c r="A1092" s="3">
        <v>43095</v>
      </c>
      <c r="B1092" s="3" t="str">
        <f t="shared" si="17"/>
        <v>Q4-2017</v>
      </c>
      <c r="C1092" t="s">
        <v>20</v>
      </c>
      <c r="D1092">
        <v>53</v>
      </c>
      <c r="E1092" t="s">
        <v>8</v>
      </c>
      <c r="F1092">
        <v>2017</v>
      </c>
      <c r="G1092">
        <v>12.5</v>
      </c>
      <c r="H1092">
        <v>30.5</v>
      </c>
      <c r="I1092">
        <v>31.9</v>
      </c>
      <c r="J1092">
        <v>0</v>
      </c>
      <c r="K1092" t="s">
        <v>21</v>
      </c>
      <c r="L1092" t="s">
        <v>22</v>
      </c>
      <c r="M1092" s="2">
        <v>98638.854999999996</v>
      </c>
      <c r="N1092" s="4">
        <v>72.845242119999995</v>
      </c>
      <c r="O1092" s="5">
        <f>EnergyDemand__2_18[[#This Row],[Demand]]*EnergyDemand__2_18[[#This Row],[RRP AUD$]]</f>
        <v>7185371.274914572</v>
      </c>
      <c r="P1092" s="57" t="e">
        <f>IF(EnergyDemand__2_18[[#This Row],[School Day]]="Y",EnergyDemand__2_18[[#This Row],[Demand]],NA())</f>
        <v>#N/A</v>
      </c>
      <c r="Q1092" s="57">
        <f>IF(EnergyDemand__2_18[[#This Row],[School Day]]="N",EnergyDemand__2_18[[#This Row],[Demand]],NA())</f>
        <v>98638.854999999996</v>
      </c>
      <c r="R1092" s="57">
        <f>IF(EnergyDemand__2_18[[#This Row],[Holiday]]="Y",EnergyDemand__2_18[[#This Row],[Demand]],NA())</f>
        <v>98638.854999999996</v>
      </c>
      <c r="S10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3" spans="1:19" x14ac:dyDescent="0.3">
      <c r="A1093" s="3">
        <v>43096</v>
      </c>
      <c r="B1093" s="3" t="str">
        <f t="shared" si="17"/>
        <v>Q4-2017</v>
      </c>
      <c r="C1093" t="s">
        <v>20</v>
      </c>
      <c r="D1093">
        <v>53</v>
      </c>
      <c r="E1093" t="s">
        <v>9</v>
      </c>
      <c r="F1093">
        <v>2017</v>
      </c>
      <c r="G1093">
        <v>17.3</v>
      </c>
      <c r="H1093">
        <v>34.5</v>
      </c>
      <c r="I1093">
        <v>30.6</v>
      </c>
      <c r="J1093">
        <v>0</v>
      </c>
      <c r="K1093" t="s">
        <v>21</v>
      </c>
      <c r="L1093" t="s">
        <v>21</v>
      </c>
      <c r="M1093" s="2">
        <v>128753.755</v>
      </c>
      <c r="N1093" s="4">
        <v>113.6548037</v>
      </c>
      <c r="O1093" s="5">
        <f>EnergyDemand__2_18[[#This Row],[Demand]]*EnergyDemand__2_18[[#This Row],[RRP AUD$]]</f>
        <v>14633482.750162894</v>
      </c>
      <c r="P1093" s="57" t="e">
        <f>IF(EnergyDemand__2_18[[#This Row],[School Day]]="Y",EnergyDemand__2_18[[#This Row],[Demand]],NA())</f>
        <v>#N/A</v>
      </c>
      <c r="Q1093" s="57">
        <f>IF(EnergyDemand__2_18[[#This Row],[School Day]]="N",EnergyDemand__2_18[[#This Row],[Demand]],NA())</f>
        <v>128753.755</v>
      </c>
      <c r="R1093" s="57" t="e">
        <f>IF(EnergyDemand__2_18[[#This Row],[Holiday]]="Y",EnergyDemand__2_18[[#This Row],[Demand]],NA())</f>
        <v>#N/A</v>
      </c>
      <c r="S1093" s="57">
        <f>IF(AND( EnergyDemand__2_18[[#This Row],[Holiday]]="N", EnergyDemand__2_18[[#This Row],[Day ]] &lt;&gt; "Saturday", EnergyDemand__2_18[[#This Row],[Day ]] &lt;&gt; "Sunday"),EnergyDemand__2_18[[#This Row],[Demand]],NA())</f>
        <v>128753.755</v>
      </c>
    </row>
    <row r="1094" spans="1:19" x14ac:dyDescent="0.3">
      <c r="A1094" s="3">
        <v>43097</v>
      </c>
      <c r="B1094" s="3" t="str">
        <f t="shared" si="17"/>
        <v>Q4-2017</v>
      </c>
      <c r="C1094" t="s">
        <v>20</v>
      </c>
      <c r="D1094">
        <v>53</v>
      </c>
      <c r="E1094" t="s">
        <v>3</v>
      </c>
      <c r="F1094">
        <v>2017</v>
      </c>
      <c r="G1094">
        <v>24</v>
      </c>
      <c r="H1094">
        <v>32.799999999999997</v>
      </c>
      <c r="I1094">
        <v>13.5</v>
      </c>
      <c r="J1094">
        <v>0</v>
      </c>
      <c r="K1094" t="s">
        <v>21</v>
      </c>
      <c r="L1094" t="s">
        <v>21</v>
      </c>
      <c r="M1094" s="2">
        <v>130699.155</v>
      </c>
      <c r="N1094" s="4">
        <v>109.4926892</v>
      </c>
      <c r="O1094" s="5">
        <f>EnergyDemand__2_18[[#This Row],[Demand]]*EnergyDemand__2_18[[#This Row],[RRP AUD$]]</f>
        <v>14310601.957117626</v>
      </c>
      <c r="P1094" s="57" t="e">
        <f>IF(EnergyDemand__2_18[[#This Row],[School Day]]="Y",EnergyDemand__2_18[[#This Row],[Demand]],NA())</f>
        <v>#N/A</v>
      </c>
      <c r="Q1094" s="57">
        <f>IF(EnergyDemand__2_18[[#This Row],[School Day]]="N",EnergyDemand__2_18[[#This Row],[Demand]],NA())</f>
        <v>130699.155</v>
      </c>
      <c r="R1094" s="57" t="e">
        <f>IF(EnergyDemand__2_18[[#This Row],[Holiday]]="Y",EnergyDemand__2_18[[#This Row],[Demand]],NA())</f>
        <v>#N/A</v>
      </c>
      <c r="S1094" s="57">
        <f>IF(AND( EnergyDemand__2_18[[#This Row],[Holiday]]="N", EnergyDemand__2_18[[#This Row],[Day ]] &lt;&gt; "Saturday", EnergyDemand__2_18[[#This Row],[Day ]] &lt;&gt; "Sunday"),EnergyDemand__2_18[[#This Row],[Demand]],NA())</f>
        <v>130699.155</v>
      </c>
    </row>
    <row r="1095" spans="1:19" x14ac:dyDescent="0.3">
      <c r="A1095" s="3">
        <v>43098</v>
      </c>
      <c r="B1095" s="3" t="str">
        <f t="shared" si="17"/>
        <v>Q4-2017</v>
      </c>
      <c r="C1095" t="s">
        <v>20</v>
      </c>
      <c r="D1095">
        <v>53</v>
      </c>
      <c r="E1095" t="s">
        <v>4</v>
      </c>
      <c r="F1095">
        <v>2017</v>
      </c>
      <c r="G1095">
        <v>18.600000000000001</v>
      </c>
      <c r="H1095">
        <v>24.4</v>
      </c>
      <c r="I1095">
        <v>9.3000000000000007</v>
      </c>
      <c r="J1095">
        <v>0.2</v>
      </c>
      <c r="K1095" t="s">
        <v>21</v>
      </c>
      <c r="L1095" t="s">
        <v>21</v>
      </c>
      <c r="M1095" s="2">
        <v>115572.045</v>
      </c>
      <c r="N1095" s="4">
        <v>93.834088929999993</v>
      </c>
      <c r="O1095" s="5">
        <f>EnergyDemand__2_18[[#This Row],[Demand]]*EnergyDemand__2_18[[#This Row],[RRP AUD$]]</f>
        <v>10844597.54835196</v>
      </c>
      <c r="P1095" s="57" t="e">
        <f>IF(EnergyDemand__2_18[[#This Row],[School Day]]="Y",EnergyDemand__2_18[[#This Row],[Demand]],NA())</f>
        <v>#N/A</v>
      </c>
      <c r="Q1095" s="57">
        <f>IF(EnergyDemand__2_18[[#This Row],[School Day]]="N",EnergyDemand__2_18[[#This Row],[Demand]],NA())</f>
        <v>115572.045</v>
      </c>
      <c r="R1095" s="57" t="e">
        <f>IF(EnergyDemand__2_18[[#This Row],[Holiday]]="Y",EnergyDemand__2_18[[#This Row],[Demand]],NA())</f>
        <v>#N/A</v>
      </c>
      <c r="S1095" s="57">
        <f>IF(AND( EnergyDemand__2_18[[#This Row],[Holiday]]="N", EnergyDemand__2_18[[#This Row],[Day ]] &lt;&gt; "Saturday", EnergyDemand__2_18[[#This Row],[Day ]] &lt;&gt; "Sunday"),EnergyDemand__2_18[[#This Row],[Demand]],NA())</f>
        <v>115572.045</v>
      </c>
    </row>
    <row r="1096" spans="1:19" x14ac:dyDescent="0.3">
      <c r="A1096" s="3">
        <v>43099</v>
      </c>
      <c r="B1096" s="3" t="str">
        <f t="shared" si="17"/>
        <v>Q4-2017</v>
      </c>
      <c r="C1096" t="s">
        <v>20</v>
      </c>
      <c r="D1096">
        <v>53</v>
      </c>
      <c r="E1096" t="s">
        <v>5</v>
      </c>
      <c r="F1096">
        <v>2017</v>
      </c>
      <c r="G1096">
        <v>15.6</v>
      </c>
      <c r="H1096">
        <v>21.3</v>
      </c>
      <c r="I1096">
        <v>13.6</v>
      </c>
      <c r="J1096">
        <v>8.4</v>
      </c>
      <c r="K1096" t="s">
        <v>21</v>
      </c>
      <c r="L1096" t="s">
        <v>21</v>
      </c>
      <c r="M1096" s="2">
        <v>96358.975000000006</v>
      </c>
      <c r="N1096" s="4">
        <v>59.475169020000003</v>
      </c>
      <c r="O1096" s="5">
        <f>EnergyDemand__2_18[[#This Row],[Demand]]*EnergyDemand__2_18[[#This Row],[RRP AUD$]]</f>
        <v>5730966.324718955</v>
      </c>
      <c r="P1096" s="57" t="e">
        <f>IF(EnergyDemand__2_18[[#This Row],[School Day]]="Y",EnergyDemand__2_18[[#This Row],[Demand]],NA())</f>
        <v>#N/A</v>
      </c>
      <c r="Q1096" s="57">
        <f>IF(EnergyDemand__2_18[[#This Row],[School Day]]="N",EnergyDemand__2_18[[#This Row],[Demand]],NA())</f>
        <v>96358.975000000006</v>
      </c>
      <c r="R1096" s="57" t="e">
        <f>IF(EnergyDemand__2_18[[#This Row],[Holiday]]="Y",EnergyDemand__2_18[[#This Row],[Demand]],NA())</f>
        <v>#N/A</v>
      </c>
      <c r="S10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7" spans="1:19" x14ac:dyDescent="0.3">
      <c r="A1097" s="3">
        <v>43100</v>
      </c>
      <c r="B1097" s="3" t="str">
        <f t="shared" si="17"/>
        <v>Q4-2017</v>
      </c>
      <c r="C1097" t="s">
        <v>20</v>
      </c>
      <c r="D1097">
        <v>53</v>
      </c>
      <c r="E1097" t="s">
        <v>6</v>
      </c>
      <c r="F1097">
        <v>2017</v>
      </c>
      <c r="G1097">
        <v>12</v>
      </c>
      <c r="H1097">
        <v>25.7</v>
      </c>
      <c r="I1097">
        <v>31.7</v>
      </c>
      <c r="J1097">
        <v>0.2</v>
      </c>
      <c r="K1097" t="s">
        <v>21</v>
      </c>
      <c r="L1097" t="s">
        <v>21</v>
      </c>
      <c r="M1097" s="2">
        <v>95700.479999999996</v>
      </c>
      <c r="N1097" s="4">
        <v>61.49347092</v>
      </c>
      <c r="O1097" s="5">
        <f>EnergyDemand__2_18[[#This Row],[Demand]]*EnergyDemand__2_18[[#This Row],[RRP AUD$]]</f>
        <v>5884954.6839100411</v>
      </c>
      <c r="P1097" s="57" t="e">
        <f>IF(EnergyDemand__2_18[[#This Row],[School Day]]="Y",EnergyDemand__2_18[[#This Row],[Demand]],NA())</f>
        <v>#N/A</v>
      </c>
      <c r="Q1097" s="57">
        <f>IF(EnergyDemand__2_18[[#This Row],[School Day]]="N",EnergyDemand__2_18[[#This Row],[Demand]],NA())</f>
        <v>95700.479999999996</v>
      </c>
      <c r="R1097" s="57" t="e">
        <f>IF(EnergyDemand__2_18[[#This Row],[Holiday]]="Y",EnergyDemand__2_18[[#This Row],[Demand]],NA())</f>
        <v>#N/A</v>
      </c>
      <c r="S10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8" spans="1:19" x14ac:dyDescent="0.3">
      <c r="A1098" s="3">
        <v>43101</v>
      </c>
      <c r="B1098" s="3" t="str">
        <f t="shared" si="17"/>
        <v>Q1-2018</v>
      </c>
      <c r="C1098" t="s">
        <v>2</v>
      </c>
      <c r="D1098">
        <v>1</v>
      </c>
      <c r="E1098" t="s">
        <v>7</v>
      </c>
      <c r="F1098">
        <v>2018</v>
      </c>
      <c r="G1098">
        <v>16.600000000000001</v>
      </c>
      <c r="H1098">
        <v>25.3</v>
      </c>
      <c r="I1098">
        <v>31.4</v>
      </c>
      <c r="J1098">
        <v>0</v>
      </c>
      <c r="K1098" t="s">
        <v>21</v>
      </c>
      <c r="L1098" t="s">
        <v>22</v>
      </c>
      <c r="M1098" s="2">
        <v>95959.684999999998</v>
      </c>
      <c r="N1098" s="4">
        <v>71.817747299999994</v>
      </c>
      <c r="O1098" s="5">
        <f>EnergyDemand__2_18[[#This Row],[Demand]]*EnergyDemand__2_18[[#This Row],[RRP AUD$]]</f>
        <v>6891608.4083175994</v>
      </c>
      <c r="P1098" s="57" t="e">
        <f>IF(EnergyDemand__2_18[[#This Row],[School Day]]="Y",EnergyDemand__2_18[[#This Row],[Demand]],NA())</f>
        <v>#N/A</v>
      </c>
      <c r="Q1098" s="57">
        <f>IF(EnergyDemand__2_18[[#This Row],[School Day]]="N",EnergyDemand__2_18[[#This Row],[Demand]],NA())</f>
        <v>95959.684999999998</v>
      </c>
      <c r="R1098" s="57">
        <f>IF(EnergyDemand__2_18[[#This Row],[Holiday]]="Y",EnergyDemand__2_18[[#This Row],[Demand]],NA())</f>
        <v>95959.684999999998</v>
      </c>
      <c r="S10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099" spans="1:19" x14ac:dyDescent="0.3">
      <c r="A1099" s="3">
        <v>43102</v>
      </c>
      <c r="B1099" s="3" t="str">
        <f t="shared" si="17"/>
        <v>Q1-2018</v>
      </c>
      <c r="C1099" t="s">
        <v>2</v>
      </c>
      <c r="D1099">
        <v>1</v>
      </c>
      <c r="E1099" t="s">
        <v>8</v>
      </c>
      <c r="F1099">
        <v>2018</v>
      </c>
      <c r="G1099">
        <v>16.399999999999999</v>
      </c>
      <c r="H1099">
        <v>21.8</v>
      </c>
      <c r="I1099">
        <v>29.7</v>
      </c>
      <c r="J1099">
        <v>0</v>
      </c>
      <c r="K1099" t="s">
        <v>21</v>
      </c>
      <c r="L1099" t="s">
        <v>21</v>
      </c>
      <c r="M1099" s="2">
        <v>105277.85</v>
      </c>
      <c r="N1099" s="4">
        <v>69.387729629999995</v>
      </c>
      <c r="O1099" s="5">
        <f>EnergyDemand__2_18[[#This Row],[Demand]]*EnergyDemand__2_18[[#This Row],[RRP AUD$]]</f>
        <v>7304990.9918276956</v>
      </c>
      <c r="P1099" s="57" t="e">
        <f>IF(EnergyDemand__2_18[[#This Row],[School Day]]="Y",EnergyDemand__2_18[[#This Row],[Demand]],NA())</f>
        <v>#N/A</v>
      </c>
      <c r="Q1099" s="57">
        <f>IF(EnergyDemand__2_18[[#This Row],[School Day]]="N",EnergyDemand__2_18[[#This Row],[Demand]],NA())</f>
        <v>105277.85</v>
      </c>
      <c r="R1099" s="57" t="e">
        <f>IF(EnergyDemand__2_18[[#This Row],[Holiday]]="Y",EnergyDemand__2_18[[#This Row],[Demand]],NA())</f>
        <v>#N/A</v>
      </c>
      <c r="S1099" s="57">
        <f>IF(AND( EnergyDemand__2_18[[#This Row],[Holiday]]="N", EnergyDemand__2_18[[#This Row],[Day ]] &lt;&gt; "Saturday", EnergyDemand__2_18[[#This Row],[Day ]] &lt;&gt; "Sunday"),EnergyDemand__2_18[[#This Row],[Demand]],NA())</f>
        <v>105277.85</v>
      </c>
    </row>
    <row r="1100" spans="1:19" x14ac:dyDescent="0.3">
      <c r="A1100" s="3">
        <v>43103</v>
      </c>
      <c r="B1100" s="3" t="str">
        <f t="shared" si="17"/>
        <v>Q1-2018</v>
      </c>
      <c r="C1100" t="s">
        <v>2</v>
      </c>
      <c r="D1100">
        <v>1</v>
      </c>
      <c r="E1100" t="s">
        <v>9</v>
      </c>
      <c r="F1100">
        <v>2018</v>
      </c>
      <c r="G1100">
        <v>14.6</v>
      </c>
      <c r="H1100">
        <v>21</v>
      </c>
      <c r="I1100">
        <v>27.2</v>
      </c>
      <c r="J1100">
        <v>0</v>
      </c>
      <c r="K1100" t="s">
        <v>21</v>
      </c>
      <c r="L1100" t="s">
        <v>21</v>
      </c>
      <c r="M1100" s="2">
        <v>106373.825</v>
      </c>
      <c r="N1100" s="4">
        <v>67.238116770000005</v>
      </c>
      <c r="O1100" s="5">
        <f>EnergyDemand__2_18[[#This Row],[Demand]]*EnergyDemand__2_18[[#This Row],[RRP AUD$]]</f>
        <v>7152375.6666215453</v>
      </c>
      <c r="P1100" s="57" t="e">
        <f>IF(EnergyDemand__2_18[[#This Row],[School Day]]="Y",EnergyDemand__2_18[[#This Row],[Demand]],NA())</f>
        <v>#N/A</v>
      </c>
      <c r="Q1100" s="57">
        <f>IF(EnergyDemand__2_18[[#This Row],[School Day]]="N",EnergyDemand__2_18[[#This Row],[Demand]],NA())</f>
        <v>106373.825</v>
      </c>
      <c r="R1100" s="57" t="e">
        <f>IF(EnergyDemand__2_18[[#This Row],[Holiday]]="Y",EnergyDemand__2_18[[#This Row],[Demand]],NA())</f>
        <v>#N/A</v>
      </c>
      <c r="S1100" s="57">
        <f>IF(AND( EnergyDemand__2_18[[#This Row],[Holiday]]="N", EnergyDemand__2_18[[#This Row],[Day ]] &lt;&gt; "Saturday", EnergyDemand__2_18[[#This Row],[Day ]] &lt;&gt; "Sunday"),EnergyDemand__2_18[[#This Row],[Demand]],NA())</f>
        <v>106373.825</v>
      </c>
    </row>
    <row r="1101" spans="1:19" x14ac:dyDescent="0.3">
      <c r="A1101" s="3">
        <v>43104</v>
      </c>
      <c r="B1101" s="3" t="str">
        <f t="shared" si="17"/>
        <v>Q1-2018</v>
      </c>
      <c r="C1101" t="s">
        <v>2</v>
      </c>
      <c r="D1101">
        <v>1</v>
      </c>
      <c r="E1101" t="s">
        <v>3</v>
      </c>
      <c r="F1101">
        <v>2018</v>
      </c>
      <c r="G1101">
        <v>14.1</v>
      </c>
      <c r="H1101">
        <v>23.6</v>
      </c>
      <c r="I1101">
        <v>31.8</v>
      </c>
      <c r="J1101">
        <v>0.2</v>
      </c>
      <c r="K1101" t="s">
        <v>21</v>
      </c>
      <c r="L1101" t="s">
        <v>21</v>
      </c>
      <c r="M1101" s="2">
        <v>113337.685</v>
      </c>
      <c r="N1101" s="4">
        <v>78.738187400000001</v>
      </c>
      <c r="O1101" s="5">
        <f>EnergyDemand__2_18[[#This Row],[Demand]]*EnergyDemand__2_18[[#This Row],[RRP AUD$]]</f>
        <v>8924003.8810121696</v>
      </c>
      <c r="P1101" s="57" t="e">
        <f>IF(EnergyDemand__2_18[[#This Row],[School Day]]="Y",EnergyDemand__2_18[[#This Row],[Demand]],NA())</f>
        <v>#N/A</v>
      </c>
      <c r="Q1101" s="57">
        <f>IF(EnergyDemand__2_18[[#This Row],[School Day]]="N",EnergyDemand__2_18[[#This Row],[Demand]],NA())</f>
        <v>113337.685</v>
      </c>
      <c r="R1101" s="57" t="e">
        <f>IF(EnergyDemand__2_18[[#This Row],[Holiday]]="Y",EnergyDemand__2_18[[#This Row],[Demand]],NA())</f>
        <v>#N/A</v>
      </c>
      <c r="S1101" s="57">
        <f>IF(AND( EnergyDemand__2_18[[#This Row],[Holiday]]="N", EnergyDemand__2_18[[#This Row],[Day ]] &lt;&gt; "Saturday", EnergyDemand__2_18[[#This Row],[Day ]] &lt;&gt; "Sunday"),EnergyDemand__2_18[[#This Row],[Demand]],NA())</f>
        <v>113337.685</v>
      </c>
    </row>
    <row r="1102" spans="1:19" x14ac:dyDescent="0.3">
      <c r="A1102" s="3">
        <v>43105</v>
      </c>
      <c r="B1102" s="3" t="str">
        <f t="shared" si="17"/>
        <v>Q1-2018</v>
      </c>
      <c r="C1102" t="s">
        <v>2</v>
      </c>
      <c r="D1102">
        <v>1</v>
      </c>
      <c r="E1102" t="s">
        <v>4</v>
      </c>
      <c r="F1102">
        <v>2018</v>
      </c>
      <c r="G1102">
        <v>14.7</v>
      </c>
      <c r="H1102">
        <v>30.7</v>
      </c>
      <c r="I1102">
        <v>31.7</v>
      </c>
      <c r="J1102">
        <v>0</v>
      </c>
      <c r="K1102" t="s">
        <v>21</v>
      </c>
      <c r="L1102" t="s">
        <v>21</v>
      </c>
      <c r="M1102" s="2">
        <v>123247.735</v>
      </c>
      <c r="N1102" s="4">
        <v>90.82817034</v>
      </c>
      <c r="O1102" s="5">
        <f>EnergyDemand__2_18[[#This Row],[Demand]]*EnergyDemand__2_18[[#This Row],[RRP AUD$]]</f>
        <v>11194366.268599181</v>
      </c>
      <c r="P1102" s="57" t="e">
        <f>IF(EnergyDemand__2_18[[#This Row],[School Day]]="Y",EnergyDemand__2_18[[#This Row],[Demand]],NA())</f>
        <v>#N/A</v>
      </c>
      <c r="Q1102" s="57">
        <f>IF(EnergyDemand__2_18[[#This Row],[School Day]]="N",EnergyDemand__2_18[[#This Row],[Demand]],NA())</f>
        <v>123247.735</v>
      </c>
      <c r="R1102" s="57" t="e">
        <f>IF(EnergyDemand__2_18[[#This Row],[Holiday]]="Y",EnergyDemand__2_18[[#This Row],[Demand]],NA())</f>
        <v>#N/A</v>
      </c>
      <c r="S1102" s="57">
        <f>IF(AND( EnergyDemand__2_18[[#This Row],[Holiday]]="N", EnergyDemand__2_18[[#This Row],[Day ]] &lt;&gt; "Saturday", EnergyDemand__2_18[[#This Row],[Day ]] &lt;&gt; "Sunday"),EnergyDemand__2_18[[#This Row],[Demand]],NA())</f>
        <v>123247.735</v>
      </c>
    </row>
    <row r="1103" spans="1:19" x14ac:dyDescent="0.3">
      <c r="A1103" s="3">
        <v>43106</v>
      </c>
      <c r="B1103" s="3" t="str">
        <f t="shared" si="17"/>
        <v>Q1-2018</v>
      </c>
      <c r="C1103" t="s">
        <v>2</v>
      </c>
      <c r="D1103">
        <v>1</v>
      </c>
      <c r="E1103" t="s">
        <v>5</v>
      </c>
      <c r="F1103">
        <v>2018</v>
      </c>
      <c r="G1103">
        <v>18.8</v>
      </c>
      <c r="H1103">
        <v>41.7</v>
      </c>
      <c r="I1103">
        <v>31.5</v>
      </c>
      <c r="J1103">
        <v>0</v>
      </c>
      <c r="K1103" t="s">
        <v>21</v>
      </c>
      <c r="L1103" t="s">
        <v>21</v>
      </c>
      <c r="M1103" s="2">
        <v>133705.845</v>
      </c>
      <c r="N1103" s="4">
        <v>75.591386209999996</v>
      </c>
      <c r="O1103" s="5">
        <f>EnergyDemand__2_18[[#This Row],[Demand]]*EnergyDemand__2_18[[#This Row],[RRP AUD$]]</f>
        <v>10107010.167929398</v>
      </c>
      <c r="P1103" s="57" t="e">
        <f>IF(EnergyDemand__2_18[[#This Row],[School Day]]="Y",EnergyDemand__2_18[[#This Row],[Demand]],NA())</f>
        <v>#N/A</v>
      </c>
      <c r="Q1103" s="57">
        <f>IF(EnergyDemand__2_18[[#This Row],[School Day]]="N",EnergyDemand__2_18[[#This Row],[Demand]],NA())</f>
        <v>133705.845</v>
      </c>
      <c r="R1103" s="57" t="e">
        <f>IF(EnergyDemand__2_18[[#This Row],[Holiday]]="Y",EnergyDemand__2_18[[#This Row],[Demand]],NA())</f>
        <v>#N/A</v>
      </c>
      <c r="S11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04" spans="1:19" x14ac:dyDescent="0.3">
      <c r="A1104" s="3">
        <v>43107</v>
      </c>
      <c r="B1104" s="3" t="str">
        <f t="shared" si="17"/>
        <v>Q1-2018</v>
      </c>
      <c r="C1104" t="s">
        <v>2</v>
      </c>
      <c r="D1104">
        <v>1</v>
      </c>
      <c r="E1104" t="s">
        <v>6</v>
      </c>
      <c r="F1104">
        <v>2018</v>
      </c>
      <c r="G1104">
        <v>18.7</v>
      </c>
      <c r="H1104">
        <v>21.8</v>
      </c>
      <c r="I1104">
        <v>11</v>
      </c>
      <c r="J1104">
        <v>0</v>
      </c>
      <c r="K1104" t="s">
        <v>21</v>
      </c>
      <c r="L1104" t="s">
        <v>21</v>
      </c>
      <c r="M1104" s="2">
        <v>107142.815</v>
      </c>
      <c r="N1104" s="4">
        <v>80.976046170000004</v>
      </c>
      <c r="O1104" s="5">
        <f>EnergyDemand__2_18[[#This Row],[Demand]]*EnergyDemand__2_18[[#This Row],[RRP AUD$]]</f>
        <v>8676001.5342237689</v>
      </c>
      <c r="P1104" s="57" t="e">
        <f>IF(EnergyDemand__2_18[[#This Row],[School Day]]="Y",EnergyDemand__2_18[[#This Row],[Demand]],NA())</f>
        <v>#N/A</v>
      </c>
      <c r="Q1104" s="57">
        <f>IF(EnergyDemand__2_18[[#This Row],[School Day]]="N",EnergyDemand__2_18[[#This Row],[Demand]],NA())</f>
        <v>107142.815</v>
      </c>
      <c r="R1104" s="57" t="e">
        <f>IF(EnergyDemand__2_18[[#This Row],[Holiday]]="Y",EnergyDemand__2_18[[#This Row],[Demand]],NA())</f>
        <v>#N/A</v>
      </c>
      <c r="S11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05" spans="1:19" x14ac:dyDescent="0.3">
      <c r="A1105" s="3">
        <v>43108</v>
      </c>
      <c r="B1105" s="3" t="str">
        <f t="shared" si="17"/>
        <v>Q1-2018</v>
      </c>
      <c r="C1105" t="s">
        <v>2</v>
      </c>
      <c r="D1105">
        <v>2</v>
      </c>
      <c r="E1105" t="s">
        <v>7</v>
      </c>
      <c r="F1105">
        <v>2018</v>
      </c>
      <c r="G1105">
        <v>17.3</v>
      </c>
      <c r="H1105">
        <v>21.9</v>
      </c>
      <c r="I1105">
        <v>17.5</v>
      </c>
      <c r="J1105">
        <v>0</v>
      </c>
      <c r="K1105" t="s">
        <v>21</v>
      </c>
      <c r="L1105" t="s">
        <v>21</v>
      </c>
      <c r="M1105" s="2">
        <v>118832.07</v>
      </c>
      <c r="N1105" s="4">
        <v>87.931578639999998</v>
      </c>
      <c r="O1105" s="5">
        <f>EnergyDemand__2_18[[#This Row],[Demand]]*EnergyDemand__2_18[[#This Row],[RRP AUD$]]</f>
        <v>10449091.508158986</v>
      </c>
      <c r="P1105" s="57" t="e">
        <f>IF(EnergyDemand__2_18[[#This Row],[School Day]]="Y",EnergyDemand__2_18[[#This Row],[Demand]],NA())</f>
        <v>#N/A</v>
      </c>
      <c r="Q1105" s="57">
        <f>IF(EnergyDemand__2_18[[#This Row],[School Day]]="N",EnergyDemand__2_18[[#This Row],[Demand]],NA())</f>
        <v>118832.07</v>
      </c>
      <c r="R1105" s="57" t="e">
        <f>IF(EnergyDemand__2_18[[#This Row],[Holiday]]="Y",EnergyDemand__2_18[[#This Row],[Demand]],NA())</f>
        <v>#N/A</v>
      </c>
      <c r="S1105" s="57">
        <f>IF(AND( EnergyDemand__2_18[[#This Row],[Holiday]]="N", EnergyDemand__2_18[[#This Row],[Day ]] &lt;&gt; "Saturday", EnergyDemand__2_18[[#This Row],[Day ]] &lt;&gt; "Sunday"),EnergyDemand__2_18[[#This Row],[Demand]],NA())</f>
        <v>118832.07</v>
      </c>
    </row>
    <row r="1106" spans="1:19" x14ac:dyDescent="0.3">
      <c r="A1106" s="3">
        <v>43109</v>
      </c>
      <c r="B1106" s="3" t="str">
        <f t="shared" si="17"/>
        <v>Q1-2018</v>
      </c>
      <c r="C1106" t="s">
        <v>2</v>
      </c>
      <c r="D1106">
        <v>2</v>
      </c>
      <c r="E1106" t="s">
        <v>8</v>
      </c>
      <c r="F1106">
        <v>2018</v>
      </c>
      <c r="G1106">
        <v>15.7</v>
      </c>
      <c r="H1106">
        <v>22.5</v>
      </c>
      <c r="I1106">
        <v>30</v>
      </c>
      <c r="J1106">
        <v>0</v>
      </c>
      <c r="K1106" t="s">
        <v>21</v>
      </c>
      <c r="L1106" t="s">
        <v>21</v>
      </c>
      <c r="M1106" s="2">
        <v>111361.05</v>
      </c>
      <c r="N1106" s="4">
        <v>76.717394519999999</v>
      </c>
      <c r="O1106" s="5">
        <f>EnergyDemand__2_18[[#This Row],[Demand]]*EnergyDemand__2_18[[#This Row],[RRP AUD$]]</f>
        <v>8543329.6070114467</v>
      </c>
      <c r="P1106" s="57" t="e">
        <f>IF(EnergyDemand__2_18[[#This Row],[School Day]]="Y",EnergyDemand__2_18[[#This Row],[Demand]],NA())</f>
        <v>#N/A</v>
      </c>
      <c r="Q1106" s="57">
        <f>IF(EnergyDemand__2_18[[#This Row],[School Day]]="N",EnergyDemand__2_18[[#This Row],[Demand]],NA())</f>
        <v>111361.05</v>
      </c>
      <c r="R1106" s="57" t="e">
        <f>IF(EnergyDemand__2_18[[#This Row],[Holiday]]="Y",EnergyDemand__2_18[[#This Row],[Demand]],NA())</f>
        <v>#N/A</v>
      </c>
      <c r="S1106" s="57">
        <f>IF(AND( EnergyDemand__2_18[[#This Row],[Holiday]]="N", EnergyDemand__2_18[[#This Row],[Day ]] &lt;&gt; "Saturday", EnergyDemand__2_18[[#This Row],[Day ]] &lt;&gt; "Sunday"),EnergyDemand__2_18[[#This Row],[Demand]],NA())</f>
        <v>111361.05</v>
      </c>
    </row>
    <row r="1107" spans="1:19" x14ac:dyDescent="0.3">
      <c r="A1107" s="3">
        <v>43110</v>
      </c>
      <c r="B1107" s="3" t="str">
        <f t="shared" si="17"/>
        <v>Q1-2018</v>
      </c>
      <c r="C1107" t="s">
        <v>2</v>
      </c>
      <c r="D1107">
        <v>2</v>
      </c>
      <c r="E1107" t="s">
        <v>9</v>
      </c>
      <c r="F1107">
        <v>2018</v>
      </c>
      <c r="G1107">
        <v>13.6</v>
      </c>
      <c r="H1107">
        <v>25.6</v>
      </c>
      <c r="I1107">
        <v>23.5</v>
      </c>
      <c r="J1107">
        <v>0</v>
      </c>
      <c r="K1107" t="s">
        <v>21</v>
      </c>
      <c r="L1107" t="s">
        <v>21</v>
      </c>
      <c r="M1107" s="2">
        <v>116530.04</v>
      </c>
      <c r="N1107" s="4">
        <v>80.212274440000002</v>
      </c>
      <c r="O1107" s="5">
        <f>EnergyDemand__2_18[[#This Row],[Demand]]*EnergyDemand__2_18[[#This Row],[RRP AUD$]]</f>
        <v>9347139.5489841774</v>
      </c>
      <c r="P1107" s="57" t="e">
        <f>IF(EnergyDemand__2_18[[#This Row],[School Day]]="Y",EnergyDemand__2_18[[#This Row],[Demand]],NA())</f>
        <v>#N/A</v>
      </c>
      <c r="Q1107" s="57">
        <f>IF(EnergyDemand__2_18[[#This Row],[School Day]]="N",EnergyDemand__2_18[[#This Row],[Demand]],NA())</f>
        <v>116530.04</v>
      </c>
      <c r="R1107" s="57" t="e">
        <f>IF(EnergyDemand__2_18[[#This Row],[Holiday]]="Y",EnergyDemand__2_18[[#This Row],[Demand]],NA())</f>
        <v>#N/A</v>
      </c>
      <c r="S1107" s="57">
        <f>IF(AND( EnergyDemand__2_18[[#This Row],[Holiday]]="N", EnergyDemand__2_18[[#This Row],[Day ]] &lt;&gt; "Saturday", EnergyDemand__2_18[[#This Row],[Day ]] &lt;&gt; "Sunday"),EnergyDemand__2_18[[#This Row],[Demand]],NA())</f>
        <v>116530.04</v>
      </c>
    </row>
    <row r="1108" spans="1:19" x14ac:dyDescent="0.3">
      <c r="A1108" s="3">
        <v>43111</v>
      </c>
      <c r="B1108" s="3" t="str">
        <f t="shared" si="17"/>
        <v>Q1-2018</v>
      </c>
      <c r="C1108" t="s">
        <v>2</v>
      </c>
      <c r="D1108">
        <v>2</v>
      </c>
      <c r="E1108" t="s">
        <v>3</v>
      </c>
      <c r="F1108">
        <v>2018</v>
      </c>
      <c r="G1108">
        <v>15.5</v>
      </c>
      <c r="H1108">
        <v>34.5</v>
      </c>
      <c r="I1108">
        <v>28.6</v>
      </c>
      <c r="J1108">
        <v>0</v>
      </c>
      <c r="K1108" t="s">
        <v>21</v>
      </c>
      <c r="L1108" t="s">
        <v>21</v>
      </c>
      <c r="M1108" s="2">
        <v>139607.905</v>
      </c>
      <c r="N1108" s="4">
        <v>87.802658050000005</v>
      </c>
      <c r="O1108" s="5">
        <f>EnergyDemand__2_18[[#This Row],[Demand]]*EnergyDemand__2_18[[#This Row],[RRP AUD$]]</f>
        <v>12257945.143791886</v>
      </c>
      <c r="P1108" s="57" t="e">
        <f>IF(EnergyDemand__2_18[[#This Row],[School Day]]="Y",EnergyDemand__2_18[[#This Row],[Demand]],NA())</f>
        <v>#N/A</v>
      </c>
      <c r="Q1108" s="57">
        <f>IF(EnergyDemand__2_18[[#This Row],[School Day]]="N",EnergyDemand__2_18[[#This Row],[Demand]],NA())</f>
        <v>139607.905</v>
      </c>
      <c r="R1108" s="57" t="e">
        <f>IF(EnergyDemand__2_18[[#This Row],[Holiday]]="Y",EnergyDemand__2_18[[#This Row],[Demand]],NA())</f>
        <v>#N/A</v>
      </c>
      <c r="S1108" s="57">
        <f>IF(AND( EnergyDemand__2_18[[#This Row],[Holiday]]="N", EnergyDemand__2_18[[#This Row],[Day ]] &lt;&gt; "Saturday", EnergyDemand__2_18[[#This Row],[Day ]] &lt;&gt; "Sunday"),EnergyDemand__2_18[[#This Row],[Demand]],NA())</f>
        <v>139607.905</v>
      </c>
    </row>
    <row r="1109" spans="1:19" x14ac:dyDescent="0.3">
      <c r="A1109" s="3">
        <v>43112</v>
      </c>
      <c r="B1109" s="3" t="str">
        <f t="shared" si="17"/>
        <v>Q1-2018</v>
      </c>
      <c r="C1109" t="s">
        <v>2</v>
      </c>
      <c r="D1109">
        <v>2</v>
      </c>
      <c r="E1109" t="s">
        <v>4</v>
      </c>
      <c r="F1109">
        <v>2018</v>
      </c>
      <c r="G1109">
        <v>20.399999999999999</v>
      </c>
      <c r="H1109">
        <v>30</v>
      </c>
      <c r="I1109">
        <v>1.7</v>
      </c>
      <c r="J1109">
        <v>1</v>
      </c>
      <c r="K1109" t="s">
        <v>21</v>
      </c>
      <c r="L1109" t="s">
        <v>21</v>
      </c>
      <c r="M1109" s="2">
        <v>132022.87</v>
      </c>
      <c r="N1109" s="4">
        <v>94.000719250000003</v>
      </c>
      <c r="O1109" s="5">
        <f>EnergyDemand__2_18[[#This Row],[Demand]]*EnergyDemand__2_18[[#This Row],[RRP AUD$]]</f>
        <v>12410244.737449247</v>
      </c>
      <c r="P1109" s="57" t="e">
        <f>IF(EnergyDemand__2_18[[#This Row],[School Day]]="Y",EnergyDemand__2_18[[#This Row],[Demand]],NA())</f>
        <v>#N/A</v>
      </c>
      <c r="Q1109" s="57">
        <f>IF(EnergyDemand__2_18[[#This Row],[School Day]]="N",EnergyDemand__2_18[[#This Row],[Demand]],NA())</f>
        <v>132022.87</v>
      </c>
      <c r="R1109" s="57" t="e">
        <f>IF(EnergyDemand__2_18[[#This Row],[Holiday]]="Y",EnergyDemand__2_18[[#This Row],[Demand]],NA())</f>
        <v>#N/A</v>
      </c>
      <c r="S1109" s="57">
        <f>IF(AND( EnergyDemand__2_18[[#This Row],[Holiday]]="N", EnergyDemand__2_18[[#This Row],[Day ]] &lt;&gt; "Saturday", EnergyDemand__2_18[[#This Row],[Day ]] &lt;&gt; "Sunday"),EnergyDemand__2_18[[#This Row],[Demand]],NA())</f>
        <v>132022.87</v>
      </c>
    </row>
    <row r="1110" spans="1:19" x14ac:dyDescent="0.3">
      <c r="A1110" s="3">
        <v>43113</v>
      </c>
      <c r="B1110" s="3" t="str">
        <f t="shared" si="17"/>
        <v>Q1-2018</v>
      </c>
      <c r="C1110" t="s">
        <v>2</v>
      </c>
      <c r="D1110">
        <v>2</v>
      </c>
      <c r="E1110" t="s">
        <v>5</v>
      </c>
      <c r="F1110">
        <v>2018</v>
      </c>
      <c r="G1110">
        <v>16</v>
      </c>
      <c r="H1110">
        <v>20.9</v>
      </c>
      <c r="I1110">
        <v>10.7</v>
      </c>
      <c r="J1110">
        <v>7</v>
      </c>
      <c r="K1110" t="s">
        <v>21</v>
      </c>
      <c r="L1110" t="s">
        <v>21</v>
      </c>
      <c r="M1110" s="2">
        <v>98977.05</v>
      </c>
      <c r="N1110" s="4">
        <v>73.276545920000004</v>
      </c>
      <c r="O1110" s="5">
        <f>EnergyDemand__2_18[[#This Row],[Demand]]*EnergyDemand__2_18[[#This Row],[RRP AUD$]]</f>
        <v>7252696.3493511369</v>
      </c>
      <c r="P1110" s="57" t="e">
        <f>IF(EnergyDemand__2_18[[#This Row],[School Day]]="Y",EnergyDemand__2_18[[#This Row],[Demand]],NA())</f>
        <v>#N/A</v>
      </c>
      <c r="Q1110" s="57">
        <f>IF(EnergyDemand__2_18[[#This Row],[School Day]]="N",EnergyDemand__2_18[[#This Row],[Demand]],NA())</f>
        <v>98977.05</v>
      </c>
      <c r="R1110" s="57" t="e">
        <f>IF(EnergyDemand__2_18[[#This Row],[Holiday]]="Y",EnergyDemand__2_18[[#This Row],[Demand]],NA())</f>
        <v>#N/A</v>
      </c>
      <c r="S11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11" spans="1:19" x14ac:dyDescent="0.3">
      <c r="A1111" s="3">
        <v>43114</v>
      </c>
      <c r="B1111" s="3" t="str">
        <f t="shared" si="17"/>
        <v>Q1-2018</v>
      </c>
      <c r="C1111" t="s">
        <v>2</v>
      </c>
      <c r="D1111">
        <v>2</v>
      </c>
      <c r="E1111" t="s">
        <v>6</v>
      </c>
      <c r="F1111">
        <v>2018</v>
      </c>
      <c r="G1111">
        <v>12.7</v>
      </c>
      <c r="H1111">
        <v>19.5</v>
      </c>
      <c r="I1111">
        <v>27.5</v>
      </c>
      <c r="J1111">
        <v>15</v>
      </c>
      <c r="K1111" t="s">
        <v>21</v>
      </c>
      <c r="L1111" t="s">
        <v>21</v>
      </c>
      <c r="M1111" s="2">
        <v>92021.68</v>
      </c>
      <c r="N1111" s="4">
        <v>66.65958191</v>
      </c>
      <c r="O1111" s="5">
        <f>EnergyDemand__2_18[[#This Row],[Demand]]*EnergyDemand__2_18[[#This Row],[RRP AUD$]]</f>
        <v>6134126.7154558087</v>
      </c>
      <c r="P1111" s="57" t="e">
        <f>IF(EnergyDemand__2_18[[#This Row],[School Day]]="Y",EnergyDemand__2_18[[#This Row],[Demand]],NA())</f>
        <v>#N/A</v>
      </c>
      <c r="Q1111" s="57">
        <f>IF(EnergyDemand__2_18[[#This Row],[School Day]]="N",EnergyDemand__2_18[[#This Row],[Demand]],NA())</f>
        <v>92021.68</v>
      </c>
      <c r="R1111" s="57" t="e">
        <f>IF(EnergyDemand__2_18[[#This Row],[Holiday]]="Y",EnergyDemand__2_18[[#This Row],[Demand]],NA())</f>
        <v>#N/A</v>
      </c>
      <c r="S11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12" spans="1:19" x14ac:dyDescent="0.3">
      <c r="A1112" s="3">
        <v>43115</v>
      </c>
      <c r="B1112" s="3" t="str">
        <f t="shared" si="17"/>
        <v>Q1-2018</v>
      </c>
      <c r="C1112" t="s">
        <v>2</v>
      </c>
      <c r="D1112">
        <v>3</v>
      </c>
      <c r="E1112" t="s">
        <v>7</v>
      </c>
      <c r="F1112">
        <v>2018</v>
      </c>
      <c r="G1112">
        <v>14.6</v>
      </c>
      <c r="H1112">
        <v>20.9</v>
      </c>
      <c r="I1112">
        <v>21.1</v>
      </c>
      <c r="J1112">
        <v>0</v>
      </c>
      <c r="K1112" t="s">
        <v>21</v>
      </c>
      <c r="L1112" t="s">
        <v>21</v>
      </c>
      <c r="M1112" s="2">
        <v>109389.095</v>
      </c>
      <c r="N1112" s="4">
        <v>86.378514550000006</v>
      </c>
      <c r="O1112" s="5">
        <f>EnergyDemand__2_18[[#This Row],[Demand]]*EnergyDemand__2_18[[#This Row],[RRP AUD$]]</f>
        <v>9448867.5340688322</v>
      </c>
      <c r="P1112" s="57" t="e">
        <f>IF(EnergyDemand__2_18[[#This Row],[School Day]]="Y",EnergyDemand__2_18[[#This Row],[Demand]],NA())</f>
        <v>#N/A</v>
      </c>
      <c r="Q1112" s="57">
        <f>IF(EnergyDemand__2_18[[#This Row],[School Day]]="N",EnergyDemand__2_18[[#This Row],[Demand]],NA())</f>
        <v>109389.095</v>
      </c>
      <c r="R1112" s="57" t="e">
        <f>IF(EnergyDemand__2_18[[#This Row],[Holiday]]="Y",EnergyDemand__2_18[[#This Row],[Demand]],NA())</f>
        <v>#N/A</v>
      </c>
      <c r="S1112" s="57">
        <f>IF(AND( EnergyDemand__2_18[[#This Row],[Holiday]]="N", EnergyDemand__2_18[[#This Row],[Day ]] &lt;&gt; "Saturday", EnergyDemand__2_18[[#This Row],[Day ]] &lt;&gt; "Sunday"),EnergyDemand__2_18[[#This Row],[Demand]],NA())</f>
        <v>109389.095</v>
      </c>
    </row>
    <row r="1113" spans="1:19" x14ac:dyDescent="0.3">
      <c r="A1113" s="3">
        <v>43116</v>
      </c>
      <c r="B1113" s="3" t="str">
        <f t="shared" si="17"/>
        <v>Q1-2018</v>
      </c>
      <c r="C1113" t="s">
        <v>2</v>
      </c>
      <c r="D1113">
        <v>3</v>
      </c>
      <c r="E1113" t="s">
        <v>8</v>
      </c>
      <c r="F1113">
        <v>2018</v>
      </c>
      <c r="G1113">
        <v>12.9</v>
      </c>
      <c r="H1113">
        <v>26.9</v>
      </c>
      <c r="I1113">
        <v>31.1</v>
      </c>
      <c r="J1113">
        <v>0</v>
      </c>
      <c r="K1113" t="s">
        <v>21</v>
      </c>
      <c r="L1113" t="s">
        <v>21</v>
      </c>
      <c r="M1113" s="2">
        <v>116074.03</v>
      </c>
      <c r="N1113" s="4">
        <v>92.836877680000001</v>
      </c>
      <c r="O1113" s="5">
        <f>EnergyDemand__2_18[[#This Row],[Demand]]*EnergyDemand__2_18[[#This Row],[RRP AUD$]]</f>
        <v>10775950.524934649</v>
      </c>
      <c r="P1113" s="57" t="e">
        <f>IF(EnergyDemand__2_18[[#This Row],[School Day]]="Y",EnergyDemand__2_18[[#This Row],[Demand]],NA())</f>
        <v>#N/A</v>
      </c>
      <c r="Q1113" s="57">
        <f>IF(EnergyDemand__2_18[[#This Row],[School Day]]="N",EnergyDemand__2_18[[#This Row],[Demand]],NA())</f>
        <v>116074.03</v>
      </c>
      <c r="R1113" s="57" t="e">
        <f>IF(EnergyDemand__2_18[[#This Row],[Holiday]]="Y",EnergyDemand__2_18[[#This Row],[Demand]],NA())</f>
        <v>#N/A</v>
      </c>
      <c r="S1113" s="57">
        <f>IF(AND( EnergyDemand__2_18[[#This Row],[Holiday]]="N", EnergyDemand__2_18[[#This Row],[Day ]] &lt;&gt; "Saturday", EnergyDemand__2_18[[#This Row],[Day ]] &lt;&gt; "Sunday"),EnergyDemand__2_18[[#This Row],[Demand]],NA())</f>
        <v>116074.03</v>
      </c>
    </row>
    <row r="1114" spans="1:19" x14ac:dyDescent="0.3">
      <c r="A1114" s="3">
        <v>43117</v>
      </c>
      <c r="B1114" s="3" t="str">
        <f t="shared" si="17"/>
        <v>Q1-2018</v>
      </c>
      <c r="C1114" t="s">
        <v>2</v>
      </c>
      <c r="D1114">
        <v>3</v>
      </c>
      <c r="E1114" t="s">
        <v>9</v>
      </c>
      <c r="F1114">
        <v>2018</v>
      </c>
      <c r="G1114">
        <v>12.4</v>
      </c>
      <c r="H1114">
        <v>30.3</v>
      </c>
      <c r="I1114">
        <v>30.9</v>
      </c>
      <c r="J1114">
        <v>0</v>
      </c>
      <c r="K1114" t="s">
        <v>21</v>
      </c>
      <c r="L1114" t="s">
        <v>21</v>
      </c>
      <c r="M1114" s="2">
        <v>129286.36500000001</v>
      </c>
      <c r="N1114" s="4">
        <v>100.2774263</v>
      </c>
      <c r="O1114" s="5">
        <f>EnergyDemand__2_18[[#This Row],[Demand]]*EnergyDemand__2_18[[#This Row],[RRP AUD$]]</f>
        <v>12964503.937882401</v>
      </c>
      <c r="P1114" s="57" t="e">
        <f>IF(EnergyDemand__2_18[[#This Row],[School Day]]="Y",EnergyDemand__2_18[[#This Row],[Demand]],NA())</f>
        <v>#N/A</v>
      </c>
      <c r="Q1114" s="57">
        <f>IF(EnergyDemand__2_18[[#This Row],[School Day]]="N",EnergyDemand__2_18[[#This Row],[Demand]],NA())</f>
        <v>129286.36500000001</v>
      </c>
      <c r="R1114" s="57" t="e">
        <f>IF(EnergyDemand__2_18[[#This Row],[Holiday]]="Y",EnergyDemand__2_18[[#This Row],[Demand]],NA())</f>
        <v>#N/A</v>
      </c>
      <c r="S1114" s="57">
        <f>IF(AND( EnergyDemand__2_18[[#This Row],[Holiday]]="N", EnergyDemand__2_18[[#This Row],[Day ]] &lt;&gt; "Saturday", EnergyDemand__2_18[[#This Row],[Day ]] &lt;&gt; "Sunday"),EnergyDemand__2_18[[#This Row],[Demand]],NA())</f>
        <v>129286.36500000001</v>
      </c>
    </row>
    <row r="1115" spans="1:19" x14ac:dyDescent="0.3">
      <c r="A1115" s="3">
        <v>43118</v>
      </c>
      <c r="B1115" s="3" t="str">
        <f t="shared" si="17"/>
        <v>Q1-2018</v>
      </c>
      <c r="C1115" t="s">
        <v>2</v>
      </c>
      <c r="D1115">
        <v>3</v>
      </c>
      <c r="E1115" t="s">
        <v>3</v>
      </c>
      <c r="F1115">
        <v>2018</v>
      </c>
      <c r="G1115">
        <v>16.600000000000001</v>
      </c>
      <c r="H1115">
        <v>40</v>
      </c>
      <c r="I1115">
        <v>30.8</v>
      </c>
      <c r="J1115">
        <v>0</v>
      </c>
      <c r="K1115" t="s">
        <v>21</v>
      </c>
      <c r="L1115" t="s">
        <v>21</v>
      </c>
      <c r="M1115" s="2">
        <v>154648.065</v>
      </c>
      <c r="N1115" s="4">
        <v>1210.1379199999999</v>
      </c>
      <c r="O1115" s="5">
        <f>EnergyDemand__2_18[[#This Row],[Demand]]*EnergyDemand__2_18[[#This Row],[RRP AUD$]]</f>
        <v>187145487.71112478</v>
      </c>
      <c r="P1115" s="57" t="e">
        <f>IF(EnergyDemand__2_18[[#This Row],[School Day]]="Y",EnergyDemand__2_18[[#This Row],[Demand]],NA())</f>
        <v>#N/A</v>
      </c>
      <c r="Q1115" s="57">
        <f>IF(EnergyDemand__2_18[[#This Row],[School Day]]="N",EnergyDemand__2_18[[#This Row],[Demand]],NA())</f>
        <v>154648.065</v>
      </c>
      <c r="R1115" s="57" t="e">
        <f>IF(EnergyDemand__2_18[[#This Row],[Holiday]]="Y",EnergyDemand__2_18[[#This Row],[Demand]],NA())</f>
        <v>#N/A</v>
      </c>
      <c r="S1115" s="57">
        <f>IF(AND( EnergyDemand__2_18[[#This Row],[Holiday]]="N", EnergyDemand__2_18[[#This Row],[Day ]] &lt;&gt; "Saturday", EnergyDemand__2_18[[#This Row],[Day ]] &lt;&gt; "Sunday"),EnergyDemand__2_18[[#This Row],[Demand]],NA())</f>
        <v>154648.065</v>
      </c>
    </row>
    <row r="1116" spans="1:19" x14ac:dyDescent="0.3">
      <c r="A1116" s="3">
        <v>43119</v>
      </c>
      <c r="B1116" s="3" t="str">
        <f t="shared" si="17"/>
        <v>Q1-2018</v>
      </c>
      <c r="C1116" t="s">
        <v>2</v>
      </c>
      <c r="D1116">
        <v>3</v>
      </c>
      <c r="E1116" t="s">
        <v>4</v>
      </c>
      <c r="F1116">
        <v>2018</v>
      </c>
      <c r="G1116">
        <v>22.5</v>
      </c>
      <c r="H1116">
        <v>40.299999999999997</v>
      </c>
      <c r="I1116">
        <v>30.6</v>
      </c>
      <c r="J1116">
        <v>0</v>
      </c>
      <c r="K1116" t="s">
        <v>21</v>
      </c>
      <c r="L1116" t="s">
        <v>21</v>
      </c>
      <c r="M1116" s="2">
        <v>165070.595</v>
      </c>
      <c r="N1116" s="4">
        <v>647.57416339999997</v>
      </c>
      <c r="O1116" s="5">
        <f>EnergyDemand__2_18[[#This Row],[Demand]]*EnergyDemand__2_18[[#This Row],[RRP AUD$]]</f>
        <v>106895452.45906521</v>
      </c>
      <c r="P1116" s="57" t="e">
        <f>IF(EnergyDemand__2_18[[#This Row],[School Day]]="Y",EnergyDemand__2_18[[#This Row],[Demand]],NA())</f>
        <v>#N/A</v>
      </c>
      <c r="Q1116" s="57">
        <f>IF(EnergyDemand__2_18[[#This Row],[School Day]]="N",EnergyDemand__2_18[[#This Row],[Demand]],NA())</f>
        <v>165070.595</v>
      </c>
      <c r="R1116" s="57" t="e">
        <f>IF(EnergyDemand__2_18[[#This Row],[Holiday]]="Y",EnergyDemand__2_18[[#This Row],[Demand]],NA())</f>
        <v>#N/A</v>
      </c>
      <c r="S1116" s="57">
        <f>IF(AND( EnergyDemand__2_18[[#This Row],[Holiday]]="N", EnergyDemand__2_18[[#This Row],[Day ]] &lt;&gt; "Saturday", EnergyDemand__2_18[[#This Row],[Day ]] &lt;&gt; "Sunday"),EnergyDemand__2_18[[#This Row],[Demand]],NA())</f>
        <v>165070.595</v>
      </c>
    </row>
    <row r="1117" spans="1:19" x14ac:dyDescent="0.3">
      <c r="A1117" s="3">
        <v>43120</v>
      </c>
      <c r="B1117" s="3" t="str">
        <f t="shared" si="17"/>
        <v>Q1-2018</v>
      </c>
      <c r="C1117" t="s">
        <v>2</v>
      </c>
      <c r="D1117">
        <v>3</v>
      </c>
      <c r="E1117" t="s">
        <v>5</v>
      </c>
      <c r="F1117">
        <v>2018</v>
      </c>
      <c r="G1117">
        <v>20.3</v>
      </c>
      <c r="H1117">
        <v>24.6</v>
      </c>
      <c r="I1117">
        <v>20.2</v>
      </c>
      <c r="J1117">
        <v>0</v>
      </c>
      <c r="K1117" t="s">
        <v>21</v>
      </c>
      <c r="L1117" t="s">
        <v>21</v>
      </c>
      <c r="M1117" s="2">
        <v>124825.02499999999</v>
      </c>
      <c r="N1117" s="4">
        <v>94.104814860000005</v>
      </c>
      <c r="O1117" s="5">
        <f>EnergyDemand__2_18[[#This Row],[Demand]]*EnergyDemand__2_18[[#This Row],[RRP AUD$]]</f>
        <v>11746635.867519872</v>
      </c>
      <c r="P1117" s="57" t="e">
        <f>IF(EnergyDemand__2_18[[#This Row],[School Day]]="Y",EnergyDemand__2_18[[#This Row],[Demand]],NA())</f>
        <v>#N/A</v>
      </c>
      <c r="Q1117" s="57">
        <f>IF(EnergyDemand__2_18[[#This Row],[School Day]]="N",EnergyDemand__2_18[[#This Row],[Demand]],NA())</f>
        <v>124825.02499999999</v>
      </c>
      <c r="R1117" s="57" t="e">
        <f>IF(EnergyDemand__2_18[[#This Row],[Holiday]]="Y",EnergyDemand__2_18[[#This Row],[Demand]],NA())</f>
        <v>#N/A</v>
      </c>
      <c r="S11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18" spans="1:19" x14ac:dyDescent="0.3">
      <c r="A1118" s="3">
        <v>43121</v>
      </c>
      <c r="B1118" s="3" t="str">
        <f t="shared" si="17"/>
        <v>Q1-2018</v>
      </c>
      <c r="C1118" t="s">
        <v>2</v>
      </c>
      <c r="D1118">
        <v>3</v>
      </c>
      <c r="E1118" t="s">
        <v>6</v>
      </c>
      <c r="F1118">
        <v>2018</v>
      </c>
      <c r="G1118">
        <v>21</v>
      </c>
      <c r="H1118">
        <v>28.2</v>
      </c>
      <c r="I1118">
        <v>14.9</v>
      </c>
      <c r="J1118">
        <v>0</v>
      </c>
      <c r="K1118" t="s">
        <v>21</v>
      </c>
      <c r="L1118" t="s">
        <v>21</v>
      </c>
      <c r="M1118" s="2">
        <v>127305.2</v>
      </c>
      <c r="N1118" s="4">
        <v>121.7119723</v>
      </c>
      <c r="O1118" s="5">
        <f>EnergyDemand__2_18[[#This Row],[Demand]]*EnergyDemand__2_18[[#This Row],[RRP AUD$]]</f>
        <v>15494566.976045959</v>
      </c>
      <c r="P1118" s="57" t="e">
        <f>IF(EnergyDemand__2_18[[#This Row],[School Day]]="Y",EnergyDemand__2_18[[#This Row],[Demand]],NA())</f>
        <v>#N/A</v>
      </c>
      <c r="Q1118" s="57">
        <f>IF(EnergyDemand__2_18[[#This Row],[School Day]]="N",EnergyDemand__2_18[[#This Row],[Demand]],NA())</f>
        <v>127305.2</v>
      </c>
      <c r="R1118" s="57" t="e">
        <f>IF(EnergyDemand__2_18[[#This Row],[Holiday]]="Y",EnergyDemand__2_18[[#This Row],[Demand]],NA())</f>
        <v>#N/A</v>
      </c>
      <c r="S11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19" spans="1:19" x14ac:dyDescent="0.3">
      <c r="A1119" s="3">
        <v>43122</v>
      </c>
      <c r="B1119" s="3" t="str">
        <f t="shared" si="17"/>
        <v>Q1-2018</v>
      </c>
      <c r="C1119" t="s">
        <v>2</v>
      </c>
      <c r="D1119">
        <v>4</v>
      </c>
      <c r="E1119" t="s">
        <v>7</v>
      </c>
      <c r="F1119">
        <v>2018</v>
      </c>
      <c r="G1119">
        <v>20.5</v>
      </c>
      <c r="H1119">
        <v>23.9</v>
      </c>
      <c r="I1119">
        <v>27.3</v>
      </c>
      <c r="J1119">
        <v>0</v>
      </c>
      <c r="K1119" t="s">
        <v>21</v>
      </c>
      <c r="L1119" t="s">
        <v>21</v>
      </c>
      <c r="M1119" s="2">
        <v>137955.42499999999</v>
      </c>
      <c r="N1119" s="4">
        <v>115.1294838</v>
      </c>
      <c r="O1119" s="5">
        <f>EnergyDemand__2_18[[#This Row],[Demand]]*EnergyDemand__2_18[[#This Row],[RRP AUD$]]</f>
        <v>15882736.867659613</v>
      </c>
      <c r="P1119" s="57" t="e">
        <f>IF(EnergyDemand__2_18[[#This Row],[School Day]]="Y",EnergyDemand__2_18[[#This Row],[Demand]],NA())</f>
        <v>#N/A</v>
      </c>
      <c r="Q1119" s="57">
        <f>IF(EnergyDemand__2_18[[#This Row],[School Day]]="N",EnergyDemand__2_18[[#This Row],[Demand]],NA())</f>
        <v>137955.42499999999</v>
      </c>
      <c r="R1119" s="57" t="e">
        <f>IF(EnergyDemand__2_18[[#This Row],[Holiday]]="Y",EnergyDemand__2_18[[#This Row],[Demand]],NA())</f>
        <v>#N/A</v>
      </c>
      <c r="S1119" s="57">
        <f>IF(AND( EnergyDemand__2_18[[#This Row],[Holiday]]="N", EnergyDemand__2_18[[#This Row],[Day ]] &lt;&gt; "Saturday", EnergyDemand__2_18[[#This Row],[Day ]] &lt;&gt; "Sunday"),EnergyDemand__2_18[[#This Row],[Demand]],NA())</f>
        <v>137955.42499999999</v>
      </c>
    </row>
    <row r="1120" spans="1:19" x14ac:dyDescent="0.3">
      <c r="A1120" s="3">
        <v>43123</v>
      </c>
      <c r="B1120" s="3" t="str">
        <f t="shared" si="17"/>
        <v>Q1-2018</v>
      </c>
      <c r="C1120" t="s">
        <v>2</v>
      </c>
      <c r="D1120">
        <v>4</v>
      </c>
      <c r="E1120" t="s">
        <v>8</v>
      </c>
      <c r="F1120">
        <v>2018</v>
      </c>
      <c r="G1120">
        <v>18</v>
      </c>
      <c r="H1120">
        <v>23.6</v>
      </c>
      <c r="I1120">
        <v>28.3</v>
      </c>
      <c r="J1120">
        <v>0</v>
      </c>
      <c r="K1120" t="s">
        <v>21</v>
      </c>
      <c r="L1120" t="s">
        <v>21</v>
      </c>
      <c r="M1120" s="2">
        <v>128314.47</v>
      </c>
      <c r="N1120" s="4">
        <v>102.3741093</v>
      </c>
      <c r="O1120" s="5">
        <f>EnergyDemand__2_18[[#This Row],[Demand]]*EnergyDemand__2_18[[#This Row],[RRP AUD$]]</f>
        <v>13136079.576551571</v>
      </c>
      <c r="P1120" s="57" t="e">
        <f>IF(EnergyDemand__2_18[[#This Row],[School Day]]="Y",EnergyDemand__2_18[[#This Row],[Demand]],NA())</f>
        <v>#N/A</v>
      </c>
      <c r="Q1120" s="57">
        <f>IF(EnergyDemand__2_18[[#This Row],[School Day]]="N",EnergyDemand__2_18[[#This Row],[Demand]],NA())</f>
        <v>128314.47</v>
      </c>
      <c r="R1120" s="57" t="e">
        <f>IF(EnergyDemand__2_18[[#This Row],[Holiday]]="Y",EnergyDemand__2_18[[#This Row],[Demand]],NA())</f>
        <v>#N/A</v>
      </c>
      <c r="S1120" s="57">
        <f>IF(AND( EnergyDemand__2_18[[#This Row],[Holiday]]="N", EnergyDemand__2_18[[#This Row],[Day ]] &lt;&gt; "Saturday", EnergyDemand__2_18[[#This Row],[Day ]] &lt;&gt; "Sunday"),EnergyDemand__2_18[[#This Row],[Demand]],NA())</f>
        <v>128314.47</v>
      </c>
    </row>
    <row r="1121" spans="1:19" x14ac:dyDescent="0.3">
      <c r="A1121" s="3">
        <v>43124</v>
      </c>
      <c r="B1121" s="3" t="str">
        <f t="shared" si="17"/>
        <v>Q1-2018</v>
      </c>
      <c r="C1121" t="s">
        <v>2</v>
      </c>
      <c r="D1121">
        <v>4</v>
      </c>
      <c r="E1121" t="s">
        <v>9</v>
      </c>
      <c r="F1121">
        <v>2018</v>
      </c>
      <c r="G1121">
        <v>14.8</v>
      </c>
      <c r="H1121">
        <v>23.3</v>
      </c>
      <c r="I1121">
        <v>27.5</v>
      </c>
      <c r="J1121">
        <v>0</v>
      </c>
      <c r="K1121" t="s">
        <v>21</v>
      </c>
      <c r="L1121" t="s">
        <v>21</v>
      </c>
      <c r="M1121" s="2">
        <v>128899.765</v>
      </c>
      <c r="N1121" s="4">
        <v>103.427874</v>
      </c>
      <c r="O1121" s="5">
        <f>EnergyDemand__2_18[[#This Row],[Demand]]*EnergyDemand__2_18[[#This Row],[RRP AUD$]]</f>
        <v>13331828.653049611</v>
      </c>
      <c r="P1121" s="57" t="e">
        <f>IF(EnergyDemand__2_18[[#This Row],[School Day]]="Y",EnergyDemand__2_18[[#This Row],[Demand]],NA())</f>
        <v>#N/A</v>
      </c>
      <c r="Q1121" s="57">
        <f>IF(EnergyDemand__2_18[[#This Row],[School Day]]="N",EnergyDemand__2_18[[#This Row],[Demand]],NA())</f>
        <v>128899.765</v>
      </c>
      <c r="R1121" s="57" t="e">
        <f>IF(EnergyDemand__2_18[[#This Row],[Holiday]]="Y",EnergyDemand__2_18[[#This Row],[Demand]],NA())</f>
        <v>#N/A</v>
      </c>
      <c r="S1121" s="57">
        <f>IF(AND( EnergyDemand__2_18[[#This Row],[Holiday]]="N", EnergyDemand__2_18[[#This Row],[Day ]] &lt;&gt; "Saturday", EnergyDemand__2_18[[#This Row],[Day ]] &lt;&gt; "Sunday"),EnergyDemand__2_18[[#This Row],[Demand]],NA())</f>
        <v>128899.765</v>
      </c>
    </row>
    <row r="1122" spans="1:19" x14ac:dyDescent="0.3">
      <c r="A1122" s="3">
        <v>43125</v>
      </c>
      <c r="B1122" s="3" t="str">
        <f t="shared" si="17"/>
        <v>Q1-2018</v>
      </c>
      <c r="C1122" t="s">
        <v>2</v>
      </c>
      <c r="D1122">
        <v>4</v>
      </c>
      <c r="E1122" t="s">
        <v>3</v>
      </c>
      <c r="F1122">
        <v>2018</v>
      </c>
      <c r="G1122">
        <v>17.100000000000001</v>
      </c>
      <c r="H1122">
        <v>26.6</v>
      </c>
      <c r="I1122">
        <v>28.1</v>
      </c>
      <c r="J1122">
        <v>0</v>
      </c>
      <c r="K1122" t="s">
        <v>21</v>
      </c>
      <c r="L1122" t="s">
        <v>21</v>
      </c>
      <c r="M1122" s="2">
        <v>139245.21</v>
      </c>
      <c r="N1122" s="4">
        <v>155.5028059</v>
      </c>
      <c r="O1122" s="5">
        <f>EnergyDemand__2_18[[#This Row],[Demand]]*EnergyDemand__2_18[[#This Row],[RRP AUD$]]</f>
        <v>21653020.863134738</v>
      </c>
      <c r="P1122" s="57" t="e">
        <f>IF(EnergyDemand__2_18[[#This Row],[School Day]]="Y",EnergyDemand__2_18[[#This Row],[Demand]],NA())</f>
        <v>#N/A</v>
      </c>
      <c r="Q1122" s="57">
        <f>IF(EnergyDemand__2_18[[#This Row],[School Day]]="N",EnergyDemand__2_18[[#This Row],[Demand]],NA())</f>
        <v>139245.21</v>
      </c>
      <c r="R1122" s="57" t="e">
        <f>IF(EnergyDemand__2_18[[#This Row],[Holiday]]="Y",EnergyDemand__2_18[[#This Row],[Demand]],NA())</f>
        <v>#N/A</v>
      </c>
      <c r="S1122" s="57">
        <f>IF(AND( EnergyDemand__2_18[[#This Row],[Holiday]]="N", EnergyDemand__2_18[[#This Row],[Day ]] &lt;&gt; "Saturday", EnergyDemand__2_18[[#This Row],[Day ]] &lt;&gt; "Sunday"),EnergyDemand__2_18[[#This Row],[Demand]],NA())</f>
        <v>139245.21</v>
      </c>
    </row>
    <row r="1123" spans="1:19" x14ac:dyDescent="0.3">
      <c r="A1123" s="3">
        <v>43126</v>
      </c>
      <c r="B1123" s="3" t="str">
        <f t="shared" si="17"/>
        <v>Q1-2018</v>
      </c>
      <c r="C1123" t="s">
        <v>2</v>
      </c>
      <c r="D1123">
        <v>4</v>
      </c>
      <c r="E1123" t="s">
        <v>4</v>
      </c>
      <c r="F1123">
        <v>2018</v>
      </c>
      <c r="G1123">
        <v>19.399999999999999</v>
      </c>
      <c r="H1123">
        <v>28.4</v>
      </c>
      <c r="I1123">
        <v>19.899999999999999</v>
      </c>
      <c r="J1123">
        <v>0</v>
      </c>
      <c r="K1123" t="s">
        <v>21</v>
      </c>
      <c r="L1123" t="s">
        <v>22</v>
      </c>
      <c r="M1123" s="2">
        <v>128599.46</v>
      </c>
      <c r="N1123" s="4">
        <v>91.434892809999994</v>
      </c>
      <c r="O1123" s="5">
        <f>EnergyDemand__2_18[[#This Row],[Demand]]*EnergyDemand__2_18[[#This Row],[RRP AUD$]]</f>
        <v>11758477.840523882</v>
      </c>
      <c r="P1123" s="57" t="e">
        <f>IF(EnergyDemand__2_18[[#This Row],[School Day]]="Y",EnergyDemand__2_18[[#This Row],[Demand]],NA())</f>
        <v>#N/A</v>
      </c>
      <c r="Q1123" s="57">
        <f>IF(EnergyDemand__2_18[[#This Row],[School Day]]="N",EnergyDemand__2_18[[#This Row],[Demand]],NA())</f>
        <v>128599.46</v>
      </c>
      <c r="R1123" s="57">
        <f>IF(EnergyDemand__2_18[[#This Row],[Holiday]]="Y",EnergyDemand__2_18[[#This Row],[Demand]],NA())</f>
        <v>128599.46</v>
      </c>
      <c r="S11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24" spans="1:19" x14ac:dyDescent="0.3">
      <c r="A1124" s="3">
        <v>43127</v>
      </c>
      <c r="B1124" s="3" t="str">
        <f t="shared" si="17"/>
        <v>Q1-2018</v>
      </c>
      <c r="C1124" t="s">
        <v>2</v>
      </c>
      <c r="D1124">
        <v>4</v>
      </c>
      <c r="E1124" t="s">
        <v>5</v>
      </c>
      <c r="F1124">
        <v>2018</v>
      </c>
      <c r="G1124">
        <v>21.2</v>
      </c>
      <c r="H1124">
        <v>33.200000000000003</v>
      </c>
      <c r="I1124">
        <v>27.5</v>
      </c>
      <c r="J1124">
        <v>3.4</v>
      </c>
      <c r="K1124" t="s">
        <v>21</v>
      </c>
      <c r="L1124" t="s">
        <v>21</v>
      </c>
      <c r="M1124" s="2">
        <v>139114.58499999999</v>
      </c>
      <c r="N1124" s="4">
        <v>104.878878</v>
      </c>
      <c r="O1124" s="5">
        <f>EnergyDemand__2_18[[#This Row],[Demand]]*EnergyDemand__2_18[[#This Row],[RRP AUD$]]</f>
        <v>14590181.58823563</v>
      </c>
      <c r="P1124" s="57" t="e">
        <f>IF(EnergyDemand__2_18[[#This Row],[School Day]]="Y",EnergyDemand__2_18[[#This Row],[Demand]],NA())</f>
        <v>#N/A</v>
      </c>
      <c r="Q1124" s="57">
        <f>IF(EnergyDemand__2_18[[#This Row],[School Day]]="N",EnergyDemand__2_18[[#This Row],[Demand]],NA())</f>
        <v>139114.58499999999</v>
      </c>
      <c r="R1124" s="57" t="e">
        <f>IF(EnergyDemand__2_18[[#This Row],[Holiday]]="Y",EnergyDemand__2_18[[#This Row],[Demand]],NA())</f>
        <v>#N/A</v>
      </c>
      <c r="S11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25" spans="1:19" x14ac:dyDescent="0.3">
      <c r="A1125" s="3">
        <v>43128</v>
      </c>
      <c r="B1125" s="3" t="str">
        <f t="shared" si="17"/>
        <v>Q1-2018</v>
      </c>
      <c r="C1125" t="s">
        <v>2</v>
      </c>
      <c r="D1125">
        <v>4</v>
      </c>
      <c r="E1125" t="s">
        <v>6</v>
      </c>
      <c r="F1125">
        <v>2018</v>
      </c>
      <c r="G1125">
        <v>22.7</v>
      </c>
      <c r="H1125">
        <v>38.1</v>
      </c>
      <c r="I1125">
        <v>28.5</v>
      </c>
      <c r="J1125">
        <v>0</v>
      </c>
      <c r="K1125" t="s">
        <v>21</v>
      </c>
      <c r="L1125" t="s">
        <v>21</v>
      </c>
      <c r="M1125" s="2">
        <v>159436.69</v>
      </c>
      <c r="N1125" s="4">
        <v>290.41964400000001</v>
      </c>
      <c r="O1125" s="5">
        <f>EnergyDemand__2_18[[#This Row],[Demand]]*EnergyDemand__2_18[[#This Row],[RRP AUD$]]</f>
        <v>46303546.750338361</v>
      </c>
      <c r="P1125" s="57" t="e">
        <f>IF(EnergyDemand__2_18[[#This Row],[School Day]]="Y",EnergyDemand__2_18[[#This Row],[Demand]],NA())</f>
        <v>#N/A</v>
      </c>
      <c r="Q1125" s="57">
        <f>IF(EnergyDemand__2_18[[#This Row],[School Day]]="N",EnergyDemand__2_18[[#This Row],[Demand]],NA())</f>
        <v>159436.69</v>
      </c>
      <c r="R1125" s="57" t="e">
        <f>IF(EnergyDemand__2_18[[#This Row],[Holiday]]="Y",EnergyDemand__2_18[[#This Row],[Demand]],NA())</f>
        <v>#N/A</v>
      </c>
      <c r="S11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26" spans="1:19" x14ac:dyDescent="0.3">
      <c r="A1126" s="3">
        <v>43129</v>
      </c>
      <c r="B1126" s="3" t="str">
        <f t="shared" si="17"/>
        <v>Q1-2018</v>
      </c>
      <c r="C1126" t="s">
        <v>2</v>
      </c>
      <c r="D1126">
        <v>5</v>
      </c>
      <c r="E1126" t="s">
        <v>7</v>
      </c>
      <c r="F1126">
        <v>2018</v>
      </c>
      <c r="G1126">
        <v>27.8</v>
      </c>
      <c r="H1126">
        <v>33.5</v>
      </c>
      <c r="I1126">
        <v>7.3</v>
      </c>
      <c r="J1126">
        <v>0</v>
      </c>
      <c r="K1126" t="s">
        <v>21</v>
      </c>
      <c r="L1126" t="s">
        <v>21</v>
      </c>
      <c r="M1126" s="2">
        <v>160437.565</v>
      </c>
      <c r="N1126" s="4">
        <v>107.6574249</v>
      </c>
      <c r="O1126" s="5">
        <f>EnergyDemand__2_18[[#This Row],[Demand]]*EnergyDemand__2_18[[#This Row],[RRP AUD$]]</f>
        <v>17272295.10512637</v>
      </c>
      <c r="P1126" s="57" t="e">
        <f>IF(EnergyDemand__2_18[[#This Row],[School Day]]="Y",EnergyDemand__2_18[[#This Row],[Demand]],NA())</f>
        <v>#N/A</v>
      </c>
      <c r="Q1126" s="57">
        <f>IF(EnergyDemand__2_18[[#This Row],[School Day]]="N",EnergyDemand__2_18[[#This Row],[Demand]],NA())</f>
        <v>160437.565</v>
      </c>
      <c r="R1126" s="57" t="e">
        <f>IF(EnergyDemand__2_18[[#This Row],[Holiday]]="Y",EnergyDemand__2_18[[#This Row],[Demand]],NA())</f>
        <v>#N/A</v>
      </c>
      <c r="S1126" s="57">
        <f>IF(AND( EnergyDemand__2_18[[#This Row],[Holiday]]="N", EnergyDemand__2_18[[#This Row],[Day ]] &lt;&gt; "Saturday", EnergyDemand__2_18[[#This Row],[Day ]] &lt;&gt; "Sunday"),EnergyDemand__2_18[[#This Row],[Demand]],NA())</f>
        <v>160437.565</v>
      </c>
    </row>
    <row r="1127" spans="1:19" x14ac:dyDescent="0.3">
      <c r="A1127" s="3">
        <v>43130</v>
      </c>
      <c r="B1127" s="3" t="str">
        <f t="shared" si="17"/>
        <v>Q1-2018</v>
      </c>
      <c r="C1127" t="s">
        <v>2</v>
      </c>
      <c r="D1127">
        <v>5</v>
      </c>
      <c r="E1127" t="s">
        <v>8</v>
      </c>
      <c r="F1127">
        <v>2018</v>
      </c>
      <c r="G1127">
        <v>15.6</v>
      </c>
      <c r="H1127">
        <v>21</v>
      </c>
      <c r="I1127">
        <v>14.1</v>
      </c>
      <c r="J1127">
        <v>38.799999999999997</v>
      </c>
      <c r="K1127" t="s">
        <v>21</v>
      </c>
      <c r="L1127" t="s">
        <v>21</v>
      </c>
      <c r="M1127" s="2">
        <v>115239.57</v>
      </c>
      <c r="N1127" s="4">
        <v>78.574438810000004</v>
      </c>
      <c r="O1127" s="5">
        <f>EnergyDemand__2_18[[#This Row],[Demand]]*EnergyDemand__2_18[[#This Row],[RRP AUD$]]</f>
        <v>9054884.5414557122</v>
      </c>
      <c r="P1127" s="57" t="e">
        <f>IF(EnergyDemand__2_18[[#This Row],[School Day]]="Y",EnergyDemand__2_18[[#This Row],[Demand]],NA())</f>
        <v>#N/A</v>
      </c>
      <c r="Q1127" s="57">
        <f>IF(EnergyDemand__2_18[[#This Row],[School Day]]="N",EnergyDemand__2_18[[#This Row],[Demand]],NA())</f>
        <v>115239.57</v>
      </c>
      <c r="R1127" s="57" t="e">
        <f>IF(EnergyDemand__2_18[[#This Row],[Holiday]]="Y",EnergyDemand__2_18[[#This Row],[Demand]],NA())</f>
        <v>#N/A</v>
      </c>
      <c r="S1127" s="57">
        <f>IF(AND( EnergyDemand__2_18[[#This Row],[Holiday]]="N", EnergyDemand__2_18[[#This Row],[Day ]] &lt;&gt; "Saturday", EnergyDemand__2_18[[#This Row],[Day ]] &lt;&gt; "Sunday"),EnergyDemand__2_18[[#This Row],[Demand]],NA())</f>
        <v>115239.57</v>
      </c>
    </row>
    <row r="1128" spans="1:19" x14ac:dyDescent="0.3">
      <c r="A1128" s="3">
        <v>43131</v>
      </c>
      <c r="B1128" s="3" t="str">
        <f t="shared" si="17"/>
        <v>Q1-2018</v>
      </c>
      <c r="C1128" t="s">
        <v>2</v>
      </c>
      <c r="D1128">
        <v>5</v>
      </c>
      <c r="E1128" t="s">
        <v>9</v>
      </c>
      <c r="F1128">
        <v>2018</v>
      </c>
      <c r="G1128">
        <v>14.6</v>
      </c>
      <c r="H1128">
        <v>19.100000000000001</v>
      </c>
      <c r="I1128">
        <v>19.600000000000001</v>
      </c>
      <c r="J1128">
        <v>0</v>
      </c>
      <c r="K1128" t="s">
        <v>22</v>
      </c>
      <c r="L1128" t="s">
        <v>21</v>
      </c>
      <c r="M1128" s="2">
        <v>108524.18</v>
      </c>
      <c r="N1128" s="4">
        <v>65.217558049999994</v>
      </c>
      <c r="O1128" s="5">
        <f>EnergyDemand__2_18[[#This Row],[Demand]]*EnergyDemand__2_18[[#This Row],[RRP AUD$]]</f>
        <v>7077682.0089786481</v>
      </c>
      <c r="P1128" s="57">
        <f>IF(EnergyDemand__2_18[[#This Row],[School Day]]="Y",EnergyDemand__2_18[[#This Row],[Demand]],NA())</f>
        <v>108524.18</v>
      </c>
      <c r="Q1128" s="57" t="e">
        <f>IF(EnergyDemand__2_18[[#This Row],[School Day]]="N",EnergyDemand__2_18[[#This Row],[Demand]],NA())</f>
        <v>#N/A</v>
      </c>
      <c r="R1128" s="57" t="e">
        <f>IF(EnergyDemand__2_18[[#This Row],[Holiday]]="Y",EnergyDemand__2_18[[#This Row],[Demand]],NA())</f>
        <v>#N/A</v>
      </c>
      <c r="S1128" s="57">
        <f>IF(AND( EnergyDemand__2_18[[#This Row],[Holiday]]="N", EnergyDemand__2_18[[#This Row],[Day ]] &lt;&gt; "Saturday", EnergyDemand__2_18[[#This Row],[Day ]] &lt;&gt; "Sunday"),EnergyDemand__2_18[[#This Row],[Demand]],NA())</f>
        <v>108524.18</v>
      </c>
    </row>
    <row r="1129" spans="1:19" x14ac:dyDescent="0.3">
      <c r="A1129" s="3">
        <v>43132</v>
      </c>
      <c r="B1129" s="3" t="str">
        <f t="shared" si="17"/>
        <v>Q1-2018</v>
      </c>
      <c r="C1129" t="s">
        <v>10</v>
      </c>
      <c r="D1129">
        <v>5</v>
      </c>
      <c r="E1129" t="s">
        <v>3</v>
      </c>
      <c r="F1129">
        <v>2018</v>
      </c>
      <c r="G1129">
        <v>12.1</v>
      </c>
      <c r="H1129">
        <v>22.5</v>
      </c>
      <c r="I1129">
        <v>28.9</v>
      </c>
      <c r="J1129">
        <v>0.2</v>
      </c>
      <c r="K1129" t="s">
        <v>22</v>
      </c>
      <c r="L1129" t="s">
        <v>21</v>
      </c>
      <c r="M1129" s="2">
        <v>109949.21</v>
      </c>
      <c r="N1129" s="4">
        <v>72.412229809999999</v>
      </c>
      <c r="O1129" s="5">
        <f>EnergyDemand__2_18[[#This Row],[Demand]]*EnergyDemand__2_18[[#This Row],[RRP AUD$]]</f>
        <v>7961667.4619479505</v>
      </c>
      <c r="P1129" s="57">
        <f>IF(EnergyDemand__2_18[[#This Row],[School Day]]="Y",EnergyDemand__2_18[[#This Row],[Demand]],NA())</f>
        <v>109949.21</v>
      </c>
      <c r="Q1129" s="57" t="e">
        <f>IF(EnergyDemand__2_18[[#This Row],[School Day]]="N",EnergyDemand__2_18[[#This Row],[Demand]],NA())</f>
        <v>#N/A</v>
      </c>
      <c r="R1129" s="57" t="e">
        <f>IF(EnergyDemand__2_18[[#This Row],[Holiday]]="Y",EnergyDemand__2_18[[#This Row],[Demand]],NA())</f>
        <v>#N/A</v>
      </c>
      <c r="S1129" s="57">
        <f>IF(AND( EnergyDemand__2_18[[#This Row],[Holiday]]="N", EnergyDemand__2_18[[#This Row],[Day ]] &lt;&gt; "Saturday", EnergyDemand__2_18[[#This Row],[Day ]] &lt;&gt; "Sunday"),EnergyDemand__2_18[[#This Row],[Demand]],NA())</f>
        <v>109949.21</v>
      </c>
    </row>
    <row r="1130" spans="1:19" x14ac:dyDescent="0.3">
      <c r="A1130" s="3">
        <v>43133</v>
      </c>
      <c r="B1130" s="3" t="str">
        <f t="shared" si="17"/>
        <v>Q1-2018</v>
      </c>
      <c r="C1130" t="s">
        <v>10</v>
      </c>
      <c r="D1130">
        <v>5</v>
      </c>
      <c r="E1130" t="s">
        <v>4</v>
      </c>
      <c r="F1130">
        <v>2018</v>
      </c>
      <c r="G1130">
        <v>13.4</v>
      </c>
      <c r="H1130">
        <v>22.1</v>
      </c>
      <c r="I1130">
        <v>28.4</v>
      </c>
      <c r="J1130">
        <v>0</v>
      </c>
      <c r="K1130" t="s">
        <v>22</v>
      </c>
      <c r="L1130" t="s">
        <v>21</v>
      </c>
      <c r="M1130" s="2">
        <v>112946.34</v>
      </c>
      <c r="N1130" s="4">
        <v>80.454353729999994</v>
      </c>
      <c r="O1130" s="5">
        <f>EnergyDemand__2_18[[#This Row],[Demand]]*EnergyDemand__2_18[[#This Row],[RRP AUD$]]</f>
        <v>9087024.7908688467</v>
      </c>
      <c r="P1130" s="57">
        <f>IF(EnergyDemand__2_18[[#This Row],[School Day]]="Y",EnergyDemand__2_18[[#This Row],[Demand]],NA())</f>
        <v>112946.34</v>
      </c>
      <c r="Q1130" s="57" t="e">
        <f>IF(EnergyDemand__2_18[[#This Row],[School Day]]="N",EnergyDemand__2_18[[#This Row],[Demand]],NA())</f>
        <v>#N/A</v>
      </c>
      <c r="R1130" s="57" t="e">
        <f>IF(EnergyDemand__2_18[[#This Row],[Holiday]]="Y",EnergyDemand__2_18[[#This Row],[Demand]],NA())</f>
        <v>#N/A</v>
      </c>
      <c r="S1130" s="57">
        <f>IF(AND( EnergyDemand__2_18[[#This Row],[Holiday]]="N", EnergyDemand__2_18[[#This Row],[Day ]] &lt;&gt; "Saturday", EnergyDemand__2_18[[#This Row],[Day ]] &lt;&gt; "Sunday"),EnergyDemand__2_18[[#This Row],[Demand]],NA())</f>
        <v>112946.34</v>
      </c>
    </row>
    <row r="1131" spans="1:19" x14ac:dyDescent="0.3">
      <c r="A1131" s="3">
        <v>43134</v>
      </c>
      <c r="B1131" s="3" t="str">
        <f t="shared" si="17"/>
        <v>Q1-2018</v>
      </c>
      <c r="C1131" t="s">
        <v>10</v>
      </c>
      <c r="D1131">
        <v>5</v>
      </c>
      <c r="E1131" t="s">
        <v>5</v>
      </c>
      <c r="F1131">
        <v>2018</v>
      </c>
      <c r="G1131">
        <v>15.8</v>
      </c>
      <c r="H1131">
        <v>28.1</v>
      </c>
      <c r="I1131">
        <v>26.7</v>
      </c>
      <c r="J1131">
        <v>0</v>
      </c>
      <c r="K1131" t="s">
        <v>22</v>
      </c>
      <c r="L1131" t="s">
        <v>21</v>
      </c>
      <c r="M1131" s="2">
        <v>104947.325</v>
      </c>
      <c r="N1131" s="4">
        <v>86.517007910000004</v>
      </c>
      <c r="O1131" s="5">
        <f>EnergyDemand__2_18[[#This Row],[Demand]]*EnergyDemand__2_18[[#This Row],[RRP AUD$]]</f>
        <v>9079728.54715834</v>
      </c>
      <c r="P1131" s="57">
        <f>IF(EnergyDemand__2_18[[#This Row],[School Day]]="Y",EnergyDemand__2_18[[#This Row],[Demand]],NA())</f>
        <v>104947.325</v>
      </c>
      <c r="Q1131" s="57" t="e">
        <f>IF(EnergyDemand__2_18[[#This Row],[School Day]]="N",EnergyDemand__2_18[[#This Row],[Demand]],NA())</f>
        <v>#N/A</v>
      </c>
      <c r="R1131" s="57" t="e">
        <f>IF(EnergyDemand__2_18[[#This Row],[Holiday]]="Y",EnergyDemand__2_18[[#This Row],[Demand]],NA())</f>
        <v>#N/A</v>
      </c>
      <c r="S11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32" spans="1:19" x14ac:dyDescent="0.3">
      <c r="A1132" s="3">
        <v>43135</v>
      </c>
      <c r="B1132" s="3" t="str">
        <f t="shared" si="17"/>
        <v>Q1-2018</v>
      </c>
      <c r="C1132" t="s">
        <v>10</v>
      </c>
      <c r="D1132">
        <v>5</v>
      </c>
      <c r="E1132" t="s">
        <v>6</v>
      </c>
      <c r="F1132">
        <v>2018</v>
      </c>
      <c r="G1132">
        <v>14.7</v>
      </c>
      <c r="H1132">
        <v>25.7</v>
      </c>
      <c r="I1132">
        <v>28.5</v>
      </c>
      <c r="J1132">
        <v>0</v>
      </c>
      <c r="K1132" t="s">
        <v>22</v>
      </c>
      <c r="L1132" t="s">
        <v>21</v>
      </c>
      <c r="M1132" s="2">
        <v>106065.935</v>
      </c>
      <c r="N1132" s="4">
        <v>98.921846560000006</v>
      </c>
      <c r="O1132" s="5">
        <f>EnergyDemand__2_18[[#This Row],[Demand]]*EnergyDemand__2_18[[#This Row],[RRP AUD$]]</f>
        <v>10492238.147312934</v>
      </c>
      <c r="P1132" s="57">
        <f>IF(EnergyDemand__2_18[[#This Row],[School Day]]="Y",EnergyDemand__2_18[[#This Row],[Demand]],NA())</f>
        <v>106065.935</v>
      </c>
      <c r="Q1132" s="57" t="e">
        <f>IF(EnergyDemand__2_18[[#This Row],[School Day]]="N",EnergyDemand__2_18[[#This Row],[Demand]],NA())</f>
        <v>#N/A</v>
      </c>
      <c r="R1132" s="57" t="e">
        <f>IF(EnergyDemand__2_18[[#This Row],[Holiday]]="Y",EnergyDemand__2_18[[#This Row],[Demand]],NA())</f>
        <v>#N/A</v>
      </c>
      <c r="S11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33" spans="1:19" x14ac:dyDescent="0.3">
      <c r="A1133" s="3">
        <v>43136</v>
      </c>
      <c r="B1133" s="3" t="str">
        <f t="shared" si="17"/>
        <v>Q1-2018</v>
      </c>
      <c r="C1133" t="s">
        <v>10</v>
      </c>
      <c r="D1133">
        <v>6</v>
      </c>
      <c r="E1133" t="s">
        <v>7</v>
      </c>
      <c r="F1133">
        <v>2018</v>
      </c>
      <c r="G1133">
        <v>17</v>
      </c>
      <c r="H1133">
        <v>25.7</v>
      </c>
      <c r="I1133">
        <v>24</v>
      </c>
      <c r="J1133">
        <v>0</v>
      </c>
      <c r="K1133" t="s">
        <v>22</v>
      </c>
      <c r="L1133" t="s">
        <v>21</v>
      </c>
      <c r="M1133" s="2">
        <v>126465.96</v>
      </c>
      <c r="N1133" s="4">
        <v>103.83019280000001</v>
      </c>
      <c r="O1133" s="5">
        <f>EnergyDemand__2_18[[#This Row],[Demand]]*EnergyDemand__2_18[[#This Row],[RRP AUD$]]</f>
        <v>13130985.00943709</v>
      </c>
      <c r="P1133" s="57">
        <f>IF(EnergyDemand__2_18[[#This Row],[School Day]]="Y",EnergyDemand__2_18[[#This Row],[Demand]],NA())</f>
        <v>126465.96</v>
      </c>
      <c r="Q1133" s="57" t="e">
        <f>IF(EnergyDemand__2_18[[#This Row],[School Day]]="N",EnergyDemand__2_18[[#This Row],[Demand]],NA())</f>
        <v>#N/A</v>
      </c>
      <c r="R1133" s="57" t="e">
        <f>IF(EnergyDemand__2_18[[#This Row],[Holiday]]="Y",EnergyDemand__2_18[[#This Row],[Demand]],NA())</f>
        <v>#N/A</v>
      </c>
      <c r="S1133" s="57">
        <f>IF(AND( EnergyDemand__2_18[[#This Row],[Holiday]]="N", EnergyDemand__2_18[[#This Row],[Day ]] &lt;&gt; "Saturday", EnergyDemand__2_18[[#This Row],[Day ]] &lt;&gt; "Sunday"),EnergyDemand__2_18[[#This Row],[Demand]],NA())</f>
        <v>126465.96</v>
      </c>
    </row>
    <row r="1134" spans="1:19" x14ac:dyDescent="0.3">
      <c r="A1134" s="3">
        <v>43137</v>
      </c>
      <c r="B1134" s="3" t="str">
        <f t="shared" si="17"/>
        <v>Q1-2018</v>
      </c>
      <c r="C1134" t="s">
        <v>10</v>
      </c>
      <c r="D1134">
        <v>6</v>
      </c>
      <c r="E1134" t="s">
        <v>8</v>
      </c>
      <c r="F1134">
        <v>2018</v>
      </c>
      <c r="G1134">
        <v>17.7</v>
      </c>
      <c r="H1134">
        <v>29.9</v>
      </c>
      <c r="I1134">
        <v>27.6</v>
      </c>
      <c r="J1134">
        <v>0</v>
      </c>
      <c r="K1134" t="s">
        <v>22</v>
      </c>
      <c r="L1134" t="s">
        <v>21</v>
      </c>
      <c r="M1134" s="2">
        <v>137539.72500000001</v>
      </c>
      <c r="N1134" s="4">
        <v>104.2296312</v>
      </c>
      <c r="O1134" s="5">
        <f>EnergyDemand__2_18[[#This Row],[Demand]]*EnergyDemand__2_18[[#This Row],[RRP AUD$]]</f>
        <v>14335714.812099421</v>
      </c>
      <c r="P1134" s="57">
        <f>IF(EnergyDemand__2_18[[#This Row],[School Day]]="Y",EnergyDemand__2_18[[#This Row],[Demand]],NA())</f>
        <v>137539.72500000001</v>
      </c>
      <c r="Q1134" s="57" t="e">
        <f>IF(EnergyDemand__2_18[[#This Row],[School Day]]="N",EnergyDemand__2_18[[#This Row],[Demand]],NA())</f>
        <v>#N/A</v>
      </c>
      <c r="R1134" s="57" t="e">
        <f>IF(EnergyDemand__2_18[[#This Row],[Holiday]]="Y",EnergyDemand__2_18[[#This Row],[Demand]],NA())</f>
        <v>#N/A</v>
      </c>
      <c r="S1134" s="57">
        <f>IF(AND( EnergyDemand__2_18[[#This Row],[Holiday]]="N", EnergyDemand__2_18[[#This Row],[Day ]] &lt;&gt; "Saturday", EnergyDemand__2_18[[#This Row],[Day ]] &lt;&gt; "Sunday"),EnergyDemand__2_18[[#This Row],[Demand]],NA())</f>
        <v>137539.72500000001</v>
      </c>
    </row>
    <row r="1135" spans="1:19" x14ac:dyDescent="0.3">
      <c r="A1135" s="3">
        <v>43138</v>
      </c>
      <c r="B1135" s="3" t="str">
        <f t="shared" si="17"/>
        <v>Q1-2018</v>
      </c>
      <c r="C1135" t="s">
        <v>10</v>
      </c>
      <c r="D1135">
        <v>6</v>
      </c>
      <c r="E1135" t="s">
        <v>9</v>
      </c>
      <c r="F1135">
        <v>2018</v>
      </c>
      <c r="G1135">
        <v>18.7</v>
      </c>
      <c r="H1135">
        <v>37.4</v>
      </c>
      <c r="I1135">
        <v>27.1</v>
      </c>
      <c r="J1135">
        <v>0</v>
      </c>
      <c r="K1135" t="s">
        <v>22</v>
      </c>
      <c r="L1135" t="s">
        <v>21</v>
      </c>
      <c r="M1135" s="2">
        <v>159307.315</v>
      </c>
      <c r="N1135" s="4">
        <v>624.26093430000003</v>
      </c>
      <c r="O1135" s="5">
        <f>EnergyDemand__2_18[[#This Row],[Demand]]*EnergyDemand__2_18[[#This Row],[RRP AUD$]]</f>
        <v>99449333.302724406</v>
      </c>
      <c r="P1135" s="57">
        <f>IF(EnergyDemand__2_18[[#This Row],[School Day]]="Y",EnergyDemand__2_18[[#This Row],[Demand]],NA())</f>
        <v>159307.315</v>
      </c>
      <c r="Q1135" s="57" t="e">
        <f>IF(EnergyDemand__2_18[[#This Row],[School Day]]="N",EnergyDemand__2_18[[#This Row],[Demand]],NA())</f>
        <v>#N/A</v>
      </c>
      <c r="R1135" s="57" t="e">
        <f>IF(EnergyDemand__2_18[[#This Row],[Holiday]]="Y",EnergyDemand__2_18[[#This Row],[Demand]],NA())</f>
        <v>#N/A</v>
      </c>
      <c r="S1135" s="57">
        <f>IF(AND( EnergyDemand__2_18[[#This Row],[Holiday]]="N", EnergyDemand__2_18[[#This Row],[Day ]] &lt;&gt; "Saturday", EnergyDemand__2_18[[#This Row],[Day ]] &lt;&gt; "Sunday"),EnergyDemand__2_18[[#This Row],[Demand]],NA())</f>
        <v>159307.315</v>
      </c>
    </row>
    <row r="1136" spans="1:19" x14ac:dyDescent="0.3">
      <c r="A1136" s="3">
        <v>43139</v>
      </c>
      <c r="B1136" s="3" t="str">
        <f t="shared" si="17"/>
        <v>Q1-2018</v>
      </c>
      <c r="C1136" t="s">
        <v>10</v>
      </c>
      <c r="D1136">
        <v>6</v>
      </c>
      <c r="E1136" t="s">
        <v>3</v>
      </c>
      <c r="F1136">
        <v>2018</v>
      </c>
      <c r="G1136">
        <v>20.6</v>
      </c>
      <c r="H1136">
        <v>27.5</v>
      </c>
      <c r="I1136">
        <v>15.8</v>
      </c>
      <c r="J1136">
        <v>0</v>
      </c>
      <c r="K1136" t="s">
        <v>22</v>
      </c>
      <c r="L1136" t="s">
        <v>21</v>
      </c>
      <c r="M1136" s="2">
        <v>149473.01</v>
      </c>
      <c r="N1136" s="4">
        <v>106.6526349</v>
      </c>
      <c r="O1136" s="5">
        <f>EnergyDemand__2_18[[#This Row],[Demand]]*EnergyDemand__2_18[[#This Row],[RRP AUD$]]</f>
        <v>15941690.362934049</v>
      </c>
      <c r="P1136" s="57">
        <f>IF(EnergyDemand__2_18[[#This Row],[School Day]]="Y",EnergyDemand__2_18[[#This Row],[Demand]],NA())</f>
        <v>149473.01</v>
      </c>
      <c r="Q1136" s="57" t="e">
        <f>IF(EnergyDemand__2_18[[#This Row],[School Day]]="N",EnergyDemand__2_18[[#This Row],[Demand]],NA())</f>
        <v>#N/A</v>
      </c>
      <c r="R1136" s="57" t="e">
        <f>IF(EnergyDemand__2_18[[#This Row],[Holiday]]="Y",EnergyDemand__2_18[[#This Row],[Demand]],NA())</f>
        <v>#N/A</v>
      </c>
      <c r="S1136" s="57">
        <f>IF(AND( EnergyDemand__2_18[[#This Row],[Holiday]]="N", EnergyDemand__2_18[[#This Row],[Day ]] &lt;&gt; "Saturday", EnergyDemand__2_18[[#This Row],[Day ]] &lt;&gt; "Sunday"),EnergyDemand__2_18[[#This Row],[Demand]],NA())</f>
        <v>149473.01</v>
      </c>
    </row>
    <row r="1137" spans="1:19" x14ac:dyDescent="0.3">
      <c r="A1137" s="3">
        <v>43140</v>
      </c>
      <c r="B1137" s="3" t="str">
        <f t="shared" si="17"/>
        <v>Q1-2018</v>
      </c>
      <c r="C1137" t="s">
        <v>10</v>
      </c>
      <c r="D1137">
        <v>6</v>
      </c>
      <c r="E1137" t="s">
        <v>4</v>
      </c>
      <c r="F1137">
        <v>2018</v>
      </c>
      <c r="G1137">
        <v>20.399999999999999</v>
      </c>
      <c r="H1137">
        <v>24.9</v>
      </c>
      <c r="I1137">
        <v>17.2</v>
      </c>
      <c r="J1137">
        <v>0</v>
      </c>
      <c r="K1137" t="s">
        <v>22</v>
      </c>
      <c r="L1137" t="s">
        <v>21</v>
      </c>
      <c r="M1137" s="2">
        <v>137101.87</v>
      </c>
      <c r="N1137" s="4">
        <v>113.7060807</v>
      </c>
      <c r="O1137" s="5">
        <f>EnergyDemand__2_18[[#This Row],[Demand]]*EnergyDemand__2_18[[#This Row],[RRP AUD$]]</f>
        <v>15589316.294340909</v>
      </c>
      <c r="P1137" s="57">
        <f>IF(EnergyDemand__2_18[[#This Row],[School Day]]="Y",EnergyDemand__2_18[[#This Row],[Demand]],NA())</f>
        <v>137101.87</v>
      </c>
      <c r="Q1137" s="57" t="e">
        <f>IF(EnergyDemand__2_18[[#This Row],[School Day]]="N",EnergyDemand__2_18[[#This Row],[Demand]],NA())</f>
        <v>#N/A</v>
      </c>
      <c r="R1137" s="57" t="e">
        <f>IF(EnergyDemand__2_18[[#This Row],[Holiday]]="Y",EnergyDemand__2_18[[#This Row],[Demand]],NA())</f>
        <v>#N/A</v>
      </c>
      <c r="S1137" s="57">
        <f>IF(AND( EnergyDemand__2_18[[#This Row],[Holiday]]="N", EnergyDemand__2_18[[#This Row],[Day ]] &lt;&gt; "Saturday", EnergyDemand__2_18[[#This Row],[Day ]] &lt;&gt; "Sunday"),EnergyDemand__2_18[[#This Row],[Demand]],NA())</f>
        <v>137101.87</v>
      </c>
    </row>
    <row r="1138" spans="1:19" x14ac:dyDescent="0.3">
      <c r="A1138" s="3">
        <v>43141</v>
      </c>
      <c r="B1138" s="3" t="str">
        <f t="shared" si="17"/>
        <v>Q1-2018</v>
      </c>
      <c r="C1138" t="s">
        <v>10</v>
      </c>
      <c r="D1138">
        <v>6</v>
      </c>
      <c r="E1138" t="s">
        <v>5</v>
      </c>
      <c r="F1138">
        <v>2018</v>
      </c>
      <c r="G1138">
        <v>18.7</v>
      </c>
      <c r="H1138">
        <v>30.3</v>
      </c>
      <c r="I1138">
        <v>6.6</v>
      </c>
      <c r="J1138">
        <v>0</v>
      </c>
      <c r="K1138" t="s">
        <v>22</v>
      </c>
      <c r="L1138" t="s">
        <v>21</v>
      </c>
      <c r="M1138" s="2">
        <v>118113.8</v>
      </c>
      <c r="N1138" s="4">
        <v>83.521526919999999</v>
      </c>
      <c r="O1138" s="5">
        <f>EnergyDemand__2_18[[#This Row],[Demand]]*EnergyDemand__2_18[[#This Row],[RRP AUD$]]</f>
        <v>9865044.9263234958</v>
      </c>
      <c r="P1138" s="57">
        <f>IF(EnergyDemand__2_18[[#This Row],[School Day]]="Y",EnergyDemand__2_18[[#This Row],[Demand]],NA())</f>
        <v>118113.8</v>
      </c>
      <c r="Q1138" s="57" t="e">
        <f>IF(EnergyDemand__2_18[[#This Row],[School Day]]="N",EnergyDemand__2_18[[#This Row],[Demand]],NA())</f>
        <v>#N/A</v>
      </c>
      <c r="R1138" s="57" t="e">
        <f>IF(EnergyDemand__2_18[[#This Row],[Holiday]]="Y",EnergyDemand__2_18[[#This Row],[Demand]],NA())</f>
        <v>#N/A</v>
      </c>
      <c r="S11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39" spans="1:19" x14ac:dyDescent="0.3">
      <c r="A1139" s="3">
        <v>43142</v>
      </c>
      <c r="B1139" s="3" t="str">
        <f t="shared" si="17"/>
        <v>Q1-2018</v>
      </c>
      <c r="C1139" t="s">
        <v>10</v>
      </c>
      <c r="D1139">
        <v>6</v>
      </c>
      <c r="E1139" t="s">
        <v>6</v>
      </c>
      <c r="F1139">
        <v>2018</v>
      </c>
      <c r="G1139">
        <v>15.5</v>
      </c>
      <c r="H1139">
        <v>21.2</v>
      </c>
      <c r="I1139">
        <v>18.5</v>
      </c>
      <c r="J1139">
        <v>0</v>
      </c>
      <c r="K1139" t="s">
        <v>22</v>
      </c>
      <c r="L1139" t="s">
        <v>21</v>
      </c>
      <c r="M1139" s="2">
        <v>100440.29</v>
      </c>
      <c r="N1139" s="4">
        <v>66.272357439999993</v>
      </c>
      <c r="O1139" s="5">
        <f>EnergyDemand__2_18[[#This Row],[Demand]]*EnergyDemand__2_18[[#This Row],[RRP AUD$]]</f>
        <v>6656414.8002572563</v>
      </c>
      <c r="P1139" s="57">
        <f>IF(EnergyDemand__2_18[[#This Row],[School Day]]="Y",EnergyDemand__2_18[[#This Row],[Demand]],NA())</f>
        <v>100440.29</v>
      </c>
      <c r="Q1139" s="57" t="e">
        <f>IF(EnergyDemand__2_18[[#This Row],[School Day]]="N",EnergyDemand__2_18[[#This Row],[Demand]],NA())</f>
        <v>#N/A</v>
      </c>
      <c r="R1139" s="57" t="e">
        <f>IF(EnergyDemand__2_18[[#This Row],[Holiday]]="Y",EnergyDemand__2_18[[#This Row],[Demand]],NA())</f>
        <v>#N/A</v>
      </c>
      <c r="S11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40" spans="1:19" x14ac:dyDescent="0.3">
      <c r="A1140" s="3">
        <v>43143</v>
      </c>
      <c r="B1140" s="3" t="str">
        <f t="shared" si="17"/>
        <v>Q1-2018</v>
      </c>
      <c r="C1140" t="s">
        <v>10</v>
      </c>
      <c r="D1140">
        <v>7</v>
      </c>
      <c r="E1140" t="s">
        <v>7</v>
      </c>
      <c r="F1140">
        <v>2018</v>
      </c>
      <c r="G1140">
        <v>16.3</v>
      </c>
      <c r="H1140">
        <v>23.6</v>
      </c>
      <c r="I1140">
        <v>22.2</v>
      </c>
      <c r="J1140">
        <v>0</v>
      </c>
      <c r="K1140" t="s">
        <v>22</v>
      </c>
      <c r="L1140" t="s">
        <v>21</v>
      </c>
      <c r="M1140" s="2">
        <v>116209.13</v>
      </c>
      <c r="N1140" s="4">
        <v>93.173935740000005</v>
      </c>
      <c r="O1140" s="5">
        <f>EnergyDemand__2_18[[#This Row],[Demand]]*EnergyDemand__2_18[[#This Row],[RRP AUD$]]</f>
        <v>10827662.011021307</v>
      </c>
      <c r="P1140" s="57">
        <f>IF(EnergyDemand__2_18[[#This Row],[School Day]]="Y",EnergyDemand__2_18[[#This Row],[Demand]],NA())</f>
        <v>116209.13</v>
      </c>
      <c r="Q1140" s="57" t="e">
        <f>IF(EnergyDemand__2_18[[#This Row],[School Day]]="N",EnergyDemand__2_18[[#This Row],[Demand]],NA())</f>
        <v>#N/A</v>
      </c>
      <c r="R1140" s="57" t="e">
        <f>IF(EnergyDemand__2_18[[#This Row],[Holiday]]="Y",EnergyDemand__2_18[[#This Row],[Demand]],NA())</f>
        <v>#N/A</v>
      </c>
      <c r="S1140" s="57">
        <f>IF(AND( EnergyDemand__2_18[[#This Row],[Holiday]]="N", EnergyDemand__2_18[[#This Row],[Day ]] &lt;&gt; "Saturday", EnergyDemand__2_18[[#This Row],[Day ]] &lt;&gt; "Sunday"),EnergyDemand__2_18[[#This Row],[Demand]],NA())</f>
        <v>116209.13</v>
      </c>
    </row>
    <row r="1141" spans="1:19" x14ac:dyDescent="0.3">
      <c r="A1141" s="3">
        <v>43144</v>
      </c>
      <c r="B1141" s="3" t="str">
        <f t="shared" si="17"/>
        <v>Q1-2018</v>
      </c>
      <c r="C1141" t="s">
        <v>10</v>
      </c>
      <c r="D1141">
        <v>7</v>
      </c>
      <c r="E1141" t="s">
        <v>8</v>
      </c>
      <c r="F1141">
        <v>2018</v>
      </c>
      <c r="G1141">
        <v>13.6</v>
      </c>
      <c r="H1141">
        <v>29</v>
      </c>
      <c r="I1141">
        <v>26</v>
      </c>
      <c r="J1141">
        <v>0</v>
      </c>
      <c r="K1141" t="s">
        <v>22</v>
      </c>
      <c r="L1141" t="s">
        <v>21</v>
      </c>
      <c r="M1141" s="2">
        <v>124882.715</v>
      </c>
      <c r="N1141" s="4">
        <v>99.609433350000003</v>
      </c>
      <c r="O1141" s="5">
        <f>EnergyDemand__2_18[[#This Row],[Demand]]*EnergyDemand__2_18[[#This Row],[RRP AUD$]]</f>
        <v>12439496.476359546</v>
      </c>
      <c r="P1141" s="57">
        <f>IF(EnergyDemand__2_18[[#This Row],[School Day]]="Y",EnergyDemand__2_18[[#This Row],[Demand]],NA())</f>
        <v>124882.715</v>
      </c>
      <c r="Q1141" s="57" t="e">
        <f>IF(EnergyDemand__2_18[[#This Row],[School Day]]="N",EnergyDemand__2_18[[#This Row],[Demand]],NA())</f>
        <v>#N/A</v>
      </c>
      <c r="R1141" s="57" t="e">
        <f>IF(EnergyDemand__2_18[[#This Row],[Holiday]]="Y",EnergyDemand__2_18[[#This Row],[Demand]],NA())</f>
        <v>#N/A</v>
      </c>
      <c r="S1141" s="57">
        <f>IF(AND( EnergyDemand__2_18[[#This Row],[Holiday]]="N", EnergyDemand__2_18[[#This Row],[Day ]] &lt;&gt; "Saturday", EnergyDemand__2_18[[#This Row],[Day ]] &lt;&gt; "Sunday"),EnergyDemand__2_18[[#This Row],[Demand]],NA())</f>
        <v>124882.715</v>
      </c>
    </row>
    <row r="1142" spans="1:19" x14ac:dyDescent="0.3">
      <c r="A1142" s="3">
        <v>43145</v>
      </c>
      <c r="B1142" s="3" t="str">
        <f t="shared" si="17"/>
        <v>Q1-2018</v>
      </c>
      <c r="C1142" t="s">
        <v>10</v>
      </c>
      <c r="D1142">
        <v>7</v>
      </c>
      <c r="E1142" t="s">
        <v>9</v>
      </c>
      <c r="F1142">
        <v>2018</v>
      </c>
      <c r="G1142">
        <v>17.5</v>
      </c>
      <c r="H1142">
        <v>23.3</v>
      </c>
      <c r="I1142">
        <v>22.8</v>
      </c>
      <c r="J1142">
        <v>0</v>
      </c>
      <c r="K1142" t="s">
        <v>22</v>
      </c>
      <c r="L1142" t="s">
        <v>21</v>
      </c>
      <c r="M1142" s="2">
        <v>115269.5</v>
      </c>
      <c r="N1142" s="4">
        <v>72.046428359999993</v>
      </c>
      <c r="O1142" s="5">
        <f>EnergyDemand__2_18[[#This Row],[Demand]]*EnergyDemand__2_18[[#This Row],[RRP AUD$]]</f>
        <v>8304755.7738430193</v>
      </c>
      <c r="P1142" s="57">
        <f>IF(EnergyDemand__2_18[[#This Row],[School Day]]="Y",EnergyDemand__2_18[[#This Row],[Demand]],NA())</f>
        <v>115269.5</v>
      </c>
      <c r="Q1142" s="57" t="e">
        <f>IF(EnergyDemand__2_18[[#This Row],[School Day]]="N",EnergyDemand__2_18[[#This Row],[Demand]],NA())</f>
        <v>#N/A</v>
      </c>
      <c r="R1142" s="57" t="e">
        <f>IF(EnergyDemand__2_18[[#This Row],[Holiday]]="Y",EnergyDemand__2_18[[#This Row],[Demand]],NA())</f>
        <v>#N/A</v>
      </c>
      <c r="S1142" s="57">
        <f>IF(AND( EnergyDemand__2_18[[#This Row],[Holiday]]="N", EnergyDemand__2_18[[#This Row],[Day ]] &lt;&gt; "Saturday", EnergyDemand__2_18[[#This Row],[Day ]] &lt;&gt; "Sunday"),EnergyDemand__2_18[[#This Row],[Demand]],NA())</f>
        <v>115269.5</v>
      </c>
    </row>
    <row r="1143" spans="1:19" x14ac:dyDescent="0.3">
      <c r="A1143" s="3">
        <v>43146</v>
      </c>
      <c r="B1143" s="3" t="str">
        <f t="shared" si="17"/>
        <v>Q1-2018</v>
      </c>
      <c r="C1143" t="s">
        <v>10</v>
      </c>
      <c r="D1143">
        <v>7</v>
      </c>
      <c r="E1143" t="s">
        <v>3</v>
      </c>
      <c r="F1143">
        <v>2018</v>
      </c>
      <c r="G1143">
        <v>13.5</v>
      </c>
      <c r="H1143">
        <v>24.2</v>
      </c>
      <c r="I1143">
        <v>18.399999999999999</v>
      </c>
      <c r="J1143">
        <v>0</v>
      </c>
      <c r="K1143" t="s">
        <v>22</v>
      </c>
      <c r="L1143" t="s">
        <v>21</v>
      </c>
      <c r="M1143" s="2">
        <v>117260.245</v>
      </c>
      <c r="N1143" s="4">
        <v>83.187740950000006</v>
      </c>
      <c r="O1143" s="5">
        <f>EnergyDemand__2_18[[#This Row],[Demand]]*EnergyDemand__2_18[[#This Row],[RRP AUD$]]</f>
        <v>9754614.884793533</v>
      </c>
      <c r="P1143" s="57">
        <f>IF(EnergyDemand__2_18[[#This Row],[School Day]]="Y",EnergyDemand__2_18[[#This Row],[Demand]],NA())</f>
        <v>117260.245</v>
      </c>
      <c r="Q1143" s="57" t="e">
        <f>IF(EnergyDemand__2_18[[#This Row],[School Day]]="N",EnergyDemand__2_18[[#This Row],[Demand]],NA())</f>
        <v>#N/A</v>
      </c>
      <c r="R1143" s="57" t="e">
        <f>IF(EnergyDemand__2_18[[#This Row],[Holiday]]="Y",EnergyDemand__2_18[[#This Row],[Demand]],NA())</f>
        <v>#N/A</v>
      </c>
      <c r="S1143" s="57">
        <f>IF(AND( EnergyDemand__2_18[[#This Row],[Holiday]]="N", EnergyDemand__2_18[[#This Row],[Day ]] &lt;&gt; "Saturday", EnergyDemand__2_18[[#This Row],[Day ]] &lt;&gt; "Sunday"),EnergyDemand__2_18[[#This Row],[Demand]],NA())</f>
        <v>117260.245</v>
      </c>
    </row>
    <row r="1144" spans="1:19" x14ac:dyDescent="0.3">
      <c r="A1144" s="3">
        <v>43147</v>
      </c>
      <c r="B1144" s="3" t="str">
        <f t="shared" si="17"/>
        <v>Q1-2018</v>
      </c>
      <c r="C1144" t="s">
        <v>10</v>
      </c>
      <c r="D1144">
        <v>7</v>
      </c>
      <c r="E1144" t="s">
        <v>4</v>
      </c>
      <c r="F1144">
        <v>2018</v>
      </c>
      <c r="G1144">
        <v>15.7</v>
      </c>
      <c r="H1144">
        <v>22.2</v>
      </c>
      <c r="I1144">
        <v>24.8</v>
      </c>
      <c r="J1144">
        <v>0</v>
      </c>
      <c r="K1144" t="s">
        <v>22</v>
      </c>
      <c r="L1144" t="s">
        <v>21</v>
      </c>
      <c r="M1144" s="2">
        <v>114736.355</v>
      </c>
      <c r="N1144" s="4">
        <v>86.835346319999999</v>
      </c>
      <c r="O1144" s="5">
        <f>EnergyDemand__2_18[[#This Row],[Demand]]*EnergyDemand__2_18[[#This Row],[RRP AUD$]]</f>
        <v>9963171.1219194625</v>
      </c>
      <c r="P1144" s="57">
        <f>IF(EnergyDemand__2_18[[#This Row],[School Day]]="Y",EnergyDemand__2_18[[#This Row],[Demand]],NA())</f>
        <v>114736.355</v>
      </c>
      <c r="Q1144" s="57" t="e">
        <f>IF(EnergyDemand__2_18[[#This Row],[School Day]]="N",EnergyDemand__2_18[[#This Row],[Demand]],NA())</f>
        <v>#N/A</v>
      </c>
      <c r="R1144" s="57" t="e">
        <f>IF(EnergyDemand__2_18[[#This Row],[Holiday]]="Y",EnergyDemand__2_18[[#This Row],[Demand]],NA())</f>
        <v>#N/A</v>
      </c>
      <c r="S1144" s="57">
        <f>IF(AND( EnergyDemand__2_18[[#This Row],[Holiday]]="N", EnergyDemand__2_18[[#This Row],[Day ]] &lt;&gt; "Saturday", EnergyDemand__2_18[[#This Row],[Day ]] &lt;&gt; "Sunday"),EnergyDemand__2_18[[#This Row],[Demand]],NA())</f>
        <v>114736.355</v>
      </c>
    </row>
    <row r="1145" spans="1:19" x14ac:dyDescent="0.3">
      <c r="A1145" s="3">
        <v>43148</v>
      </c>
      <c r="B1145" s="3" t="str">
        <f t="shared" si="17"/>
        <v>Q1-2018</v>
      </c>
      <c r="C1145" t="s">
        <v>10</v>
      </c>
      <c r="D1145">
        <v>7</v>
      </c>
      <c r="E1145" t="s">
        <v>5</v>
      </c>
      <c r="F1145">
        <v>2018</v>
      </c>
      <c r="G1145">
        <v>12.4</v>
      </c>
      <c r="H1145">
        <v>25.3</v>
      </c>
      <c r="I1145">
        <v>24.1</v>
      </c>
      <c r="J1145">
        <v>0</v>
      </c>
      <c r="K1145" t="s">
        <v>22</v>
      </c>
      <c r="L1145" t="s">
        <v>21</v>
      </c>
      <c r="M1145" s="2">
        <v>105799.935</v>
      </c>
      <c r="N1145" s="4">
        <v>82.758307090000002</v>
      </c>
      <c r="O1145" s="5">
        <f>EnergyDemand__2_18[[#This Row],[Demand]]*EnergyDemand__2_18[[#This Row],[RRP AUD$]]</f>
        <v>8755823.5108320396</v>
      </c>
      <c r="P1145" s="57">
        <f>IF(EnergyDemand__2_18[[#This Row],[School Day]]="Y",EnergyDemand__2_18[[#This Row],[Demand]],NA())</f>
        <v>105799.935</v>
      </c>
      <c r="Q1145" s="57" t="e">
        <f>IF(EnergyDemand__2_18[[#This Row],[School Day]]="N",EnergyDemand__2_18[[#This Row],[Demand]],NA())</f>
        <v>#N/A</v>
      </c>
      <c r="R1145" s="57" t="e">
        <f>IF(EnergyDemand__2_18[[#This Row],[Holiday]]="Y",EnergyDemand__2_18[[#This Row],[Demand]],NA())</f>
        <v>#N/A</v>
      </c>
      <c r="S11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46" spans="1:19" x14ac:dyDescent="0.3">
      <c r="A1146" s="3">
        <v>43149</v>
      </c>
      <c r="B1146" s="3" t="str">
        <f t="shared" si="17"/>
        <v>Q1-2018</v>
      </c>
      <c r="C1146" t="s">
        <v>10</v>
      </c>
      <c r="D1146">
        <v>7</v>
      </c>
      <c r="E1146" t="s">
        <v>6</v>
      </c>
      <c r="F1146">
        <v>2018</v>
      </c>
      <c r="G1146">
        <v>13.6</v>
      </c>
      <c r="H1146">
        <v>24</v>
      </c>
      <c r="I1146">
        <v>20.5</v>
      </c>
      <c r="J1146">
        <v>0</v>
      </c>
      <c r="K1146" t="s">
        <v>22</v>
      </c>
      <c r="L1146" t="s">
        <v>21</v>
      </c>
      <c r="M1146" s="2">
        <v>105085.515</v>
      </c>
      <c r="N1146" s="4">
        <v>77.337616229999995</v>
      </c>
      <c r="O1146" s="5">
        <f>EnergyDemand__2_18[[#This Row],[Demand]]*EnergyDemand__2_18[[#This Row],[RRP AUD$]]</f>
        <v>8127063.230401908</v>
      </c>
      <c r="P1146" s="57">
        <f>IF(EnergyDemand__2_18[[#This Row],[School Day]]="Y",EnergyDemand__2_18[[#This Row],[Demand]],NA())</f>
        <v>105085.515</v>
      </c>
      <c r="Q1146" s="57" t="e">
        <f>IF(EnergyDemand__2_18[[#This Row],[School Day]]="N",EnergyDemand__2_18[[#This Row],[Demand]],NA())</f>
        <v>#N/A</v>
      </c>
      <c r="R1146" s="57" t="e">
        <f>IF(EnergyDemand__2_18[[#This Row],[Holiday]]="Y",EnergyDemand__2_18[[#This Row],[Demand]],NA())</f>
        <v>#N/A</v>
      </c>
      <c r="S11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47" spans="1:19" x14ac:dyDescent="0.3">
      <c r="A1147" s="3">
        <v>43150</v>
      </c>
      <c r="B1147" s="3" t="str">
        <f t="shared" si="17"/>
        <v>Q1-2018</v>
      </c>
      <c r="C1147" t="s">
        <v>10</v>
      </c>
      <c r="D1147">
        <v>8</v>
      </c>
      <c r="E1147" t="s">
        <v>7</v>
      </c>
      <c r="F1147">
        <v>2018</v>
      </c>
      <c r="G1147">
        <v>17.600000000000001</v>
      </c>
      <c r="H1147">
        <v>25.4</v>
      </c>
      <c r="I1147">
        <v>20.9</v>
      </c>
      <c r="J1147">
        <v>0.8</v>
      </c>
      <c r="K1147" t="s">
        <v>22</v>
      </c>
      <c r="L1147" t="s">
        <v>21</v>
      </c>
      <c r="M1147" s="2">
        <v>113116.425</v>
      </c>
      <c r="N1147" s="4">
        <v>74.677828180000006</v>
      </c>
      <c r="O1147" s="5">
        <f>EnergyDemand__2_18[[#This Row],[Demand]]*EnergyDemand__2_18[[#This Row],[RRP AUD$]]</f>
        <v>8447288.9504858572</v>
      </c>
      <c r="P1147" s="57">
        <f>IF(EnergyDemand__2_18[[#This Row],[School Day]]="Y",EnergyDemand__2_18[[#This Row],[Demand]],NA())</f>
        <v>113116.425</v>
      </c>
      <c r="Q1147" s="57" t="e">
        <f>IF(EnergyDemand__2_18[[#This Row],[School Day]]="N",EnergyDemand__2_18[[#This Row],[Demand]],NA())</f>
        <v>#N/A</v>
      </c>
      <c r="R1147" s="57" t="e">
        <f>IF(EnergyDemand__2_18[[#This Row],[Holiday]]="Y",EnergyDemand__2_18[[#This Row],[Demand]],NA())</f>
        <v>#N/A</v>
      </c>
      <c r="S1147" s="57">
        <f>IF(AND( EnergyDemand__2_18[[#This Row],[Holiday]]="N", EnergyDemand__2_18[[#This Row],[Day ]] &lt;&gt; "Saturday", EnergyDemand__2_18[[#This Row],[Day ]] &lt;&gt; "Sunday"),EnergyDemand__2_18[[#This Row],[Demand]],NA())</f>
        <v>113116.425</v>
      </c>
    </row>
    <row r="1148" spans="1:19" x14ac:dyDescent="0.3">
      <c r="A1148" s="3">
        <v>43151</v>
      </c>
      <c r="B1148" s="3" t="str">
        <f t="shared" si="17"/>
        <v>Q1-2018</v>
      </c>
      <c r="C1148" t="s">
        <v>10</v>
      </c>
      <c r="D1148">
        <v>8</v>
      </c>
      <c r="E1148" t="s">
        <v>8</v>
      </c>
      <c r="F1148">
        <v>2018</v>
      </c>
      <c r="G1148">
        <v>14.1</v>
      </c>
      <c r="H1148">
        <v>29.5</v>
      </c>
      <c r="I1148">
        <v>25.5</v>
      </c>
      <c r="J1148">
        <v>0</v>
      </c>
      <c r="K1148" t="s">
        <v>22</v>
      </c>
      <c r="L1148" t="s">
        <v>21</v>
      </c>
      <c r="M1148" s="2">
        <v>120035.38499999999</v>
      </c>
      <c r="N1148" s="4">
        <v>78.800517830000004</v>
      </c>
      <c r="O1148" s="5">
        <f>EnergyDemand__2_18[[#This Row],[Demand]]*EnergyDemand__2_18[[#This Row],[RRP AUD$]]</f>
        <v>9458850.4959234148</v>
      </c>
      <c r="P1148" s="57">
        <f>IF(EnergyDemand__2_18[[#This Row],[School Day]]="Y",EnergyDemand__2_18[[#This Row],[Demand]],NA())</f>
        <v>120035.38499999999</v>
      </c>
      <c r="Q1148" s="57" t="e">
        <f>IF(EnergyDemand__2_18[[#This Row],[School Day]]="N",EnergyDemand__2_18[[#This Row],[Demand]],NA())</f>
        <v>#N/A</v>
      </c>
      <c r="R1148" s="57" t="e">
        <f>IF(EnergyDemand__2_18[[#This Row],[Holiday]]="Y",EnergyDemand__2_18[[#This Row],[Demand]],NA())</f>
        <v>#N/A</v>
      </c>
      <c r="S1148" s="57">
        <f>IF(AND( EnergyDemand__2_18[[#This Row],[Holiday]]="N", EnergyDemand__2_18[[#This Row],[Day ]] &lt;&gt; "Saturday", EnergyDemand__2_18[[#This Row],[Day ]] &lt;&gt; "Sunday"),EnergyDemand__2_18[[#This Row],[Demand]],NA())</f>
        <v>120035.38499999999</v>
      </c>
    </row>
    <row r="1149" spans="1:19" x14ac:dyDescent="0.3">
      <c r="A1149" s="3">
        <v>43152</v>
      </c>
      <c r="B1149" s="3" t="str">
        <f t="shared" si="17"/>
        <v>Q1-2018</v>
      </c>
      <c r="C1149" t="s">
        <v>10</v>
      </c>
      <c r="D1149">
        <v>8</v>
      </c>
      <c r="E1149" t="s">
        <v>9</v>
      </c>
      <c r="F1149">
        <v>2018</v>
      </c>
      <c r="G1149">
        <v>16</v>
      </c>
      <c r="H1149">
        <v>29.3</v>
      </c>
      <c r="I1149">
        <v>16</v>
      </c>
      <c r="J1149">
        <v>0</v>
      </c>
      <c r="K1149" t="s">
        <v>22</v>
      </c>
      <c r="L1149" t="s">
        <v>21</v>
      </c>
      <c r="M1149" s="2">
        <v>124481.41499999999</v>
      </c>
      <c r="N1149" s="4">
        <v>84.555739439999996</v>
      </c>
      <c r="O1149" s="5">
        <f>EnergyDemand__2_18[[#This Row],[Demand]]*EnergyDemand__2_18[[#This Row],[RRP AUD$]]</f>
        <v>10525618.091862507</v>
      </c>
      <c r="P1149" s="57">
        <f>IF(EnergyDemand__2_18[[#This Row],[School Day]]="Y",EnergyDemand__2_18[[#This Row],[Demand]],NA())</f>
        <v>124481.41499999999</v>
      </c>
      <c r="Q1149" s="57" t="e">
        <f>IF(EnergyDemand__2_18[[#This Row],[School Day]]="N",EnergyDemand__2_18[[#This Row],[Demand]],NA())</f>
        <v>#N/A</v>
      </c>
      <c r="R1149" s="57" t="e">
        <f>IF(EnergyDemand__2_18[[#This Row],[Holiday]]="Y",EnergyDemand__2_18[[#This Row],[Demand]],NA())</f>
        <v>#N/A</v>
      </c>
      <c r="S1149" s="57">
        <f>IF(AND( EnergyDemand__2_18[[#This Row],[Holiday]]="N", EnergyDemand__2_18[[#This Row],[Day ]] &lt;&gt; "Saturday", EnergyDemand__2_18[[#This Row],[Day ]] &lt;&gt; "Sunday"),EnergyDemand__2_18[[#This Row],[Demand]],NA())</f>
        <v>124481.41499999999</v>
      </c>
    </row>
    <row r="1150" spans="1:19" x14ac:dyDescent="0.3">
      <c r="A1150" s="3">
        <v>43153</v>
      </c>
      <c r="B1150" s="3" t="str">
        <f t="shared" si="17"/>
        <v>Q1-2018</v>
      </c>
      <c r="C1150" t="s">
        <v>10</v>
      </c>
      <c r="D1150">
        <v>8</v>
      </c>
      <c r="E1150" t="s">
        <v>3</v>
      </c>
      <c r="F1150">
        <v>2018</v>
      </c>
      <c r="G1150">
        <v>20.3</v>
      </c>
      <c r="H1150">
        <v>31</v>
      </c>
      <c r="I1150">
        <v>16.8</v>
      </c>
      <c r="J1150">
        <v>0</v>
      </c>
      <c r="K1150" t="s">
        <v>22</v>
      </c>
      <c r="L1150" t="s">
        <v>21</v>
      </c>
      <c r="M1150" s="2">
        <v>133607.065</v>
      </c>
      <c r="N1150" s="4">
        <v>88.847838789999997</v>
      </c>
      <c r="O1150" s="5">
        <f>EnergyDemand__2_18[[#This Row],[Demand]]*EnergyDemand__2_18[[#This Row],[RRP AUD$]]</f>
        <v>11870698.972325051</v>
      </c>
      <c r="P1150" s="57">
        <f>IF(EnergyDemand__2_18[[#This Row],[School Day]]="Y",EnergyDemand__2_18[[#This Row],[Demand]],NA())</f>
        <v>133607.065</v>
      </c>
      <c r="Q1150" s="57" t="e">
        <f>IF(EnergyDemand__2_18[[#This Row],[School Day]]="N",EnergyDemand__2_18[[#This Row],[Demand]],NA())</f>
        <v>#N/A</v>
      </c>
      <c r="R1150" s="57" t="e">
        <f>IF(EnergyDemand__2_18[[#This Row],[Holiday]]="Y",EnergyDemand__2_18[[#This Row],[Demand]],NA())</f>
        <v>#N/A</v>
      </c>
      <c r="S1150" s="57">
        <f>IF(AND( EnergyDemand__2_18[[#This Row],[Holiday]]="N", EnergyDemand__2_18[[#This Row],[Day ]] &lt;&gt; "Saturday", EnergyDemand__2_18[[#This Row],[Day ]] &lt;&gt; "Sunday"),EnergyDemand__2_18[[#This Row],[Demand]],NA())</f>
        <v>133607.065</v>
      </c>
    </row>
    <row r="1151" spans="1:19" x14ac:dyDescent="0.3">
      <c r="A1151" s="3">
        <v>43154</v>
      </c>
      <c r="B1151" s="3" t="str">
        <f t="shared" si="17"/>
        <v>Q1-2018</v>
      </c>
      <c r="C1151" t="s">
        <v>10</v>
      </c>
      <c r="D1151">
        <v>8</v>
      </c>
      <c r="E1151" t="s">
        <v>4</v>
      </c>
      <c r="F1151">
        <v>2018</v>
      </c>
      <c r="G1151">
        <v>21.2</v>
      </c>
      <c r="H1151">
        <v>33.5</v>
      </c>
      <c r="I1151">
        <v>13.4</v>
      </c>
      <c r="J1151">
        <v>0.2</v>
      </c>
      <c r="K1151" t="s">
        <v>22</v>
      </c>
      <c r="L1151" t="s">
        <v>21</v>
      </c>
      <c r="M1151" s="2">
        <v>136328.345</v>
      </c>
      <c r="N1151" s="4">
        <v>85.713196379999999</v>
      </c>
      <c r="O1151" s="5">
        <f>EnergyDemand__2_18[[#This Row],[Demand]]*EnergyDemand__2_18[[#This Row],[RRP AUD$]]</f>
        <v>11685138.207145391</v>
      </c>
      <c r="P1151" s="57">
        <f>IF(EnergyDemand__2_18[[#This Row],[School Day]]="Y",EnergyDemand__2_18[[#This Row],[Demand]],NA())</f>
        <v>136328.345</v>
      </c>
      <c r="Q1151" s="57" t="e">
        <f>IF(EnergyDemand__2_18[[#This Row],[School Day]]="N",EnergyDemand__2_18[[#This Row],[Demand]],NA())</f>
        <v>#N/A</v>
      </c>
      <c r="R1151" s="57" t="e">
        <f>IF(EnergyDemand__2_18[[#This Row],[Holiday]]="Y",EnergyDemand__2_18[[#This Row],[Demand]],NA())</f>
        <v>#N/A</v>
      </c>
      <c r="S1151" s="57">
        <f>IF(AND( EnergyDemand__2_18[[#This Row],[Holiday]]="N", EnergyDemand__2_18[[#This Row],[Day ]] &lt;&gt; "Saturday", EnergyDemand__2_18[[#This Row],[Day ]] &lt;&gt; "Sunday"),EnergyDemand__2_18[[#This Row],[Demand]],NA())</f>
        <v>136328.345</v>
      </c>
    </row>
    <row r="1152" spans="1:19" x14ac:dyDescent="0.3">
      <c r="A1152" s="3">
        <v>43155</v>
      </c>
      <c r="B1152" s="3" t="str">
        <f t="shared" si="17"/>
        <v>Q1-2018</v>
      </c>
      <c r="C1152" t="s">
        <v>10</v>
      </c>
      <c r="D1152">
        <v>8</v>
      </c>
      <c r="E1152" t="s">
        <v>5</v>
      </c>
      <c r="F1152">
        <v>2018</v>
      </c>
      <c r="G1152">
        <v>22.7</v>
      </c>
      <c r="H1152">
        <v>31.6</v>
      </c>
      <c r="I1152">
        <v>4.8</v>
      </c>
      <c r="J1152">
        <v>0.4</v>
      </c>
      <c r="K1152" t="s">
        <v>22</v>
      </c>
      <c r="L1152" t="s">
        <v>21</v>
      </c>
      <c r="M1152" s="2">
        <v>119226.435</v>
      </c>
      <c r="N1152" s="4">
        <v>75.07065351</v>
      </c>
      <c r="O1152" s="5">
        <f>EnergyDemand__2_18[[#This Row],[Demand]]*EnergyDemand__2_18[[#This Row],[RRP AUD$]]</f>
        <v>8950406.3911175374</v>
      </c>
      <c r="P1152" s="57">
        <f>IF(EnergyDemand__2_18[[#This Row],[School Day]]="Y",EnergyDemand__2_18[[#This Row],[Demand]],NA())</f>
        <v>119226.435</v>
      </c>
      <c r="Q1152" s="57" t="e">
        <f>IF(EnergyDemand__2_18[[#This Row],[School Day]]="N",EnergyDemand__2_18[[#This Row],[Demand]],NA())</f>
        <v>#N/A</v>
      </c>
      <c r="R1152" s="57" t="e">
        <f>IF(EnergyDemand__2_18[[#This Row],[Holiday]]="Y",EnergyDemand__2_18[[#This Row],[Demand]],NA())</f>
        <v>#N/A</v>
      </c>
      <c r="S11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53" spans="1:19" x14ac:dyDescent="0.3">
      <c r="A1153" s="3">
        <v>43156</v>
      </c>
      <c r="B1153" s="3" t="str">
        <f t="shared" si="17"/>
        <v>Q1-2018</v>
      </c>
      <c r="C1153" t="s">
        <v>10</v>
      </c>
      <c r="D1153">
        <v>8</v>
      </c>
      <c r="E1153" t="s">
        <v>6</v>
      </c>
      <c r="F1153">
        <v>2018</v>
      </c>
      <c r="G1153">
        <v>16.2</v>
      </c>
      <c r="H1153">
        <v>19.8</v>
      </c>
      <c r="I1153">
        <v>10</v>
      </c>
      <c r="J1153">
        <v>0</v>
      </c>
      <c r="K1153" t="s">
        <v>22</v>
      </c>
      <c r="L1153" t="s">
        <v>21</v>
      </c>
      <c r="M1153" s="2">
        <v>96305.07</v>
      </c>
      <c r="N1153" s="4">
        <v>55.999394809999998</v>
      </c>
      <c r="O1153" s="5">
        <f>EnergyDemand__2_18[[#This Row],[Demand]]*EnergyDemand__2_18[[#This Row],[RRP AUD$]]</f>
        <v>5393025.637134687</v>
      </c>
      <c r="P1153" s="57">
        <f>IF(EnergyDemand__2_18[[#This Row],[School Day]]="Y",EnergyDemand__2_18[[#This Row],[Demand]],NA())</f>
        <v>96305.07</v>
      </c>
      <c r="Q1153" s="57" t="e">
        <f>IF(EnergyDemand__2_18[[#This Row],[School Day]]="N",EnergyDemand__2_18[[#This Row],[Demand]],NA())</f>
        <v>#N/A</v>
      </c>
      <c r="R1153" s="57" t="e">
        <f>IF(EnergyDemand__2_18[[#This Row],[Holiday]]="Y",EnergyDemand__2_18[[#This Row],[Demand]],NA())</f>
        <v>#N/A</v>
      </c>
      <c r="S11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54" spans="1:19" x14ac:dyDescent="0.3">
      <c r="A1154" s="3">
        <v>43157</v>
      </c>
      <c r="B1154" s="3" t="str">
        <f t="shared" ref="B1154:B1217" si="18">"Q" &amp;INT((MONTH(A1154)+2)/3) &amp; "-" &amp; YEAR(A1154)</f>
        <v>Q1-2018</v>
      </c>
      <c r="C1154" t="s">
        <v>10</v>
      </c>
      <c r="D1154">
        <v>9</v>
      </c>
      <c r="E1154" t="s">
        <v>7</v>
      </c>
      <c r="F1154">
        <v>2018</v>
      </c>
      <c r="G1154">
        <v>14.3</v>
      </c>
      <c r="H1154">
        <v>26.5</v>
      </c>
      <c r="I1154">
        <v>24.3</v>
      </c>
      <c r="J1154">
        <v>0</v>
      </c>
      <c r="K1154" t="s">
        <v>22</v>
      </c>
      <c r="L1154" t="s">
        <v>21</v>
      </c>
      <c r="M1154" s="2">
        <v>117952.36500000001</v>
      </c>
      <c r="N1154" s="4">
        <v>76.805514340000002</v>
      </c>
      <c r="O1154" s="5">
        <f>EnergyDemand__2_18[[#This Row],[Demand]]*EnergyDemand__2_18[[#This Row],[RRP AUD$]]</f>
        <v>9059392.0614444148</v>
      </c>
      <c r="P1154" s="57">
        <f>IF(EnergyDemand__2_18[[#This Row],[School Day]]="Y",EnergyDemand__2_18[[#This Row],[Demand]],NA())</f>
        <v>117952.36500000001</v>
      </c>
      <c r="Q1154" s="57" t="e">
        <f>IF(EnergyDemand__2_18[[#This Row],[School Day]]="N",EnergyDemand__2_18[[#This Row],[Demand]],NA())</f>
        <v>#N/A</v>
      </c>
      <c r="R1154" s="57" t="e">
        <f>IF(EnergyDemand__2_18[[#This Row],[Holiday]]="Y",EnergyDemand__2_18[[#This Row],[Demand]],NA())</f>
        <v>#N/A</v>
      </c>
      <c r="S1154" s="57">
        <f>IF(AND( EnergyDemand__2_18[[#This Row],[Holiday]]="N", EnergyDemand__2_18[[#This Row],[Day ]] &lt;&gt; "Saturday", EnergyDemand__2_18[[#This Row],[Day ]] &lt;&gt; "Sunday"),EnergyDemand__2_18[[#This Row],[Demand]],NA())</f>
        <v>117952.36500000001</v>
      </c>
    </row>
    <row r="1155" spans="1:19" x14ac:dyDescent="0.3">
      <c r="A1155" s="3">
        <v>43158</v>
      </c>
      <c r="B1155" s="3" t="str">
        <f t="shared" si="18"/>
        <v>Q1-2018</v>
      </c>
      <c r="C1155" t="s">
        <v>10</v>
      </c>
      <c r="D1155">
        <v>9</v>
      </c>
      <c r="E1155" t="s">
        <v>8</v>
      </c>
      <c r="F1155">
        <v>2018</v>
      </c>
      <c r="G1155">
        <v>14.9</v>
      </c>
      <c r="H1155">
        <v>31.3</v>
      </c>
      <c r="I1155">
        <v>24</v>
      </c>
      <c r="J1155">
        <v>0</v>
      </c>
      <c r="K1155" t="s">
        <v>22</v>
      </c>
      <c r="L1155" t="s">
        <v>21</v>
      </c>
      <c r="M1155" s="2">
        <v>127894.285</v>
      </c>
      <c r="N1155" s="4">
        <v>73.635400590000003</v>
      </c>
      <c r="O1155" s="5">
        <f>EnergyDemand__2_18[[#This Row],[Demand]]*EnergyDemand__2_18[[#This Row],[RRP AUD$]]</f>
        <v>9417546.9091466293</v>
      </c>
      <c r="P1155" s="57">
        <f>IF(EnergyDemand__2_18[[#This Row],[School Day]]="Y",EnergyDemand__2_18[[#This Row],[Demand]],NA())</f>
        <v>127894.285</v>
      </c>
      <c r="Q1155" s="57" t="e">
        <f>IF(EnergyDemand__2_18[[#This Row],[School Day]]="N",EnergyDemand__2_18[[#This Row],[Demand]],NA())</f>
        <v>#N/A</v>
      </c>
      <c r="R1155" s="57" t="e">
        <f>IF(EnergyDemand__2_18[[#This Row],[Holiday]]="Y",EnergyDemand__2_18[[#This Row],[Demand]],NA())</f>
        <v>#N/A</v>
      </c>
      <c r="S1155" s="57">
        <f>IF(AND( EnergyDemand__2_18[[#This Row],[Holiday]]="N", EnergyDemand__2_18[[#This Row],[Day ]] &lt;&gt; "Saturday", EnergyDemand__2_18[[#This Row],[Day ]] &lt;&gt; "Sunday"),EnergyDemand__2_18[[#This Row],[Demand]],NA())</f>
        <v>127894.285</v>
      </c>
    </row>
    <row r="1156" spans="1:19" x14ac:dyDescent="0.3">
      <c r="A1156" s="3">
        <v>43159</v>
      </c>
      <c r="B1156" s="3" t="str">
        <f t="shared" si="18"/>
        <v>Q1-2018</v>
      </c>
      <c r="C1156" t="s">
        <v>10</v>
      </c>
      <c r="D1156">
        <v>9</v>
      </c>
      <c r="E1156" t="s">
        <v>9</v>
      </c>
      <c r="F1156">
        <v>2018</v>
      </c>
      <c r="G1156">
        <v>20</v>
      </c>
      <c r="H1156">
        <v>30.9</v>
      </c>
      <c r="I1156">
        <v>19.600000000000001</v>
      </c>
      <c r="J1156">
        <v>0</v>
      </c>
      <c r="K1156" t="s">
        <v>22</v>
      </c>
      <c r="L1156" t="s">
        <v>21</v>
      </c>
      <c r="M1156" s="2">
        <v>123400.17</v>
      </c>
      <c r="N1156" s="4">
        <v>69.092841730000004</v>
      </c>
      <c r="O1156" s="5">
        <f>EnergyDemand__2_18[[#This Row],[Demand]]*EnergyDemand__2_18[[#This Row],[RRP AUD$]]</f>
        <v>8526068.4152650945</v>
      </c>
      <c r="P1156" s="57">
        <f>IF(EnergyDemand__2_18[[#This Row],[School Day]]="Y",EnergyDemand__2_18[[#This Row],[Demand]],NA())</f>
        <v>123400.17</v>
      </c>
      <c r="Q1156" s="57" t="e">
        <f>IF(EnergyDemand__2_18[[#This Row],[School Day]]="N",EnergyDemand__2_18[[#This Row],[Demand]],NA())</f>
        <v>#N/A</v>
      </c>
      <c r="R1156" s="57" t="e">
        <f>IF(EnergyDemand__2_18[[#This Row],[Holiday]]="Y",EnergyDemand__2_18[[#This Row],[Demand]],NA())</f>
        <v>#N/A</v>
      </c>
      <c r="S1156" s="57">
        <f>IF(AND( EnergyDemand__2_18[[#This Row],[Holiday]]="N", EnergyDemand__2_18[[#This Row],[Day ]] &lt;&gt; "Saturday", EnergyDemand__2_18[[#This Row],[Day ]] &lt;&gt; "Sunday"),EnergyDemand__2_18[[#This Row],[Demand]],NA())</f>
        <v>123400.17</v>
      </c>
    </row>
    <row r="1157" spans="1:19" x14ac:dyDescent="0.3">
      <c r="A1157" s="3">
        <v>43160</v>
      </c>
      <c r="B1157" s="3" t="str">
        <f t="shared" si="18"/>
        <v>Q1-2018</v>
      </c>
      <c r="C1157" t="s">
        <v>11</v>
      </c>
      <c r="D1157">
        <v>9</v>
      </c>
      <c r="E1157" t="s">
        <v>3</v>
      </c>
      <c r="F1157">
        <v>2018</v>
      </c>
      <c r="G1157">
        <v>16.2</v>
      </c>
      <c r="H1157">
        <v>20.5</v>
      </c>
      <c r="I1157">
        <v>17.7</v>
      </c>
      <c r="J1157">
        <v>0.8</v>
      </c>
      <c r="K1157" t="s">
        <v>22</v>
      </c>
      <c r="L1157" t="s">
        <v>21</v>
      </c>
      <c r="M1157" s="2">
        <v>117346.26</v>
      </c>
      <c r="N1157" s="4">
        <v>78.60161635</v>
      </c>
      <c r="O1157" s="5">
        <f>EnergyDemand__2_18[[#This Row],[Demand]]*EnergyDemand__2_18[[#This Row],[RRP AUD$]]</f>
        <v>9223605.7086273506</v>
      </c>
      <c r="P1157" s="57">
        <f>IF(EnergyDemand__2_18[[#This Row],[School Day]]="Y",EnergyDemand__2_18[[#This Row],[Demand]],NA())</f>
        <v>117346.26</v>
      </c>
      <c r="Q1157" s="57" t="e">
        <f>IF(EnergyDemand__2_18[[#This Row],[School Day]]="N",EnergyDemand__2_18[[#This Row],[Demand]],NA())</f>
        <v>#N/A</v>
      </c>
      <c r="R1157" s="57" t="e">
        <f>IF(EnergyDemand__2_18[[#This Row],[Holiday]]="Y",EnergyDemand__2_18[[#This Row],[Demand]],NA())</f>
        <v>#N/A</v>
      </c>
      <c r="S1157" s="57">
        <f>IF(AND( EnergyDemand__2_18[[#This Row],[Holiday]]="N", EnergyDemand__2_18[[#This Row],[Day ]] &lt;&gt; "Saturday", EnergyDemand__2_18[[#This Row],[Day ]] &lt;&gt; "Sunday"),EnergyDemand__2_18[[#This Row],[Demand]],NA())</f>
        <v>117346.26</v>
      </c>
    </row>
    <row r="1158" spans="1:19" x14ac:dyDescent="0.3">
      <c r="A1158" s="3">
        <v>43161</v>
      </c>
      <c r="B1158" s="3" t="str">
        <f t="shared" si="18"/>
        <v>Q1-2018</v>
      </c>
      <c r="C1158" t="s">
        <v>11</v>
      </c>
      <c r="D1158">
        <v>9</v>
      </c>
      <c r="E1158" t="s">
        <v>4</v>
      </c>
      <c r="F1158">
        <v>2018</v>
      </c>
      <c r="G1158">
        <v>14.5</v>
      </c>
      <c r="H1158">
        <v>22.8</v>
      </c>
      <c r="I1158">
        <v>19.600000000000001</v>
      </c>
      <c r="J1158">
        <v>0.4</v>
      </c>
      <c r="K1158" t="s">
        <v>22</v>
      </c>
      <c r="L1158" t="s">
        <v>21</v>
      </c>
      <c r="M1158" s="2">
        <v>119960.33</v>
      </c>
      <c r="N1158" s="4">
        <v>91.866531140000006</v>
      </c>
      <c r="O1158" s="5">
        <f>EnergyDemand__2_18[[#This Row],[Demand]]*EnergyDemand__2_18[[#This Row],[RRP AUD$]]</f>
        <v>11020339.391509676</v>
      </c>
      <c r="P1158" s="57">
        <f>IF(EnergyDemand__2_18[[#This Row],[School Day]]="Y",EnergyDemand__2_18[[#This Row],[Demand]],NA())</f>
        <v>119960.33</v>
      </c>
      <c r="Q1158" s="57" t="e">
        <f>IF(EnergyDemand__2_18[[#This Row],[School Day]]="N",EnergyDemand__2_18[[#This Row],[Demand]],NA())</f>
        <v>#N/A</v>
      </c>
      <c r="R1158" s="57" t="e">
        <f>IF(EnergyDemand__2_18[[#This Row],[Holiday]]="Y",EnergyDemand__2_18[[#This Row],[Demand]],NA())</f>
        <v>#N/A</v>
      </c>
      <c r="S1158" s="57">
        <f>IF(AND( EnergyDemand__2_18[[#This Row],[Holiday]]="N", EnergyDemand__2_18[[#This Row],[Day ]] &lt;&gt; "Saturday", EnergyDemand__2_18[[#This Row],[Day ]] &lt;&gt; "Sunday"),EnergyDemand__2_18[[#This Row],[Demand]],NA())</f>
        <v>119960.33</v>
      </c>
    </row>
    <row r="1159" spans="1:19" x14ac:dyDescent="0.3">
      <c r="A1159" s="3">
        <v>43162</v>
      </c>
      <c r="B1159" s="3" t="str">
        <f t="shared" si="18"/>
        <v>Q1-2018</v>
      </c>
      <c r="C1159" t="s">
        <v>11</v>
      </c>
      <c r="D1159">
        <v>9</v>
      </c>
      <c r="E1159" t="s">
        <v>5</v>
      </c>
      <c r="F1159">
        <v>2018</v>
      </c>
      <c r="G1159">
        <v>13.9</v>
      </c>
      <c r="H1159">
        <v>32.700000000000003</v>
      </c>
      <c r="I1159">
        <v>21.8</v>
      </c>
      <c r="J1159">
        <v>0</v>
      </c>
      <c r="K1159" t="s">
        <v>22</v>
      </c>
      <c r="L1159" t="s">
        <v>21</v>
      </c>
      <c r="M1159" s="2">
        <v>111096.30499999999</v>
      </c>
      <c r="N1159" s="4">
        <v>80.624052259999999</v>
      </c>
      <c r="O1159" s="5">
        <f>EnergyDemand__2_18[[#This Row],[Demand]]*EnergyDemand__2_18[[#This Row],[RRP AUD$]]</f>
        <v>8957034.3002128992</v>
      </c>
      <c r="P1159" s="57">
        <f>IF(EnergyDemand__2_18[[#This Row],[School Day]]="Y",EnergyDemand__2_18[[#This Row],[Demand]],NA())</f>
        <v>111096.30499999999</v>
      </c>
      <c r="Q1159" s="57" t="e">
        <f>IF(EnergyDemand__2_18[[#This Row],[School Day]]="N",EnergyDemand__2_18[[#This Row],[Demand]],NA())</f>
        <v>#N/A</v>
      </c>
      <c r="R1159" s="57" t="e">
        <f>IF(EnergyDemand__2_18[[#This Row],[Holiday]]="Y",EnergyDemand__2_18[[#This Row],[Demand]],NA())</f>
        <v>#N/A</v>
      </c>
      <c r="S11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60" spans="1:19" x14ac:dyDescent="0.3">
      <c r="A1160" s="3">
        <v>43163</v>
      </c>
      <c r="B1160" s="3" t="str">
        <f t="shared" si="18"/>
        <v>Q1-2018</v>
      </c>
      <c r="C1160" t="s">
        <v>11</v>
      </c>
      <c r="D1160">
        <v>9</v>
      </c>
      <c r="E1160" t="s">
        <v>6</v>
      </c>
      <c r="F1160">
        <v>2018</v>
      </c>
      <c r="G1160">
        <v>15.8</v>
      </c>
      <c r="H1160">
        <v>21</v>
      </c>
      <c r="I1160">
        <v>22.2</v>
      </c>
      <c r="J1160">
        <v>0</v>
      </c>
      <c r="K1160" t="s">
        <v>22</v>
      </c>
      <c r="L1160" t="s">
        <v>21</v>
      </c>
      <c r="M1160" s="2">
        <v>101334.2</v>
      </c>
      <c r="N1160" s="4">
        <v>72.599066879999995</v>
      </c>
      <c r="O1160" s="5">
        <f>EnergyDemand__2_18[[#This Row],[Demand]]*EnergyDemand__2_18[[#This Row],[RRP AUD$]]</f>
        <v>7356768.3630312951</v>
      </c>
      <c r="P1160" s="57">
        <f>IF(EnergyDemand__2_18[[#This Row],[School Day]]="Y",EnergyDemand__2_18[[#This Row],[Demand]],NA())</f>
        <v>101334.2</v>
      </c>
      <c r="Q1160" s="57" t="e">
        <f>IF(EnergyDemand__2_18[[#This Row],[School Day]]="N",EnergyDemand__2_18[[#This Row],[Demand]],NA())</f>
        <v>#N/A</v>
      </c>
      <c r="R1160" s="57" t="e">
        <f>IF(EnergyDemand__2_18[[#This Row],[Holiday]]="Y",EnergyDemand__2_18[[#This Row],[Demand]],NA())</f>
        <v>#N/A</v>
      </c>
      <c r="S11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61" spans="1:19" x14ac:dyDescent="0.3">
      <c r="A1161" s="3">
        <v>43164</v>
      </c>
      <c r="B1161" s="3" t="str">
        <f t="shared" si="18"/>
        <v>Q1-2018</v>
      </c>
      <c r="C1161" t="s">
        <v>11</v>
      </c>
      <c r="D1161">
        <v>10</v>
      </c>
      <c r="E1161" t="s">
        <v>7</v>
      </c>
      <c r="F1161">
        <v>2018</v>
      </c>
      <c r="G1161">
        <v>14.9</v>
      </c>
      <c r="H1161">
        <v>21.1</v>
      </c>
      <c r="I1161">
        <v>16.600000000000001</v>
      </c>
      <c r="J1161">
        <v>0</v>
      </c>
      <c r="K1161" t="s">
        <v>22</v>
      </c>
      <c r="L1161" t="s">
        <v>21</v>
      </c>
      <c r="M1161" s="2">
        <v>112527.285</v>
      </c>
      <c r="N1161" s="4">
        <v>70.615557719999998</v>
      </c>
      <c r="O1161" s="5">
        <f>EnergyDemand__2_18[[#This Row],[Demand]]*EnergyDemand__2_18[[#This Row],[RRP AUD$]]</f>
        <v>7946176.9889923902</v>
      </c>
      <c r="P1161" s="57">
        <f>IF(EnergyDemand__2_18[[#This Row],[School Day]]="Y",EnergyDemand__2_18[[#This Row],[Demand]],NA())</f>
        <v>112527.285</v>
      </c>
      <c r="Q1161" s="57" t="e">
        <f>IF(EnergyDemand__2_18[[#This Row],[School Day]]="N",EnergyDemand__2_18[[#This Row],[Demand]],NA())</f>
        <v>#N/A</v>
      </c>
      <c r="R1161" s="57" t="e">
        <f>IF(EnergyDemand__2_18[[#This Row],[Holiday]]="Y",EnergyDemand__2_18[[#This Row],[Demand]],NA())</f>
        <v>#N/A</v>
      </c>
      <c r="S1161" s="57">
        <f>IF(AND( EnergyDemand__2_18[[#This Row],[Holiday]]="N", EnergyDemand__2_18[[#This Row],[Day ]] &lt;&gt; "Saturday", EnergyDemand__2_18[[#This Row],[Day ]] &lt;&gt; "Sunday"),EnergyDemand__2_18[[#This Row],[Demand]],NA())</f>
        <v>112527.285</v>
      </c>
    </row>
    <row r="1162" spans="1:19" x14ac:dyDescent="0.3">
      <c r="A1162" s="3">
        <v>43165</v>
      </c>
      <c r="B1162" s="3" t="str">
        <f t="shared" si="18"/>
        <v>Q1-2018</v>
      </c>
      <c r="C1162" t="s">
        <v>11</v>
      </c>
      <c r="D1162">
        <v>10</v>
      </c>
      <c r="E1162" t="s">
        <v>8</v>
      </c>
      <c r="F1162">
        <v>2018</v>
      </c>
      <c r="G1162">
        <v>12.5</v>
      </c>
      <c r="H1162">
        <v>27.6</v>
      </c>
      <c r="I1162">
        <v>22.6</v>
      </c>
      <c r="J1162">
        <v>0</v>
      </c>
      <c r="K1162" t="s">
        <v>22</v>
      </c>
      <c r="L1162" t="s">
        <v>21</v>
      </c>
      <c r="M1162" s="2">
        <v>113850.81</v>
      </c>
      <c r="N1162" s="4">
        <v>61.354685359999998</v>
      </c>
      <c r="O1162" s="5">
        <f>EnergyDemand__2_18[[#This Row],[Demand]]*EnergyDemand__2_18[[#This Row],[RRP AUD$]]</f>
        <v>6985280.6255311416</v>
      </c>
      <c r="P1162" s="57">
        <f>IF(EnergyDemand__2_18[[#This Row],[School Day]]="Y",EnergyDemand__2_18[[#This Row],[Demand]],NA())</f>
        <v>113850.81</v>
      </c>
      <c r="Q1162" s="57" t="e">
        <f>IF(EnergyDemand__2_18[[#This Row],[School Day]]="N",EnergyDemand__2_18[[#This Row],[Demand]],NA())</f>
        <v>#N/A</v>
      </c>
      <c r="R1162" s="57" t="e">
        <f>IF(EnergyDemand__2_18[[#This Row],[Holiday]]="Y",EnergyDemand__2_18[[#This Row],[Demand]],NA())</f>
        <v>#N/A</v>
      </c>
      <c r="S1162" s="57">
        <f>IF(AND( EnergyDemand__2_18[[#This Row],[Holiday]]="N", EnergyDemand__2_18[[#This Row],[Day ]] &lt;&gt; "Saturday", EnergyDemand__2_18[[#This Row],[Day ]] &lt;&gt; "Sunday"),EnergyDemand__2_18[[#This Row],[Demand]],NA())</f>
        <v>113850.81</v>
      </c>
    </row>
    <row r="1163" spans="1:19" x14ac:dyDescent="0.3">
      <c r="A1163" s="3">
        <v>43166</v>
      </c>
      <c r="B1163" s="3" t="str">
        <f t="shared" si="18"/>
        <v>Q1-2018</v>
      </c>
      <c r="C1163" t="s">
        <v>11</v>
      </c>
      <c r="D1163">
        <v>10</v>
      </c>
      <c r="E1163" t="s">
        <v>9</v>
      </c>
      <c r="F1163">
        <v>2018</v>
      </c>
      <c r="G1163">
        <v>14.4</v>
      </c>
      <c r="H1163">
        <v>28.5</v>
      </c>
      <c r="I1163">
        <v>22.4</v>
      </c>
      <c r="J1163">
        <v>0</v>
      </c>
      <c r="K1163" t="s">
        <v>22</v>
      </c>
      <c r="L1163" t="s">
        <v>21</v>
      </c>
      <c r="M1163" s="2">
        <v>122717.5</v>
      </c>
      <c r="N1163" s="4">
        <v>73.26754588</v>
      </c>
      <c r="O1163" s="5">
        <f>EnergyDemand__2_18[[#This Row],[Demand]]*EnergyDemand__2_18[[#This Row],[RRP AUD$]]</f>
        <v>8991210.0615289006</v>
      </c>
      <c r="P1163" s="57">
        <f>IF(EnergyDemand__2_18[[#This Row],[School Day]]="Y",EnergyDemand__2_18[[#This Row],[Demand]],NA())</f>
        <v>122717.5</v>
      </c>
      <c r="Q1163" s="57" t="e">
        <f>IF(EnergyDemand__2_18[[#This Row],[School Day]]="N",EnergyDemand__2_18[[#This Row],[Demand]],NA())</f>
        <v>#N/A</v>
      </c>
      <c r="R1163" s="57" t="e">
        <f>IF(EnergyDemand__2_18[[#This Row],[Holiday]]="Y",EnergyDemand__2_18[[#This Row],[Demand]],NA())</f>
        <v>#N/A</v>
      </c>
      <c r="S1163" s="57">
        <f>IF(AND( EnergyDemand__2_18[[#This Row],[Holiday]]="N", EnergyDemand__2_18[[#This Row],[Day ]] &lt;&gt; "Saturday", EnergyDemand__2_18[[#This Row],[Day ]] &lt;&gt; "Sunday"),EnergyDemand__2_18[[#This Row],[Demand]],NA())</f>
        <v>122717.5</v>
      </c>
    </row>
    <row r="1164" spans="1:19" x14ac:dyDescent="0.3">
      <c r="A1164" s="3">
        <v>43167</v>
      </c>
      <c r="B1164" s="3" t="str">
        <f t="shared" si="18"/>
        <v>Q1-2018</v>
      </c>
      <c r="C1164" t="s">
        <v>11</v>
      </c>
      <c r="D1164">
        <v>10</v>
      </c>
      <c r="E1164" t="s">
        <v>3</v>
      </c>
      <c r="F1164">
        <v>2018</v>
      </c>
      <c r="G1164">
        <v>14.9</v>
      </c>
      <c r="H1164">
        <v>30.5</v>
      </c>
      <c r="I1164">
        <v>22.1</v>
      </c>
      <c r="J1164">
        <v>0</v>
      </c>
      <c r="K1164" t="s">
        <v>22</v>
      </c>
      <c r="L1164" t="s">
        <v>21</v>
      </c>
      <c r="M1164" s="2">
        <v>128732.59</v>
      </c>
      <c r="N1164" s="4">
        <v>94.574270459999994</v>
      </c>
      <c r="O1164" s="5">
        <f>EnergyDemand__2_18[[#This Row],[Demand]]*EnergyDemand__2_18[[#This Row],[RRP AUD$]]</f>
        <v>12174790.783676291</v>
      </c>
      <c r="P1164" s="57">
        <f>IF(EnergyDemand__2_18[[#This Row],[School Day]]="Y",EnergyDemand__2_18[[#This Row],[Demand]],NA())</f>
        <v>128732.59</v>
      </c>
      <c r="Q1164" s="57" t="e">
        <f>IF(EnergyDemand__2_18[[#This Row],[School Day]]="N",EnergyDemand__2_18[[#This Row],[Demand]],NA())</f>
        <v>#N/A</v>
      </c>
      <c r="R1164" s="57" t="e">
        <f>IF(EnergyDemand__2_18[[#This Row],[Holiday]]="Y",EnergyDemand__2_18[[#This Row],[Demand]],NA())</f>
        <v>#N/A</v>
      </c>
      <c r="S1164" s="57">
        <f>IF(AND( EnergyDemand__2_18[[#This Row],[Holiday]]="N", EnergyDemand__2_18[[#This Row],[Day ]] &lt;&gt; "Saturday", EnergyDemand__2_18[[#This Row],[Day ]] &lt;&gt; "Sunday"),EnergyDemand__2_18[[#This Row],[Demand]],NA())</f>
        <v>128732.59</v>
      </c>
    </row>
    <row r="1165" spans="1:19" x14ac:dyDescent="0.3">
      <c r="A1165" s="3">
        <v>43168</v>
      </c>
      <c r="B1165" s="3" t="str">
        <f t="shared" si="18"/>
        <v>Q1-2018</v>
      </c>
      <c r="C1165" t="s">
        <v>11</v>
      </c>
      <c r="D1165">
        <v>10</v>
      </c>
      <c r="E1165" t="s">
        <v>4</v>
      </c>
      <c r="F1165">
        <v>2018</v>
      </c>
      <c r="G1165">
        <v>14.6</v>
      </c>
      <c r="H1165">
        <v>28.8</v>
      </c>
      <c r="I1165">
        <v>21.9</v>
      </c>
      <c r="J1165">
        <v>0</v>
      </c>
      <c r="K1165" t="s">
        <v>22</v>
      </c>
      <c r="L1165" t="s">
        <v>21</v>
      </c>
      <c r="M1165" s="2">
        <v>127805.485</v>
      </c>
      <c r="N1165" s="4">
        <v>99.170499149999998</v>
      </c>
      <c r="O1165" s="5">
        <f>EnergyDemand__2_18[[#This Row],[Demand]]*EnergyDemand__2_18[[#This Row],[RRP AUD$]]</f>
        <v>12674533.741557838</v>
      </c>
      <c r="P1165" s="57">
        <f>IF(EnergyDemand__2_18[[#This Row],[School Day]]="Y",EnergyDemand__2_18[[#This Row],[Demand]],NA())</f>
        <v>127805.485</v>
      </c>
      <c r="Q1165" s="57" t="e">
        <f>IF(EnergyDemand__2_18[[#This Row],[School Day]]="N",EnergyDemand__2_18[[#This Row],[Demand]],NA())</f>
        <v>#N/A</v>
      </c>
      <c r="R1165" s="57" t="e">
        <f>IF(EnergyDemand__2_18[[#This Row],[Holiday]]="Y",EnergyDemand__2_18[[#This Row],[Demand]],NA())</f>
        <v>#N/A</v>
      </c>
      <c r="S1165" s="57">
        <f>IF(AND( EnergyDemand__2_18[[#This Row],[Holiday]]="N", EnergyDemand__2_18[[#This Row],[Day ]] &lt;&gt; "Saturday", EnergyDemand__2_18[[#This Row],[Day ]] &lt;&gt; "Sunday"),EnergyDemand__2_18[[#This Row],[Demand]],NA())</f>
        <v>127805.485</v>
      </c>
    </row>
    <row r="1166" spans="1:19" x14ac:dyDescent="0.3">
      <c r="A1166" s="3">
        <v>43169</v>
      </c>
      <c r="B1166" s="3" t="str">
        <f t="shared" si="18"/>
        <v>Q1-2018</v>
      </c>
      <c r="C1166" t="s">
        <v>11</v>
      </c>
      <c r="D1166">
        <v>10</v>
      </c>
      <c r="E1166" t="s">
        <v>5</v>
      </c>
      <c r="F1166">
        <v>2018</v>
      </c>
      <c r="G1166">
        <v>14.3</v>
      </c>
      <c r="H1166">
        <v>35.1</v>
      </c>
      <c r="I1166">
        <v>21.6</v>
      </c>
      <c r="J1166">
        <v>0</v>
      </c>
      <c r="K1166" t="s">
        <v>22</v>
      </c>
      <c r="L1166" t="s">
        <v>21</v>
      </c>
      <c r="M1166" s="2">
        <v>120398.88499999999</v>
      </c>
      <c r="N1166" s="4">
        <v>91.988443200000006</v>
      </c>
      <c r="O1166" s="5">
        <f>EnergyDemand__2_18[[#This Row],[Demand]]*EnergyDemand__2_18[[#This Row],[RRP AUD$]]</f>
        <v>11075305.994165832</v>
      </c>
      <c r="P1166" s="57">
        <f>IF(EnergyDemand__2_18[[#This Row],[School Day]]="Y",EnergyDemand__2_18[[#This Row],[Demand]],NA())</f>
        <v>120398.88499999999</v>
      </c>
      <c r="Q1166" s="57" t="e">
        <f>IF(EnergyDemand__2_18[[#This Row],[School Day]]="N",EnergyDemand__2_18[[#This Row],[Demand]],NA())</f>
        <v>#N/A</v>
      </c>
      <c r="R1166" s="57" t="e">
        <f>IF(EnergyDemand__2_18[[#This Row],[Holiday]]="Y",EnergyDemand__2_18[[#This Row],[Demand]],NA())</f>
        <v>#N/A</v>
      </c>
      <c r="S11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67" spans="1:19" x14ac:dyDescent="0.3">
      <c r="A1167" s="3">
        <v>43170</v>
      </c>
      <c r="B1167" s="3" t="str">
        <f t="shared" si="18"/>
        <v>Q1-2018</v>
      </c>
      <c r="C1167" t="s">
        <v>11</v>
      </c>
      <c r="D1167">
        <v>10</v>
      </c>
      <c r="E1167" t="s">
        <v>6</v>
      </c>
      <c r="F1167">
        <v>2018</v>
      </c>
      <c r="G1167">
        <v>17</v>
      </c>
      <c r="H1167">
        <v>22.8</v>
      </c>
      <c r="I1167">
        <v>14.3</v>
      </c>
      <c r="J1167">
        <v>0</v>
      </c>
      <c r="K1167" t="s">
        <v>22</v>
      </c>
      <c r="L1167" t="s">
        <v>21</v>
      </c>
      <c r="M1167" s="2">
        <v>104486.18</v>
      </c>
      <c r="N1167" s="4">
        <v>74.152652579999994</v>
      </c>
      <c r="O1167" s="5">
        <f>EnergyDemand__2_18[[#This Row],[Demand]]*EnergyDemand__2_18[[#This Row],[RRP AUD$]]</f>
        <v>7747927.4049513433</v>
      </c>
      <c r="P1167" s="57">
        <f>IF(EnergyDemand__2_18[[#This Row],[School Day]]="Y",EnergyDemand__2_18[[#This Row],[Demand]],NA())</f>
        <v>104486.18</v>
      </c>
      <c r="Q1167" s="57" t="e">
        <f>IF(EnergyDemand__2_18[[#This Row],[School Day]]="N",EnergyDemand__2_18[[#This Row],[Demand]],NA())</f>
        <v>#N/A</v>
      </c>
      <c r="R1167" s="57" t="e">
        <f>IF(EnergyDemand__2_18[[#This Row],[Holiday]]="Y",EnergyDemand__2_18[[#This Row],[Demand]],NA())</f>
        <v>#N/A</v>
      </c>
      <c r="S11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68" spans="1:19" x14ac:dyDescent="0.3">
      <c r="A1168" s="3">
        <v>43171</v>
      </c>
      <c r="B1168" s="3" t="str">
        <f t="shared" si="18"/>
        <v>Q1-2018</v>
      </c>
      <c r="C1168" t="s">
        <v>11</v>
      </c>
      <c r="D1168">
        <v>11</v>
      </c>
      <c r="E1168" t="s">
        <v>7</v>
      </c>
      <c r="F1168">
        <v>2018</v>
      </c>
      <c r="G1168">
        <v>16.7</v>
      </c>
      <c r="H1168">
        <v>20.9</v>
      </c>
      <c r="I1168">
        <v>10.199999999999999</v>
      </c>
      <c r="J1168">
        <v>0</v>
      </c>
      <c r="K1168" t="s">
        <v>22</v>
      </c>
      <c r="L1168" t="s">
        <v>22</v>
      </c>
      <c r="M1168" s="2">
        <v>97542.31</v>
      </c>
      <c r="N1168" s="4">
        <v>63.452204719999997</v>
      </c>
      <c r="O1168" s="5">
        <f>EnergyDemand__2_18[[#This Row],[Demand]]*EnergyDemand__2_18[[#This Row],[RRP AUD$]]</f>
        <v>6189274.6229817029</v>
      </c>
      <c r="P1168" s="57">
        <f>IF(EnergyDemand__2_18[[#This Row],[School Day]]="Y",EnergyDemand__2_18[[#This Row],[Demand]],NA())</f>
        <v>97542.31</v>
      </c>
      <c r="Q1168" s="57" t="e">
        <f>IF(EnergyDemand__2_18[[#This Row],[School Day]]="N",EnergyDemand__2_18[[#This Row],[Demand]],NA())</f>
        <v>#N/A</v>
      </c>
      <c r="R1168" s="57">
        <f>IF(EnergyDemand__2_18[[#This Row],[Holiday]]="Y",EnergyDemand__2_18[[#This Row],[Demand]],NA())</f>
        <v>97542.31</v>
      </c>
      <c r="S11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69" spans="1:19" x14ac:dyDescent="0.3">
      <c r="A1169" s="3">
        <v>43172</v>
      </c>
      <c r="B1169" s="3" t="str">
        <f t="shared" si="18"/>
        <v>Q1-2018</v>
      </c>
      <c r="C1169" t="s">
        <v>11</v>
      </c>
      <c r="D1169">
        <v>11</v>
      </c>
      <c r="E1169" t="s">
        <v>8</v>
      </c>
      <c r="F1169">
        <v>2018</v>
      </c>
      <c r="G1169">
        <v>14.6</v>
      </c>
      <c r="H1169">
        <v>20.5</v>
      </c>
      <c r="I1169">
        <v>18.8</v>
      </c>
      <c r="J1169">
        <v>2.2000000000000002</v>
      </c>
      <c r="K1169" t="s">
        <v>22</v>
      </c>
      <c r="L1169" t="s">
        <v>21</v>
      </c>
      <c r="M1169" s="2">
        <v>112663.625</v>
      </c>
      <c r="N1169" s="4">
        <v>77.094966779999993</v>
      </c>
      <c r="O1169" s="5">
        <f>EnergyDemand__2_18[[#This Row],[Demand]]*EnergyDemand__2_18[[#This Row],[RRP AUD$]]</f>
        <v>8685798.4266893771</v>
      </c>
      <c r="P1169" s="57">
        <f>IF(EnergyDemand__2_18[[#This Row],[School Day]]="Y",EnergyDemand__2_18[[#This Row],[Demand]],NA())</f>
        <v>112663.625</v>
      </c>
      <c r="Q1169" s="57" t="e">
        <f>IF(EnergyDemand__2_18[[#This Row],[School Day]]="N",EnergyDemand__2_18[[#This Row],[Demand]],NA())</f>
        <v>#N/A</v>
      </c>
      <c r="R1169" s="57" t="e">
        <f>IF(EnergyDemand__2_18[[#This Row],[Holiday]]="Y",EnergyDemand__2_18[[#This Row],[Demand]],NA())</f>
        <v>#N/A</v>
      </c>
      <c r="S1169" s="57">
        <f>IF(AND( EnergyDemand__2_18[[#This Row],[Holiday]]="N", EnergyDemand__2_18[[#This Row],[Day ]] &lt;&gt; "Saturday", EnergyDemand__2_18[[#This Row],[Day ]] &lt;&gt; "Sunday"),EnergyDemand__2_18[[#This Row],[Demand]],NA())</f>
        <v>112663.625</v>
      </c>
    </row>
    <row r="1170" spans="1:19" x14ac:dyDescent="0.3">
      <c r="A1170" s="3">
        <v>43173</v>
      </c>
      <c r="B1170" s="3" t="str">
        <f t="shared" si="18"/>
        <v>Q1-2018</v>
      </c>
      <c r="C1170" t="s">
        <v>11</v>
      </c>
      <c r="D1170">
        <v>11</v>
      </c>
      <c r="E1170" t="s">
        <v>9</v>
      </c>
      <c r="F1170">
        <v>2018</v>
      </c>
      <c r="G1170">
        <v>12.8</v>
      </c>
      <c r="H1170">
        <v>21.3</v>
      </c>
      <c r="I1170">
        <v>17.7</v>
      </c>
      <c r="J1170">
        <v>0</v>
      </c>
      <c r="K1170" t="s">
        <v>22</v>
      </c>
      <c r="L1170" t="s">
        <v>21</v>
      </c>
      <c r="M1170" s="2">
        <v>114195.35</v>
      </c>
      <c r="N1170" s="4">
        <v>97.281748919999998</v>
      </c>
      <c r="O1170" s="5">
        <f>EnergyDemand__2_18[[#This Row],[Demand]]*EnergyDemand__2_18[[#This Row],[RRP AUD$]]</f>
        <v>11109123.366531523</v>
      </c>
      <c r="P1170" s="57">
        <f>IF(EnergyDemand__2_18[[#This Row],[School Day]]="Y",EnergyDemand__2_18[[#This Row],[Demand]],NA())</f>
        <v>114195.35</v>
      </c>
      <c r="Q1170" s="57" t="e">
        <f>IF(EnergyDemand__2_18[[#This Row],[School Day]]="N",EnergyDemand__2_18[[#This Row],[Demand]],NA())</f>
        <v>#N/A</v>
      </c>
      <c r="R1170" s="57" t="e">
        <f>IF(EnergyDemand__2_18[[#This Row],[Holiday]]="Y",EnergyDemand__2_18[[#This Row],[Demand]],NA())</f>
        <v>#N/A</v>
      </c>
      <c r="S1170" s="57">
        <f>IF(AND( EnergyDemand__2_18[[#This Row],[Holiday]]="N", EnergyDemand__2_18[[#This Row],[Day ]] &lt;&gt; "Saturday", EnergyDemand__2_18[[#This Row],[Day ]] &lt;&gt; "Sunday"),EnergyDemand__2_18[[#This Row],[Demand]],NA())</f>
        <v>114195.35</v>
      </c>
    </row>
    <row r="1171" spans="1:19" x14ac:dyDescent="0.3">
      <c r="A1171" s="3">
        <v>43174</v>
      </c>
      <c r="B1171" s="3" t="str">
        <f t="shared" si="18"/>
        <v>Q1-2018</v>
      </c>
      <c r="C1171" t="s">
        <v>11</v>
      </c>
      <c r="D1171">
        <v>11</v>
      </c>
      <c r="E1171" t="s">
        <v>3</v>
      </c>
      <c r="F1171">
        <v>2018</v>
      </c>
      <c r="G1171">
        <v>15.3</v>
      </c>
      <c r="H1171">
        <v>20.8</v>
      </c>
      <c r="I1171">
        <v>13.9</v>
      </c>
      <c r="J1171">
        <v>0</v>
      </c>
      <c r="K1171" t="s">
        <v>22</v>
      </c>
      <c r="L1171" t="s">
        <v>21</v>
      </c>
      <c r="M1171" s="2">
        <v>116045.27</v>
      </c>
      <c r="N1171" s="4">
        <v>101.6909409</v>
      </c>
      <c r="O1171" s="5">
        <f>EnergyDemand__2_18[[#This Row],[Demand]]*EnergyDemand__2_18[[#This Row],[RRP AUD$]]</f>
        <v>11800752.693294544</v>
      </c>
      <c r="P1171" s="57">
        <f>IF(EnergyDemand__2_18[[#This Row],[School Day]]="Y",EnergyDemand__2_18[[#This Row],[Demand]],NA())</f>
        <v>116045.27</v>
      </c>
      <c r="Q1171" s="57" t="e">
        <f>IF(EnergyDemand__2_18[[#This Row],[School Day]]="N",EnergyDemand__2_18[[#This Row],[Demand]],NA())</f>
        <v>#N/A</v>
      </c>
      <c r="R1171" s="57" t="e">
        <f>IF(EnergyDemand__2_18[[#This Row],[Holiday]]="Y",EnergyDemand__2_18[[#This Row],[Demand]],NA())</f>
        <v>#N/A</v>
      </c>
      <c r="S1171" s="57">
        <f>IF(AND( EnergyDemand__2_18[[#This Row],[Holiday]]="N", EnergyDemand__2_18[[#This Row],[Day ]] &lt;&gt; "Saturday", EnergyDemand__2_18[[#This Row],[Day ]] &lt;&gt; "Sunday"),EnergyDemand__2_18[[#This Row],[Demand]],NA())</f>
        <v>116045.27</v>
      </c>
    </row>
    <row r="1172" spans="1:19" x14ac:dyDescent="0.3">
      <c r="A1172" s="3">
        <v>43175</v>
      </c>
      <c r="B1172" s="3" t="str">
        <f t="shared" si="18"/>
        <v>Q1-2018</v>
      </c>
      <c r="C1172" t="s">
        <v>11</v>
      </c>
      <c r="D1172">
        <v>11</v>
      </c>
      <c r="E1172" t="s">
        <v>4</v>
      </c>
      <c r="F1172">
        <v>2018</v>
      </c>
      <c r="G1172">
        <v>12.5</v>
      </c>
      <c r="H1172">
        <v>24.4</v>
      </c>
      <c r="I1172">
        <v>15</v>
      </c>
      <c r="J1172">
        <v>0</v>
      </c>
      <c r="K1172" t="s">
        <v>22</v>
      </c>
      <c r="L1172" t="s">
        <v>21</v>
      </c>
      <c r="M1172" s="2">
        <v>116284.345</v>
      </c>
      <c r="N1172" s="4">
        <v>92.594232239999997</v>
      </c>
      <c r="O1172" s="5">
        <f>EnergyDemand__2_18[[#This Row],[Demand]]*EnergyDemand__2_18[[#This Row],[RRP AUD$]]</f>
        <v>10767259.646806283</v>
      </c>
      <c r="P1172" s="57">
        <f>IF(EnergyDemand__2_18[[#This Row],[School Day]]="Y",EnergyDemand__2_18[[#This Row],[Demand]],NA())</f>
        <v>116284.345</v>
      </c>
      <c r="Q1172" s="57" t="e">
        <f>IF(EnergyDemand__2_18[[#This Row],[School Day]]="N",EnergyDemand__2_18[[#This Row],[Demand]],NA())</f>
        <v>#N/A</v>
      </c>
      <c r="R1172" s="57" t="e">
        <f>IF(EnergyDemand__2_18[[#This Row],[Holiday]]="Y",EnergyDemand__2_18[[#This Row],[Demand]],NA())</f>
        <v>#N/A</v>
      </c>
      <c r="S1172" s="57">
        <f>IF(AND( EnergyDemand__2_18[[#This Row],[Holiday]]="N", EnergyDemand__2_18[[#This Row],[Day ]] &lt;&gt; "Saturday", EnergyDemand__2_18[[#This Row],[Day ]] &lt;&gt; "Sunday"),EnergyDemand__2_18[[#This Row],[Demand]],NA())</f>
        <v>116284.345</v>
      </c>
    </row>
    <row r="1173" spans="1:19" x14ac:dyDescent="0.3">
      <c r="A1173" s="3">
        <v>43176</v>
      </c>
      <c r="B1173" s="3" t="str">
        <f t="shared" si="18"/>
        <v>Q1-2018</v>
      </c>
      <c r="C1173" t="s">
        <v>11</v>
      </c>
      <c r="D1173">
        <v>11</v>
      </c>
      <c r="E1173" t="s">
        <v>5</v>
      </c>
      <c r="F1173">
        <v>2018</v>
      </c>
      <c r="G1173">
        <v>15.4</v>
      </c>
      <c r="H1173">
        <v>32</v>
      </c>
      <c r="I1173">
        <v>15.1</v>
      </c>
      <c r="J1173">
        <v>0</v>
      </c>
      <c r="K1173" t="s">
        <v>22</v>
      </c>
      <c r="L1173" t="s">
        <v>21</v>
      </c>
      <c r="M1173" s="2">
        <v>110715.12</v>
      </c>
      <c r="N1173" s="4">
        <v>75.229994289999993</v>
      </c>
      <c r="O1173" s="5">
        <f>EnergyDemand__2_18[[#This Row],[Demand]]*EnergyDemand__2_18[[#This Row],[RRP AUD$]]</f>
        <v>8329097.8454166641</v>
      </c>
      <c r="P1173" s="57">
        <f>IF(EnergyDemand__2_18[[#This Row],[School Day]]="Y",EnergyDemand__2_18[[#This Row],[Demand]],NA())</f>
        <v>110715.12</v>
      </c>
      <c r="Q1173" s="57" t="e">
        <f>IF(EnergyDemand__2_18[[#This Row],[School Day]]="N",EnergyDemand__2_18[[#This Row],[Demand]],NA())</f>
        <v>#N/A</v>
      </c>
      <c r="R1173" s="57" t="e">
        <f>IF(EnergyDemand__2_18[[#This Row],[Holiday]]="Y",EnergyDemand__2_18[[#This Row],[Demand]],NA())</f>
        <v>#N/A</v>
      </c>
      <c r="S11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74" spans="1:19" x14ac:dyDescent="0.3">
      <c r="A1174" s="3">
        <v>43177</v>
      </c>
      <c r="B1174" s="3" t="str">
        <f t="shared" si="18"/>
        <v>Q1-2018</v>
      </c>
      <c r="C1174" t="s">
        <v>11</v>
      </c>
      <c r="D1174">
        <v>11</v>
      </c>
      <c r="E1174" t="s">
        <v>6</v>
      </c>
      <c r="F1174">
        <v>2018</v>
      </c>
      <c r="G1174">
        <v>22.6</v>
      </c>
      <c r="H1174">
        <v>23.1</v>
      </c>
      <c r="I1174">
        <v>13.4</v>
      </c>
      <c r="J1174">
        <v>0</v>
      </c>
      <c r="K1174" t="s">
        <v>22</v>
      </c>
      <c r="L1174" t="s">
        <v>21</v>
      </c>
      <c r="M1174" s="2">
        <v>97262.705000000002</v>
      </c>
      <c r="N1174" s="4">
        <v>62.872760649999996</v>
      </c>
      <c r="O1174" s="5">
        <f>EnergyDemand__2_18[[#This Row],[Demand]]*EnergyDemand__2_18[[#This Row],[RRP AUD$]]</f>
        <v>6115174.7716365578</v>
      </c>
      <c r="P1174" s="57">
        <f>IF(EnergyDemand__2_18[[#This Row],[School Day]]="Y",EnergyDemand__2_18[[#This Row],[Demand]],NA())</f>
        <v>97262.705000000002</v>
      </c>
      <c r="Q1174" s="57" t="e">
        <f>IF(EnergyDemand__2_18[[#This Row],[School Day]]="N",EnergyDemand__2_18[[#This Row],[Demand]],NA())</f>
        <v>#N/A</v>
      </c>
      <c r="R1174" s="57" t="e">
        <f>IF(EnergyDemand__2_18[[#This Row],[Holiday]]="Y",EnergyDemand__2_18[[#This Row],[Demand]],NA())</f>
        <v>#N/A</v>
      </c>
      <c r="S11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75" spans="1:19" x14ac:dyDescent="0.3">
      <c r="A1175" s="3">
        <v>43178</v>
      </c>
      <c r="B1175" s="3" t="str">
        <f t="shared" si="18"/>
        <v>Q1-2018</v>
      </c>
      <c r="C1175" t="s">
        <v>11</v>
      </c>
      <c r="D1175">
        <v>12</v>
      </c>
      <c r="E1175" t="s">
        <v>7</v>
      </c>
      <c r="F1175">
        <v>2018</v>
      </c>
      <c r="G1175">
        <v>13.2</v>
      </c>
      <c r="H1175">
        <v>28</v>
      </c>
      <c r="I1175">
        <v>17.8</v>
      </c>
      <c r="J1175">
        <v>0</v>
      </c>
      <c r="K1175" t="s">
        <v>22</v>
      </c>
      <c r="L1175" t="s">
        <v>21</v>
      </c>
      <c r="M1175" s="2">
        <v>111617.94500000001</v>
      </c>
      <c r="N1175" s="4">
        <v>77.170165359999999</v>
      </c>
      <c r="O1175" s="5">
        <f>EnergyDemand__2_18[[#This Row],[Demand]]*EnergyDemand__2_18[[#This Row],[RRP AUD$]]</f>
        <v>8613575.2727933861</v>
      </c>
      <c r="P1175" s="57">
        <f>IF(EnergyDemand__2_18[[#This Row],[School Day]]="Y",EnergyDemand__2_18[[#This Row],[Demand]],NA())</f>
        <v>111617.94500000001</v>
      </c>
      <c r="Q1175" s="57" t="e">
        <f>IF(EnergyDemand__2_18[[#This Row],[School Day]]="N",EnergyDemand__2_18[[#This Row],[Demand]],NA())</f>
        <v>#N/A</v>
      </c>
      <c r="R1175" s="57" t="e">
        <f>IF(EnergyDemand__2_18[[#This Row],[Holiday]]="Y",EnergyDemand__2_18[[#This Row],[Demand]],NA())</f>
        <v>#N/A</v>
      </c>
      <c r="S1175" s="57">
        <f>IF(AND( EnergyDemand__2_18[[#This Row],[Holiday]]="N", EnergyDemand__2_18[[#This Row],[Day ]] &lt;&gt; "Saturday", EnergyDemand__2_18[[#This Row],[Day ]] &lt;&gt; "Sunday"),EnergyDemand__2_18[[#This Row],[Demand]],NA())</f>
        <v>111617.94500000001</v>
      </c>
    </row>
    <row r="1176" spans="1:19" x14ac:dyDescent="0.3">
      <c r="A1176" s="3">
        <v>43179</v>
      </c>
      <c r="B1176" s="3" t="str">
        <f t="shared" si="18"/>
        <v>Q1-2018</v>
      </c>
      <c r="C1176" t="s">
        <v>11</v>
      </c>
      <c r="D1176">
        <v>12</v>
      </c>
      <c r="E1176" t="s">
        <v>8</v>
      </c>
      <c r="F1176">
        <v>2018</v>
      </c>
      <c r="G1176">
        <v>15.4</v>
      </c>
      <c r="H1176">
        <v>19.2</v>
      </c>
      <c r="I1176">
        <v>9.5</v>
      </c>
      <c r="J1176">
        <v>0.2</v>
      </c>
      <c r="K1176" t="s">
        <v>22</v>
      </c>
      <c r="L1176" t="s">
        <v>21</v>
      </c>
      <c r="M1176" s="2">
        <v>110794.26</v>
      </c>
      <c r="N1176" s="4">
        <v>72.75516331</v>
      </c>
      <c r="O1176" s="5">
        <f>EnergyDemand__2_18[[#This Row],[Demand]]*EnergyDemand__2_18[[#This Row],[RRP AUD$]]</f>
        <v>8060854.4801106006</v>
      </c>
      <c r="P1176" s="57">
        <f>IF(EnergyDemand__2_18[[#This Row],[School Day]]="Y",EnergyDemand__2_18[[#This Row],[Demand]],NA())</f>
        <v>110794.26</v>
      </c>
      <c r="Q1176" s="57" t="e">
        <f>IF(EnergyDemand__2_18[[#This Row],[School Day]]="N",EnergyDemand__2_18[[#This Row],[Demand]],NA())</f>
        <v>#N/A</v>
      </c>
      <c r="R1176" s="57" t="e">
        <f>IF(EnergyDemand__2_18[[#This Row],[Holiday]]="Y",EnergyDemand__2_18[[#This Row],[Demand]],NA())</f>
        <v>#N/A</v>
      </c>
      <c r="S1176" s="57">
        <f>IF(AND( EnergyDemand__2_18[[#This Row],[Holiday]]="N", EnergyDemand__2_18[[#This Row],[Day ]] &lt;&gt; "Saturday", EnergyDemand__2_18[[#This Row],[Day ]] &lt;&gt; "Sunday"),EnergyDemand__2_18[[#This Row],[Demand]],NA())</f>
        <v>110794.26</v>
      </c>
    </row>
    <row r="1177" spans="1:19" x14ac:dyDescent="0.3">
      <c r="A1177" s="3">
        <v>43180</v>
      </c>
      <c r="B1177" s="3" t="str">
        <f t="shared" si="18"/>
        <v>Q1-2018</v>
      </c>
      <c r="C1177" t="s">
        <v>11</v>
      </c>
      <c r="D1177">
        <v>12</v>
      </c>
      <c r="E1177" t="s">
        <v>9</v>
      </c>
      <c r="F1177">
        <v>2018</v>
      </c>
      <c r="G1177">
        <v>11.2</v>
      </c>
      <c r="H1177">
        <v>25.1</v>
      </c>
      <c r="I1177">
        <v>18.3</v>
      </c>
      <c r="J1177">
        <v>0</v>
      </c>
      <c r="K1177" t="s">
        <v>22</v>
      </c>
      <c r="L1177" t="s">
        <v>21</v>
      </c>
      <c r="M1177" s="2">
        <v>111254.315</v>
      </c>
      <c r="N1177" s="4">
        <v>71.198345349999997</v>
      </c>
      <c r="O1177" s="5">
        <f>EnergyDemand__2_18[[#This Row],[Demand]]*EnergyDemand__2_18[[#This Row],[RRP AUD$]]</f>
        <v>7921123.1410476854</v>
      </c>
      <c r="P1177" s="57">
        <f>IF(EnergyDemand__2_18[[#This Row],[School Day]]="Y",EnergyDemand__2_18[[#This Row],[Demand]],NA())</f>
        <v>111254.315</v>
      </c>
      <c r="Q1177" s="57" t="e">
        <f>IF(EnergyDemand__2_18[[#This Row],[School Day]]="N",EnergyDemand__2_18[[#This Row],[Demand]],NA())</f>
        <v>#N/A</v>
      </c>
      <c r="R1177" s="57" t="e">
        <f>IF(EnergyDemand__2_18[[#This Row],[Holiday]]="Y",EnergyDemand__2_18[[#This Row],[Demand]],NA())</f>
        <v>#N/A</v>
      </c>
      <c r="S1177" s="57">
        <f>IF(AND( EnergyDemand__2_18[[#This Row],[Holiday]]="N", EnergyDemand__2_18[[#This Row],[Day ]] &lt;&gt; "Saturday", EnergyDemand__2_18[[#This Row],[Day ]] &lt;&gt; "Sunday"),EnergyDemand__2_18[[#This Row],[Demand]],NA())</f>
        <v>111254.315</v>
      </c>
    </row>
    <row r="1178" spans="1:19" x14ac:dyDescent="0.3">
      <c r="A1178" s="3">
        <v>43181</v>
      </c>
      <c r="B1178" s="3" t="str">
        <f t="shared" si="18"/>
        <v>Q1-2018</v>
      </c>
      <c r="C1178" t="s">
        <v>11</v>
      </c>
      <c r="D1178">
        <v>12</v>
      </c>
      <c r="E1178" t="s">
        <v>3</v>
      </c>
      <c r="F1178">
        <v>2018</v>
      </c>
      <c r="G1178">
        <v>12.3</v>
      </c>
      <c r="H1178">
        <v>28.1</v>
      </c>
      <c r="I1178">
        <v>19</v>
      </c>
      <c r="J1178">
        <v>0</v>
      </c>
      <c r="K1178" t="s">
        <v>22</v>
      </c>
      <c r="L1178" t="s">
        <v>21</v>
      </c>
      <c r="M1178" s="2">
        <v>115020.505</v>
      </c>
      <c r="N1178" s="4">
        <v>77.280427599999996</v>
      </c>
      <c r="O1178" s="5">
        <f>EnergyDemand__2_18[[#This Row],[Demand]]*EnergyDemand__2_18[[#This Row],[RRP AUD$]]</f>
        <v>8888833.8091679383</v>
      </c>
      <c r="P1178" s="57">
        <f>IF(EnergyDemand__2_18[[#This Row],[School Day]]="Y",EnergyDemand__2_18[[#This Row],[Demand]],NA())</f>
        <v>115020.505</v>
      </c>
      <c r="Q1178" s="57" t="e">
        <f>IF(EnergyDemand__2_18[[#This Row],[School Day]]="N",EnergyDemand__2_18[[#This Row],[Demand]],NA())</f>
        <v>#N/A</v>
      </c>
      <c r="R1178" s="57" t="e">
        <f>IF(EnergyDemand__2_18[[#This Row],[Holiday]]="Y",EnergyDemand__2_18[[#This Row],[Demand]],NA())</f>
        <v>#N/A</v>
      </c>
      <c r="S1178" s="57">
        <f>IF(AND( EnergyDemand__2_18[[#This Row],[Holiday]]="N", EnergyDemand__2_18[[#This Row],[Day ]] &lt;&gt; "Saturday", EnergyDemand__2_18[[#This Row],[Day ]] &lt;&gt; "Sunday"),EnergyDemand__2_18[[#This Row],[Demand]],NA())</f>
        <v>115020.505</v>
      </c>
    </row>
    <row r="1179" spans="1:19" x14ac:dyDescent="0.3">
      <c r="A1179" s="3">
        <v>43182</v>
      </c>
      <c r="B1179" s="3" t="str">
        <f t="shared" si="18"/>
        <v>Q1-2018</v>
      </c>
      <c r="C1179" t="s">
        <v>11</v>
      </c>
      <c r="D1179">
        <v>12</v>
      </c>
      <c r="E1179" t="s">
        <v>4</v>
      </c>
      <c r="F1179">
        <v>2018</v>
      </c>
      <c r="G1179">
        <v>15.2</v>
      </c>
      <c r="H1179">
        <v>29.4</v>
      </c>
      <c r="I1179">
        <v>18.8</v>
      </c>
      <c r="J1179">
        <v>0</v>
      </c>
      <c r="K1179" t="s">
        <v>22</v>
      </c>
      <c r="L1179" t="s">
        <v>21</v>
      </c>
      <c r="M1179" s="2">
        <v>119298.325</v>
      </c>
      <c r="N1179" s="4">
        <v>78.640442410000006</v>
      </c>
      <c r="O1179" s="5">
        <f>EnergyDemand__2_18[[#This Row],[Demand]]*EnergyDemand__2_18[[#This Row],[RRP AUD$]]</f>
        <v>9381673.0567719638</v>
      </c>
      <c r="P1179" s="57">
        <f>IF(EnergyDemand__2_18[[#This Row],[School Day]]="Y",EnergyDemand__2_18[[#This Row],[Demand]],NA())</f>
        <v>119298.325</v>
      </c>
      <c r="Q1179" s="57" t="e">
        <f>IF(EnergyDemand__2_18[[#This Row],[School Day]]="N",EnergyDemand__2_18[[#This Row],[Demand]],NA())</f>
        <v>#N/A</v>
      </c>
      <c r="R1179" s="57" t="e">
        <f>IF(EnergyDemand__2_18[[#This Row],[Holiday]]="Y",EnergyDemand__2_18[[#This Row],[Demand]],NA())</f>
        <v>#N/A</v>
      </c>
      <c r="S1179" s="57">
        <f>IF(AND( EnergyDemand__2_18[[#This Row],[Holiday]]="N", EnergyDemand__2_18[[#This Row],[Day ]] &lt;&gt; "Saturday", EnergyDemand__2_18[[#This Row],[Day ]] &lt;&gt; "Sunday"),EnergyDemand__2_18[[#This Row],[Demand]],NA())</f>
        <v>119298.325</v>
      </c>
    </row>
    <row r="1180" spans="1:19" x14ac:dyDescent="0.3">
      <c r="A1180" s="3">
        <v>43183</v>
      </c>
      <c r="B1180" s="3" t="str">
        <f t="shared" si="18"/>
        <v>Q1-2018</v>
      </c>
      <c r="C1180" t="s">
        <v>11</v>
      </c>
      <c r="D1180">
        <v>12</v>
      </c>
      <c r="E1180" t="s">
        <v>5</v>
      </c>
      <c r="F1180">
        <v>2018</v>
      </c>
      <c r="G1180">
        <v>20.2</v>
      </c>
      <c r="H1180">
        <v>24.2</v>
      </c>
      <c r="I1180">
        <v>5.4</v>
      </c>
      <c r="J1180">
        <v>0</v>
      </c>
      <c r="K1180" t="s">
        <v>22</v>
      </c>
      <c r="L1180" t="s">
        <v>21</v>
      </c>
      <c r="M1180" s="2">
        <v>112312.69500000001</v>
      </c>
      <c r="N1180" s="4">
        <v>71.966619069999993</v>
      </c>
      <c r="O1180" s="5">
        <f>EnergyDemand__2_18[[#This Row],[Demand]]*EnergyDemand__2_18[[#This Row],[RRP AUD$]]</f>
        <v>8082764.937790093</v>
      </c>
      <c r="P1180" s="57">
        <f>IF(EnergyDemand__2_18[[#This Row],[School Day]]="Y",EnergyDemand__2_18[[#This Row],[Demand]],NA())</f>
        <v>112312.69500000001</v>
      </c>
      <c r="Q1180" s="57" t="e">
        <f>IF(EnergyDemand__2_18[[#This Row],[School Day]]="N",EnergyDemand__2_18[[#This Row],[Demand]],NA())</f>
        <v>#N/A</v>
      </c>
      <c r="R1180" s="57" t="e">
        <f>IF(EnergyDemand__2_18[[#This Row],[Holiday]]="Y",EnergyDemand__2_18[[#This Row],[Demand]],NA())</f>
        <v>#N/A</v>
      </c>
      <c r="S11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1" spans="1:19" x14ac:dyDescent="0.3">
      <c r="A1181" s="3">
        <v>43184</v>
      </c>
      <c r="B1181" s="3" t="str">
        <f t="shared" si="18"/>
        <v>Q1-2018</v>
      </c>
      <c r="C1181" t="s">
        <v>11</v>
      </c>
      <c r="D1181">
        <v>12</v>
      </c>
      <c r="E1181" t="s">
        <v>6</v>
      </c>
      <c r="F1181">
        <v>2018</v>
      </c>
      <c r="G1181">
        <v>17.8</v>
      </c>
      <c r="H1181">
        <v>25.4</v>
      </c>
      <c r="I1181">
        <v>11.6</v>
      </c>
      <c r="J1181">
        <v>13</v>
      </c>
      <c r="K1181" t="s">
        <v>22</v>
      </c>
      <c r="L1181" t="s">
        <v>21</v>
      </c>
      <c r="M1181" s="2">
        <v>98918.514999999999</v>
      </c>
      <c r="N1181" s="4">
        <v>40.2567047</v>
      </c>
      <c r="O1181" s="5">
        <f>EnergyDemand__2_18[[#This Row],[Demand]]*EnergyDemand__2_18[[#This Row],[RRP AUD$]]</f>
        <v>3982133.4477175204</v>
      </c>
      <c r="P1181" s="57">
        <f>IF(EnergyDemand__2_18[[#This Row],[School Day]]="Y",EnergyDemand__2_18[[#This Row],[Demand]],NA())</f>
        <v>98918.514999999999</v>
      </c>
      <c r="Q1181" s="57" t="e">
        <f>IF(EnergyDemand__2_18[[#This Row],[School Day]]="N",EnergyDemand__2_18[[#This Row],[Demand]],NA())</f>
        <v>#N/A</v>
      </c>
      <c r="R1181" s="57" t="e">
        <f>IF(EnergyDemand__2_18[[#This Row],[Holiday]]="Y",EnergyDemand__2_18[[#This Row],[Demand]],NA())</f>
        <v>#N/A</v>
      </c>
      <c r="S11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2" spans="1:19" x14ac:dyDescent="0.3">
      <c r="A1182" s="3">
        <v>43185</v>
      </c>
      <c r="B1182" s="3" t="str">
        <f t="shared" si="18"/>
        <v>Q1-2018</v>
      </c>
      <c r="C1182" t="s">
        <v>11</v>
      </c>
      <c r="D1182">
        <v>13</v>
      </c>
      <c r="E1182" t="s">
        <v>7</v>
      </c>
      <c r="F1182">
        <v>2018</v>
      </c>
      <c r="G1182">
        <v>10.7</v>
      </c>
      <c r="H1182">
        <v>18.5</v>
      </c>
      <c r="I1182">
        <v>11.9</v>
      </c>
      <c r="J1182">
        <v>5.2</v>
      </c>
      <c r="K1182" t="s">
        <v>22</v>
      </c>
      <c r="L1182" t="s">
        <v>21</v>
      </c>
      <c r="M1182" s="2">
        <v>112488.215</v>
      </c>
      <c r="N1182" s="4">
        <v>70.830680319999999</v>
      </c>
      <c r="O1182" s="5">
        <f>EnergyDemand__2_18[[#This Row],[Demand]]*EnergyDemand__2_18[[#This Row],[RRP AUD$]]</f>
        <v>7967616.7964324281</v>
      </c>
      <c r="P1182" s="57">
        <f>IF(EnergyDemand__2_18[[#This Row],[School Day]]="Y",EnergyDemand__2_18[[#This Row],[Demand]],NA())</f>
        <v>112488.215</v>
      </c>
      <c r="Q1182" s="57" t="e">
        <f>IF(EnergyDemand__2_18[[#This Row],[School Day]]="N",EnergyDemand__2_18[[#This Row],[Demand]],NA())</f>
        <v>#N/A</v>
      </c>
      <c r="R1182" s="57" t="e">
        <f>IF(EnergyDemand__2_18[[#This Row],[Holiday]]="Y",EnergyDemand__2_18[[#This Row],[Demand]],NA())</f>
        <v>#N/A</v>
      </c>
      <c r="S1182" s="57">
        <f>IF(AND( EnergyDemand__2_18[[#This Row],[Holiday]]="N", EnergyDemand__2_18[[#This Row],[Day ]] &lt;&gt; "Saturday", EnergyDemand__2_18[[#This Row],[Day ]] &lt;&gt; "Sunday"),EnergyDemand__2_18[[#This Row],[Demand]],NA())</f>
        <v>112488.215</v>
      </c>
    </row>
    <row r="1183" spans="1:19" x14ac:dyDescent="0.3">
      <c r="A1183" s="3">
        <v>43186</v>
      </c>
      <c r="B1183" s="3" t="str">
        <f t="shared" si="18"/>
        <v>Q1-2018</v>
      </c>
      <c r="C1183" t="s">
        <v>11</v>
      </c>
      <c r="D1183">
        <v>13</v>
      </c>
      <c r="E1183" t="s">
        <v>8</v>
      </c>
      <c r="F1183">
        <v>2018</v>
      </c>
      <c r="G1183">
        <v>9.6</v>
      </c>
      <c r="H1183">
        <v>22.6</v>
      </c>
      <c r="I1183">
        <v>14</v>
      </c>
      <c r="J1183">
        <v>1.2</v>
      </c>
      <c r="K1183" t="s">
        <v>22</v>
      </c>
      <c r="L1183" t="s">
        <v>21</v>
      </c>
      <c r="M1183" s="2">
        <v>116809.36500000001</v>
      </c>
      <c r="N1183" s="4">
        <v>64.569195899999997</v>
      </c>
      <c r="O1183" s="5">
        <f>EnergyDemand__2_18[[#This Row],[Demand]]*EnergyDemand__2_18[[#This Row],[RRP AUD$]]</f>
        <v>7542286.7716396032</v>
      </c>
      <c r="P1183" s="57">
        <f>IF(EnergyDemand__2_18[[#This Row],[School Day]]="Y",EnergyDemand__2_18[[#This Row],[Demand]],NA())</f>
        <v>116809.36500000001</v>
      </c>
      <c r="Q1183" s="57" t="e">
        <f>IF(EnergyDemand__2_18[[#This Row],[School Day]]="N",EnergyDemand__2_18[[#This Row],[Demand]],NA())</f>
        <v>#N/A</v>
      </c>
      <c r="R1183" s="57" t="e">
        <f>IF(EnergyDemand__2_18[[#This Row],[Holiday]]="Y",EnergyDemand__2_18[[#This Row],[Demand]],NA())</f>
        <v>#N/A</v>
      </c>
      <c r="S1183" s="57">
        <f>IF(AND( EnergyDemand__2_18[[#This Row],[Holiday]]="N", EnergyDemand__2_18[[#This Row],[Day ]] &lt;&gt; "Saturday", EnergyDemand__2_18[[#This Row],[Day ]] &lt;&gt; "Sunday"),EnergyDemand__2_18[[#This Row],[Demand]],NA())</f>
        <v>116809.36500000001</v>
      </c>
    </row>
    <row r="1184" spans="1:19" x14ac:dyDescent="0.3">
      <c r="A1184" s="3">
        <v>43187</v>
      </c>
      <c r="B1184" s="3" t="str">
        <f t="shared" si="18"/>
        <v>Q1-2018</v>
      </c>
      <c r="C1184" t="s">
        <v>11</v>
      </c>
      <c r="D1184">
        <v>13</v>
      </c>
      <c r="E1184" t="s">
        <v>9</v>
      </c>
      <c r="F1184">
        <v>2018</v>
      </c>
      <c r="G1184">
        <v>11.3</v>
      </c>
      <c r="H1184">
        <v>30.3</v>
      </c>
      <c r="I1184">
        <v>17.8</v>
      </c>
      <c r="J1184">
        <v>0</v>
      </c>
      <c r="K1184" t="s">
        <v>22</v>
      </c>
      <c r="L1184" t="s">
        <v>21</v>
      </c>
      <c r="M1184" s="2">
        <v>117744.005</v>
      </c>
      <c r="N1184" s="4">
        <v>72.111955769999994</v>
      </c>
      <c r="O1184" s="5">
        <f>EnergyDemand__2_18[[#This Row],[Demand]]*EnergyDemand__2_18[[#This Row],[RRP AUD$]]</f>
        <v>8490750.4807426594</v>
      </c>
      <c r="P1184" s="57">
        <f>IF(EnergyDemand__2_18[[#This Row],[School Day]]="Y",EnergyDemand__2_18[[#This Row],[Demand]],NA())</f>
        <v>117744.005</v>
      </c>
      <c r="Q1184" s="57" t="e">
        <f>IF(EnergyDemand__2_18[[#This Row],[School Day]]="N",EnergyDemand__2_18[[#This Row],[Demand]],NA())</f>
        <v>#N/A</v>
      </c>
      <c r="R1184" s="57" t="e">
        <f>IF(EnergyDemand__2_18[[#This Row],[Holiday]]="Y",EnergyDemand__2_18[[#This Row],[Demand]],NA())</f>
        <v>#N/A</v>
      </c>
      <c r="S1184" s="57">
        <f>IF(AND( EnergyDemand__2_18[[#This Row],[Holiday]]="N", EnergyDemand__2_18[[#This Row],[Day ]] &lt;&gt; "Saturday", EnergyDemand__2_18[[#This Row],[Day ]] &lt;&gt; "Sunday"),EnergyDemand__2_18[[#This Row],[Demand]],NA())</f>
        <v>117744.005</v>
      </c>
    </row>
    <row r="1185" spans="1:19" x14ac:dyDescent="0.3">
      <c r="A1185" s="3">
        <v>43188</v>
      </c>
      <c r="B1185" s="3" t="str">
        <f t="shared" si="18"/>
        <v>Q1-2018</v>
      </c>
      <c r="C1185" t="s">
        <v>11</v>
      </c>
      <c r="D1185">
        <v>13</v>
      </c>
      <c r="E1185" t="s">
        <v>3</v>
      </c>
      <c r="F1185">
        <v>2018</v>
      </c>
      <c r="G1185">
        <v>16.5</v>
      </c>
      <c r="H1185">
        <v>21.8</v>
      </c>
      <c r="I1185">
        <v>14.2</v>
      </c>
      <c r="J1185">
        <v>0</v>
      </c>
      <c r="K1185" t="s">
        <v>21</v>
      </c>
      <c r="L1185" t="s">
        <v>21</v>
      </c>
      <c r="M1185" s="2">
        <v>116457.26</v>
      </c>
      <c r="N1185" s="4">
        <v>79.365081939999996</v>
      </c>
      <c r="O1185" s="5">
        <f>EnergyDemand__2_18[[#This Row],[Demand]]*EnergyDemand__2_18[[#This Row],[RRP AUD$]]</f>
        <v>9242639.9824078828</v>
      </c>
      <c r="P1185" s="57" t="e">
        <f>IF(EnergyDemand__2_18[[#This Row],[School Day]]="Y",EnergyDemand__2_18[[#This Row],[Demand]],NA())</f>
        <v>#N/A</v>
      </c>
      <c r="Q1185" s="57">
        <f>IF(EnergyDemand__2_18[[#This Row],[School Day]]="N",EnergyDemand__2_18[[#This Row],[Demand]],NA())</f>
        <v>116457.26</v>
      </c>
      <c r="R1185" s="57" t="e">
        <f>IF(EnergyDemand__2_18[[#This Row],[Holiday]]="Y",EnergyDemand__2_18[[#This Row],[Demand]],NA())</f>
        <v>#N/A</v>
      </c>
      <c r="S1185" s="57">
        <f>IF(AND( EnergyDemand__2_18[[#This Row],[Holiday]]="N", EnergyDemand__2_18[[#This Row],[Day ]] &lt;&gt; "Saturday", EnergyDemand__2_18[[#This Row],[Day ]] &lt;&gt; "Sunday"),EnergyDemand__2_18[[#This Row],[Demand]],NA())</f>
        <v>116457.26</v>
      </c>
    </row>
    <row r="1186" spans="1:19" x14ac:dyDescent="0.3">
      <c r="A1186" s="3">
        <v>43189</v>
      </c>
      <c r="B1186" s="3" t="str">
        <f t="shared" si="18"/>
        <v>Q1-2018</v>
      </c>
      <c r="C1186" t="s">
        <v>11</v>
      </c>
      <c r="D1186">
        <v>13</v>
      </c>
      <c r="E1186" t="s">
        <v>4</v>
      </c>
      <c r="F1186">
        <v>2018</v>
      </c>
      <c r="G1186">
        <v>12.2</v>
      </c>
      <c r="H1186">
        <v>23.3</v>
      </c>
      <c r="I1186">
        <v>14.3</v>
      </c>
      <c r="J1186">
        <v>0</v>
      </c>
      <c r="K1186" t="s">
        <v>21</v>
      </c>
      <c r="L1186" t="s">
        <v>22</v>
      </c>
      <c r="M1186" s="2">
        <v>97070.345000000001</v>
      </c>
      <c r="N1186" s="4">
        <v>69.452869660000005</v>
      </c>
      <c r="O1186" s="5">
        <f>EnergyDemand__2_18[[#This Row],[Demand]]*EnergyDemand__2_18[[#This Row],[RRP AUD$]]</f>
        <v>6741814.0191362333</v>
      </c>
      <c r="P1186" s="57" t="e">
        <f>IF(EnergyDemand__2_18[[#This Row],[School Day]]="Y",EnergyDemand__2_18[[#This Row],[Demand]],NA())</f>
        <v>#N/A</v>
      </c>
      <c r="Q1186" s="57">
        <f>IF(EnergyDemand__2_18[[#This Row],[School Day]]="N",EnergyDemand__2_18[[#This Row],[Demand]],NA())</f>
        <v>97070.345000000001</v>
      </c>
      <c r="R1186" s="57">
        <f>IF(EnergyDemand__2_18[[#This Row],[Holiday]]="Y",EnergyDemand__2_18[[#This Row],[Demand]],NA())</f>
        <v>97070.345000000001</v>
      </c>
      <c r="S11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7" spans="1:19" x14ac:dyDescent="0.3">
      <c r="A1187" s="3">
        <v>43190</v>
      </c>
      <c r="B1187" s="3" t="str">
        <f t="shared" si="18"/>
        <v>Q1-2018</v>
      </c>
      <c r="C1187" t="s">
        <v>11</v>
      </c>
      <c r="D1187">
        <v>13</v>
      </c>
      <c r="E1187" t="s">
        <v>5</v>
      </c>
      <c r="F1187">
        <v>2018</v>
      </c>
      <c r="G1187">
        <v>13.2</v>
      </c>
      <c r="H1187">
        <v>22.4</v>
      </c>
      <c r="I1187">
        <v>16.7</v>
      </c>
      <c r="J1187">
        <v>0</v>
      </c>
      <c r="K1187" t="s">
        <v>21</v>
      </c>
      <c r="L1187" t="s">
        <v>22</v>
      </c>
      <c r="M1187" s="2">
        <v>99687.64</v>
      </c>
      <c r="N1187" s="4">
        <v>81.406771699999993</v>
      </c>
      <c r="O1187" s="5">
        <f>EnergyDemand__2_18[[#This Row],[Demand]]*EnergyDemand__2_18[[#This Row],[RRP AUD$]]</f>
        <v>8115248.9507917874</v>
      </c>
      <c r="P1187" s="57" t="e">
        <f>IF(EnergyDemand__2_18[[#This Row],[School Day]]="Y",EnergyDemand__2_18[[#This Row],[Demand]],NA())</f>
        <v>#N/A</v>
      </c>
      <c r="Q1187" s="57">
        <f>IF(EnergyDemand__2_18[[#This Row],[School Day]]="N",EnergyDemand__2_18[[#This Row],[Demand]],NA())</f>
        <v>99687.64</v>
      </c>
      <c r="R1187" s="57">
        <f>IF(EnergyDemand__2_18[[#This Row],[Holiday]]="Y",EnergyDemand__2_18[[#This Row],[Demand]],NA())</f>
        <v>99687.64</v>
      </c>
      <c r="S11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8" spans="1:19" x14ac:dyDescent="0.3">
      <c r="A1188" s="3">
        <v>43191</v>
      </c>
      <c r="B1188" s="3" t="str">
        <f t="shared" si="18"/>
        <v>Q2-2018</v>
      </c>
      <c r="C1188" t="s">
        <v>12</v>
      </c>
      <c r="D1188">
        <v>13</v>
      </c>
      <c r="E1188" t="s">
        <v>6</v>
      </c>
      <c r="F1188">
        <v>2018</v>
      </c>
      <c r="G1188">
        <v>13</v>
      </c>
      <c r="H1188">
        <v>27.7</v>
      </c>
      <c r="I1188">
        <v>11</v>
      </c>
      <c r="J1188">
        <v>0</v>
      </c>
      <c r="K1188" t="s">
        <v>21</v>
      </c>
      <c r="L1188" t="s">
        <v>22</v>
      </c>
      <c r="M1188" s="2">
        <v>98817.03</v>
      </c>
      <c r="N1188" s="4">
        <v>73.967841899999996</v>
      </c>
      <c r="O1188" s="5">
        <f>EnergyDemand__2_18[[#This Row],[Demand]]*EnergyDemand__2_18[[#This Row],[RRP AUD$]]</f>
        <v>7309282.4520675568</v>
      </c>
      <c r="P1188" s="57" t="e">
        <f>IF(EnergyDemand__2_18[[#This Row],[School Day]]="Y",EnergyDemand__2_18[[#This Row],[Demand]],NA())</f>
        <v>#N/A</v>
      </c>
      <c r="Q1188" s="57">
        <f>IF(EnergyDemand__2_18[[#This Row],[School Day]]="N",EnergyDemand__2_18[[#This Row],[Demand]],NA())</f>
        <v>98817.03</v>
      </c>
      <c r="R1188" s="57">
        <f>IF(EnergyDemand__2_18[[#This Row],[Holiday]]="Y",EnergyDemand__2_18[[#This Row],[Demand]],NA())</f>
        <v>98817.03</v>
      </c>
      <c r="S11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89" spans="1:19" x14ac:dyDescent="0.3">
      <c r="A1189" s="3">
        <v>43192</v>
      </c>
      <c r="B1189" s="3" t="str">
        <f t="shared" si="18"/>
        <v>Q2-2018</v>
      </c>
      <c r="C1189" t="s">
        <v>12</v>
      </c>
      <c r="D1189">
        <v>14</v>
      </c>
      <c r="E1189" t="s">
        <v>7</v>
      </c>
      <c r="F1189">
        <v>2018</v>
      </c>
      <c r="G1189">
        <v>14.9</v>
      </c>
      <c r="H1189">
        <v>20.9</v>
      </c>
      <c r="I1189">
        <v>14.4</v>
      </c>
      <c r="J1189">
        <v>0</v>
      </c>
      <c r="K1189" t="s">
        <v>21</v>
      </c>
      <c r="L1189" t="s">
        <v>22</v>
      </c>
      <c r="M1189" s="2">
        <v>98258.25</v>
      </c>
      <c r="N1189" s="4">
        <v>62.410101240000003</v>
      </c>
      <c r="O1189" s="5">
        <f>EnergyDemand__2_18[[#This Row],[Demand]]*EnergyDemand__2_18[[#This Row],[RRP AUD$]]</f>
        <v>6132307.3301652307</v>
      </c>
      <c r="P1189" s="57" t="e">
        <f>IF(EnergyDemand__2_18[[#This Row],[School Day]]="Y",EnergyDemand__2_18[[#This Row],[Demand]],NA())</f>
        <v>#N/A</v>
      </c>
      <c r="Q1189" s="57">
        <f>IF(EnergyDemand__2_18[[#This Row],[School Day]]="N",EnergyDemand__2_18[[#This Row],[Demand]],NA())</f>
        <v>98258.25</v>
      </c>
      <c r="R1189" s="57">
        <f>IF(EnergyDemand__2_18[[#This Row],[Holiday]]="Y",EnergyDemand__2_18[[#This Row],[Demand]],NA())</f>
        <v>98258.25</v>
      </c>
      <c r="S11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90" spans="1:19" x14ac:dyDescent="0.3">
      <c r="A1190" s="3">
        <v>43193</v>
      </c>
      <c r="B1190" s="3" t="str">
        <f t="shared" si="18"/>
        <v>Q2-2018</v>
      </c>
      <c r="C1190" t="s">
        <v>12</v>
      </c>
      <c r="D1190">
        <v>14</v>
      </c>
      <c r="E1190" t="s">
        <v>8</v>
      </c>
      <c r="F1190">
        <v>2018</v>
      </c>
      <c r="G1190">
        <v>13.4</v>
      </c>
      <c r="H1190">
        <v>19.8</v>
      </c>
      <c r="I1190">
        <v>13.9</v>
      </c>
      <c r="J1190">
        <v>0</v>
      </c>
      <c r="K1190" t="s">
        <v>21</v>
      </c>
      <c r="L1190" t="s">
        <v>21</v>
      </c>
      <c r="M1190" s="2">
        <v>113381.53</v>
      </c>
      <c r="N1190" s="4">
        <v>80.110737060000005</v>
      </c>
      <c r="O1190" s="5">
        <f>EnergyDemand__2_18[[#This Row],[Demand]]*EnergyDemand__2_18[[#This Row],[RRP AUD$]]</f>
        <v>9083077.9372905027</v>
      </c>
      <c r="P1190" s="57" t="e">
        <f>IF(EnergyDemand__2_18[[#This Row],[School Day]]="Y",EnergyDemand__2_18[[#This Row],[Demand]],NA())</f>
        <v>#N/A</v>
      </c>
      <c r="Q1190" s="57">
        <f>IF(EnergyDemand__2_18[[#This Row],[School Day]]="N",EnergyDemand__2_18[[#This Row],[Demand]],NA())</f>
        <v>113381.53</v>
      </c>
      <c r="R1190" s="57" t="e">
        <f>IF(EnergyDemand__2_18[[#This Row],[Holiday]]="Y",EnergyDemand__2_18[[#This Row],[Demand]],NA())</f>
        <v>#N/A</v>
      </c>
      <c r="S1190" s="57">
        <f>IF(AND( EnergyDemand__2_18[[#This Row],[Holiday]]="N", EnergyDemand__2_18[[#This Row],[Day ]] &lt;&gt; "Saturday", EnergyDemand__2_18[[#This Row],[Day ]] &lt;&gt; "Sunday"),EnergyDemand__2_18[[#This Row],[Demand]],NA())</f>
        <v>113381.53</v>
      </c>
    </row>
    <row r="1191" spans="1:19" x14ac:dyDescent="0.3">
      <c r="A1191" s="3">
        <v>43194</v>
      </c>
      <c r="B1191" s="3" t="str">
        <f t="shared" si="18"/>
        <v>Q2-2018</v>
      </c>
      <c r="C1191" t="s">
        <v>12</v>
      </c>
      <c r="D1191">
        <v>14</v>
      </c>
      <c r="E1191" t="s">
        <v>9</v>
      </c>
      <c r="F1191">
        <v>2018</v>
      </c>
      <c r="G1191">
        <v>13.3</v>
      </c>
      <c r="H1191">
        <v>20.6</v>
      </c>
      <c r="I1191">
        <v>16.600000000000001</v>
      </c>
      <c r="J1191">
        <v>0</v>
      </c>
      <c r="K1191" t="s">
        <v>21</v>
      </c>
      <c r="L1191" t="s">
        <v>21</v>
      </c>
      <c r="M1191" s="2">
        <v>115974.61</v>
      </c>
      <c r="N1191" s="4">
        <v>90.073740799999996</v>
      </c>
      <c r="O1191" s="5">
        <f>EnergyDemand__2_18[[#This Row],[Demand]]*EnergyDemand__2_18[[#This Row],[RRP AUD$]]</f>
        <v>10446266.960521087</v>
      </c>
      <c r="P1191" s="57" t="e">
        <f>IF(EnergyDemand__2_18[[#This Row],[School Day]]="Y",EnergyDemand__2_18[[#This Row],[Demand]],NA())</f>
        <v>#N/A</v>
      </c>
      <c r="Q1191" s="57">
        <f>IF(EnergyDemand__2_18[[#This Row],[School Day]]="N",EnergyDemand__2_18[[#This Row],[Demand]],NA())</f>
        <v>115974.61</v>
      </c>
      <c r="R1191" s="57" t="e">
        <f>IF(EnergyDemand__2_18[[#This Row],[Holiday]]="Y",EnergyDemand__2_18[[#This Row],[Demand]],NA())</f>
        <v>#N/A</v>
      </c>
      <c r="S1191" s="57">
        <f>IF(AND( EnergyDemand__2_18[[#This Row],[Holiday]]="N", EnergyDemand__2_18[[#This Row],[Day ]] &lt;&gt; "Saturday", EnergyDemand__2_18[[#This Row],[Day ]] &lt;&gt; "Sunday"),EnergyDemand__2_18[[#This Row],[Demand]],NA())</f>
        <v>115974.61</v>
      </c>
    </row>
    <row r="1192" spans="1:19" x14ac:dyDescent="0.3">
      <c r="A1192" s="3">
        <v>43195</v>
      </c>
      <c r="B1192" s="3" t="str">
        <f t="shared" si="18"/>
        <v>Q2-2018</v>
      </c>
      <c r="C1192" t="s">
        <v>12</v>
      </c>
      <c r="D1192">
        <v>14</v>
      </c>
      <c r="E1192" t="s">
        <v>3</v>
      </c>
      <c r="F1192">
        <v>2018</v>
      </c>
      <c r="G1192">
        <v>13.3</v>
      </c>
      <c r="H1192">
        <v>18.7</v>
      </c>
      <c r="I1192">
        <v>9</v>
      </c>
      <c r="J1192">
        <v>0</v>
      </c>
      <c r="K1192" t="s">
        <v>21</v>
      </c>
      <c r="L1192" t="s">
        <v>21</v>
      </c>
      <c r="M1192" s="2">
        <v>117551.69500000001</v>
      </c>
      <c r="N1192" s="4">
        <v>86.891929590000004</v>
      </c>
      <c r="O1192" s="5">
        <f>EnergyDemand__2_18[[#This Row],[Demand]]*EnergyDemand__2_18[[#This Row],[RRP AUD$]]</f>
        <v>10214293.605125155</v>
      </c>
      <c r="P1192" s="57" t="e">
        <f>IF(EnergyDemand__2_18[[#This Row],[School Day]]="Y",EnergyDemand__2_18[[#This Row],[Demand]],NA())</f>
        <v>#N/A</v>
      </c>
      <c r="Q1192" s="57">
        <f>IF(EnergyDemand__2_18[[#This Row],[School Day]]="N",EnergyDemand__2_18[[#This Row],[Demand]],NA())</f>
        <v>117551.69500000001</v>
      </c>
      <c r="R1192" s="57" t="e">
        <f>IF(EnergyDemand__2_18[[#This Row],[Holiday]]="Y",EnergyDemand__2_18[[#This Row],[Demand]],NA())</f>
        <v>#N/A</v>
      </c>
      <c r="S1192" s="57">
        <f>IF(AND( EnergyDemand__2_18[[#This Row],[Holiday]]="N", EnergyDemand__2_18[[#This Row],[Day ]] &lt;&gt; "Saturday", EnergyDemand__2_18[[#This Row],[Day ]] &lt;&gt; "Sunday"),EnergyDemand__2_18[[#This Row],[Demand]],NA())</f>
        <v>117551.69500000001</v>
      </c>
    </row>
    <row r="1193" spans="1:19" x14ac:dyDescent="0.3">
      <c r="A1193" s="3">
        <v>43196</v>
      </c>
      <c r="B1193" s="3" t="str">
        <f t="shared" si="18"/>
        <v>Q2-2018</v>
      </c>
      <c r="C1193" t="s">
        <v>12</v>
      </c>
      <c r="D1193">
        <v>14</v>
      </c>
      <c r="E1193" t="s">
        <v>4</v>
      </c>
      <c r="F1193">
        <v>2018</v>
      </c>
      <c r="G1193">
        <v>13.8</v>
      </c>
      <c r="H1193">
        <v>21.2</v>
      </c>
      <c r="I1193">
        <v>14.8</v>
      </c>
      <c r="J1193">
        <v>0</v>
      </c>
      <c r="K1193" t="s">
        <v>21</v>
      </c>
      <c r="L1193" t="s">
        <v>21</v>
      </c>
      <c r="M1193" s="2">
        <v>115979.07</v>
      </c>
      <c r="N1193" s="4">
        <v>85.687904610000004</v>
      </c>
      <c r="O1193" s="5">
        <f>EnergyDemand__2_18[[#This Row],[Demand]]*EnergyDemand__2_18[[#This Row],[RRP AUD$]]</f>
        <v>9938003.4869165141</v>
      </c>
      <c r="P1193" s="57" t="e">
        <f>IF(EnergyDemand__2_18[[#This Row],[School Day]]="Y",EnergyDemand__2_18[[#This Row],[Demand]],NA())</f>
        <v>#N/A</v>
      </c>
      <c r="Q1193" s="57">
        <f>IF(EnergyDemand__2_18[[#This Row],[School Day]]="N",EnergyDemand__2_18[[#This Row],[Demand]],NA())</f>
        <v>115979.07</v>
      </c>
      <c r="R1193" s="57" t="e">
        <f>IF(EnergyDemand__2_18[[#This Row],[Holiday]]="Y",EnergyDemand__2_18[[#This Row],[Demand]],NA())</f>
        <v>#N/A</v>
      </c>
      <c r="S1193" s="57">
        <f>IF(AND( EnergyDemand__2_18[[#This Row],[Holiday]]="N", EnergyDemand__2_18[[#This Row],[Day ]] &lt;&gt; "Saturday", EnergyDemand__2_18[[#This Row],[Day ]] &lt;&gt; "Sunday"),EnergyDemand__2_18[[#This Row],[Demand]],NA())</f>
        <v>115979.07</v>
      </c>
    </row>
    <row r="1194" spans="1:19" x14ac:dyDescent="0.3">
      <c r="A1194" s="3">
        <v>43197</v>
      </c>
      <c r="B1194" s="3" t="str">
        <f t="shared" si="18"/>
        <v>Q2-2018</v>
      </c>
      <c r="C1194" t="s">
        <v>12</v>
      </c>
      <c r="D1194">
        <v>14</v>
      </c>
      <c r="E1194" t="s">
        <v>5</v>
      </c>
      <c r="F1194">
        <v>2018</v>
      </c>
      <c r="G1194">
        <v>9.8000000000000007</v>
      </c>
      <c r="H1194">
        <v>21.6</v>
      </c>
      <c r="I1194">
        <v>16</v>
      </c>
      <c r="J1194">
        <v>0</v>
      </c>
      <c r="K1194" t="s">
        <v>21</v>
      </c>
      <c r="L1194" t="s">
        <v>21</v>
      </c>
      <c r="M1194" s="2">
        <v>105938.47500000001</v>
      </c>
      <c r="N1194" s="4">
        <v>84.8974312</v>
      </c>
      <c r="O1194" s="5">
        <f>EnergyDemand__2_18[[#This Row],[Demand]]*EnergyDemand__2_18[[#This Row],[RRP AUD$]]</f>
        <v>8993904.3927454203</v>
      </c>
      <c r="P1194" s="57" t="e">
        <f>IF(EnergyDemand__2_18[[#This Row],[School Day]]="Y",EnergyDemand__2_18[[#This Row],[Demand]],NA())</f>
        <v>#N/A</v>
      </c>
      <c r="Q1194" s="57">
        <f>IF(EnergyDemand__2_18[[#This Row],[School Day]]="N",EnergyDemand__2_18[[#This Row],[Demand]],NA())</f>
        <v>105938.47500000001</v>
      </c>
      <c r="R1194" s="57" t="e">
        <f>IF(EnergyDemand__2_18[[#This Row],[Holiday]]="Y",EnergyDemand__2_18[[#This Row],[Demand]],NA())</f>
        <v>#N/A</v>
      </c>
      <c r="S11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95" spans="1:19" x14ac:dyDescent="0.3">
      <c r="A1195" s="3">
        <v>43198</v>
      </c>
      <c r="B1195" s="3" t="str">
        <f t="shared" si="18"/>
        <v>Q2-2018</v>
      </c>
      <c r="C1195" t="s">
        <v>12</v>
      </c>
      <c r="D1195">
        <v>14</v>
      </c>
      <c r="E1195" t="s">
        <v>6</v>
      </c>
      <c r="F1195">
        <v>2018</v>
      </c>
      <c r="G1195">
        <v>11.8</v>
      </c>
      <c r="H1195">
        <v>29.9</v>
      </c>
      <c r="I1195">
        <v>14.7</v>
      </c>
      <c r="J1195">
        <v>0</v>
      </c>
      <c r="K1195" t="s">
        <v>21</v>
      </c>
      <c r="L1195" t="s">
        <v>21</v>
      </c>
      <c r="M1195" s="2">
        <v>100571.16499999999</v>
      </c>
      <c r="N1195" s="4">
        <v>58.238721519999999</v>
      </c>
      <c r="O1195" s="5">
        <f>EnergyDemand__2_18[[#This Row],[Demand]]*EnergyDemand__2_18[[#This Row],[RRP AUD$]]</f>
        <v>5857136.07137697</v>
      </c>
      <c r="P1195" s="57" t="e">
        <f>IF(EnergyDemand__2_18[[#This Row],[School Day]]="Y",EnergyDemand__2_18[[#This Row],[Demand]],NA())</f>
        <v>#N/A</v>
      </c>
      <c r="Q1195" s="57">
        <f>IF(EnergyDemand__2_18[[#This Row],[School Day]]="N",EnergyDemand__2_18[[#This Row],[Demand]],NA())</f>
        <v>100571.16499999999</v>
      </c>
      <c r="R1195" s="57" t="e">
        <f>IF(EnergyDemand__2_18[[#This Row],[Holiday]]="Y",EnergyDemand__2_18[[#This Row],[Demand]],NA())</f>
        <v>#N/A</v>
      </c>
      <c r="S11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196" spans="1:19" x14ac:dyDescent="0.3">
      <c r="A1196" s="3">
        <v>43199</v>
      </c>
      <c r="B1196" s="3" t="str">
        <f t="shared" si="18"/>
        <v>Q2-2018</v>
      </c>
      <c r="C1196" t="s">
        <v>12</v>
      </c>
      <c r="D1196">
        <v>15</v>
      </c>
      <c r="E1196" t="s">
        <v>7</v>
      </c>
      <c r="F1196">
        <v>2018</v>
      </c>
      <c r="G1196">
        <v>15.9</v>
      </c>
      <c r="H1196">
        <v>25.7</v>
      </c>
      <c r="I1196">
        <v>13.6</v>
      </c>
      <c r="J1196">
        <v>0</v>
      </c>
      <c r="K1196" t="s">
        <v>21</v>
      </c>
      <c r="L1196" t="s">
        <v>21</v>
      </c>
      <c r="M1196" s="2">
        <v>118702.925</v>
      </c>
      <c r="N1196" s="4">
        <v>91.693644509999999</v>
      </c>
      <c r="O1196" s="5">
        <f>EnergyDemand__2_18[[#This Row],[Demand]]*EnergyDemand__2_18[[#This Row],[RRP AUD$]]</f>
        <v>10884303.807247192</v>
      </c>
      <c r="P1196" s="57" t="e">
        <f>IF(EnergyDemand__2_18[[#This Row],[School Day]]="Y",EnergyDemand__2_18[[#This Row],[Demand]],NA())</f>
        <v>#N/A</v>
      </c>
      <c r="Q1196" s="57">
        <f>IF(EnergyDemand__2_18[[#This Row],[School Day]]="N",EnergyDemand__2_18[[#This Row],[Demand]],NA())</f>
        <v>118702.925</v>
      </c>
      <c r="R1196" s="57" t="e">
        <f>IF(EnergyDemand__2_18[[#This Row],[Holiday]]="Y",EnergyDemand__2_18[[#This Row],[Demand]],NA())</f>
        <v>#N/A</v>
      </c>
      <c r="S1196" s="57">
        <f>IF(AND( EnergyDemand__2_18[[#This Row],[Holiday]]="N", EnergyDemand__2_18[[#This Row],[Day ]] &lt;&gt; "Saturday", EnergyDemand__2_18[[#This Row],[Day ]] &lt;&gt; "Sunday"),EnergyDemand__2_18[[#This Row],[Demand]],NA())</f>
        <v>118702.925</v>
      </c>
    </row>
    <row r="1197" spans="1:19" x14ac:dyDescent="0.3">
      <c r="A1197" s="3">
        <v>43200</v>
      </c>
      <c r="B1197" s="3" t="str">
        <f t="shared" si="18"/>
        <v>Q2-2018</v>
      </c>
      <c r="C1197" t="s">
        <v>12</v>
      </c>
      <c r="D1197">
        <v>15</v>
      </c>
      <c r="E1197" t="s">
        <v>8</v>
      </c>
      <c r="F1197">
        <v>2018</v>
      </c>
      <c r="G1197">
        <v>14.8</v>
      </c>
      <c r="H1197">
        <v>28.8</v>
      </c>
      <c r="I1197">
        <v>5.9</v>
      </c>
      <c r="J1197">
        <v>0</v>
      </c>
      <c r="K1197" t="s">
        <v>21</v>
      </c>
      <c r="L1197" t="s">
        <v>21</v>
      </c>
      <c r="M1197" s="2">
        <v>122423.01</v>
      </c>
      <c r="N1197" s="4">
        <v>76.333648019999998</v>
      </c>
      <c r="O1197" s="5">
        <f>EnergyDemand__2_18[[#This Row],[Demand]]*EnergyDemand__2_18[[#This Row],[RRP AUD$]]</f>
        <v>9344994.9548889399</v>
      </c>
      <c r="P1197" s="57" t="e">
        <f>IF(EnergyDemand__2_18[[#This Row],[School Day]]="Y",EnergyDemand__2_18[[#This Row],[Demand]],NA())</f>
        <v>#N/A</v>
      </c>
      <c r="Q1197" s="57">
        <f>IF(EnergyDemand__2_18[[#This Row],[School Day]]="N",EnergyDemand__2_18[[#This Row],[Demand]],NA())</f>
        <v>122423.01</v>
      </c>
      <c r="R1197" s="57" t="e">
        <f>IF(EnergyDemand__2_18[[#This Row],[Holiday]]="Y",EnergyDemand__2_18[[#This Row],[Demand]],NA())</f>
        <v>#N/A</v>
      </c>
      <c r="S1197" s="57">
        <f>IF(AND( EnergyDemand__2_18[[#This Row],[Holiday]]="N", EnergyDemand__2_18[[#This Row],[Day ]] &lt;&gt; "Saturday", EnergyDemand__2_18[[#This Row],[Day ]] &lt;&gt; "Sunday"),EnergyDemand__2_18[[#This Row],[Demand]],NA())</f>
        <v>122423.01</v>
      </c>
    </row>
    <row r="1198" spans="1:19" x14ac:dyDescent="0.3">
      <c r="A1198" s="3">
        <v>43201</v>
      </c>
      <c r="B1198" s="3" t="str">
        <f t="shared" si="18"/>
        <v>Q2-2018</v>
      </c>
      <c r="C1198" t="s">
        <v>12</v>
      </c>
      <c r="D1198">
        <v>15</v>
      </c>
      <c r="E1198" t="s">
        <v>9</v>
      </c>
      <c r="F1198">
        <v>2018</v>
      </c>
      <c r="G1198">
        <v>18.100000000000001</v>
      </c>
      <c r="H1198">
        <v>27.3</v>
      </c>
      <c r="I1198">
        <v>10.9</v>
      </c>
      <c r="J1198">
        <v>0</v>
      </c>
      <c r="K1198" t="s">
        <v>21</v>
      </c>
      <c r="L1198" t="s">
        <v>21</v>
      </c>
      <c r="M1198" s="2">
        <v>121944.995</v>
      </c>
      <c r="N1198" s="4">
        <v>75.040945059999999</v>
      </c>
      <c r="O1198" s="5">
        <f>EnergyDemand__2_18[[#This Row],[Demand]]*EnergyDemand__2_18[[#This Row],[RRP AUD$]]</f>
        <v>9150867.6701369733</v>
      </c>
      <c r="P1198" s="57" t="e">
        <f>IF(EnergyDemand__2_18[[#This Row],[School Day]]="Y",EnergyDemand__2_18[[#This Row],[Demand]],NA())</f>
        <v>#N/A</v>
      </c>
      <c r="Q1198" s="57">
        <f>IF(EnergyDemand__2_18[[#This Row],[School Day]]="N",EnergyDemand__2_18[[#This Row],[Demand]],NA())</f>
        <v>121944.995</v>
      </c>
      <c r="R1198" s="57" t="e">
        <f>IF(EnergyDemand__2_18[[#This Row],[Holiday]]="Y",EnergyDemand__2_18[[#This Row],[Demand]],NA())</f>
        <v>#N/A</v>
      </c>
      <c r="S1198" s="57">
        <f>IF(AND( EnergyDemand__2_18[[#This Row],[Holiday]]="N", EnergyDemand__2_18[[#This Row],[Day ]] &lt;&gt; "Saturday", EnergyDemand__2_18[[#This Row],[Day ]] &lt;&gt; "Sunday"),EnergyDemand__2_18[[#This Row],[Demand]],NA())</f>
        <v>121944.995</v>
      </c>
    </row>
    <row r="1199" spans="1:19" x14ac:dyDescent="0.3">
      <c r="A1199" s="3">
        <v>43202</v>
      </c>
      <c r="B1199" s="3" t="str">
        <f t="shared" si="18"/>
        <v>Q2-2018</v>
      </c>
      <c r="C1199" t="s">
        <v>12</v>
      </c>
      <c r="D1199">
        <v>15</v>
      </c>
      <c r="E1199" t="s">
        <v>3</v>
      </c>
      <c r="F1199">
        <v>2018</v>
      </c>
      <c r="G1199">
        <v>15.9</v>
      </c>
      <c r="H1199">
        <v>26.5</v>
      </c>
      <c r="I1199">
        <v>7.4</v>
      </c>
      <c r="J1199">
        <v>0</v>
      </c>
      <c r="K1199" t="s">
        <v>21</v>
      </c>
      <c r="L1199" t="s">
        <v>21</v>
      </c>
      <c r="M1199" s="2">
        <v>119876.63</v>
      </c>
      <c r="N1199" s="4">
        <v>77.714523709999995</v>
      </c>
      <c r="O1199" s="5">
        <f>EnergyDemand__2_18[[#This Row],[Demand]]*EnergyDemand__2_18[[#This Row],[RRP AUD$]]</f>
        <v>9316155.2044098973</v>
      </c>
      <c r="P1199" s="57" t="e">
        <f>IF(EnergyDemand__2_18[[#This Row],[School Day]]="Y",EnergyDemand__2_18[[#This Row],[Demand]],NA())</f>
        <v>#N/A</v>
      </c>
      <c r="Q1199" s="57">
        <f>IF(EnergyDemand__2_18[[#This Row],[School Day]]="N",EnergyDemand__2_18[[#This Row],[Demand]],NA())</f>
        <v>119876.63</v>
      </c>
      <c r="R1199" s="57" t="e">
        <f>IF(EnergyDemand__2_18[[#This Row],[Holiday]]="Y",EnergyDemand__2_18[[#This Row],[Demand]],NA())</f>
        <v>#N/A</v>
      </c>
      <c r="S1199" s="57">
        <f>IF(AND( EnergyDemand__2_18[[#This Row],[Holiday]]="N", EnergyDemand__2_18[[#This Row],[Day ]] &lt;&gt; "Saturday", EnergyDemand__2_18[[#This Row],[Day ]] &lt;&gt; "Sunday"),EnergyDemand__2_18[[#This Row],[Demand]],NA())</f>
        <v>119876.63</v>
      </c>
    </row>
    <row r="1200" spans="1:19" x14ac:dyDescent="0.3">
      <c r="A1200" s="3">
        <v>43203</v>
      </c>
      <c r="B1200" s="3" t="str">
        <f t="shared" si="18"/>
        <v>Q2-2018</v>
      </c>
      <c r="C1200" t="s">
        <v>12</v>
      </c>
      <c r="D1200">
        <v>15</v>
      </c>
      <c r="E1200" t="s">
        <v>4</v>
      </c>
      <c r="F1200">
        <v>2018</v>
      </c>
      <c r="G1200">
        <v>11.9</v>
      </c>
      <c r="H1200">
        <v>25.9</v>
      </c>
      <c r="I1200">
        <v>14.4</v>
      </c>
      <c r="J1200">
        <v>0</v>
      </c>
      <c r="K1200" t="s">
        <v>21</v>
      </c>
      <c r="L1200" t="s">
        <v>21</v>
      </c>
      <c r="M1200" s="2">
        <v>113609.76</v>
      </c>
      <c r="N1200" s="4">
        <v>69.763201089999995</v>
      </c>
      <c r="O1200" s="5">
        <f>EnergyDemand__2_18[[#This Row],[Demand]]*EnergyDemand__2_18[[#This Row],[RRP AUD$]]</f>
        <v>7925780.5326666376</v>
      </c>
      <c r="P1200" s="57" t="e">
        <f>IF(EnergyDemand__2_18[[#This Row],[School Day]]="Y",EnergyDemand__2_18[[#This Row],[Demand]],NA())</f>
        <v>#N/A</v>
      </c>
      <c r="Q1200" s="57">
        <f>IF(EnergyDemand__2_18[[#This Row],[School Day]]="N",EnergyDemand__2_18[[#This Row],[Demand]],NA())</f>
        <v>113609.76</v>
      </c>
      <c r="R1200" s="57" t="e">
        <f>IF(EnergyDemand__2_18[[#This Row],[Holiday]]="Y",EnergyDemand__2_18[[#This Row],[Demand]],NA())</f>
        <v>#N/A</v>
      </c>
      <c r="S1200" s="57">
        <f>IF(AND( EnergyDemand__2_18[[#This Row],[Holiday]]="N", EnergyDemand__2_18[[#This Row],[Day ]] &lt;&gt; "Saturday", EnergyDemand__2_18[[#This Row],[Day ]] &lt;&gt; "Sunday"),EnergyDemand__2_18[[#This Row],[Demand]],NA())</f>
        <v>113609.76</v>
      </c>
    </row>
    <row r="1201" spans="1:19" x14ac:dyDescent="0.3">
      <c r="A1201" s="3">
        <v>43204</v>
      </c>
      <c r="B1201" s="3" t="str">
        <f t="shared" si="18"/>
        <v>Q2-2018</v>
      </c>
      <c r="C1201" t="s">
        <v>12</v>
      </c>
      <c r="D1201">
        <v>15</v>
      </c>
      <c r="E1201" t="s">
        <v>5</v>
      </c>
      <c r="F1201">
        <v>2018</v>
      </c>
      <c r="G1201">
        <v>13.5</v>
      </c>
      <c r="H1201">
        <v>16.100000000000001</v>
      </c>
      <c r="I1201">
        <v>3.1</v>
      </c>
      <c r="J1201">
        <v>0</v>
      </c>
      <c r="K1201" t="s">
        <v>21</v>
      </c>
      <c r="L1201" t="s">
        <v>21</v>
      </c>
      <c r="M1201" s="2">
        <v>105135.30499999999</v>
      </c>
      <c r="N1201" s="4">
        <v>37.741398410000002</v>
      </c>
      <c r="O1201" s="5">
        <f>EnergyDemand__2_18[[#This Row],[Demand]]*EnergyDemand__2_18[[#This Row],[RRP AUD$]]</f>
        <v>3967953.4329618649</v>
      </c>
      <c r="P1201" s="57" t="e">
        <f>IF(EnergyDemand__2_18[[#This Row],[School Day]]="Y",EnergyDemand__2_18[[#This Row],[Demand]],NA())</f>
        <v>#N/A</v>
      </c>
      <c r="Q1201" s="57">
        <f>IF(EnergyDemand__2_18[[#This Row],[School Day]]="N",EnergyDemand__2_18[[#This Row],[Demand]],NA())</f>
        <v>105135.30499999999</v>
      </c>
      <c r="R1201" s="57" t="e">
        <f>IF(EnergyDemand__2_18[[#This Row],[Holiday]]="Y",EnergyDemand__2_18[[#This Row],[Demand]],NA())</f>
        <v>#N/A</v>
      </c>
      <c r="S12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02" spans="1:19" x14ac:dyDescent="0.3">
      <c r="A1202" s="3">
        <v>43205</v>
      </c>
      <c r="B1202" s="3" t="str">
        <f t="shared" si="18"/>
        <v>Q2-2018</v>
      </c>
      <c r="C1202" t="s">
        <v>12</v>
      </c>
      <c r="D1202">
        <v>15</v>
      </c>
      <c r="E1202" t="s">
        <v>6</v>
      </c>
      <c r="F1202">
        <v>2018</v>
      </c>
      <c r="G1202">
        <v>9.6999999999999993</v>
      </c>
      <c r="H1202">
        <v>19.100000000000001</v>
      </c>
      <c r="I1202">
        <v>4.9000000000000004</v>
      </c>
      <c r="J1202">
        <v>12.2</v>
      </c>
      <c r="K1202" t="s">
        <v>21</v>
      </c>
      <c r="L1202" t="s">
        <v>21</v>
      </c>
      <c r="M1202" s="2">
        <v>104123.39</v>
      </c>
      <c r="N1202" s="4">
        <v>31.682325389999999</v>
      </c>
      <c r="O1202" s="5">
        <f>EnergyDemand__2_18[[#This Row],[Demand]]*EnergyDemand__2_18[[#This Row],[RRP AUD$]]</f>
        <v>3298871.122689872</v>
      </c>
      <c r="P1202" s="57" t="e">
        <f>IF(EnergyDemand__2_18[[#This Row],[School Day]]="Y",EnergyDemand__2_18[[#This Row],[Demand]],NA())</f>
        <v>#N/A</v>
      </c>
      <c r="Q1202" s="57">
        <f>IF(EnergyDemand__2_18[[#This Row],[School Day]]="N",EnergyDemand__2_18[[#This Row],[Demand]],NA())</f>
        <v>104123.39</v>
      </c>
      <c r="R1202" s="57" t="e">
        <f>IF(EnergyDemand__2_18[[#This Row],[Holiday]]="Y",EnergyDemand__2_18[[#This Row],[Demand]],NA())</f>
        <v>#N/A</v>
      </c>
      <c r="S12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03" spans="1:19" x14ac:dyDescent="0.3">
      <c r="A1203" s="3">
        <v>43206</v>
      </c>
      <c r="B1203" s="3" t="str">
        <f t="shared" si="18"/>
        <v>Q2-2018</v>
      </c>
      <c r="C1203" t="s">
        <v>12</v>
      </c>
      <c r="D1203">
        <v>16</v>
      </c>
      <c r="E1203" t="s">
        <v>7</v>
      </c>
      <c r="F1203">
        <v>2018</v>
      </c>
      <c r="G1203">
        <v>13.1</v>
      </c>
      <c r="H1203">
        <v>21</v>
      </c>
      <c r="I1203">
        <v>7.1</v>
      </c>
      <c r="J1203">
        <v>3</v>
      </c>
      <c r="K1203" t="s">
        <v>21</v>
      </c>
      <c r="L1203" t="s">
        <v>21</v>
      </c>
      <c r="M1203" s="2">
        <v>115694.64</v>
      </c>
      <c r="N1203" s="4">
        <v>69.360932570000003</v>
      </c>
      <c r="O1203" s="5">
        <f>EnergyDemand__2_18[[#This Row],[Demand]]*EnergyDemand__2_18[[#This Row],[RRP AUD$]]</f>
        <v>8024688.1237504249</v>
      </c>
      <c r="P1203" s="57" t="e">
        <f>IF(EnergyDemand__2_18[[#This Row],[School Day]]="Y",EnergyDemand__2_18[[#This Row],[Demand]],NA())</f>
        <v>#N/A</v>
      </c>
      <c r="Q1203" s="57">
        <f>IF(EnergyDemand__2_18[[#This Row],[School Day]]="N",EnergyDemand__2_18[[#This Row],[Demand]],NA())</f>
        <v>115694.64</v>
      </c>
      <c r="R1203" s="57" t="e">
        <f>IF(EnergyDemand__2_18[[#This Row],[Holiday]]="Y",EnergyDemand__2_18[[#This Row],[Demand]],NA())</f>
        <v>#N/A</v>
      </c>
      <c r="S1203" s="57">
        <f>IF(AND( EnergyDemand__2_18[[#This Row],[Holiday]]="N", EnergyDemand__2_18[[#This Row],[Day ]] &lt;&gt; "Saturday", EnergyDemand__2_18[[#This Row],[Day ]] &lt;&gt; "Sunday"),EnergyDemand__2_18[[#This Row],[Demand]],NA())</f>
        <v>115694.64</v>
      </c>
    </row>
    <row r="1204" spans="1:19" x14ac:dyDescent="0.3">
      <c r="A1204" s="3">
        <v>43207</v>
      </c>
      <c r="B1204" s="3" t="str">
        <f t="shared" si="18"/>
        <v>Q2-2018</v>
      </c>
      <c r="C1204" t="s">
        <v>12</v>
      </c>
      <c r="D1204">
        <v>16</v>
      </c>
      <c r="E1204" t="s">
        <v>8</v>
      </c>
      <c r="F1204">
        <v>2018</v>
      </c>
      <c r="G1204">
        <v>13.2</v>
      </c>
      <c r="H1204">
        <v>16.600000000000001</v>
      </c>
      <c r="I1204">
        <v>8.9</v>
      </c>
      <c r="J1204">
        <v>0.6</v>
      </c>
      <c r="K1204" t="s">
        <v>22</v>
      </c>
      <c r="L1204" t="s">
        <v>21</v>
      </c>
      <c r="M1204" s="2">
        <v>121092.855</v>
      </c>
      <c r="N1204" s="4">
        <v>86.534392859999997</v>
      </c>
      <c r="O1204" s="5">
        <f>EnergyDemand__2_18[[#This Row],[Demand]]*EnergyDemand__2_18[[#This Row],[RRP AUD$]]</f>
        <v>10478696.687109014</v>
      </c>
      <c r="P1204" s="57">
        <f>IF(EnergyDemand__2_18[[#This Row],[School Day]]="Y",EnergyDemand__2_18[[#This Row],[Demand]],NA())</f>
        <v>121092.855</v>
      </c>
      <c r="Q1204" s="57" t="e">
        <f>IF(EnergyDemand__2_18[[#This Row],[School Day]]="N",EnergyDemand__2_18[[#This Row],[Demand]],NA())</f>
        <v>#N/A</v>
      </c>
      <c r="R1204" s="57" t="e">
        <f>IF(EnergyDemand__2_18[[#This Row],[Holiday]]="Y",EnergyDemand__2_18[[#This Row],[Demand]],NA())</f>
        <v>#N/A</v>
      </c>
      <c r="S1204" s="57">
        <f>IF(AND( EnergyDemand__2_18[[#This Row],[Holiday]]="N", EnergyDemand__2_18[[#This Row],[Day ]] &lt;&gt; "Saturday", EnergyDemand__2_18[[#This Row],[Day ]] &lt;&gt; "Sunday"),EnergyDemand__2_18[[#This Row],[Demand]],NA())</f>
        <v>121092.855</v>
      </c>
    </row>
    <row r="1205" spans="1:19" x14ac:dyDescent="0.3">
      <c r="A1205" s="3">
        <v>43208</v>
      </c>
      <c r="B1205" s="3" t="str">
        <f t="shared" si="18"/>
        <v>Q2-2018</v>
      </c>
      <c r="C1205" t="s">
        <v>12</v>
      </c>
      <c r="D1205">
        <v>16</v>
      </c>
      <c r="E1205" t="s">
        <v>9</v>
      </c>
      <c r="F1205">
        <v>2018</v>
      </c>
      <c r="G1205">
        <v>6.2</v>
      </c>
      <c r="H1205">
        <v>19.399999999999999</v>
      </c>
      <c r="I1205">
        <v>14.2</v>
      </c>
      <c r="J1205">
        <v>0</v>
      </c>
      <c r="K1205" t="s">
        <v>22</v>
      </c>
      <c r="L1205" t="s">
        <v>21</v>
      </c>
      <c r="M1205" s="2">
        <v>120784.875</v>
      </c>
      <c r="N1205" s="4">
        <v>82.879097999999999</v>
      </c>
      <c r="O1205" s="5">
        <f>EnergyDemand__2_18[[#This Row],[Demand]]*EnergyDemand__2_18[[#This Row],[RRP AUD$]]</f>
        <v>10010541.49204275</v>
      </c>
      <c r="P1205" s="57">
        <f>IF(EnergyDemand__2_18[[#This Row],[School Day]]="Y",EnergyDemand__2_18[[#This Row],[Demand]],NA())</f>
        <v>120784.875</v>
      </c>
      <c r="Q1205" s="57" t="e">
        <f>IF(EnergyDemand__2_18[[#This Row],[School Day]]="N",EnergyDemand__2_18[[#This Row],[Demand]],NA())</f>
        <v>#N/A</v>
      </c>
      <c r="R1205" s="57" t="e">
        <f>IF(EnergyDemand__2_18[[#This Row],[Holiday]]="Y",EnergyDemand__2_18[[#This Row],[Demand]],NA())</f>
        <v>#N/A</v>
      </c>
      <c r="S1205" s="57">
        <f>IF(AND( EnergyDemand__2_18[[#This Row],[Holiday]]="N", EnergyDemand__2_18[[#This Row],[Day ]] &lt;&gt; "Saturday", EnergyDemand__2_18[[#This Row],[Day ]] &lt;&gt; "Sunday"),EnergyDemand__2_18[[#This Row],[Demand]],NA())</f>
        <v>120784.875</v>
      </c>
    </row>
    <row r="1206" spans="1:19" x14ac:dyDescent="0.3">
      <c r="A1206" s="3">
        <v>43209</v>
      </c>
      <c r="B1206" s="3" t="str">
        <f t="shared" si="18"/>
        <v>Q2-2018</v>
      </c>
      <c r="C1206" t="s">
        <v>12</v>
      </c>
      <c r="D1206">
        <v>16</v>
      </c>
      <c r="E1206" t="s">
        <v>3</v>
      </c>
      <c r="F1206">
        <v>2018</v>
      </c>
      <c r="G1206">
        <v>11</v>
      </c>
      <c r="H1206">
        <v>22.3</v>
      </c>
      <c r="I1206">
        <v>13</v>
      </c>
      <c r="J1206">
        <v>0</v>
      </c>
      <c r="K1206" t="s">
        <v>22</v>
      </c>
      <c r="L1206" t="s">
        <v>21</v>
      </c>
      <c r="M1206" s="2">
        <v>120448.935</v>
      </c>
      <c r="N1206" s="4">
        <v>93.533142819999995</v>
      </c>
      <c r="O1206" s="5">
        <f>EnergyDemand__2_18[[#This Row],[Demand]]*EnergyDemand__2_18[[#This Row],[RRP AUD$]]</f>
        <v>11265967.439871896</v>
      </c>
      <c r="P1206" s="57">
        <f>IF(EnergyDemand__2_18[[#This Row],[School Day]]="Y",EnergyDemand__2_18[[#This Row],[Demand]],NA())</f>
        <v>120448.935</v>
      </c>
      <c r="Q1206" s="57" t="e">
        <f>IF(EnergyDemand__2_18[[#This Row],[School Day]]="N",EnergyDemand__2_18[[#This Row],[Demand]],NA())</f>
        <v>#N/A</v>
      </c>
      <c r="R1206" s="57" t="e">
        <f>IF(EnergyDemand__2_18[[#This Row],[Holiday]]="Y",EnergyDemand__2_18[[#This Row],[Demand]],NA())</f>
        <v>#N/A</v>
      </c>
      <c r="S1206" s="57">
        <f>IF(AND( EnergyDemand__2_18[[#This Row],[Holiday]]="N", EnergyDemand__2_18[[#This Row],[Day ]] &lt;&gt; "Saturday", EnergyDemand__2_18[[#This Row],[Day ]] &lt;&gt; "Sunday"),EnergyDemand__2_18[[#This Row],[Demand]],NA())</f>
        <v>120448.935</v>
      </c>
    </row>
    <row r="1207" spans="1:19" x14ac:dyDescent="0.3">
      <c r="A1207" s="3">
        <v>43210</v>
      </c>
      <c r="B1207" s="3" t="str">
        <f t="shared" si="18"/>
        <v>Q2-2018</v>
      </c>
      <c r="C1207" t="s">
        <v>12</v>
      </c>
      <c r="D1207">
        <v>16</v>
      </c>
      <c r="E1207" t="s">
        <v>4</v>
      </c>
      <c r="F1207">
        <v>2018</v>
      </c>
      <c r="G1207">
        <v>8.9</v>
      </c>
      <c r="H1207">
        <v>20.2</v>
      </c>
      <c r="I1207">
        <v>13.7</v>
      </c>
      <c r="J1207">
        <v>0</v>
      </c>
      <c r="K1207" t="s">
        <v>22</v>
      </c>
      <c r="L1207" t="s">
        <v>21</v>
      </c>
      <c r="M1207" s="2">
        <v>118324.09</v>
      </c>
      <c r="N1207" s="4">
        <v>95.73201718</v>
      </c>
      <c r="O1207" s="5">
        <f>EnergyDemand__2_18[[#This Row],[Demand]]*EnergyDemand__2_18[[#This Row],[RRP AUD$]]</f>
        <v>11327403.816687865</v>
      </c>
      <c r="P1207" s="57">
        <f>IF(EnergyDemand__2_18[[#This Row],[School Day]]="Y",EnergyDemand__2_18[[#This Row],[Demand]],NA())</f>
        <v>118324.09</v>
      </c>
      <c r="Q1207" s="57" t="e">
        <f>IF(EnergyDemand__2_18[[#This Row],[School Day]]="N",EnergyDemand__2_18[[#This Row],[Demand]],NA())</f>
        <v>#N/A</v>
      </c>
      <c r="R1207" s="57" t="e">
        <f>IF(EnergyDemand__2_18[[#This Row],[Holiday]]="Y",EnergyDemand__2_18[[#This Row],[Demand]],NA())</f>
        <v>#N/A</v>
      </c>
      <c r="S1207" s="57">
        <f>IF(AND( EnergyDemand__2_18[[#This Row],[Holiday]]="N", EnergyDemand__2_18[[#This Row],[Day ]] &lt;&gt; "Saturday", EnergyDemand__2_18[[#This Row],[Day ]] &lt;&gt; "Sunday"),EnergyDemand__2_18[[#This Row],[Demand]],NA())</f>
        <v>118324.09</v>
      </c>
    </row>
    <row r="1208" spans="1:19" x14ac:dyDescent="0.3">
      <c r="A1208" s="3">
        <v>43211</v>
      </c>
      <c r="B1208" s="3" t="str">
        <f t="shared" si="18"/>
        <v>Q2-2018</v>
      </c>
      <c r="C1208" t="s">
        <v>12</v>
      </c>
      <c r="D1208">
        <v>16</v>
      </c>
      <c r="E1208" t="s">
        <v>5</v>
      </c>
      <c r="F1208">
        <v>2018</v>
      </c>
      <c r="G1208">
        <v>11.9</v>
      </c>
      <c r="H1208">
        <v>22.8</v>
      </c>
      <c r="I1208">
        <v>11.3</v>
      </c>
      <c r="J1208">
        <v>0</v>
      </c>
      <c r="K1208" t="s">
        <v>22</v>
      </c>
      <c r="L1208" t="s">
        <v>21</v>
      </c>
      <c r="M1208" s="2">
        <v>107479.26</v>
      </c>
      <c r="N1208" s="4">
        <v>74.439689259999994</v>
      </c>
      <c r="O1208" s="5">
        <f>EnergyDemand__2_18[[#This Row],[Demand]]*EnergyDemand__2_18[[#This Row],[RRP AUD$]]</f>
        <v>8000722.7162947468</v>
      </c>
      <c r="P1208" s="57">
        <f>IF(EnergyDemand__2_18[[#This Row],[School Day]]="Y",EnergyDemand__2_18[[#This Row],[Demand]],NA())</f>
        <v>107479.26</v>
      </c>
      <c r="Q1208" s="57" t="e">
        <f>IF(EnergyDemand__2_18[[#This Row],[School Day]]="N",EnergyDemand__2_18[[#This Row],[Demand]],NA())</f>
        <v>#N/A</v>
      </c>
      <c r="R1208" s="57" t="e">
        <f>IF(EnergyDemand__2_18[[#This Row],[Holiday]]="Y",EnergyDemand__2_18[[#This Row],[Demand]],NA())</f>
        <v>#N/A</v>
      </c>
      <c r="S12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09" spans="1:19" x14ac:dyDescent="0.3">
      <c r="A1209" s="3">
        <v>43212</v>
      </c>
      <c r="B1209" s="3" t="str">
        <f t="shared" si="18"/>
        <v>Q2-2018</v>
      </c>
      <c r="C1209" t="s">
        <v>12</v>
      </c>
      <c r="D1209">
        <v>16</v>
      </c>
      <c r="E1209" t="s">
        <v>6</v>
      </c>
      <c r="F1209">
        <v>2018</v>
      </c>
      <c r="G1209">
        <v>11.2</v>
      </c>
      <c r="H1209">
        <v>20.399999999999999</v>
      </c>
      <c r="I1209">
        <v>12.6</v>
      </c>
      <c r="J1209">
        <v>0</v>
      </c>
      <c r="K1209" t="s">
        <v>22</v>
      </c>
      <c r="L1209" t="s">
        <v>21</v>
      </c>
      <c r="M1209" s="2">
        <v>103662.05</v>
      </c>
      <c r="N1209" s="4">
        <v>76.318245149999996</v>
      </c>
      <c r="O1209" s="5">
        <f>EnergyDemand__2_18[[#This Row],[Demand]]*EnergyDemand__2_18[[#This Row],[RRP AUD$]]</f>
        <v>7911305.7446515569</v>
      </c>
      <c r="P1209" s="57">
        <f>IF(EnergyDemand__2_18[[#This Row],[School Day]]="Y",EnergyDemand__2_18[[#This Row],[Demand]],NA())</f>
        <v>103662.05</v>
      </c>
      <c r="Q1209" s="57" t="e">
        <f>IF(EnergyDemand__2_18[[#This Row],[School Day]]="N",EnergyDemand__2_18[[#This Row],[Demand]],NA())</f>
        <v>#N/A</v>
      </c>
      <c r="R1209" s="57" t="e">
        <f>IF(EnergyDemand__2_18[[#This Row],[Holiday]]="Y",EnergyDemand__2_18[[#This Row],[Demand]],NA())</f>
        <v>#N/A</v>
      </c>
      <c r="S12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10" spans="1:19" x14ac:dyDescent="0.3">
      <c r="A1210" s="3">
        <v>43213</v>
      </c>
      <c r="B1210" s="3" t="str">
        <f t="shared" si="18"/>
        <v>Q2-2018</v>
      </c>
      <c r="C1210" t="s">
        <v>12</v>
      </c>
      <c r="D1210">
        <v>17</v>
      </c>
      <c r="E1210" t="s">
        <v>7</v>
      </c>
      <c r="F1210">
        <v>2018</v>
      </c>
      <c r="G1210">
        <v>11.9</v>
      </c>
      <c r="H1210">
        <v>26.9</v>
      </c>
      <c r="I1210">
        <v>13</v>
      </c>
      <c r="J1210">
        <v>0</v>
      </c>
      <c r="K1210" t="s">
        <v>22</v>
      </c>
      <c r="L1210" t="s">
        <v>21</v>
      </c>
      <c r="M1210" s="2">
        <v>117799.97</v>
      </c>
      <c r="N1210" s="4">
        <v>72.740947320000004</v>
      </c>
      <c r="O1210" s="5">
        <f>EnergyDemand__2_18[[#This Row],[Demand]]*EnergyDemand__2_18[[#This Row],[RRP AUD$]]</f>
        <v>8568881.412067581</v>
      </c>
      <c r="P1210" s="57">
        <f>IF(EnergyDemand__2_18[[#This Row],[School Day]]="Y",EnergyDemand__2_18[[#This Row],[Demand]],NA())</f>
        <v>117799.97</v>
      </c>
      <c r="Q1210" s="57" t="e">
        <f>IF(EnergyDemand__2_18[[#This Row],[School Day]]="N",EnergyDemand__2_18[[#This Row],[Demand]],NA())</f>
        <v>#N/A</v>
      </c>
      <c r="R1210" s="57" t="e">
        <f>IF(EnergyDemand__2_18[[#This Row],[Holiday]]="Y",EnergyDemand__2_18[[#This Row],[Demand]],NA())</f>
        <v>#N/A</v>
      </c>
      <c r="S1210" s="57">
        <f>IF(AND( EnergyDemand__2_18[[#This Row],[Holiday]]="N", EnergyDemand__2_18[[#This Row],[Day ]] &lt;&gt; "Saturday", EnergyDemand__2_18[[#This Row],[Day ]] &lt;&gt; "Sunday"),EnergyDemand__2_18[[#This Row],[Demand]],NA())</f>
        <v>117799.97</v>
      </c>
    </row>
    <row r="1211" spans="1:19" x14ac:dyDescent="0.3">
      <c r="A1211" s="3">
        <v>43214</v>
      </c>
      <c r="B1211" s="3" t="str">
        <f t="shared" si="18"/>
        <v>Q2-2018</v>
      </c>
      <c r="C1211" t="s">
        <v>12</v>
      </c>
      <c r="D1211">
        <v>17</v>
      </c>
      <c r="E1211" t="s">
        <v>8</v>
      </c>
      <c r="F1211">
        <v>2018</v>
      </c>
      <c r="G1211">
        <v>13.7</v>
      </c>
      <c r="H1211">
        <v>24.6</v>
      </c>
      <c r="I1211">
        <v>5.2</v>
      </c>
      <c r="J1211">
        <v>0</v>
      </c>
      <c r="K1211" t="s">
        <v>22</v>
      </c>
      <c r="L1211" t="s">
        <v>21</v>
      </c>
      <c r="M1211" s="2">
        <v>117642.645</v>
      </c>
      <c r="N1211" s="4">
        <v>88.090941540000003</v>
      </c>
      <c r="O1211" s="5">
        <f>EnergyDemand__2_18[[#This Row],[Demand]]*EnergyDemand__2_18[[#This Row],[RRP AUD$]]</f>
        <v>10363251.363305975</v>
      </c>
      <c r="P1211" s="57">
        <f>IF(EnergyDemand__2_18[[#This Row],[School Day]]="Y",EnergyDemand__2_18[[#This Row],[Demand]],NA())</f>
        <v>117642.645</v>
      </c>
      <c r="Q1211" s="57" t="e">
        <f>IF(EnergyDemand__2_18[[#This Row],[School Day]]="N",EnergyDemand__2_18[[#This Row],[Demand]],NA())</f>
        <v>#N/A</v>
      </c>
      <c r="R1211" s="57" t="e">
        <f>IF(EnergyDemand__2_18[[#This Row],[Holiday]]="Y",EnergyDemand__2_18[[#This Row],[Demand]],NA())</f>
        <v>#N/A</v>
      </c>
      <c r="S1211" s="57">
        <f>IF(AND( EnergyDemand__2_18[[#This Row],[Holiday]]="N", EnergyDemand__2_18[[#This Row],[Day ]] &lt;&gt; "Saturday", EnergyDemand__2_18[[#This Row],[Day ]] &lt;&gt; "Sunday"),EnergyDemand__2_18[[#This Row],[Demand]],NA())</f>
        <v>117642.645</v>
      </c>
    </row>
    <row r="1212" spans="1:19" x14ac:dyDescent="0.3">
      <c r="A1212" s="3">
        <v>43215</v>
      </c>
      <c r="B1212" s="3" t="str">
        <f t="shared" si="18"/>
        <v>Q2-2018</v>
      </c>
      <c r="C1212" t="s">
        <v>12</v>
      </c>
      <c r="D1212">
        <v>17</v>
      </c>
      <c r="E1212" t="s">
        <v>9</v>
      </c>
      <c r="F1212">
        <v>2018</v>
      </c>
      <c r="G1212">
        <v>15.7</v>
      </c>
      <c r="H1212">
        <v>20.100000000000001</v>
      </c>
      <c r="I1212">
        <v>7.7</v>
      </c>
      <c r="J1212">
        <v>0.6</v>
      </c>
      <c r="K1212" t="s">
        <v>22</v>
      </c>
      <c r="L1212" t="s">
        <v>22</v>
      </c>
      <c r="M1212" s="2">
        <v>106654.955</v>
      </c>
      <c r="N1212" s="4">
        <v>77.461866439999994</v>
      </c>
      <c r="O1212" s="5">
        <f>EnergyDemand__2_18[[#This Row],[Demand]]*EnergyDemand__2_18[[#This Row],[RRP AUD$]]</f>
        <v>8261691.8793742098</v>
      </c>
      <c r="P1212" s="57">
        <f>IF(EnergyDemand__2_18[[#This Row],[School Day]]="Y",EnergyDemand__2_18[[#This Row],[Demand]],NA())</f>
        <v>106654.955</v>
      </c>
      <c r="Q1212" s="57" t="e">
        <f>IF(EnergyDemand__2_18[[#This Row],[School Day]]="N",EnergyDemand__2_18[[#This Row],[Demand]],NA())</f>
        <v>#N/A</v>
      </c>
      <c r="R1212" s="57">
        <f>IF(EnergyDemand__2_18[[#This Row],[Holiday]]="Y",EnergyDemand__2_18[[#This Row],[Demand]],NA())</f>
        <v>106654.955</v>
      </c>
      <c r="S12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13" spans="1:19" x14ac:dyDescent="0.3">
      <c r="A1213" s="3">
        <v>43216</v>
      </c>
      <c r="B1213" s="3" t="str">
        <f t="shared" si="18"/>
        <v>Q2-2018</v>
      </c>
      <c r="C1213" t="s">
        <v>12</v>
      </c>
      <c r="D1213">
        <v>17</v>
      </c>
      <c r="E1213" t="s">
        <v>3</v>
      </c>
      <c r="F1213">
        <v>2018</v>
      </c>
      <c r="G1213">
        <v>11.9</v>
      </c>
      <c r="H1213">
        <v>17.5</v>
      </c>
      <c r="I1213">
        <v>7.9</v>
      </c>
      <c r="J1213">
        <v>0</v>
      </c>
      <c r="K1213" t="s">
        <v>22</v>
      </c>
      <c r="L1213" t="s">
        <v>21</v>
      </c>
      <c r="M1213" s="2">
        <v>117617.51</v>
      </c>
      <c r="N1213" s="4">
        <v>82.433491849999996</v>
      </c>
      <c r="O1213" s="5">
        <f>EnergyDemand__2_18[[#This Row],[Demand]]*EnergyDemand__2_18[[#This Row],[RRP AUD$]]</f>
        <v>9695622.0520022921</v>
      </c>
      <c r="P1213" s="57">
        <f>IF(EnergyDemand__2_18[[#This Row],[School Day]]="Y",EnergyDemand__2_18[[#This Row],[Demand]],NA())</f>
        <v>117617.51</v>
      </c>
      <c r="Q1213" s="57" t="e">
        <f>IF(EnergyDemand__2_18[[#This Row],[School Day]]="N",EnergyDemand__2_18[[#This Row],[Demand]],NA())</f>
        <v>#N/A</v>
      </c>
      <c r="R1213" s="57" t="e">
        <f>IF(EnergyDemand__2_18[[#This Row],[Holiday]]="Y",EnergyDemand__2_18[[#This Row],[Demand]],NA())</f>
        <v>#N/A</v>
      </c>
      <c r="S1213" s="57">
        <f>IF(AND( EnergyDemand__2_18[[#This Row],[Holiday]]="N", EnergyDemand__2_18[[#This Row],[Day ]] &lt;&gt; "Saturday", EnergyDemand__2_18[[#This Row],[Day ]] &lt;&gt; "Sunday"),EnergyDemand__2_18[[#This Row],[Demand]],NA())</f>
        <v>117617.51</v>
      </c>
    </row>
    <row r="1214" spans="1:19" x14ac:dyDescent="0.3">
      <c r="A1214" s="3">
        <v>43217</v>
      </c>
      <c r="B1214" s="3" t="str">
        <f t="shared" si="18"/>
        <v>Q2-2018</v>
      </c>
      <c r="C1214" t="s">
        <v>12</v>
      </c>
      <c r="D1214">
        <v>17</v>
      </c>
      <c r="E1214" t="s">
        <v>4</v>
      </c>
      <c r="F1214">
        <v>2018</v>
      </c>
      <c r="G1214">
        <v>11.6</v>
      </c>
      <c r="H1214">
        <v>17.8</v>
      </c>
      <c r="I1214">
        <v>8.8000000000000007</v>
      </c>
      <c r="J1214">
        <v>0</v>
      </c>
      <c r="K1214" t="s">
        <v>22</v>
      </c>
      <c r="L1214" t="s">
        <v>21</v>
      </c>
      <c r="M1214" s="2">
        <v>119079.465</v>
      </c>
      <c r="N1214" s="4">
        <v>78.214854180000003</v>
      </c>
      <c r="O1214" s="5">
        <f>EnergyDemand__2_18[[#This Row],[Demand]]*EnergyDemand__2_18[[#This Row],[RRP AUD$]]</f>
        <v>9313782.9908074141</v>
      </c>
      <c r="P1214" s="57">
        <f>IF(EnergyDemand__2_18[[#This Row],[School Day]]="Y",EnergyDemand__2_18[[#This Row],[Demand]],NA())</f>
        <v>119079.465</v>
      </c>
      <c r="Q1214" s="57" t="e">
        <f>IF(EnergyDemand__2_18[[#This Row],[School Day]]="N",EnergyDemand__2_18[[#This Row],[Demand]],NA())</f>
        <v>#N/A</v>
      </c>
      <c r="R1214" s="57" t="e">
        <f>IF(EnergyDemand__2_18[[#This Row],[Holiday]]="Y",EnergyDemand__2_18[[#This Row],[Demand]],NA())</f>
        <v>#N/A</v>
      </c>
      <c r="S1214" s="57">
        <f>IF(AND( EnergyDemand__2_18[[#This Row],[Holiday]]="N", EnergyDemand__2_18[[#This Row],[Day ]] &lt;&gt; "Saturday", EnergyDemand__2_18[[#This Row],[Day ]] &lt;&gt; "Sunday"),EnergyDemand__2_18[[#This Row],[Demand]],NA())</f>
        <v>119079.465</v>
      </c>
    </row>
    <row r="1215" spans="1:19" x14ac:dyDescent="0.3">
      <c r="A1215" s="3">
        <v>43218</v>
      </c>
      <c r="B1215" s="3" t="str">
        <f t="shared" si="18"/>
        <v>Q2-2018</v>
      </c>
      <c r="C1215" t="s">
        <v>12</v>
      </c>
      <c r="D1215">
        <v>17</v>
      </c>
      <c r="E1215" t="s">
        <v>5</v>
      </c>
      <c r="F1215">
        <v>2018</v>
      </c>
      <c r="G1215">
        <v>7.7</v>
      </c>
      <c r="H1215">
        <v>18.3</v>
      </c>
      <c r="I1215">
        <v>11.7</v>
      </c>
      <c r="J1215">
        <v>0</v>
      </c>
      <c r="K1215" t="s">
        <v>22</v>
      </c>
      <c r="L1215" t="s">
        <v>21</v>
      </c>
      <c r="M1215" s="2">
        <v>108613.38</v>
      </c>
      <c r="N1215" s="4">
        <v>70.000391410000006</v>
      </c>
      <c r="O1215" s="5">
        <f>EnergyDemand__2_18[[#This Row],[Demand]]*EnergyDemand__2_18[[#This Row],[RRP AUD$]]</f>
        <v>7602979.1123630665</v>
      </c>
      <c r="P1215" s="57">
        <f>IF(EnergyDemand__2_18[[#This Row],[School Day]]="Y",EnergyDemand__2_18[[#This Row],[Demand]],NA())</f>
        <v>108613.38</v>
      </c>
      <c r="Q1215" s="57" t="e">
        <f>IF(EnergyDemand__2_18[[#This Row],[School Day]]="N",EnergyDemand__2_18[[#This Row],[Demand]],NA())</f>
        <v>#N/A</v>
      </c>
      <c r="R1215" s="57" t="e">
        <f>IF(EnergyDemand__2_18[[#This Row],[Holiday]]="Y",EnergyDemand__2_18[[#This Row],[Demand]],NA())</f>
        <v>#N/A</v>
      </c>
      <c r="S12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16" spans="1:19" x14ac:dyDescent="0.3">
      <c r="A1216" s="3">
        <v>43219</v>
      </c>
      <c r="B1216" s="3" t="str">
        <f t="shared" si="18"/>
        <v>Q2-2018</v>
      </c>
      <c r="C1216" t="s">
        <v>12</v>
      </c>
      <c r="D1216">
        <v>17</v>
      </c>
      <c r="E1216" t="s">
        <v>6</v>
      </c>
      <c r="F1216">
        <v>2018</v>
      </c>
      <c r="G1216">
        <v>10.5</v>
      </c>
      <c r="H1216">
        <v>18</v>
      </c>
      <c r="I1216">
        <v>9.6</v>
      </c>
      <c r="J1216">
        <v>0</v>
      </c>
      <c r="K1216" t="s">
        <v>22</v>
      </c>
      <c r="L1216" t="s">
        <v>21</v>
      </c>
      <c r="M1216" s="2">
        <v>105277.715</v>
      </c>
      <c r="N1216" s="4">
        <v>64.158974720000003</v>
      </c>
      <c r="O1216" s="5">
        <f>EnergyDemand__2_18[[#This Row],[Demand]]*EnergyDemand__2_18[[#This Row],[RRP AUD$]]</f>
        <v>6754510.2552643651</v>
      </c>
      <c r="P1216" s="57">
        <f>IF(EnergyDemand__2_18[[#This Row],[School Day]]="Y",EnergyDemand__2_18[[#This Row],[Demand]],NA())</f>
        <v>105277.715</v>
      </c>
      <c r="Q1216" s="57" t="e">
        <f>IF(EnergyDemand__2_18[[#This Row],[School Day]]="N",EnergyDemand__2_18[[#This Row],[Demand]],NA())</f>
        <v>#N/A</v>
      </c>
      <c r="R1216" s="57" t="e">
        <f>IF(EnergyDemand__2_18[[#This Row],[Holiday]]="Y",EnergyDemand__2_18[[#This Row],[Demand]],NA())</f>
        <v>#N/A</v>
      </c>
      <c r="S12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17" spans="1:19" x14ac:dyDescent="0.3">
      <c r="A1217" s="3">
        <v>43220</v>
      </c>
      <c r="B1217" s="3" t="str">
        <f t="shared" si="18"/>
        <v>Q2-2018</v>
      </c>
      <c r="C1217" t="s">
        <v>12</v>
      </c>
      <c r="D1217">
        <v>18</v>
      </c>
      <c r="E1217" t="s">
        <v>7</v>
      </c>
      <c r="F1217">
        <v>2018</v>
      </c>
      <c r="G1217">
        <v>8.8000000000000007</v>
      </c>
      <c r="H1217">
        <v>19.600000000000001</v>
      </c>
      <c r="I1217">
        <v>12.3</v>
      </c>
      <c r="J1217">
        <v>0</v>
      </c>
      <c r="K1217" t="s">
        <v>22</v>
      </c>
      <c r="L1217" t="s">
        <v>21</v>
      </c>
      <c r="M1217" s="2">
        <v>121551.685</v>
      </c>
      <c r="N1217" s="4">
        <v>77.969150560000003</v>
      </c>
      <c r="O1217" s="5">
        <f>EnergyDemand__2_18[[#This Row],[Demand]]*EnergyDemand__2_18[[#This Row],[RRP AUD$]]</f>
        <v>9477281.6285866946</v>
      </c>
      <c r="P1217" s="57">
        <f>IF(EnergyDemand__2_18[[#This Row],[School Day]]="Y",EnergyDemand__2_18[[#This Row],[Demand]],NA())</f>
        <v>121551.685</v>
      </c>
      <c r="Q1217" s="57" t="e">
        <f>IF(EnergyDemand__2_18[[#This Row],[School Day]]="N",EnergyDemand__2_18[[#This Row],[Demand]],NA())</f>
        <v>#N/A</v>
      </c>
      <c r="R1217" s="57" t="e">
        <f>IF(EnergyDemand__2_18[[#This Row],[Holiday]]="Y",EnergyDemand__2_18[[#This Row],[Demand]],NA())</f>
        <v>#N/A</v>
      </c>
      <c r="S1217" s="57">
        <f>IF(AND( EnergyDemand__2_18[[#This Row],[Holiday]]="N", EnergyDemand__2_18[[#This Row],[Day ]] &lt;&gt; "Saturday", EnergyDemand__2_18[[#This Row],[Day ]] &lt;&gt; "Sunday"),EnergyDemand__2_18[[#This Row],[Demand]],NA())</f>
        <v>121551.685</v>
      </c>
    </row>
    <row r="1218" spans="1:19" x14ac:dyDescent="0.3">
      <c r="A1218" s="3">
        <v>43221</v>
      </c>
      <c r="B1218" s="3" t="str">
        <f t="shared" ref="B1218:B1281" si="19">"Q" &amp;INT((MONTH(A1218)+2)/3) &amp; "-" &amp; YEAR(A1218)</f>
        <v>Q2-2018</v>
      </c>
      <c r="C1218" t="s">
        <v>13</v>
      </c>
      <c r="D1218">
        <v>18</v>
      </c>
      <c r="E1218" t="s">
        <v>8</v>
      </c>
      <c r="F1218">
        <v>2018</v>
      </c>
      <c r="G1218">
        <v>7.2</v>
      </c>
      <c r="H1218">
        <v>23.4</v>
      </c>
      <c r="I1218">
        <v>12.3</v>
      </c>
      <c r="J1218">
        <v>0</v>
      </c>
      <c r="K1218" t="s">
        <v>22</v>
      </c>
      <c r="L1218" t="s">
        <v>21</v>
      </c>
      <c r="M1218" s="2">
        <v>122642.235</v>
      </c>
      <c r="N1218" s="4">
        <v>73.974820219999998</v>
      </c>
      <c r="O1218" s="5">
        <f>EnergyDemand__2_18[[#This Row],[Demand]]*EnergyDemand__2_18[[#This Row],[RRP AUD$]]</f>
        <v>9072437.2855039909</v>
      </c>
      <c r="P1218" s="57">
        <f>IF(EnergyDemand__2_18[[#This Row],[School Day]]="Y",EnergyDemand__2_18[[#This Row],[Demand]],NA())</f>
        <v>122642.235</v>
      </c>
      <c r="Q1218" s="57" t="e">
        <f>IF(EnergyDemand__2_18[[#This Row],[School Day]]="N",EnergyDemand__2_18[[#This Row],[Demand]],NA())</f>
        <v>#N/A</v>
      </c>
      <c r="R1218" s="57" t="e">
        <f>IF(EnergyDemand__2_18[[#This Row],[Holiday]]="Y",EnergyDemand__2_18[[#This Row],[Demand]],NA())</f>
        <v>#N/A</v>
      </c>
      <c r="S1218" s="57">
        <f>IF(AND( EnergyDemand__2_18[[#This Row],[Holiday]]="N", EnergyDemand__2_18[[#This Row],[Day ]] &lt;&gt; "Saturday", EnergyDemand__2_18[[#This Row],[Day ]] &lt;&gt; "Sunday"),EnergyDemand__2_18[[#This Row],[Demand]],NA())</f>
        <v>122642.235</v>
      </c>
    </row>
    <row r="1219" spans="1:19" x14ac:dyDescent="0.3">
      <c r="A1219" s="3">
        <v>43222</v>
      </c>
      <c r="B1219" s="3" t="str">
        <f t="shared" si="19"/>
        <v>Q2-2018</v>
      </c>
      <c r="C1219" t="s">
        <v>13</v>
      </c>
      <c r="D1219">
        <v>18</v>
      </c>
      <c r="E1219" t="s">
        <v>9</v>
      </c>
      <c r="F1219">
        <v>2018</v>
      </c>
      <c r="G1219">
        <v>10.199999999999999</v>
      </c>
      <c r="H1219">
        <v>23.2</v>
      </c>
      <c r="I1219">
        <v>7.2</v>
      </c>
      <c r="J1219">
        <v>0</v>
      </c>
      <c r="K1219" t="s">
        <v>22</v>
      </c>
      <c r="L1219" t="s">
        <v>21</v>
      </c>
      <c r="M1219" s="2">
        <v>118716.595</v>
      </c>
      <c r="N1219" s="4">
        <v>67.274902339999997</v>
      </c>
      <c r="O1219" s="5">
        <f>EnergyDemand__2_18[[#This Row],[Demand]]*EnergyDemand__2_18[[#This Row],[RRP AUD$]]</f>
        <v>7986647.334762332</v>
      </c>
      <c r="P1219" s="57">
        <f>IF(EnergyDemand__2_18[[#This Row],[School Day]]="Y",EnergyDemand__2_18[[#This Row],[Demand]],NA())</f>
        <v>118716.595</v>
      </c>
      <c r="Q1219" s="57" t="e">
        <f>IF(EnergyDemand__2_18[[#This Row],[School Day]]="N",EnergyDemand__2_18[[#This Row],[Demand]],NA())</f>
        <v>#N/A</v>
      </c>
      <c r="R1219" s="57" t="e">
        <f>IF(EnergyDemand__2_18[[#This Row],[Holiday]]="Y",EnergyDemand__2_18[[#This Row],[Demand]],NA())</f>
        <v>#N/A</v>
      </c>
      <c r="S1219" s="57">
        <f>IF(AND( EnergyDemand__2_18[[#This Row],[Holiday]]="N", EnergyDemand__2_18[[#This Row],[Day ]] &lt;&gt; "Saturday", EnergyDemand__2_18[[#This Row],[Day ]] &lt;&gt; "Sunday"),EnergyDemand__2_18[[#This Row],[Demand]],NA())</f>
        <v>118716.595</v>
      </c>
    </row>
    <row r="1220" spans="1:19" x14ac:dyDescent="0.3">
      <c r="A1220" s="3">
        <v>43223</v>
      </c>
      <c r="B1220" s="3" t="str">
        <f t="shared" si="19"/>
        <v>Q2-2018</v>
      </c>
      <c r="C1220" t="s">
        <v>13</v>
      </c>
      <c r="D1220">
        <v>18</v>
      </c>
      <c r="E1220" t="s">
        <v>3</v>
      </c>
      <c r="F1220">
        <v>2018</v>
      </c>
      <c r="G1220">
        <v>14.5</v>
      </c>
      <c r="H1220">
        <v>24.4</v>
      </c>
      <c r="I1220">
        <v>4.4000000000000004</v>
      </c>
      <c r="J1220">
        <v>0</v>
      </c>
      <c r="K1220" t="s">
        <v>22</v>
      </c>
      <c r="L1220" t="s">
        <v>21</v>
      </c>
      <c r="M1220" s="2">
        <v>117357.83500000001</v>
      </c>
      <c r="N1220" s="4">
        <v>52.768311670000003</v>
      </c>
      <c r="O1220" s="5">
        <f>EnergyDemand__2_18[[#This Row],[Demand]]*EnergyDemand__2_18[[#This Row],[RRP AUD$]]</f>
        <v>6192774.8141964348</v>
      </c>
      <c r="P1220" s="57">
        <f>IF(EnergyDemand__2_18[[#This Row],[School Day]]="Y",EnergyDemand__2_18[[#This Row],[Demand]],NA())</f>
        <v>117357.83500000001</v>
      </c>
      <c r="Q1220" s="57" t="e">
        <f>IF(EnergyDemand__2_18[[#This Row],[School Day]]="N",EnergyDemand__2_18[[#This Row],[Demand]],NA())</f>
        <v>#N/A</v>
      </c>
      <c r="R1220" s="57" t="e">
        <f>IF(EnergyDemand__2_18[[#This Row],[Holiday]]="Y",EnergyDemand__2_18[[#This Row],[Demand]],NA())</f>
        <v>#N/A</v>
      </c>
      <c r="S1220" s="57">
        <f>IF(AND( EnergyDemand__2_18[[#This Row],[Holiday]]="N", EnergyDemand__2_18[[#This Row],[Day ]] &lt;&gt; "Saturday", EnergyDemand__2_18[[#This Row],[Day ]] &lt;&gt; "Sunday"),EnergyDemand__2_18[[#This Row],[Demand]],NA())</f>
        <v>117357.83500000001</v>
      </c>
    </row>
    <row r="1221" spans="1:19" x14ac:dyDescent="0.3">
      <c r="A1221" s="3">
        <v>43224</v>
      </c>
      <c r="B1221" s="3" t="str">
        <f t="shared" si="19"/>
        <v>Q2-2018</v>
      </c>
      <c r="C1221" t="s">
        <v>13</v>
      </c>
      <c r="D1221">
        <v>18</v>
      </c>
      <c r="E1221" t="s">
        <v>4</v>
      </c>
      <c r="F1221">
        <v>2018</v>
      </c>
      <c r="G1221">
        <v>11.5</v>
      </c>
      <c r="H1221">
        <v>17.2</v>
      </c>
      <c r="I1221">
        <v>7.8</v>
      </c>
      <c r="J1221">
        <v>6.2</v>
      </c>
      <c r="K1221" t="s">
        <v>22</v>
      </c>
      <c r="L1221" t="s">
        <v>21</v>
      </c>
      <c r="M1221" s="2">
        <v>116870.46</v>
      </c>
      <c r="N1221" s="4">
        <v>54.639355999999999</v>
      </c>
      <c r="O1221" s="5">
        <f>EnergyDemand__2_18[[#This Row],[Demand]]*EnergyDemand__2_18[[#This Row],[RRP AUD$]]</f>
        <v>6385726.6698237602</v>
      </c>
      <c r="P1221" s="57">
        <f>IF(EnergyDemand__2_18[[#This Row],[School Day]]="Y",EnergyDemand__2_18[[#This Row],[Demand]],NA())</f>
        <v>116870.46</v>
      </c>
      <c r="Q1221" s="57" t="e">
        <f>IF(EnergyDemand__2_18[[#This Row],[School Day]]="N",EnergyDemand__2_18[[#This Row],[Demand]],NA())</f>
        <v>#N/A</v>
      </c>
      <c r="R1221" s="57" t="e">
        <f>IF(EnergyDemand__2_18[[#This Row],[Holiday]]="Y",EnergyDemand__2_18[[#This Row],[Demand]],NA())</f>
        <v>#N/A</v>
      </c>
      <c r="S1221" s="57">
        <f>IF(AND( EnergyDemand__2_18[[#This Row],[Holiday]]="N", EnergyDemand__2_18[[#This Row],[Day ]] &lt;&gt; "Saturday", EnergyDemand__2_18[[#This Row],[Day ]] &lt;&gt; "Sunday"),EnergyDemand__2_18[[#This Row],[Demand]],NA())</f>
        <v>116870.46</v>
      </c>
    </row>
    <row r="1222" spans="1:19" x14ac:dyDescent="0.3">
      <c r="A1222" s="3">
        <v>43225</v>
      </c>
      <c r="B1222" s="3" t="str">
        <f t="shared" si="19"/>
        <v>Q2-2018</v>
      </c>
      <c r="C1222" t="s">
        <v>13</v>
      </c>
      <c r="D1222">
        <v>18</v>
      </c>
      <c r="E1222" t="s">
        <v>5</v>
      </c>
      <c r="F1222">
        <v>2018</v>
      </c>
      <c r="G1222">
        <v>12.1</v>
      </c>
      <c r="H1222">
        <v>21.6</v>
      </c>
      <c r="I1222">
        <v>6.5</v>
      </c>
      <c r="J1222">
        <v>2.6</v>
      </c>
      <c r="K1222" t="s">
        <v>22</v>
      </c>
      <c r="L1222" t="s">
        <v>21</v>
      </c>
      <c r="M1222" s="2">
        <v>106892.995</v>
      </c>
      <c r="N1222" s="4">
        <v>58.574885250000001</v>
      </c>
      <c r="O1222" s="5">
        <f>EnergyDemand__2_18[[#This Row],[Demand]]*EnergyDemand__2_18[[#This Row],[RRP AUD$]]</f>
        <v>6261244.916153824</v>
      </c>
      <c r="P1222" s="57">
        <f>IF(EnergyDemand__2_18[[#This Row],[School Day]]="Y",EnergyDemand__2_18[[#This Row],[Demand]],NA())</f>
        <v>106892.995</v>
      </c>
      <c r="Q1222" s="57" t="e">
        <f>IF(EnergyDemand__2_18[[#This Row],[School Day]]="N",EnergyDemand__2_18[[#This Row],[Demand]],NA())</f>
        <v>#N/A</v>
      </c>
      <c r="R1222" s="57" t="e">
        <f>IF(EnergyDemand__2_18[[#This Row],[Holiday]]="Y",EnergyDemand__2_18[[#This Row],[Demand]],NA())</f>
        <v>#N/A</v>
      </c>
      <c r="S12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23" spans="1:19" x14ac:dyDescent="0.3">
      <c r="A1223" s="3">
        <v>43226</v>
      </c>
      <c r="B1223" s="3" t="str">
        <f t="shared" si="19"/>
        <v>Q2-2018</v>
      </c>
      <c r="C1223" t="s">
        <v>13</v>
      </c>
      <c r="D1223">
        <v>18</v>
      </c>
      <c r="E1223" t="s">
        <v>6</v>
      </c>
      <c r="F1223">
        <v>2018</v>
      </c>
      <c r="G1223">
        <v>9.9</v>
      </c>
      <c r="H1223">
        <v>21.7</v>
      </c>
      <c r="I1223">
        <v>11</v>
      </c>
      <c r="J1223">
        <v>0</v>
      </c>
      <c r="K1223" t="s">
        <v>22</v>
      </c>
      <c r="L1223" t="s">
        <v>21</v>
      </c>
      <c r="M1223" s="2">
        <v>105840.39</v>
      </c>
      <c r="N1223" s="4">
        <v>61.89517764</v>
      </c>
      <c r="O1223" s="5">
        <f>EnergyDemand__2_18[[#This Row],[Demand]]*EnergyDemand__2_18[[#This Row],[RRP AUD$]]</f>
        <v>6551009.7405368797</v>
      </c>
      <c r="P1223" s="57">
        <f>IF(EnergyDemand__2_18[[#This Row],[School Day]]="Y",EnergyDemand__2_18[[#This Row],[Demand]],NA())</f>
        <v>105840.39</v>
      </c>
      <c r="Q1223" s="57" t="e">
        <f>IF(EnergyDemand__2_18[[#This Row],[School Day]]="N",EnergyDemand__2_18[[#This Row],[Demand]],NA())</f>
        <v>#N/A</v>
      </c>
      <c r="R1223" s="57" t="e">
        <f>IF(EnergyDemand__2_18[[#This Row],[Holiday]]="Y",EnergyDemand__2_18[[#This Row],[Demand]],NA())</f>
        <v>#N/A</v>
      </c>
      <c r="S12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24" spans="1:19" x14ac:dyDescent="0.3">
      <c r="A1224" s="3">
        <v>43227</v>
      </c>
      <c r="B1224" s="3" t="str">
        <f t="shared" si="19"/>
        <v>Q2-2018</v>
      </c>
      <c r="C1224" t="s">
        <v>13</v>
      </c>
      <c r="D1224">
        <v>19</v>
      </c>
      <c r="E1224" t="s">
        <v>7</v>
      </c>
      <c r="F1224">
        <v>2018</v>
      </c>
      <c r="G1224">
        <v>12</v>
      </c>
      <c r="H1224">
        <v>19.5</v>
      </c>
      <c r="I1224">
        <v>6.2</v>
      </c>
      <c r="J1224">
        <v>0</v>
      </c>
      <c r="K1224" t="s">
        <v>22</v>
      </c>
      <c r="L1224" t="s">
        <v>21</v>
      </c>
      <c r="M1224" s="2">
        <v>118254.55499999999</v>
      </c>
      <c r="N1224" s="4">
        <v>49.41762224</v>
      </c>
      <c r="O1224" s="5">
        <f>EnergyDemand__2_18[[#This Row],[Demand]]*EnergyDemand__2_18[[#This Row],[RRP AUD$]]</f>
        <v>5843858.9271493033</v>
      </c>
      <c r="P1224" s="57">
        <f>IF(EnergyDemand__2_18[[#This Row],[School Day]]="Y",EnergyDemand__2_18[[#This Row],[Demand]],NA())</f>
        <v>118254.55499999999</v>
      </c>
      <c r="Q1224" s="57" t="e">
        <f>IF(EnergyDemand__2_18[[#This Row],[School Day]]="N",EnergyDemand__2_18[[#This Row],[Demand]],NA())</f>
        <v>#N/A</v>
      </c>
      <c r="R1224" s="57" t="e">
        <f>IF(EnergyDemand__2_18[[#This Row],[Holiday]]="Y",EnergyDemand__2_18[[#This Row],[Demand]],NA())</f>
        <v>#N/A</v>
      </c>
      <c r="S1224" s="57">
        <f>IF(AND( EnergyDemand__2_18[[#This Row],[Holiday]]="N", EnergyDemand__2_18[[#This Row],[Day ]] &lt;&gt; "Saturday", EnergyDemand__2_18[[#This Row],[Day ]] &lt;&gt; "Sunday"),EnergyDemand__2_18[[#This Row],[Demand]],NA())</f>
        <v>118254.55499999999</v>
      </c>
    </row>
    <row r="1225" spans="1:19" x14ac:dyDescent="0.3">
      <c r="A1225" s="3">
        <v>43228</v>
      </c>
      <c r="B1225" s="3" t="str">
        <f t="shared" si="19"/>
        <v>Q2-2018</v>
      </c>
      <c r="C1225" t="s">
        <v>13</v>
      </c>
      <c r="D1225">
        <v>19</v>
      </c>
      <c r="E1225" t="s">
        <v>8</v>
      </c>
      <c r="F1225">
        <v>2018</v>
      </c>
      <c r="G1225">
        <v>13.4</v>
      </c>
      <c r="H1225">
        <v>17.899999999999999</v>
      </c>
      <c r="I1225">
        <v>10.6</v>
      </c>
      <c r="J1225">
        <v>0.2</v>
      </c>
      <c r="K1225" t="s">
        <v>22</v>
      </c>
      <c r="L1225" t="s">
        <v>21</v>
      </c>
      <c r="M1225" s="2">
        <v>122876.86500000001</v>
      </c>
      <c r="N1225" s="4">
        <v>101.2917412</v>
      </c>
      <c r="O1225" s="5">
        <f>EnergyDemand__2_18[[#This Row],[Demand]]*EnergyDemand__2_18[[#This Row],[RRP AUD$]]</f>
        <v>12446411.609047338</v>
      </c>
      <c r="P1225" s="57">
        <f>IF(EnergyDemand__2_18[[#This Row],[School Day]]="Y",EnergyDemand__2_18[[#This Row],[Demand]],NA())</f>
        <v>122876.86500000001</v>
      </c>
      <c r="Q1225" s="57" t="e">
        <f>IF(EnergyDemand__2_18[[#This Row],[School Day]]="N",EnergyDemand__2_18[[#This Row],[Demand]],NA())</f>
        <v>#N/A</v>
      </c>
      <c r="R1225" s="57" t="e">
        <f>IF(EnergyDemand__2_18[[#This Row],[Holiday]]="Y",EnergyDemand__2_18[[#This Row],[Demand]],NA())</f>
        <v>#N/A</v>
      </c>
      <c r="S1225" s="57">
        <f>IF(AND( EnergyDemand__2_18[[#This Row],[Holiday]]="N", EnergyDemand__2_18[[#This Row],[Day ]] &lt;&gt; "Saturday", EnergyDemand__2_18[[#This Row],[Day ]] &lt;&gt; "Sunday"),EnergyDemand__2_18[[#This Row],[Demand]],NA())</f>
        <v>122876.86500000001</v>
      </c>
    </row>
    <row r="1226" spans="1:19" x14ac:dyDescent="0.3">
      <c r="A1226" s="3">
        <v>43229</v>
      </c>
      <c r="B1226" s="3" t="str">
        <f t="shared" si="19"/>
        <v>Q2-2018</v>
      </c>
      <c r="C1226" t="s">
        <v>13</v>
      </c>
      <c r="D1226">
        <v>19</v>
      </c>
      <c r="E1226" t="s">
        <v>9</v>
      </c>
      <c r="F1226">
        <v>2018</v>
      </c>
      <c r="G1226">
        <v>8</v>
      </c>
      <c r="H1226">
        <v>18.399999999999999</v>
      </c>
      <c r="I1226">
        <v>7.5</v>
      </c>
      <c r="J1226">
        <v>0</v>
      </c>
      <c r="K1226" t="s">
        <v>22</v>
      </c>
      <c r="L1226" t="s">
        <v>21</v>
      </c>
      <c r="M1226" s="2">
        <v>122721.46</v>
      </c>
      <c r="N1226" s="4">
        <v>127.59078030000001</v>
      </c>
      <c r="O1226" s="5">
        <f>EnergyDemand__2_18[[#This Row],[Demand]]*EnergyDemand__2_18[[#This Row],[RRP AUD$]]</f>
        <v>15658126.840955239</v>
      </c>
      <c r="P1226" s="57">
        <f>IF(EnergyDemand__2_18[[#This Row],[School Day]]="Y",EnergyDemand__2_18[[#This Row],[Demand]],NA())</f>
        <v>122721.46</v>
      </c>
      <c r="Q1226" s="57" t="e">
        <f>IF(EnergyDemand__2_18[[#This Row],[School Day]]="N",EnergyDemand__2_18[[#This Row],[Demand]],NA())</f>
        <v>#N/A</v>
      </c>
      <c r="R1226" s="57" t="e">
        <f>IF(EnergyDemand__2_18[[#This Row],[Holiday]]="Y",EnergyDemand__2_18[[#This Row],[Demand]],NA())</f>
        <v>#N/A</v>
      </c>
      <c r="S1226" s="57">
        <f>IF(AND( EnergyDemand__2_18[[#This Row],[Holiday]]="N", EnergyDemand__2_18[[#This Row],[Day ]] &lt;&gt; "Saturday", EnergyDemand__2_18[[#This Row],[Day ]] &lt;&gt; "Sunday"),EnergyDemand__2_18[[#This Row],[Demand]],NA())</f>
        <v>122721.46</v>
      </c>
    </row>
    <row r="1227" spans="1:19" x14ac:dyDescent="0.3">
      <c r="A1227" s="3">
        <v>43230</v>
      </c>
      <c r="B1227" s="3" t="str">
        <f t="shared" si="19"/>
        <v>Q2-2018</v>
      </c>
      <c r="C1227" t="s">
        <v>13</v>
      </c>
      <c r="D1227">
        <v>19</v>
      </c>
      <c r="E1227" t="s">
        <v>3</v>
      </c>
      <c r="F1227">
        <v>2018</v>
      </c>
      <c r="G1227">
        <v>9</v>
      </c>
      <c r="H1227">
        <v>12.8</v>
      </c>
      <c r="I1227">
        <v>8.5</v>
      </c>
      <c r="J1227">
        <v>8</v>
      </c>
      <c r="K1227" t="s">
        <v>22</v>
      </c>
      <c r="L1227" t="s">
        <v>21</v>
      </c>
      <c r="M1227" s="2">
        <v>128518.505</v>
      </c>
      <c r="N1227" s="4">
        <v>62.881023409999997</v>
      </c>
      <c r="O1227" s="5">
        <f>EnergyDemand__2_18[[#This Row],[Demand]]*EnergyDemand__2_18[[#This Row],[RRP AUD$]]</f>
        <v>8081375.1215232024</v>
      </c>
      <c r="P1227" s="57">
        <f>IF(EnergyDemand__2_18[[#This Row],[School Day]]="Y",EnergyDemand__2_18[[#This Row],[Demand]],NA())</f>
        <v>128518.505</v>
      </c>
      <c r="Q1227" s="57" t="e">
        <f>IF(EnergyDemand__2_18[[#This Row],[School Day]]="N",EnergyDemand__2_18[[#This Row],[Demand]],NA())</f>
        <v>#N/A</v>
      </c>
      <c r="R1227" s="57" t="e">
        <f>IF(EnergyDemand__2_18[[#This Row],[Holiday]]="Y",EnergyDemand__2_18[[#This Row],[Demand]],NA())</f>
        <v>#N/A</v>
      </c>
      <c r="S1227" s="57">
        <f>IF(AND( EnergyDemand__2_18[[#This Row],[Holiday]]="N", EnergyDemand__2_18[[#This Row],[Day ]] &lt;&gt; "Saturday", EnergyDemand__2_18[[#This Row],[Day ]] &lt;&gt; "Sunday"),EnergyDemand__2_18[[#This Row],[Demand]],NA())</f>
        <v>128518.505</v>
      </c>
    </row>
    <row r="1228" spans="1:19" x14ac:dyDescent="0.3">
      <c r="A1228" s="3">
        <v>43231</v>
      </c>
      <c r="B1228" s="3" t="str">
        <f t="shared" si="19"/>
        <v>Q2-2018</v>
      </c>
      <c r="C1228" t="s">
        <v>13</v>
      </c>
      <c r="D1228">
        <v>19</v>
      </c>
      <c r="E1228" t="s">
        <v>4</v>
      </c>
      <c r="F1228">
        <v>2018</v>
      </c>
      <c r="G1228">
        <v>7.4</v>
      </c>
      <c r="H1228">
        <v>15.1</v>
      </c>
      <c r="I1228">
        <v>3.7</v>
      </c>
      <c r="J1228">
        <v>18.600000000000001</v>
      </c>
      <c r="K1228" t="s">
        <v>22</v>
      </c>
      <c r="L1228" t="s">
        <v>21</v>
      </c>
      <c r="M1228" s="2">
        <v>133467.37</v>
      </c>
      <c r="N1228" s="4">
        <v>63.673069720000001</v>
      </c>
      <c r="O1228" s="5">
        <f>EnergyDemand__2_18[[#This Row],[Demand]]*EnergyDemand__2_18[[#This Row],[RRP AUD$]]</f>
        <v>8498277.1553550363</v>
      </c>
      <c r="P1228" s="57">
        <f>IF(EnergyDemand__2_18[[#This Row],[School Day]]="Y",EnergyDemand__2_18[[#This Row],[Demand]],NA())</f>
        <v>133467.37</v>
      </c>
      <c r="Q1228" s="57" t="e">
        <f>IF(EnergyDemand__2_18[[#This Row],[School Day]]="N",EnergyDemand__2_18[[#This Row],[Demand]],NA())</f>
        <v>#N/A</v>
      </c>
      <c r="R1228" s="57" t="e">
        <f>IF(EnergyDemand__2_18[[#This Row],[Holiday]]="Y",EnergyDemand__2_18[[#This Row],[Demand]],NA())</f>
        <v>#N/A</v>
      </c>
      <c r="S1228" s="57">
        <f>IF(AND( EnergyDemand__2_18[[#This Row],[Holiday]]="N", EnergyDemand__2_18[[#This Row],[Day ]] &lt;&gt; "Saturday", EnergyDemand__2_18[[#This Row],[Day ]] &lt;&gt; "Sunday"),EnergyDemand__2_18[[#This Row],[Demand]],NA())</f>
        <v>133467.37</v>
      </c>
    </row>
    <row r="1229" spans="1:19" x14ac:dyDescent="0.3">
      <c r="A1229" s="3">
        <v>43232</v>
      </c>
      <c r="B1229" s="3" t="str">
        <f t="shared" si="19"/>
        <v>Q2-2018</v>
      </c>
      <c r="C1229" t="s">
        <v>13</v>
      </c>
      <c r="D1229">
        <v>19</v>
      </c>
      <c r="E1229" t="s">
        <v>5</v>
      </c>
      <c r="F1229">
        <v>2018</v>
      </c>
      <c r="G1229">
        <v>11</v>
      </c>
      <c r="H1229">
        <v>16.899999999999999</v>
      </c>
      <c r="I1229">
        <v>9</v>
      </c>
      <c r="J1229">
        <v>8.4</v>
      </c>
      <c r="K1229" t="s">
        <v>22</v>
      </c>
      <c r="L1229" t="s">
        <v>21</v>
      </c>
      <c r="M1229" s="2">
        <v>111273.755</v>
      </c>
      <c r="N1229" s="4">
        <v>62.662214910000003</v>
      </c>
      <c r="O1229" s="5">
        <f>EnergyDemand__2_18[[#This Row],[Demand]]*EnergyDemand__2_18[[#This Row],[RRP AUD$]]</f>
        <v>6972659.9496526876</v>
      </c>
      <c r="P1229" s="57">
        <f>IF(EnergyDemand__2_18[[#This Row],[School Day]]="Y",EnergyDemand__2_18[[#This Row],[Demand]],NA())</f>
        <v>111273.755</v>
      </c>
      <c r="Q1229" s="57" t="e">
        <f>IF(EnergyDemand__2_18[[#This Row],[School Day]]="N",EnergyDemand__2_18[[#This Row],[Demand]],NA())</f>
        <v>#N/A</v>
      </c>
      <c r="R1229" s="57" t="e">
        <f>IF(EnergyDemand__2_18[[#This Row],[Holiday]]="Y",EnergyDemand__2_18[[#This Row],[Demand]],NA())</f>
        <v>#N/A</v>
      </c>
      <c r="S12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30" spans="1:19" x14ac:dyDescent="0.3">
      <c r="A1230" s="3">
        <v>43233</v>
      </c>
      <c r="B1230" s="3" t="str">
        <f t="shared" si="19"/>
        <v>Q2-2018</v>
      </c>
      <c r="C1230" t="s">
        <v>13</v>
      </c>
      <c r="D1230">
        <v>19</v>
      </c>
      <c r="E1230" t="s">
        <v>6</v>
      </c>
      <c r="F1230">
        <v>2018</v>
      </c>
      <c r="G1230">
        <v>13</v>
      </c>
      <c r="H1230">
        <v>16.2</v>
      </c>
      <c r="I1230">
        <v>10.8</v>
      </c>
      <c r="J1230">
        <v>4</v>
      </c>
      <c r="K1230" t="s">
        <v>22</v>
      </c>
      <c r="L1230" t="s">
        <v>21</v>
      </c>
      <c r="M1230" s="2">
        <v>108729.71</v>
      </c>
      <c r="N1230" s="4">
        <v>65.510003979999993</v>
      </c>
      <c r="O1230" s="5">
        <f>EnergyDemand__2_18[[#This Row],[Demand]]*EnergyDemand__2_18[[#This Row],[RRP AUD$]]</f>
        <v>7122883.7348442459</v>
      </c>
      <c r="P1230" s="57">
        <f>IF(EnergyDemand__2_18[[#This Row],[School Day]]="Y",EnergyDemand__2_18[[#This Row],[Demand]],NA())</f>
        <v>108729.71</v>
      </c>
      <c r="Q1230" s="57" t="e">
        <f>IF(EnergyDemand__2_18[[#This Row],[School Day]]="N",EnergyDemand__2_18[[#This Row],[Demand]],NA())</f>
        <v>#N/A</v>
      </c>
      <c r="R1230" s="57" t="e">
        <f>IF(EnergyDemand__2_18[[#This Row],[Holiday]]="Y",EnergyDemand__2_18[[#This Row],[Demand]],NA())</f>
        <v>#N/A</v>
      </c>
      <c r="S12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31" spans="1:19" x14ac:dyDescent="0.3">
      <c r="A1231" s="3">
        <v>43234</v>
      </c>
      <c r="B1231" s="3" t="str">
        <f t="shared" si="19"/>
        <v>Q2-2018</v>
      </c>
      <c r="C1231" t="s">
        <v>13</v>
      </c>
      <c r="D1231">
        <v>20</v>
      </c>
      <c r="E1231" t="s">
        <v>7</v>
      </c>
      <c r="F1231">
        <v>2018</v>
      </c>
      <c r="G1231">
        <v>6.8</v>
      </c>
      <c r="H1231">
        <v>15.9</v>
      </c>
      <c r="I1231">
        <v>8.1999999999999993</v>
      </c>
      <c r="J1231">
        <v>0</v>
      </c>
      <c r="K1231" t="s">
        <v>22</v>
      </c>
      <c r="L1231" t="s">
        <v>21</v>
      </c>
      <c r="M1231" s="2">
        <v>129885.955</v>
      </c>
      <c r="N1231" s="4">
        <v>111.6666324</v>
      </c>
      <c r="O1231" s="5">
        <f>EnergyDemand__2_18[[#This Row],[Demand]]*EnergyDemand__2_18[[#This Row],[RRP AUD$]]</f>
        <v>14503927.190907942</v>
      </c>
      <c r="P1231" s="57">
        <f>IF(EnergyDemand__2_18[[#This Row],[School Day]]="Y",EnergyDemand__2_18[[#This Row],[Demand]],NA())</f>
        <v>129885.955</v>
      </c>
      <c r="Q1231" s="57" t="e">
        <f>IF(EnergyDemand__2_18[[#This Row],[School Day]]="N",EnergyDemand__2_18[[#This Row],[Demand]],NA())</f>
        <v>#N/A</v>
      </c>
      <c r="R1231" s="57" t="e">
        <f>IF(EnergyDemand__2_18[[#This Row],[Holiday]]="Y",EnergyDemand__2_18[[#This Row],[Demand]],NA())</f>
        <v>#N/A</v>
      </c>
      <c r="S1231" s="57">
        <f>IF(AND( EnergyDemand__2_18[[#This Row],[Holiday]]="N", EnergyDemand__2_18[[#This Row],[Day ]] &lt;&gt; "Saturday", EnergyDemand__2_18[[#This Row],[Day ]] &lt;&gt; "Sunday"),EnergyDemand__2_18[[#This Row],[Demand]],NA())</f>
        <v>129885.955</v>
      </c>
    </row>
    <row r="1232" spans="1:19" x14ac:dyDescent="0.3">
      <c r="A1232" s="3">
        <v>43235</v>
      </c>
      <c r="B1232" s="3" t="str">
        <f t="shared" si="19"/>
        <v>Q2-2018</v>
      </c>
      <c r="C1232" t="s">
        <v>13</v>
      </c>
      <c r="D1232">
        <v>20</v>
      </c>
      <c r="E1232" t="s">
        <v>8</v>
      </c>
      <c r="F1232">
        <v>2018</v>
      </c>
      <c r="G1232">
        <v>8.9</v>
      </c>
      <c r="H1232">
        <v>14.6</v>
      </c>
      <c r="I1232">
        <v>4.5999999999999996</v>
      </c>
      <c r="J1232">
        <v>0</v>
      </c>
      <c r="K1232" t="s">
        <v>22</v>
      </c>
      <c r="L1232" t="s">
        <v>21</v>
      </c>
      <c r="M1232" s="2">
        <v>131900.51999999999</v>
      </c>
      <c r="N1232" s="4">
        <v>97.880329009999997</v>
      </c>
      <c r="O1232" s="5">
        <f>EnergyDemand__2_18[[#This Row],[Demand]]*EnergyDemand__2_18[[#This Row],[RRP AUD$]]</f>
        <v>12910466.294190085</v>
      </c>
      <c r="P1232" s="57">
        <f>IF(EnergyDemand__2_18[[#This Row],[School Day]]="Y",EnergyDemand__2_18[[#This Row],[Demand]],NA())</f>
        <v>131900.51999999999</v>
      </c>
      <c r="Q1232" s="57" t="e">
        <f>IF(EnergyDemand__2_18[[#This Row],[School Day]]="N",EnergyDemand__2_18[[#This Row],[Demand]],NA())</f>
        <v>#N/A</v>
      </c>
      <c r="R1232" s="57" t="e">
        <f>IF(EnergyDemand__2_18[[#This Row],[Holiday]]="Y",EnergyDemand__2_18[[#This Row],[Demand]],NA())</f>
        <v>#N/A</v>
      </c>
      <c r="S1232" s="57">
        <f>IF(AND( EnergyDemand__2_18[[#This Row],[Holiday]]="N", EnergyDemand__2_18[[#This Row],[Day ]] &lt;&gt; "Saturday", EnergyDemand__2_18[[#This Row],[Day ]] &lt;&gt; "Sunday"),EnergyDemand__2_18[[#This Row],[Demand]],NA())</f>
        <v>131900.51999999999</v>
      </c>
    </row>
    <row r="1233" spans="1:19" x14ac:dyDescent="0.3">
      <c r="A1233" s="3">
        <v>43236</v>
      </c>
      <c r="B1233" s="3" t="str">
        <f t="shared" si="19"/>
        <v>Q2-2018</v>
      </c>
      <c r="C1233" t="s">
        <v>13</v>
      </c>
      <c r="D1233">
        <v>20</v>
      </c>
      <c r="E1233" t="s">
        <v>9</v>
      </c>
      <c r="F1233">
        <v>2018</v>
      </c>
      <c r="G1233">
        <v>9.4</v>
      </c>
      <c r="H1233">
        <v>14.3</v>
      </c>
      <c r="I1233">
        <v>7.6</v>
      </c>
      <c r="J1233">
        <v>2</v>
      </c>
      <c r="K1233" t="s">
        <v>22</v>
      </c>
      <c r="L1233" t="s">
        <v>21</v>
      </c>
      <c r="M1233" s="2">
        <v>133399.23000000001</v>
      </c>
      <c r="N1233" s="4">
        <v>124.0856314</v>
      </c>
      <c r="O1233" s="5">
        <f>EnergyDemand__2_18[[#This Row],[Demand]]*EnergyDemand__2_18[[#This Row],[RRP AUD$]]</f>
        <v>16552927.682823824</v>
      </c>
      <c r="P1233" s="57">
        <f>IF(EnergyDemand__2_18[[#This Row],[School Day]]="Y",EnergyDemand__2_18[[#This Row],[Demand]],NA())</f>
        <v>133399.23000000001</v>
      </c>
      <c r="Q1233" s="57" t="e">
        <f>IF(EnergyDemand__2_18[[#This Row],[School Day]]="N",EnergyDemand__2_18[[#This Row],[Demand]],NA())</f>
        <v>#N/A</v>
      </c>
      <c r="R1233" s="57" t="e">
        <f>IF(EnergyDemand__2_18[[#This Row],[Holiday]]="Y",EnergyDemand__2_18[[#This Row],[Demand]],NA())</f>
        <v>#N/A</v>
      </c>
      <c r="S1233" s="57">
        <f>IF(AND( EnergyDemand__2_18[[#This Row],[Holiday]]="N", EnergyDemand__2_18[[#This Row],[Day ]] &lt;&gt; "Saturday", EnergyDemand__2_18[[#This Row],[Day ]] &lt;&gt; "Sunday"),EnergyDemand__2_18[[#This Row],[Demand]],NA())</f>
        <v>133399.23000000001</v>
      </c>
    </row>
    <row r="1234" spans="1:19" x14ac:dyDescent="0.3">
      <c r="A1234" s="3">
        <v>43237</v>
      </c>
      <c r="B1234" s="3" t="str">
        <f t="shared" si="19"/>
        <v>Q2-2018</v>
      </c>
      <c r="C1234" t="s">
        <v>13</v>
      </c>
      <c r="D1234">
        <v>20</v>
      </c>
      <c r="E1234" t="s">
        <v>3</v>
      </c>
      <c r="F1234">
        <v>2018</v>
      </c>
      <c r="G1234">
        <v>11.7</v>
      </c>
      <c r="H1234">
        <v>15</v>
      </c>
      <c r="I1234">
        <v>6.9</v>
      </c>
      <c r="J1234">
        <v>0</v>
      </c>
      <c r="K1234" t="s">
        <v>22</v>
      </c>
      <c r="L1234" t="s">
        <v>21</v>
      </c>
      <c r="M1234" s="2">
        <v>131757.155</v>
      </c>
      <c r="N1234" s="4">
        <v>108.95155010000001</v>
      </c>
      <c r="O1234" s="5">
        <f>EnergyDemand__2_18[[#This Row],[Demand]]*EnergyDemand__2_18[[#This Row],[RRP AUD$]]</f>
        <v>14355146.274015967</v>
      </c>
      <c r="P1234" s="57">
        <f>IF(EnergyDemand__2_18[[#This Row],[School Day]]="Y",EnergyDemand__2_18[[#This Row],[Demand]],NA())</f>
        <v>131757.155</v>
      </c>
      <c r="Q1234" s="57" t="e">
        <f>IF(EnergyDemand__2_18[[#This Row],[School Day]]="N",EnergyDemand__2_18[[#This Row],[Demand]],NA())</f>
        <v>#N/A</v>
      </c>
      <c r="R1234" s="57" t="e">
        <f>IF(EnergyDemand__2_18[[#This Row],[Holiday]]="Y",EnergyDemand__2_18[[#This Row],[Demand]],NA())</f>
        <v>#N/A</v>
      </c>
      <c r="S1234" s="57">
        <f>IF(AND( EnergyDemand__2_18[[#This Row],[Holiday]]="N", EnergyDemand__2_18[[#This Row],[Day ]] &lt;&gt; "Saturday", EnergyDemand__2_18[[#This Row],[Day ]] &lt;&gt; "Sunday"),EnergyDemand__2_18[[#This Row],[Demand]],NA())</f>
        <v>131757.155</v>
      </c>
    </row>
    <row r="1235" spans="1:19" x14ac:dyDescent="0.3">
      <c r="A1235" s="3">
        <v>43238</v>
      </c>
      <c r="B1235" s="3" t="str">
        <f t="shared" si="19"/>
        <v>Q2-2018</v>
      </c>
      <c r="C1235" t="s">
        <v>13</v>
      </c>
      <c r="D1235">
        <v>20</v>
      </c>
      <c r="E1235" t="s">
        <v>4</v>
      </c>
      <c r="F1235">
        <v>2018</v>
      </c>
      <c r="G1235">
        <v>12.3</v>
      </c>
      <c r="H1235">
        <v>17.7</v>
      </c>
      <c r="I1235">
        <v>8</v>
      </c>
      <c r="J1235">
        <v>0.2</v>
      </c>
      <c r="K1235" t="s">
        <v>22</v>
      </c>
      <c r="L1235" t="s">
        <v>21</v>
      </c>
      <c r="M1235" s="2">
        <v>127353.575</v>
      </c>
      <c r="N1235" s="4">
        <v>96.161656390000005</v>
      </c>
      <c r="O1235" s="5">
        <f>EnergyDemand__2_18[[#This Row],[Demand]]*EnergyDemand__2_18[[#This Row],[RRP AUD$]]</f>
        <v>12246530.719188094</v>
      </c>
      <c r="P1235" s="57">
        <f>IF(EnergyDemand__2_18[[#This Row],[School Day]]="Y",EnergyDemand__2_18[[#This Row],[Demand]],NA())</f>
        <v>127353.575</v>
      </c>
      <c r="Q1235" s="57" t="e">
        <f>IF(EnergyDemand__2_18[[#This Row],[School Day]]="N",EnergyDemand__2_18[[#This Row],[Demand]],NA())</f>
        <v>#N/A</v>
      </c>
      <c r="R1235" s="57" t="e">
        <f>IF(EnergyDemand__2_18[[#This Row],[Holiday]]="Y",EnergyDemand__2_18[[#This Row],[Demand]],NA())</f>
        <v>#N/A</v>
      </c>
      <c r="S1235" s="57">
        <f>IF(AND( EnergyDemand__2_18[[#This Row],[Holiday]]="N", EnergyDemand__2_18[[#This Row],[Day ]] &lt;&gt; "Saturday", EnergyDemand__2_18[[#This Row],[Day ]] &lt;&gt; "Sunday"),EnergyDemand__2_18[[#This Row],[Demand]],NA())</f>
        <v>127353.575</v>
      </c>
    </row>
    <row r="1236" spans="1:19" x14ac:dyDescent="0.3">
      <c r="A1236" s="3">
        <v>43239</v>
      </c>
      <c r="B1236" s="3" t="str">
        <f t="shared" si="19"/>
        <v>Q2-2018</v>
      </c>
      <c r="C1236" t="s">
        <v>13</v>
      </c>
      <c r="D1236">
        <v>20</v>
      </c>
      <c r="E1236" t="s">
        <v>5</v>
      </c>
      <c r="F1236">
        <v>2018</v>
      </c>
      <c r="G1236">
        <v>10.6</v>
      </c>
      <c r="H1236">
        <v>15.5</v>
      </c>
      <c r="I1236">
        <v>6.5</v>
      </c>
      <c r="J1236">
        <v>2.6</v>
      </c>
      <c r="K1236" t="s">
        <v>22</v>
      </c>
      <c r="L1236" t="s">
        <v>21</v>
      </c>
      <c r="M1236" s="2">
        <v>119262.145</v>
      </c>
      <c r="N1236" s="4">
        <v>93.623434770000003</v>
      </c>
      <c r="O1236" s="5">
        <f>EnergyDemand__2_18[[#This Row],[Demand]]*EnergyDemand__2_18[[#This Row],[RRP AUD$]]</f>
        <v>11165731.652937783</v>
      </c>
      <c r="P1236" s="57">
        <f>IF(EnergyDemand__2_18[[#This Row],[School Day]]="Y",EnergyDemand__2_18[[#This Row],[Demand]],NA())</f>
        <v>119262.145</v>
      </c>
      <c r="Q1236" s="57" t="e">
        <f>IF(EnergyDemand__2_18[[#This Row],[School Day]]="N",EnergyDemand__2_18[[#This Row],[Demand]],NA())</f>
        <v>#N/A</v>
      </c>
      <c r="R1236" s="57" t="e">
        <f>IF(EnergyDemand__2_18[[#This Row],[Holiday]]="Y",EnergyDemand__2_18[[#This Row],[Demand]],NA())</f>
        <v>#N/A</v>
      </c>
      <c r="S12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37" spans="1:19" x14ac:dyDescent="0.3">
      <c r="A1237" s="3">
        <v>43240</v>
      </c>
      <c r="B1237" s="3" t="str">
        <f t="shared" si="19"/>
        <v>Q2-2018</v>
      </c>
      <c r="C1237" t="s">
        <v>13</v>
      </c>
      <c r="D1237">
        <v>20</v>
      </c>
      <c r="E1237" t="s">
        <v>6</v>
      </c>
      <c r="F1237">
        <v>2018</v>
      </c>
      <c r="G1237">
        <v>11.8</v>
      </c>
      <c r="H1237">
        <v>16.2</v>
      </c>
      <c r="I1237">
        <v>1.7</v>
      </c>
      <c r="J1237">
        <v>0</v>
      </c>
      <c r="K1237" t="s">
        <v>22</v>
      </c>
      <c r="L1237" t="s">
        <v>21</v>
      </c>
      <c r="M1237" s="2">
        <v>112349.26</v>
      </c>
      <c r="N1237" s="4">
        <v>78.280735460000002</v>
      </c>
      <c r="O1237" s="5">
        <f>EnergyDemand__2_18[[#This Row],[Demand]]*EnergyDemand__2_18[[#This Row],[RRP AUD$]]</f>
        <v>8794782.7011867594</v>
      </c>
      <c r="P1237" s="57">
        <f>IF(EnergyDemand__2_18[[#This Row],[School Day]]="Y",EnergyDemand__2_18[[#This Row],[Demand]],NA())</f>
        <v>112349.26</v>
      </c>
      <c r="Q1237" s="57" t="e">
        <f>IF(EnergyDemand__2_18[[#This Row],[School Day]]="N",EnergyDemand__2_18[[#This Row],[Demand]],NA())</f>
        <v>#N/A</v>
      </c>
      <c r="R1237" s="57" t="e">
        <f>IF(EnergyDemand__2_18[[#This Row],[Holiday]]="Y",EnergyDemand__2_18[[#This Row],[Demand]],NA())</f>
        <v>#N/A</v>
      </c>
      <c r="S12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38" spans="1:19" x14ac:dyDescent="0.3">
      <c r="A1238" s="3">
        <v>43241</v>
      </c>
      <c r="B1238" s="3" t="str">
        <f t="shared" si="19"/>
        <v>Q2-2018</v>
      </c>
      <c r="C1238" t="s">
        <v>13</v>
      </c>
      <c r="D1238">
        <v>21</v>
      </c>
      <c r="E1238" t="s">
        <v>7</v>
      </c>
      <c r="F1238">
        <v>2018</v>
      </c>
      <c r="G1238">
        <v>12.6</v>
      </c>
      <c r="H1238">
        <v>16.7</v>
      </c>
      <c r="I1238">
        <v>5</v>
      </c>
      <c r="J1238">
        <v>2.4</v>
      </c>
      <c r="K1238" t="s">
        <v>22</v>
      </c>
      <c r="L1238" t="s">
        <v>21</v>
      </c>
      <c r="M1238" s="2">
        <v>124046.80499999999</v>
      </c>
      <c r="N1238" s="4">
        <v>82.722971250000001</v>
      </c>
      <c r="O1238" s="5">
        <f>EnergyDemand__2_18[[#This Row],[Demand]]*EnergyDemand__2_18[[#This Row],[RRP AUD$]]</f>
        <v>10261520.283669356</v>
      </c>
      <c r="P1238" s="57">
        <f>IF(EnergyDemand__2_18[[#This Row],[School Day]]="Y",EnergyDemand__2_18[[#This Row],[Demand]],NA())</f>
        <v>124046.80499999999</v>
      </c>
      <c r="Q1238" s="57" t="e">
        <f>IF(EnergyDemand__2_18[[#This Row],[School Day]]="N",EnergyDemand__2_18[[#This Row],[Demand]],NA())</f>
        <v>#N/A</v>
      </c>
      <c r="R1238" s="57" t="e">
        <f>IF(EnergyDemand__2_18[[#This Row],[Holiday]]="Y",EnergyDemand__2_18[[#This Row],[Demand]],NA())</f>
        <v>#N/A</v>
      </c>
      <c r="S1238" s="57">
        <f>IF(AND( EnergyDemand__2_18[[#This Row],[Holiday]]="N", EnergyDemand__2_18[[#This Row],[Day ]] &lt;&gt; "Saturday", EnergyDemand__2_18[[#This Row],[Day ]] &lt;&gt; "Sunday"),EnergyDemand__2_18[[#This Row],[Demand]],NA())</f>
        <v>124046.80499999999</v>
      </c>
    </row>
    <row r="1239" spans="1:19" x14ac:dyDescent="0.3">
      <c r="A1239" s="3">
        <v>43242</v>
      </c>
      <c r="B1239" s="3" t="str">
        <f t="shared" si="19"/>
        <v>Q2-2018</v>
      </c>
      <c r="C1239" t="s">
        <v>13</v>
      </c>
      <c r="D1239">
        <v>21</v>
      </c>
      <c r="E1239" t="s">
        <v>8</v>
      </c>
      <c r="F1239">
        <v>2018</v>
      </c>
      <c r="G1239">
        <v>13</v>
      </c>
      <c r="H1239">
        <v>17</v>
      </c>
      <c r="I1239">
        <v>3.6</v>
      </c>
      <c r="J1239">
        <v>0</v>
      </c>
      <c r="K1239" t="s">
        <v>22</v>
      </c>
      <c r="L1239" t="s">
        <v>21</v>
      </c>
      <c r="M1239" s="2">
        <v>126922.995</v>
      </c>
      <c r="N1239" s="4">
        <v>91.621182129999994</v>
      </c>
      <c r="O1239" s="5">
        <f>EnergyDemand__2_18[[#This Row],[Demand]]*EnergyDemand__2_18[[#This Row],[RRP AUD$]]</f>
        <v>11628834.841380078</v>
      </c>
      <c r="P1239" s="57">
        <f>IF(EnergyDemand__2_18[[#This Row],[School Day]]="Y",EnergyDemand__2_18[[#This Row],[Demand]],NA())</f>
        <v>126922.995</v>
      </c>
      <c r="Q1239" s="57" t="e">
        <f>IF(EnergyDemand__2_18[[#This Row],[School Day]]="N",EnergyDemand__2_18[[#This Row],[Demand]],NA())</f>
        <v>#N/A</v>
      </c>
      <c r="R1239" s="57" t="e">
        <f>IF(EnergyDemand__2_18[[#This Row],[Holiday]]="Y",EnergyDemand__2_18[[#This Row],[Demand]],NA())</f>
        <v>#N/A</v>
      </c>
      <c r="S1239" s="57">
        <f>IF(AND( EnergyDemand__2_18[[#This Row],[Holiday]]="N", EnergyDemand__2_18[[#This Row],[Day ]] &lt;&gt; "Saturday", EnergyDemand__2_18[[#This Row],[Day ]] &lt;&gt; "Sunday"),EnergyDemand__2_18[[#This Row],[Demand]],NA())</f>
        <v>126922.995</v>
      </c>
    </row>
    <row r="1240" spans="1:19" x14ac:dyDescent="0.3">
      <c r="A1240" s="3">
        <v>43243</v>
      </c>
      <c r="B1240" s="3" t="str">
        <f t="shared" si="19"/>
        <v>Q2-2018</v>
      </c>
      <c r="C1240" t="s">
        <v>13</v>
      </c>
      <c r="D1240">
        <v>21</v>
      </c>
      <c r="E1240" t="s">
        <v>9</v>
      </c>
      <c r="F1240">
        <v>2018</v>
      </c>
      <c r="G1240">
        <v>11.8</v>
      </c>
      <c r="H1240">
        <v>15.3</v>
      </c>
      <c r="I1240">
        <v>6.5</v>
      </c>
      <c r="J1240">
        <v>4.5999999999999996</v>
      </c>
      <c r="K1240" t="s">
        <v>22</v>
      </c>
      <c r="L1240" t="s">
        <v>21</v>
      </c>
      <c r="M1240" s="2">
        <v>129352.83</v>
      </c>
      <c r="N1240" s="4">
        <v>118.6907459</v>
      </c>
      <c r="O1240" s="5">
        <f>EnergyDemand__2_18[[#This Row],[Demand]]*EnergyDemand__2_18[[#This Row],[RRP AUD$]]</f>
        <v>15352983.876975896</v>
      </c>
      <c r="P1240" s="57">
        <f>IF(EnergyDemand__2_18[[#This Row],[School Day]]="Y",EnergyDemand__2_18[[#This Row],[Demand]],NA())</f>
        <v>129352.83</v>
      </c>
      <c r="Q1240" s="57" t="e">
        <f>IF(EnergyDemand__2_18[[#This Row],[School Day]]="N",EnergyDemand__2_18[[#This Row],[Demand]],NA())</f>
        <v>#N/A</v>
      </c>
      <c r="R1240" s="57" t="e">
        <f>IF(EnergyDemand__2_18[[#This Row],[Holiday]]="Y",EnergyDemand__2_18[[#This Row],[Demand]],NA())</f>
        <v>#N/A</v>
      </c>
      <c r="S1240" s="57">
        <f>IF(AND( EnergyDemand__2_18[[#This Row],[Holiday]]="N", EnergyDemand__2_18[[#This Row],[Day ]] &lt;&gt; "Saturday", EnergyDemand__2_18[[#This Row],[Day ]] &lt;&gt; "Sunday"),EnergyDemand__2_18[[#This Row],[Demand]],NA())</f>
        <v>129352.83</v>
      </c>
    </row>
    <row r="1241" spans="1:19" x14ac:dyDescent="0.3">
      <c r="A1241" s="3">
        <v>43244</v>
      </c>
      <c r="B1241" s="3" t="str">
        <f t="shared" si="19"/>
        <v>Q2-2018</v>
      </c>
      <c r="C1241" t="s">
        <v>13</v>
      </c>
      <c r="D1241">
        <v>21</v>
      </c>
      <c r="E1241" t="s">
        <v>3</v>
      </c>
      <c r="F1241">
        <v>2018</v>
      </c>
      <c r="G1241">
        <v>12.9</v>
      </c>
      <c r="H1241">
        <v>16.100000000000001</v>
      </c>
      <c r="I1241">
        <v>5.0999999999999996</v>
      </c>
      <c r="J1241">
        <v>0</v>
      </c>
      <c r="K1241" t="s">
        <v>22</v>
      </c>
      <c r="L1241" t="s">
        <v>21</v>
      </c>
      <c r="M1241" s="2">
        <v>129553.94</v>
      </c>
      <c r="N1241" s="4">
        <v>99.488060959999999</v>
      </c>
      <c r="O1241" s="5">
        <f>EnergyDemand__2_18[[#This Row],[Demand]]*EnergyDemand__2_18[[#This Row],[RRP AUD$]]</f>
        <v>12889070.280328183</v>
      </c>
      <c r="P1241" s="57">
        <f>IF(EnergyDemand__2_18[[#This Row],[School Day]]="Y",EnergyDemand__2_18[[#This Row],[Demand]],NA())</f>
        <v>129553.94</v>
      </c>
      <c r="Q1241" s="57" t="e">
        <f>IF(EnergyDemand__2_18[[#This Row],[School Day]]="N",EnergyDemand__2_18[[#This Row],[Demand]],NA())</f>
        <v>#N/A</v>
      </c>
      <c r="R1241" s="57" t="e">
        <f>IF(EnergyDemand__2_18[[#This Row],[Holiday]]="Y",EnergyDemand__2_18[[#This Row],[Demand]],NA())</f>
        <v>#N/A</v>
      </c>
      <c r="S1241" s="57">
        <f>IF(AND( EnergyDemand__2_18[[#This Row],[Holiday]]="N", EnergyDemand__2_18[[#This Row],[Day ]] &lt;&gt; "Saturday", EnergyDemand__2_18[[#This Row],[Day ]] &lt;&gt; "Sunday"),EnergyDemand__2_18[[#This Row],[Demand]],NA())</f>
        <v>129553.94</v>
      </c>
    </row>
    <row r="1242" spans="1:19" x14ac:dyDescent="0.3">
      <c r="A1242" s="3">
        <v>43245</v>
      </c>
      <c r="B1242" s="3" t="str">
        <f t="shared" si="19"/>
        <v>Q2-2018</v>
      </c>
      <c r="C1242" t="s">
        <v>13</v>
      </c>
      <c r="D1242">
        <v>21</v>
      </c>
      <c r="E1242" t="s">
        <v>4</v>
      </c>
      <c r="F1242">
        <v>2018</v>
      </c>
      <c r="G1242">
        <v>9.4</v>
      </c>
      <c r="H1242">
        <v>14.9</v>
      </c>
      <c r="I1242">
        <v>9.5</v>
      </c>
      <c r="J1242">
        <v>0</v>
      </c>
      <c r="K1242" t="s">
        <v>22</v>
      </c>
      <c r="L1242" t="s">
        <v>21</v>
      </c>
      <c r="M1242" s="2">
        <v>127957.57</v>
      </c>
      <c r="N1242" s="4">
        <v>92.989529200000007</v>
      </c>
      <c r="O1242" s="5">
        <f>EnergyDemand__2_18[[#This Row],[Demand]]*EnergyDemand__2_18[[#This Row],[RRP AUD$]]</f>
        <v>11898714.191876046</v>
      </c>
      <c r="P1242" s="57">
        <f>IF(EnergyDemand__2_18[[#This Row],[School Day]]="Y",EnergyDemand__2_18[[#This Row],[Demand]],NA())</f>
        <v>127957.57</v>
      </c>
      <c r="Q1242" s="57" t="e">
        <f>IF(EnergyDemand__2_18[[#This Row],[School Day]]="N",EnergyDemand__2_18[[#This Row],[Demand]],NA())</f>
        <v>#N/A</v>
      </c>
      <c r="R1242" s="57" t="e">
        <f>IF(EnergyDemand__2_18[[#This Row],[Holiday]]="Y",EnergyDemand__2_18[[#This Row],[Demand]],NA())</f>
        <v>#N/A</v>
      </c>
      <c r="S1242" s="57">
        <f>IF(AND( EnergyDemand__2_18[[#This Row],[Holiday]]="N", EnergyDemand__2_18[[#This Row],[Day ]] &lt;&gt; "Saturday", EnergyDemand__2_18[[#This Row],[Day ]] &lt;&gt; "Sunday"),EnergyDemand__2_18[[#This Row],[Demand]],NA())</f>
        <v>127957.57</v>
      </c>
    </row>
    <row r="1243" spans="1:19" x14ac:dyDescent="0.3">
      <c r="A1243" s="3">
        <v>43246</v>
      </c>
      <c r="B1243" s="3" t="str">
        <f t="shared" si="19"/>
        <v>Q2-2018</v>
      </c>
      <c r="C1243" t="s">
        <v>13</v>
      </c>
      <c r="D1243">
        <v>21</v>
      </c>
      <c r="E1243" t="s">
        <v>5</v>
      </c>
      <c r="F1243">
        <v>2018</v>
      </c>
      <c r="G1243">
        <v>5.2</v>
      </c>
      <c r="H1243">
        <v>20.5</v>
      </c>
      <c r="I1243">
        <v>9.9</v>
      </c>
      <c r="J1243">
        <v>0</v>
      </c>
      <c r="K1243" t="s">
        <v>22</v>
      </c>
      <c r="L1243" t="s">
        <v>21</v>
      </c>
      <c r="M1243" s="2">
        <v>115384.08500000001</v>
      </c>
      <c r="N1243" s="4">
        <v>74.746741069999999</v>
      </c>
      <c r="O1243" s="5">
        <f>EnergyDemand__2_18[[#This Row],[Demand]]*EnergyDemand__2_18[[#This Row],[RRP AUD$]]</f>
        <v>8624584.325093871</v>
      </c>
      <c r="P1243" s="57">
        <f>IF(EnergyDemand__2_18[[#This Row],[School Day]]="Y",EnergyDemand__2_18[[#This Row],[Demand]],NA())</f>
        <v>115384.08500000001</v>
      </c>
      <c r="Q1243" s="57" t="e">
        <f>IF(EnergyDemand__2_18[[#This Row],[School Day]]="N",EnergyDemand__2_18[[#This Row],[Demand]],NA())</f>
        <v>#N/A</v>
      </c>
      <c r="R1243" s="57" t="e">
        <f>IF(EnergyDemand__2_18[[#This Row],[Holiday]]="Y",EnergyDemand__2_18[[#This Row],[Demand]],NA())</f>
        <v>#N/A</v>
      </c>
      <c r="S12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44" spans="1:19" x14ac:dyDescent="0.3">
      <c r="A1244" s="3">
        <v>43247</v>
      </c>
      <c r="B1244" s="3" t="str">
        <f t="shared" si="19"/>
        <v>Q2-2018</v>
      </c>
      <c r="C1244" t="s">
        <v>13</v>
      </c>
      <c r="D1244">
        <v>21</v>
      </c>
      <c r="E1244" t="s">
        <v>6</v>
      </c>
      <c r="F1244">
        <v>2018</v>
      </c>
      <c r="G1244">
        <v>7.3</v>
      </c>
      <c r="H1244">
        <v>20.7</v>
      </c>
      <c r="I1244">
        <v>8</v>
      </c>
      <c r="J1244">
        <v>0</v>
      </c>
      <c r="K1244" t="s">
        <v>22</v>
      </c>
      <c r="L1244" t="s">
        <v>21</v>
      </c>
      <c r="M1244" s="2">
        <v>106044.51</v>
      </c>
      <c r="N1244" s="4">
        <v>54.187031419999997</v>
      </c>
      <c r="O1244" s="5">
        <f>EnergyDemand__2_18[[#This Row],[Demand]]*EnergyDemand__2_18[[#This Row],[RRP AUD$]]</f>
        <v>5746237.1952885035</v>
      </c>
      <c r="P1244" s="57">
        <f>IF(EnergyDemand__2_18[[#This Row],[School Day]]="Y",EnergyDemand__2_18[[#This Row],[Demand]],NA())</f>
        <v>106044.51</v>
      </c>
      <c r="Q1244" s="57" t="e">
        <f>IF(EnergyDemand__2_18[[#This Row],[School Day]]="N",EnergyDemand__2_18[[#This Row],[Demand]],NA())</f>
        <v>#N/A</v>
      </c>
      <c r="R1244" s="57" t="e">
        <f>IF(EnergyDemand__2_18[[#This Row],[Holiday]]="Y",EnergyDemand__2_18[[#This Row],[Demand]],NA())</f>
        <v>#N/A</v>
      </c>
      <c r="S12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45" spans="1:19" x14ac:dyDescent="0.3">
      <c r="A1245" s="3">
        <v>43248</v>
      </c>
      <c r="B1245" s="3" t="str">
        <f t="shared" si="19"/>
        <v>Q2-2018</v>
      </c>
      <c r="C1245" t="s">
        <v>13</v>
      </c>
      <c r="D1245">
        <v>22</v>
      </c>
      <c r="E1245" t="s">
        <v>7</v>
      </c>
      <c r="F1245">
        <v>2018</v>
      </c>
      <c r="G1245">
        <v>12.9</v>
      </c>
      <c r="H1245">
        <v>20.5</v>
      </c>
      <c r="I1245">
        <v>6</v>
      </c>
      <c r="J1245">
        <v>0</v>
      </c>
      <c r="K1245" t="s">
        <v>22</v>
      </c>
      <c r="L1245" t="s">
        <v>21</v>
      </c>
      <c r="M1245" s="2">
        <v>119360.265</v>
      </c>
      <c r="N1245" s="4">
        <v>70.171557399999998</v>
      </c>
      <c r="O1245" s="5">
        <f>EnergyDemand__2_18[[#This Row],[Demand]]*EnergyDemand__2_18[[#This Row],[RRP AUD$]]</f>
        <v>8375695.6867267108</v>
      </c>
      <c r="P1245" s="57">
        <f>IF(EnergyDemand__2_18[[#This Row],[School Day]]="Y",EnergyDemand__2_18[[#This Row],[Demand]],NA())</f>
        <v>119360.265</v>
      </c>
      <c r="Q1245" s="57" t="e">
        <f>IF(EnergyDemand__2_18[[#This Row],[School Day]]="N",EnergyDemand__2_18[[#This Row],[Demand]],NA())</f>
        <v>#N/A</v>
      </c>
      <c r="R1245" s="57" t="e">
        <f>IF(EnergyDemand__2_18[[#This Row],[Holiday]]="Y",EnergyDemand__2_18[[#This Row],[Demand]],NA())</f>
        <v>#N/A</v>
      </c>
      <c r="S1245" s="57">
        <f>IF(AND( EnergyDemand__2_18[[#This Row],[Holiday]]="N", EnergyDemand__2_18[[#This Row],[Day ]] &lt;&gt; "Saturday", EnergyDemand__2_18[[#This Row],[Day ]] &lt;&gt; "Sunday"),EnergyDemand__2_18[[#This Row],[Demand]],NA())</f>
        <v>119360.265</v>
      </c>
    </row>
    <row r="1246" spans="1:19" x14ac:dyDescent="0.3">
      <c r="A1246" s="3">
        <v>43249</v>
      </c>
      <c r="B1246" s="3" t="str">
        <f t="shared" si="19"/>
        <v>Q2-2018</v>
      </c>
      <c r="C1246" t="s">
        <v>13</v>
      </c>
      <c r="D1246">
        <v>22</v>
      </c>
      <c r="E1246" t="s">
        <v>8</v>
      </c>
      <c r="F1246">
        <v>2018</v>
      </c>
      <c r="G1246">
        <v>13.7</v>
      </c>
      <c r="H1246">
        <v>17.899999999999999</v>
      </c>
      <c r="I1246">
        <v>8.1</v>
      </c>
      <c r="J1246">
        <v>0.8</v>
      </c>
      <c r="K1246" t="s">
        <v>22</v>
      </c>
      <c r="L1246" t="s">
        <v>21</v>
      </c>
      <c r="M1246" s="2">
        <v>123142.76</v>
      </c>
      <c r="N1246" s="4">
        <v>81.978399519999996</v>
      </c>
      <c r="O1246" s="5">
        <f>EnergyDemand__2_18[[#This Row],[Demand]]*EnergyDemand__2_18[[#This Row],[RRP AUD$]]</f>
        <v>10095046.377275474</v>
      </c>
      <c r="P1246" s="57">
        <f>IF(EnergyDemand__2_18[[#This Row],[School Day]]="Y",EnergyDemand__2_18[[#This Row],[Demand]],NA())</f>
        <v>123142.76</v>
      </c>
      <c r="Q1246" s="57" t="e">
        <f>IF(EnergyDemand__2_18[[#This Row],[School Day]]="N",EnergyDemand__2_18[[#This Row],[Demand]],NA())</f>
        <v>#N/A</v>
      </c>
      <c r="R1246" s="57" t="e">
        <f>IF(EnergyDemand__2_18[[#This Row],[Holiday]]="Y",EnergyDemand__2_18[[#This Row],[Demand]],NA())</f>
        <v>#N/A</v>
      </c>
      <c r="S1246" s="57">
        <f>IF(AND( EnergyDemand__2_18[[#This Row],[Holiday]]="N", EnergyDemand__2_18[[#This Row],[Day ]] &lt;&gt; "Saturday", EnergyDemand__2_18[[#This Row],[Day ]] &lt;&gt; "Sunday"),EnergyDemand__2_18[[#This Row],[Demand]],NA())</f>
        <v>123142.76</v>
      </c>
    </row>
    <row r="1247" spans="1:19" x14ac:dyDescent="0.3">
      <c r="A1247" s="3">
        <v>43250</v>
      </c>
      <c r="B1247" s="3" t="str">
        <f t="shared" si="19"/>
        <v>Q2-2018</v>
      </c>
      <c r="C1247" t="s">
        <v>13</v>
      </c>
      <c r="D1247">
        <v>22</v>
      </c>
      <c r="E1247" t="s">
        <v>9</v>
      </c>
      <c r="F1247">
        <v>2018</v>
      </c>
      <c r="G1247">
        <v>7.7</v>
      </c>
      <c r="H1247">
        <v>15.1</v>
      </c>
      <c r="I1247">
        <v>7.9</v>
      </c>
      <c r="J1247">
        <v>0</v>
      </c>
      <c r="K1247" t="s">
        <v>22</v>
      </c>
      <c r="L1247" t="s">
        <v>21</v>
      </c>
      <c r="M1247" s="2">
        <v>127830.62</v>
      </c>
      <c r="N1247" s="4">
        <v>82.535944020000002</v>
      </c>
      <c r="O1247" s="5">
        <f>EnergyDemand__2_18[[#This Row],[Demand]]*EnergyDemand__2_18[[#This Row],[RRP AUD$]]</f>
        <v>10550620.896361893</v>
      </c>
      <c r="P1247" s="57">
        <f>IF(EnergyDemand__2_18[[#This Row],[School Day]]="Y",EnergyDemand__2_18[[#This Row],[Demand]],NA())</f>
        <v>127830.62</v>
      </c>
      <c r="Q1247" s="57" t="e">
        <f>IF(EnergyDemand__2_18[[#This Row],[School Day]]="N",EnergyDemand__2_18[[#This Row],[Demand]],NA())</f>
        <v>#N/A</v>
      </c>
      <c r="R1247" s="57" t="e">
        <f>IF(EnergyDemand__2_18[[#This Row],[Holiday]]="Y",EnergyDemand__2_18[[#This Row],[Demand]],NA())</f>
        <v>#N/A</v>
      </c>
      <c r="S1247" s="57">
        <f>IF(AND( EnergyDemand__2_18[[#This Row],[Holiday]]="N", EnergyDemand__2_18[[#This Row],[Day ]] &lt;&gt; "Saturday", EnergyDemand__2_18[[#This Row],[Day ]] &lt;&gt; "Sunday"),EnergyDemand__2_18[[#This Row],[Demand]],NA())</f>
        <v>127830.62</v>
      </c>
    </row>
    <row r="1248" spans="1:19" x14ac:dyDescent="0.3">
      <c r="A1248" s="3">
        <v>43251</v>
      </c>
      <c r="B1248" s="3" t="str">
        <f t="shared" si="19"/>
        <v>Q2-2018</v>
      </c>
      <c r="C1248" t="s">
        <v>13</v>
      </c>
      <c r="D1248">
        <v>22</v>
      </c>
      <c r="E1248" t="s">
        <v>3</v>
      </c>
      <c r="F1248">
        <v>2018</v>
      </c>
      <c r="G1248">
        <v>9.6</v>
      </c>
      <c r="H1248">
        <v>14.8</v>
      </c>
      <c r="I1248">
        <v>7.6</v>
      </c>
      <c r="J1248">
        <v>5</v>
      </c>
      <c r="K1248" t="s">
        <v>22</v>
      </c>
      <c r="L1248" t="s">
        <v>21</v>
      </c>
      <c r="M1248" s="2">
        <v>131159.94500000001</v>
      </c>
      <c r="N1248" s="4">
        <v>90.357837750000002</v>
      </c>
      <c r="O1248" s="5">
        <f>EnergyDemand__2_18[[#This Row],[Demand]]*EnergyDemand__2_18[[#This Row],[RRP AUD$]]</f>
        <v>11851329.029608924</v>
      </c>
      <c r="P1248" s="57">
        <f>IF(EnergyDemand__2_18[[#This Row],[School Day]]="Y",EnergyDemand__2_18[[#This Row],[Demand]],NA())</f>
        <v>131159.94500000001</v>
      </c>
      <c r="Q1248" s="57" t="e">
        <f>IF(EnergyDemand__2_18[[#This Row],[School Day]]="N",EnergyDemand__2_18[[#This Row],[Demand]],NA())</f>
        <v>#N/A</v>
      </c>
      <c r="R1248" s="57" t="e">
        <f>IF(EnergyDemand__2_18[[#This Row],[Holiday]]="Y",EnergyDemand__2_18[[#This Row],[Demand]],NA())</f>
        <v>#N/A</v>
      </c>
      <c r="S1248" s="57">
        <f>IF(AND( EnergyDemand__2_18[[#This Row],[Holiday]]="N", EnergyDemand__2_18[[#This Row],[Day ]] &lt;&gt; "Saturday", EnergyDemand__2_18[[#This Row],[Day ]] &lt;&gt; "Sunday"),EnergyDemand__2_18[[#This Row],[Demand]],NA())</f>
        <v>131159.94500000001</v>
      </c>
    </row>
    <row r="1249" spans="1:19" x14ac:dyDescent="0.3">
      <c r="A1249" s="3">
        <v>43252</v>
      </c>
      <c r="B1249" s="3" t="str">
        <f t="shared" si="19"/>
        <v>Q2-2018</v>
      </c>
      <c r="C1249" t="s">
        <v>14</v>
      </c>
      <c r="D1249">
        <v>22</v>
      </c>
      <c r="E1249" t="s">
        <v>4</v>
      </c>
      <c r="F1249">
        <v>2018</v>
      </c>
      <c r="G1249">
        <v>4.0999999999999996</v>
      </c>
      <c r="H1249">
        <v>13.3</v>
      </c>
      <c r="I1249">
        <v>9.6</v>
      </c>
      <c r="J1249">
        <v>0</v>
      </c>
      <c r="K1249" t="s">
        <v>22</v>
      </c>
      <c r="L1249" t="s">
        <v>21</v>
      </c>
      <c r="M1249" s="2">
        <v>135864.065</v>
      </c>
      <c r="N1249" s="4">
        <v>101.4128802</v>
      </c>
      <c r="O1249" s="5">
        <f>EnergyDemand__2_18[[#This Row],[Demand]]*EnergyDemand__2_18[[#This Row],[RRP AUD$]]</f>
        <v>13778366.147330014</v>
      </c>
      <c r="P1249" s="57">
        <f>IF(EnergyDemand__2_18[[#This Row],[School Day]]="Y",EnergyDemand__2_18[[#This Row],[Demand]],NA())</f>
        <v>135864.065</v>
      </c>
      <c r="Q1249" s="57" t="e">
        <f>IF(EnergyDemand__2_18[[#This Row],[School Day]]="N",EnergyDemand__2_18[[#This Row],[Demand]],NA())</f>
        <v>#N/A</v>
      </c>
      <c r="R1249" s="57" t="e">
        <f>IF(EnergyDemand__2_18[[#This Row],[Holiday]]="Y",EnergyDemand__2_18[[#This Row],[Demand]],NA())</f>
        <v>#N/A</v>
      </c>
      <c r="S1249" s="57">
        <f>IF(AND( EnergyDemand__2_18[[#This Row],[Holiday]]="N", EnergyDemand__2_18[[#This Row],[Day ]] &lt;&gt; "Saturday", EnergyDemand__2_18[[#This Row],[Day ]] &lt;&gt; "Sunday"),EnergyDemand__2_18[[#This Row],[Demand]],NA())</f>
        <v>135864.065</v>
      </c>
    </row>
    <row r="1250" spans="1:19" x14ac:dyDescent="0.3">
      <c r="A1250" s="3">
        <v>43253</v>
      </c>
      <c r="B1250" s="3" t="str">
        <f t="shared" si="19"/>
        <v>Q2-2018</v>
      </c>
      <c r="C1250" t="s">
        <v>14</v>
      </c>
      <c r="D1250">
        <v>22</v>
      </c>
      <c r="E1250" t="s">
        <v>5</v>
      </c>
      <c r="F1250">
        <v>2018</v>
      </c>
      <c r="G1250">
        <v>3.5</v>
      </c>
      <c r="H1250">
        <v>13.6</v>
      </c>
      <c r="I1250">
        <v>9.6</v>
      </c>
      <c r="J1250">
        <v>0.2</v>
      </c>
      <c r="K1250" t="s">
        <v>22</v>
      </c>
      <c r="L1250" t="s">
        <v>21</v>
      </c>
      <c r="M1250" s="2">
        <v>123226.075</v>
      </c>
      <c r="N1250" s="4">
        <v>99.853479250000007</v>
      </c>
      <c r="O1250" s="5">
        <f>EnergyDemand__2_18[[#This Row],[Demand]]*EnergyDemand__2_18[[#This Row],[RRP AUD$]]</f>
        <v>12304552.323071444</v>
      </c>
      <c r="P1250" s="57">
        <f>IF(EnergyDemand__2_18[[#This Row],[School Day]]="Y",EnergyDemand__2_18[[#This Row],[Demand]],NA())</f>
        <v>123226.075</v>
      </c>
      <c r="Q1250" s="57" t="e">
        <f>IF(EnergyDemand__2_18[[#This Row],[School Day]]="N",EnergyDemand__2_18[[#This Row],[Demand]],NA())</f>
        <v>#N/A</v>
      </c>
      <c r="R1250" s="57" t="e">
        <f>IF(EnergyDemand__2_18[[#This Row],[Holiday]]="Y",EnergyDemand__2_18[[#This Row],[Demand]],NA())</f>
        <v>#N/A</v>
      </c>
      <c r="S12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51" spans="1:19" x14ac:dyDescent="0.3">
      <c r="A1251" s="3">
        <v>43254</v>
      </c>
      <c r="B1251" s="3" t="str">
        <f t="shared" si="19"/>
        <v>Q2-2018</v>
      </c>
      <c r="C1251" t="s">
        <v>14</v>
      </c>
      <c r="D1251">
        <v>22</v>
      </c>
      <c r="E1251" t="s">
        <v>6</v>
      </c>
      <c r="F1251">
        <v>2018</v>
      </c>
      <c r="G1251">
        <v>4.3</v>
      </c>
      <c r="H1251">
        <v>13.8</v>
      </c>
      <c r="I1251">
        <v>8.5</v>
      </c>
      <c r="J1251">
        <v>0</v>
      </c>
      <c r="K1251" t="s">
        <v>22</v>
      </c>
      <c r="L1251" t="s">
        <v>21</v>
      </c>
      <c r="M1251" s="2">
        <v>121177.58500000001</v>
      </c>
      <c r="N1251" s="4">
        <v>91.043729630000001</v>
      </c>
      <c r="O1251" s="5">
        <f>EnergyDemand__2_18[[#This Row],[Demand]]*EnergyDemand__2_18[[#This Row],[RRP AUD$]]</f>
        <v>11032459.285956344</v>
      </c>
      <c r="P1251" s="57">
        <f>IF(EnergyDemand__2_18[[#This Row],[School Day]]="Y",EnergyDemand__2_18[[#This Row],[Demand]],NA())</f>
        <v>121177.58500000001</v>
      </c>
      <c r="Q1251" s="57" t="e">
        <f>IF(EnergyDemand__2_18[[#This Row],[School Day]]="N",EnergyDemand__2_18[[#This Row],[Demand]],NA())</f>
        <v>#N/A</v>
      </c>
      <c r="R1251" s="57" t="e">
        <f>IF(EnergyDemand__2_18[[#This Row],[Holiday]]="Y",EnergyDemand__2_18[[#This Row],[Demand]],NA())</f>
        <v>#N/A</v>
      </c>
      <c r="S12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52" spans="1:19" x14ac:dyDescent="0.3">
      <c r="A1252" s="3">
        <v>43255</v>
      </c>
      <c r="B1252" s="3" t="str">
        <f t="shared" si="19"/>
        <v>Q2-2018</v>
      </c>
      <c r="C1252" t="s">
        <v>14</v>
      </c>
      <c r="D1252">
        <v>23</v>
      </c>
      <c r="E1252" t="s">
        <v>7</v>
      </c>
      <c r="F1252">
        <v>2018</v>
      </c>
      <c r="G1252">
        <v>4.5</v>
      </c>
      <c r="H1252">
        <v>14.4</v>
      </c>
      <c r="I1252">
        <v>9.3000000000000007</v>
      </c>
      <c r="J1252">
        <v>0</v>
      </c>
      <c r="K1252" t="s">
        <v>22</v>
      </c>
      <c r="L1252" t="s">
        <v>21</v>
      </c>
      <c r="M1252" s="2">
        <v>135385.41</v>
      </c>
      <c r="N1252" s="4">
        <v>120.25203740000001</v>
      </c>
      <c r="O1252" s="5">
        <f>EnergyDemand__2_18[[#This Row],[Demand]]*EnergyDemand__2_18[[#This Row],[RRP AUD$]]</f>
        <v>16280371.386734335</v>
      </c>
      <c r="P1252" s="57">
        <f>IF(EnergyDemand__2_18[[#This Row],[School Day]]="Y",EnergyDemand__2_18[[#This Row],[Demand]],NA())</f>
        <v>135385.41</v>
      </c>
      <c r="Q1252" s="57" t="e">
        <f>IF(EnergyDemand__2_18[[#This Row],[School Day]]="N",EnergyDemand__2_18[[#This Row],[Demand]],NA())</f>
        <v>#N/A</v>
      </c>
      <c r="R1252" s="57" t="e">
        <f>IF(EnergyDemand__2_18[[#This Row],[Holiday]]="Y",EnergyDemand__2_18[[#This Row],[Demand]],NA())</f>
        <v>#N/A</v>
      </c>
      <c r="S1252" s="57">
        <f>IF(AND( EnergyDemand__2_18[[#This Row],[Holiday]]="N", EnergyDemand__2_18[[#This Row],[Day ]] &lt;&gt; "Saturday", EnergyDemand__2_18[[#This Row],[Day ]] &lt;&gt; "Sunday"),EnergyDemand__2_18[[#This Row],[Demand]],NA())</f>
        <v>135385.41</v>
      </c>
    </row>
    <row r="1253" spans="1:19" x14ac:dyDescent="0.3">
      <c r="A1253" s="3">
        <v>43256</v>
      </c>
      <c r="B1253" s="3" t="str">
        <f t="shared" si="19"/>
        <v>Q2-2018</v>
      </c>
      <c r="C1253" t="s">
        <v>14</v>
      </c>
      <c r="D1253">
        <v>23</v>
      </c>
      <c r="E1253" t="s">
        <v>8</v>
      </c>
      <c r="F1253">
        <v>2018</v>
      </c>
      <c r="G1253">
        <v>7.5</v>
      </c>
      <c r="H1253">
        <v>15</v>
      </c>
      <c r="I1253">
        <v>8.8000000000000007</v>
      </c>
      <c r="J1253">
        <v>1.6</v>
      </c>
      <c r="K1253" t="s">
        <v>22</v>
      </c>
      <c r="L1253" t="s">
        <v>21</v>
      </c>
      <c r="M1253" s="2">
        <v>132975.13</v>
      </c>
      <c r="N1253" s="4">
        <v>105.8039052</v>
      </c>
      <c r="O1253" s="5">
        <f>EnergyDemand__2_18[[#This Row],[Demand]]*EnergyDemand__2_18[[#This Row],[RRP AUD$]]</f>
        <v>14069288.048477678</v>
      </c>
      <c r="P1253" s="57">
        <f>IF(EnergyDemand__2_18[[#This Row],[School Day]]="Y",EnergyDemand__2_18[[#This Row],[Demand]],NA())</f>
        <v>132975.13</v>
      </c>
      <c r="Q1253" s="57" t="e">
        <f>IF(EnergyDemand__2_18[[#This Row],[School Day]]="N",EnergyDemand__2_18[[#This Row],[Demand]],NA())</f>
        <v>#N/A</v>
      </c>
      <c r="R1253" s="57" t="e">
        <f>IF(EnergyDemand__2_18[[#This Row],[Holiday]]="Y",EnergyDemand__2_18[[#This Row],[Demand]],NA())</f>
        <v>#N/A</v>
      </c>
      <c r="S1253" s="57">
        <f>IF(AND( EnergyDemand__2_18[[#This Row],[Holiday]]="N", EnergyDemand__2_18[[#This Row],[Day ]] &lt;&gt; "Saturday", EnergyDemand__2_18[[#This Row],[Day ]] &lt;&gt; "Sunday"),EnergyDemand__2_18[[#This Row],[Demand]],NA())</f>
        <v>132975.13</v>
      </c>
    </row>
    <row r="1254" spans="1:19" x14ac:dyDescent="0.3">
      <c r="A1254" s="3">
        <v>43257</v>
      </c>
      <c r="B1254" s="3" t="str">
        <f t="shared" si="19"/>
        <v>Q2-2018</v>
      </c>
      <c r="C1254" t="s">
        <v>14</v>
      </c>
      <c r="D1254">
        <v>23</v>
      </c>
      <c r="E1254" t="s">
        <v>9</v>
      </c>
      <c r="F1254">
        <v>2018</v>
      </c>
      <c r="G1254">
        <v>5.6</v>
      </c>
      <c r="H1254">
        <v>19.100000000000001</v>
      </c>
      <c r="I1254">
        <v>9.4</v>
      </c>
      <c r="J1254">
        <v>0.4</v>
      </c>
      <c r="K1254" t="s">
        <v>22</v>
      </c>
      <c r="L1254" t="s">
        <v>21</v>
      </c>
      <c r="M1254" s="2">
        <v>132038.42499999999</v>
      </c>
      <c r="N1254" s="4">
        <v>106.2306746</v>
      </c>
      <c r="O1254" s="5">
        <f>EnergyDemand__2_18[[#This Row],[Demand]]*EnergyDemand__2_18[[#This Row],[RRP AUD$]]</f>
        <v>14026530.960871505</v>
      </c>
      <c r="P1254" s="57">
        <f>IF(EnergyDemand__2_18[[#This Row],[School Day]]="Y",EnergyDemand__2_18[[#This Row],[Demand]],NA())</f>
        <v>132038.42499999999</v>
      </c>
      <c r="Q1254" s="57" t="e">
        <f>IF(EnergyDemand__2_18[[#This Row],[School Day]]="N",EnergyDemand__2_18[[#This Row],[Demand]],NA())</f>
        <v>#N/A</v>
      </c>
      <c r="R1254" s="57" t="e">
        <f>IF(EnergyDemand__2_18[[#This Row],[Holiday]]="Y",EnergyDemand__2_18[[#This Row],[Demand]],NA())</f>
        <v>#N/A</v>
      </c>
      <c r="S1254" s="57">
        <f>IF(AND( EnergyDemand__2_18[[#This Row],[Holiday]]="N", EnergyDemand__2_18[[#This Row],[Day ]] &lt;&gt; "Saturday", EnergyDemand__2_18[[#This Row],[Day ]] &lt;&gt; "Sunday"),EnergyDemand__2_18[[#This Row],[Demand]],NA())</f>
        <v>132038.42499999999</v>
      </c>
    </row>
    <row r="1255" spans="1:19" x14ac:dyDescent="0.3">
      <c r="A1255" s="3">
        <v>43258</v>
      </c>
      <c r="B1255" s="3" t="str">
        <f t="shared" si="19"/>
        <v>Q2-2018</v>
      </c>
      <c r="C1255" t="s">
        <v>14</v>
      </c>
      <c r="D1255">
        <v>23</v>
      </c>
      <c r="E1255" t="s">
        <v>3</v>
      </c>
      <c r="F1255">
        <v>2018</v>
      </c>
      <c r="G1255">
        <v>7.7</v>
      </c>
      <c r="H1255">
        <v>17.8</v>
      </c>
      <c r="I1255">
        <v>5.7</v>
      </c>
      <c r="J1255">
        <v>0.2</v>
      </c>
      <c r="K1255" t="s">
        <v>22</v>
      </c>
      <c r="L1255" t="s">
        <v>21</v>
      </c>
      <c r="M1255" s="2">
        <v>128577.63</v>
      </c>
      <c r="N1255" s="4">
        <v>87.710791130000004</v>
      </c>
      <c r="O1255" s="5">
        <f>EnergyDemand__2_18[[#This Row],[Demand]]*EnergyDemand__2_18[[#This Row],[RRP AUD$]]</f>
        <v>11277645.648920422</v>
      </c>
      <c r="P1255" s="57">
        <f>IF(EnergyDemand__2_18[[#This Row],[School Day]]="Y",EnergyDemand__2_18[[#This Row],[Demand]],NA())</f>
        <v>128577.63</v>
      </c>
      <c r="Q1255" s="57" t="e">
        <f>IF(EnergyDemand__2_18[[#This Row],[School Day]]="N",EnergyDemand__2_18[[#This Row],[Demand]],NA())</f>
        <v>#N/A</v>
      </c>
      <c r="R1255" s="57" t="e">
        <f>IF(EnergyDemand__2_18[[#This Row],[Holiday]]="Y",EnergyDemand__2_18[[#This Row],[Demand]],NA())</f>
        <v>#N/A</v>
      </c>
      <c r="S1255" s="57">
        <f>IF(AND( EnergyDemand__2_18[[#This Row],[Holiday]]="N", EnergyDemand__2_18[[#This Row],[Day ]] &lt;&gt; "Saturday", EnergyDemand__2_18[[#This Row],[Day ]] &lt;&gt; "Sunday"),EnergyDemand__2_18[[#This Row],[Demand]],NA())</f>
        <v>128577.63</v>
      </c>
    </row>
    <row r="1256" spans="1:19" x14ac:dyDescent="0.3">
      <c r="A1256" s="3">
        <v>43259</v>
      </c>
      <c r="B1256" s="3" t="str">
        <f t="shared" si="19"/>
        <v>Q2-2018</v>
      </c>
      <c r="C1256" t="s">
        <v>14</v>
      </c>
      <c r="D1256">
        <v>23</v>
      </c>
      <c r="E1256" t="s">
        <v>4</v>
      </c>
      <c r="F1256">
        <v>2018</v>
      </c>
      <c r="G1256">
        <v>12.4</v>
      </c>
      <c r="H1256">
        <v>13.6</v>
      </c>
      <c r="I1256">
        <v>3.3</v>
      </c>
      <c r="J1256">
        <v>0.6</v>
      </c>
      <c r="K1256" t="s">
        <v>22</v>
      </c>
      <c r="L1256" t="s">
        <v>21</v>
      </c>
      <c r="M1256" s="2">
        <v>129910.015</v>
      </c>
      <c r="N1256" s="4">
        <v>130.0827333</v>
      </c>
      <c r="O1256" s="5">
        <f>EnergyDemand__2_18[[#This Row],[Demand]]*EnergyDemand__2_18[[#This Row],[RRP AUD$]]</f>
        <v>16899049.834243998</v>
      </c>
      <c r="P1256" s="57">
        <f>IF(EnergyDemand__2_18[[#This Row],[School Day]]="Y",EnergyDemand__2_18[[#This Row],[Demand]],NA())</f>
        <v>129910.015</v>
      </c>
      <c r="Q1256" s="57" t="e">
        <f>IF(EnergyDemand__2_18[[#This Row],[School Day]]="N",EnergyDemand__2_18[[#This Row],[Demand]],NA())</f>
        <v>#N/A</v>
      </c>
      <c r="R1256" s="57" t="e">
        <f>IF(EnergyDemand__2_18[[#This Row],[Holiday]]="Y",EnergyDemand__2_18[[#This Row],[Demand]],NA())</f>
        <v>#N/A</v>
      </c>
      <c r="S1256" s="57">
        <f>IF(AND( EnergyDemand__2_18[[#This Row],[Holiday]]="N", EnergyDemand__2_18[[#This Row],[Day ]] &lt;&gt; "Saturday", EnergyDemand__2_18[[#This Row],[Day ]] &lt;&gt; "Sunday"),EnergyDemand__2_18[[#This Row],[Demand]],NA())</f>
        <v>129910.015</v>
      </c>
    </row>
    <row r="1257" spans="1:19" x14ac:dyDescent="0.3">
      <c r="A1257" s="3">
        <v>43260</v>
      </c>
      <c r="B1257" s="3" t="str">
        <f t="shared" si="19"/>
        <v>Q2-2018</v>
      </c>
      <c r="C1257" t="s">
        <v>14</v>
      </c>
      <c r="D1257">
        <v>23</v>
      </c>
      <c r="E1257" t="s">
        <v>5</v>
      </c>
      <c r="F1257">
        <v>2018</v>
      </c>
      <c r="G1257">
        <v>11.3</v>
      </c>
      <c r="H1257">
        <v>15.6</v>
      </c>
      <c r="I1257">
        <v>8</v>
      </c>
      <c r="J1257">
        <v>3</v>
      </c>
      <c r="K1257" t="s">
        <v>22</v>
      </c>
      <c r="L1257" t="s">
        <v>21</v>
      </c>
      <c r="M1257" s="2">
        <v>120232.19500000001</v>
      </c>
      <c r="N1257" s="4">
        <v>110.6732404</v>
      </c>
      <c r="O1257" s="5">
        <f>EnergyDemand__2_18[[#This Row],[Demand]]*EnergyDemand__2_18[[#This Row],[RRP AUD$]]</f>
        <v>13306486.621054679</v>
      </c>
      <c r="P1257" s="57">
        <f>IF(EnergyDemand__2_18[[#This Row],[School Day]]="Y",EnergyDemand__2_18[[#This Row],[Demand]],NA())</f>
        <v>120232.19500000001</v>
      </c>
      <c r="Q1257" s="57" t="e">
        <f>IF(EnergyDemand__2_18[[#This Row],[School Day]]="N",EnergyDemand__2_18[[#This Row],[Demand]],NA())</f>
        <v>#N/A</v>
      </c>
      <c r="R1257" s="57" t="e">
        <f>IF(EnergyDemand__2_18[[#This Row],[Holiday]]="Y",EnergyDemand__2_18[[#This Row],[Demand]],NA())</f>
        <v>#N/A</v>
      </c>
      <c r="S12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58" spans="1:19" x14ac:dyDescent="0.3">
      <c r="A1258" s="3">
        <v>43261</v>
      </c>
      <c r="B1258" s="3" t="str">
        <f t="shared" si="19"/>
        <v>Q2-2018</v>
      </c>
      <c r="C1258" t="s">
        <v>14</v>
      </c>
      <c r="D1258">
        <v>23</v>
      </c>
      <c r="E1258" t="s">
        <v>6</v>
      </c>
      <c r="F1258">
        <v>2018</v>
      </c>
      <c r="G1258">
        <v>4.0999999999999996</v>
      </c>
      <c r="H1258">
        <v>15.3</v>
      </c>
      <c r="I1258">
        <v>9.3000000000000007</v>
      </c>
      <c r="J1258">
        <v>0</v>
      </c>
      <c r="K1258" t="s">
        <v>22</v>
      </c>
      <c r="L1258" t="s">
        <v>21</v>
      </c>
      <c r="M1258" s="2">
        <v>117037.86500000001</v>
      </c>
      <c r="N1258" s="4">
        <v>75.51946753</v>
      </c>
      <c r="O1258" s="5">
        <f>EnergyDemand__2_18[[#This Row],[Demand]]*EnergyDemand__2_18[[#This Row],[RRP AUD$]]</f>
        <v>8838637.2456480246</v>
      </c>
      <c r="P1258" s="57">
        <f>IF(EnergyDemand__2_18[[#This Row],[School Day]]="Y",EnergyDemand__2_18[[#This Row],[Demand]],NA())</f>
        <v>117037.86500000001</v>
      </c>
      <c r="Q1258" s="57" t="e">
        <f>IF(EnergyDemand__2_18[[#This Row],[School Day]]="N",EnergyDemand__2_18[[#This Row],[Demand]],NA())</f>
        <v>#N/A</v>
      </c>
      <c r="R1258" s="57" t="e">
        <f>IF(EnergyDemand__2_18[[#This Row],[Holiday]]="Y",EnergyDemand__2_18[[#This Row],[Demand]],NA())</f>
        <v>#N/A</v>
      </c>
      <c r="S12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59" spans="1:19" x14ac:dyDescent="0.3">
      <c r="A1259" s="3">
        <v>43262</v>
      </c>
      <c r="B1259" s="3" t="str">
        <f t="shared" si="19"/>
        <v>Q2-2018</v>
      </c>
      <c r="C1259" t="s">
        <v>14</v>
      </c>
      <c r="D1259">
        <v>24</v>
      </c>
      <c r="E1259" t="s">
        <v>7</v>
      </c>
      <c r="F1259">
        <v>2018</v>
      </c>
      <c r="G1259">
        <v>5.3</v>
      </c>
      <c r="H1259">
        <v>17.600000000000001</v>
      </c>
      <c r="I1259">
        <v>8.9</v>
      </c>
      <c r="J1259">
        <v>0.2</v>
      </c>
      <c r="K1259" t="s">
        <v>22</v>
      </c>
      <c r="L1259" t="s">
        <v>22</v>
      </c>
      <c r="M1259" s="2">
        <v>113420.985</v>
      </c>
      <c r="N1259" s="4">
        <v>56.39994652</v>
      </c>
      <c r="O1259" s="5">
        <f>EnergyDemand__2_18[[#This Row],[Demand]]*EnergyDemand__2_18[[#This Row],[RRP AUD$]]</f>
        <v>6396937.4882457219</v>
      </c>
      <c r="P1259" s="57">
        <f>IF(EnergyDemand__2_18[[#This Row],[School Day]]="Y",EnergyDemand__2_18[[#This Row],[Demand]],NA())</f>
        <v>113420.985</v>
      </c>
      <c r="Q1259" s="57" t="e">
        <f>IF(EnergyDemand__2_18[[#This Row],[School Day]]="N",EnergyDemand__2_18[[#This Row],[Demand]],NA())</f>
        <v>#N/A</v>
      </c>
      <c r="R1259" s="57">
        <f>IF(EnergyDemand__2_18[[#This Row],[Holiday]]="Y",EnergyDemand__2_18[[#This Row],[Demand]],NA())</f>
        <v>113420.985</v>
      </c>
      <c r="S12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60" spans="1:19" x14ac:dyDescent="0.3">
      <c r="A1260" s="3">
        <v>43263</v>
      </c>
      <c r="B1260" s="3" t="str">
        <f t="shared" si="19"/>
        <v>Q2-2018</v>
      </c>
      <c r="C1260" t="s">
        <v>14</v>
      </c>
      <c r="D1260">
        <v>24</v>
      </c>
      <c r="E1260" t="s">
        <v>8</v>
      </c>
      <c r="F1260">
        <v>2018</v>
      </c>
      <c r="G1260">
        <v>7.9</v>
      </c>
      <c r="H1260">
        <v>16.600000000000001</v>
      </c>
      <c r="I1260">
        <v>6.7</v>
      </c>
      <c r="J1260">
        <v>0.4</v>
      </c>
      <c r="K1260" t="s">
        <v>22</v>
      </c>
      <c r="L1260" t="s">
        <v>21</v>
      </c>
      <c r="M1260" s="2">
        <v>127261.295</v>
      </c>
      <c r="N1260" s="4">
        <v>78.294416310000003</v>
      </c>
      <c r="O1260" s="5">
        <f>EnergyDemand__2_18[[#This Row],[Demand]]*EnergyDemand__2_18[[#This Row],[RRP AUD$]]</f>
        <v>9963848.8108797222</v>
      </c>
      <c r="P1260" s="57">
        <f>IF(EnergyDemand__2_18[[#This Row],[School Day]]="Y",EnergyDemand__2_18[[#This Row],[Demand]],NA())</f>
        <v>127261.295</v>
      </c>
      <c r="Q1260" s="57" t="e">
        <f>IF(EnergyDemand__2_18[[#This Row],[School Day]]="N",EnergyDemand__2_18[[#This Row],[Demand]],NA())</f>
        <v>#N/A</v>
      </c>
      <c r="R1260" s="57" t="e">
        <f>IF(EnergyDemand__2_18[[#This Row],[Holiday]]="Y",EnergyDemand__2_18[[#This Row],[Demand]],NA())</f>
        <v>#N/A</v>
      </c>
      <c r="S1260" s="57">
        <f>IF(AND( EnergyDemand__2_18[[#This Row],[Holiday]]="N", EnergyDemand__2_18[[#This Row],[Day ]] &lt;&gt; "Saturday", EnergyDemand__2_18[[#This Row],[Day ]] &lt;&gt; "Sunday"),EnergyDemand__2_18[[#This Row],[Demand]],NA())</f>
        <v>127261.295</v>
      </c>
    </row>
    <row r="1261" spans="1:19" x14ac:dyDescent="0.3">
      <c r="A1261" s="3">
        <v>43264</v>
      </c>
      <c r="B1261" s="3" t="str">
        <f t="shared" si="19"/>
        <v>Q2-2018</v>
      </c>
      <c r="C1261" t="s">
        <v>14</v>
      </c>
      <c r="D1261">
        <v>24</v>
      </c>
      <c r="E1261" t="s">
        <v>9</v>
      </c>
      <c r="F1261">
        <v>2018</v>
      </c>
      <c r="G1261">
        <v>9.5</v>
      </c>
      <c r="H1261">
        <v>14.1</v>
      </c>
      <c r="I1261">
        <v>7.1</v>
      </c>
      <c r="J1261">
        <v>0</v>
      </c>
      <c r="K1261" t="s">
        <v>22</v>
      </c>
      <c r="L1261" t="s">
        <v>21</v>
      </c>
      <c r="M1261" s="2">
        <v>131574.60500000001</v>
      </c>
      <c r="N1261" s="4">
        <v>84.579532720000003</v>
      </c>
      <c r="O1261" s="5">
        <f>EnergyDemand__2_18[[#This Row],[Demand]]*EnergyDemand__2_18[[#This Row],[RRP AUD$]]</f>
        <v>11128518.608718578</v>
      </c>
      <c r="P1261" s="57">
        <f>IF(EnergyDemand__2_18[[#This Row],[School Day]]="Y",EnergyDemand__2_18[[#This Row],[Demand]],NA())</f>
        <v>131574.60500000001</v>
      </c>
      <c r="Q1261" s="57" t="e">
        <f>IF(EnergyDemand__2_18[[#This Row],[School Day]]="N",EnergyDemand__2_18[[#This Row],[Demand]],NA())</f>
        <v>#N/A</v>
      </c>
      <c r="R1261" s="57" t="e">
        <f>IF(EnergyDemand__2_18[[#This Row],[Holiday]]="Y",EnergyDemand__2_18[[#This Row],[Demand]],NA())</f>
        <v>#N/A</v>
      </c>
      <c r="S1261" s="57">
        <f>IF(AND( EnergyDemand__2_18[[#This Row],[Holiday]]="N", EnergyDemand__2_18[[#This Row],[Day ]] &lt;&gt; "Saturday", EnergyDemand__2_18[[#This Row],[Day ]] &lt;&gt; "Sunday"),EnergyDemand__2_18[[#This Row],[Demand]],NA())</f>
        <v>131574.60500000001</v>
      </c>
    </row>
    <row r="1262" spans="1:19" x14ac:dyDescent="0.3">
      <c r="A1262" s="3">
        <v>43265</v>
      </c>
      <c r="B1262" s="3" t="str">
        <f t="shared" si="19"/>
        <v>Q2-2018</v>
      </c>
      <c r="C1262" t="s">
        <v>14</v>
      </c>
      <c r="D1262">
        <v>24</v>
      </c>
      <c r="E1262" t="s">
        <v>3</v>
      </c>
      <c r="F1262">
        <v>2018</v>
      </c>
      <c r="G1262">
        <v>8.6</v>
      </c>
      <c r="H1262">
        <v>14.5</v>
      </c>
      <c r="I1262">
        <v>7.8</v>
      </c>
      <c r="J1262">
        <v>5.6</v>
      </c>
      <c r="K1262" t="s">
        <v>22</v>
      </c>
      <c r="L1262" t="s">
        <v>21</v>
      </c>
      <c r="M1262" s="2">
        <v>130544.485</v>
      </c>
      <c r="N1262" s="4">
        <v>72.49179642</v>
      </c>
      <c r="O1262" s="5">
        <f>EnergyDemand__2_18[[#This Row],[Demand]]*EnergyDemand__2_18[[#This Row],[RRP AUD$]]</f>
        <v>9463404.2303737439</v>
      </c>
      <c r="P1262" s="57">
        <f>IF(EnergyDemand__2_18[[#This Row],[School Day]]="Y",EnergyDemand__2_18[[#This Row],[Demand]],NA())</f>
        <v>130544.485</v>
      </c>
      <c r="Q1262" s="57" t="e">
        <f>IF(EnergyDemand__2_18[[#This Row],[School Day]]="N",EnergyDemand__2_18[[#This Row],[Demand]],NA())</f>
        <v>#N/A</v>
      </c>
      <c r="R1262" s="57" t="e">
        <f>IF(EnergyDemand__2_18[[#This Row],[Holiday]]="Y",EnergyDemand__2_18[[#This Row],[Demand]],NA())</f>
        <v>#N/A</v>
      </c>
      <c r="S1262" s="57">
        <f>IF(AND( EnergyDemand__2_18[[#This Row],[Holiday]]="N", EnergyDemand__2_18[[#This Row],[Day ]] &lt;&gt; "Saturday", EnergyDemand__2_18[[#This Row],[Day ]] &lt;&gt; "Sunday"),EnergyDemand__2_18[[#This Row],[Demand]],NA())</f>
        <v>130544.485</v>
      </c>
    </row>
    <row r="1263" spans="1:19" x14ac:dyDescent="0.3">
      <c r="A1263" s="3">
        <v>43266</v>
      </c>
      <c r="B1263" s="3" t="str">
        <f t="shared" si="19"/>
        <v>Q2-2018</v>
      </c>
      <c r="C1263" t="s">
        <v>14</v>
      </c>
      <c r="D1263">
        <v>24</v>
      </c>
      <c r="E1263" t="s">
        <v>4</v>
      </c>
      <c r="F1263">
        <v>2018</v>
      </c>
      <c r="G1263">
        <v>9.6</v>
      </c>
      <c r="H1263">
        <v>14</v>
      </c>
      <c r="I1263">
        <v>4.4000000000000004</v>
      </c>
      <c r="J1263">
        <v>4.5999999999999996</v>
      </c>
      <c r="K1263" t="s">
        <v>22</v>
      </c>
      <c r="L1263" t="s">
        <v>21</v>
      </c>
      <c r="M1263" s="2">
        <v>133009.01</v>
      </c>
      <c r="N1263" s="4">
        <v>74.905585810000005</v>
      </c>
      <c r="O1263" s="5">
        <f>EnergyDemand__2_18[[#This Row],[Demand]]*EnergyDemand__2_18[[#This Row],[RRP AUD$]]</f>
        <v>9963117.8120581489</v>
      </c>
      <c r="P1263" s="57">
        <f>IF(EnergyDemand__2_18[[#This Row],[School Day]]="Y",EnergyDemand__2_18[[#This Row],[Demand]],NA())</f>
        <v>133009.01</v>
      </c>
      <c r="Q1263" s="57" t="e">
        <f>IF(EnergyDemand__2_18[[#This Row],[School Day]]="N",EnergyDemand__2_18[[#This Row],[Demand]],NA())</f>
        <v>#N/A</v>
      </c>
      <c r="R1263" s="57" t="e">
        <f>IF(EnergyDemand__2_18[[#This Row],[Holiday]]="Y",EnergyDemand__2_18[[#This Row],[Demand]],NA())</f>
        <v>#N/A</v>
      </c>
      <c r="S1263" s="57">
        <f>IF(AND( EnergyDemand__2_18[[#This Row],[Holiday]]="N", EnergyDemand__2_18[[#This Row],[Day ]] &lt;&gt; "Saturday", EnergyDemand__2_18[[#This Row],[Day ]] &lt;&gt; "Sunday"),EnergyDemand__2_18[[#This Row],[Demand]],NA())</f>
        <v>133009.01</v>
      </c>
    </row>
    <row r="1264" spans="1:19" x14ac:dyDescent="0.3">
      <c r="A1264" s="3">
        <v>43267</v>
      </c>
      <c r="B1264" s="3" t="str">
        <f t="shared" si="19"/>
        <v>Q2-2018</v>
      </c>
      <c r="C1264" t="s">
        <v>14</v>
      </c>
      <c r="D1264">
        <v>24</v>
      </c>
      <c r="E1264" t="s">
        <v>5</v>
      </c>
      <c r="F1264">
        <v>2018</v>
      </c>
      <c r="G1264">
        <v>6.9</v>
      </c>
      <c r="H1264">
        <v>13.1</v>
      </c>
      <c r="I1264">
        <v>7.1</v>
      </c>
      <c r="J1264">
        <v>2.2000000000000002</v>
      </c>
      <c r="K1264" t="s">
        <v>22</v>
      </c>
      <c r="L1264" t="s">
        <v>21</v>
      </c>
      <c r="M1264" s="2">
        <v>124351.235</v>
      </c>
      <c r="N1264" s="4">
        <v>81.800766879999998</v>
      </c>
      <c r="O1264" s="5">
        <f>EnergyDemand__2_18[[#This Row],[Demand]]*EnergyDemand__2_18[[#This Row],[RRP AUD$]]</f>
        <v>10172026.385475097</v>
      </c>
      <c r="P1264" s="57">
        <f>IF(EnergyDemand__2_18[[#This Row],[School Day]]="Y",EnergyDemand__2_18[[#This Row],[Demand]],NA())</f>
        <v>124351.235</v>
      </c>
      <c r="Q1264" s="57" t="e">
        <f>IF(EnergyDemand__2_18[[#This Row],[School Day]]="N",EnergyDemand__2_18[[#This Row],[Demand]],NA())</f>
        <v>#N/A</v>
      </c>
      <c r="R1264" s="57" t="e">
        <f>IF(EnergyDemand__2_18[[#This Row],[Holiday]]="Y",EnergyDemand__2_18[[#This Row],[Demand]],NA())</f>
        <v>#N/A</v>
      </c>
      <c r="S12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65" spans="1:19" x14ac:dyDescent="0.3">
      <c r="A1265" s="3">
        <v>43268</v>
      </c>
      <c r="B1265" s="3" t="str">
        <f t="shared" si="19"/>
        <v>Q2-2018</v>
      </c>
      <c r="C1265" t="s">
        <v>14</v>
      </c>
      <c r="D1265">
        <v>24</v>
      </c>
      <c r="E1265" t="s">
        <v>6</v>
      </c>
      <c r="F1265">
        <v>2018</v>
      </c>
      <c r="G1265">
        <v>8</v>
      </c>
      <c r="H1265">
        <v>13.1</v>
      </c>
      <c r="I1265">
        <v>5.0999999999999996</v>
      </c>
      <c r="J1265">
        <v>15.6</v>
      </c>
      <c r="K1265" t="s">
        <v>22</v>
      </c>
      <c r="L1265" t="s">
        <v>21</v>
      </c>
      <c r="M1265" s="2">
        <v>120785.595</v>
      </c>
      <c r="N1265" s="4">
        <v>62.272671549999998</v>
      </c>
      <c r="O1265" s="5">
        <f>EnergyDemand__2_18[[#This Row],[Demand]]*EnergyDemand__2_18[[#This Row],[RRP AUD$]]</f>
        <v>7521641.6854063217</v>
      </c>
      <c r="P1265" s="57">
        <f>IF(EnergyDemand__2_18[[#This Row],[School Day]]="Y",EnergyDemand__2_18[[#This Row],[Demand]],NA())</f>
        <v>120785.595</v>
      </c>
      <c r="Q1265" s="57" t="e">
        <f>IF(EnergyDemand__2_18[[#This Row],[School Day]]="N",EnergyDemand__2_18[[#This Row],[Demand]],NA())</f>
        <v>#N/A</v>
      </c>
      <c r="R1265" s="57" t="e">
        <f>IF(EnergyDemand__2_18[[#This Row],[Holiday]]="Y",EnergyDemand__2_18[[#This Row],[Demand]],NA())</f>
        <v>#N/A</v>
      </c>
      <c r="S12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66" spans="1:19" x14ac:dyDescent="0.3">
      <c r="A1266" s="3">
        <v>43269</v>
      </c>
      <c r="B1266" s="3" t="str">
        <f t="shared" si="19"/>
        <v>Q2-2018</v>
      </c>
      <c r="C1266" t="s">
        <v>14</v>
      </c>
      <c r="D1266">
        <v>25</v>
      </c>
      <c r="E1266" t="s">
        <v>7</v>
      </c>
      <c r="F1266">
        <v>2018</v>
      </c>
      <c r="G1266">
        <v>9.5</v>
      </c>
      <c r="H1266">
        <v>12</v>
      </c>
      <c r="I1266">
        <v>5.9</v>
      </c>
      <c r="J1266">
        <v>7.2</v>
      </c>
      <c r="K1266" t="s">
        <v>22</v>
      </c>
      <c r="L1266" t="s">
        <v>21</v>
      </c>
      <c r="M1266" s="2">
        <v>138518.73499999999</v>
      </c>
      <c r="N1266" s="4">
        <v>112.5014975</v>
      </c>
      <c r="O1266" s="5">
        <f>EnergyDemand__2_18[[#This Row],[Demand]]*EnergyDemand__2_18[[#This Row],[RRP AUD$]]</f>
        <v>15583565.119305661</v>
      </c>
      <c r="P1266" s="57">
        <f>IF(EnergyDemand__2_18[[#This Row],[School Day]]="Y",EnergyDemand__2_18[[#This Row],[Demand]],NA())</f>
        <v>138518.73499999999</v>
      </c>
      <c r="Q1266" s="57" t="e">
        <f>IF(EnergyDemand__2_18[[#This Row],[School Day]]="N",EnergyDemand__2_18[[#This Row],[Demand]],NA())</f>
        <v>#N/A</v>
      </c>
      <c r="R1266" s="57" t="e">
        <f>IF(EnergyDemand__2_18[[#This Row],[Holiday]]="Y",EnergyDemand__2_18[[#This Row],[Demand]],NA())</f>
        <v>#N/A</v>
      </c>
      <c r="S1266" s="57">
        <f>IF(AND( EnergyDemand__2_18[[#This Row],[Holiday]]="N", EnergyDemand__2_18[[#This Row],[Day ]] &lt;&gt; "Saturday", EnergyDemand__2_18[[#This Row],[Day ]] &lt;&gt; "Sunday"),EnergyDemand__2_18[[#This Row],[Demand]],NA())</f>
        <v>138518.73499999999</v>
      </c>
    </row>
    <row r="1267" spans="1:19" x14ac:dyDescent="0.3">
      <c r="A1267" s="3">
        <v>43270</v>
      </c>
      <c r="B1267" s="3" t="str">
        <f t="shared" si="19"/>
        <v>Q2-2018</v>
      </c>
      <c r="C1267" t="s">
        <v>14</v>
      </c>
      <c r="D1267">
        <v>25</v>
      </c>
      <c r="E1267" t="s">
        <v>8</v>
      </c>
      <c r="F1267">
        <v>2018</v>
      </c>
      <c r="G1267">
        <v>3</v>
      </c>
      <c r="H1267">
        <v>14.5</v>
      </c>
      <c r="I1267">
        <v>9</v>
      </c>
      <c r="J1267">
        <v>0.4</v>
      </c>
      <c r="K1267" t="s">
        <v>22</v>
      </c>
      <c r="L1267" t="s">
        <v>21</v>
      </c>
      <c r="M1267" s="2">
        <v>143830.12</v>
      </c>
      <c r="N1267" s="4">
        <v>110.05619040000001</v>
      </c>
      <c r="O1267" s="5">
        <f>EnergyDemand__2_18[[#This Row],[Demand]]*EnergyDemand__2_18[[#This Row],[RRP AUD$]]</f>
        <v>15829395.071974847</v>
      </c>
      <c r="P1267" s="57">
        <f>IF(EnergyDemand__2_18[[#This Row],[School Day]]="Y",EnergyDemand__2_18[[#This Row],[Demand]],NA())</f>
        <v>143830.12</v>
      </c>
      <c r="Q1267" s="57" t="e">
        <f>IF(EnergyDemand__2_18[[#This Row],[School Day]]="N",EnergyDemand__2_18[[#This Row],[Demand]],NA())</f>
        <v>#N/A</v>
      </c>
      <c r="R1267" s="57" t="e">
        <f>IF(EnergyDemand__2_18[[#This Row],[Holiday]]="Y",EnergyDemand__2_18[[#This Row],[Demand]],NA())</f>
        <v>#N/A</v>
      </c>
      <c r="S1267" s="57">
        <f>IF(AND( EnergyDemand__2_18[[#This Row],[Holiday]]="N", EnergyDemand__2_18[[#This Row],[Day ]] &lt;&gt; "Saturday", EnergyDemand__2_18[[#This Row],[Day ]] &lt;&gt; "Sunday"),EnergyDemand__2_18[[#This Row],[Demand]],NA())</f>
        <v>143830.12</v>
      </c>
    </row>
    <row r="1268" spans="1:19" x14ac:dyDescent="0.3">
      <c r="A1268" s="3">
        <v>43271</v>
      </c>
      <c r="B1268" s="3" t="str">
        <f t="shared" si="19"/>
        <v>Q2-2018</v>
      </c>
      <c r="C1268" t="s">
        <v>14</v>
      </c>
      <c r="D1268">
        <v>25</v>
      </c>
      <c r="E1268" t="s">
        <v>9</v>
      </c>
      <c r="F1268">
        <v>2018</v>
      </c>
      <c r="G1268">
        <v>4.3</v>
      </c>
      <c r="H1268">
        <v>15.3</v>
      </c>
      <c r="I1268">
        <v>8</v>
      </c>
      <c r="J1268">
        <v>0.2</v>
      </c>
      <c r="K1268" t="s">
        <v>22</v>
      </c>
      <c r="L1268" t="s">
        <v>21</v>
      </c>
      <c r="M1268" s="2">
        <v>141305.88</v>
      </c>
      <c r="N1268" s="4">
        <v>91.289341919999998</v>
      </c>
      <c r="O1268" s="5">
        <f>EnergyDemand__2_18[[#This Row],[Demand]]*EnergyDemand__2_18[[#This Row],[RRP AUD$]]</f>
        <v>12899720.794626489</v>
      </c>
      <c r="P1268" s="57">
        <f>IF(EnergyDemand__2_18[[#This Row],[School Day]]="Y",EnergyDemand__2_18[[#This Row],[Demand]],NA())</f>
        <v>141305.88</v>
      </c>
      <c r="Q1268" s="57" t="e">
        <f>IF(EnergyDemand__2_18[[#This Row],[School Day]]="N",EnergyDemand__2_18[[#This Row],[Demand]],NA())</f>
        <v>#N/A</v>
      </c>
      <c r="R1268" s="57" t="e">
        <f>IF(EnergyDemand__2_18[[#This Row],[Holiday]]="Y",EnergyDemand__2_18[[#This Row],[Demand]],NA())</f>
        <v>#N/A</v>
      </c>
      <c r="S1268" s="57">
        <f>IF(AND( EnergyDemand__2_18[[#This Row],[Holiday]]="N", EnergyDemand__2_18[[#This Row],[Day ]] &lt;&gt; "Saturday", EnergyDemand__2_18[[#This Row],[Day ]] &lt;&gt; "Sunday"),EnergyDemand__2_18[[#This Row],[Demand]],NA())</f>
        <v>141305.88</v>
      </c>
    </row>
    <row r="1269" spans="1:19" x14ac:dyDescent="0.3">
      <c r="A1269" s="3">
        <v>43272</v>
      </c>
      <c r="B1269" s="3" t="str">
        <f t="shared" si="19"/>
        <v>Q2-2018</v>
      </c>
      <c r="C1269" t="s">
        <v>14</v>
      </c>
      <c r="D1269">
        <v>25</v>
      </c>
      <c r="E1269" t="s">
        <v>3</v>
      </c>
      <c r="F1269">
        <v>2018</v>
      </c>
      <c r="G1269">
        <v>4</v>
      </c>
      <c r="H1269">
        <v>15.1</v>
      </c>
      <c r="I1269">
        <v>9.1</v>
      </c>
      <c r="J1269">
        <v>0</v>
      </c>
      <c r="K1269" t="s">
        <v>22</v>
      </c>
      <c r="L1269" t="s">
        <v>21</v>
      </c>
      <c r="M1269" s="2">
        <v>143542.01999999999</v>
      </c>
      <c r="N1269" s="4">
        <v>141.55697810000001</v>
      </c>
      <c r="O1269" s="5">
        <f>EnergyDemand__2_18[[#This Row],[Demand]]*EnergyDemand__2_18[[#This Row],[RRP AUD$]]</f>
        <v>20319374.581569761</v>
      </c>
      <c r="P1269" s="57">
        <f>IF(EnergyDemand__2_18[[#This Row],[School Day]]="Y",EnergyDemand__2_18[[#This Row],[Demand]],NA())</f>
        <v>143542.01999999999</v>
      </c>
      <c r="Q1269" s="57" t="e">
        <f>IF(EnergyDemand__2_18[[#This Row],[School Day]]="N",EnergyDemand__2_18[[#This Row],[Demand]],NA())</f>
        <v>#N/A</v>
      </c>
      <c r="R1269" s="57" t="e">
        <f>IF(EnergyDemand__2_18[[#This Row],[Holiday]]="Y",EnergyDemand__2_18[[#This Row],[Demand]],NA())</f>
        <v>#N/A</v>
      </c>
      <c r="S1269" s="57">
        <f>IF(AND( EnergyDemand__2_18[[#This Row],[Holiday]]="N", EnergyDemand__2_18[[#This Row],[Day ]] &lt;&gt; "Saturday", EnergyDemand__2_18[[#This Row],[Day ]] &lt;&gt; "Sunday"),EnergyDemand__2_18[[#This Row],[Demand]],NA())</f>
        <v>143542.01999999999</v>
      </c>
    </row>
    <row r="1270" spans="1:19" x14ac:dyDescent="0.3">
      <c r="A1270" s="3">
        <v>43273</v>
      </c>
      <c r="B1270" s="3" t="str">
        <f t="shared" si="19"/>
        <v>Q2-2018</v>
      </c>
      <c r="C1270" t="s">
        <v>14</v>
      </c>
      <c r="D1270">
        <v>25</v>
      </c>
      <c r="E1270" t="s">
        <v>4</v>
      </c>
      <c r="F1270">
        <v>2018</v>
      </c>
      <c r="G1270">
        <v>4.3</v>
      </c>
      <c r="H1270">
        <v>15</v>
      </c>
      <c r="I1270">
        <v>8.5</v>
      </c>
      <c r="J1270">
        <v>0</v>
      </c>
      <c r="K1270" t="s">
        <v>22</v>
      </c>
      <c r="L1270" t="s">
        <v>21</v>
      </c>
      <c r="M1270" s="2">
        <v>140296.4</v>
      </c>
      <c r="N1270" s="4">
        <v>131.5621328</v>
      </c>
      <c r="O1270" s="5">
        <f>EnergyDemand__2_18[[#This Row],[Demand]]*EnergyDemand__2_18[[#This Row],[RRP AUD$]]</f>
        <v>18457693.608161919</v>
      </c>
      <c r="P1270" s="57">
        <f>IF(EnergyDemand__2_18[[#This Row],[School Day]]="Y",EnergyDemand__2_18[[#This Row],[Demand]],NA())</f>
        <v>140296.4</v>
      </c>
      <c r="Q1270" s="57" t="e">
        <f>IF(EnergyDemand__2_18[[#This Row],[School Day]]="N",EnergyDemand__2_18[[#This Row],[Demand]],NA())</f>
        <v>#N/A</v>
      </c>
      <c r="R1270" s="57" t="e">
        <f>IF(EnergyDemand__2_18[[#This Row],[Holiday]]="Y",EnergyDemand__2_18[[#This Row],[Demand]],NA())</f>
        <v>#N/A</v>
      </c>
      <c r="S1270" s="57">
        <f>IF(AND( EnergyDemand__2_18[[#This Row],[Holiday]]="N", EnergyDemand__2_18[[#This Row],[Day ]] &lt;&gt; "Saturday", EnergyDemand__2_18[[#This Row],[Day ]] &lt;&gt; "Sunday"),EnergyDemand__2_18[[#This Row],[Demand]],NA())</f>
        <v>140296.4</v>
      </c>
    </row>
    <row r="1271" spans="1:19" x14ac:dyDescent="0.3">
      <c r="A1271" s="3">
        <v>43274</v>
      </c>
      <c r="B1271" s="3" t="str">
        <f t="shared" si="19"/>
        <v>Q2-2018</v>
      </c>
      <c r="C1271" t="s">
        <v>14</v>
      </c>
      <c r="D1271">
        <v>25</v>
      </c>
      <c r="E1271" t="s">
        <v>5</v>
      </c>
      <c r="F1271">
        <v>2018</v>
      </c>
      <c r="G1271">
        <v>6</v>
      </c>
      <c r="H1271">
        <v>12.8</v>
      </c>
      <c r="I1271">
        <v>3.9</v>
      </c>
      <c r="J1271">
        <v>0</v>
      </c>
      <c r="K1271" t="s">
        <v>22</v>
      </c>
      <c r="L1271" t="s">
        <v>21</v>
      </c>
      <c r="M1271" s="2">
        <v>132165.42499999999</v>
      </c>
      <c r="N1271" s="4">
        <v>98.836365509999993</v>
      </c>
      <c r="O1271" s="5">
        <f>EnergyDemand__2_18[[#This Row],[Demand]]*EnergyDemand__2_18[[#This Row],[RRP AUD$]]</f>
        <v>13062750.25308449</v>
      </c>
      <c r="P1271" s="57">
        <f>IF(EnergyDemand__2_18[[#This Row],[School Day]]="Y",EnergyDemand__2_18[[#This Row],[Demand]],NA())</f>
        <v>132165.42499999999</v>
      </c>
      <c r="Q1271" s="57" t="e">
        <f>IF(EnergyDemand__2_18[[#This Row],[School Day]]="N",EnergyDemand__2_18[[#This Row],[Demand]],NA())</f>
        <v>#N/A</v>
      </c>
      <c r="R1271" s="57" t="e">
        <f>IF(EnergyDemand__2_18[[#This Row],[Holiday]]="Y",EnergyDemand__2_18[[#This Row],[Demand]],NA())</f>
        <v>#N/A</v>
      </c>
      <c r="S12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72" spans="1:19" x14ac:dyDescent="0.3">
      <c r="A1272" s="3">
        <v>43275</v>
      </c>
      <c r="B1272" s="3" t="str">
        <f t="shared" si="19"/>
        <v>Q2-2018</v>
      </c>
      <c r="C1272" t="s">
        <v>14</v>
      </c>
      <c r="D1272">
        <v>25</v>
      </c>
      <c r="E1272" t="s">
        <v>6</v>
      </c>
      <c r="F1272">
        <v>2018</v>
      </c>
      <c r="G1272">
        <v>9</v>
      </c>
      <c r="H1272">
        <v>13.1</v>
      </c>
      <c r="I1272">
        <v>5.7</v>
      </c>
      <c r="J1272">
        <v>0</v>
      </c>
      <c r="K1272" t="s">
        <v>22</v>
      </c>
      <c r="L1272" t="s">
        <v>21</v>
      </c>
      <c r="M1272" s="2">
        <v>125850.58</v>
      </c>
      <c r="N1272" s="4">
        <v>95.155970719999999</v>
      </c>
      <c r="O1272" s="5">
        <f>EnergyDemand__2_18[[#This Row],[Demand]]*EnergyDemand__2_18[[#This Row],[RRP AUD$]]</f>
        <v>11975434.105575018</v>
      </c>
      <c r="P1272" s="57">
        <f>IF(EnergyDemand__2_18[[#This Row],[School Day]]="Y",EnergyDemand__2_18[[#This Row],[Demand]],NA())</f>
        <v>125850.58</v>
      </c>
      <c r="Q1272" s="57" t="e">
        <f>IF(EnergyDemand__2_18[[#This Row],[School Day]]="N",EnergyDemand__2_18[[#This Row],[Demand]],NA())</f>
        <v>#N/A</v>
      </c>
      <c r="R1272" s="57" t="e">
        <f>IF(EnergyDemand__2_18[[#This Row],[Holiday]]="Y",EnergyDemand__2_18[[#This Row],[Demand]],NA())</f>
        <v>#N/A</v>
      </c>
      <c r="S12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73" spans="1:19" x14ac:dyDescent="0.3">
      <c r="A1273" s="3">
        <v>43276</v>
      </c>
      <c r="B1273" s="3" t="str">
        <f t="shared" si="19"/>
        <v>Q2-2018</v>
      </c>
      <c r="C1273" t="s">
        <v>14</v>
      </c>
      <c r="D1273">
        <v>26</v>
      </c>
      <c r="E1273" t="s">
        <v>7</v>
      </c>
      <c r="F1273">
        <v>2018</v>
      </c>
      <c r="G1273">
        <v>8.4</v>
      </c>
      <c r="H1273">
        <v>12.6</v>
      </c>
      <c r="I1273">
        <v>7.8</v>
      </c>
      <c r="J1273">
        <v>0</v>
      </c>
      <c r="K1273" t="s">
        <v>22</v>
      </c>
      <c r="L1273" t="s">
        <v>21</v>
      </c>
      <c r="M1273" s="2">
        <v>141972.715</v>
      </c>
      <c r="N1273" s="4">
        <v>120.2781698</v>
      </c>
      <c r="O1273" s="5">
        <f>EnergyDemand__2_18[[#This Row],[Demand]]*EnergyDemand__2_18[[#This Row],[RRP AUD$]]</f>
        <v>17076218.321737006</v>
      </c>
      <c r="P1273" s="57">
        <f>IF(EnergyDemand__2_18[[#This Row],[School Day]]="Y",EnergyDemand__2_18[[#This Row],[Demand]],NA())</f>
        <v>141972.715</v>
      </c>
      <c r="Q1273" s="57" t="e">
        <f>IF(EnergyDemand__2_18[[#This Row],[School Day]]="N",EnergyDemand__2_18[[#This Row],[Demand]],NA())</f>
        <v>#N/A</v>
      </c>
      <c r="R1273" s="57" t="e">
        <f>IF(EnergyDemand__2_18[[#This Row],[Holiday]]="Y",EnergyDemand__2_18[[#This Row],[Demand]],NA())</f>
        <v>#N/A</v>
      </c>
      <c r="S1273" s="57">
        <f>IF(AND( EnergyDemand__2_18[[#This Row],[Holiday]]="N", EnergyDemand__2_18[[#This Row],[Day ]] &lt;&gt; "Saturday", EnergyDemand__2_18[[#This Row],[Day ]] &lt;&gt; "Sunday"),EnergyDemand__2_18[[#This Row],[Demand]],NA())</f>
        <v>141972.715</v>
      </c>
    </row>
    <row r="1274" spans="1:19" x14ac:dyDescent="0.3">
      <c r="A1274" s="3">
        <v>43277</v>
      </c>
      <c r="B1274" s="3" t="str">
        <f t="shared" si="19"/>
        <v>Q2-2018</v>
      </c>
      <c r="C1274" t="s">
        <v>14</v>
      </c>
      <c r="D1274">
        <v>26</v>
      </c>
      <c r="E1274" t="s">
        <v>8</v>
      </c>
      <c r="F1274">
        <v>2018</v>
      </c>
      <c r="G1274">
        <v>8.4</v>
      </c>
      <c r="H1274">
        <v>14.1</v>
      </c>
      <c r="I1274">
        <v>6.6</v>
      </c>
      <c r="J1274">
        <v>0</v>
      </c>
      <c r="K1274" t="s">
        <v>22</v>
      </c>
      <c r="L1274" t="s">
        <v>21</v>
      </c>
      <c r="M1274" s="2">
        <v>142842.4</v>
      </c>
      <c r="N1274" s="4">
        <v>102.3492036</v>
      </c>
      <c r="O1274" s="5">
        <f>EnergyDemand__2_18[[#This Row],[Demand]]*EnergyDemand__2_18[[#This Row],[RRP AUD$]]</f>
        <v>14619805.880312638</v>
      </c>
      <c r="P1274" s="57">
        <f>IF(EnergyDemand__2_18[[#This Row],[School Day]]="Y",EnergyDemand__2_18[[#This Row],[Demand]],NA())</f>
        <v>142842.4</v>
      </c>
      <c r="Q1274" s="57" t="e">
        <f>IF(EnergyDemand__2_18[[#This Row],[School Day]]="N",EnergyDemand__2_18[[#This Row],[Demand]],NA())</f>
        <v>#N/A</v>
      </c>
      <c r="R1274" s="57" t="e">
        <f>IF(EnergyDemand__2_18[[#This Row],[Holiday]]="Y",EnergyDemand__2_18[[#This Row],[Demand]],NA())</f>
        <v>#N/A</v>
      </c>
      <c r="S1274" s="57">
        <f>IF(AND( EnergyDemand__2_18[[#This Row],[Holiday]]="N", EnergyDemand__2_18[[#This Row],[Day ]] &lt;&gt; "Saturday", EnergyDemand__2_18[[#This Row],[Day ]] &lt;&gt; "Sunday"),EnergyDemand__2_18[[#This Row],[Demand]],NA())</f>
        <v>142842.4</v>
      </c>
    </row>
    <row r="1275" spans="1:19" x14ac:dyDescent="0.3">
      <c r="A1275" s="3">
        <v>43278</v>
      </c>
      <c r="B1275" s="3" t="str">
        <f t="shared" si="19"/>
        <v>Q2-2018</v>
      </c>
      <c r="C1275" t="s">
        <v>14</v>
      </c>
      <c r="D1275">
        <v>26</v>
      </c>
      <c r="E1275" t="s">
        <v>9</v>
      </c>
      <c r="F1275">
        <v>2018</v>
      </c>
      <c r="G1275">
        <v>4.8</v>
      </c>
      <c r="H1275">
        <v>11.2</v>
      </c>
      <c r="I1275">
        <v>6</v>
      </c>
      <c r="J1275">
        <v>0.2</v>
      </c>
      <c r="K1275" t="s">
        <v>22</v>
      </c>
      <c r="L1275" t="s">
        <v>21</v>
      </c>
      <c r="M1275" s="2">
        <v>148100.13</v>
      </c>
      <c r="N1275" s="4">
        <v>102.4178146</v>
      </c>
      <c r="O1275" s="5">
        <f>EnergyDemand__2_18[[#This Row],[Demand]]*EnergyDemand__2_18[[#This Row],[RRP AUD$]]</f>
        <v>15168091.656575898</v>
      </c>
      <c r="P1275" s="57">
        <f>IF(EnergyDemand__2_18[[#This Row],[School Day]]="Y",EnergyDemand__2_18[[#This Row],[Demand]],NA())</f>
        <v>148100.13</v>
      </c>
      <c r="Q1275" s="57" t="e">
        <f>IF(EnergyDemand__2_18[[#This Row],[School Day]]="N",EnergyDemand__2_18[[#This Row],[Demand]],NA())</f>
        <v>#N/A</v>
      </c>
      <c r="R1275" s="57" t="e">
        <f>IF(EnergyDemand__2_18[[#This Row],[Holiday]]="Y",EnergyDemand__2_18[[#This Row],[Demand]],NA())</f>
        <v>#N/A</v>
      </c>
      <c r="S1275" s="57">
        <f>IF(AND( EnergyDemand__2_18[[#This Row],[Holiday]]="N", EnergyDemand__2_18[[#This Row],[Day ]] &lt;&gt; "Saturday", EnergyDemand__2_18[[#This Row],[Day ]] &lt;&gt; "Sunday"),EnergyDemand__2_18[[#This Row],[Demand]],NA())</f>
        <v>148100.13</v>
      </c>
    </row>
    <row r="1276" spans="1:19" x14ac:dyDescent="0.3">
      <c r="A1276" s="3">
        <v>43279</v>
      </c>
      <c r="B1276" s="3" t="str">
        <f t="shared" si="19"/>
        <v>Q2-2018</v>
      </c>
      <c r="C1276" t="s">
        <v>14</v>
      </c>
      <c r="D1276">
        <v>26</v>
      </c>
      <c r="E1276" t="s">
        <v>3</v>
      </c>
      <c r="F1276">
        <v>2018</v>
      </c>
      <c r="G1276">
        <v>5.3</v>
      </c>
      <c r="H1276">
        <v>10.6</v>
      </c>
      <c r="I1276">
        <v>5.2</v>
      </c>
      <c r="J1276">
        <v>0</v>
      </c>
      <c r="K1276" t="s">
        <v>22</v>
      </c>
      <c r="L1276" t="s">
        <v>21</v>
      </c>
      <c r="M1276" s="2">
        <v>150445.47</v>
      </c>
      <c r="N1276" s="4">
        <v>112.8005434</v>
      </c>
      <c r="O1276" s="5">
        <f>EnergyDemand__2_18[[#This Row],[Demand]]*EnergyDemand__2_18[[#This Row],[RRP AUD$]]</f>
        <v>16970330.768068396</v>
      </c>
      <c r="P1276" s="57">
        <f>IF(EnergyDemand__2_18[[#This Row],[School Day]]="Y",EnergyDemand__2_18[[#This Row],[Demand]],NA())</f>
        <v>150445.47</v>
      </c>
      <c r="Q1276" s="57" t="e">
        <f>IF(EnergyDemand__2_18[[#This Row],[School Day]]="N",EnergyDemand__2_18[[#This Row],[Demand]],NA())</f>
        <v>#N/A</v>
      </c>
      <c r="R1276" s="57" t="e">
        <f>IF(EnergyDemand__2_18[[#This Row],[Holiday]]="Y",EnergyDemand__2_18[[#This Row],[Demand]],NA())</f>
        <v>#N/A</v>
      </c>
      <c r="S1276" s="57">
        <f>IF(AND( EnergyDemand__2_18[[#This Row],[Holiday]]="N", EnergyDemand__2_18[[#This Row],[Day ]] &lt;&gt; "Saturday", EnergyDemand__2_18[[#This Row],[Day ]] &lt;&gt; "Sunday"),EnergyDemand__2_18[[#This Row],[Demand]],NA())</f>
        <v>150445.47</v>
      </c>
    </row>
    <row r="1277" spans="1:19" x14ac:dyDescent="0.3">
      <c r="A1277" s="3">
        <v>43280</v>
      </c>
      <c r="B1277" s="3" t="str">
        <f t="shared" si="19"/>
        <v>Q2-2018</v>
      </c>
      <c r="C1277" t="s">
        <v>14</v>
      </c>
      <c r="D1277">
        <v>26</v>
      </c>
      <c r="E1277" t="s">
        <v>4</v>
      </c>
      <c r="F1277">
        <v>2018</v>
      </c>
      <c r="G1277">
        <v>6.1</v>
      </c>
      <c r="H1277">
        <v>12.5</v>
      </c>
      <c r="I1277">
        <v>6.1</v>
      </c>
      <c r="J1277">
        <v>0.2</v>
      </c>
      <c r="K1277" t="s">
        <v>21</v>
      </c>
      <c r="L1277" t="s">
        <v>21</v>
      </c>
      <c r="M1277" s="2">
        <v>139188.48000000001</v>
      </c>
      <c r="N1277" s="4">
        <v>78.806642740000001</v>
      </c>
      <c r="O1277" s="5">
        <f>EnergyDemand__2_18[[#This Row],[Demand]]*EnergyDemand__2_18[[#This Row],[RRP AUD$]]</f>
        <v>10968976.816883637</v>
      </c>
      <c r="P1277" s="57" t="e">
        <f>IF(EnergyDemand__2_18[[#This Row],[School Day]]="Y",EnergyDemand__2_18[[#This Row],[Demand]],NA())</f>
        <v>#N/A</v>
      </c>
      <c r="Q1277" s="57">
        <f>IF(EnergyDemand__2_18[[#This Row],[School Day]]="N",EnergyDemand__2_18[[#This Row],[Demand]],NA())</f>
        <v>139188.48000000001</v>
      </c>
      <c r="R1277" s="57" t="e">
        <f>IF(EnergyDemand__2_18[[#This Row],[Holiday]]="Y",EnergyDemand__2_18[[#This Row],[Demand]],NA())</f>
        <v>#N/A</v>
      </c>
      <c r="S1277" s="57">
        <f>IF(AND( EnergyDemand__2_18[[#This Row],[Holiday]]="N", EnergyDemand__2_18[[#This Row],[Day ]] &lt;&gt; "Saturday", EnergyDemand__2_18[[#This Row],[Day ]] &lt;&gt; "Sunday"),EnergyDemand__2_18[[#This Row],[Demand]],NA())</f>
        <v>139188.48000000001</v>
      </c>
    </row>
    <row r="1278" spans="1:19" x14ac:dyDescent="0.3">
      <c r="A1278" s="3">
        <v>43281</v>
      </c>
      <c r="B1278" s="3" t="str">
        <f t="shared" si="19"/>
        <v>Q2-2018</v>
      </c>
      <c r="C1278" t="s">
        <v>14</v>
      </c>
      <c r="D1278">
        <v>26</v>
      </c>
      <c r="E1278" t="s">
        <v>5</v>
      </c>
      <c r="F1278">
        <v>2018</v>
      </c>
      <c r="G1278">
        <v>9.4</v>
      </c>
      <c r="H1278">
        <v>14.2</v>
      </c>
      <c r="I1278">
        <v>4.9000000000000004</v>
      </c>
      <c r="J1278">
        <v>0.4</v>
      </c>
      <c r="K1278" t="s">
        <v>21</v>
      </c>
      <c r="L1278" t="s">
        <v>21</v>
      </c>
      <c r="M1278" s="2">
        <v>125394.425</v>
      </c>
      <c r="N1278" s="4">
        <v>72.963672560000006</v>
      </c>
      <c r="O1278" s="5">
        <f>EnergyDemand__2_18[[#This Row],[Demand]]*EnergyDemand__2_18[[#This Row],[RRP AUD$]]</f>
        <v>9149237.7665494792</v>
      </c>
      <c r="P1278" s="57" t="e">
        <f>IF(EnergyDemand__2_18[[#This Row],[School Day]]="Y",EnergyDemand__2_18[[#This Row],[Demand]],NA())</f>
        <v>#N/A</v>
      </c>
      <c r="Q1278" s="57">
        <f>IF(EnergyDemand__2_18[[#This Row],[School Day]]="N",EnergyDemand__2_18[[#This Row],[Demand]],NA())</f>
        <v>125394.425</v>
      </c>
      <c r="R1278" s="57" t="e">
        <f>IF(EnergyDemand__2_18[[#This Row],[Holiday]]="Y",EnergyDemand__2_18[[#This Row],[Demand]],NA())</f>
        <v>#N/A</v>
      </c>
      <c r="S12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79" spans="1:19" x14ac:dyDescent="0.3">
      <c r="A1279" s="3">
        <v>43282</v>
      </c>
      <c r="B1279" s="3" t="str">
        <f t="shared" si="19"/>
        <v>Q3-2018</v>
      </c>
      <c r="C1279" t="s">
        <v>15</v>
      </c>
      <c r="D1279">
        <v>26</v>
      </c>
      <c r="E1279" t="s">
        <v>6</v>
      </c>
      <c r="F1279">
        <v>2018</v>
      </c>
      <c r="G1279">
        <v>3.5</v>
      </c>
      <c r="H1279">
        <v>14.7</v>
      </c>
      <c r="I1279">
        <v>8.8000000000000007</v>
      </c>
      <c r="J1279">
        <v>0.4</v>
      </c>
      <c r="K1279" t="s">
        <v>21</v>
      </c>
      <c r="L1279" t="s">
        <v>21</v>
      </c>
      <c r="M1279" s="2">
        <v>124313.07</v>
      </c>
      <c r="N1279" s="4">
        <v>83.374992370000001</v>
      </c>
      <c r="O1279" s="5">
        <f>EnergyDemand__2_18[[#This Row],[Demand]]*EnergyDemand__2_18[[#This Row],[RRP AUD$]]</f>
        <v>10364601.262741277</v>
      </c>
      <c r="P1279" s="57" t="e">
        <f>IF(EnergyDemand__2_18[[#This Row],[School Day]]="Y",EnergyDemand__2_18[[#This Row],[Demand]],NA())</f>
        <v>#N/A</v>
      </c>
      <c r="Q1279" s="57">
        <f>IF(EnergyDemand__2_18[[#This Row],[School Day]]="N",EnergyDemand__2_18[[#This Row],[Demand]],NA())</f>
        <v>124313.07</v>
      </c>
      <c r="R1279" s="57" t="e">
        <f>IF(EnergyDemand__2_18[[#This Row],[Holiday]]="Y",EnergyDemand__2_18[[#This Row],[Demand]],NA())</f>
        <v>#N/A</v>
      </c>
      <c r="S12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80" spans="1:19" x14ac:dyDescent="0.3">
      <c r="A1280" s="3">
        <v>43283</v>
      </c>
      <c r="B1280" s="3" t="str">
        <f t="shared" si="19"/>
        <v>Q3-2018</v>
      </c>
      <c r="C1280" t="s">
        <v>15</v>
      </c>
      <c r="D1280">
        <v>27</v>
      </c>
      <c r="E1280" t="s">
        <v>7</v>
      </c>
      <c r="F1280">
        <v>2018</v>
      </c>
      <c r="G1280">
        <v>2.4</v>
      </c>
      <c r="H1280">
        <v>14.6</v>
      </c>
      <c r="I1280">
        <v>9.4</v>
      </c>
      <c r="J1280">
        <v>0</v>
      </c>
      <c r="K1280" t="s">
        <v>21</v>
      </c>
      <c r="L1280" t="s">
        <v>21</v>
      </c>
      <c r="M1280" s="2">
        <v>140713.255</v>
      </c>
      <c r="N1280" s="4">
        <v>87.324295090000007</v>
      </c>
      <c r="O1280" s="5">
        <f>EnergyDemand__2_18[[#This Row],[Demand]]*EnergyDemand__2_18[[#This Row],[RRP AUD$]]</f>
        <v>12287685.802694419</v>
      </c>
      <c r="P1280" s="57" t="e">
        <f>IF(EnergyDemand__2_18[[#This Row],[School Day]]="Y",EnergyDemand__2_18[[#This Row],[Demand]],NA())</f>
        <v>#N/A</v>
      </c>
      <c r="Q1280" s="57">
        <f>IF(EnergyDemand__2_18[[#This Row],[School Day]]="N",EnergyDemand__2_18[[#This Row],[Demand]],NA())</f>
        <v>140713.255</v>
      </c>
      <c r="R1280" s="57" t="e">
        <f>IF(EnergyDemand__2_18[[#This Row],[Holiday]]="Y",EnergyDemand__2_18[[#This Row],[Demand]],NA())</f>
        <v>#N/A</v>
      </c>
      <c r="S1280" s="57">
        <f>IF(AND( EnergyDemand__2_18[[#This Row],[Holiday]]="N", EnergyDemand__2_18[[#This Row],[Day ]] &lt;&gt; "Saturday", EnergyDemand__2_18[[#This Row],[Day ]] &lt;&gt; "Sunday"),EnergyDemand__2_18[[#This Row],[Demand]],NA())</f>
        <v>140713.255</v>
      </c>
    </row>
    <row r="1281" spans="1:19" x14ac:dyDescent="0.3">
      <c r="A1281" s="3">
        <v>43284</v>
      </c>
      <c r="B1281" s="3" t="str">
        <f t="shared" si="19"/>
        <v>Q3-2018</v>
      </c>
      <c r="C1281" t="s">
        <v>15</v>
      </c>
      <c r="D1281">
        <v>27</v>
      </c>
      <c r="E1281" t="s">
        <v>8</v>
      </c>
      <c r="F1281">
        <v>2018</v>
      </c>
      <c r="G1281">
        <v>4.0999999999999996</v>
      </c>
      <c r="H1281">
        <v>14.3</v>
      </c>
      <c r="I1281">
        <v>6.7</v>
      </c>
      <c r="J1281">
        <v>0</v>
      </c>
      <c r="K1281" t="s">
        <v>21</v>
      </c>
      <c r="L1281" t="s">
        <v>21</v>
      </c>
      <c r="M1281" s="2">
        <v>135759.27499999999</v>
      </c>
      <c r="N1281" s="4">
        <v>64.592088889999999</v>
      </c>
      <c r="O1281" s="5">
        <f>EnergyDemand__2_18[[#This Row],[Demand]]*EnergyDemand__2_18[[#This Row],[RRP AUD$]]</f>
        <v>8768975.1584419552</v>
      </c>
      <c r="P1281" s="57" t="e">
        <f>IF(EnergyDemand__2_18[[#This Row],[School Day]]="Y",EnergyDemand__2_18[[#This Row],[Demand]],NA())</f>
        <v>#N/A</v>
      </c>
      <c r="Q1281" s="57">
        <f>IF(EnergyDemand__2_18[[#This Row],[School Day]]="N",EnergyDemand__2_18[[#This Row],[Demand]],NA())</f>
        <v>135759.27499999999</v>
      </c>
      <c r="R1281" s="57" t="e">
        <f>IF(EnergyDemand__2_18[[#This Row],[Holiday]]="Y",EnergyDemand__2_18[[#This Row],[Demand]],NA())</f>
        <v>#N/A</v>
      </c>
      <c r="S1281" s="57">
        <f>IF(AND( EnergyDemand__2_18[[#This Row],[Holiday]]="N", EnergyDemand__2_18[[#This Row],[Day ]] &lt;&gt; "Saturday", EnergyDemand__2_18[[#This Row],[Day ]] &lt;&gt; "Sunday"),EnergyDemand__2_18[[#This Row],[Demand]],NA())</f>
        <v>135759.27499999999</v>
      </c>
    </row>
    <row r="1282" spans="1:19" x14ac:dyDescent="0.3">
      <c r="A1282" s="3">
        <v>43285</v>
      </c>
      <c r="B1282" s="3" t="str">
        <f t="shared" ref="B1282:B1345" si="20">"Q" &amp;INT((MONTH(A1282)+2)/3) &amp; "-" &amp; YEAR(A1282)</f>
        <v>Q3-2018</v>
      </c>
      <c r="C1282" t="s">
        <v>15</v>
      </c>
      <c r="D1282">
        <v>27</v>
      </c>
      <c r="E1282" t="s">
        <v>9</v>
      </c>
      <c r="F1282">
        <v>2018</v>
      </c>
      <c r="G1282">
        <v>10.4</v>
      </c>
      <c r="H1282">
        <v>17.100000000000001</v>
      </c>
      <c r="I1282">
        <v>6</v>
      </c>
      <c r="J1282">
        <v>0</v>
      </c>
      <c r="K1282" t="s">
        <v>21</v>
      </c>
      <c r="L1282" t="s">
        <v>21</v>
      </c>
      <c r="M1282" s="2">
        <v>128580.97500000001</v>
      </c>
      <c r="N1282" s="4">
        <v>57.008099029999997</v>
      </c>
      <c r="O1282" s="5">
        <f>EnergyDemand__2_18[[#This Row],[Demand]]*EnergyDemand__2_18[[#This Row],[RRP AUD$]]</f>
        <v>7330156.9561739545</v>
      </c>
      <c r="P1282" s="57" t="e">
        <f>IF(EnergyDemand__2_18[[#This Row],[School Day]]="Y",EnergyDemand__2_18[[#This Row],[Demand]],NA())</f>
        <v>#N/A</v>
      </c>
      <c r="Q1282" s="57">
        <f>IF(EnergyDemand__2_18[[#This Row],[School Day]]="N",EnergyDemand__2_18[[#This Row],[Demand]],NA())</f>
        <v>128580.97500000001</v>
      </c>
      <c r="R1282" s="57" t="e">
        <f>IF(EnergyDemand__2_18[[#This Row],[Holiday]]="Y",EnergyDemand__2_18[[#This Row],[Demand]],NA())</f>
        <v>#N/A</v>
      </c>
      <c r="S1282" s="57">
        <f>IF(AND( EnergyDemand__2_18[[#This Row],[Holiday]]="N", EnergyDemand__2_18[[#This Row],[Day ]] &lt;&gt; "Saturday", EnergyDemand__2_18[[#This Row],[Day ]] &lt;&gt; "Sunday"),EnergyDemand__2_18[[#This Row],[Demand]],NA())</f>
        <v>128580.97500000001</v>
      </c>
    </row>
    <row r="1283" spans="1:19" x14ac:dyDescent="0.3">
      <c r="A1283" s="3">
        <v>43286</v>
      </c>
      <c r="B1283" s="3" t="str">
        <f t="shared" si="20"/>
        <v>Q3-2018</v>
      </c>
      <c r="C1283" t="s">
        <v>15</v>
      </c>
      <c r="D1283">
        <v>27</v>
      </c>
      <c r="E1283" t="s">
        <v>3</v>
      </c>
      <c r="F1283">
        <v>2018</v>
      </c>
      <c r="G1283">
        <v>12.7</v>
      </c>
      <c r="H1283">
        <v>18.7</v>
      </c>
      <c r="I1283">
        <v>2.8</v>
      </c>
      <c r="J1283">
        <v>0.4</v>
      </c>
      <c r="K1283" t="s">
        <v>21</v>
      </c>
      <c r="L1283" t="s">
        <v>21</v>
      </c>
      <c r="M1283" s="2">
        <v>125861.6</v>
      </c>
      <c r="N1283" s="4">
        <v>52.743567519999999</v>
      </c>
      <c r="O1283" s="5">
        <f>EnergyDemand__2_18[[#This Row],[Demand]]*EnergyDemand__2_18[[#This Row],[RRP AUD$]]</f>
        <v>6638389.7977752322</v>
      </c>
      <c r="P1283" s="57" t="e">
        <f>IF(EnergyDemand__2_18[[#This Row],[School Day]]="Y",EnergyDemand__2_18[[#This Row],[Demand]],NA())</f>
        <v>#N/A</v>
      </c>
      <c r="Q1283" s="57">
        <f>IF(EnergyDemand__2_18[[#This Row],[School Day]]="N",EnergyDemand__2_18[[#This Row],[Demand]],NA())</f>
        <v>125861.6</v>
      </c>
      <c r="R1283" s="57" t="e">
        <f>IF(EnergyDemand__2_18[[#This Row],[Holiday]]="Y",EnergyDemand__2_18[[#This Row],[Demand]],NA())</f>
        <v>#N/A</v>
      </c>
      <c r="S1283" s="57">
        <f>IF(AND( EnergyDemand__2_18[[#This Row],[Holiday]]="N", EnergyDemand__2_18[[#This Row],[Day ]] &lt;&gt; "Saturday", EnergyDemand__2_18[[#This Row],[Day ]] &lt;&gt; "Sunday"),EnergyDemand__2_18[[#This Row],[Demand]],NA())</f>
        <v>125861.6</v>
      </c>
    </row>
    <row r="1284" spans="1:19" x14ac:dyDescent="0.3">
      <c r="A1284" s="3">
        <v>43287</v>
      </c>
      <c r="B1284" s="3" t="str">
        <f t="shared" si="20"/>
        <v>Q3-2018</v>
      </c>
      <c r="C1284" t="s">
        <v>15</v>
      </c>
      <c r="D1284">
        <v>27</v>
      </c>
      <c r="E1284" t="s">
        <v>4</v>
      </c>
      <c r="F1284">
        <v>2018</v>
      </c>
      <c r="G1284">
        <v>12.5</v>
      </c>
      <c r="H1284">
        <v>15.2</v>
      </c>
      <c r="I1284">
        <v>8.3000000000000007</v>
      </c>
      <c r="J1284">
        <v>0</v>
      </c>
      <c r="K1284" t="s">
        <v>21</v>
      </c>
      <c r="L1284" t="s">
        <v>21</v>
      </c>
      <c r="M1284" s="2">
        <v>124242.52</v>
      </c>
      <c r="N1284" s="4">
        <v>52.97184575</v>
      </c>
      <c r="O1284" s="5">
        <f>EnergyDemand__2_18[[#This Row],[Demand]]*EnergyDemand__2_18[[#This Row],[RRP AUD$]]</f>
        <v>6581355.6050312901</v>
      </c>
      <c r="P1284" s="57" t="e">
        <f>IF(EnergyDemand__2_18[[#This Row],[School Day]]="Y",EnergyDemand__2_18[[#This Row],[Demand]],NA())</f>
        <v>#N/A</v>
      </c>
      <c r="Q1284" s="57">
        <f>IF(EnergyDemand__2_18[[#This Row],[School Day]]="N",EnergyDemand__2_18[[#This Row],[Demand]],NA())</f>
        <v>124242.52</v>
      </c>
      <c r="R1284" s="57" t="e">
        <f>IF(EnergyDemand__2_18[[#This Row],[Holiday]]="Y",EnergyDemand__2_18[[#This Row],[Demand]],NA())</f>
        <v>#N/A</v>
      </c>
      <c r="S1284" s="57">
        <f>IF(AND( EnergyDemand__2_18[[#This Row],[Holiday]]="N", EnergyDemand__2_18[[#This Row],[Day ]] &lt;&gt; "Saturday", EnergyDemand__2_18[[#This Row],[Day ]] &lt;&gt; "Sunday"),EnergyDemand__2_18[[#This Row],[Demand]],NA())</f>
        <v>124242.52</v>
      </c>
    </row>
    <row r="1285" spans="1:19" x14ac:dyDescent="0.3">
      <c r="A1285" s="3">
        <v>43288</v>
      </c>
      <c r="B1285" s="3" t="str">
        <f t="shared" si="20"/>
        <v>Q3-2018</v>
      </c>
      <c r="C1285" t="s">
        <v>15</v>
      </c>
      <c r="D1285">
        <v>27</v>
      </c>
      <c r="E1285" t="s">
        <v>5</v>
      </c>
      <c r="F1285">
        <v>2018</v>
      </c>
      <c r="G1285">
        <v>9.6</v>
      </c>
      <c r="H1285">
        <v>12.9</v>
      </c>
      <c r="I1285">
        <v>6.5</v>
      </c>
      <c r="J1285">
        <v>1.2</v>
      </c>
      <c r="K1285" t="s">
        <v>21</v>
      </c>
      <c r="L1285" t="s">
        <v>21</v>
      </c>
      <c r="M1285" s="2">
        <v>119717.435</v>
      </c>
      <c r="N1285" s="4">
        <v>45.21171494</v>
      </c>
      <c r="O1285" s="5">
        <f>EnergyDemand__2_18[[#This Row],[Demand]]*EnergyDemand__2_18[[#This Row],[RRP AUD$]]</f>
        <v>5412630.5445679789</v>
      </c>
      <c r="P1285" s="57" t="e">
        <f>IF(EnergyDemand__2_18[[#This Row],[School Day]]="Y",EnergyDemand__2_18[[#This Row],[Demand]],NA())</f>
        <v>#N/A</v>
      </c>
      <c r="Q1285" s="57">
        <f>IF(EnergyDemand__2_18[[#This Row],[School Day]]="N",EnergyDemand__2_18[[#This Row],[Demand]],NA())</f>
        <v>119717.435</v>
      </c>
      <c r="R1285" s="57" t="e">
        <f>IF(EnergyDemand__2_18[[#This Row],[Holiday]]="Y",EnergyDemand__2_18[[#This Row],[Demand]],NA())</f>
        <v>#N/A</v>
      </c>
      <c r="S12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86" spans="1:19" x14ac:dyDescent="0.3">
      <c r="A1286" s="3">
        <v>43289</v>
      </c>
      <c r="B1286" s="3" t="str">
        <f t="shared" si="20"/>
        <v>Q3-2018</v>
      </c>
      <c r="C1286" t="s">
        <v>15</v>
      </c>
      <c r="D1286">
        <v>27</v>
      </c>
      <c r="E1286" t="s">
        <v>6</v>
      </c>
      <c r="F1286">
        <v>2018</v>
      </c>
      <c r="G1286">
        <v>9.3000000000000007</v>
      </c>
      <c r="H1286">
        <v>13.9</v>
      </c>
      <c r="I1286">
        <v>6.2</v>
      </c>
      <c r="J1286">
        <v>0.8</v>
      </c>
      <c r="K1286" t="s">
        <v>21</v>
      </c>
      <c r="L1286" t="s">
        <v>21</v>
      </c>
      <c r="M1286" s="2">
        <v>114562.215</v>
      </c>
      <c r="N1286" s="4">
        <v>47.891623060000001</v>
      </c>
      <c r="O1286" s="5">
        <f>EnergyDemand__2_18[[#This Row],[Demand]]*EnergyDemand__2_18[[#This Row],[RRP AUD$]]</f>
        <v>5486570.4176986776</v>
      </c>
      <c r="P1286" s="57" t="e">
        <f>IF(EnergyDemand__2_18[[#This Row],[School Day]]="Y",EnergyDemand__2_18[[#This Row],[Demand]],NA())</f>
        <v>#N/A</v>
      </c>
      <c r="Q1286" s="57">
        <f>IF(EnergyDemand__2_18[[#This Row],[School Day]]="N",EnergyDemand__2_18[[#This Row],[Demand]],NA())</f>
        <v>114562.215</v>
      </c>
      <c r="R1286" s="57" t="e">
        <f>IF(EnergyDemand__2_18[[#This Row],[Holiday]]="Y",EnergyDemand__2_18[[#This Row],[Demand]],NA())</f>
        <v>#N/A</v>
      </c>
      <c r="S12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87" spans="1:19" x14ac:dyDescent="0.3">
      <c r="A1287" s="3">
        <v>43290</v>
      </c>
      <c r="B1287" s="3" t="str">
        <f t="shared" si="20"/>
        <v>Q3-2018</v>
      </c>
      <c r="C1287" t="s">
        <v>15</v>
      </c>
      <c r="D1287">
        <v>28</v>
      </c>
      <c r="E1287" t="s">
        <v>7</v>
      </c>
      <c r="F1287">
        <v>2018</v>
      </c>
      <c r="G1287">
        <v>10.1</v>
      </c>
      <c r="H1287">
        <v>13.8</v>
      </c>
      <c r="I1287">
        <v>8.1</v>
      </c>
      <c r="J1287">
        <v>1.2</v>
      </c>
      <c r="K1287" t="s">
        <v>21</v>
      </c>
      <c r="L1287" t="s">
        <v>21</v>
      </c>
      <c r="M1287" s="2">
        <v>133874.47500000001</v>
      </c>
      <c r="N1287" s="4">
        <v>80.825556750000004</v>
      </c>
      <c r="O1287" s="5">
        <f>EnergyDemand__2_18[[#This Row],[Demand]]*EnergyDemand__2_18[[#This Row],[RRP AUD$]]</f>
        <v>10820478.976488957</v>
      </c>
      <c r="P1287" s="57" t="e">
        <f>IF(EnergyDemand__2_18[[#This Row],[School Day]]="Y",EnergyDemand__2_18[[#This Row],[Demand]],NA())</f>
        <v>#N/A</v>
      </c>
      <c r="Q1287" s="57">
        <f>IF(EnergyDemand__2_18[[#This Row],[School Day]]="N",EnergyDemand__2_18[[#This Row],[Demand]],NA())</f>
        <v>133874.47500000001</v>
      </c>
      <c r="R1287" s="57" t="e">
        <f>IF(EnergyDemand__2_18[[#This Row],[Holiday]]="Y",EnergyDemand__2_18[[#This Row],[Demand]],NA())</f>
        <v>#N/A</v>
      </c>
      <c r="S1287" s="57">
        <f>IF(AND( EnergyDemand__2_18[[#This Row],[Holiday]]="N", EnergyDemand__2_18[[#This Row],[Day ]] &lt;&gt; "Saturday", EnergyDemand__2_18[[#This Row],[Day ]] &lt;&gt; "Sunday"),EnergyDemand__2_18[[#This Row],[Demand]],NA())</f>
        <v>133874.47500000001</v>
      </c>
    </row>
    <row r="1288" spans="1:19" x14ac:dyDescent="0.3">
      <c r="A1288" s="3">
        <v>43291</v>
      </c>
      <c r="B1288" s="3" t="str">
        <f t="shared" si="20"/>
        <v>Q3-2018</v>
      </c>
      <c r="C1288" t="s">
        <v>15</v>
      </c>
      <c r="D1288">
        <v>28</v>
      </c>
      <c r="E1288" t="s">
        <v>8</v>
      </c>
      <c r="F1288">
        <v>2018</v>
      </c>
      <c r="G1288">
        <v>9.3000000000000007</v>
      </c>
      <c r="H1288">
        <v>11.5</v>
      </c>
      <c r="I1288">
        <v>5.4</v>
      </c>
      <c r="J1288">
        <v>0</v>
      </c>
      <c r="K1288" t="s">
        <v>21</v>
      </c>
      <c r="L1288" t="s">
        <v>21</v>
      </c>
      <c r="M1288" s="2">
        <v>140342.995</v>
      </c>
      <c r="N1288" s="4">
        <v>94.623885849999994</v>
      </c>
      <c r="O1288" s="5">
        <f>EnergyDemand__2_18[[#This Row],[Demand]]*EnergyDemand__2_18[[#This Row],[RRP AUD$]]</f>
        <v>13279799.53872712</v>
      </c>
      <c r="P1288" s="57" t="e">
        <f>IF(EnergyDemand__2_18[[#This Row],[School Day]]="Y",EnergyDemand__2_18[[#This Row],[Demand]],NA())</f>
        <v>#N/A</v>
      </c>
      <c r="Q1288" s="57">
        <f>IF(EnergyDemand__2_18[[#This Row],[School Day]]="N",EnergyDemand__2_18[[#This Row],[Demand]],NA())</f>
        <v>140342.995</v>
      </c>
      <c r="R1288" s="57" t="e">
        <f>IF(EnergyDemand__2_18[[#This Row],[Holiday]]="Y",EnergyDemand__2_18[[#This Row],[Demand]],NA())</f>
        <v>#N/A</v>
      </c>
      <c r="S1288" s="57">
        <f>IF(AND( EnergyDemand__2_18[[#This Row],[Holiday]]="N", EnergyDemand__2_18[[#This Row],[Day ]] &lt;&gt; "Saturday", EnergyDemand__2_18[[#This Row],[Day ]] &lt;&gt; "Sunday"),EnergyDemand__2_18[[#This Row],[Demand]],NA())</f>
        <v>140342.995</v>
      </c>
    </row>
    <row r="1289" spans="1:19" x14ac:dyDescent="0.3">
      <c r="A1289" s="3">
        <v>43292</v>
      </c>
      <c r="B1289" s="3" t="str">
        <f t="shared" si="20"/>
        <v>Q3-2018</v>
      </c>
      <c r="C1289" t="s">
        <v>15</v>
      </c>
      <c r="D1289">
        <v>28</v>
      </c>
      <c r="E1289" t="s">
        <v>9</v>
      </c>
      <c r="F1289">
        <v>2018</v>
      </c>
      <c r="G1289">
        <v>6.6</v>
      </c>
      <c r="H1289">
        <v>11.6</v>
      </c>
      <c r="I1289">
        <v>6</v>
      </c>
      <c r="J1289">
        <v>0</v>
      </c>
      <c r="K1289" t="s">
        <v>21</v>
      </c>
      <c r="L1289" t="s">
        <v>21</v>
      </c>
      <c r="M1289" s="2">
        <v>143461.125</v>
      </c>
      <c r="N1289" s="4">
        <v>81.952519140000007</v>
      </c>
      <c r="O1289" s="5">
        <f>EnergyDemand__2_18[[#This Row],[Demand]]*EnergyDemand__2_18[[#This Row],[RRP AUD$]]</f>
        <v>11757000.592408434</v>
      </c>
      <c r="P1289" s="57" t="e">
        <f>IF(EnergyDemand__2_18[[#This Row],[School Day]]="Y",EnergyDemand__2_18[[#This Row],[Demand]],NA())</f>
        <v>#N/A</v>
      </c>
      <c r="Q1289" s="57">
        <f>IF(EnergyDemand__2_18[[#This Row],[School Day]]="N",EnergyDemand__2_18[[#This Row],[Demand]],NA())</f>
        <v>143461.125</v>
      </c>
      <c r="R1289" s="57" t="e">
        <f>IF(EnergyDemand__2_18[[#This Row],[Holiday]]="Y",EnergyDemand__2_18[[#This Row],[Demand]],NA())</f>
        <v>#N/A</v>
      </c>
      <c r="S1289" s="57">
        <f>IF(AND( EnergyDemand__2_18[[#This Row],[Holiday]]="N", EnergyDemand__2_18[[#This Row],[Day ]] &lt;&gt; "Saturday", EnergyDemand__2_18[[#This Row],[Day ]] &lt;&gt; "Sunday"),EnergyDemand__2_18[[#This Row],[Demand]],NA())</f>
        <v>143461.125</v>
      </c>
    </row>
    <row r="1290" spans="1:19" x14ac:dyDescent="0.3">
      <c r="A1290" s="3">
        <v>43293</v>
      </c>
      <c r="B1290" s="3" t="str">
        <f t="shared" si="20"/>
        <v>Q3-2018</v>
      </c>
      <c r="C1290" t="s">
        <v>15</v>
      </c>
      <c r="D1290">
        <v>28</v>
      </c>
      <c r="E1290" t="s">
        <v>3</v>
      </c>
      <c r="F1290">
        <v>2018</v>
      </c>
      <c r="G1290">
        <v>4.3</v>
      </c>
      <c r="H1290">
        <v>11.3</v>
      </c>
      <c r="I1290">
        <v>7.5</v>
      </c>
      <c r="J1290">
        <v>0</v>
      </c>
      <c r="K1290" t="s">
        <v>21</v>
      </c>
      <c r="L1290" t="s">
        <v>21</v>
      </c>
      <c r="M1290" s="2">
        <v>145767.1</v>
      </c>
      <c r="N1290" s="4">
        <v>111.82051679999999</v>
      </c>
      <c r="O1290" s="5">
        <f>EnergyDemand__2_18[[#This Row],[Demand]]*EnergyDemand__2_18[[#This Row],[RRP AUD$]]</f>
        <v>16299752.45443728</v>
      </c>
      <c r="P1290" s="57" t="e">
        <f>IF(EnergyDemand__2_18[[#This Row],[School Day]]="Y",EnergyDemand__2_18[[#This Row],[Demand]],NA())</f>
        <v>#N/A</v>
      </c>
      <c r="Q1290" s="57">
        <f>IF(EnergyDemand__2_18[[#This Row],[School Day]]="N",EnergyDemand__2_18[[#This Row],[Demand]],NA())</f>
        <v>145767.1</v>
      </c>
      <c r="R1290" s="57" t="e">
        <f>IF(EnergyDemand__2_18[[#This Row],[Holiday]]="Y",EnergyDemand__2_18[[#This Row],[Demand]],NA())</f>
        <v>#N/A</v>
      </c>
      <c r="S1290" s="57">
        <f>IF(AND( EnergyDemand__2_18[[#This Row],[Holiday]]="N", EnergyDemand__2_18[[#This Row],[Day ]] &lt;&gt; "Saturday", EnergyDemand__2_18[[#This Row],[Day ]] &lt;&gt; "Sunday"),EnergyDemand__2_18[[#This Row],[Demand]],NA())</f>
        <v>145767.1</v>
      </c>
    </row>
    <row r="1291" spans="1:19" x14ac:dyDescent="0.3">
      <c r="A1291" s="3">
        <v>43294</v>
      </c>
      <c r="B1291" s="3" t="str">
        <f t="shared" si="20"/>
        <v>Q3-2018</v>
      </c>
      <c r="C1291" t="s">
        <v>15</v>
      </c>
      <c r="D1291">
        <v>28</v>
      </c>
      <c r="E1291" t="s">
        <v>4</v>
      </c>
      <c r="F1291">
        <v>2018</v>
      </c>
      <c r="G1291">
        <v>5.8</v>
      </c>
      <c r="H1291">
        <v>13.9</v>
      </c>
      <c r="I1291">
        <v>9.3000000000000007</v>
      </c>
      <c r="J1291">
        <v>0.2</v>
      </c>
      <c r="K1291" t="s">
        <v>21</v>
      </c>
      <c r="L1291" t="s">
        <v>21</v>
      </c>
      <c r="M1291" s="2">
        <v>140542.95000000001</v>
      </c>
      <c r="N1291" s="4">
        <v>104.6546578</v>
      </c>
      <c r="O1291" s="5">
        <f>EnergyDemand__2_18[[#This Row],[Demand]]*EnergyDemand__2_18[[#This Row],[RRP AUD$]]</f>
        <v>14708474.338452511</v>
      </c>
      <c r="P1291" s="57" t="e">
        <f>IF(EnergyDemand__2_18[[#This Row],[School Day]]="Y",EnergyDemand__2_18[[#This Row],[Demand]],NA())</f>
        <v>#N/A</v>
      </c>
      <c r="Q1291" s="57">
        <f>IF(EnergyDemand__2_18[[#This Row],[School Day]]="N",EnergyDemand__2_18[[#This Row],[Demand]],NA())</f>
        <v>140542.95000000001</v>
      </c>
      <c r="R1291" s="57" t="e">
        <f>IF(EnergyDemand__2_18[[#This Row],[Holiday]]="Y",EnergyDemand__2_18[[#This Row],[Demand]],NA())</f>
        <v>#N/A</v>
      </c>
      <c r="S1291" s="57">
        <f>IF(AND( EnergyDemand__2_18[[#This Row],[Holiday]]="N", EnergyDemand__2_18[[#This Row],[Day ]] &lt;&gt; "Saturday", EnergyDemand__2_18[[#This Row],[Day ]] &lt;&gt; "Sunday"),EnergyDemand__2_18[[#This Row],[Demand]],NA())</f>
        <v>140542.95000000001</v>
      </c>
    </row>
    <row r="1292" spans="1:19" x14ac:dyDescent="0.3">
      <c r="A1292" s="3">
        <v>43295</v>
      </c>
      <c r="B1292" s="3" t="str">
        <f t="shared" si="20"/>
        <v>Q3-2018</v>
      </c>
      <c r="C1292" t="s">
        <v>15</v>
      </c>
      <c r="D1292">
        <v>28</v>
      </c>
      <c r="E1292" t="s">
        <v>5</v>
      </c>
      <c r="F1292">
        <v>2018</v>
      </c>
      <c r="G1292">
        <v>4.4000000000000004</v>
      </c>
      <c r="H1292">
        <v>15.5</v>
      </c>
      <c r="I1292">
        <v>10</v>
      </c>
      <c r="J1292">
        <v>0</v>
      </c>
      <c r="K1292" t="s">
        <v>21</v>
      </c>
      <c r="L1292" t="s">
        <v>21</v>
      </c>
      <c r="M1292" s="2">
        <v>124491.53</v>
      </c>
      <c r="N1292" s="4">
        <v>85.800950819999997</v>
      </c>
      <c r="O1292" s="5">
        <f>EnergyDemand__2_18[[#This Row],[Demand]]*EnergyDemand__2_18[[#This Row],[RRP AUD$]]</f>
        <v>10681491.643036554</v>
      </c>
      <c r="P1292" s="57" t="e">
        <f>IF(EnergyDemand__2_18[[#This Row],[School Day]]="Y",EnergyDemand__2_18[[#This Row],[Demand]],NA())</f>
        <v>#N/A</v>
      </c>
      <c r="Q1292" s="57">
        <f>IF(EnergyDemand__2_18[[#This Row],[School Day]]="N",EnergyDemand__2_18[[#This Row],[Demand]],NA())</f>
        <v>124491.53</v>
      </c>
      <c r="R1292" s="57" t="e">
        <f>IF(EnergyDemand__2_18[[#This Row],[Holiday]]="Y",EnergyDemand__2_18[[#This Row],[Demand]],NA())</f>
        <v>#N/A</v>
      </c>
      <c r="S12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93" spans="1:19" x14ac:dyDescent="0.3">
      <c r="A1293" s="3">
        <v>43296</v>
      </c>
      <c r="B1293" s="3" t="str">
        <f t="shared" si="20"/>
        <v>Q3-2018</v>
      </c>
      <c r="C1293" t="s">
        <v>15</v>
      </c>
      <c r="D1293">
        <v>28</v>
      </c>
      <c r="E1293" t="s">
        <v>6</v>
      </c>
      <c r="F1293">
        <v>2018</v>
      </c>
      <c r="G1293">
        <v>6</v>
      </c>
      <c r="H1293">
        <v>13.8</v>
      </c>
      <c r="I1293">
        <v>9.8000000000000007</v>
      </c>
      <c r="J1293">
        <v>0</v>
      </c>
      <c r="K1293" t="s">
        <v>21</v>
      </c>
      <c r="L1293" t="s">
        <v>21</v>
      </c>
      <c r="M1293" s="2">
        <v>119464.315</v>
      </c>
      <c r="N1293" s="4">
        <v>67.790909940000006</v>
      </c>
      <c r="O1293" s="5">
        <f>EnergyDemand__2_18[[#This Row],[Demand]]*EnergyDemand__2_18[[#This Row],[RRP AUD$]]</f>
        <v>8098594.6192087922</v>
      </c>
      <c r="P1293" s="57" t="e">
        <f>IF(EnergyDemand__2_18[[#This Row],[School Day]]="Y",EnergyDemand__2_18[[#This Row],[Demand]],NA())</f>
        <v>#N/A</v>
      </c>
      <c r="Q1293" s="57">
        <f>IF(EnergyDemand__2_18[[#This Row],[School Day]]="N",EnergyDemand__2_18[[#This Row],[Demand]],NA())</f>
        <v>119464.315</v>
      </c>
      <c r="R1293" s="57" t="e">
        <f>IF(EnergyDemand__2_18[[#This Row],[Holiday]]="Y",EnergyDemand__2_18[[#This Row],[Demand]],NA())</f>
        <v>#N/A</v>
      </c>
      <c r="S12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294" spans="1:19" x14ac:dyDescent="0.3">
      <c r="A1294" s="3">
        <v>43297</v>
      </c>
      <c r="B1294" s="3" t="str">
        <f t="shared" si="20"/>
        <v>Q3-2018</v>
      </c>
      <c r="C1294" t="s">
        <v>15</v>
      </c>
      <c r="D1294">
        <v>29</v>
      </c>
      <c r="E1294" t="s">
        <v>7</v>
      </c>
      <c r="F1294">
        <v>2018</v>
      </c>
      <c r="G1294">
        <v>7.9</v>
      </c>
      <c r="H1294">
        <v>12.6</v>
      </c>
      <c r="I1294">
        <v>4.5</v>
      </c>
      <c r="J1294">
        <v>0</v>
      </c>
      <c r="K1294" t="s">
        <v>21</v>
      </c>
      <c r="L1294" t="s">
        <v>21</v>
      </c>
      <c r="M1294" s="2">
        <v>137446.75</v>
      </c>
      <c r="N1294" s="4">
        <v>87.634657079999997</v>
      </c>
      <c r="O1294" s="5">
        <f>EnergyDemand__2_18[[#This Row],[Demand]]*EnergyDemand__2_18[[#This Row],[RRP AUD$]]</f>
        <v>12045098.80301049</v>
      </c>
      <c r="P1294" s="57" t="e">
        <f>IF(EnergyDemand__2_18[[#This Row],[School Day]]="Y",EnergyDemand__2_18[[#This Row],[Demand]],NA())</f>
        <v>#N/A</v>
      </c>
      <c r="Q1294" s="57">
        <f>IF(EnergyDemand__2_18[[#This Row],[School Day]]="N",EnergyDemand__2_18[[#This Row],[Demand]],NA())</f>
        <v>137446.75</v>
      </c>
      <c r="R1294" s="57" t="e">
        <f>IF(EnergyDemand__2_18[[#This Row],[Holiday]]="Y",EnergyDemand__2_18[[#This Row],[Demand]],NA())</f>
        <v>#N/A</v>
      </c>
      <c r="S1294" s="57">
        <f>IF(AND( EnergyDemand__2_18[[#This Row],[Holiday]]="N", EnergyDemand__2_18[[#This Row],[Day ]] &lt;&gt; "Saturday", EnergyDemand__2_18[[#This Row],[Day ]] &lt;&gt; "Sunday"),EnergyDemand__2_18[[#This Row],[Demand]],NA())</f>
        <v>137446.75</v>
      </c>
    </row>
    <row r="1295" spans="1:19" x14ac:dyDescent="0.3">
      <c r="A1295" s="3">
        <v>43298</v>
      </c>
      <c r="B1295" s="3" t="str">
        <f t="shared" si="20"/>
        <v>Q3-2018</v>
      </c>
      <c r="C1295" t="s">
        <v>15</v>
      </c>
      <c r="D1295">
        <v>29</v>
      </c>
      <c r="E1295" t="s">
        <v>8</v>
      </c>
      <c r="F1295">
        <v>2018</v>
      </c>
      <c r="G1295">
        <v>9.1</v>
      </c>
      <c r="H1295">
        <v>17.5</v>
      </c>
      <c r="I1295">
        <v>9.1999999999999993</v>
      </c>
      <c r="J1295">
        <v>0</v>
      </c>
      <c r="K1295" t="s">
        <v>22</v>
      </c>
      <c r="L1295" t="s">
        <v>21</v>
      </c>
      <c r="M1295" s="2">
        <v>131367.09</v>
      </c>
      <c r="N1295" s="4">
        <v>71.116373879999998</v>
      </c>
      <c r="O1295" s="5">
        <f>EnergyDemand__2_18[[#This Row],[Demand]]*EnergyDemand__2_18[[#This Row],[RRP AUD$]]</f>
        <v>9342351.0879676081</v>
      </c>
      <c r="P1295" s="57">
        <f>IF(EnergyDemand__2_18[[#This Row],[School Day]]="Y",EnergyDemand__2_18[[#This Row],[Demand]],NA())</f>
        <v>131367.09</v>
      </c>
      <c r="Q1295" s="57" t="e">
        <f>IF(EnergyDemand__2_18[[#This Row],[School Day]]="N",EnergyDemand__2_18[[#This Row],[Demand]],NA())</f>
        <v>#N/A</v>
      </c>
      <c r="R1295" s="57" t="e">
        <f>IF(EnergyDemand__2_18[[#This Row],[Holiday]]="Y",EnergyDemand__2_18[[#This Row],[Demand]],NA())</f>
        <v>#N/A</v>
      </c>
      <c r="S1295" s="57">
        <f>IF(AND( EnergyDemand__2_18[[#This Row],[Holiday]]="N", EnergyDemand__2_18[[#This Row],[Day ]] &lt;&gt; "Saturday", EnergyDemand__2_18[[#This Row],[Day ]] &lt;&gt; "Sunday"),EnergyDemand__2_18[[#This Row],[Demand]],NA())</f>
        <v>131367.09</v>
      </c>
    </row>
    <row r="1296" spans="1:19" x14ac:dyDescent="0.3">
      <c r="A1296" s="3">
        <v>43299</v>
      </c>
      <c r="B1296" s="3" t="str">
        <f t="shared" si="20"/>
        <v>Q3-2018</v>
      </c>
      <c r="C1296" t="s">
        <v>15</v>
      </c>
      <c r="D1296">
        <v>29</v>
      </c>
      <c r="E1296" t="s">
        <v>9</v>
      </c>
      <c r="F1296">
        <v>2018</v>
      </c>
      <c r="G1296">
        <v>6.2</v>
      </c>
      <c r="H1296">
        <v>15.2</v>
      </c>
      <c r="I1296">
        <v>10.3</v>
      </c>
      <c r="J1296">
        <v>1.2</v>
      </c>
      <c r="K1296" t="s">
        <v>22</v>
      </c>
      <c r="L1296" t="s">
        <v>21</v>
      </c>
      <c r="M1296" s="2">
        <v>132856.72</v>
      </c>
      <c r="N1296" s="4">
        <v>72.337153369999996</v>
      </c>
      <c r="O1296" s="5">
        <f>EnergyDemand__2_18[[#This Row],[Demand]]*EnergyDemand__2_18[[#This Row],[RRP AUD$]]</f>
        <v>9610476.9308751468</v>
      </c>
      <c r="P1296" s="57">
        <f>IF(EnergyDemand__2_18[[#This Row],[School Day]]="Y",EnergyDemand__2_18[[#This Row],[Demand]],NA())</f>
        <v>132856.72</v>
      </c>
      <c r="Q1296" s="57" t="e">
        <f>IF(EnergyDemand__2_18[[#This Row],[School Day]]="N",EnergyDemand__2_18[[#This Row],[Demand]],NA())</f>
        <v>#N/A</v>
      </c>
      <c r="R1296" s="57" t="e">
        <f>IF(EnergyDemand__2_18[[#This Row],[Holiday]]="Y",EnergyDemand__2_18[[#This Row],[Demand]],NA())</f>
        <v>#N/A</v>
      </c>
      <c r="S1296" s="57">
        <f>IF(AND( EnergyDemand__2_18[[#This Row],[Holiday]]="N", EnergyDemand__2_18[[#This Row],[Day ]] &lt;&gt; "Saturday", EnergyDemand__2_18[[#This Row],[Day ]] &lt;&gt; "Sunday"),EnergyDemand__2_18[[#This Row],[Demand]],NA())</f>
        <v>132856.72</v>
      </c>
    </row>
    <row r="1297" spans="1:19" x14ac:dyDescent="0.3">
      <c r="A1297" s="3">
        <v>43300</v>
      </c>
      <c r="B1297" s="3" t="str">
        <f t="shared" si="20"/>
        <v>Q3-2018</v>
      </c>
      <c r="C1297" t="s">
        <v>15</v>
      </c>
      <c r="D1297">
        <v>29</v>
      </c>
      <c r="E1297" t="s">
        <v>3</v>
      </c>
      <c r="F1297">
        <v>2018</v>
      </c>
      <c r="G1297">
        <v>8.6999999999999993</v>
      </c>
      <c r="H1297">
        <v>17.600000000000001</v>
      </c>
      <c r="I1297">
        <v>8.5</v>
      </c>
      <c r="J1297">
        <v>0</v>
      </c>
      <c r="K1297" t="s">
        <v>22</v>
      </c>
      <c r="L1297" t="s">
        <v>21</v>
      </c>
      <c r="M1297" s="2">
        <v>133778.44500000001</v>
      </c>
      <c r="N1297" s="4">
        <v>83.930959619999996</v>
      </c>
      <c r="O1297" s="5">
        <f>EnergyDemand__2_18[[#This Row],[Demand]]*EnergyDemand__2_18[[#This Row],[RRP AUD$]]</f>
        <v>11228153.265321391</v>
      </c>
      <c r="P1297" s="57">
        <f>IF(EnergyDemand__2_18[[#This Row],[School Day]]="Y",EnergyDemand__2_18[[#This Row],[Demand]],NA())</f>
        <v>133778.44500000001</v>
      </c>
      <c r="Q1297" s="57" t="e">
        <f>IF(EnergyDemand__2_18[[#This Row],[School Day]]="N",EnergyDemand__2_18[[#This Row],[Demand]],NA())</f>
        <v>#N/A</v>
      </c>
      <c r="R1297" s="57" t="e">
        <f>IF(EnergyDemand__2_18[[#This Row],[Holiday]]="Y",EnergyDemand__2_18[[#This Row],[Demand]],NA())</f>
        <v>#N/A</v>
      </c>
      <c r="S1297" s="57">
        <f>IF(AND( EnergyDemand__2_18[[#This Row],[Holiday]]="N", EnergyDemand__2_18[[#This Row],[Day ]] &lt;&gt; "Saturday", EnergyDemand__2_18[[#This Row],[Day ]] &lt;&gt; "Sunday"),EnergyDemand__2_18[[#This Row],[Demand]],NA())</f>
        <v>133778.44500000001</v>
      </c>
    </row>
    <row r="1298" spans="1:19" x14ac:dyDescent="0.3">
      <c r="A1298" s="3">
        <v>43301</v>
      </c>
      <c r="B1298" s="3" t="str">
        <f t="shared" si="20"/>
        <v>Q3-2018</v>
      </c>
      <c r="C1298" t="s">
        <v>15</v>
      </c>
      <c r="D1298">
        <v>29</v>
      </c>
      <c r="E1298" t="s">
        <v>4</v>
      </c>
      <c r="F1298">
        <v>2018</v>
      </c>
      <c r="G1298">
        <v>7.2</v>
      </c>
      <c r="H1298">
        <v>12.1</v>
      </c>
      <c r="I1298">
        <v>7.2</v>
      </c>
      <c r="J1298">
        <v>4.4000000000000004</v>
      </c>
      <c r="K1298" t="s">
        <v>22</v>
      </c>
      <c r="L1298" t="s">
        <v>21</v>
      </c>
      <c r="M1298" s="2">
        <v>135728.405</v>
      </c>
      <c r="N1298" s="4">
        <v>88.908711729999993</v>
      </c>
      <c r="O1298" s="5">
        <f>EnergyDemand__2_18[[#This Row],[Demand]]*EnergyDemand__2_18[[#This Row],[RRP AUD$]]</f>
        <v>12067437.63371769</v>
      </c>
      <c r="P1298" s="57">
        <f>IF(EnergyDemand__2_18[[#This Row],[School Day]]="Y",EnergyDemand__2_18[[#This Row],[Demand]],NA())</f>
        <v>135728.405</v>
      </c>
      <c r="Q1298" s="57" t="e">
        <f>IF(EnergyDemand__2_18[[#This Row],[School Day]]="N",EnergyDemand__2_18[[#This Row],[Demand]],NA())</f>
        <v>#N/A</v>
      </c>
      <c r="R1298" s="57" t="e">
        <f>IF(EnergyDemand__2_18[[#This Row],[Holiday]]="Y",EnergyDemand__2_18[[#This Row],[Demand]],NA())</f>
        <v>#N/A</v>
      </c>
      <c r="S1298" s="57">
        <f>IF(AND( EnergyDemand__2_18[[#This Row],[Holiday]]="N", EnergyDemand__2_18[[#This Row],[Day ]] &lt;&gt; "Saturday", EnergyDemand__2_18[[#This Row],[Day ]] &lt;&gt; "Sunday"),EnergyDemand__2_18[[#This Row],[Demand]],NA())</f>
        <v>135728.405</v>
      </c>
    </row>
    <row r="1299" spans="1:19" x14ac:dyDescent="0.3">
      <c r="A1299" s="3">
        <v>43302</v>
      </c>
      <c r="B1299" s="3" t="str">
        <f t="shared" si="20"/>
        <v>Q3-2018</v>
      </c>
      <c r="C1299" t="s">
        <v>15</v>
      </c>
      <c r="D1299">
        <v>29</v>
      </c>
      <c r="E1299" t="s">
        <v>5</v>
      </c>
      <c r="F1299">
        <v>2018</v>
      </c>
      <c r="G1299">
        <v>6.7</v>
      </c>
      <c r="H1299">
        <v>14</v>
      </c>
      <c r="I1299">
        <v>7.2</v>
      </c>
      <c r="J1299">
        <v>0.2</v>
      </c>
      <c r="K1299" t="s">
        <v>22</v>
      </c>
      <c r="L1299" t="s">
        <v>21</v>
      </c>
      <c r="M1299" s="2">
        <v>125928.62</v>
      </c>
      <c r="N1299" s="4">
        <v>91.699455979999996</v>
      </c>
      <c r="O1299" s="5">
        <f>EnergyDemand__2_18[[#This Row],[Demand]]*EnergyDemand__2_18[[#This Row],[RRP AUD$]]</f>
        <v>11547585.946312146</v>
      </c>
      <c r="P1299" s="57">
        <f>IF(EnergyDemand__2_18[[#This Row],[School Day]]="Y",EnergyDemand__2_18[[#This Row],[Demand]],NA())</f>
        <v>125928.62</v>
      </c>
      <c r="Q1299" s="57" t="e">
        <f>IF(EnergyDemand__2_18[[#This Row],[School Day]]="N",EnergyDemand__2_18[[#This Row],[Demand]],NA())</f>
        <v>#N/A</v>
      </c>
      <c r="R1299" s="57" t="e">
        <f>IF(EnergyDemand__2_18[[#This Row],[Holiday]]="Y",EnergyDemand__2_18[[#This Row],[Demand]],NA())</f>
        <v>#N/A</v>
      </c>
      <c r="S12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00" spans="1:19" x14ac:dyDescent="0.3">
      <c r="A1300" s="3">
        <v>43303</v>
      </c>
      <c r="B1300" s="3" t="str">
        <f t="shared" si="20"/>
        <v>Q3-2018</v>
      </c>
      <c r="C1300" t="s">
        <v>15</v>
      </c>
      <c r="D1300">
        <v>29</v>
      </c>
      <c r="E1300" t="s">
        <v>6</v>
      </c>
      <c r="F1300">
        <v>2018</v>
      </c>
      <c r="G1300">
        <v>8</v>
      </c>
      <c r="H1300">
        <v>14.8</v>
      </c>
      <c r="I1300">
        <v>10.5</v>
      </c>
      <c r="J1300">
        <v>0</v>
      </c>
      <c r="K1300" t="s">
        <v>22</v>
      </c>
      <c r="L1300" t="s">
        <v>21</v>
      </c>
      <c r="M1300" s="2">
        <v>114186.8</v>
      </c>
      <c r="N1300" s="4">
        <v>73.13566324</v>
      </c>
      <c r="O1300" s="5">
        <f>EnergyDemand__2_18[[#This Row],[Demand]]*EnergyDemand__2_18[[#This Row],[RRP AUD$]]</f>
        <v>8351127.351253232</v>
      </c>
      <c r="P1300" s="57">
        <f>IF(EnergyDemand__2_18[[#This Row],[School Day]]="Y",EnergyDemand__2_18[[#This Row],[Demand]],NA())</f>
        <v>114186.8</v>
      </c>
      <c r="Q1300" s="57" t="e">
        <f>IF(EnergyDemand__2_18[[#This Row],[School Day]]="N",EnergyDemand__2_18[[#This Row],[Demand]],NA())</f>
        <v>#N/A</v>
      </c>
      <c r="R1300" s="57" t="e">
        <f>IF(EnergyDemand__2_18[[#This Row],[Holiday]]="Y",EnergyDemand__2_18[[#This Row],[Demand]],NA())</f>
        <v>#N/A</v>
      </c>
      <c r="S13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01" spans="1:19" x14ac:dyDescent="0.3">
      <c r="A1301" s="3">
        <v>43304</v>
      </c>
      <c r="B1301" s="3" t="str">
        <f t="shared" si="20"/>
        <v>Q3-2018</v>
      </c>
      <c r="C1301" t="s">
        <v>15</v>
      </c>
      <c r="D1301">
        <v>30</v>
      </c>
      <c r="E1301" t="s">
        <v>7</v>
      </c>
      <c r="F1301">
        <v>2018</v>
      </c>
      <c r="G1301">
        <v>8.4</v>
      </c>
      <c r="H1301">
        <v>15.4</v>
      </c>
      <c r="I1301">
        <v>6.9</v>
      </c>
      <c r="J1301">
        <v>0.2</v>
      </c>
      <c r="K1301" t="s">
        <v>22</v>
      </c>
      <c r="L1301" t="s">
        <v>21</v>
      </c>
      <c r="M1301" s="2">
        <v>134664.655</v>
      </c>
      <c r="N1301" s="4">
        <v>80.355436100000006</v>
      </c>
      <c r="O1301" s="5">
        <f>EnergyDemand__2_18[[#This Row],[Demand]]*EnergyDemand__2_18[[#This Row],[RRP AUD$]]</f>
        <v>10821037.079781046</v>
      </c>
      <c r="P1301" s="57">
        <f>IF(EnergyDemand__2_18[[#This Row],[School Day]]="Y",EnergyDemand__2_18[[#This Row],[Demand]],NA())</f>
        <v>134664.655</v>
      </c>
      <c r="Q1301" s="57" t="e">
        <f>IF(EnergyDemand__2_18[[#This Row],[School Day]]="N",EnergyDemand__2_18[[#This Row],[Demand]],NA())</f>
        <v>#N/A</v>
      </c>
      <c r="R1301" s="57" t="e">
        <f>IF(EnergyDemand__2_18[[#This Row],[Holiday]]="Y",EnergyDemand__2_18[[#This Row],[Demand]],NA())</f>
        <v>#N/A</v>
      </c>
      <c r="S1301" s="57">
        <f>IF(AND( EnergyDemand__2_18[[#This Row],[Holiday]]="N", EnergyDemand__2_18[[#This Row],[Day ]] &lt;&gt; "Saturday", EnergyDemand__2_18[[#This Row],[Day ]] &lt;&gt; "Sunday"),EnergyDemand__2_18[[#This Row],[Demand]],NA())</f>
        <v>134664.655</v>
      </c>
    </row>
    <row r="1302" spans="1:19" x14ac:dyDescent="0.3">
      <c r="A1302" s="3">
        <v>43305</v>
      </c>
      <c r="B1302" s="3" t="str">
        <f t="shared" si="20"/>
        <v>Q3-2018</v>
      </c>
      <c r="C1302" t="s">
        <v>15</v>
      </c>
      <c r="D1302">
        <v>30</v>
      </c>
      <c r="E1302" t="s">
        <v>8</v>
      </c>
      <c r="F1302">
        <v>2018</v>
      </c>
      <c r="G1302">
        <v>8.6</v>
      </c>
      <c r="H1302">
        <v>15.6</v>
      </c>
      <c r="I1302">
        <v>7.1</v>
      </c>
      <c r="J1302">
        <v>0.6</v>
      </c>
      <c r="K1302" t="s">
        <v>22</v>
      </c>
      <c r="L1302" t="s">
        <v>21</v>
      </c>
      <c r="M1302" s="2">
        <v>132967.19</v>
      </c>
      <c r="N1302" s="4">
        <v>71.115294320000004</v>
      </c>
      <c r="O1302" s="5">
        <f>EnergyDemand__2_18[[#This Row],[Demand]]*EnergyDemand__2_18[[#This Row],[RRP AUD$]]</f>
        <v>9456000.8517533615</v>
      </c>
      <c r="P1302" s="57">
        <f>IF(EnergyDemand__2_18[[#This Row],[School Day]]="Y",EnergyDemand__2_18[[#This Row],[Demand]],NA())</f>
        <v>132967.19</v>
      </c>
      <c r="Q1302" s="57" t="e">
        <f>IF(EnergyDemand__2_18[[#This Row],[School Day]]="N",EnergyDemand__2_18[[#This Row],[Demand]],NA())</f>
        <v>#N/A</v>
      </c>
      <c r="R1302" s="57" t="e">
        <f>IF(EnergyDemand__2_18[[#This Row],[Holiday]]="Y",EnergyDemand__2_18[[#This Row],[Demand]],NA())</f>
        <v>#N/A</v>
      </c>
      <c r="S1302" s="57">
        <f>IF(AND( EnergyDemand__2_18[[#This Row],[Holiday]]="N", EnergyDemand__2_18[[#This Row],[Day ]] &lt;&gt; "Saturday", EnergyDemand__2_18[[#This Row],[Day ]] &lt;&gt; "Sunday"),EnergyDemand__2_18[[#This Row],[Demand]],NA())</f>
        <v>132967.19</v>
      </c>
    </row>
    <row r="1303" spans="1:19" x14ac:dyDescent="0.3">
      <c r="A1303" s="3">
        <v>43306</v>
      </c>
      <c r="B1303" s="3" t="str">
        <f t="shared" si="20"/>
        <v>Q3-2018</v>
      </c>
      <c r="C1303" t="s">
        <v>15</v>
      </c>
      <c r="D1303">
        <v>30</v>
      </c>
      <c r="E1303" t="s">
        <v>9</v>
      </c>
      <c r="F1303">
        <v>2018</v>
      </c>
      <c r="G1303">
        <v>8.3000000000000007</v>
      </c>
      <c r="H1303">
        <v>15.7</v>
      </c>
      <c r="I1303">
        <v>9.3000000000000007</v>
      </c>
      <c r="J1303">
        <v>6.2</v>
      </c>
      <c r="K1303" t="s">
        <v>22</v>
      </c>
      <c r="L1303" t="s">
        <v>21</v>
      </c>
      <c r="M1303" s="2">
        <v>135308.29500000001</v>
      </c>
      <c r="N1303" s="4">
        <v>76.472503250000003</v>
      </c>
      <c r="O1303" s="5">
        <f>EnergyDemand__2_18[[#This Row],[Demand]]*EnergyDemand__2_18[[#This Row],[RRP AUD$]]</f>
        <v>10347364.029139461</v>
      </c>
      <c r="P1303" s="57">
        <f>IF(EnergyDemand__2_18[[#This Row],[School Day]]="Y",EnergyDemand__2_18[[#This Row],[Demand]],NA())</f>
        <v>135308.29500000001</v>
      </c>
      <c r="Q1303" s="57" t="e">
        <f>IF(EnergyDemand__2_18[[#This Row],[School Day]]="N",EnergyDemand__2_18[[#This Row],[Demand]],NA())</f>
        <v>#N/A</v>
      </c>
      <c r="R1303" s="57" t="e">
        <f>IF(EnergyDemand__2_18[[#This Row],[Holiday]]="Y",EnergyDemand__2_18[[#This Row],[Demand]],NA())</f>
        <v>#N/A</v>
      </c>
      <c r="S1303" s="57">
        <f>IF(AND( EnergyDemand__2_18[[#This Row],[Holiday]]="N", EnergyDemand__2_18[[#This Row],[Day ]] &lt;&gt; "Saturday", EnergyDemand__2_18[[#This Row],[Day ]] &lt;&gt; "Sunday"),EnergyDemand__2_18[[#This Row],[Demand]],NA())</f>
        <v>135308.29500000001</v>
      </c>
    </row>
    <row r="1304" spans="1:19" x14ac:dyDescent="0.3">
      <c r="A1304" s="3">
        <v>43307</v>
      </c>
      <c r="B1304" s="3" t="str">
        <f t="shared" si="20"/>
        <v>Q3-2018</v>
      </c>
      <c r="C1304" t="s">
        <v>15</v>
      </c>
      <c r="D1304">
        <v>30</v>
      </c>
      <c r="E1304" t="s">
        <v>3</v>
      </c>
      <c r="F1304">
        <v>2018</v>
      </c>
      <c r="G1304">
        <v>7.7</v>
      </c>
      <c r="H1304">
        <v>15.1</v>
      </c>
      <c r="I1304">
        <v>8.9</v>
      </c>
      <c r="J1304">
        <v>0</v>
      </c>
      <c r="K1304" t="s">
        <v>22</v>
      </c>
      <c r="L1304" t="s">
        <v>21</v>
      </c>
      <c r="M1304" s="2">
        <v>137634.125</v>
      </c>
      <c r="N1304" s="4">
        <v>86.406594089999999</v>
      </c>
      <c r="O1304" s="5">
        <f>EnergyDemand__2_18[[#This Row],[Demand]]*EnergyDemand__2_18[[#This Row],[RRP AUD$]]</f>
        <v>11892495.971807322</v>
      </c>
      <c r="P1304" s="57">
        <f>IF(EnergyDemand__2_18[[#This Row],[School Day]]="Y",EnergyDemand__2_18[[#This Row],[Demand]],NA())</f>
        <v>137634.125</v>
      </c>
      <c r="Q1304" s="57" t="e">
        <f>IF(EnergyDemand__2_18[[#This Row],[School Day]]="N",EnergyDemand__2_18[[#This Row],[Demand]],NA())</f>
        <v>#N/A</v>
      </c>
      <c r="R1304" s="57" t="e">
        <f>IF(EnergyDemand__2_18[[#This Row],[Holiday]]="Y",EnergyDemand__2_18[[#This Row],[Demand]],NA())</f>
        <v>#N/A</v>
      </c>
      <c r="S1304" s="57">
        <f>IF(AND( EnergyDemand__2_18[[#This Row],[Holiday]]="N", EnergyDemand__2_18[[#This Row],[Day ]] &lt;&gt; "Saturday", EnergyDemand__2_18[[#This Row],[Day ]] &lt;&gt; "Sunday"),EnergyDemand__2_18[[#This Row],[Demand]],NA())</f>
        <v>137634.125</v>
      </c>
    </row>
    <row r="1305" spans="1:19" x14ac:dyDescent="0.3">
      <c r="A1305" s="3">
        <v>43308</v>
      </c>
      <c r="B1305" s="3" t="str">
        <f t="shared" si="20"/>
        <v>Q3-2018</v>
      </c>
      <c r="C1305" t="s">
        <v>15</v>
      </c>
      <c r="D1305">
        <v>30</v>
      </c>
      <c r="E1305" t="s">
        <v>4</v>
      </c>
      <c r="F1305">
        <v>2018</v>
      </c>
      <c r="G1305">
        <v>9.1999999999999993</v>
      </c>
      <c r="H1305">
        <v>19.5</v>
      </c>
      <c r="I1305">
        <v>10.3</v>
      </c>
      <c r="J1305">
        <v>0</v>
      </c>
      <c r="K1305" t="s">
        <v>22</v>
      </c>
      <c r="L1305" t="s">
        <v>21</v>
      </c>
      <c r="M1305" s="2">
        <v>130119.5</v>
      </c>
      <c r="N1305" s="4">
        <v>71.869816619999995</v>
      </c>
      <c r="O1305" s="5">
        <f>EnergyDemand__2_18[[#This Row],[Demand]]*EnergyDemand__2_18[[#This Row],[RRP AUD$]]</f>
        <v>9351664.6036860887</v>
      </c>
      <c r="P1305" s="57">
        <f>IF(EnergyDemand__2_18[[#This Row],[School Day]]="Y",EnergyDemand__2_18[[#This Row],[Demand]],NA())</f>
        <v>130119.5</v>
      </c>
      <c r="Q1305" s="57" t="e">
        <f>IF(EnergyDemand__2_18[[#This Row],[School Day]]="N",EnergyDemand__2_18[[#This Row],[Demand]],NA())</f>
        <v>#N/A</v>
      </c>
      <c r="R1305" s="57" t="e">
        <f>IF(EnergyDemand__2_18[[#This Row],[Holiday]]="Y",EnergyDemand__2_18[[#This Row],[Demand]],NA())</f>
        <v>#N/A</v>
      </c>
      <c r="S1305" s="57">
        <f>IF(AND( EnergyDemand__2_18[[#This Row],[Holiday]]="N", EnergyDemand__2_18[[#This Row],[Day ]] &lt;&gt; "Saturday", EnergyDemand__2_18[[#This Row],[Day ]] &lt;&gt; "Sunday"),EnergyDemand__2_18[[#This Row],[Demand]],NA())</f>
        <v>130119.5</v>
      </c>
    </row>
    <row r="1306" spans="1:19" x14ac:dyDescent="0.3">
      <c r="A1306" s="3">
        <v>43309</v>
      </c>
      <c r="B1306" s="3" t="str">
        <f t="shared" si="20"/>
        <v>Q3-2018</v>
      </c>
      <c r="C1306" t="s">
        <v>15</v>
      </c>
      <c r="D1306">
        <v>30</v>
      </c>
      <c r="E1306" t="s">
        <v>5</v>
      </c>
      <c r="F1306">
        <v>2018</v>
      </c>
      <c r="G1306">
        <v>8.4</v>
      </c>
      <c r="H1306">
        <v>18.600000000000001</v>
      </c>
      <c r="I1306">
        <v>9.3000000000000007</v>
      </c>
      <c r="J1306">
        <v>0</v>
      </c>
      <c r="K1306" t="s">
        <v>22</v>
      </c>
      <c r="L1306" t="s">
        <v>21</v>
      </c>
      <c r="M1306" s="2">
        <v>116942.94</v>
      </c>
      <c r="N1306" s="4">
        <v>57.98204775</v>
      </c>
      <c r="O1306" s="5">
        <f>EnergyDemand__2_18[[#This Row],[Demand]]*EnergyDemand__2_18[[#This Row],[RRP AUD$]]</f>
        <v>6780591.1311053848</v>
      </c>
      <c r="P1306" s="57">
        <f>IF(EnergyDemand__2_18[[#This Row],[School Day]]="Y",EnergyDemand__2_18[[#This Row],[Demand]],NA())</f>
        <v>116942.94</v>
      </c>
      <c r="Q1306" s="57" t="e">
        <f>IF(EnergyDemand__2_18[[#This Row],[School Day]]="N",EnergyDemand__2_18[[#This Row],[Demand]],NA())</f>
        <v>#N/A</v>
      </c>
      <c r="R1306" s="57" t="e">
        <f>IF(EnergyDemand__2_18[[#This Row],[Holiday]]="Y",EnergyDemand__2_18[[#This Row],[Demand]],NA())</f>
        <v>#N/A</v>
      </c>
      <c r="S13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07" spans="1:19" x14ac:dyDescent="0.3">
      <c r="A1307" s="3">
        <v>43310</v>
      </c>
      <c r="B1307" s="3" t="str">
        <f t="shared" si="20"/>
        <v>Q3-2018</v>
      </c>
      <c r="C1307" t="s">
        <v>15</v>
      </c>
      <c r="D1307">
        <v>30</v>
      </c>
      <c r="E1307" t="s">
        <v>6</v>
      </c>
      <c r="F1307">
        <v>2018</v>
      </c>
      <c r="G1307">
        <v>10.8</v>
      </c>
      <c r="H1307">
        <v>14.6</v>
      </c>
      <c r="I1307">
        <v>10</v>
      </c>
      <c r="J1307">
        <v>2</v>
      </c>
      <c r="K1307" t="s">
        <v>22</v>
      </c>
      <c r="L1307" t="s">
        <v>21</v>
      </c>
      <c r="M1307" s="2">
        <v>111555</v>
      </c>
      <c r="N1307" s="4">
        <v>29.414282669999999</v>
      </c>
      <c r="O1307" s="5">
        <f>EnergyDemand__2_18[[#This Row],[Demand]]*EnergyDemand__2_18[[#This Row],[RRP AUD$]]</f>
        <v>3281310.30325185</v>
      </c>
      <c r="P1307" s="57">
        <f>IF(EnergyDemand__2_18[[#This Row],[School Day]]="Y",EnergyDemand__2_18[[#This Row],[Demand]],NA())</f>
        <v>111555</v>
      </c>
      <c r="Q1307" s="57" t="e">
        <f>IF(EnergyDemand__2_18[[#This Row],[School Day]]="N",EnergyDemand__2_18[[#This Row],[Demand]],NA())</f>
        <v>#N/A</v>
      </c>
      <c r="R1307" s="57" t="e">
        <f>IF(EnergyDemand__2_18[[#This Row],[Holiday]]="Y",EnergyDemand__2_18[[#This Row],[Demand]],NA())</f>
        <v>#N/A</v>
      </c>
      <c r="S13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08" spans="1:19" x14ac:dyDescent="0.3">
      <c r="A1308" s="3">
        <v>43311</v>
      </c>
      <c r="B1308" s="3" t="str">
        <f t="shared" si="20"/>
        <v>Q3-2018</v>
      </c>
      <c r="C1308" t="s">
        <v>15</v>
      </c>
      <c r="D1308">
        <v>31</v>
      </c>
      <c r="E1308" t="s">
        <v>7</v>
      </c>
      <c r="F1308">
        <v>2018</v>
      </c>
      <c r="G1308">
        <v>8.1999999999999993</v>
      </c>
      <c r="H1308">
        <v>12.6</v>
      </c>
      <c r="I1308">
        <v>7.3</v>
      </c>
      <c r="J1308">
        <v>0.4</v>
      </c>
      <c r="K1308" t="s">
        <v>22</v>
      </c>
      <c r="L1308" t="s">
        <v>21</v>
      </c>
      <c r="M1308" s="2">
        <v>135422.13500000001</v>
      </c>
      <c r="N1308" s="4">
        <v>60.040308160000002</v>
      </c>
      <c r="O1308" s="5">
        <f>EnergyDemand__2_18[[#This Row],[Demand]]*EnergyDemand__2_18[[#This Row],[RRP AUD$]]</f>
        <v>8130786.7170851221</v>
      </c>
      <c r="P1308" s="57">
        <f>IF(EnergyDemand__2_18[[#This Row],[School Day]]="Y",EnergyDemand__2_18[[#This Row],[Demand]],NA())</f>
        <v>135422.13500000001</v>
      </c>
      <c r="Q1308" s="57" t="e">
        <f>IF(EnergyDemand__2_18[[#This Row],[School Day]]="N",EnergyDemand__2_18[[#This Row],[Demand]],NA())</f>
        <v>#N/A</v>
      </c>
      <c r="R1308" s="57" t="e">
        <f>IF(EnergyDemand__2_18[[#This Row],[Holiday]]="Y",EnergyDemand__2_18[[#This Row],[Demand]],NA())</f>
        <v>#N/A</v>
      </c>
      <c r="S1308" s="57">
        <f>IF(AND( EnergyDemand__2_18[[#This Row],[Holiday]]="N", EnergyDemand__2_18[[#This Row],[Day ]] &lt;&gt; "Saturday", EnergyDemand__2_18[[#This Row],[Day ]] &lt;&gt; "Sunday"),EnergyDemand__2_18[[#This Row],[Demand]],NA())</f>
        <v>135422.13500000001</v>
      </c>
    </row>
    <row r="1309" spans="1:19" x14ac:dyDescent="0.3">
      <c r="A1309" s="3">
        <v>43312</v>
      </c>
      <c r="B1309" s="3" t="str">
        <f t="shared" si="20"/>
        <v>Q3-2018</v>
      </c>
      <c r="C1309" t="s">
        <v>15</v>
      </c>
      <c r="D1309">
        <v>31</v>
      </c>
      <c r="E1309" t="s">
        <v>8</v>
      </c>
      <c r="F1309">
        <v>2018</v>
      </c>
      <c r="G1309">
        <v>8.3000000000000007</v>
      </c>
      <c r="H1309">
        <v>16.2</v>
      </c>
      <c r="I1309">
        <v>10.199999999999999</v>
      </c>
      <c r="J1309">
        <v>0</v>
      </c>
      <c r="K1309" t="s">
        <v>22</v>
      </c>
      <c r="L1309" t="s">
        <v>21</v>
      </c>
      <c r="M1309" s="2">
        <v>129519.995</v>
      </c>
      <c r="N1309" s="4">
        <v>60.905552239999999</v>
      </c>
      <c r="O1309" s="5">
        <f>EnergyDemand__2_18[[#This Row],[Demand]]*EnergyDemand__2_18[[#This Row],[RRP AUD$]]</f>
        <v>7888486.8215970388</v>
      </c>
      <c r="P1309" s="57">
        <f>IF(EnergyDemand__2_18[[#This Row],[School Day]]="Y",EnergyDemand__2_18[[#This Row],[Demand]],NA())</f>
        <v>129519.995</v>
      </c>
      <c r="Q1309" s="57" t="e">
        <f>IF(EnergyDemand__2_18[[#This Row],[School Day]]="N",EnergyDemand__2_18[[#This Row],[Demand]],NA())</f>
        <v>#N/A</v>
      </c>
      <c r="R1309" s="57" t="e">
        <f>IF(EnergyDemand__2_18[[#This Row],[Holiday]]="Y",EnergyDemand__2_18[[#This Row],[Demand]],NA())</f>
        <v>#N/A</v>
      </c>
      <c r="S1309" s="57">
        <f>IF(AND( EnergyDemand__2_18[[#This Row],[Holiday]]="N", EnergyDemand__2_18[[#This Row],[Day ]] &lt;&gt; "Saturday", EnergyDemand__2_18[[#This Row],[Day ]] &lt;&gt; "Sunday"),EnergyDemand__2_18[[#This Row],[Demand]],NA())</f>
        <v>129519.995</v>
      </c>
    </row>
    <row r="1310" spans="1:19" x14ac:dyDescent="0.3">
      <c r="A1310" s="3">
        <v>43313</v>
      </c>
      <c r="B1310" s="3" t="str">
        <f t="shared" si="20"/>
        <v>Q3-2018</v>
      </c>
      <c r="C1310" t="s">
        <v>16</v>
      </c>
      <c r="D1310">
        <v>31</v>
      </c>
      <c r="E1310" t="s">
        <v>9</v>
      </c>
      <c r="F1310">
        <v>2018</v>
      </c>
      <c r="G1310">
        <v>9.9</v>
      </c>
      <c r="H1310">
        <v>14.8</v>
      </c>
      <c r="I1310">
        <v>11.4</v>
      </c>
      <c r="J1310">
        <v>1.6</v>
      </c>
      <c r="K1310" t="s">
        <v>22</v>
      </c>
      <c r="L1310" t="s">
        <v>21</v>
      </c>
      <c r="M1310" s="2">
        <v>134004.96</v>
      </c>
      <c r="N1310" s="4">
        <v>78.761641850000004</v>
      </c>
      <c r="O1310" s="5">
        <f>EnergyDemand__2_18[[#This Row],[Demand]]*EnergyDemand__2_18[[#This Row],[RRP AUD$]]</f>
        <v>10554450.665643577</v>
      </c>
      <c r="P1310" s="57">
        <f>IF(EnergyDemand__2_18[[#This Row],[School Day]]="Y",EnergyDemand__2_18[[#This Row],[Demand]],NA())</f>
        <v>134004.96</v>
      </c>
      <c r="Q1310" s="57" t="e">
        <f>IF(EnergyDemand__2_18[[#This Row],[School Day]]="N",EnergyDemand__2_18[[#This Row],[Demand]],NA())</f>
        <v>#N/A</v>
      </c>
      <c r="R1310" s="57" t="e">
        <f>IF(EnergyDemand__2_18[[#This Row],[Holiday]]="Y",EnergyDemand__2_18[[#This Row],[Demand]],NA())</f>
        <v>#N/A</v>
      </c>
      <c r="S1310" s="57">
        <f>IF(AND( EnergyDemand__2_18[[#This Row],[Holiday]]="N", EnergyDemand__2_18[[#This Row],[Day ]] &lt;&gt; "Saturday", EnergyDemand__2_18[[#This Row],[Day ]] &lt;&gt; "Sunday"),EnergyDemand__2_18[[#This Row],[Demand]],NA())</f>
        <v>134004.96</v>
      </c>
    </row>
    <row r="1311" spans="1:19" x14ac:dyDescent="0.3">
      <c r="A1311" s="3">
        <v>43314</v>
      </c>
      <c r="B1311" s="3" t="str">
        <f t="shared" si="20"/>
        <v>Q3-2018</v>
      </c>
      <c r="C1311" t="s">
        <v>16</v>
      </c>
      <c r="D1311">
        <v>31</v>
      </c>
      <c r="E1311" t="s">
        <v>3</v>
      </c>
      <c r="F1311">
        <v>2018</v>
      </c>
      <c r="G1311">
        <v>4.9000000000000004</v>
      </c>
      <c r="H1311">
        <v>16.100000000000001</v>
      </c>
      <c r="I1311">
        <v>11.7</v>
      </c>
      <c r="J1311">
        <v>0</v>
      </c>
      <c r="K1311" t="s">
        <v>22</v>
      </c>
      <c r="L1311" t="s">
        <v>21</v>
      </c>
      <c r="M1311" s="2">
        <v>129025</v>
      </c>
      <c r="N1311" s="4">
        <v>68.077372269999998</v>
      </c>
      <c r="O1311" s="5">
        <f>EnergyDemand__2_18[[#This Row],[Demand]]*EnergyDemand__2_18[[#This Row],[RRP AUD$]]</f>
        <v>8783682.9571367502</v>
      </c>
      <c r="P1311" s="57">
        <f>IF(EnergyDemand__2_18[[#This Row],[School Day]]="Y",EnergyDemand__2_18[[#This Row],[Demand]],NA())</f>
        <v>129025</v>
      </c>
      <c r="Q1311" s="57" t="e">
        <f>IF(EnergyDemand__2_18[[#This Row],[School Day]]="N",EnergyDemand__2_18[[#This Row],[Demand]],NA())</f>
        <v>#N/A</v>
      </c>
      <c r="R1311" s="57" t="e">
        <f>IF(EnergyDemand__2_18[[#This Row],[Holiday]]="Y",EnergyDemand__2_18[[#This Row],[Demand]],NA())</f>
        <v>#N/A</v>
      </c>
      <c r="S1311" s="57">
        <f>IF(AND( EnergyDemand__2_18[[#This Row],[Holiday]]="N", EnergyDemand__2_18[[#This Row],[Day ]] &lt;&gt; "Saturday", EnergyDemand__2_18[[#This Row],[Day ]] &lt;&gt; "Sunday"),EnergyDemand__2_18[[#This Row],[Demand]],NA())</f>
        <v>129025</v>
      </c>
    </row>
    <row r="1312" spans="1:19" x14ac:dyDescent="0.3">
      <c r="A1312" s="3">
        <v>43315</v>
      </c>
      <c r="B1312" s="3" t="str">
        <f t="shared" si="20"/>
        <v>Q3-2018</v>
      </c>
      <c r="C1312" t="s">
        <v>16</v>
      </c>
      <c r="D1312">
        <v>31</v>
      </c>
      <c r="E1312" t="s">
        <v>4</v>
      </c>
      <c r="F1312">
        <v>2018</v>
      </c>
      <c r="G1312">
        <v>7.8</v>
      </c>
      <c r="H1312">
        <v>18.399999999999999</v>
      </c>
      <c r="I1312">
        <v>6.3</v>
      </c>
      <c r="J1312">
        <v>0</v>
      </c>
      <c r="K1312" t="s">
        <v>22</v>
      </c>
      <c r="L1312" t="s">
        <v>21</v>
      </c>
      <c r="M1312" s="2">
        <v>129740.315</v>
      </c>
      <c r="N1312" s="4">
        <v>79.407081439999999</v>
      </c>
      <c r="O1312" s="5">
        <f>EnergyDemand__2_18[[#This Row],[Demand]]*EnergyDemand__2_18[[#This Row],[RRP AUD$]]</f>
        <v>10302299.759256253</v>
      </c>
      <c r="P1312" s="57">
        <f>IF(EnergyDemand__2_18[[#This Row],[School Day]]="Y",EnergyDemand__2_18[[#This Row],[Demand]],NA())</f>
        <v>129740.315</v>
      </c>
      <c r="Q1312" s="57" t="e">
        <f>IF(EnergyDemand__2_18[[#This Row],[School Day]]="N",EnergyDemand__2_18[[#This Row],[Demand]],NA())</f>
        <v>#N/A</v>
      </c>
      <c r="R1312" s="57" t="e">
        <f>IF(EnergyDemand__2_18[[#This Row],[Holiday]]="Y",EnergyDemand__2_18[[#This Row],[Demand]],NA())</f>
        <v>#N/A</v>
      </c>
      <c r="S1312" s="57">
        <f>IF(AND( EnergyDemand__2_18[[#This Row],[Holiday]]="N", EnergyDemand__2_18[[#This Row],[Day ]] &lt;&gt; "Saturday", EnergyDemand__2_18[[#This Row],[Day ]] &lt;&gt; "Sunday"),EnergyDemand__2_18[[#This Row],[Demand]],NA())</f>
        <v>129740.315</v>
      </c>
    </row>
    <row r="1313" spans="1:19" x14ac:dyDescent="0.3">
      <c r="A1313" s="3">
        <v>43316</v>
      </c>
      <c r="B1313" s="3" t="str">
        <f t="shared" si="20"/>
        <v>Q3-2018</v>
      </c>
      <c r="C1313" t="s">
        <v>16</v>
      </c>
      <c r="D1313">
        <v>31</v>
      </c>
      <c r="E1313" t="s">
        <v>5</v>
      </c>
      <c r="F1313">
        <v>2018</v>
      </c>
      <c r="G1313">
        <v>8</v>
      </c>
      <c r="H1313">
        <v>15.3</v>
      </c>
      <c r="I1313">
        <v>8.6999999999999993</v>
      </c>
      <c r="J1313">
        <v>1.6</v>
      </c>
      <c r="K1313" t="s">
        <v>22</v>
      </c>
      <c r="L1313" t="s">
        <v>21</v>
      </c>
      <c r="M1313" s="2">
        <v>116238.175</v>
      </c>
      <c r="N1313" s="4">
        <v>44.889044869999999</v>
      </c>
      <c r="O1313" s="5">
        <f>EnergyDemand__2_18[[#This Row],[Demand]]*EnergyDemand__2_18[[#This Row],[RRP AUD$]]</f>
        <v>5217820.6531819124</v>
      </c>
      <c r="P1313" s="57">
        <f>IF(EnergyDemand__2_18[[#This Row],[School Day]]="Y",EnergyDemand__2_18[[#This Row],[Demand]],NA())</f>
        <v>116238.175</v>
      </c>
      <c r="Q1313" s="57" t="e">
        <f>IF(EnergyDemand__2_18[[#This Row],[School Day]]="N",EnergyDemand__2_18[[#This Row],[Demand]],NA())</f>
        <v>#N/A</v>
      </c>
      <c r="R1313" s="57" t="e">
        <f>IF(EnergyDemand__2_18[[#This Row],[Holiday]]="Y",EnergyDemand__2_18[[#This Row],[Demand]],NA())</f>
        <v>#N/A</v>
      </c>
      <c r="S13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14" spans="1:19" x14ac:dyDescent="0.3">
      <c r="A1314" s="3">
        <v>43317</v>
      </c>
      <c r="B1314" s="3" t="str">
        <f t="shared" si="20"/>
        <v>Q3-2018</v>
      </c>
      <c r="C1314" t="s">
        <v>16</v>
      </c>
      <c r="D1314">
        <v>31</v>
      </c>
      <c r="E1314" t="s">
        <v>6</v>
      </c>
      <c r="F1314">
        <v>2018</v>
      </c>
      <c r="G1314">
        <v>10.6</v>
      </c>
      <c r="H1314">
        <v>17.600000000000001</v>
      </c>
      <c r="I1314">
        <v>11.2</v>
      </c>
      <c r="J1314">
        <v>0</v>
      </c>
      <c r="K1314" t="s">
        <v>22</v>
      </c>
      <c r="L1314" t="s">
        <v>21</v>
      </c>
      <c r="M1314" s="2">
        <v>104912.38</v>
      </c>
      <c r="N1314" s="4">
        <v>37.44398417</v>
      </c>
      <c r="O1314" s="5">
        <f>EnergyDemand__2_18[[#This Row],[Demand]]*EnergyDemand__2_18[[#This Row],[RRP AUD$]]</f>
        <v>3928337.4959570249</v>
      </c>
      <c r="P1314" s="57">
        <f>IF(EnergyDemand__2_18[[#This Row],[School Day]]="Y",EnergyDemand__2_18[[#This Row],[Demand]],NA())</f>
        <v>104912.38</v>
      </c>
      <c r="Q1314" s="57" t="e">
        <f>IF(EnergyDemand__2_18[[#This Row],[School Day]]="N",EnergyDemand__2_18[[#This Row],[Demand]],NA())</f>
        <v>#N/A</v>
      </c>
      <c r="R1314" s="57" t="e">
        <f>IF(EnergyDemand__2_18[[#This Row],[Holiday]]="Y",EnergyDemand__2_18[[#This Row],[Demand]],NA())</f>
        <v>#N/A</v>
      </c>
      <c r="S13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15" spans="1:19" x14ac:dyDescent="0.3">
      <c r="A1315" s="3">
        <v>43318</v>
      </c>
      <c r="B1315" s="3" t="str">
        <f t="shared" si="20"/>
        <v>Q3-2018</v>
      </c>
      <c r="C1315" t="s">
        <v>16</v>
      </c>
      <c r="D1315">
        <v>32</v>
      </c>
      <c r="E1315" t="s">
        <v>7</v>
      </c>
      <c r="F1315">
        <v>2018</v>
      </c>
      <c r="G1315">
        <v>9.4</v>
      </c>
      <c r="H1315">
        <v>13.8</v>
      </c>
      <c r="I1315">
        <v>8.5</v>
      </c>
      <c r="J1315">
        <v>0</v>
      </c>
      <c r="K1315" t="s">
        <v>22</v>
      </c>
      <c r="L1315" t="s">
        <v>21</v>
      </c>
      <c r="M1315" s="2">
        <v>127198.78</v>
      </c>
      <c r="N1315" s="4">
        <v>83.712090750000002</v>
      </c>
      <c r="O1315" s="5">
        <f>EnergyDemand__2_18[[#This Row],[Demand]]*EnergyDemand__2_18[[#This Row],[RRP AUD$]]</f>
        <v>10648075.814649286</v>
      </c>
      <c r="P1315" s="57">
        <f>IF(EnergyDemand__2_18[[#This Row],[School Day]]="Y",EnergyDemand__2_18[[#This Row],[Demand]],NA())</f>
        <v>127198.78</v>
      </c>
      <c r="Q1315" s="57" t="e">
        <f>IF(EnergyDemand__2_18[[#This Row],[School Day]]="N",EnergyDemand__2_18[[#This Row],[Demand]],NA())</f>
        <v>#N/A</v>
      </c>
      <c r="R1315" s="57" t="e">
        <f>IF(EnergyDemand__2_18[[#This Row],[Holiday]]="Y",EnergyDemand__2_18[[#This Row],[Demand]],NA())</f>
        <v>#N/A</v>
      </c>
      <c r="S1315" s="57">
        <f>IF(AND( EnergyDemand__2_18[[#This Row],[Holiday]]="N", EnergyDemand__2_18[[#This Row],[Day ]] &lt;&gt; "Saturday", EnergyDemand__2_18[[#This Row],[Day ]] &lt;&gt; "Sunday"),EnergyDemand__2_18[[#This Row],[Demand]],NA())</f>
        <v>127198.78</v>
      </c>
    </row>
    <row r="1316" spans="1:19" x14ac:dyDescent="0.3">
      <c r="A1316" s="3">
        <v>43319</v>
      </c>
      <c r="B1316" s="3" t="str">
        <f t="shared" si="20"/>
        <v>Q3-2018</v>
      </c>
      <c r="C1316" t="s">
        <v>16</v>
      </c>
      <c r="D1316">
        <v>32</v>
      </c>
      <c r="E1316" t="s">
        <v>8</v>
      </c>
      <c r="F1316">
        <v>2018</v>
      </c>
      <c r="G1316">
        <v>7.3</v>
      </c>
      <c r="H1316">
        <v>14.8</v>
      </c>
      <c r="I1316">
        <v>9.6</v>
      </c>
      <c r="J1316">
        <v>0</v>
      </c>
      <c r="K1316" t="s">
        <v>22</v>
      </c>
      <c r="L1316" t="s">
        <v>21</v>
      </c>
      <c r="M1316" s="2">
        <v>131851.01500000001</v>
      </c>
      <c r="N1316" s="4">
        <v>75.541241439999993</v>
      </c>
      <c r="O1316" s="5">
        <f>EnergyDemand__2_18[[#This Row],[Demand]]*EnergyDemand__2_18[[#This Row],[RRP AUD$]]</f>
        <v>9960189.3582240622</v>
      </c>
      <c r="P1316" s="57">
        <f>IF(EnergyDemand__2_18[[#This Row],[School Day]]="Y",EnergyDemand__2_18[[#This Row],[Demand]],NA())</f>
        <v>131851.01500000001</v>
      </c>
      <c r="Q1316" s="57" t="e">
        <f>IF(EnergyDemand__2_18[[#This Row],[School Day]]="N",EnergyDemand__2_18[[#This Row],[Demand]],NA())</f>
        <v>#N/A</v>
      </c>
      <c r="R1316" s="57" t="e">
        <f>IF(EnergyDemand__2_18[[#This Row],[Holiday]]="Y",EnergyDemand__2_18[[#This Row],[Demand]],NA())</f>
        <v>#N/A</v>
      </c>
      <c r="S1316" s="57">
        <f>IF(AND( EnergyDemand__2_18[[#This Row],[Holiday]]="N", EnergyDemand__2_18[[#This Row],[Day ]] &lt;&gt; "Saturday", EnergyDemand__2_18[[#This Row],[Day ]] &lt;&gt; "Sunday"),EnergyDemand__2_18[[#This Row],[Demand]],NA())</f>
        <v>131851.01500000001</v>
      </c>
    </row>
    <row r="1317" spans="1:19" x14ac:dyDescent="0.3">
      <c r="A1317" s="3">
        <v>43320</v>
      </c>
      <c r="B1317" s="3" t="str">
        <f t="shared" si="20"/>
        <v>Q3-2018</v>
      </c>
      <c r="C1317" t="s">
        <v>16</v>
      </c>
      <c r="D1317">
        <v>32</v>
      </c>
      <c r="E1317" t="s">
        <v>9</v>
      </c>
      <c r="F1317">
        <v>2018</v>
      </c>
      <c r="G1317">
        <v>9.6</v>
      </c>
      <c r="H1317">
        <v>16</v>
      </c>
      <c r="I1317">
        <v>7.2</v>
      </c>
      <c r="J1317">
        <v>1</v>
      </c>
      <c r="K1317" t="s">
        <v>22</v>
      </c>
      <c r="L1317" t="s">
        <v>21</v>
      </c>
      <c r="M1317" s="2">
        <v>131939.5</v>
      </c>
      <c r="N1317" s="4">
        <v>89.686836400000004</v>
      </c>
      <c r="O1317" s="5">
        <f>EnergyDemand__2_18[[#This Row],[Demand]]*EnergyDemand__2_18[[#This Row],[RRP AUD$]]</f>
        <v>11833236.3511978</v>
      </c>
      <c r="P1317" s="57">
        <f>IF(EnergyDemand__2_18[[#This Row],[School Day]]="Y",EnergyDemand__2_18[[#This Row],[Demand]],NA())</f>
        <v>131939.5</v>
      </c>
      <c r="Q1317" s="57" t="e">
        <f>IF(EnergyDemand__2_18[[#This Row],[School Day]]="N",EnergyDemand__2_18[[#This Row],[Demand]],NA())</f>
        <v>#N/A</v>
      </c>
      <c r="R1317" s="57" t="e">
        <f>IF(EnergyDemand__2_18[[#This Row],[Holiday]]="Y",EnergyDemand__2_18[[#This Row],[Demand]],NA())</f>
        <v>#N/A</v>
      </c>
      <c r="S1317" s="57">
        <f>IF(AND( EnergyDemand__2_18[[#This Row],[Holiday]]="N", EnergyDemand__2_18[[#This Row],[Day ]] &lt;&gt; "Saturday", EnergyDemand__2_18[[#This Row],[Day ]] &lt;&gt; "Sunday"),EnergyDemand__2_18[[#This Row],[Demand]],NA())</f>
        <v>131939.5</v>
      </c>
    </row>
    <row r="1318" spans="1:19" x14ac:dyDescent="0.3">
      <c r="A1318" s="3">
        <v>43321</v>
      </c>
      <c r="B1318" s="3" t="str">
        <f t="shared" si="20"/>
        <v>Q3-2018</v>
      </c>
      <c r="C1318" t="s">
        <v>16</v>
      </c>
      <c r="D1318">
        <v>32</v>
      </c>
      <c r="E1318" t="s">
        <v>3</v>
      </c>
      <c r="F1318">
        <v>2018</v>
      </c>
      <c r="G1318">
        <v>5.6</v>
      </c>
      <c r="H1318">
        <v>15.4</v>
      </c>
      <c r="I1318">
        <v>8.6</v>
      </c>
      <c r="J1318">
        <v>2.2000000000000002</v>
      </c>
      <c r="K1318" t="s">
        <v>22</v>
      </c>
      <c r="L1318" t="s">
        <v>21</v>
      </c>
      <c r="M1318" s="2">
        <v>135670.99</v>
      </c>
      <c r="N1318" s="4">
        <v>82.760846979999997</v>
      </c>
      <c r="O1318" s="5">
        <f>EnergyDemand__2_18[[#This Row],[Demand]]*EnergyDemand__2_18[[#This Row],[RRP AUD$]]</f>
        <v>11228246.043015109</v>
      </c>
      <c r="P1318" s="57">
        <f>IF(EnergyDemand__2_18[[#This Row],[School Day]]="Y",EnergyDemand__2_18[[#This Row],[Demand]],NA())</f>
        <v>135670.99</v>
      </c>
      <c r="Q1318" s="57" t="e">
        <f>IF(EnergyDemand__2_18[[#This Row],[School Day]]="N",EnergyDemand__2_18[[#This Row],[Demand]],NA())</f>
        <v>#N/A</v>
      </c>
      <c r="R1318" s="57" t="e">
        <f>IF(EnergyDemand__2_18[[#This Row],[Holiday]]="Y",EnergyDemand__2_18[[#This Row],[Demand]],NA())</f>
        <v>#N/A</v>
      </c>
      <c r="S1318" s="57">
        <f>IF(AND( EnergyDemand__2_18[[#This Row],[Holiday]]="N", EnergyDemand__2_18[[#This Row],[Day ]] &lt;&gt; "Saturday", EnergyDemand__2_18[[#This Row],[Day ]] &lt;&gt; "Sunday"),EnergyDemand__2_18[[#This Row],[Demand]],NA())</f>
        <v>135670.99</v>
      </c>
    </row>
    <row r="1319" spans="1:19" x14ac:dyDescent="0.3">
      <c r="A1319" s="3">
        <v>43322</v>
      </c>
      <c r="B1319" s="3" t="str">
        <f t="shared" si="20"/>
        <v>Q3-2018</v>
      </c>
      <c r="C1319" t="s">
        <v>16</v>
      </c>
      <c r="D1319">
        <v>32</v>
      </c>
      <c r="E1319" t="s">
        <v>4</v>
      </c>
      <c r="F1319">
        <v>2018</v>
      </c>
      <c r="G1319">
        <v>9.4</v>
      </c>
      <c r="H1319">
        <v>20</v>
      </c>
      <c r="I1319">
        <v>11.8</v>
      </c>
      <c r="J1319">
        <v>0</v>
      </c>
      <c r="K1319" t="s">
        <v>22</v>
      </c>
      <c r="L1319" t="s">
        <v>21</v>
      </c>
      <c r="M1319" s="2">
        <v>121875.355</v>
      </c>
      <c r="N1319" s="4">
        <v>58.050358019999997</v>
      </c>
      <c r="O1319" s="5">
        <f>EnergyDemand__2_18[[#This Row],[Demand]]*EnergyDemand__2_18[[#This Row],[RRP AUD$]]</f>
        <v>7074907.991564597</v>
      </c>
      <c r="P1319" s="57">
        <f>IF(EnergyDemand__2_18[[#This Row],[School Day]]="Y",EnergyDemand__2_18[[#This Row],[Demand]],NA())</f>
        <v>121875.355</v>
      </c>
      <c r="Q1319" s="57" t="e">
        <f>IF(EnergyDemand__2_18[[#This Row],[School Day]]="N",EnergyDemand__2_18[[#This Row],[Demand]],NA())</f>
        <v>#N/A</v>
      </c>
      <c r="R1319" s="57" t="e">
        <f>IF(EnergyDemand__2_18[[#This Row],[Holiday]]="Y",EnergyDemand__2_18[[#This Row],[Demand]],NA())</f>
        <v>#N/A</v>
      </c>
      <c r="S1319" s="57">
        <f>IF(AND( EnergyDemand__2_18[[#This Row],[Holiday]]="N", EnergyDemand__2_18[[#This Row],[Day ]] &lt;&gt; "Saturday", EnergyDemand__2_18[[#This Row],[Day ]] &lt;&gt; "Sunday"),EnergyDemand__2_18[[#This Row],[Demand]],NA())</f>
        <v>121875.355</v>
      </c>
    </row>
    <row r="1320" spans="1:19" x14ac:dyDescent="0.3">
      <c r="A1320" s="3">
        <v>43323</v>
      </c>
      <c r="B1320" s="3" t="str">
        <f t="shared" si="20"/>
        <v>Q3-2018</v>
      </c>
      <c r="C1320" t="s">
        <v>16</v>
      </c>
      <c r="D1320">
        <v>32</v>
      </c>
      <c r="E1320" t="s">
        <v>5</v>
      </c>
      <c r="F1320">
        <v>2018</v>
      </c>
      <c r="G1320">
        <v>8.1</v>
      </c>
      <c r="H1320">
        <v>14.7</v>
      </c>
      <c r="I1320">
        <v>7.4</v>
      </c>
      <c r="J1320">
        <v>10.4</v>
      </c>
      <c r="K1320" t="s">
        <v>22</v>
      </c>
      <c r="L1320" t="s">
        <v>21</v>
      </c>
      <c r="M1320" s="2">
        <v>119988.735</v>
      </c>
      <c r="N1320" s="4">
        <v>64.602342530000001</v>
      </c>
      <c r="O1320" s="5">
        <f>EnergyDemand__2_18[[#This Row],[Demand]]*EnergyDemand__2_18[[#This Row],[RRP AUD$]]</f>
        <v>7751553.3582114</v>
      </c>
      <c r="P1320" s="57">
        <f>IF(EnergyDemand__2_18[[#This Row],[School Day]]="Y",EnergyDemand__2_18[[#This Row],[Demand]],NA())</f>
        <v>119988.735</v>
      </c>
      <c r="Q1320" s="57" t="e">
        <f>IF(EnergyDemand__2_18[[#This Row],[School Day]]="N",EnergyDemand__2_18[[#This Row],[Demand]],NA())</f>
        <v>#N/A</v>
      </c>
      <c r="R1320" s="57" t="e">
        <f>IF(EnergyDemand__2_18[[#This Row],[Holiday]]="Y",EnergyDemand__2_18[[#This Row],[Demand]],NA())</f>
        <v>#N/A</v>
      </c>
      <c r="S13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21" spans="1:19" x14ac:dyDescent="0.3">
      <c r="A1321" s="3">
        <v>43324</v>
      </c>
      <c r="B1321" s="3" t="str">
        <f t="shared" si="20"/>
        <v>Q3-2018</v>
      </c>
      <c r="C1321" t="s">
        <v>16</v>
      </c>
      <c r="D1321">
        <v>32</v>
      </c>
      <c r="E1321" t="s">
        <v>6</v>
      </c>
      <c r="F1321">
        <v>2018</v>
      </c>
      <c r="G1321">
        <v>5.4</v>
      </c>
      <c r="H1321">
        <v>14.8</v>
      </c>
      <c r="I1321">
        <v>10.4</v>
      </c>
      <c r="J1321">
        <v>4.5999999999999996</v>
      </c>
      <c r="K1321" t="s">
        <v>22</v>
      </c>
      <c r="L1321" t="s">
        <v>21</v>
      </c>
      <c r="M1321" s="2">
        <v>115231.85</v>
      </c>
      <c r="N1321" s="4">
        <v>48.788940629999999</v>
      </c>
      <c r="O1321" s="5">
        <f>EnergyDemand__2_18[[#This Row],[Demand]]*EnergyDemand__2_18[[#This Row],[RRP AUD$]]</f>
        <v>5622039.8883350659</v>
      </c>
      <c r="P1321" s="57">
        <f>IF(EnergyDemand__2_18[[#This Row],[School Day]]="Y",EnergyDemand__2_18[[#This Row],[Demand]],NA())</f>
        <v>115231.85</v>
      </c>
      <c r="Q1321" s="57" t="e">
        <f>IF(EnergyDemand__2_18[[#This Row],[School Day]]="N",EnergyDemand__2_18[[#This Row],[Demand]],NA())</f>
        <v>#N/A</v>
      </c>
      <c r="R1321" s="57" t="e">
        <f>IF(EnergyDemand__2_18[[#This Row],[Holiday]]="Y",EnergyDemand__2_18[[#This Row],[Demand]],NA())</f>
        <v>#N/A</v>
      </c>
      <c r="S13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22" spans="1:19" x14ac:dyDescent="0.3">
      <c r="A1322" s="3">
        <v>43325</v>
      </c>
      <c r="B1322" s="3" t="str">
        <f t="shared" si="20"/>
        <v>Q3-2018</v>
      </c>
      <c r="C1322" t="s">
        <v>16</v>
      </c>
      <c r="D1322">
        <v>33</v>
      </c>
      <c r="E1322" t="s">
        <v>7</v>
      </c>
      <c r="F1322">
        <v>2018</v>
      </c>
      <c r="G1322">
        <v>7.9</v>
      </c>
      <c r="H1322">
        <v>14.9</v>
      </c>
      <c r="I1322">
        <v>8.6</v>
      </c>
      <c r="J1322">
        <v>0</v>
      </c>
      <c r="K1322" t="s">
        <v>22</v>
      </c>
      <c r="L1322" t="s">
        <v>21</v>
      </c>
      <c r="M1322" s="2">
        <v>127541.57</v>
      </c>
      <c r="N1322" s="4">
        <v>79.759066959999998</v>
      </c>
      <c r="O1322" s="5">
        <f>EnergyDemand__2_18[[#This Row],[Demand]]*EnergyDemand__2_18[[#This Row],[RRP AUD$]]</f>
        <v>10172596.621813528</v>
      </c>
      <c r="P1322" s="57">
        <f>IF(EnergyDemand__2_18[[#This Row],[School Day]]="Y",EnergyDemand__2_18[[#This Row],[Demand]],NA())</f>
        <v>127541.57</v>
      </c>
      <c r="Q1322" s="57" t="e">
        <f>IF(EnergyDemand__2_18[[#This Row],[School Day]]="N",EnergyDemand__2_18[[#This Row],[Demand]],NA())</f>
        <v>#N/A</v>
      </c>
      <c r="R1322" s="57" t="e">
        <f>IF(EnergyDemand__2_18[[#This Row],[Holiday]]="Y",EnergyDemand__2_18[[#This Row],[Demand]],NA())</f>
        <v>#N/A</v>
      </c>
      <c r="S1322" s="57">
        <f>IF(AND( EnergyDemand__2_18[[#This Row],[Holiday]]="N", EnergyDemand__2_18[[#This Row],[Day ]] &lt;&gt; "Saturday", EnergyDemand__2_18[[#This Row],[Day ]] &lt;&gt; "Sunday"),EnergyDemand__2_18[[#This Row],[Demand]],NA())</f>
        <v>127541.57</v>
      </c>
    </row>
    <row r="1323" spans="1:19" x14ac:dyDescent="0.3">
      <c r="A1323" s="3">
        <v>43326</v>
      </c>
      <c r="B1323" s="3" t="str">
        <f t="shared" si="20"/>
        <v>Q3-2018</v>
      </c>
      <c r="C1323" t="s">
        <v>16</v>
      </c>
      <c r="D1323">
        <v>33</v>
      </c>
      <c r="E1323" t="s">
        <v>8</v>
      </c>
      <c r="F1323">
        <v>2018</v>
      </c>
      <c r="G1323">
        <v>9.4</v>
      </c>
      <c r="H1323">
        <v>16.7</v>
      </c>
      <c r="I1323">
        <v>13.2</v>
      </c>
      <c r="J1323">
        <v>0.2</v>
      </c>
      <c r="K1323" t="s">
        <v>22</v>
      </c>
      <c r="L1323" t="s">
        <v>21</v>
      </c>
      <c r="M1323" s="2">
        <v>121073.45</v>
      </c>
      <c r="N1323" s="4">
        <v>69.127751180000004</v>
      </c>
      <c r="O1323" s="5">
        <f>EnergyDemand__2_18[[#This Row],[Demand]]*EnergyDemand__2_18[[#This Row],[RRP AUD$]]</f>
        <v>8369535.3261041716</v>
      </c>
      <c r="P1323" s="57">
        <f>IF(EnergyDemand__2_18[[#This Row],[School Day]]="Y",EnergyDemand__2_18[[#This Row],[Demand]],NA())</f>
        <v>121073.45</v>
      </c>
      <c r="Q1323" s="57" t="e">
        <f>IF(EnergyDemand__2_18[[#This Row],[School Day]]="N",EnergyDemand__2_18[[#This Row],[Demand]],NA())</f>
        <v>#N/A</v>
      </c>
      <c r="R1323" s="57" t="e">
        <f>IF(EnergyDemand__2_18[[#This Row],[Holiday]]="Y",EnergyDemand__2_18[[#This Row],[Demand]],NA())</f>
        <v>#N/A</v>
      </c>
      <c r="S1323" s="57">
        <f>IF(AND( EnergyDemand__2_18[[#This Row],[Holiday]]="N", EnergyDemand__2_18[[#This Row],[Day ]] &lt;&gt; "Saturday", EnergyDemand__2_18[[#This Row],[Day ]] &lt;&gt; "Sunday"),EnergyDemand__2_18[[#This Row],[Demand]],NA())</f>
        <v>121073.45</v>
      </c>
    </row>
    <row r="1324" spans="1:19" x14ac:dyDescent="0.3">
      <c r="A1324" s="3">
        <v>43327</v>
      </c>
      <c r="B1324" s="3" t="str">
        <f t="shared" si="20"/>
        <v>Q3-2018</v>
      </c>
      <c r="C1324" t="s">
        <v>16</v>
      </c>
      <c r="D1324">
        <v>33</v>
      </c>
      <c r="E1324" t="s">
        <v>9</v>
      </c>
      <c r="F1324">
        <v>2018</v>
      </c>
      <c r="G1324">
        <v>11.5</v>
      </c>
      <c r="H1324">
        <v>18.399999999999999</v>
      </c>
      <c r="I1324">
        <v>10.1</v>
      </c>
      <c r="J1324">
        <v>0</v>
      </c>
      <c r="K1324" t="s">
        <v>22</v>
      </c>
      <c r="L1324" t="s">
        <v>21</v>
      </c>
      <c r="M1324" s="2">
        <v>122602.11500000001</v>
      </c>
      <c r="N1324" s="4">
        <v>67.796604759999994</v>
      </c>
      <c r="O1324" s="5">
        <f>EnergyDemand__2_18[[#This Row],[Demand]]*EnergyDemand__2_18[[#This Row],[RRP AUD$]]</f>
        <v>8312007.1333950674</v>
      </c>
      <c r="P1324" s="57">
        <f>IF(EnergyDemand__2_18[[#This Row],[School Day]]="Y",EnergyDemand__2_18[[#This Row],[Demand]],NA())</f>
        <v>122602.11500000001</v>
      </c>
      <c r="Q1324" s="57" t="e">
        <f>IF(EnergyDemand__2_18[[#This Row],[School Day]]="N",EnergyDemand__2_18[[#This Row],[Demand]],NA())</f>
        <v>#N/A</v>
      </c>
      <c r="R1324" s="57" t="e">
        <f>IF(EnergyDemand__2_18[[#This Row],[Holiday]]="Y",EnergyDemand__2_18[[#This Row],[Demand]],NA())</f>
        <v>#N/A</v>
      </c>
      <c r="S1324" s="57">
        <f>IF(AND( EnergyDemand__2_18[[#This Row],[Holiday]]="N", EnergyDemand__2_18[[#This Row],[Day ]] &lt;&gt; "Saturday", EnergyDemand__2_18[[#This Row],[Day ]] &lt;&gt; "Sunday"),EnergyDemand__2_18[[#This Row],[Demand]],NA())</f>
        <v>122602.11500000001</v>
      </c>
    </row>
    <row r="1325" spans="1:19" x14ac:dyDescent="0.3">
      <c r="A1325" s="3">
        <v>43328</v>
      </c>
      <c r="B1325" s="3" t="str">
        <f t="shared" si="20"/>
        <v>Q3-2018</v>
      </c>
      <c r="C1325" t="s">
        <v>16</v>
      </c>
      <c r="D1325">
        <v>33</v>
      </c>
      <c r="E1325" t="s">
        <v>3</v>
      </c>
      <c r="F1325">
        <v>2018</v>
      </c>
      <c r="G1325">
        <v>8.6999999999999993</v>
      </c>
      <c r="H1325">
        <v>14.7</v>
      </c>
      <c r="I1325">
        <v>9.1999999999999993</v>
      </c>
      <c r="J1325">
        <v>0.2</v>
      </c>
      <c r="K1325" t="s">
        <v>22</v>
      </c>
      <c r="L1325" t="s">
        <v>21</v>
      </c>
      <c r="M1325" s="2">
        <v>131137.065</v>
      </c>
      <c r="N1325" s="4">
        <v>95.267104889999999</v>
      </c>
      <c r="O1325" s="5">
        <f>EnergyDemand__2_18[[#This Row],[Demand]]*EnergyDemand__2_18[[#This Row],[RRP AUD$]]</f>
        <v>12493048.526321748</v>
      </c>
      <c r="P1325" s="57">
        <f>IF(EnergyDemand__2_18[[#This Row],[School Day]]="Y",EnergyDemand__2_18[[#This Row],[Demand]],NA())</f>
        <v>131137.065</v>
      </c>
      <c r="Q1325" s="57" t="e">
        <f>IF(EnergyDemand__2_18[[#This Row],[School Day]]="N",EnergyDemand__2_18[[#This Row],[Demand]],NA())</f>
        <v>#N/A</v>
      </c>
      <c r="R1325" s="57" t="e">
        <f>IF(EnergyDemand__2_18[[#This Row],[Holiday]]="Y",EnergyDemand__2_18[[#This Row],[Demand]],NA())</f>
        <v>#N/A</v>
      </c>
      <c r="S1325" s="57">
        <f>IF(AND( EnergyDemand__2_18[[#This Row],[Holiday]]="N", EnergyDemand__2_18[[#This Row],[Day ]] &lt;&gt; "Saturday", EnergyDemand__2_18[[#This Row],[Day ]] &lt;&gt; "Sunday"),EnergyDemand__2_18[[#This Row],[Demand]],NA())</f>
        <v>131137.065</v>
      </c>
    </row>
    <row r="1326" spans="1:19" x14ac:dyDescent="0.3">
      <c r="A1326" s="3">
        <v>43329</v>
      </c>
      <c r="B1326" s="3" t="str">
        <f t="shared" si="20"/>
        <v>Q3-2018</v>
      </c>
      <c r="C1326" t="s">
        <v>16</v>
      </c>
      <c r="D1326">
        <v>33</v>
      </c>
      <c r="E1326" t="s">
        <v>4</v>
      </c>
      <c r="F1326">
        <v>2018</v>
      </c>
      <c r="G1326">
        <v>7.7</v>
      </c>
      <c r="H1326">
        <v>15.9</v>
      </c>
      <c r="I1326">
        <v>12.2</v>
      </c>
      <c r="J1326">
        <v>0</v>
      </c>
      <c r="K1326" t="s">
        <v>22</v>
      </c>
      <c r="L1326" t="s">
        <v>21</v>
      </c>
      <c r="M1326" s="2">
        <v>125189.54</v>
      </c>
      <c r="N1326" s="4">
        <v>77.617767220000005</v>
      </c>
      <c r="O1326" s="5">
        <f>EnergyDemand__2_18[[#This Row],[Demand]]*EnergyDemand__2_18[[#This Row],[RRP AUD$]]</f>
        <v>9716932.5740988795</v>
      </c>
      <c r="P1326" s="57">
        <f>IF(EnergyDemand__2_18[[#This Row],[School Day]]="Y",EnergyDemand__2_18[[#This Row],[Demand]],NA())</f>
        <v>125189.54</v>
      </c>
      <c r="Q1326" s="57" t="e">
        <f>IF(EnergyDemand__2_18[[#This Row],[School Day]]="N",EnergyDemand__2_18[[#This Row],[Demand]],NA())</f>
        <v>#N/A</v>
      </c>
      <c r="R1326" s="57" t="e">
        <f>IF(EnergyDemand__2_18[[#This Row],[Holiday]]="Y",EnergyDemand__2_18[[#This Row],[Demand]],NA())</f>
        <v>#N/A</v>
      </c>
      <c r="S1326" s="57">
        <f>IF(AND( EnergyDemand__2_18[[#This Row],[Holiday]]="N", EnergyDemand__2_18[[#This Row],[Day ]] &lt;&gt; "Saturday", EnergyDemand__2_18[[#This Row],[Day ]] &lt;&gt; "Sunday"),EnergyDemand__2_18[[#This Row],[Demand]],NA())</f>
        <v>125189.54</v>
      </c>
    </row>
    <row r="1327" spans="1:19" x14ac:dyDescent="0.3">
      <c r="A1327" s="3">
        <v>43330</v>
      </c>
      <c r="B1327" s="3" t="str">
        <f t="shared" si="20"/>
        <v>Q3-2018</v>
      </c>
      <c r="C1327" t="s">
        <v>16</v>
      </c>
      <c r="D1327">
        <v>33</v>
      </c>
      <c r="E1327" t="s">
        <v>5</v>
      </c>
      <c r="F1327">
        <v>2018</v>
      </c>
      <c r="G1327">
        <v>8.9</v>
      </c>
      <c r="H1327">
        <v>13.8</v>
      </c>
      <c r="I1327">
        <v>10.4</v>
      </c>
      <c r="J1327">
        <v>2.2000000000000002</v>
      </c>
      <c r="K1327" t="s">
        <v>22</v>
      </c>
      <c r="L1327" t="s">
        <v>21</v>
      </c>
      <c r="M1327" s="2">
        <v>116571.26</v>
      </c>
      <c r="N1327" s="4">
        <v>38.301147139999998</v>
      </c>
      <c r="O1327" s="5">
        <f>EnergyDemand__2_18[[#This Row],[Demand]]*EnergyDemand__2_18[[#This Row],[RRP AUD$]]</f>
        <v>4464812.9815551955</v>
      </c>
      <c r="P1327" s="57">
        <f>IF(EnergyDemand__2_18[[#This Row],[School Day]]="Y",EnergyDemand__2_18[[#This Row],[Demand]],NA())</f>
        <v>116571.26</v>
      </c>
      <c r="Q1327" s="57" t="e">
        <f>IF(EnergyDemand__2_18[[#This Row],[School Day]]="N",EnergyDemand__2_18[[#This Row],[Demand]],NA())</f>
        <v>#N/A</v>
      </c>
      <c r="R1327" s="57" t="e">
        <f>IF(EnergyDemand__2_18[[#This Row],[Holiday]]="Y",EnergyDemand__2_18[[#This Row],[Demand]],NA())</f>
        <v>#N/A</v>
      </c>
      <c r="S13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28" spans="1:19" x14ac:dyDescent="0.3">
      <c r="A1328" s="3">
        <v>43331</v>
      </c>
      <c r="B1328" s="3" t="str">
        <f t="shared" si="20"/>
        <v>Q3-2018</v>
      </c>
      <c r="C1328" t="s">
        <v>16</v>
      </c>
      <c r="D1328">
        <v>33</v>
      </c>
      <c r="E1328" t="s">
        <v>6</v>
      </c>
      <c r="F1328">
        <v>2018</v>
      </c>
      <c r="G1328">
        <v>6.7</v>
      </c>
      <c r="H1328">
        <v>11.9</v>
      </c>
      <c r="I1328">
        <v>9.3000000000000007</v>
      </c>
      <c r="J1328">
        <v>9.1999999999999993</v>
      </c>
      <c r="K1328" t="s">
        <v>22</v>
      </c>
      <c r="L1328" t="s">
        <v>21</v>
      </c>
      <c r="M1328" s="2">
        <v>119707.93</v>
      </c>
      <c r="N1328" s="4">
        <v>50.446948470000002</v>
      </c>
      <c r="O1328" s="5">
        <f>EnergyDemand__2_18[[#This Row],[Demand]]*EnergyDemand__2_18[[#This Row],[RRP AUD$]]</f>
        <v>6038899.7761603668</v>
      </c>
      <c r="P1328" s="57">
        <f>IF(EnergyDemand__2_18[[#This Row],[School Day]]="Y",EnergyDemand__2_18[[#This Row],[Demand]],NA())</f>
        <v>119707.93</v>
      </c>
      <c r="Q1328" s="57" t="e">
        <f>IF(EnergyDemand__2_18[[#This Row],[School Day]]="N",EnergyDemand__2_18[[#This Row],[Demand]],NA())</f>
        <v>#N/A</v>
      </c>
      <c r="R1328" s="57" t="e">
        <f>IF(EnergyDemand__2_18[[#This Row],[Holiday]]="Y",EnergyDemand__2_18[[#This Row],[Demand]],NA())</f>
        <v>#N/A</v>
      </c>
      <c r="S13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29" spans="1:19" x14ac:dyDescent="0.3">
      <c r="A1329" s="3">
        <v>43332</v>
      </c>
      <c r="B1329" s="3" t="str">
        <f t="shared" si="20"/>
        <v>Q3-2018</v>
      </c>
      <c r="C1329" t="s">
        <v>16</v>
      </c>
      <c r="D1329">
        <v>34</v>
      </c>
      <c r="E1329" t="s">
        <v>7</v>
      </c>
      <c r="F1329">
        <v>2018</v>
      </c>
      <c r="G1329">
        <v>5.5</v>
      </c>
      <c r="H1329">
        <v>12.4</v>
      </c>
      <c r="I1329">
        <v>6.5</v>
      </c>
      <c r="J1329">
        <v>2</v>
      </c>
      <c r="K1329" t="s">
        <v>22</v>
      </c>
      <c r="L1329" t="s">
        <v>21</v>
      </c>
      <c r="M1329" s="2">
        <v>138918.38500000001</v>
      </c>
      <c r="N1329" s="4">
        <v>102.3388107</v>
      </c>
      <c r="O1329" s="5">
        <f>EnergyDemand__2_18[[#This Row],[Demand]]*EnergyDemand__2_18[[#This Row],[RRP AUD$]]</f>
        <v>14216742.305264721</v>
      </c>
      <c r="P1329" s="57">
        <f>IF(EnergyDemand__2_18[[#This Row],[School Day]]="Y",EnergyDemand__2_18[[#This Row],[Demand]],NA())</f>
        <v>138918.38500000001</v>
      </c>
      <c r="Q1329" s="57" t="e">
        <f>IF(EnergyDemand__2_18[[#This Row],[School Day]]="N",EnergyDemand__2_18[[#This Row],[Demand]],NA())</f>
        <v>#N/A</v>
      </c>
      <c r="R1329" s="57" t="e">
        <f>IF(EnergyDemand__2_18[[#This Row],[Holiday]]="Y",EnergyDemand__2_18[[#This Row],[Demand]],NA())</f>
        <v>#N/A</v>
      </c>
      <c r="S1329" s="57">
        <f>IF(AND( EnergyDemand__2_18[[#This Row],[Holiday]]="N", EnergyDemand__2_18[[#This Row],[Day ]] &lt;&gt; "Saturday", EnergyDemand__2_18[[#This Row],[Day ]] &lt;&gt; "Sunday"),EnergyDemand__2_18[[#This Row],[Demand]],NA())</f>
        <v>138918.38500000001</v>
      </c>
    </row>
    <row r="1330" spans="1:19" x14ac:dyDescent="0.3">
      <c r="A1330" s="3">
        <v>43333</v>
      </c>
      <c r="B1330" s="3" t="str">
        <f t="shared" si="20"/>
        <v>Q3-2018</v>
      </c>
      <c r="C1330" t="s">
        <v>16</v>
      </c>
      <c r="D1330">
        <v>34</v>
      </c>
      <c r="E1330" t="s">
        <v>8</v>
      </c>
      <c r="F1330">
        <v>2018</v>
      </c>
      <c r="G1330">
        <v>8.6</v>
      </c>
      <c r="H1330">
        <v>12.4</v>
      </c>
      <c r="I1330">
        <v>7.7</v>
      </c>
      <c r="J1330">
        <v>1.2</v>
      </c>
      <c r="K1330" t="s">
        <v>22</v>
      </c>
      <c r="L1330" t="s">
        <v>21</v>
      </c>
      <c r="M1330" s="2">
        <v>138424.25</v>
      </c>
      <c r="N1330" s="4">
        <v>119.2284324</v>
      </c>
      <c r="O1330" s="5">
        <f>EnergyDemand__2_18[[#This Row],[Demand]]*EnergyDemand__2_18[[#This Row],[RRP AUD$]]</f>
        <v>16504106.3336457</v>
      </c>
      <c r="P1330" s="57">
        <f>IF(EnergyDemand__2_18[[#This Row],[School Day]]="Y",EnergyDemand__2_18[[#This Row],[Demand]],NA())</f>
        <v>138424.25</v>
      </c>
      <c r="Q1330" s="57" t="e">
        <f>IF(EnergyDemand__2_18[[#This Row],[School Day]]="N",EnergyDemand__2_18[[#This Row],[Demand]],NA())</f>
        <v>#N/A</v>
      </c>
      <c r="R1330" s="57" t="e">
        <f>IF(EnergyDemand__2_18[[#This Row],[Holiday]]="Y",EnergyDemand__2_18[[#This Row],[Demand]],NA())</f>
        <v>#N/A</v>
      </c>
      <c r="S1330" s="57">
        <f>IF(AND( EnergyDemand__2_18[[#This Row],[Holiday]]="N", EnergyDemand__2_18[[#This Row],[Day ]] &lt;&gt; "Saturday", EnergyDemand__2_18[[#This Row],[Day ]] &lt;&gt; "Sunday"),EnergyDemand__2_18[[#This Row],[Demand]],NA())</f>
        <v>138424.25</v>
      </c>
    </row>
    <row r="1331" spans="1:19" x14ac:dyDescent="0.3">
      <c r="A1331" s="3">
        <v>43334</v>
      </c>
      <c r="B1331" s="3" t="str">
        <f t="shared" si="20"/>
        <v>Q3-2018</v>
      </c>
      <c r="C1331" t="s">
        <v>16</v>
      </c>
      <c r="D1331">
        <v>34</v>
      </c>
      <c r="E1331" t="s">
        <v>9</v>
      </c>
      <c r="F1331">
        <v>2018</v>
      </c>
      <c r="G1331">
        <v>8.6999999999999993</v>
      </c>
      <c r="H1331">
        <v>14</v>
      </c>
      <c r="I1331">
        <v>8.5</v>
      </c>
      <c r="J1331">
        <v>1</v>
      </c>
      <c r="K1331" t="s">
        <v>22</v>
      </c>
      <c r="L1331" t="s">
        <v>21</v>
      </c>
      <c r="M1331" s="2">
        <v>136240.845</v>
      </c>
      <c r="N1331" s="4">
        <v>104.8161592</v>
      </c>
      <c r="O1331" s="5">
        <f>EnergyDemand__2_18[[#This Row],[Demand]]*EnergyDemand__2_18[[#This Row],[RRP AUD$]]</f>
        <v>14280242.099062525</v>
      </c>
      <c r="P1331" s="57">
        <f>IF(EnergyDemand__2_18[[#This Row],[School Day]]="Y",EnergyDemand__2_18[[#This Row],[Demand]],NA())</f>
        <v>136240.845</v>
      </c>
      <c r="Q1331" s="57" t="e">
        <f>IF(EnergyDemand__2_18[[#This Row],[School Day]]="N",EnergyDemand__2_18[[#This Row],[Demand]],NA())</f>
        <v>#N/A</v>
      </c>
      <c r="R1331" s="57" t="e">
        <f>IF(EnergyDemand__2_18[[#This Row],[Holiday]]="Y",EnergyDemand__2_18[[#This Row],[Demand]],NA())</f>
        <v>#N/A</v>
      </c>
      <c r="S1331" s="57">
        <f>IF(AND( EnergyDemand__2_18[[#This Row],[Holiday]]="N", EnergyDemand__2_18[[#This Row],[Day ]] &lt;&gt; "Saturday", EnergyDemand__2_18[[#This Row],[Day ]] &lt;&gt; "Sunday"),EnergyDemand__2_18[[#This Row],[Demand]],NA())</f>
        <v>136240.845</v>
      </c>
    </row>
    <row r="1332" spans="1:19" x14ac:dyDescent="0.3">
      <c r="A1332" s="3">
        <v>43335</v>
      </c>
      <c r="B1332" s="3" t="str">
        <f t="shared" si="20"/>
        <v>Q3-2018</v>
      </c>
      <c r="C1332" t="s">
        <v>16</v>
      </c>
      <c r="D1332">
        <v>34</v>
      </c>
      <c r="E1332" t="s">
        <v>3</v>
      </c>
      <c r="F1332">
        <v>2018</v>
      </c>
      <c r="G1332">
        <v>5.6</v>
      </c>
      <c r="H1332">
        <v>16</v>
      </c>
      <c r="I1332">
        <v>11.1</v>
      </c>
      <c r="J1332">
        <v>0</v>
      </c>
      <c r="K1332" t="s">
        <v>22</v>
      </c>
      <c r="L1332" t="s">
        <v>21</v>
      </c>
      <c r="M1332" s="2">
        <v>131956.72500000001</v>
      </c>
      <c r="N1332" s="4">
        <v>89.579370560000001</v>
      </c>
      <c r="O1332" s="5">
        <f>EnergyDemand__2_18[[#This Row],[Demand]]*EnergyDemand__2_18[[#This Row],[RRP AUD$]]</f>
        <v>11820600.366659017</v>
      </c>
      <c r="P1332" s="57">
        <f>IF(EnergyDemand__2_18[[#This Row],[School Day]]="Y",EnergyDemand__2_18[[#This Row],[Demand]],NA())</f>
        <v>131956.72500000001</v>
      </c>
      <c r="Q1332" s="57" t="e">
        <f>IF(EnergyDemand__2_18[[#This Row],[School Day]]="N",EnergyDemand__2_18[[#This Row],[Demand]],NA())</f>
        <v>#N/A</v>
      </c>
      <c r="R1332" s="57" t="e">
        <f>IF(EnergyDemand__2_18[[#This Row],[Holiday]]="Y",EnergyDemand__2_18[[#This Row],[Demand]],NA())</f>
        <v>#N/A</v>
      </c>
      <c r="S1332" s="57">
        <f>IF(AND( EnergyDemand__2_18[[#This Row],[Holiday]]="N", EnergyDemand__2_18[[#This Row],[Day ]] &lt;&gt; "Saturday", EnergyDemand__2_18[[#This Row],[Day ]] &lt;&gt; "Sunday"),EnergyDemand__2_18[[#This Row],[Demand]],NA())</f>
        <v>131956.72500000001</v>
      </c>
    </row>
    <row r="1333" spans="1:19" x14ac:dyDescent="0.3">
      <c r="A1333" s="3">
        <v>43336</v>
      </c>
      <c r="B1333" s="3" t="str">
        <f t="shared" si="20"/>
        <v>Q3-2018</v>
      </c>
      <c r="C1333" t="s">
        <v>16</v>
      </c>
      <c r="D1333">
        <v>34</v>
      </c>
      <c r="E1333" t="s">
        <v>4</v>
      </c>
      <c r="F1333">
        <v>2018</v>
      </c>
      <c r="G1333">
        <v>4.8</v>
      </c>
      <c r="H1333">
        <v>15.4</v>
      </c>
      <c r="I1333">
        <v>14.7</v>
      </c>
      <c r="J1333">
        <v>0</v>
      </c>
      <c r="K1333" t="s">
        <v>22</v>
      </c>
      <c r="L1333" t="s">
        <v>21</v>
      </c>
      <c r="M1333" s="2">
        <v>130210.94</v>
      </c>
      <c r="N1333" s="4">
        <v>97.467844349999993</v>
      </c>
      <c r="O1333" s="5">
        <f>EnergyDemand__2_18[[#This Row],[Demand]]*EnergyDemand__2_18[[#This Row],[RRP AUD$]]</f>
        <v>12691379.632587189</v>
      </c>
      <c r="P1333" s="57">
        <f>IF(EnergyDemand__2_18[[#This Row],[School Day]]="Y",EnergyDemand__2_18[[#This Row],[Demand]],NA())</f>
        <v>130210.94</v>
      </c>
      <c r="Q1333" s="57" t="e">
        <f>IF(EnergyDemand__2_18[[#This Row],[School Day]]="N",EnergyDemand__2_18[[#This Row],[Demand]],NA())</f>
        <v>#N/A</v>
      </c>
      <c r="R1333" s="57" t="e">
        <f>IF(EnergyDemand__2_18[[#This Row],[Holiday]]="Y",EnergyDemand__2_18[[#This Row],[Demand]],NA())</f>
        <v>#N/A</v>
      </c>
      <c r="S1333" s="57">
        <f>IF(AND( EnergyDemand__2_18[[#This Row],[Holiday]]="N", EnergyDemand__2_18[[#This Row],[Day ]] &lt;&gt; "Saturday", EnergyDemand__2_18[[#This Row],[Day ]] &lt;&gt; "Sunday"),EnergyDemand__2_18[[#This Row],[Demand]],NA())</f>
        <v>130210.94</v>
      </c>
    </row>
    <row r="1334" spans="1:19" x14ac:dyDescent="0.3">
      <c r="A1334" s="3">
        <v>43337</v>
      </c>
      <c r="B1334" s="3" t="str">
        <f t="shared" si="20"/>
        <v>Q3-2018</v>
      </c>
      <c r="C1334" t="s">
        <v>16</v>
      </c>
      <c r="D1334">
        <v>34</v>
      </c>
      <c r="E1334" t="s">
        <v>5</v>
      </c>
      <c r="F1334">
        <v>2018</v>
      </c>
      <c r="G1334">
        <v>3.9</v>
      </c>
      <c r="H1334">
        <v>15.2</v>
      </c>
      <c r="I1334">
        <v>14.9</v>
      </c>
      <c r="J1334">
        <v>0</v>
      </c>
      <c r="K1334" t="s">
        <v>22</v>
      </c>
      <c r="L1334" t="s">
        <v>21</v>
      </c>
      <c r="M1334" s="2">
        <v>116471.77499999999</v>
      </c>
      <c r="N1334" s="4">
        <v>118.4878363</v>
      </c>
      <c r="O1334" s="5">
        <f>EnergyDemand__2_18[[#This Row],[Demand]]*EnergyDemand__2_18[[#This Row],[RRP AUD$]]</f>
        <v>13800488.609770432</v>
      </c>
      <c r="P1334" s="57">
        <f>IF(EnergyDemand__2_18[[#This Row],[School Day]]="Y",EnergyDemand__2_18[[#This Row],[Demand]],NA())</f>
        <v>116471.77499999999</v>
      </c>
      <c r="Q1334" s="57" t="e">
        <f>IF(EnergyDemand__2_18[[#This Row],[School Day]]="N",EnergyDemand__2_18[[#This Row],[Demand]],NA())</f>
        <v>#N/A</v>
      </c>
      <c r="R1334" s="57" t="e">
        <f>IF(EnergyDemand__2_18[[#This Row],[Holiday]]="Y",EnergyDemand__2_18[[#This Row],[Demand]],NA())</f>
        <v>#N/A</v>
      </c>
      <c r="S13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35" spans="1:19" x14ac:dyDescent="0.3">
      <c r="A1335" s="3">
        <v>43338</v>
      </c>
      <c r="B1335" s="3" t="str">
        <f t="shared" si="20"/>
        <v>Q3-2018</v>
      </c>
      <c r="C1335" t="s">
        <v>16</v>
      </c>
      <c r="D1335">
        <v>34</v>
      </c>
      <c r="E1335" t="s">
        <v>6</v>
      </c>
      <c r="F1335">
        <v>2018</v>
      </c>
      <c r="G1335">
        <v>4.9000000000000004</v>
      </c>
      <c r="H1335">
        <v>14.7</v>
      </c>
      <c r="I1335">
        <v>12.3</v>
      </c>
      <c r="J1335">
        <v>0</v>
      </c>
      <c r="K1335" t="s">
        <v>22</v>
      </c>
      <c r="L1335" t="s">
        <v>21</v>
      </c>
      <c r="M1335" s="2">
        <v>111436.265</v>
      </c>
      <c r="N1335" s="4">
        <v>105.4622088</v>
      </c>
      <c r="O1335" s="5">
        <f>EnergyDemand__2_18[[#This Row],[Demand]]*EnergyDemand__2_18[[#This Row],[RRP AUD$]]</f>
        <v>11752314.647322131</v>
      </c>
      <c r="P1335" s="57">
        <f>IF(EnergyDemand__2_18[[#This Row],[School Day]]="Y",EnergyDemand__2_18[[#This Row],[Demand]],NA())</f>
        <v>111436.265</v>
      </c>
      <c r="Q1335" s="57" t="e">
        <f>IF(EnergyDemand__2_18[[#This Row],[School Day]]="N",EnergyDemand__2_18[[#This Row],[Demand]],NA())</f>
        <v>#N/A</v>
      </c>
      <c r="R1335" s="57" t="e">
        <f>IF(EnergyDemand__2_18[[#This Row],[Holiday]]="Y",EnergyDemand__2_18[[#This Row],[Demand]],NA())</f>
        <v>#N/A</v>
      </c>
      <c r="S13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36" spans="1:19" x14ac:dyDescent="0.3">
      <c r="A1336" s="3">
        <v>43339</v>
      </c>
      <c r="B1336" s="3" t="str">
        <f t="shared" si="20"/>
        <v>Q3-2018</v>
      </c>
      <c r="C1336" t="s">
        <v>16</v>
      </c>
      <c r="D1336">
        <v>35</v>
      </c>
      <c r="E1336" t="s">
        <v>7</v>
      </c>
      <c r="F1336">
        <v>2018</v>
      </c>
      <c r="G1336">
        <v>6.8</v>
      </c>
      <c r="H1336">
        <v>12.9</v>
      </c>
      <c r="I1336">
        <v>12.4</v>
      </c>
      <c r="J1336">
        <v>3.6</v>
      </c>
      <c r="K1336" t="s">
        <v>22</v>
      </c>
      <c r="L1336" t="s">
        <v>21</v>
      </c>
      <c r="M1336" s="2">
        <v>131280.85</v>
      </c>
      <c r="N1336" s="4">
        <v>105.01180309999999</v>
      </c>
      <c r="O1336" s="5">
        <f>EnergyDemand__2_18[[#This Row],[Demand]]*EnergyDemand__2_18[[#This Row],[RRP AUD$]]</f>
        <v>13786038.771000635</v>
      </c>
      <c r="P1336" s="57">
        <f>IF(EnergyDemand__2_18[[#This Row],[School Day]]="Y",EnergyDemand__2_18[[#This Row],[Demand]],NA())</f>
        <v>131280.85</v>
      </c>
      <c r="Q1336" s="57" t="e">
        <f>IF(EnergyDemand__2_18[[#This Row],[School Day]]="N",EnergyDemand__2_18[[#This Row],[Demand]],NA())</f>
        <v>#N/A</v>
      </c>
      <c r="R1336" s="57" t="e">
        <f>IF(EnergyDemand__2_18[[#This Row],[Holiday]]="Y",EnergyDemand__2_18[[#This Row],[Demand]],NA())</f>
        <v>#N/A</v>
      </c>
      <c r="S1336" s="57">
        <f>IF(AND( EnergyDemand__2_18[[#This Row],[Holiday]]="N", EnergyDemand__2_18[[#This Row],[Day ]] &lt;&gt; "Saturday", EnergyDemand__2_18[[#This Row],[Day ]] &lt;&gt; "Sunday"),EnergyDemand__2_18[[#This Row],[Demand]],NA())</f>
        <v>131280.85</v>
      </c>
    </row>
    <row r="1337" spans="1:19" x14ac:dyDescent="0.3">
      <c r="A1337" s="3">
        <v>43340</v>
      </c>
      <c r="B1337" s="3" t="str">
        <f t="shared" si="20"/>
        <v>Q3-2018</v>
      </c>
      <c r="C1337" t="s">
        <v>16</v>
      </c>
      <c r="D1337">
        <v>35</v>
      </c>
      <c r="E1337" t="s">
        <v>8</v>
      </c>
      <c r="F1337">
        <v>2018</v>
      </c>
      <c r="G1337">
        <v>1.9</v>
      </c>
      <c r="H1337">
        <v>11.2</v>
      </c>
      <c r="I1337">
        <v>11.7</v>
      </c>
      <c r="J1337">
        <v>0.2</v>
      </c>
      <c r="K1337" t="s">
        <v>22</v>
      </c>
      <c r="L1337" t="s">
        <v>21</v>
      </c>
      <c r="M1337" s="2">
        <v>139563.095</v>
      </c>
      <c r="N1337" s="4">
        <v>119.82307369999999</v>
      </c>
      <c r="O1337" s="5">
        <f>EnergyDemand__2_18[[#This Row],[Demand]]*EnergyDemand__2_18[[#This Row],[RRP AUD$]]</f>
        <v>16722879.017985102</v>
      </c>
      <c r="P1337" s="57">
        <f>IF(EnergyDemand__2_18[[#This Row],[School Day]]="Y",EnergyDemand__2_18[[#This Row],[Demand]],NA())</f>
        <v>139563.095</v>
      </c>
      <c r="Q1337" s="57" t="e">
        <f>IF(EnergyDemand__2_18[[#This Row],[School Day]]="N",EnergyDemand__2_18[[#This Row],[Demand]],NA())</f>
        <v>#N/A</v>
      </c>
      <c r="R1337" s="57" t="e">
        <f>IF(EnergyDemand__2_18[[#This Row],[Holiday]]="Y",EnergyDemand__2_18[[#This Row],[Demand]],NA())</f>
        <v>#N/A</v>
      </c>
      <c r="S1337" s="57">
        <f>IF(AND( EnergyDemand__2_18[[#This Row],[Holiday]]="N", EnergyDemand__2_18[[#This Row],[Day ]] &lt;&gt; "Saturday", EnergyDemand__2_18[[#This Row],[Day ]] &lt;&gt; "Sunday"),EnergyDemand__2_18[[#This Row],[Demand]],NA())</f>
        <v>139563.095</v>
      </c>
    </row>
    <row r="1338" spans="1:19" x14ac:dyDescent="0.3">
      <c r="A1338" s="3">
        <v>43341</v>
      </c>
      <c r="B1338" s="3" t="str">
        <f t="shared" si="20"/>
        <v>Q3-2018</v>
      </c>
      <c r="C1338" t="s">
        <v>16</v>
      </c>
      <c r="D1338">
        <v>35</v>
      </c>
      <c r="E1338" t="s">
        <v>9</v>
      </c>
      <c r="F1338">
        <v>2018</v>
      </c>
      <c r="G1338">
        <v>0.8</v>
      </c>
      <c r="H1338">
        <v>12.5</v>
      </c>
      <c r="I1338">
        <v>15.5</v>
      </c>
      <c r="J1338">
        <v>0</v>
      </c>
      <c r="K1338" t="s">
        <v>22</v>
      </c>
      <c r="L1338" t="s">
        <v>21</v>
      </c>
      <c r="M1338" s="2">
        <v>136032.16</v>
      </c>
      <c r="N1338" s="4">
        <v>118.3790102</v>
      </c>
      <c r="O1338" s="5">
        <f>EnergyDemand__2_18[[#This Row],[Demand]]*EnergyDemand__2_18[[#This Row],[RRP AUD$]]</f>
        <v>16103352.456168031</v>
      </c>
      <c r="P1338" s="57">
        <f>IF(EnergyDemand__2_18[[#This Row],[School Day]]="Y",EnergyDemand__2_18[[#This Row],[Demand]],NA())</f>
        <v>136032.16</v>
      </c>
      <c r="Q1338" s="57" t="e">
        <f>IF(EnergyDemand__2_18[[#This Row],[School Day]]="N",EnergyDemand__2_18[[#This Row],[Demand]],NA())</f>
        <v>#N/A</v>
      </c>
      <c r="R1338" s="57" t="e">
        <f>IF(EnergyDemand__2_18[[#This Row],[Holiday]]="Y",EnergyDemand__2_18[[#This Row],[Demand]],NA())</f>
        <v>#N/A</v>
      </c>
      <c r="S1338" s="57">
        <f>IF(AND( EnergyDemand__2_18[[#This Row],[Holiday]]="N", EnergyDemand__2_18[[#This Row],[Day ]] &lt;&gt; "Saturday", EnergyDemand__2_18[[#This Row],[Day ]] &lt;&gt; "Sunday"),EnergyDemand__2_18[[#This Row],[Demand]],NA())</f>
        <v>136032.16</v>
      </c>
    </row>
    <row r="1339" spans="1:19" x14ac:dyDescent="0.3">
      <c r="A1339" s="3">
        <v>43342</v>
      </c>
      <c r="B1339" s="3" t="str">
        <f t="shared" si="20"/>
        <v>Q3-2018</v>
      </c>
      <c r="C1339" t="s">
        <v>16</v>
      </c>
      <c r="D1339">
        <v>35</v>
      </c>
      <c r="E1339" t="s">
        <v>3</v>
      </c>
      <c r="F1339">
        <v>2018</v>
      </c>
      <c r="G1339">
        <v>4.8</v>
      </c>
      <c r="H1339">
        <v>16.7</v>
      </c>
      <c r="I1339">
        <v>5.0999999999999996</v>
      </c>
      <c r="J1339">
        <v>0</v>
      </c>
      <c r="K1339" t="s">
        <v>22</v>
      </c>
      <c r="L1339" t="s">
        <v>21</v>
      </c>
      <c r="M1339" s="2">
        <v>139752.54500000001</v>
      </c>
      <c r="N1339" s="4">
        <v>97.166418829999998</v>
      </c>
      <c r="O1339" s="5">
        <f>EnergyDemand__2_18[[#This Row],[Demand]]*EnergyDemand__2_18[[#This Row],[RRP AUD$]]</f>
        <v>13579254.320028422</v>
      </c>
      <c r="P1339" s="57">
        <f>IF(EnergyDemand__2_18[[#This Row],[School Day]]="Y",EnergyDemand__2_18[[#This Row],[Demand]],NA())</f>
        <v>139752.54500000001</v>
      </c>
      <c r="Q1339" s="57" t="e">
        <f>IF(EnergyDemand__2_18[[#This Row],[School Day]]="N",EnergyDemand__2_18[[#This Row],[Demand]],NA())</f>
        <v>#N/A</v>
      </c>
      <c r="R1339" s="57" t="e">
        <f>IF(EnergyDemand__2_18[[#This Row],[Holiday]]="Y",EnergyDemand__2_18[[#This Row],[Demand]],NA())</f>
        <v>#N/A</v>
      </c>
      <c r="S1339" s="57">
        <f>IF(AND( EnergyDemand__2_18[[#This Row],[Holiday]]="N", EnergyDemand__2_18[[#This Row],[Day ]] &lt;&gt; "Saturday", EnergyDemand__2_18[[#This Row],[Day ]] &lt;&gt; "Sunday"),EnergyDemand__2_18[[#This Row],[Demand]],NA())</f>
        <v>139752.54500000001</v>
      </c>
    </row>
    <row r="1340" spans="1:19" x14ac:dyDescent="0.3">
      <c r="A1340" s="3">
        <v>43343</v>
      </c>
      <c r="B1340" s="3" t="str">
        <f t="shared" si="20"/>
        <v>Q3-2018</v>
      </c>
      <c r="C1340" t="s">
        <v>16</v>
      </c>
      <c r="D1340">
        <v>35</v>
      </c>
      <c r="E1340" t="s">
        <v>4</v>
      </c>
      <c r="F1340">
        <v>2018</v>
      </c>
      <c r="G1340">
        <v>8.9</v>
      </c>
      <c r="H1340">
        <v>16</v>
      </c>
      <c r="I1340">
        <v>6.8</v>
      </c>
      <c r="J1340">
        <v>1.6</v>
      </c>
      <c r="K1340" t="s">
        <v>22</v>
      </c>
      <c r="L1340" t="s">
        <v>21</v>
      </c>
      <c r="M1340" s="2">
        <v>130466.91499999999</v>
      </c>
      <c r="N1340" s="4">
        <v>122.4259917</v>
      </c>
      <c r="O1340" s="5">
        <f>EnergyDemand__2_18[[#This Row],[Demand]]*EnergyDemand__2_18[[#This Row],[RRP AUD$]]</f>
        <v>15972541.452914605</v>
      </c>
      <c r="P1340" s="57">
        <f>IF(EnergyDemand__2_18[[#This Row],[School Day]]="Y",EnergyDemand__2_18[[#This Row],[Demand]],NA())</f>
        <v>130466.91499999999</v>
      </c>
      <c r="Q1340" s="57" t="e">
        <f>IF(EnergyDemand__2_18[[#This Row],[School Day]]="N",EnergyDemand__2_18[[#This Row],[Demand]],NA())</f>
        <v>#N/A</v>
      </c>
      <c r="R1340" s="57" t="e">
        <f>IF(EnergyDemand__2_18[[#This Row],[Holiday]]="Y",EnergyDemand__2_18[[#This Row],[Demand]],NA())</f>
        <v>#N/A</v>
      </c>
      <c r="S1340" s="57">
        <f>IF(AND( EnergyDemand__2_18[[#This Row],[Holiday]]="N", EnergyDemand__2_18[[#This Row],[Day ]] &lt;&gt; "Saturday", EnergyDemand__2_18[[#This Row],[Day ]] &lt;&gt; "Sunday"),EnergyDemand__2_18[[#This Row],[Demand]],NA())</f>
        <v>130466.91499999999</v>
      </c>
    </row>
    <row r="1341" spans="1:19" x14ac:dyDescent="0.3">
      <c r="A1341" s="3">
        <v>43344</v>
      </c>
      <c r="B1341" s="3" t="str">
        <f t="shared" si="20"/>
        <v>Q3-2018</v>
      </c>
      <c r="C1341" t="s">
        <v>17</v>
      </c>
      <c r="D1341">
        <v>35</v>
      </c>
      <c r="E1341" t="s">
        <v>5</v>
      </c>
      <c r="F1341">
        <v>2018</v>
      </c>
      <c r="G1341">
        <v>10.5</v>
      </c>
      <c r="H1341">
        <v>13.4</v>
      </c>
      <c r="I1341">
        <v>7.4</v>
      </c>
      <c r="J1341">
        <v>2.2000000000000002</v>
      </c>
      <c r="K1341" t="s">
        <v>22</v>
      </c>
      <c r="L1341" t="s">
        <v>21</v>
      </c>
      <c r="M1341" s="2">
        <v>116344.565</v>
      </c>
      <c r="N1341" s="4">
        <v>104.0260614</v>
      </c>
      <c r="O1341" s="5">
        <f>EnergyDemand__2_18[[#This Row],[Demand]]*EnergyDemand__2_18[[#This Row],[RRP AUD$]]</f>
        <v>12102866.862246292</v>
      </c>
      <c r="P1341" s="57">
        <f>IF(EnergyDemand__2_18[[#This Row],[School Day]]="Y",EnergyDemand__2_18[[#This Row],[Demand]],NA())</f>
        <v>116344.565</v>
      </c>
      <c r="Q1341" s="57" t="e">
        <f>IF(EnergyDemand__2_18[[#This Row],[School Day]]="N",EnergyDemand__2_18[[#This Row],[Demand]],NA())</f>
        <v>#N/A</v>
      </c>
      <c r="R1341" s="57" t="e">
        <f>IF(EnergyDemand__2_18[[#This Row],[Holiday]]="Y",EnergyDemand__2_18[[#This Row],[Demand]],NA())</f>
        <v>#N/A</v>
      </c>
      <c r="S13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42" spans="1:19" x14ac:dyDescent="0.3">
      <c r="A1342" s="3">
        <v>43345</v>
      </c>
      <c r="B1342" s="3" t="str">
        <f t="shared" si="20"/>
        <v>Q3-2018</v>
      </c>
      <c r="C1342" t="s">
        <v>17</v>
      </c>
      <c r="D1342">
        <v>35</v>
      </c>
      <c r="E1342" t="s">
        <v>6</v>
      </c>
      <c r="F1342">
        <v>2018</v>
      </c>
      <c r="G1342">
        <v>5</v>
      </c>
      <c r="H1342">
        <v>12.3</v>
      </c>
      <c r="I1342">
        <v>11.2</v>
      </c>
      <c r="J1342">
        <v>3</v>
      </c>
      <c r="K1342" t="s">
        <v>22</v>
      </c>
      <c r="L1342" t="s">
        <v>21</v>
      </c>
      <c r="M1342" s="2">
        <v>118402.905</v>
      </c>
      <c r="N1342" s="4">
        <v>137.1315117</v>
      </c>
      <c r="O1342" s="5">
        <f>EnergyDemand__2_18[[#This Row],[Demand]]*EnergyDemand__2_18[[#This Row],[RRP AUD$]]</f>
        <v>16236769.352321489</v>
      </c>
      <c r="P1342" s="57">
        <f>IF(EnergyDemand__2_18[[#This Row],[School Day]]="Y",EnergyDemand__2_18[[#This Row],[Demand]],NA())</f>
        <v>118402.905</v>
      </c>
      <c r="Q1342" s="57" t="e">
        <f>IF(EnergyDemand__2_18[[#This Row],[School Day]]="N",EnergyDemand__2_18[[#This Row],[Demand]],NA())</f>
        <v>#N/A</v>
      </c>
      <c r="R1342" s="57" t="e">
        <f>IF(EnergyDemand__2_18[[#This Row],[Holiday]]="Y",EnergyDemand__2_18[[#This Row],[Demand]],NA())</f>
        <v>#N/A</v>
      </c>
      <c r="S13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43" spans="1:19" x14ac:dyDescent="0.3">
      <c r="A1343" s="3">
        <v>43346</v>
      </c>
      <c r="B1343" s="3" t="str">
        <f t="shared" si="20"/>
        <v>Q3-2018</v>
      </c>
      <c r="C1343" t="s">
        <v>17</v>
      </c>
      <c r="D1343">
        <v>36</v>
      </c>
      <c r="E1343" t="s">
        <v>7</v>
      </c>
      <c r="F1343">
        <v>2018</v>
      </c>
      <c r="G1343">
        <v>5</v>
      </c>
      <c r="H1343">
        <v>13.1</v>
      </c>
      <c r="I1343">
        <v>14.7</v>
      </c>
      <c r="J1343">
        <v>0</v>
      </c>
      <c r="K1343" t="s">
        <v>22</v>
      </c>
      <c r="L1343" t="s">
        <v>21</v>
      </c>
      <c r="M1343" s="2">
        <v>131448.995</v>
      </c>
      <c r="N1343" s="4">
        <v>139.51638489999999</v>
      </c>
      <c r="O1343" s="5">
        <f>EnergyDemand__2_18[[#This Row],[Demand]]*EnergyDemand__2_18[[#This Row],[RRP AUD$]]</f>
        <v>18339288.581138175</v>
      </c>
      <c r="P1343" s="57">
        <f>IF(EnergyDemand__2_18[[#This Row],[School Day]]="Y",EnergyDemand__2_18[[#This Row],[Demand]],NA())</f>
        <v>131448.995</v>
      </c>
      <c r="Q1343" s="57" t="e">
        <f>IF(EnergyDemand__2_18[[#This Row],[School Day]]="N",EnergyDemand__2_18[[#This Row],[Demand]],NA())</f>
        <v>#N/A</v>
      </c>
      <c r="R1343" s="57" t="e">
        <f>IF(EnergyDemand__2_18[[#This Row],[Holiday]]="Y",EnergyDemand__2_18[[#This Row],[Demand]],NA())</f>
        <v>#N/A</v>
      </c>
      <c r="S1343" s="57">
        <f>IF(AND( EnergyDemand__2_18[[#This Row],[Holiday]]="N", EnergyDemand__2_18[[#This Row],[Day ]] &lt;&gt; "Saturday", EnergyDemand__2_18[[#This Row],[Day ]] &lt;&gt; "Sunday"),EnergyDemand__2_18[[#This Row],[Demand]],NA())</f>
        <v>131448.995</v>
      </c>
    </row>
    <row r="1344" spans="1:19" x14ac:dyDescent="0.3">
      <c r="A1344" s="3">
        <v>43347</v>
      </c>
      <c r="B1344" s="3" t="str">
        <f t="shared" si="20"/>
        <v>Q3-2018</v>
      </c>
      <c r="C1344" t="s">
        <v>17</v>
      </c>
      <c r="D1344">
        <v>36</v>
      </c>
      <c r="E1344" t="s">
        <v>8</v>
      </c>
      <c r="F1344">
        <v>2018</v>
      </c>
      <c r="G1344">
        <v>3.4</v>
      </c>
      <c r="H1344">
        <v>19.5</v>
      </c>
      <c r="I1344">
        <v>14.7</v>
      </c>
      <c r="J1344">
        <v>0</v>
      </c>
      <c r="K1344" t="s">
        <v>22</v>
      </c>
      <c r="L1344" t="s">
        <v>21</v>
      </c>
      <c r="M1344" s="2">
        <v>128192.08500000001</v>
      </c>
      <c r="N1344" s="4">
        <v>119.57434360000001</v>
      </c>
      <c r="O1344" s="5">
        <f>EnergyDemand__2_18[[#This Row],[Demand]]*EnergyDemand__2_18[[#This Row],[RRP AUD$]]</f>
        <v>15328484.418590408</v>
      </c>
      <c r="P1344" s="57">
        <f>IF(EnergyDemand__2_18[[#This Row],[School Day]]="Y",EnergyDemand__2_18[[#This Row],[Demand]],NA())</f>
        <v>128192.08500000001</v>
      </c>
      <c r="Q1344" s="57" t="e">
        <f>IF(EnergyDemand__2_18[[#This Row],[School Day]]="N",EnergyDemand__2_18[[#This Row],[Demand]],NA())</f>
        <v>#N/A</v>
      </c>
      <c r="R1344" s="57" t="e">
        <f>IF(EnergyDemand__2_18[[#This Row],[Holiday]]="Y",EnergyDemand__2_18[[#This Row],[Demand]],NA())</f>
        <v>#N/A</v>
      </c>
      <c r="S1344" s="57">
        <f>IF(AND( EnergyDemand__2_18[[#This Row],[Holiday]]="N", EnergyDemand__2_18[[#This Row],[Day ]] &lt;&gt; "Saturday", EnergyDemand__2_18[[#This Row],[Day ]] &lt;&gt; "Sunday"),EnergyDemand__2_18[[#This Row],[Demand]],NA())</f>
        <v>128192.08500000001</v>
      </c>
    </row>
    <row r="1345" spans="1:19" x14ac:dyDescent="0.3">
      <c r="A1345" s="3">
        <v>43348</v>
      </c>
      <c r="B1345" s="3" t="str">
        <f t="shared" si="20"/>
        <v>Q3-2018</v>
      </c>
      <c r="C1345" t="s">
        <v>17</v>
      </c>
      <c r="D1345">
        <v>36</v>
      </c>
      <c r="E1345" t="s">
        <v>9</v>
      </c>
      <c r="F1345">
        <v>2018</v>
      </c>
      <c r="G1345">
        <v>8.1</v>
      </c>
      <c r="H1345">
        <v>20.2</v>
      </c>
      <c r="I1345">
        <v>14.5</v>
      </c>
      <c r="J1345">
        <v>0</v>
      </c>
      <c r="K1345" t="s">
        <v>22</v>
      </c>
      <c r="L1345" t="s">
        <v>21</v>
      </c>
      <c r="M1345" s="2">
        <v>118307.155</v>
      </c>
      <c r="N1345" s="4">
        <v>111.54075349999999</v>
      </c>
      <c r="O1345" s="5">
        <f>EnergyDemand__2_18[[#This Row],[Demand]]*EnergyDemand__2_18[[#This Row],[RRP AUD$]]</f>
        <v>13196069.213141292</v>
      </c>
      <c r="P1345" s="57">
        <f>IF(EnergyDemand__2_18[[#This Row],[School Day]]="Y",EnergyDemand__2_18[[#This Row],[Demand]],NA())</f>
        <v>118307.155</v>
      </c>
      <c r="Q1345" s="57" t="e">
        <f>IF(EnergyDemand__2_18[[#This Row],[School Day]]="N",EnergyDemand__2_18[[#This Row],[Demand]],NA())</f>
        <v>#N/A</v>
      </c>
      <c r="R1345" s="57" t="e">
        <f>IF(EnergyDemand__2_18[[#This Row],[Holiday]]="Y",EnergyDemand__2_18[[#This Row],[Demand]],NA())</f>
        <v>#N/A</v>
      </c>
      <c r="S1345" s="57">
        <f>IF(AND( EnergyDemand__2_18[[#This Row],[Holiday]]="N", EnergyDemand__2_18[[#This Row],[Day ]] &lt;&gt; "Saturday", EnergyDemand__2_18[[#This Row],[Day ]] &lt;&gt; "Sunday"),EnergyDemand__2_18[[#This Row],[Demand]],NA())</f>
        <v>118307.155</v>
      </c>
    </row>
    <row r="1346" spans="1:19" x14ac:dyDescent="0.3">
      <c r="A1346" s="3">
        <v>43349</v>
      </c>
      <c r="B1346" s="3" t="str">
        <f t="shared" ref="B1346:B1409" si="21">"Q" &amp;INT((MONTH(A1346)+2)/3) &amp; "-" &amp; YEAR(A1346)</f>
        <v>Q3-2018</v>
      </c>
      <c r="C1346" t="s">
        <v>17</v>
      </c>
      <c r="D1346">
        <v>36</v>
      </c>
      <c r="E1346" t="s">
        <v>3</v>
      </c>
      <c r="F1346">
        <v>2018</v>
      </c>
      <c r="G1346">
        <v>13.8</v>
      </c>
      <c r="H1346">
        <v>20.6</v>
      </c>
      <c r="I1346">
        <v>9.5</v>
      </c>
      <c r="J1346">
        <v>0</v>
      </c>
      <c r="K1346" t="s">
        <v>22</v>
      </c>
      <c r="L1346" t="s">
        <v>21</v>
      </c>
      <c r="M1346" s="2">
        <v>116467.37</v>
      </c>
      <c r="N1346" s="4">
        <v>138.90753839999999</v>
      </c>
      <c r="O1346" s="5">
        <f>EnergyDemand__2_18[[#This Row],[Demand]]*EnergyDemand__2_18[[#This Row],[RRP AUD$]]</f>
        <v>16178195.670622006</v>
      </c>
      <c r="P1346" s="57">
        <f>IF(EnergyDemand__2_18[[#This Row],[School Day]]="Y",EnergyDemand__2_18[[#This Row],[Demand]],NA())</f>
        <v>116467.37</v>
      </c>
      <c r="Q1346" s="57" t="e">
        <f>IF(EnergyDemand__2_18[[#This Row],[School Day]]="N",EnergyDemand__2_18[[#This Row],[Demand]],NA())</f>
        <v>#N/A</v>
      </c>
      <c r="R1346" s="57" t="e">
        <f>IF(EnergyDemand__2_18[[#This Row],[Holiday]]="Y",EnergyDemand__2_18[[#This Row],[Demand]],NA())</f>
        <v>#N/A</v>
      </c>
      <c r="S1346" s="57">
        <f>IF(AND( EnergyDemand__2_18[[#This Row],[Holiday]]="N", EnergyDemand__2_18[[#This Row],[Day ]] &lt;&gt; "Saturday", EnergyDemand__2_18[[#This Row],[Day ]] &lt;&gt; "Sunday"),EnergyDemand__2_18[[#This Row],[Demand]],NA())</f>
        <v>116467.37</v>
      </c>
    </row>
    <row r="1347" spans="1:19" x14ac:dyDescent="0.3">
      <c r="A1347" s="3">
        <v>43350</v>
      </c>
      <c r="B1347" s="3" t="str">
        <f t="shared" si="21"/>
        <v>Q3-2018</v>
      </c>
      <c r="C1347" t="s">
        <v>17</v>
      </c>
      <c r="D1347">
        <v>36</v>
      </c>
      <c r="E1347" t="s">
        <v>4</v>
      </c>
      <c r="F1347">
        <v>2018</v>
      </c>
      <c r="G1347">
        <v>8.6999999999999993</v>
      </c>
      <c r="H1347">
        <v>15.1</v>
      </c>
      <c r="I1347">
        <v>14.7</v>
      </c>
      <c r="J1347">
        <v>3.4</v>
      </c>
      <c r="K1347" t="s">
        <v>22</v>
      </c>
      <c r="L1347" t="s">
        <v>21</v>
      </c>
      <c r="M1347" s="2">
        <v>123583.52</v>
      </c>
      <c r="N1347" s="4">
        <v>161.5068282</v>
      </c>
      <c r="O1347" s="5">
        <f>EnergyDemand__2_18[[#This Row],[Demand]]*EnergyDemand__2_18[[#This Row],[RRP AUD$]]</f>
        <v>19959582.332991265</v>
      </c>
      <c r="P1347" s="57">
        <f>IF(EnergyDemand__2_18[[#This Row],[School Day]]="Y",EnergyDemand__2_18[[#This Row],[Demand]],NA())</f>
        <v>123583.52</v>
      </c>
      <c r="Q1347" s="57" t="e">
        <f>IF(EnergyDemand__2_18[[#This Row],[School Day]]="N",EnergyDemand__2_18[[#This Row],[Demand]],NA())</f>
        <v>#N/A</v>
      </c>
      <c r="R1347" s="57" t="e">
        <f>IF(EnergyDemand__2_18[[#This Row],[Holiday]]="Y",EnergyDemand__2_18[[#This Row],[Demand]],NA())</f>
        <v>#N/A</v>
      </c>
      <c r="S1347" s="57">
        <f>IF(AND( EnergyDemand__2_18[[#This Row],[Holiday]]="N", EnergyDemand__2_18[[#This Row],[Day ]] &lt;&gt; "Saturday", EnergyDemand__2_18[[#This Row],[Day ]] &lt;&gt; "Sunday"),EnergyDemand__2_18[[#This Row],[Demand]],NA())</f>
        <v>123583.52</v>
      </c>
    </row>
    <row r="1348" spans="1:19" x14ac:dyDescent="0.3">
      <c r="A1348" s="3">
        <v>43351</v>
      </c>
      <c r="B1348" s="3" t="str">
        <f t="shared" si="21"/>
        <v>Q3-2018</v>
      </c>
      <c r="C1348" t="s">
        <v>17</v>
      </c>
      <c r="D1348">
        <v>36</v>
      </c>
      <c r="E1348" t="s">
        <v>5</v>
      </c>
      <c r="F1348">
        <v>2018</v>
      </c>
      <c r="G1348">
        <v>4.2</v>
      </c>
      <c r="H1348">
        <v>17.5</v>
      </c>
      <c r="I1348">
        <v>16.2</v>
      </c>
      <c r="J1348">
        <v>0.2</v>
      </c>
      <c r="K1348" t="s">
        <v>22</v>
      </c>
      <c r="L1348" t="s">
        <v>21</v>
      </c>
      <c r="M1348" s="2">
        <v>109948.61500000001</v>
      </c>
      <c r="N1348" s="4">
        <v>109.29377119999999</v>
      </c>
      <c r="O1348" s="5">
        <f>EnergyDemand__2_18[[#This Row],[Demand]]*EnergyDemand__2_18[[#This Row],[RRP AUD$]]</f>
        <v>12016698.771566888</v>
      </c>
      <c r="P1348" s="57">
        <f>IF(EnergyDemand__2_18[[#This Row],[School Day]]="Y",EnergyDemand__2_18[[#This Row],[Demand]],NA())</f>
        <v>109948.61500000001</v>
      </c>
      <c r="Q1348" s="57" t="e">
        <f>IF(EnergyDemand__2_18[[#This Row],[School Day]]="N",EnergyDemand__2_18[[#This Row],[Demand]],NA())</f>
        <v>#N/A</v>
      </c>
      <c r="R1348" s="57" t="e">
        <f>IF(EnergyDemand__2_18[[#This Row],[Holiday]]="Y",EnergyDemand__2_18[[#This Row],[Demand]],NA())</f>
        <v>#N/A</v>
      </c>
      <c r="S13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49" spans="1:19" x14ac:dyDescent="0.3">
      <c r="A1349" s="3">
        <v>43352</v>
      </c>
      <c r="B1349" s="3" t="str">
        <f t="shared" si="21"/>
        <v>Q3-2018</v>
      </c>
      <c r="C1349" t="s">
        <v>17</v>
      </c>
      <c r="D1349">
        <v>36</v>
      </c>
      <c r="E1349" t="s">
        <v>6</v>
      </c>
      <c r="F1349">
        <v>2018</v>
      </c>
      <c r="G1349">
        <v>8.6</v>
      </c>
      <c r="H1349">
        <v>18.100000000000001</v>
      </c>
      <c r="I1349">
        <v>7.3</v>
      </c>
      <c r="J1349">
        <v>0</v>
      </c>
      <c r="K1349" t="s">
        <v>22</v>
      </c>
      <c r="L1349" t="s">
        <v>21</v>
      </c>
      <c r="M1349" s="2">
        <v>107838.95</v>
      </c>
      <c r="N1349" s="4">
        <v>67.615591249999994</v>
      </c>
      <c r="O1349" s="5">
        <f>EnergyDemand__2_18[[#This Row],[Demand]]*EnergyDemand__2_18[[#This Row],[RRP AUD$]]</f>
        <v>7291594.3640291868</v>
      </c>
      <c r="P1349" s="57">
        <f>IF(EnergyDemand__2_18[[#This Row],[School Day]]="Y",EnergyDemand__2_18[[#This Row],[Demand]],NA())</f>
        <v>107838.95</v>
      </c>
      <c r="Q1349" s="57" t="e">
        <f>IF(EnergyDemand__2_18[[#This Row],[School Day]]="N",EnergyDemand__2_18[[#This Row],[Demand]],NA())</f>
        <v>#N/A</v>
      </c>
      <c r="R1349" s="57" t="e">
        <f>IF(EnergyDemand__2_18[[#This Row],[Holiday]]="Y",EnergyDemand__2_18[[#This Row],[Demand]],NA())</f>
        <v>#N/A</v>
      </c>
      <c r="S13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50" spans="1:19" x14ac:dyDescent="0.3">
      <c r="A1350" s="3">
        <v>43353</v>
      </c>
      <c r="B1350" s="3" t="str">
        <f t="shared" si="21"/>
        <v>Q3-2018</v>
      </c>
      <c r="C1350" t="s">
        <v>17</v>
      </c>
      <c r="D1350">
        <v>37</v>
      </c>
      <c r="E1350" t="s">
        <v>7</v>
      </c>
      <c r="F1350">
        <v>2018</v>
      </c>
      <c r="G1350">
        <v>13.4</v>
      </c>
      <c r="H1350">
        <v>18</v>
      </c>
      <c r="I1350">
        <v>10.199999999999999</v>
      </c>
      <c r="J1350">
        <v>0</v>
      </c>
      <c r="K1350" t="s">
        <v>22</v>
      </c>
      <c r="L1350" t="s">
        <v>21</v>
      </c>
      <c r="M1350" s="2">
        <v>123132.625</v>
      </c>
      <c r="N1350" s="4">
        <v>92.615982560000006</v>
      </c>
      <c r="O1350" s="5">
        <f>EnergyDemand__2_18[[#This Row],[Demand]]*EnergyDemand__2_18[[#This Row],[RRP AUD$]]</f>
        <v>11404049.049567021</v>
      </c>
      <c r="P1350" s="57">
        <f>IF(EnergyDemand__2_18[[#This Row],[School Day]]="Y",EnergyDemand__2_18[[#This Row],[Demand]],NA())</f>
        <v>123132.625</v>
      </c>
      <c r="Q1350" s="57" t="e">
        <f>IF(EnergyDemand__2_18[[#This Row],[School Day]]="N",EnergyDemand__2_18[[#This Row],[Demand]],NA())</f>
        <v>#N/A</v>
      </c>
      <c r="R1350" s="57" t="e">
        <f>IF(EnergyDemand__2_18[[#This Row],[Holiday]]="Y",EnergyDemand__2_18[[#This Row],[Demand]],NA())</f>
        <v>#N/A</v>
      </c>
      <c r="S1350" s="57">
        <f>IF(AND( EnergyDemand__2_18[[#This Row],[Holiday]]="N", EnergyDemand__2_18[[#This Row],[Day ]] &lt;&gt; "Saturday", EnergyDemand__2_18[[#This Row],[Day ]] &lt;&gt; "Sunday"),EnergyDemand__2_18[[#This Row],[Demand]],NA())</f>
        <v>123132.625</v>
      </c>
    </row>
    <row r="1351" spans="1:19" x14ac:dyDescent="0.3">
      <c r="A1351" s="3">
        <v>43354</v>
      </c>
      <c r="B1351" s="3" t="str">
        <f t="shared" si="21"/>
        <v>Q3-2018</v>
      </c>
      <c r="C1351" t="s">
        <v>17</v>
      </c>
      <c r="D1351">
        <v>37</v>
      </c>
      <c r="E1351" t="s">
        <v>8</v>
      </c>
      <c r="F1351">
        <v>2018</v>
      </c>
      <c r="G1351">
        <v>9.1</v>
      </c>
      <c r="H1351">
        <v>24.2</v>
      </c>
      <c r="I1351">
        <v>17.7</v>
      </c>
      <c r="J1351">
        <v>0</v>
      </c>
      <c r="K1351" t="s">
        <v>22</v>
      </c>
      <c r="L1351" t="s">
        <v>21</v>
      </c>
      <c r="M1351" s="2">
        <v>111096.53</v>
      </c>
      <c r="N1351" s="4">
        <v>67.333252150000007</v>
      </c>
      <c r="O1351" s="5">
        <f>EnergyDemand__2_18[[#This Row],[Demand]]*EnergyDemand__2_18[[#This Row],[RRP AUD$]]</f>
        <v>7480490.6674800403</v>
      </c>
      <c r="P1351" s="57">
        <f>IF(EnergyDemand__2_18[[#This Row],[School Day]]="Y",EnergyDemand__2_18[[#This Row],[Demand]],NA())</f>
        <v>111096.53</v>
      </c>
      <c r="Q1351" s="57" t="e">
        <f>IF(EnergyDemand__2_18[[#This Row],[School Day]]="N",EnergyDemand__2_18[[#This Row],[Demand]],NA())</f>
        <v>#N/A</v>
      </c>
      <c r="R1351" s="57" t="e">
        <f>IF(EnergyDemand__2_18[[#This Row],[Holiday]]="Y",EnergyDemand__2_18[[#This Row],[Demand]],NA())</f>
        <v>#N/A</v>
      </c>
      <c r="S1351" s="57">
        <f>IF(AND( EnergyDemand__2_18[[#This Row],[Holiday]]="N", EnergyDemand__2_18[[#This Row],[Day ]] &lt;&gt; "Saturday", EnergyDemand__2_18[[#This Row],[Day ]] &lt;&gt; "Sunday"),EnergyDemand__2_18[[#This Row],[Demand]],NA())</f>
        <v>111096.53</v>
      </c>
    </row>
    <row r="1352" spans="1:19" x14ac:dyDescent="0.3">
      <c r="A1352" s="3">
        <v>43355</v>
      </c>
      <c r="B1352" s="3" t="str">
        <f t="shared" si="21"/>
        <v>Q3-2018</v>
      </c>
      <c r="C1352" t="s">
        <v>17</v>
      </c>
      <c r="D1352">
        <v>37</v>
      </c>
      <c r="E1352" t="s">
        <v>9</v>
      </c>
      <c r="F1352">
        <v>2018</v>
      </c>
      <c r="G1352">
        <v>11.7</v>
      </c>
      <c r="H1352">
        <v>18.5</v>
      </c>
      <c r="I1352">
        <v>15.8</v>
      </c>
      <c r="J1352">
        <v>0</v>
      </c>
      <c r="K1352" t="s">
        <v>22</v>
      </c>
      <c r="L1352" t="s">
        <v>21</v>
      </c>
      <c r="M1352" s="2">
        <v>112935.03999999999</v>
      </c>
      <c r="N1352" s="4">
        <v>83.694892069999995</v>
      </c>
      <c r="O1352" s="5">
        <f>EnergyDemand__2_18[[#This Row],[Demand]]*EnergyDemand__2_18[[#This Row],[RRP AUD$]]</f>
        <v>9452085.9837211315</v>
      </c>
      <c r="P1352" s="57">
        <f>IF(EnergyDemand__2_18[[#This Row],[School Day]]="Y",EnergyDemand__2_18[[#This Row],[Demand]],NA())</f>
        <v>112935.03999999999</v>
      </c>
      <c r="Q1352" s="57" t="e">
        <f>IF(EnergyDemand__2_18[[#This Row],[School Day]]="N",EnergyDemand__2_18[[#This Row],[Demand]],NA())</f>
        <v>#N/A</v>
      </c>
      <c r="R1352" s="57" t="e">
        <f>IF(EnergyDemand__2_18[[#This Row],[Holiday]]="Y",EnergyDemand__2_18[[#This Row],[Demand]],NA())</f>
        <v>#N/A</v>
      </c>
      <c r="S1352" s="57">
        <f>IF(AND( EnergyDemand__2_18[[#This Row],[Holiday]]="N", EnergyDemand__2_18[[#This Row],[Day ]] &lt;&gt; "Saturday", EnergyDemand__2_18[[#This Row],[Day ]] &lt;&gt; "Sunday"),EnergyDemand__2_18[[#This Row],[Demand]],NA())</f>
        <v>112935.03999999999</v>
      </c>
    </row>
    <row r="1353" spans="1:19" x14ac:dyDescent="0.3">
      <c r="A1353" s="3">
        <v>43356</v>
      </c>
      <c r="B1353" s="3" t="str">
        <f t="shared" si="21"/>
        <v>Q3-2018</v>
      </c>
      <c r="C1353" t="s">
        <v>17</v>
      </c>
      <c r="D1353">
        <v>37</v>
      </c>
      <c r="E1353" t="s">
        <v>3</v>
      </c>
      <c r="F1353">
        <v>2018</v>
      </c>
      <c r="G1353">
        <v>7.1</v>
      </c>
      <c r="H1353">
        <v>19.7</v>
      </c>
      <c r="I1353">
        <v>18.2</v>
      </c>
      <c r="J1353">
        <v>0</v>
      </c>
      <c r="K1353" t="s">
        <v>22</v>
      </c>
      <c r="L1353" t="s">
        <v>21</v>
      </c>
      <c r="M1353" s="2">
        <v>117880.565</v>
      </c>
      <c r="N1353" s="4">
        <v>84.978278599999996</v>
      </c>
      <c r="O1353" s="5">
        <f>EnergyDemand__2_18[[#This Row],[Demand]]*EnergyDemand__2_18[[#This Row],[RRP AUD$]]</f>
        <v>10017287.494095409</v>
      </c>
      <c r="P1353" s="57">
        <f>IF(EnergyDemand__2_18[[#This Row],[School Day]]="Y",EnergyDemand__2_18[[#This Row],[Demand]],NA())</f>
        <v>117880.565</v>
      </c>
      <c r="Q1353" s="57" t="e">
        <f>IF(EnergyDemand__2_18[[#This Row],[School Day]]="N",EnergyDemand__2_18[[#This Row],[Demand]],NA())</f>
        <v>#N/A</v>
      </c>
      <c r="R1353" s="57" t="e">
        <f>IF(EnergyDemand__2_18[[#This Row],[Holiday]]="Y",EnergyDemand__2_18[[#This Row],[Demand]],NA())</f>
        <v>#N/A</v>
      </c>
      <c r="S1353" s="57">
        <f>IF(AND( EnergyDemand__2_18[[#This Row],[Holiday]]="N", EnergyDemand__2_18[[#This Row],[Day ]] &lt;&gt; "Saturday", EnergyDemand__2_18[[#This Row],[Day ]] &lt;&gt; "Sunday"),EnergyDemand__2_18[[#This Row],[Demand]],NA())</f>
        <v>117880.565</v>
      </c>
    </row>
    <row r="1354" spans="1:19" x14ac:dyDescent="0.3">
      <c r="A1354" s="3">
        <v>43357</v>
      </c>
      <c r="B1354" s="3" t="str">
        <f t="shared" si="21"/>
        <v>Q3-2018</v>
      </c>
      <c r="C1354" t="s">
        <v>17</v>
      </c>
      <c r="D1354">
        <v>37</v>
      </c>
      <c r="E1354" t="s">
        <v>4</v>
      </c>
      <c r="F1354">
        <v>2018</v>
      </c>
      <c r="G1354">
        <v>10.9</v>
      </c>
      <c r="H1354">
        <v>22.7</v>
      </c>
      <c r="I1354">
        <v>18.2</v>
      </c>
      <c r="J1354">
        <v>0</v>
      </c>
      <c r="K1354" t="s">
        <v>22</v>
      </c>
      <c r="L1354" t="s">
        <v>21</v>
      </c>
      <c r="M1354" s="2">
        <v>111213.15</v>
      </c>
      <c r="N1354" s="4">
        <v>35.224262940000003</v>
      </c>
      <c r="O1354" s="5">
        <f>EnergyDemand__2_18[[#This Row],[Demand]]*EnergyDemand__2_18[[#This Row],[RRP AUD$]]</f>
        <v>3917401.2379856613</v>
      </c>
      <c r="P1354" s="57">
        <f>IF(EnergyDemand__2_18[[#This Row],[School Day]]="Y",EnergyDemand__2_18[[#This Row],[Demand]],NA())</f>
        <v>111213.15</v>
      </c>
      <c r="Q1354" s="57" t="e">
        <f>IF(EnergyDemand__2_18[[#This Row],[School Day]]="N",EnergyDemand__2_18[[#This Row],[Demand]],NA())</f>
        <v>#N/A</v>
      </c>
      <c r="R1354" s="57" t="e">
        <f>IF(EnergyDemand__2_18[[#This Row],[Holiday]]="Y",EnergyDemand__2_18[[#This Row],[Demand]],NA())</f>
        <v>#N/A</v>
      </c>
      <c r="S1354" s="57">
        <f>IF(AND( EnergyDemand__2_18[[#This Row],[Holiday]]="N", EnergyDemand__2_18[[#This Row],[Day ]] &lt;&gt; "Saturday", EnergyDemand__2_18[[#This Row],[Day ]] &lt;&gt; "Sunday"),EnergyDemand__2_18[[#This Row],[Demand]],NA())</f>
        <v>111213.15</v>
      </c>
    </row>
    <row r="1355" spans="1:19" x14ac:dyDescent="0.3">
      <c r="A1355" s="3">
        <v>43358</v>
      </c>
      <c r="B1355" s="3" t="str">
        <f t="shared" si="21"/>
        <v>Q3-2018</v>
      </c>
      <c r="C1355" t="s">
        <v>17</v>
      </c>
      <c r="D1355">
        <v>37</v>
      </c>
      <c r="E1355" t="s">
        <v>5</v>
      </c>
      <c r="F1355">
        <v>2018</v>
      </c>
      <c r="G1355">
        <v>10.199999999999999</v>
      </c>
      <c r="H1355">
        <v>13.7</v>
      </c>
      <c r="I1355">
        <v>6.3</v>
      </c>
      <c r="J1355">
        <v>0.2</v>
      </c>
      <c r="K1355" t="s">
        <v>22</v>
      </c>
      <c r="L1355" t="s">
        <v>21</v>
      </c>
      <c r="M1355" s="2">
        <v>108632.355</v>
      </c>
      <c r="N1355" s="4">
        <v>14.67358758</v>
      </c>
      <c r="O1355" s="5">
        <f>EnergyDemand__2_18[[#This Row],[Demand]]*EnergyDemand__2_18[[#This Row],[RRP AUD$]]</f>
        <v>1594026.3751141508</v>
      </c>
      <c r="P1355" s="57">
        <f>IF(EnergyDemand__2_18[[#This Row],[School Day]]="Y",EnergyDemand__2_18[[#This Row],[Demand]],NA())</f>
        <v>108632.355</v>
      </c>
      <c r="Q1355" s="57" t="e">
        <f>IF(EnergyDemand__2_18[[#This Row],[School Day]]="N",EnergyDemand__2_18[[#This Row],[Demand]],NA())</f>
        <v>#N/A</v>
      </c>
      <c r="R1355" s="57" t="e">
        <f>IF(EnergyDemand__2_18[[#This Row],[Holiday]]="Y",EnergyDemand__2_18[[#This Row],[Demand]],NA())</f>
        <v>#N/A</v>
      </c>
      <c r="S13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56" spans="1:19" x14ac:dyDescent="0.3">
      <c r="A1356" s="3">
        <v>43359</v>
      </c>
      <c r="B1356" s="3" t="str">
        <f t="shared" si="21"/>
        <v>Q3-2018</v>
      </c>
      <c r="C1356" t="s">
        <v>17</v>
      </c>
      <c r="D1356">
        <v>37</v>
      </c>
      <c r="E1356" t="s">
        <v>6</v>
      </c>
      <c r="F1356">
        <v>2018</v>
      </c>
      <c r="G1356">
        <v>5.5</v>
      </c>
      <c r="H1356">
        <v>14</v>
      </c>
      <c r="I1356">
        <v>15.3</v>
      </c>
      <c r="J1356">
        <v>2</v>
      </c>
      <c r="K1356" t="s">
        <v>22</v>
      </c>
      <c r="L1356" t="s">
        <v>21</v>
      </c>
      <c r="M1356" s="2">
        <v>113030.005</v>
      </c>
      <c r="N1356" s="4">
        <v>81.637617719999994</v>
      </c>
      <c r="O1356" s="5">
        <f>EnergyDemand__2_18[[#This Row],[Demand]]*EnergyDemand__2_18[[#This Row],[RRP AUD$]]</f>
        <v>9227500.3390796892</v>
      </c>
      <c r="P1356" s="57">
        <f>IF(EnergyDemand__2_18[[#This Row],[School Day]]="Y",EnergyDemand__2_18[[#This Row],[Demand]],NA())</f>
        <v>113030.005</v>
      </c>
      <c r="Q1356" s="57" t="e">
        <f>IF(EnergyDemand__2_18[[#This Row],[School Day]]="N",EnergyDemand__2_18[[#This Row],[Demand]],NA())</f>
        <v>#N/A</v>
      </c>
      <c r="R1356" s="57" t="e">
        <f>IF(EnergyDemand__2_18[[#This Row],[Holiday]]="Y",EnergyDemand__2_18[[#This Row],[Demand]],NA())</f>
        <v>#N/A</v>
      </c>
      <c r="S13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57" spans="1:19" x14ac:dyDescent="0.3">
      <c r="A1357" s="3">
        <v>43360</v>
      </c>
      <c r="B1357" s="3" t="str">
        <f t="shared" si="21"/>
        <v>Q3-2018</v>
      </c>
      <c r="C1357" t="s">
        <v>17</v>
      </c>
      <c r="D1357">
        <v>38</v>
      </c>
      <c r="E1357" t="s">
        <v>7</v>
      </c>
      <c r="F1357">
        <v>2018</v>
      </c>
      <c r="G1357">
        <v>6.7</v>
      </c>
      <c r="H1357">
        <v>18.100000000000001</v>
      </c>
      <c r="I1357">
        <v>18.7</v>
      </c>
      <c r="J1357">
        <v>0</v>
      </c>
      <c r="K1357" t="s">
        <v>22</v>
      </c>
      <c r="L1357" t="s">
        <v>21</v>
      </c>
      <c r="M1357" s="2">
        <v>118208.24</v>
      </c>
      <c r="N1357" s="4">
        <v>70.685303939999997</v>
      </c>
      <c r="O1357" s="5">
        <f>EnergyDemand__2_18[[#This Row],[Demand]]*EnergyDemand__2_18[[#This Row],[RRP AUD$]]</f>
        <v>8355585.3726124652</v>
      </c>
      <c r="P1357" s="57">
        <f>IF(EnergyDemand__2_18[[#This Row],[School Day]]="Y",EnergyDemand__2_18[[#This Row],[Demand]],NA())</f>
        <v>118208.24</v>
      </c>
      <c r="Q1357" s="57" t="e">
        <f>IF(EnergyDemand__2_18[[#This Row],[School Day]]="N",EnergyDemand__2_18[[#This Row],[Demand]],NA())</f>
        <v>#N/A</v>
      </c>
      <c r="R1357" s="57" t="e">
        <f>IF(EnergyDemand__2_18[[#This Row],[Holiday]]="Y",EnergyDemand__2_18[[#This Row],[Demand]],NA())</f>
        <v>#N/A</v>
      </c>
      <c r="S1357" s="57">
        <f>IF(AND( EnergyDemand__2_18[[#This Row],[Holiday]]="N", EnergyDemand__2_18[[#This Row],[Day ]] &lt;&gt; "Saturday", EnergyDemand__2_18[[#This Row],[Day ]] &lt;&gt; "Sunday"),EnergyDemand__2_18[[#This Row],[Demand]],NA())</f>
        <v>118208.24</v>
      </c>
    </row>
    <row r="1358" spans="1:19" x14ac:dyDescent="0.3">
      <c r="A1358" s="3">
        <v>43361</v>
      </c>
      <c r="B1358" s="3" t="str">
        <f t="shared" si="21"/>
        <v>Q3-2018</v>
      </c>
      <c r="C1358" t="s">
        <v>17</v>
      </c>
      <c r="D1358">
        <v>38</v>
      </c>
      <c r="E1358" t="s">
        <v>8</v>
      </c>
      <c r="F1358">
        <v>2018</v>
      </c>
      <c r="G1358">
        <v>11</v>
      </c>
      <c r="H1358">
        <v>20.3</v>
      </c>
      <c r="I1358">
        <v>8</v>
      </c>
      <c r="J1358">
        <v>0</v>
      </c>
      <c r="K1358" t="s">
        <v>22</v>
      </c>
      <c r="L1358" t="s">
        <v>21</v>
      </c>
      <c r="M1358" s="2">
        <v>119622.285</v>
      </c>
      <c r="N1358" s="4">
        <v>85.452468640000006</v>
      </c>
      <c r="O1358" s="5">
        <f>EnergyDemand__2_18[[#This Row],[Demand]]*EnergyDemand__2_18[[#This Row],[RRP AUD$]]</f>
        <v>10222019.557607643</v>
      </c>
      <c r="P1358" s="57">
        <f>IF(EnergyDemand__2_18[[#This Row],[School Day]]="Y",EnergyDemand__2_18[[#This Row],[Demand]],NA())</f>
        <v>119622.285</v>
      </c>
      <c r="Q1358" s="57" t="e">
        <f>IF(EnergyDemand__2_18[[#This Row],[School Day]]="N",EnergyDemand__2_18[[#This Row],[Demand]],NA())</f>
        <v>#N/A</v>
      </c>
      <c r="R1358" s="57" t="e">
        <f>IF(EnergyDemand__2_18[[#This Row],[Holiday]]="Y",EnergyDemand__2_18[[#This Row],[Demand]],NA())</f>
        <v>#N/A</v>
      </c>
      <c r="S1358" s="57">
        <f>IF(AND( EnergyDemand__2_18[[#This Row],[Holiday]]="N", EnergyDemand__2_18[[#This Row],[Day ]] &lt;&gt; "Saturday", EnergyDemand__2_18[[#This Row],[Day ]] &lt;&gt; "Sunday"),EnergyDemand__2_18[[#This Row],[Demand]],NA())</f>
        <v>119622.285</v>
      </c>
    </row>
    <row r="1359" spans="1:19" x14ac:dyDescent="0.3">
      <c r="A1359" s="3">
        <v>43362</v>
      </c>
      <c r="B1359" s="3" t="str">
        <f t="shared" si="21"/>
        <v>Q3-2018</v>
      </c>
      <c r="C1359" t="s">
        <v>17</v>
      </c>
      <c r="D1359">
        <v>38</v>
      </c>
      <c r="E1359" t="s">
        <v>9</v>
      </c>
      <c r="F1359">
        <v>2018</v>
      </c>
      <c r="G1359">
        <v>8.5</v>
      </c>
      <c r="H1359">
        <v>14.7</v>
      </c>
      <c r="I1359">
        <v>16.100000000000001</v>
      </c>
      <c r="J1359">
        <v>3</v>
      </c>
      <c r="K1359" t="s">
        <v>22</v>
      </c>
      <c r="L1359" t="s">
        <v>21</v>
      </c>
      <c r="M1359" s="2">
        <v>123787.77</v>
      </c>
      <c r="N1359" s="4">
        <v>101.0040489</v>
      </c>
      <c r="O1359" s="5">
        <f>EnergyDemand__2_18[[#This Row],[Demand]]*EnergyDemand__2_18[[#This Row],[RRP AUD$]]</f>
        <v>12503065.974301953</v>
      </c>
      <c r="P1359" s="57">
        <f>IF(EnergyDemand__2_18[[#This Row],[School Day]]="Y",EnergyDemand__2_18[[#This Row],[Demand]],NA())</f>
        <v>123787.77</v>
      </c>
      <c r="Q1359" s="57" t="e">
        <f>IF(EnergyDemand__2_18[[#This Row],[School Day]]="N",EnergyDemand__2_18[[#This Row],[Demand]],NA())</f>
        <v>#N/A</v>
      </c>
      <c r="R1359" s="57" t="e">
        <f>IF(EnergyDemand__2_18[[#This Row],[Holiday]]="Y",EnergyDemand__2_18[[#This Row],[Demand]],NA())</f>
        <v>#N/A</v>
      </c>
      <c r="S1359" s="57">
        <f>IF(AND( EnergyDemand__2_18[[#This Row],[Holiday]]="N", EnergyDemand__2_18[[#This Row],[Day ]] &lt;&gt; "Saturday", EnergyDemand__2_18[[#This Row],[Day ]] &lt;&gt; "Sunday"),EnergyDemand__2_18[[#This Row],[Demand]],NA())</f>
        <v>123787.77</v>
      </c>
    </row>
    <row r="1360" spans="1:19" x14ac:dyDescent="0.3">
      <c r="A1360" s="3">
        <v>43363</v>
      </c>
      <c r="B1360" s="3" t="str">
        <f t="shared" si="21"/>
        <v>Q3-2018</v>
      </c>
      <c r="C1360" t="s">
        <v>17</v>
      </c>
      <c r="D1360">
        <v>38</v>
      </c>
      <c r="E1360" t="s">
        <v>3</v>
      </c>
      <c r="F1360">
        <v>2018</v>
      </c>
      <c r="G1360">
        <v>3.8</v>
      </c>
      <c r="H1360">
        <v>17.399999999999999</v>
      </c>
      <c r="I1360">
        <v>18.5</v>
      </c>
      <c r="J1360">
        <v>0.8</v>
      </c>
      <c r="K1360" t="s">
        <v>22</v>
      </c>
      <c r="L1360" t="s">
        <v>21</v>
      </c>
      <c r="M1360" s="2">
        <v>125335.57</v>
      </c>
      <c r="N1360" s="4">
        <v>115.429534</v>
      </c>
      <c r="O1360" s="5">
        <f>EnergyDemand__2_18[[#This Row],[Demand]]*EnergyDemand__2_18[[#This Row],[RRP AUD$]]</f>
        <v>14467426.438724382</v>
      </c>
      <c r="P1360" s="57">
        <f>IF(EnergyDemand__2_18[[#This Row],[School Day]]="Y",EnergyDemand__2_18[[#This Row],[Demand]],NA())</f>
        <v>125335.57</v>
      </c>
      <c r="Q1360" s="57" t="e">
        <f>IF(EnergyDemand__2_18[[#This Row],[School Day]]="N",EnergyDemand__2_18[[#This Row],[Demand]],NA())</f>
        <v>#N/A</v>
      </c>
      <c r="R1360" s="57" t="e">
        <f>IF(EnergyDemand__2_18[[#This Row],[Holiday]]="Y",EnergyDemand__2_18[[#This Row],[Demand]],NA())</f>
        <v>#N/A</v>
      </c>
      <c r="S1360" s="57">
        <f>IF(AND( EnergyDemand__2_18[[#This Row],[Holiday]]="N", EnergyDemand__2_18[[#This Row],[Day ]] &lt;&gt; "Saturday", EnergyDemand__2_18[[#This Row],[Day ]] &lt;&gt; "Sunday"),EnergyDemand__2_18[[#This Row],[Demand]],NA())</f>
        <v>125335.57</v>
      </c>
    </row>
    <row r="1361" spans="1:19" x14ac:dyDescent="0.3">
      <c r="A1361" s="3">
        <v>43364</v>
      </c>
      <c r="B1361" s="3" t="str">
        <f t="shared" si="21"/>
        <v>Q3-2018</v>
      </c>
      <c r="C1361" t="s">
        <v>17</v>
      </c>
      <c r="D1361">
        <v>38</v>
      </c>
      <c r="E1361" t="s">
        <v>4</v>
      </c>
      <c r="F1361">
        <v>2018</v>
      </c>
      <c r="G1361">
        <v>8.3000000000000007</v>
      </c>
      <c r="H1361">
        <v>18.899999999999999</v>
      </c>
      <c r="I1361">
        <v>16.600000000000001</v>
      </c>
      <c r="J1361">
        <v>0</v>
      </c>
      <c r="K1361" t="s">
        <v>21</v>
      </c>
      <c r="L1361" t="s">
        <v>21</v>
      </c>
      <c r="M1361" s="2">
        <v>120372.48</v>
      </c>
      <c r="N1361" s="4">
        <v>110.8134668</v>
      </c>
      <c r="O1361" s="5">
        <f>EnergyDemand__2_18[[#This Row],[Demand]]*EnergyDemand__2_18[[#This Row],[RRP AUD$]]</f>
        <v>13338891.816113664</v>
      </c>
      <c r="P1361" s="57" t="e">
        <f>IF(EnergyDemand__2_18[[#This Row],[School Day]]="Y",EnergyDemand__2_18[[#This Row],[Demand]],NA())</f>
        <v>#N/A</v>
      </c>
      <c r="Q1361" s="57">
        <f>IF(EnergyDemand__2_18[[#This Row],[School Day]]="N",EnergyDemand__2_18[[#This Row],[Demand]],NA())</f>
        <v>120372.48</v>
      </c>
      <c r="R1361" s="57" t="e">
        <f>IF(EnergyDemand__2_18[[#This Row],[Holiday]]="Y",EnergyDemand__2_18[[#This Row],[Demand]],NA())</f>
        <v>#N/A</v>
      </c>
      <c r="S1361" s="57">
        <f>IF(AND( EnergyDemand__2_18[[#This Row],[Holiday]]="N", EnergyDemand__2_18[[#This Row],[Day ]] &lt;&gt; "Saturday", EnergyDemand__2_18[[#This Row],[Day ]] &lt;&gt; "Sunday"),EnergyDemand__2_18[[#This Row],[Demand]],NA())</f>
        <v>120372.48</v>
      </c>
    </row>
    <row r="1362" spans="1:19" x14ac:dyDescent="0.3">
      <c r="A1362" s="3">
        <v>43365</v>
      </c>
      <c r="B1362" s="3" t="str">
        <f t="shared" si="21"/>
        <v>Q3-2018</v>
      </c>
      <c r="C1362" t="s">
        <v>17</v>
      </c>
      <c r="D1362">
        <v>38</v>
      </c>
      <c r="E1362" t="s">
        <v>5</v>
      </c>
      <c r="F1362">
        <v>2018</v>
      </c>
      <c r="G1362">
        <v>6.8</v>
      </c>
      <c r="H1362">
        <v>17.3</v>
      </c>
      <c r="I1362">
        <v>19.7</v>
      </c>
      <c r="J1362">
        <v>0</v>
      </c>
      <c r="K1362" t="s">
        <v>21</v>
      </c>
      <c r="L1362" t="s">
        <v>21</v>
      </c>
      <c r="M1362" s="2">
        <v>107731.72</v>
      </c>
      <c r="N1362" s="4">
        <v>83.493593180000005</v>
      </c>
      <c r="O1362" s="5">
        <f>EnergyDemand__2_18[[#This Row],[Demand]]*EnergyDemand__2_18[[#This Row],[RRP AUD$]]</f>
        <v>8994908.4022616707</v>
      </c>
      <c r="P1362" s="57" t="e">
        <f>IF(EnergyDemand__2_18[[#This Row],[School Day]]="Y",EnergyDemand__2_18[[#This Row],[Demand]],NA())</f>
        <v>#N/A</v>
      </c>
      <c r="Q1362" s="57">
        <f>IF(EnergyDemand__2_18[[#This Row],[School Day]]="N",EnergyDemand__2_18[[#This Row],[Demand]],NA())</f>
        <v>107731.72</v>
      </c>
      <c r="R1362" s="57" t="e">
        <f>IF(EnergyDemand__2_18[[#This Row],[Holiday]]="Y",EnergyDemand__2_18[[#This Row],[Demand]],NA())</f>
        <v>#N/A</v>
      </c>
      <c r="S13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63" spans="1:19" x14ac:dyDescent="0.3">
      <c r="A1363" s="3">
        <v>43366</v>
      </c>
      <c r="B1363" s="3" t="str">
        <f t="shared" si="21"/>
        <v>Q3-2018</v>
      </c>
      <c r="C1363" t="s">
        <v>17</v>
      </c>
      <c r="D1363">
        <v>38</v>
      </c>
      <c r="E1363" t="s">
        <v>6</v>
      </c>
      <c r="F1363">
        <v>2018</v>
      </c>
      <c r="G1363">
        <v>10.4</v>
      </c>
      <c r="H1363">
        <v>13.7</v>
      </c>
      <c r="I1363">
        <v>11.6</v>
      </c>
      <c r="J1363">
        <v>0.2</v>
      </c>
      <c r="K1363" t="s">
        <v>21</v>
      </c>
      <c r="L1363" t="s">
        <v>21</v>
      </c>
      <c r="M1363" s="2">
        <v>107332.1</v>
      </c>
      <c r="N1363" s="4">
        <v>79.780017569999998</v>
      </c>
      <c r="O1363" s="5">
        <f>EnergyDemand__2_18[[#This Row],[Demand]]*EnergyDemand__2_18[[#This Row],[RRP AUD$]]</f>
        <v>8562956.823824998</v>
      </c>
      <c r="P1363" s="57" t="e">
        <f>IF(EnergyDemand__2_18[[#This Row],[School Day]]="Y",EnergyDemand__2_18[[#This Row],[Demand]],NA())</f>
        <v>#N/A</v>
      </c>
      <c r="Q1363" s="57">
        <f>IF(EnergyDemand__2_18[[#This Row],[School Day]]="N",EnergyDemand__2_18[[#This Row],[Demand]],NA())</f>
        <v>107332.1</v>
      </c>
      <c r="R1363" s="57" t="e">
        <f>IF(EnergyDemand__2_18[[#This Row],[Holiday]]="Y",EnergyDemand__2_18[[#This Row],[Demand]],NA())</f>
        <v>#N/A</v>
      </c>
      <c r="S13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64" spans="1:19" x14ac:dyDescent="0.3">
      <c r="A1364" s="3">
        <v>43367</v>
      </c>
      <c r="B1364" s="3" t="str">
        <f t="shared" si="21"/>
        <v>Q3-2018</v>
      </c>
      <c r="C1364" t="s">
        <v>17</v>
      </c>
      <c r="D1364">
        <v>39</v>
      </c>
      <c r="E1364" t="s">
        <v>7</v>
      </c>
      <c r="F1364">
        <v>2018</v>
      </c>
      <c r="G1364">
        <v>4.5999999999999996</v>
      </c>
      <c r="H1364">
        <v>14.9</v>
      </c>
      <c r="I1364">
        <v>17.2</v>
      </c>
      <c r="J1364">
        <v>0</v>
      </c>
      <c r="K1364" t="s">
        <v>21</v>
      </c>
      <c r="L1364" t="s">
        <v>21</v>
      </c>
      <c r="M1364" s="2">
        <v>119535.715</v>
      </c>
      <c r="N1364" s="4">
        <v>93.755130829999999</v>
      </c>
      <c r="O1364" s="5">
        <f>EnergyDemand__2_18[[#This Row],[Demand]]*EnergyDemand__2_18[[#This Row],[RRP AUD$]]</f>
        <v>11207086.598682594</v>
      </c>
      <c r="P1364" s="57" t="e">
        <f>IF(EnergyDemand__2_18[[#This Row],[School Day]]="Y",EnergyDemand__2_18[[#This Row],[Demand]],NA())</f>
        <v>#N/A</v>
      </c>
      <c r="Q1364" s="57">
        <f>IF(EnergyDemand__2_18[[#This Row],[School Day]]="N",EnergyDemand__2_18[[#This Row],[Demand]],NA())</f>
        <v>119535.715</v>
      </c>
      <c r="R1364" s="57" t="e">
        <f>IF(EnergyDemand__2_18[[#This Row],[Holiday]]="Y",EnergyDemand__2_18[[#This Row],[Demand]],NA())</f>
        <v>#N/A</v>
      </c>
      <c r="S1364" s="57">
        <f>IF(AND( EnergyDemand__2_18[[#This Row],[Holiday]]="N", EnergyDemand__2_18[[#This Row],[Day ]] &lt;&gt; "Saturday", EnergyDemand__2_18[[#This Row],[Day ]] &lt;&gt; "Sunday"),EnergyDemand__2_18[[#This Row],[Demand]],NA())</f>
        <v>119535.715</v>
      </c>
    </row>
    <row r="1365" spans="1:19" x14ac:dyDescent="0.3">
      <c r="A1365" s="3">
        <v>43368</v>
      </c>
      <c r="B1365" s="3" t="str">
        <f t="shared" si="21"/>
        <v>Q3-2018</v>
      </c>
      <c r="C1365" t="s">
        <v>17</v>
      </c>
      <c r="D1365">
        <v>39</v>
      </c>
      <c r="E1365" t="s">
        <v>8</v>
      </c>
      <c r="F1365">
        <v>2018</v>
      </c>
      <c r="G1365">
        <v>8.6</v>
      </c>
      <c r="H1365">
        <v>13.6</v>
      </c>
      <c r="I1365">
        <v>12.2</v>
      </c>
      <c r="J1365">
        <v>0</v>
      </c>
      <c r="K1365" t="s">
        <v>21</v>
      </c>
      <c r="L1365" t="s">
        <v>21</v>
      </c>
      <c r="M1365" s="2">
        <v>124797.08500000001</v>
      </c>
      <c r="N1365" s="4">
        <v>118.656356</v>
      </c>
      <c r="O1365" s="5">
        <f>EnergyDemand__2_18[[#This Row],[Demand]]*EnergyDemand__2_18[[#This Row],[RRP AUD$]]</f>
        <v>14807967.34552226</v>
      </c>
      <c r="P1365" s="57" t="e">
        <f>IF(EnergyDemand__2_18[[#This Row],[School Day]]="Y",EnergyDemand__2_18[[#This Row],[Demand]],NA())</f>
        <v>#N/A</v>
      </c>
      <c r="Q1365" s="57">
        <f>IF(EnergyDemand__2_18[[#This Row],[School Day]]="N",EnergyDemand__2_18[[#This Row],[Demand]],NA())</f>
        <v>124797.08500000001</v>
      </c>
      <c r="R1365" s="57" t="e">
        <f>IF(EnergyDemand__2_18[[#This Row],[Holiday]]="Y",EnergyDemand__2_18[[#This Row],[Demand]],NA())</f>
        <v>#N/A</v>
      </c>
      <c r="S1365" s="57">
        <f>IF(AND( EnergyDemand__2_18[[#This Row],[Holiday]]="N", EnergyDemand__2_18[[#This Row],[Day ]] &lt;&gt; "Saturday", EnergyDemand__2_18[[#This Row],[Day ]] &lt;&gt; "Sunday"),EnergyDemand__2_18[[#This Row],[Demand]],NA())</f>
        <v>124797.08500000001</v>
      </c>
    </row>
    <row r="1366" spans="1:19" x14ac:dyDescent="0.3">
      <c r="A1366" s="3">
        <v>43369</v>
      </c>
      <c r="B1366" s="3" t="str">
        <f t="shared" si="21"/>
        <v>Q3-2018</v>
      </c>
      <c r="C1366" t="s">
        <v>17</v>
      </c>
      <c r="D1366">
        <v>39</v>
      </c>
      <c r="E1366" t="s">
        <v>9</v>
      </c>
      <c r="F1366">
        <v>2018</v>
      </c>
      <c r="G1366">
        <v>6.4</v>
      </c>
      <c r="H1366">
        <v>17.600000000000001</v>
      </c>
      <c r="I1366">
        <v>20.8</v>
      </c>
      <c r="J1366">
        <v>0</v>
      </c>
      <c r="K1366" t="s">
        <v>21</v>
      </c>
      <c r="L1366" t="s">
        <v>21</v>
      </c>
      <c r="M1366" s="2">
        <v>119238.345</v>
      </c>
      <c r="N1366" s="4">
        <v>120.8612104</v>
      </c>
      <c r="O1366" s="5">
        <f>EnergyDemand__2_18[[#This Row],[Demand]]*EnergyDemand__2_18[[#This Row],[RRP AUD$]]</f>
        <v>14411290.702792788</v>
      </c>
      <c r="P1366" s="57" t="e">
        <f>IF(EnergyDemand__2_18[[#This Row],[School Day]]="Y",EnergyDemand__2_18[[#This Row],[Demand]],NA())</f>
        <v>#N/A</v>
      </c>
      <c r="Q1366" s="57">
        <f>IF(EnergyDemand__2_18[[#This Row],[School Day]]="N",EnergyDemand__2_18[[#This Row],[Demand]],NA())</f>
        <v>119238.345</v>
      </c>
      <c r="R1366" s="57" t="e">
        <f>IF(EnergyDemand__2_18[[#This Row],[Holiday]]="Y",EnergyDemand__2_18[[#This Row],[Demand]],NA())</f>
        <v>#N/A</v>
      </c>
      <c r="S1366" s="57">
        <f>IF(AND( EnergyDemand__2_18[[#This Row],[Holiday]]="N", EnergyDemand__2_18[[#This Row],[Day ]] &lt;&gt; "Saturday", EnergyDemand__2_18[[#This Row],[Day ]] &lt;&gt; "Sunday"),EnergyDemand__2_18[[#This Row],[Demand]],NA())</f>
        <v>119238.345</v>
      </c>
    </row>
    <row r="1367" spans="1:19" x14ac:dyDescent="0.3">
      <c r="A1367" s="3">
        <v>43370</v>
      </c>
      <c r="B1367" s="3" t="str">
        <f t="shared" si="21"/>
        <v>Q3-2018</v>
      </c>
      <c r="C1367" t="s">
        <v>17</v>
      </c>
      <c r="D1367">
        <v>39</v>
      </c>
      <c r="E1367" t="s">
        <v>3</v>
      </c>
      <c r="F1367">
        <v>2018</v>
      </c>
      <c r="G1367">
        <v>9.1999999999999993</v>
      </c>
      <c r="H1367">
        <v>24.2</v>
      </c>
      <c r="I1367">
        <v>20.8</v>
      </c>
      <c r="J1367">
        <v>0</v>
      </c>
      <c r="K1367" t="s">
        <v>21</v>
      </c>
      <c r="L1367" t="s">
        <v>21</v>
      </c>
      <c r="M1367" s="2">
        <v>110878.67</v>
      </c>
      <c r="N1367" s="4">
        <v>99.286997249999999</v>
      </c>
      <c r="O1367" s="5">
        <f>EnergyDemand__2_18[[#This Row],[Demand]]*EnergyDemand__2_18[[#This Row],[RRP AUD$]]</f>
        <v>11008810.203373658</v>
      </c>
      <c r="P1367" s="57" t="e">
        <f>IF(EnergyDemand__2_18[[#This Row],[School Day]]="Y",EnergyDemand__2_18[[#This Row],[Demand]],NA())</f>
        <v>#N/A</v>
      </c>
      <c r="Q1367" s="57">
        <f>IF(EnergyDemand__2_18[[#This Row],[School Day]]="N",EnergyDemand__2_18[[#This Row],[Demand]],NA())</f>
        <v>110878.67</v>
      </c>
      <c r="R1367" s="57" t="e">
        <f>IF(EnergyDemand__2_18[[#This Row],[Holiday]]="Y",EnergyDemand__2_18[[#This Row],[Demand]],NA())</f>
        <v>#N/A</v>
      </c>
      <c r="S1367" s="57">
        <f>IF(AND( EnergyDemand__2_18[[#This Row],[Holiday]]="N", EnergyDemand__2_18[[#This Row],[Day ]] &lt;&gt; "Saturday", EnergyDemand__2_18[[#This Row],[Day ]] &lt;&gt; "Sunday"),EnergyDemand__2_18[[#This Row],[Demand]],NA())</f>
        <v>110878.67</v>
      </c>
    </row>
    <row r="1368" spans="1:19" x14ac:dyDescent="0.3">
      <c r="A1368" s="3">
        <v>43371</v>
      </c>
      <c r="B1368" s="3" t="str">
        <f t="shared" si="21"/>
        <v>Q3-2018</v>
      </c>
      <c r="C1368" t="s">
        <v>17</v>
      </c>
      <c r="D1368">
        <v>39</v>
      </c>
      <c r="E1368" t="s">
        <v>4</v>
      </c>
      <c r="F1368">
        <v>2018</v>
      </c>
      <c r="G1368">
        <v>10.7</v>
      </c>
      <c r="H1368">
        <v>15.2</v>
      </c>
      <c r="I1368">
        <v>10.199999999999999</v>
      </c>
      <c r="J1368">
        <v>0</v>
      </c>
      <c r="K1368" t="s">
        <v>21</v>
      </c>
      <c r="L1368" t="s">
        <v>22</v>
      </c>
      <c r="M1368" s="2">
        <v>108622.42</v>
      </c>
      <c r="N1368" s="4">
        <v>90.212995460000002</v>
      </c>
      <c r="O1368" s="5">
        <f>EnergyDemand__2_18[[#This Row],[Demand]]*EnergyDemand__2_18[[#This Row],[RRP AUD$]]</f>
        <v>9799153.8823142126</v>
      </c>
      <c r="P1368" s="57" t="e">
        <f>IF(EnergyDemand__2_18[[#This Row],[School Day]]="Y",EnergyDemand__2_18[[#This Row],[Demand]],NA())</f>
        <v>#N/A</v>
      </c>
      <c r="Q1368" s="57">
        <f>IF(EnergyDemand__2_18[[#This Row],[School Day]]="N",EnergyDemand__2_18[[#This Row],[Demand]],NA())</f>
        <v>108622.42</v>
      </c>
      <c r="R1368" s="57">
        <f>IF(EnergyDemand__2_18[[#This Row],[Holiday]]="Y",EnergyDemand__2_18[[#This Row],[Demand]],NA())</f>
        <v>108622.42</v>
      </c>
      <c r="S13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69" spans="1:19" x14ac:dyDescent="0.3">
      <c r="A1369" s="3">
        <v>43372</v>
      </c>
      <c r="B1369" s="3" t="str">
        <f t="shared" si="21"/>
        <v>Q3-2018</v>
      </c>
      <c r="C1369" t="s">
        <v>17</v>
      </c>
      <c r="D1369">
        <v>39</v>
      </c>
      <c r="E1369" t="s">
        <v>5</v>
      </c>
      <c r="F1369">
        <v>2018</v>
      </c>
      <c r="G1369">
        <v>5.5</v>
      </c>
      <c r="H1369">
        <v>14</v>
      </c>
      <c r="I1369">
        <v>17</v>
      </c>
      <c r="J1369">
        <v>1.2</v>
      </c>
      <c r="K1369" t="s">
        <v>21</v>
      </c>
      <c r="L1369" t="s">
        <v>21</v>
      </c>
      <c r="M1369" s="2">
        <v>109315.065</v>
      </c>
      <c r="N1369" s="4">
        <v>86.164086429999998</v>
      </c>
      <c r="O1369" s="5">
        <f>EnergyDemand__2_18[[#This Row],[Demand]]*EnergyDemand__2_18[[#This Row],[RRP AUD$]]</f>
        <v>9419032.7087610681</v>
      </c>
      <c r="P1369" s="57" t="e">
        <f>IF(EnergyDemand__2_18[[#This Row],[School Day]]="Y",EnergyDemand__2_18[[#This Row],[Demand]],NA())</f>
        <v>#N/A</v>
      </c>
      <c r="Q1369" s="57">
        <f>IF(EnergyDemand__2_18[[#This Row],[School Day]]="N",EnergyDemand__2_18[[#This Row],[Demand]],NA())</f>
        <v>109315.065</v>
      </c>
      <c r="R1369" s="57" t="e">
        <f>IF(EnergyDemand__2_18[[#This Row],[Holiday]]="Y",EnergyDemand__2_18[[#This Row],[Demand]],NA())</f>
        <v>#N/A</v>
      </c>
      <c r="S13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70" spans="1:19" x14ac:dyDescent="0.3">
      <c r="A1370" s="3">
        <v>43373</v>
      </c>
      <c r="B1370" s="3" t="str">
        <f t="shared" si="21"/>
        <v>Q3-2018</v>
      </c>
      <c r="C1370" t="s">
        <v>17</v>
      </c>
      <c r="D1370">
        <v>39</v>
      </c>
      <c r="E1370" t="s">
        <v>6</v>
      </c>
      <c r="F1370">
        <v>2018</v>
      </c>
      <c r="G1370">
        <v>6.8</v>
      </c>
      <c r="H1370">
        <v>16.5</v>
      </c>
      <c r="I1370">
        <v>19.8</v>
      </c>
      <c r="J1370">
        <v>0.2</v>
      </c>
      <c r="K1370" t="s">
        <v>21</v>
      </c>
      <c r="L1370" t="s">
        <v>21</v>
      </c>
      <c r="M1370" s="2">
        <v>106236.23</v>
      </c>
      <c r="N1370" s="4">
        <v>86.884516410000003</v>
      </c>
      <c r="O1370" s="5">
        <f>EnergyDemand__2_18[[#This Row],[Demand]]*EnergyDemand__2_18[[#This Row],[RRP AUD$]]</f>
        <v>9230283.468771534</v>
      </c>
      <c r="P1370" s="57" t="e">
        <f>IF(EnergyDemand__2_18[[#This Row],[School Day]]="Y",EnergyDemand__2_18[[#This Row],[Demand]],NA())</f>
        <v>#N/A</v>
      </c>
      <c r="Q1370" s="57">
        <f>IF(EnergyDemand__2_18[[#This Row],[School Day]]="N",EnergyDemand__2_18[[#This Row],[Demand]],NA())</f>
        <v>106236.23</v>
      </c>
      <c r="R1370" s="57" t="e">
        <f>IF(EnergyDemand__2_18[[#This Row],[Holiday]]="Y",EnergyDemand__2_18[[#This Row],[Demand]],NA())</f>
        <v>#N/A</v>
      </c>
      <c r="S13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71" spans="1:19" x14ac:dyDescent="0.3">
      <c r="A1371" s="3">
        <v>43374</v>
      </c>
      <c r="B1371" s="3" t="str">
        <f t="shared" si="21"/>
        <v>Q4-2018</v>
      </c>
      <c r="C1371" t="s">
        <v>18</v>
      </c>
      <c r="D1371">
        <v>40</v>
      </c>
      <c r="E1371" t="s">
        <v>7</v>
      </c>
      <c r="F1371">
        <v>2018</v>
      </c>
      <c r="G1371">
        <v>4.7</v>
      </c>
      <c r="H1371">
        <v>23.3</v>
      </c>
      <c r="I1371">
        <v>21.4</v>
      </c>
      <c r="J1371">
        <v>0</v>
      </c>
      <c r="K1371" t="s">
        <v>21</v>
      </c>
      <c r="L1371" t="s">
        <v>21</v>
      </c>
      <c r="M1371" s="2">
        <v>114466.64</v>
      </c>
      <c r="N1371" s="4">
        <v>111.1212712</v>
      </c>
      <c r="O1371" s="5">
        <f>EnergyDemand__2_18[[#This Row],[Demand]]*EnergyDemand__2_18[[#This Row],[RRP AUD$]]</f>
        <v>12719678.546792768</v>
      </c>
      <c r="P1371" s="57" t="e">
        <f>IF(EnergyDemand__2_18[[#This Row],[School Day]]="Y",EnergyDemand__2_18[[#This Row],[Demand]],NA())</f>
        <v>#N/A</v>
      </c>
      <c r="Q1371" s="57">
        <f>IF(EnergyDemand__2_18[[#This Row],[School Day]]="N",EnergyDemand__2_18[[#This Row],[Demand]],NA())</f>
        <v>114466.64</v>
      </c>
      <c r="R1371" s="57" t="e">
        <f>IF(EnergyDemand__2_18[[#This Row],[Holiday]]="Y",EnergyDemand__2_18[[#This Row],[Demand]],NA())</f>
        <v>#N/A</v>
      </c>
      <c r="S1371" s="57">
        <f>IF(AND( EnergyDemand__2_18[[#This Row],[Holiday]]="N", EnergyDemand__2_18[[#This Row],[Day ]] &lt;&gt; "Saturday", EnergyDemand__2_18[[#This Row],[Day ]] &lt;&gt; "Sunday"),EnergyDemand__2_18[[#This Row],[Demand]],NA())</f>
        <v>114466.64</v>
      </c>
    </row>
    <row r="1372" spans="1:19" x14ac:dyDescent="0.3">
      <c r="A1372" s="3">
        <v>43375</v>
      </c>
      <c r="B1372" s="3" t="str">
        <f t="shared" si="21"/>
        <v>Q4-2018</v>
      </c>
      <c r="C1372" t="s">
        <v>18</v>
      </c>
      <c r="D1372">
        <v>40</v>
      </c>
      <c r="E1372" t="s">
        <v>8</v>
      </c>
      <c r="F1372">
        <v>2018</v>
      </c>
      <c r="G1372">
        <v>11.4</v>
      </c>
      <c r="H1372">
        <v>25.8</v>
      </c>
      <c r="I1372">
        <v>13.4</v>
      </c>
      <c r="J1372">
        <v>0</v>
      </c>
      <c r="K1372" t="s">
        <v>21</v>
      </c>
      <c r="L1372" t="s">
        <v>21</v>
      </c>
      <c r="M1372" s="2">
        <v>114458.205</v>
      </c>
      <c r="N1372" s="4">
        <v>104.9424003</v>
      </c>
      <c r="O1372" s="5">
        <f>EnergyDemand__2_18[[#This Row],[Demand]]*EnergyDemand__2_18[[#This Row],[RRP AUD$]]</f>
        <v>12011518.766729463</v>
      </c>
      <c r="P1372" s="57" t="e">
        <f>IF(EnergyDemand__2_18[[#This Row],[School Day]]="Y",EnergyDemand__2_18[[#This Row],[Demand]],NA())</f>
        <v>#N/A</v>
      </c>
      <c r="Q1372" s="57">
        <f>IF(EnergyDemand__2_18[[#This Row],[School Day]]="N",EnergyDemand__2_18[[#This Row],[Demand]],NA())</f>
        <v>114458.205</v>
      </c>
      <c r="R1372" s="57" t="e">
        <f>IF(EnergyDemand__2_18[[#This Row],[Holiday]]="Y",EnergyDemand__2_18[[#This Row],[Demand]],NA())</f>
        <v>#N/A</v>
      </c>
      <c r="S1372" s="57">
        <f>IF(AND( EnergyDemand__2_18[[#This Row],[Holiday]]="N", EnergyDemand__2_18[[#This Row],[Day ]] &lt;&gt; "Saturday", EnergyDemand__2_18[[#This Row],[Day ]] &lt;&gt; "Sunday"),EnergyDemand__2_18[[#This Row],[Demand]],NA())</f>
        <v>114458.205</v>
      </c>
    </row>
    <row r="1373" spans="1:19" x14ac:dyDescent="0.3">
      <c r="A1373" s="3">
        <v>43376</v>
      </c>
      <c r="B1373" s="3" t="str">
        <f t="shared" si="21"/>
        <v>Q4-2018</v>
      </c>
      <c r="C1373" t="s">
        <v>18</v>
      </c>
      <c r="D1373">
        <v>40</v>
      </c>
      <c r="E1373" t="s">
        <v>9</v>
      </c>
      <c r="F1373">
        <v>2018</v>
      </c>
      <c r="G1373">
        <v>14.7</v>
      </c>
      <c r="H1373">
        <v>18.100000000000001</v>
      </c>
      <c r="I1373">
        <v>10.9</v>
      </c>
      <c r="J1373">
        <v>0</v>
      </c>
      <c r="K1373" t="s">
        <v>21</v>
      </c>
      <c r="L1373" t="s">
        <v>21</v>
      </c>
      <c r="M1373" s="2">
        <v>115490.83500000001</v>
      </c>
      <c r="N1373" s="4">
        <v>122.0868375</v>
      </c>
      <c r="O1373" s="5">
        <f>EnergyDemand__2_18[[#This Row],[Demand]]*EnergyDemand__2_18[[#This Row],[RRP AUD$]]</f>
        <v>14099910.805384314</v>
      </c>
      <c r="P1373" s="57" t="e">
        <f>IF(EnergyDemand__2_18[[#This Row],[School Day]]="Y",EnergyDemand__2_18[[#This Row],[Demand]],NA())</f>
        <v>#N/A</v>
      </c>
      <c r="Q1373" s="57">
        <f>IF(EnergyDemand__2_18[[#This Row],[School Day]]="N",EnergyDemand__2_18[[#This Row],[Demand]],NA())</f>
        <v>115490.83500000001</v>
      </c>
      <c r="R1373" s="57" t="e">
        <f>IF(EnergyDemand__2_18[[#This Row],[Holiday]]="Y",EnergyDemand__2_18[[#This Row],[Demand]],NA())</f>
        <v>#N/A</v>
      </c>
      <c r="S1373" s="57">
        <f>IF(AND( EnergyDemand__2_18[[#This Row],[Holiday]]="N", EnergyDemand__2_18[[#This Row],[Day ]] &lt;&gt; "Saturday", EnergyDemand__2_18[[#This Row],[Day ]] &lt;&gt; "Sunday"),EnergyDemand__2_18[[#This Row],[Demand]],NA())</f>
        <v>115490.83500000001</v>
      </c>
    </row>
    <row r="1374" spans="1:19" x14ac:dyDescent="0.3">
      <c r="A1374" s="3">
        <v>43377</v>
      </c>
      <c r="B1374" s="3" t="str">
        <f t="shared" si="21"/>
        <v>Q4-2018</v>
      </c>
      <c r="C1374" t="s">
        <v>18</v>
      </c>
      <c r="D1374">
        <v>40</v>
      </c>
      <c r="E1374" t="s">
        <v>3</v>
      </c>
      <c r="F1374">
        <v>2018</v>
      </c>
      <c r="G1374">
        <v>10.9</v>
      </c>
      <c r="H1374">
        <v>14.6</v>
      </c>
      <c r="I1374">
        <v>12.5</v>
      </c>
      <c r="J1374">
        <v>0</v>
      </c>
      <c r="K1374" t="s">
        <v>21</v>
      </c>
      <c r="L1374" t="s">
        <v>21</v>
      </c>
      <c r="M1374" s="2">
        <v>115294.12</v>
      </c>
      <c r="N1374" s="4">
        <v>97.499455749999996</v>
      </c>
      <c r="O1374" s="5">
        <f>EnergyDemand__2_18[[#This Row],[Demand]]*EnergyDemand__2_18[[#This Row],[RRP AUD$]]</f>
        <v>11241113.951175189</v>
      </c>
      <c r="P1374" s="57" t="e">
        <f>IF(EnergyDemand__2_18[[#This Row],[School Day]]="Y",EnergyDemand__2_18[[#This Row],[Demand]],NA())</f>
        <v>#N/A</v>
      </c>
      <c r="Q1374" s="57">
        <f>IF(EnergyDemand__2_18[[#This Row],[School Day]]="N",EnergyDemand__2_18[[#This Row],[Demand]],NA())</f>
        <v>115294.12</v>
      </c>
      <c r="R1374" s="57" t="e">
        <f>IF(EnergyDemand__2_18[[#This Row],[Holiday]]="Y",EnergyDemand__2_18[[#This Row],[Demand]],NA())</f>
        <v>#N/A</v>
      </c>
      <c r="S1374" s="57">
        <f>IF(AND( EnergyDemand__2_18[[#This Row],[Holiday]]="N", EnergyDemand__2_18[[#This Row],[Day ]] &lt;&gt; "Saturday", EnergyDemand__2_18[[#This Row],[Day ]] &lt;&gt; "Sunday"),EnergyDemand__2_18[[#This Row],[Demand]],NA())</f>
        <v>115294.12</v>
      </c>
    </row>
    <row r="1375" spans="1:19" x14ac:dyDescent="0.3">
      <c r="A1375" s="3">
        <v>43378</v>
      </c>
      <c r="B1375" s="3" t="str">
        <f t="shared" si="21"/>
        <v>Q4-2018</v>
      </c>
      <c r="C1375" t="s">
        <v>18</v>
      </c>
      <c r="D1375">
        <v>40</v>
      </c>
      <c r="E1375" t="s">
        <v>4</v>
      </c>
      <c r="F1375">
        <v>2018</v>
      </c>
      <c r="G1375">
        <v>9.1</v>
      </c>
      <c r="H1375">
        <v>20.5</v>
      </c>
      <c r="I1375">
        <v>22.5</v>
      </c>
      <c r="J1375">
        <v>0</v>
      </c>
      <c r="K1375" t="s">
        <v>21</v>
      </c>
      <c r="L1375" t="s">
        <v>21</v>
      </c>
      <c r="M1375" s="2">
        <v>112576.545</v>
      </c>
      <c r="N1375" s="4">
        <v>105.2909812</v>
      </c>
      <c r="O1375" s="5">
        <f>EnergyDemand__2_18[[#This Row],[Demand]]*EnergyDemand__2_18[[#This Row],[RRP AUD$]]</f>
        <v>11853294.883155955</v>
      </c>
      <c r="P1375" s="57" t="e">
        <f>IF(EnergyDemand__2_18[[#This Row],[School Day]]="Y",EnergyDemand__2_18[[#This Row],[Demand]],NA())</f>
        <v>#N/A</v>
      </c>
      <c r="Q1375" s="57">
        <f>IF(EnergyDemand__2_18[[#This Row],[School Day]]="N",EnergyDemand__2_18[[#This Row],[Demand]],NA())</f>
        <v>112576.545</v>
      </c>
      <c r="R1375" s="57" t="e">
        <f>IF(EnergyDemand__2_18[[#This Row],[Holiday]]="Y",EnergyDemand__2_18[[#This Row],[Demand]],NA())</f>
        <v>#N/A</v>
      </c>
      <c r="S1375" s="57">
        <f>IF(AND( EnergyDemand__2_18[[#This Row],[Holiday]]="N", EnergyDemand__2_18[[#This Row],[Day ]] &lt;&gt; "Saturday", EnergyDemand__2_18[[#This Row],[Day ]] &lt;&gt; "Sunday"),EnergyDemand__2_18[[#This Row],[Demand]],NA())</f>
        <v>112576.545</v>
      </c>
    </row>
    <row r="1376" spans="1:19" x14ac:dyDescent="0.3">
      <c r="A1376" s="3">
        <v>43379</v>
      </c>
      <c r="B1376" s="3" t="str">
        <f t="shared" si="21"/>
        <v>Q4-2018</v>
      </c>
      <c r="C1376" t="s">
        <v>18</v>
      </c>
      <c r="D1376">
        <v>40</v>
      </c>
      <c r="E1376" t="s">
        <v>5</v>
      </c>
      <c r="F1376">
        <v>2018</v>
      </c>
      <c r="G1376">
        <v>8.3000000000000007</v>
      </c>
      <c r="H1376">
        <v>23.8</v>
      </c>
      <c r="I1376">
        <v>22.7</v>
      </c>
      <c r="J1376">
        <v>0</v>
      </c>
      <c r="K1376" t="s">
        <v>21</v>
      </c>
      <c r="L1376" t="s">
        <v>21</v>
      </c>
      <c r="M1376" s="2">
        <v>102988.145</v>
      </c>
      <c r="N1376" s="4">
        <v>100.10292629999999</v>
      </c>
      <c r="O1376" s="5">
        <f>EnergyDemand__2_18[[#This Row],[Demand]]*EnergyDemand__2_18[[#This Row],[RRP AUD$]]</f>
        <v>10309414.688708713</v>
      </c>
      <c r="P1376" s="57" t="e">
        <f>IF(EnergyDemand__2_18[[#This Row],[School Day]]="Y",EnergyDemand__2_18[[#This Row],[Demand]],NA())</f>
        <v>#N/A</v>
      </c>
      <c r="Q1376" s="57">
        <f>IF(EnergyDemand__2_18[[#This Row],[School Day]]="N",EnergyDemand__2_18[[#This Row],[Demand]],NA())</f>
        <v>102988.145</v>
      </c>
      <c r="R1376" s="57" t="e">
        <f>IF(EnergyDemand__2_18[[#This Row],[Holiday]]="Y",EnergyDemand__2_18[[#This Row],[Demand]],NA())</f>
        <v>#N/A</v>
      </c>
      <c r="S13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77" spans="1:19" x14ac:dyDescent="0.3">
      <c r="A1377" s="3">
        <v>43380</v>
      </c>
      <c r="B1377" s="3" t="str">
        <f t="shared" si="21"/>
        <v>Q4-2018</v>
      </c>
      <c r="C1377" t="s">
        <v>18</v>
      </c>
      <c r="D1377">
        <v>40</v>
      </c>
      <c r="E1377" t="s">
        <v>6</v>
      </c>
      <c r="F1377">
        <v>2018</v>
      </c>
      <c r="G1377">
        <v>10.3</v>
      </c>
      <c r="H1377">
        <v>24.7</v>
      </c>
      <c r="I1377">
        <v>21.2</v>
      </c>
      <c r="J1377">
        <v>0</v>
      </c>
      <c r="K1377" t="s">
        <v>21</v>
      </c>
      <c r="L1377" t="s">
        <v>21</v>
      </c>
      <c r="M1377" s="2">
        <v>100476.705</v>
      </c>
      <c r="N1377" s="4">
        <v>87.871654219999996</v>
      </c>
      <c r="O1377" s="5">
        <f>EnergyDemand__2_18[[#This Row],[Demand]]*EnergyDemand__2_18[[#This Row],[RRP AUD$]]</f>
        <v>8829054.2789249457</v>
      </c>
      <c r="P1377" s="57" t="e">
        <f>IF(EnergyDemand__2_18[[#This Row],[School Day]]="Y",EnergyDemand__2_18[[#This Row],[Demand]],NA())</f>
        <v>#N/A</v>
      </c>
      <c r="Q1377" s="57">
        <f>IF(EnergyDemand__2_18[[#This Row],[School Day]]="N",EnergyDemand__2_18[[#This Row],[Demand]],NA())</f>
        <v>100476.705</v>
      </c>
      <c r="R1377" s="57" t="e">
        <f>IF(EnergyDemand__2_18[[#This Row],[Holiday]]="Y",EnergyDemand__2_18[[#This Row],[Demand]],NA())</f>
        <v>#N/A</v>
      </c>
      <c r="S13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78" spans="1:19" x14ac:dyDescent="0.3">
      <c r="A1378" s="3">
        <v>43381</v>
      </c>
      <c r="B1378" s="3" t="str">
        <f t="shared" si="21"/>
        <v>Q4-2018</v>
      </c>
      <c r="C1378" t="s">
        <v>18</v>
      </c>
      <c r="D1378">
        <v>41</v>
      </c>
      <c r="E1378" t="s">
        <v>7</v>
      </c>
      <c r="F1378">
        <v>2018</v>
      </c>
      <c r="G1378">
        <v>13.5</v>
      </c>
      <c r="H1378">
        <v>28.2</v>
      </c>
      <c r="I1378">
        <v>22.7</v>
      </c>
      <c r="J1378">
        <v>0</v>
      </c>
      <c r="K1378" t="s">
        <v>21</v>
      </c>
      <c r="L1378" t="s">
        <v>21</v>
      </c>
      <c r="M1378" s="2">
        <v>113945.5</v>
      </c>
      <c r="N1378" s="4">
        <v>87.101261609999995</v>
      </c>
      <c r="O1378" s="5">
        <f>EnergyDemand__2_18[[#This Row],[Demand]]*EnergyDemand__2_18[[#This Row],[RRP AUD$]]</f>
        <v>9924796.8047822546</v>
      </c>
      <c r="P1378" s="57" t="e">
        <f>IF(EnergyDemand__2_18[[#This Row],[School Day]]="Y",EnergyDemand__2_18[[#This Row],[Demand]],NA())</f>
        <v>#N/A</v>
      </c>
      <c r="Q1378" s="57">
        <f>IF(EnergyDemand__2_18[[#This Row],[School Day]]="N",EnergyDemand__2_18[[#This Row],[Demand]],NA())</f>
        <v>113945.5</v>
      </c>
      <c r="R1378" s="57" t="e">
        <f>IF(EnergyDemand__2_18[[#This Row],[Holiday]]="Y",EnergyDemand__2_18[[#This Row],[Demand]],NA())</f>
        <v>#N/A</v>
      </c>
      <c r="S1378" s="57">
        <f>IF(AND( EnergyDemand__2_18[[#This Row],[Holiday]]="N", EnergyDemand__2_18[[#This Row],[Day ]] &lt;&gt; "Saturday", EnergyDemand__2_18[[#This Row],[Day ]] &lt;&gt; "Sunday"),EnergyDemand__2_18[[#This Row],[Demand]],NA())</f>
        <v>113945.5</v>
      </c>
    </row>
    <row r="1379" spans="1:19" x14ac:dyDescent="0.3">
      <c r="A1379" s="3">
        <v>43382</v>
      </c>
      <c r="B1379" s="3" t="str">
        <f t="shared" si="21"/>
        <v>Q4-2018</v>
      </c>
      <c r="C1379" t="s">
        <v>18</v>
      </c>
      <c r="D1379">
        <v>41</v>
      </c>
      <c r="E1379" t="s">
        <v>8</v>
      </c>
      <c r="F1379">
        <v>2018</v>
      </c>
      <c r="G1379">
        <v>16.100000000000001</v>
      </c>
      <c r="H1379">
        <v>17.899999999999999</v>
      </c>
      <c r="I1379">
        <v>7.2</v>
      </c>
      <c r="K1379" t="s">
        <v>22</v>
      </c>
      <c r="L1379" t="s">
        <v>21</v>
      </c>
      <c r="M1379" s="2">
        <v>116449.31</v>
      </c>
      <c r="N1379" s="4">
        <v>99.00074936</v>
      </c>
      <c r="O1379" s="5">
        <f>EnergyDemand__2_18[[#This Row],[Demand]]*EnergyDemand__2_18[[#This Row],[RRP AUD$]]</f>
        <v>11528568.952454941</v>
      </c>
      <c r="P1379" s="57">
        <f>IF(EnergyDemand__2_18[[#This Row],[School Day]]="Y",EnergyDemand__2_18[[#This Row],[Demand]],NA())</f>
        <v>116449.31</v>
      </c>
      <c r="Q1379" s="57" t="e">
        <f>IF(EnergyDemand__2_18[[#This Row],[School Day]]="N",EnergyDemand__2_18[[#This Row],[Demand]],NA())</f>
        <v>#N/A</v>
      </c>
      <c r="R1379" s="57" t="e">
        <f>IF(EnergyDemand__2_18[[#This Row],[Holiday]]="Y",EnergyDemand__2_18[[#This Row],[Demand]],NA())</f>
        <v>#N/A</v>
      </c>
      <c r="S1379" s="57">
        <f>IF(AND( EnergyDemand__2_18[[#This Row],[Holiday]]="N", EnergyDemand__2_18[[#This Row],[Day ]] &lt;&gt; "Saturday", EnergyDemand__2_18[[#This Row],[Day ]] &lt;&gt; "Sunday"),EnergyDemand__2_18[[#This Row],[Demand]],NA())</f>
        <v>116449.31</v>
      </c>
    </row>
    <row r="1380" spans="1:19" x14ac:dyDescent="0.3">
      <c r="A1380" s="3">
        <v>43383</v>
      </c>
      <c r="B1380" s="3" t="str">
        <f t="shared" si="21"/>
        <v>Q4-2018</v>
      </c>
      <c r="C1380" t="s">
        <v>18</v>
      </c>
      <c r="D1380">
        <v>41</v>
      </c>
      <c r="E1380" t="s">
        <v>9</v>
      </c>
      <c r="F1380">
        <v>2018</v>
      </c>
      <c r="G1380">
        <v>10.1</v>
      </c>
      <c r="H1380">
        <v>16.5</v>
      </c>
      <c r="I1380">
        <v>20</v>
      </c>
      <c r="K1380" t="s">
        <v>22</v>
      </c>
      <c r="L1380" t="s">
        <v>21</v>
      </c>
      <c r="M1380" s="2">
        <v>109551.08</v>
      </c>
      <c r="N1380" s="4">
        <v>73.539697610000005</v>
      </c>
      <c r="O1380" s="5">
        <f>EnergyDemand__2_18[[#This Row],[Demand]]*EnergyDemand__2_18[[#This Row],[RRP AUD$]]</f>
        <v>8056353.2960489197</v>
      </c>
      <c r="P1380" s="57">
        <f>IF(EnergyDemand__2_18[[#This Row],[School Day]]="Y",EnergyDemand__2_18[[#This Row],[Demand]],NA())</f>
        <v>109551.08</v>
      </c>
      <c r="Q1380" s="57" t="e">
        <f>IF(EnergyDemand__2_18[[#This Row],[School Day]]="N",EnergyDemand__2_18[[#This Row],[Demand]],NA())</f>
        <v>#N/A</v>
      </c>
      <c r="R1380" s="57" t="e">
        <f>IF(EnergyDemand__2_18[[#This Row],[Holiday]]="Y",EnergyDemand__2_18[[#This Row],[Demand]],NA())</f>
        <v>#N/A</v>
      </c>
      <c r="S1380" s="57">
        <f>IF(AND( EnergyDemand__2_18[[#This Row],[Holiday]]="N", EnergyDemand__2_18[[#This Row],[Day ]] &lt;&gt; "Saturday", EnergyDemand__2_18[[#This Row],[Day ]] &lt;&gt; "Sunday"),EnergyDemand__2_18[[#This Row],[Demand]],NA())</f>
        <v>109551.08</v>
      </c>
    </row>
    <row r="1381" spans="1:19" x14ac:dyDescent="0.3">
      <c r="A1381" s="3">
        <v>43384</v>
      </c>
      <c r="B1381" s="3" t="str">
        <f t="shared" si="21"/>
        <v>Q4-2018</v>
      </c>
      <c r="C1381" t="s">
        <v>18</v>
      </c>
      <c r="D1381">
        <v>41</v>
      </c>
      <c r="E1381" t="s">
        <v>3</v>
      </c>
      <c r="F1381">
        <v>2018</v>
      </c>
      <c r="G1381">
        <v>6.4</v>
      </c>
      <c r="H1381">
        <v>20.7</v>
      </c>
      <c r="I1381">
        <v>23.7</v>
      </c>
      <c r="J1381">
        <v>0</v>
      </c>
      <c r="K1381" t="s">
        <v>22</v>
      </c>
      <c r="L1381" t="s">
        <v>21</v>
      </c>
      <c r="M1381" s="2">
        <v>110432.33</v>
      </c>
      <c r="N1381" s="4">
        <v>85.630408540000005</v>
      </c>
      <c r="O1381" s="5">
        <f>EnergyDemand__2_18[[#This Row],[Demand]]*EnergyDemand__2_18[[#This Row],[RRP AUD$]]</f>
        <v>9456365.5339240991</v>
      </c>
      <c r="P1381" s="57">
        <f>IF(EnergyDemand__2_18[[#This Row],[School Day]]="Y",EnergyDemand__2_18[[#This Row],[Demand]],NA())</f>
        <v>110432.33</v>
      </c>
      <c r="Q1381" s="57" t="e">
        <f>IF(EnergyDemand__2_18[[#This Row],[School Day]]="N",EnergyDemand__2_18[[#This Row],[Demand]],NA())</f>
        <v>#N/A</v>
      </c>
      <c r="R1381" s="57" t="e">
        <f>IF(EnergyDemand__2_18[[#This Row],[Holiday]]="Y",EnergyDemand__2_18[[#This Row],[Demand]],NA())</f>
        <v>#N/A</v>
      </c>
      <c r="S1381" s="57">
        <f>IF(AND( EnergyDemand__2_18[[#This Row],[Holiday]]="N", EnergyDemand__2_18[[#This Row],[Day ]] &lt;&gt; "Saturday", EnergyDemand__2_18[[#This Row],[Day ]] &lt;&gt; "Sunday"),EnergyDemand__2_18[[#This Row],[Demand]],NA())</f>
        <v>110432.33</v>
      </c>
    </row>
    <row r="1382" spans="1:19" x14ac:dyDescent="0.3">
      <c r="A1382" s="3">
        <v>43385</v>
      </c>
      <c r="B1382" s="3" t="str">
        <f t="shared" si="21"/>
        <v>Q4-2018</v>
      </c>
      <c r="C1382" t="s">
        <v>18</v>
      </c>
      <c r="D1382">
        <v>41</v>
      </c>
      <c r="E1382" t="s">
        <v>4</v>
      </c>
      <c r="F1382">
        <v>2018</v>
      </c>
      <c r="G1382">
        <v>8.6999999999999993</v>
      </c>
      <c r="H1382">
        <v>22.7</v>
      </c>
      <c r="I1382">
        <v>23.9</v>
      </c>
      <c r="J1382">
        <v>0</v>
      </c>
      <c r="K1382" t="s">
        <v>22</v>
      </c>
      <c r="L1382" t="s">
        <v>21</v>
      </c>
      <c r="M1382" s="2">
        <v>110457.33500000001</v>
      </c>
      <c r="N1382" s="4">
        <v>88.472364569999996</v>
      </c>
      <c r="O1382" s="5">
        <f>EnergyDemand__2_18[[#This Row],[Demand]]*EnergyDemand__2_18[[#This Row],[RRP AUD$]]</f>
        <v>9772421.6115506217</v>
      </c>
      <c r="P1382" s="57">
        <f>IF(EnergyDemand__2_18[[#This Row],[School Day]]="Y",EnergyDemand__2_18[[#This Row],[Demand]],NA())</f>
        <v>110457.33500000001</v>
      </c>
      <c r="Q1382" s="57" t="e">
        <f>IF(EnergyDemand__2_18[[#This Row],[School Day]]="N",EnergyDemand__2_18[[#This Row],[Demand]],NA())</f>
        <v>#N/A</v>
      </c>
      <c r="R1382" s="57" t="e">
        <f>IF(EnergyDemand__2_18[[#This Row],[Holiday]]="Y",EnergyDemand__2_18[[#This Row],[Demand]],NA())</f>
        <v>#N/A</v>
      </c>
      <c r="S1382" s="57">
        <f>IF(AND( EnergyDemand__2_18[[#This Row],[Holiday]]="N", EnergyDemand__2_18[[#This Row],[Day ]] &lt;&gt; "Saturday", EnergyDemand__2_18[[#This Row],[Day ]] &lt;&gt; "Sunday"),EnergyDemand__2_18[[#This Row],[Demand]],NA())</f>
        <v>110457.33500000001</v>
      </c>
    </row>
    <row r="1383" spans="1:19" x14ac:dyDescent="0.3">
      <c r="A1383" s="3">
        <v>43386</v>
      </c>
      <c r="B1383" s="3" t="str">
        <f t="shared" si="21"/>
        <v>Q4-2018</v>
      </c>
      <c r="C1383" t="s">
        <v>18</v>
      </c>
      <c r="D1383">
        <v>41</v>
      </c>
      <c r="E1383" t="s">
        <v>5</v>
      </c>
      <c r="F1383">
        <v>2018</v>
      </c>
      <c r="G1383">
        <v>10.5</v>
      </c>
      <c r="H1383">
        <v>24.9</v>
      </c>
      <c r="I1383">
        <v>23.2</v>
      </c>
      <c r="J1383">
        <v>0</v>
      </c>
      <c r="K1383" t="s">
        <v>22</v>
      </c>
      <c r="L1383" t="s">
        <v>21</v>
      </c>
      <c r="M1383" s="2">
        <v>96584.744999999995</v>
      </c>
      <c r="N1383" s="4">
        <v>74.616600149999996</v>
      </c>
      <c r="O1383" s="5">
        <f>EnergyDemand__2_18[[#This Row],[Demand]]*EnergyDemand__2_18[[#This Row],[RRP AUD$]]</f>
        <v>7206825.2982547106</v>
      </c>
      <c r="P1383" s="57">
        <f>IF(EnergyDemand__2_18[[#This Row],[School Day]]="Y",EnergyDemand__2_18[[#This Row],[Demand]],NA())</f>
        <v>96584.744999999995</v>
      </c>
      <c r="Q1383" s="57" t="e">
        <f>IF(EnergyDemand__2_18[[#This Row],[School Day]]="N",EnergyDemand__2_18[[#This Row],[Demand]],NA())</f>
        <v>#N/A</v>
      </c>
      <c r="R1383" s="57" t="e">
        <f>IF(EnergyDemand__2_18[[#This Row],[Holiday]]="Y",EnergyDemand__2_18[[#This Row],[Demand]],NA())</f>
        <v>#N/A</v>
      </c>
      <c r="S13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84" spans="1:19" x14ac:dyDescent="0.3">
      <c r="A1384" s="3">
        <v>43387</v>
      </c>
      <c r="B1384" s="3" t="str">
        <f t="shared" si="21"/>
        <v>Q4-2018</v>
      </c>
      <c r="C1384" t="s">
        <v>18</v>
      </c>
      <c r="D1384">
        <v>41</v>
      </c>
      <c r="E1384" t="s">
        <v>6</v>
      </c>
      <c r="F1384">
        <v>2018</v>
      </c>
      <c r="G1384">
        <v>12.4</v>
      </c>
      <c r="H1384">
        <v>27.3</v>
      </c>
      <c r="I1384">
        <v>22.1</v>
      </c>
      <c r="J1384">
        <v>0</v>
      </c>
      <c r="K1384" t="s">
        <v>22</v>
      </c>
      <c r="L1384" t="s">
        <v>21</v>
      </c>
      <c r="M1384" s="2">
        <v>90918.615000000005</v>
      </c>
      <c r="N1384" s="4">
        <v>56.864164340000002</v>
      </c>
      <c r="O1384" s="5">
        <f>EnergyDemand__2_18[[#This Row],[Demand]]*EnergyDemand__2_18[[#This Row],[RRP AUD$]]</f>
        <v>5170011.0649251891</v>
      </c>
      <c r="P1384" s="57">
        <f>IF(EnergyDemand__2_18[[#This Row],[School Day]]="Y",EnergyDemand__2_18[[#This Row],[Demand]],NA())</f>
        <v>90918.615000000005</v>
      </c>
      <c r="Q1384" s="57" t="e">
        <f>IF(EnergyDemand__2_18[[#This Row],[School Day]]="N",EnergyDemand__2_18[[#This Row],[Demand]],NA())</f>
        <v>#N/A</v>
      </c>
      <c r="R1384" s="57" t="e">
        <f>IF(EnergyDemand__2_18[[#This Row],[Holiday]]="Y",EnergyDemand__2_18[[#This Row],[Demand]],NA())</f>
        <v>#N/A</v>
      </c>
      <c r="S13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85" spans="1:19" x14ac:dyDescent="0.3">
      <c r="A1385" s="3">
        <v>43388</v>
      </c>
      <c r="B1385" s="3" t="str">
        <f t="shared" si="21"/>
        <v>Q4-2018</v>
      </c>
      <c r="C1385" t="s">
        <v>18</v>
      </c>
      <c r="D1385">
        <v>42</v>
      </c>
      <c r="E1385" t="s">
        <v>7</v>
      </c>
      <c r="F1385">
        <v>2018</v>
      </c>
      <c r="G1385">
        <v>19.5</v>
      </c>
      <c r="H1385">
        <v>27.5</v>
      </c>
      <c r="I1385">
        <v>19.399999999999999</v>
      </c>
      <c r="J1385">
        <v>0</v>
      </c>
      <c r="K1385" t="s">
        <v>22</v>
      </c>
      <c r="L1385" t="s">
        <v>21</v>
      </c>
      <c r="M1385" s="2">
        <v>108070.27499999999</v>
      </c>
      <c r="N1385" s="4">
        <v>79.182454410000005</v>
      </c>
      <c r="O1385" s="5">
        <f>EnergyDemand__2_18[[#This Row],[Demand]]*EnergyDemand__2_18[[#This Row],[RRP AUD$]]</f>
        <v>8557269.6232636627</v>
      </c>
      <c r="P1385" s="57">
        <f>IF(EnergyDemand__2_18[[#This Row],[School Day]]="Y",EnergyDemand__2_18[[#This Row],[Demand]],NA())</f>
        <v>108070.27499999999</v>
      </c>
      <c r="Q1385" s="57" t="e">
        <f>IF(EnergyDemand__2_18[[#This Row],[School Day]]="N",EnergyDemand__2_18[[#This Row],[Demand]],NA())</f>
        <v>#N/A</v>
      </c>
      <c r="R1385" s="57" t="e">
        <f>IF(EnergyDemand__2_18[[#This Row],[Holiday]]="Y",EnergyDemand__2_18[[#This Row],[Demand]],NA())</f>
        <v>#N/A</v>
      </c>
      <c r="S1385" s="57">
        <f>IF(AND( EnergyDemand__2_18[[#This Row],[Holiday]]="N", EnergyDemand__2_18[[#This Row],[Day ]] &lt;&gt; "Saturday", EnergyDemand__2_18[[#This Row],[Day ]] &lt;&gt; "Sunday"),EnergyDemand__2_18[[#This Row],[Demand]],NA())</f>
        <v>108070.27499999999</v>
      </c>
    </row>
    <row r="1386" spans="1:19" x14ac:dyDescent="0.3">
      <c r="A1386" s="3">
        <v>43389</v>
      </c>
      <c r="B1386" s="3" t="str">
        <f t="shared" si="21"/>
        <v>Q4-2018</v>
      </c>
      <c r="C1386" t="s">
        <v>18</v>
      </c>
      <c r="D1386">
        <v>42</v>
      </c>
      <c r="E1386" t="s">
        <v>8</v>
      </c>
      <c r="F1386">
        <v>2018</v>
      </c>
      <c r="G1386">
        <v>20</v>
      </c>
      <c r="H1386">
        <v>23.1</v>
      </c>
      <c r="I1386">
        <v>6.1</v>
      </c>
      <c r="J1386">
        <v>0.2</v>
      </c>
      <c r="K1386" t="s">
        <v>22</v>
      </c>
      <c r="L1386" t="s">
        <v>21</v>
      </c>
      <c r="M1386" s="2">
        <v>113889.41</v>
      </c>
      <c r="N1386" s="4">
        <v>89.02524597</v>
      </c>
      <c r="O1386" s="5">
        <f>EnergyDemand__2_18[[#This Row],[Demand]]*EnergyDemand__2_18[[#This Row],[RRP AUD$]]</f>
        <v>10139032.738628179</v>
      </c>
      <c r="P1386" s="57">
        <f>IF(EnergyDemand__2_18[[#This Row],[School Day]]="Y",EnergyDemand__2_18[[#This Row],[Demand]],NA())</f>
        <v>113889.41</v>
      </c>
      <c r="Q1386" s="57" t="e">
        <f>IF(EnergyDemand__2_18[[#This Row],[School Day]]="N",EnergyDemand__2_18[[#This Row],[Demand]],NA())</f>
        <v>#N/A</v>
      </c>
      <c r="R1386" s="57" t="e">
        <f>IF(EnergyDemand__2_18[[#This Row],[Holiday]]="Y",EnergyDemand__2_18[[#This Row],[Demand]],NA())</f>
        <v>#N/A</v>
      </c>
      <c r="S1386" s="57">
        <f>IF(AND( EnergyDemand__2_18[[#This Row],[Holiday]]="N", EnergyDemand__2_18[[#This Row],[Day ]] &lt;&gt; "Saturday", EnergyDemand__2_18[[#This Row],[Day ]] &lt;&gt; "Sunday"),EnergyDemand__2_18[[#This Row],[Demand]],NA())</f>
        <v>113889.41</v>
      </c>
    </row>
    <row r="1387" spans="1:19" x14ac:dyDescent="0.3">
      <c r="A1387" s="3">
        <v>43390</v>
      </c>
      <c r="B1387" s="3" t="str">
        <f t="shared" si="21"/>
        <v>Q4-2018</v>
      </c>
      <c r="C1387" t="s">
        <v>18</v>
      </c>
      <c r="D1387">
        <v>42</v>
      </c>
      <c r="E1387" t="s">
        <v>9</v>
      </c>
      <c r="F1387">
        <v>2018</v>
      </c>
      <c r="G1387">
        <v>16.100000000000001</v>
      </c>
      <c r="H1387">
        <v>22.6</v>
      </c>
      <c r="I1387">
        <v>15.1</v>
      </c>
      <c r="J1387">
        <v>5.2</v>
      </c>
      <c r="K1387" t="s">
        <v>22</v>
      </c>
      <c r="L1387" t="s">
        <v>21</v>
      </c>
      <c r="M1387" s="2">
        <v>112592.26</v>
      </c>
      <c r="N1387" s="4">
        <v>122.20067</v>
      </c>
      <c r="O1387" s="5">
        <f>EnergyDemand__2_18[[#This Row],[Demand]]*EnergyDemand__2_18[[#This Row],[RRP AUD$]]</f>
        <v>13758849.6088142</v>
      </c>
      <c r="P1387" s="57">
        <f>IF(EnergyDemand__2_18[[#This Row],[School Day]]="Y",EnergyDemand__2_18[[#This Row],[Demand]],NA())</f>
        <v>112592.26</v>
      </c>
      <c r="Q1387" s="57" t="e">
        <f>IF(EnergyDemand__2_18[[#This Row],[School Day]]="N",EnergyDemand__2_18[[#This Row],[Demand]],NA())</f>
        <v>#N/A</v>
      </c>
      <c r="R1387" s="57" t="e">
        <f>IF(EnergyDemand__2_18[[#This Row],[Holiday]]="Y",EnergyDemand__2_18[[#This Row],[Demand]],NA())</f>
        <v>#N/A</v>
      </c>
      <c r="S1387" s="57">
        <f>IF(AND( EnergyDemand__2_18[[#This Row],[Holiday]]="N", EnergyDemand__2_18[[#This Row],[Day ]] &lt;&gt; "Saturday", EnergyDemand__2_18[[#This Row],[Day ]] &lt;&gt; "Sunday"),EnergyDemand__2_18[[#This Row],[Demand]],NA())</f>
        <v>112592.26</v>
      </c>
    </row>
    <row r="1388" spans="1:19" x14ac:dyDescent="0.3">
      <c r="A1388" s="3">
        <v>43391</v>
      </c>
      <c r="B1388" s="3" t="str">
        <f t="shared" si="21"/>
        <v>Q4-2018</v>
      </c>
      <c r="C1388" t="s">
        <v>18</v>
      </c>
      <c r="D1388">
        <v>42</v>
      </c>
      <c r="E1388" t="s">
        <v>3</v>
      </c>
      <c r="F1388">
        <v>2018</v>
      </c>
      <c r="G1388">
        <v>14.7</v>
      </c>
      <c r="H1388">
        <v>20.7</v>
      </c>
      <c r="I1388">
        <v>10.5</v>
      </c>
      <c r="J1388">
        <v>2</v>
      </c>
      <c r="K1388" t="s">
        <v>22</v>
      </c>
      <c r="L1388" t="s">
        <v>21</v>
      </c>
      <c r="M1388" s="2">
        <v>112806.58500000001</v>
      </c>
      <c r="N1388" s="4">
        <v>165.77970980000001</v>
      </c>
      <c r="O1388" s="5">
        <f>EnergyDemand__2_18[[#This Row],[Demand]]*EnergyDemand__2_18[[#This Row],[RRP AUD$]]</f>
        <v>18701042.924829036</v>
      </c>
      <c r="P1388" s="57">
        <f>IF(EnergyDemand__2_18[[#This Row],[School Day]]="Y",EnergyDemand__2_18[[#This Row],[Demand]],NA())</f>
        <v>112806.58500000001</v>
      </c>
      <c r="Q1388" s="57" t="e">
        <f>IF(EnergyDemand__2_18[[#This Row],[School Day]]="N",EnergyDemand__2_18[[#This Row],[Demand]],NA())</f>
        <v>#N/A</v>
      </c>
      <c r="R1388" s="57" t="e">
        <f>IF(EnergyDemand__2_18[[#This Row],[Holiday]]="Y",EnergyDemand__2_18[[#This Row],[Demand]],NA())</f>
        <v>#N/A</v>
      </c>
      <c r="S1388" s="57">
        <f>IF(AND( EnergyDemand__2_18[[#This Row],[Holiday]]="N", EnergyDemand__2_18[[#This Row],[Day ]] &lt;&gt; "Saturday", EnergyDemand__2_18[[#This Row],[Day ]] &lt;&gt; "Sunday"),EnergyDemand__2_18[[#This Row],[Demand]],NA())</f>
        <v>112806.58500000001</v>
      </c>
    </row>
    <row r="1389" spans="1:19" x14ac:dyDescent="0.3">
      <c r="A1389" s="3">
        <v>43392</v>
      </c>
      <c r="B1389" s="3" t="str">
        <f t="shared" si="21"/>
        <v>Q4-2018</v>
      </c>
      <c r="C1389" t="s">
        <v>18</v>
      </c>
      <c r="D1389">
        <v>42</v>
      </c>
      <c r="E1389" t="s">
        <v>4</v>
      </c>
      <c r="F1389">
        <v>2018</v>
      </c>
      <c r="G1389">
        <v>12.8</v>
      </c>
      <c r="H1389">
        <v>27.4</v>
      </c>
      <c r="I1389">
        <v>23</v>
      </c>
      <c r="J1389">
        <v>0</v>
      </c>
      <c r="K1389" t="s">
        <v>22</v>
      </c>
      <c r="L1389" t="s">
        <v>21</v>
      </c>
      <c r="M1389" s="2">
        <v>107940.16</v>
      </c>
      <c r="N1389" s="4">
        <v>101.6603803</v>
      </c>
      <c r="O1389" s="5">
        <f>EnergyDemand__2_18[[#This Row],[Demand]]*EnergyDemand__2_18[[#This Row],[RRP AUD$]]</f>
        <v>10973237.715242848</v>
      </c>
      <c r="P1389" s="57">
        <f>IF(EnergyDemand__2_18[[#This Row],[School Day]]="Y",EnergyDemand__2_18[[#This Row],[Demand]],NA())</f>
        <v>107940.16</v>
      </c>
      <c r="Q1389" s="57" t="e">
        <f>IF(EnergyDemand__2_18[[#This Row],[School Day]]="N",EnergyDemand__2_18[[#This Row],[Demand]],NA())</f>
        <v>#N/A</v>
      </c>
      <c r="R1389" s="57" t="e">
        <f>IF(EnergyDemand__2_18[[#This Row],[Holiday]]="Y",EnergyDemand__2_18[[#This Row],[Demand]],NA())</f>
        <v>#N/A</v>
      </c>
      <c r="S1389" s="57">
        <f>IF(AND( EnergyDemand__2_18[[#This Row],[Holiday]]="N", EnergyDemand__2_18[[#This Row],[Day ]] &lt;&gt; "Saturday", EnergyDemand__2_18[[#This Row],[Day ]] &lt;&gt; "Sunday"),EnergyDemand__2_18[[#This Row],[Demand]],NA())</f>
        <v>107940.16</v>
      </c>
    </row>
    <row r="1390" spans="1:19" x14ac:dyDescent="0.3">
      <c r="A1390" s="3">
        <v>43393</v>
      </c>
      <c r="B1390" s="3" t="str">
        <f t="shared" si="21"/>
        <v>Q4-2018</v>
      </c>
      <c r="C1390" t="s">
        <v>18</v>
      </c>
      <c r="D1390">
        <v>42</v>
      </c>
      <c r="E1390" t="s">
        <v>5</v>
      </c>
      <c r="F1390">
        <v>2018</v>
      </c>
      <c r="G1390">
        <v>11.7</v>
      </c>
      <c r="H1390">
        <v>16.100000000000001</v>
      </c>
      <c r="I1390">
        <v>9.8000000000000007</v>
      </c>
      <c r="J1390">
        <v>5</v>
      </c>
      <c r="K1390" t="s">
        <v>22</v>
      </c>
      <c r="L1390" t="s">
        <v>21</v>
      </c>
      <c r="M1390" s="2">
        <v>99368.854999999996</v>
      </c>
      <c r="N1390" s="4">
        <v>96.292242040000005</v>
      </c>
      <c r="O1390" s="5">
        <f>EnergyDemand__2_18[[#This Row],[Demand]]*EnergyDemand__2_18[[#This Row],[RRP AUD$]]</f>
        <v>9568449.8368976638</v>
      </c>
      <c r="P1390" s="57">
        <f>IF(EnergyDemand__2_18[[#This Row],[School Day]]="Y",EnergyDemand__2_18[[#This Row],[Demand]],NA())</f>
        <v>99368.854999999996</v>
      </c>
      <c r="Q1390" s="57" t="e">
        <f>IF(EnergyDemand__2_18[[#This Row],[School Day]]="N",EnergyDemand__2_18[[#This Row],[Demand]],NA())</f>
        <v>#N/A</v>
      </c>
      <c r="R1390" s="57" t="e">
        <f>IF(EnergyDemand__2_18[[#This Row],[Holiday]]="Y",EnergyDemand__2_18[[#This Row],[Demand]],NA())</f>
        <v>#N/A</v>
      </c>
      <c r="S13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91" spans="1:19" x14ac:dyDescent="0.3">
      <c r="A1391" s="3">
        <v>43394</v>
      </c>
      <c r="B1391" s="3" t="str">
        <f t="shared" si="21"/>
        <v>Q4-2018</v>
      </c>
      <c r="C1391" t="s">
        <v>18</v>
      </c>
      <c r="D1391">
        <v>42</v>
      </c>
      <c r="E1391" t="s">
        <v>6</v>
      </c>
      <c r="F1391">
        <v>2018</v>
      </c>
      <c r="G1391">
        <v>7.6</v>
      </c>
      <c r="H1391">
        <v>19.2</v>
      </c>
      <c r="I1391">
        <v>22.7</v>
      </c>
      <c r="J1391">
        <v>5.6</v>
      </c>
      <c r="K1391" t="s">
        <v>22</v>
      </c>
      <c r="L1391" t="s">
        <v>21</v>
      </c>
      <c r="M1391" s="2">
        <v>98427.53</v>
      </c>
      <c r="N1391" s="4">
        <v>81.920924420000006</v>
      </c>
      <c r="O1391" s="5">
        <f>EnergyDemand__2_18[[#This Row],[Demand]]*EnergyDemand__2_18[[#This Row],[RRP AUD$]]</f>
        <v>8063274.2459772835</v>
      </c>
      <c r="P1391" s="57">
        <f>IF(EnergyDemand__2_18[[#This Row],[School Day]]="Y",EnergyDemand__2_18[[#This Row],[Demand]],NA())</f>
        <v>98427.53</v>
      </c>
      <c r="Q1391" s="57" t="e">
        <f>IF(EnergyDemand__2_18[[#This Row],[School Day]]="N",EnergyDemand__2_18[[#This Row],[Demand]],NA())</f>
        <v>#N/A</v>
      </c>
      <c r="R1391" s="57" t="e">
        <f>IF(EnergyDemand__2_18[[#This Row],[Holiday]]="Y",EnergyDemand__2_18[[#This Row],[Demand]],NA())</f>
        <v>#N/A</v>
      </c>
      <c r="S13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92" spans="1:19" x14ac:dyDescent="0.3">
      <c r="A1392" s="3">
        <v>43395</v>
      </c>
      <c r="B1392" s="3" t="str">
        <f t="shared" si="21"/>
        <v>Q4-2018</v>
      </c>
      <c r="C1392" t="s">
        <v>18</v>
      </c>
      <c r="D1392">
        <v>43</v>
      </c>
      <c r="E1392" t="s">
        <v>7</v>
      </c>
      <c r="F1392">
        <v>2018</v>
      </c>
      <c r="G1392">
        <v>8.9</v>
      </c>
      <c r="H1392">
        <v>27</v>
      </c>
      <c r="I1392">
        <v>25.7</v>
      </c>
      <c r="J1392">
        <v>0</v>
      </c>
      <c r="K1392" t="s">
        <v>22</v>
      </c>
      <c r="L1392" t="s">
        <v>21</v>
      </c>
      <c r="M1392" s="2">
        <v>105893.61500000001</v>
      </c>
      <c r="N1392" s="4">
        <v>84.175390419999999</v>
      </c>
      <c r="O1392" s="5">
        <f>EnergyDemand__2_18[[#This Row],[Demand]]*EnergyDemand__2_18[[#This Row],[RRP AUD$]]</f>
        <v>8913636.3856101688</v>
      </c>
      <c r="P1392" s="57">
        <f>IF(EnergyDemand__2_18[[#This Row],[School Day]]="Y",EnergyDemand__2_18[[#This Row],[Demand]],NA())</f>
        <v>105893.61500000001</v>
      </c>
      <c r="Q1392" s="57" t="e">
        <f>IF(EnergyDemand__2_18[[#This Row],[School Day]]="N",EnergyDemand__2_18[[#This Row],[Demand]],NA())</f>
        <v>#N/A</v>
      </c>
      <c r="R1392" s="57" t="e">
        <f>IF(EnergyDemand__2_18[[#This Row],[Holiday]]="Y",EnergyDemand__2_18[[#This Row],[Demand]],NA())</f>
        <v>#N/A</v>
      </c>
      <c r="S1392" s="57">
        <f>IF(AND( EnergyDemand__2_18[[#This Row],[Holiday]]="N", EnergyDemand__2_18[[#This Row],[Day ]] &lt;&gt; "Saturday", EnergyDemand__2_18[[#This Row],[Day ]] &lt;&gt; "Sunday"),EnergyDemand__2_18[[#This Row],[Demand]],NA())</f>
        <v>105893.61500000001</v>
      </c>
    </row>
    <row r="1393" spans="1:19" x14ac:dyDescent="0.3">
      <c r="A1393" s="3">
        <v>43396</v>
      </c>
      <c r="B1393" s="3" t="str">
        <f t="shared" si="21"/>
        <v>Q4-2018</v>
      </c>
      <c r="C1393" t="s">
        <v>18</v>
      </c>
      <c r="D1393">
        <v>43</v>
      </c>
      <c r="E1393" t="s">
        <v>8</v>
      </c>
      <c r="F1393">
        <v>2018</v>
      </c>
      <c r="G1393">
        <v>13</v>
      </c>
      <c r="H1393">
        <v>18.8</v>
      </c>
      <c r="I1393">
        <v>16.7</v>
      </c>
      <c r="J1393">
        <v>0</v>
      </c>
      <c r="K1393" t="s">
        <v>22</v>
      </c>
      <c r="L1393" t="s">
        <v>21</v>
      </c>
      <c r="M1393" s="2">
        <v>109241.565</v>
      </c>
      <c r="N1393" s="4">
        <v>90.935335870000003</v>
      </c>
      <c r="O1393" s="5">
        <f>EnergyDemand__2_18[[#This Row],[Demand]]*EnergyDemand__2_18[[#This Row],[RRP AUD$]]</f>
        <v>9933918.4042394366</v>
      </c>
      <c r="P1393" s="57">
        <f>IF(EnergyDemand__2_18[[#This Row],[School Day]]="Y",EnergyDemand__2_18[[#This Row],[Demand]],NA())</f>
        <v>109241.565</v>
      </c>
      <c r="Q1393" s="57" t="e">
        <f>IF(EnergyDemand__2_18[[#This Row],[School Day]]="N",EnergyDemand__2_18[[#This Row],[Demand]],NA())</f>
        <v>#N/A</v>
      </c>
      <c r="R1393" s="57" t="e">
        <f>IF(EnergyDemand__2_18[[#This Row],[Holiday]]="Y",EnergyDemand__2_18[[#This Row],[Demand]],NA())</f>
        <v>#N/A</v>
      </c>
      <c r="S1393" s="57">
        <f>IF(AND( EnergyDemand__2_18[[#This Row],[Holiday]]="N", EnergyDemand__2_18[[#This Row],[Day ]] &lt;&gt; "Saturday", EnergyDemand__2_18[[#This Row],[Day ]] &lt;&gt; "Sunday"),EnergyDemand__2_18[[#This Row],[Demand]],NA())</f>
        <v>109241.565</v>
      </c>
    </row>
    <row r="1394" spans="1:19" x14ac:dyDescent="0.3">
      <c r="A1394" s="3">
        <v>43397</v>
      </c>
      <c r="B1394" s="3" t="str">
        <f t="shared" si="21"/>
        <v>Q4-2018</v>
      </c>
      <c r="C1394" t="s">
        <v>18</v>
      </c>
      <c r="D1394">
        <v>43</v>
      </c>
      <c r="E1394" t="s">
        <v>9</v>
      </c>
      <c r="F1394">
        <v>2018</v>
      </c>
      <c r="G1394">
        <v>9.1999999999999993</v>
      </c>
      <c r="H1394">
        <v>15.5</v>
      </c>
      <c r="I1394">
        <v>19.7</v>
      </c>
      <c r="J1394">
        <v>0</v>
      </c>
      <c r="K1394" t="s">
        <v>22</v>
      </c>
      <c r="L1394" t="s">
        <v>21</v>
      </c>
      <c r="M1394" s="2">
        <v>111423.36500000001</v>
      </c>
      <c r="N1394" s="4">
        <v>93.344752569999997</v>
      </c>
      <c r="O1394" s="5">
        <f>EnergyDemand__2_18[[#This Row],[Demand]]*EnergyDemand__2_18[[#This Row],[RRP AUD$]]</f>
        <v>10400786.436441798</v>
      </c>
      <c r="P1394" s="57">
        <f>IF(EnergyDemand__2_18[[#This Row],[School Day]]="Y",EnergyDemand__2_18[[#This Row],[Demand]],NA())</f>
        <v>111423.36500000001</v>
      </c>
      <c r="Q1394" s="57" t="e">
        <f>IF(EnergyDemand__2_18[[#This Row],[School Day]]="N",EnergyDemand__2_18[[#This Row],[Demand]],NA())</f>
        <v>#N/A</v>
      </c>
      <c r="R1394" s="57" t="e">
        <f>IF(EnergyDemand__2_18[[#This Row],[Holiday]]="Y",EnergyDemand__2_18[[#This Row],[Demand]],NA())</f>
        <v>#N/A</v>
      </c>
      <c r="S1394" s="57">
        <f>IF(AND( EnergyDemand__2_18[[#This Row],[Holiday]]="N", EnergyDemand__2_18[[#This Row],[Day ]] &lt;&gt; "Saturday", EnergyDemand__2_18[[#This Row],[Day ]] &lt;&gt; "Sunday"),EnergyDemand__2_18[[#This Row],[Demand]],NA())</f>
        <v>111423.36500000001</v>
      </c>
    </row>
    <row r="1395" spans="1:19" x14ac:dyDescent="0.3">
      <c r="A1395" s="3">
        <v>43398</v>
      </c>
      <c r="B1395" s="3" t="str">
        <f t="shared" si="21"/>
        <v>Q4-2018</v>
      </c>
      <c r="C1395" t="s">
        <v>18</v>
      </c>
      <c r="D1395">
        <v>43</v>
      </c>
      <c r="E1395" t="s">
        <v>3</v>
      </c>
      <c r="F1395">
        <v>2018</v>
      </c>
      <c r="G1395">
        <v>6.4</v>
      </c>
      <c r="H1395">
        <v>19.5</v>
      </c>
      <c r="I1395">
        <v>25</v>
      </c>
      <c r="J1395">
        <v>0</v>
      </c>
      <c r="K1395" t="s">
        <v>22</v>
      </c>
      <c r="L1395" t="s">
        <v>21</v>
      </c>
      <c r="M1395" s="2">
        <v>112414.39</v>
      </c>
      <c r="N1395" s="4">
        <v>115.427252</v>
      </c>
      <c r="O1395" s="5">
        <f>EnergyDemand__2_18[[#This Row],[Demand]]*EnergyDemand__2_18[[#This Row],[RRP AUD$]]</f>
        <v>12975684.12295628</v>
      </c>
      <c r="P1395" s="57">
        <f>IF(EnergyDemand__2_18[[#This Row],[School Day]]="Y",EnergyDemand__2_18[[#This Row],[Demand]],NA())</f>
        <v>112414.39</v>
      </c>
      <c r="Q1395" s="57" t="e">
        <f>IF(EnergyDemand__2_18[[#This Row],[School Day]]="N",EnergyDemand__2_18[[#This Row],[Demand]],NA())</f>
        <v>#N/A</v>
      </c>
      <c r="R1395" s="57" t="e">
        <f>IF(EnergyDemand__2_18[[#This Row],[Holiday]]="Y",EnergyDemand__2_18[[#This Row],[Demand]],NA())</f>
        <v>#N/A</v>
      </c>
      <c r="S1395" s="57">
        <f>IF(AND( EnergyDemand__2_18[[#This Row],[Holiday]]="N", EnergyDemand__2_18[[#This Row],[Day ]] &lt;&gt; "Saturday", EnergyDemand__2_18[[#This Row],[Day ]] &lt;&gt; "Sunday"),EnergyDemand__2_18[[#This Row],[Demand]],NA())</f>
        <v>112414.39</v>
      </c>
    </row>
    <row r="1396" spans="1:19" x14ac:dyDescent="0.3">
      <c r="A1396" s="3">
        <v>43399</v>
      </c>
      <c r="B1396" s="3" t="str">
        <f t="shared" si="21"/>
        <v>Q4-2018</v>
      </c>
      <c r="C1396" t="s">
        <v>18</v>
      </c>
      <c r="D1396">
        <v>43</v>
      </c>
      <c r="E1396" t="s">
        <v>4</v>
      </c>
      <c r="F1396">
        <v>2018</v>
      </c>
      <c r="G1396">
        <v>9.6</v>
      </c>
      <c r="H1396">
        <v>18.3</v>
      </c>
      <c r="I1396">
        <v>23.7</v>
      </c>
      <c r="J1396">
        <v>0</v>
      </c>
      <c r="K1396" t="s">
        <v>22</v>
      </c>
      <c r="L1396" t="s">
        <v>21</v>
      </c>
      <c r="M1396" s="2">
        <v>111145.12</v>
      </c>
      <c r="N1396" s="4">
        <v>111.2042443</v>
      </c>
      <c r="O1396" s="5">
        <f>EnergyDemand__2_18[[#This Row],[Demand]]*EnergyDemand__2_18[[#This Row],[RRP AUD$]]</f>
        <v>12359809.077232815</v>
      </c>
      <c r="P1396" s="57">
        <f>IF(EnergyDemand__2_18[[#This Row],[School Day]]="Y",EnergyDemand__2_18[[#This Row],[Demand]],NA())</f>
        <v>111145.12</v>
      </c>
      <c r="Q1396" s="57" t="e">
        <f>IF(EnergyDemand__2_18[[#This Row],[School Day]]="N",EnergyDemand__2_18[[#This Row],[Demand]],NA())</f>
        <v>#N/A</v>
      </c>
      <c r="R1396" s="57" t="e">
        <f>IF(EnergyDemand__2_18[[#This Row],[Holiday]]="Y",EnergyDemand__2_18[[#This Row],[Demand]],NA())</f>
        <v>#N/A</v>
      </c>
      <c r="S1396" s="57">
        <f>IF(AND( EnergyDemand__2_18[[#This Row],[Holiday]]="N", EnergyDemand__2_18[[#This Row],[Day ]] &lt;&gt; "Saturday", EnergyDemand__2_18[[#This Row],[Day ]] &lt;&gt; "Sunday"),EnergyDemand__2_18[[#This Row],[Demand]],NA())</f>
        <v>111145.12</v>
      </c>
    </row>
    <row r="1397" spans="1:19" x14ac:dyDescent="0.3">
      <c r="A1397" s="3">
        <v>43400</v>
      </c>
      <c r="B1397" s="3" t="str">
        <f t="shared" si="21"/>
        <v>Q4-2018</v>
      </c>
      <c r="C1397" t="s">
        <v>18</v>
      </c>
      <c r="D1397">
        <v>43</v>
      </c>
      <c r="E1397" t="s">
        <v>5</v>
      </c>
      <c r="F1397">
        <v>2018</v>
      </c>
      <c r="G1397">
        <v>11.3</v>
      </c>
      <c r="H1397">
        <v>19.600000000000001</v>
      </c>
      <c r="I1397">
        <v>20.5</v>
      </c>
      <c r="J1397">
        <v>0</v>
      </c>
      <c r="K1397" t="s">
        <v>22</v>
      </c>
      <c r="L1397" t="s">
        <v>21</v>
      </c>
      <c r="M1397" s="2">
        <v>97973.985000000001</v>
      </c>
      <c r="N1397" s="4">
        <v>98.832267079999994</v>
      </c>
      <c r="O1397" s="5">
        <f>EnergyDemand__2_18[[#This Row],[Demand]]*EnergyDemand__2_18[[#This Row],[RRP AUD$]]</f>
        <v>9682991.0524119139</v>
      </c>
      <c r="P1397" s="57">
        <f>IF(EnergyDemand__2_18[[#This Row],[School Day]]="Y",EnergyDemand__2_18[[#This Row],[Demand]],NA())</f>
        <v>97973.985000000001</v>
      </c>
      <c r="Q1397" s="57" t="e">
        <f>IF(EnergyDemand__2_18[[#This Row],[School Day]]="N",EnergyDemand__2_18[[#This Row],[Demand]],NA())</f>
        <v>#N/A</v>
      </c>
      <c r="R1397" s="57" t="e">
        <f>IF(EnergyDemand__2_18[[#This Row],[Holiday]]="Y",EnergyDemand__2_18[[#This Row],[Demand]],NA())</f>
        <v>#N/A</v>
      </c>
      <c r="S13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98" spans="1:19" x14ac:dyDescent="0.3">
      <c r="A1398" s="3">
        <v>43401</v>
      </c>
      <c r="B1398" s="3" t="str">
        <f t="shared" si="21"/>
        <v>Q4-2018</v>
      </c>
      <c r="C1398" t="s">
        <v>18</v>
      </c>
      <c r="D1398">
        <v>43</v>
      </c>
      <c r="E1398" t="s">
        <v>6</v>
      </c>
      <c r="F1398">
        <v>2018</v>
      </c>
      <c r="G1398">
        <v>9.3000000000000007</v>
      </c>
      <c r="H1398">
        <v>15.9</v>
      </c>
      <c r="I1398">
        <v>22.8</v>
      </c>
      <c r="J1398">
        <v>0</v>
      </c>
      <c r="K1398" t="s">
        <v>22</v>
      </c>
      <c r="L1398" t="s">
        <v>21</v>
      </c>
      <c r="M1398" s="2">
        <v>95624.014999999999</v>
      </c>
      <c r="N1398" s="4">
        <v>110.2151781</v>
      </c>
      <c r="O1398" s="5">
        <f>EnergyDemand__2_18[[#This Row],[Demand]]*EnergyDemand__2_18[[#This Row],[RRP AUD$]]</f>
        <v>10539217.843862072</v>
      </c>
      <c r="P1398" s="57">
        <f>IF(EnergyDemand__2_18[[#This Row],[School Day]]="Y",EnergyDemand__2_18[[#This Row],[Demand]],NA())</f>
        <v>95624.014999999999</v>
      </c>
      <c r="Q1398" s="57" t="e">
        <f>IF(EnergyDemand__2_18[[#This Row],[School Day]]="N",EnergyDemand__2_18[[#This Row],[Demand]],NA())</f>
        <v>#N/A</v>
      </c>
      <c r="R1398" s="57" t="e">
        <f>IF(EnergyDemand__2_18[[#This Row],[Holiday]]="Y",EnergyDemand__2_18[[#This Row],[Demand]],NA())</f>
        <v>#N/A</v>
      </c>
      <c r="S13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399" spans="1:19" x14ac:dyDescent="0.3">
      <c r="A1399" s="3">
        <v>43402</v>
      </c>
      <c r="B1399" s="3" t="str">
        <f t="shared" si="21"/>
        <v>Q4-2018</v>
      </c>
      <c r="C1399" t="s">
        <v>18</v>
      </c>
      <c r="D1399">
        <v>44</v>
      </c>
      <c r="E1399" t="s">
        <v>7</v>
      </c>
      <c r="F1399">
        <v>2018</v>
      </c>
      <c r="G1399">
        <v>9.1</v>
      </c>
      <c r="H1399">
        <v>17</v>
      </c>
      <c r="I1399">
        <v>25.6</v>
      </c>
      <c r="J1399">
        <v>0</v>
      </c>
      <c r="K1399" t="s">
        <v>22</v>
      </c>
      <c r="L1399" t="s">
        <v>21</v>
      </c>
      <c r="M1399" s="2">
        <v>110196.61500000001</v>
      </c>
      <c r="N1399" s="4">
        <v>142.33806010000001</v>
      </c>
      <c r="O1399" s="5">
        <f>EnergyDemand__2_18[[#This Row],[Demand]]*EnergyDemand__2_18[[#This Row],[RRP AUD$]]</f>
        <v>15685172.408686563</v>
      </c>
      <c r="P1399" s="57">
        <f>IF(EnergyDemand__2_18[[#This Row],[School Day]]="Y",EnergyDemand__2_18[[#This Row],[Demand]],NA())</f>
        <v>110196.61500000001</v>
      </c>
      <c r="Q1399" s="57" t="e">
        <f>IF(EnergyDemand__2_18[[#This Row],[School Day]]="N",EnergyDemand__2_18[[#This Row],[Demand]],NA())</f>
        <v>#N/A</v>
      </c>
      <c r="R1399" s="57" t="e">
        <f>IF(EnergyDemand__2_18[[#This Row],[Holiday]]="Y",EnergyDemand__2_18[[#This Row],[Demand]],NA())</f>
        <v>#N/A</v>
      </c>
      <c r="S1399" s="57">
        <f>IF(AND( EnergyDemand__2_18[[#This Row],[Holiday]]="N", EnergyDemand__2_18[[#This Row],[Day ]] &lt;&gt; "Saturday", EnergyDemand__2_18[[#This Row],[Day ]] &lt;&gt; "Sunday"),EnergyDemand__2_18[[#This Row],[Demand]],NA())</f>
        <v>110196.61500000001</v>
      </c>
    </row>
    <row r="1400" spans="1:19" x14ac:dyDescent="0.3">
      <c r="A1400" s="3">
        <v>43403</v>
      </c>
      <c r="B1400" s="3" t="str">
        <f t="shared" si="21"/>
        <v>Q4-2018</v>
      </c>
      <c r="C1400" t="s">
        <v>18</v>
      </c>
      <c r="D1400">
        <v>44</v>
      </c>
      <c r="E1400" t="s">
        <v>8</v>
      </c>
      <c r="F1400">
        <v>2018</v>
      </c>
      <c r="G1400">
        <v>8.3000000000000007</v>
      </c>
      <c r="H1400">
        <v>25.2</v>
      </c>
      <c r="I1400">
        <v>25.8</v>
      </c>
      <c r="J1400">
        <v>0</v>
      </c>
      <c r="K1400" t="s">
        <v>22</v>
      </c>
      <c r="L1400" t="s">
        <v>21</v>
      </c>
      <c r="M1400" s="2">
        <v>113459.02499999999</v>
      </c>
      <c r="N1400" s="4">
        <v>149.08062029999999</v>
      </c>
      <c r="O1400" s="5">
        <f>EnergyDemand__2_18[[#This Row],[Demand]]*EnergyDemand__2_18[[#This Row],[RRP AUD$]]</f>
        <v>16914541.825633205</v>
      </c>
      <c r="P1400" s="57">
        <f>IF(EnergyDemand__2_18[[#This Row],[School Day]]="Y",EnergyDemand__2_18[[#This Row],[Demand]],NA())</f>
        <v>113459.02499999999</v>
      </c>
      <c r="Q1400" s="57" t="e">
        <f>IF(EnergyDemand__2_18[[#This Row],[School Day]]="N",EnergyDemand__2_18[[#This Row],[Demand]],NA())</f>
        <v>#N/A</v>
      </c>
      <c r="R1400" s="57" t="e">
        <f>IF(EnergyDemand__2_18[[#This Row],[Holiday]]="Y",EnergyDemand__2_18[[#This Row],[Demand]],NA())</f>
        <v>#N/A</v>
      </c>
      <c r="S1400" s="57">
        <f>IF(AND( EnergyDemand__2_18[[#This Row],[Holiday]]="N", EnergyDemand__2_18[[#This Row],[Day ]] &lt;&gt; "Saturday", EnergyDemand__2_18[[#This Row],[Day ]] &lt;&gt; "Sunday"),EnergyDemand__2_18[[#This Row],[Demand]],NA())</f>
        <v>113459.02499999999</v>
      </c>
    </row>
    <row r="1401" spans="1:19" x14ac:dyDescent="0.3">
      <c r="A1401" s="3">
        <v>43404</v>
      </c>
      <c r="B1401" s="3" t="str">
        <f t="shared" si="21"/>
        <v>Q4-2018</v>
      </c>
      <c r="C1401" t="s">
        <v>18</v>
      </c>
      <c r="D1401">
        <v>44</v>
      </c>
      <c r="E1401" t="s">
        <v>9</v>
      </c>
      <c r="F1401">
        <v>2018</v>
      </c>
      <c r="G1401">
        <v>13</v>
      </c>
      <c r="H1401">
        <v>19.5</v>
      </c>
      <c r="I1401">
        <v>16.7</v>
      </c>
      <c r="J1401">
        <v>0</v>
      </c>
      <c r="K1401" t="s">
        <v>22</v>
      </c>
      <c r="L1401" t="s">
        <v>21</v>
      </c>
      <c r="M1401" s="2">
        <v>114402.745</v>
      </c>
      <c r="N1401" s="4">
        <v>121.6154276</v>
      </c>
      <c r="O1401" s="5">
        <f>EnergyDemand__2_18[[#This Row],[Demand]]*EnergyDemand__2_18[[#This Row],[RRP AUD$]]</f>
        <v>13913138.751788761</v>
      </c>
      <c r="P1401" s="57">
        <f>IF(EnergyDemand__2_18[[#This Row],[School Day]]="Y",EnergyDemand__2_18[[#This Row],[Demand]],NA())</f>
        <v>114402.745</v>
      </c>
      <c r="Q1401" s="57" t="e">
        <f>IF(EnergyDemand__2_18[[#This Row],[School Day]]="N",EnergyDemand__2_18[[#This Row],[Demand]],NA())</f>
        <v>#N/A</v>
      </c>
      <c r="R1401" s="57" t="e">
        <f>IF(EnergyDemand__2_18[[#This Row],[Holiday]]="Y",EnergyDemand__2_18[[#This Row],[Demand]],NA())</f>
        <v>#N/A</v>
      </c>
      <c r="S1401" s="57">
        <f>IF(AND( EnergyDemand__2_18[[#This Row],[Holiday]]="N", EnergyDemand__2_18[[#This Row],[Day ]] &lt;&gt; "Saturday", EnergyDemand__2_18[[#This Row],[Day ]] &lt;&gt; "Sunday"),EnergyDemand__2_18[[#This Row],[Demand]],NA())</f>
        <v>114402.745</v>
      </c>
    </row>
    <row r="1402" spans="1:19" x14ac:dyDescent="0.3">
      <c r="A1402" s="3">
        <v>43405</v>
      </c>
      <c r="B1402" s="3" t="str">
        <f t="shared" si="21"/>
        <v>Q4-2018</v>
      </c>
      <c r="C1402" t="s">
        <v>19</v>
      </c>
      <c r="D1402">
        <v>44</v>
      </c>
      <c r="E1402" t="s">
        <v>3</v>
      </c>
      <c r="F1402">
        <v>2018</v>
      </c>
      <c r="G1402">
        <v>12.8</v>
      </c>
      <c r="H1402">
        <v>34.299999999999997</v>
      </c>
      <c r="I1402">
        <v>14.2</v>
      </c>
      <c r="J1402">
        <v>0</v>
      </c>
      <c r="K1402" t="s">
        <v>22</v>
      </c>
      <c r="L1402" t="s">
        <v>21</v>
      </c>
      <c r="M1402" s="2">
        <v>119350.66499999999</v>
      </c>
      <c r="N1402" s="4">
        <v>101.7889277</v>
      </c>
      <c r="O1402" s="5">
        <f>EnergyDemand__2_18[[#This Row],[Demand]]*EnergyDemand__2_18[[#This Row],[RRP AUD$]]</f>
        <v>12148576.21063192</v>
      </c>
      <c r="P1402" s="57">
        <f>IF(EnergyDemand__2_18[[#This Row],[School Day]]="Y",EnergyDemand__2_18[[#This Row],[Demand]],NA())</f>
        <v>119350.66499999999</v>
      </c>
      <c r="Q1402" s="57" t="e">
        <f>IF(EnergyDemand__2_18[[#This Row],[School Day]]="N",EnergyDemand__2_18[[#This Row],[Demand]],NA())</f>
        <v>#N/A</v>
      </c>
      <c r="R1402" s="57" t="e">
        <f>IF(EnergyDemand__2_18[[#This Row],[Holiday]]="Y",EnergyDemand__2_18[[#This Row],[Demand]],NA())</f>
        <v>#N/A</v>
      </c>
      <c r="S1402" s="57">
        <f>IF(AND( EnergyDemand__2_18[[#This Row],[Holiday]]="N", EnergyDemand__2_18[[#This Row],[Day ]] &lt;&gt; "Saturday", EnergyDemand__2_18[[#This Row],[Day ]] &lt;&gt; "Sunday"),EnergyDemand__2_18[[#This Row],[Demand]],NA())</f>
        <v>119350.66499999999</v>
      </c>
    </row>
    <row r="1403" spans="1:19" x14ac:dyDescent="0.3">
      <c r="A1403" s="3">
        <v>43406</v>
      </c>
      <c r="B1403" s="3" t="str">
        <f t="shared" si="21"/>
        <v>Q4-2018</v>
      </c>
      <c r="C1403" t="s">
        <v>19</v>
      </c>
      <c r="D1403">
        <v>44</v>
      </c>
      <c r="E1403" t="s">
        <v>4</v>
      </c>
      <c r="F1403">
        <v>2018</v>
      </c>
      <c r="G1403">
        <v>16.3</v>
      </c>
      <c r="H1403">
        <v>31.6</v>
      </c>
      <c r="I1403">
        <v>13.4</v>
      </c>
      <c r="J1403">
        <v>0</v>
      </c>
      <c r="K1403" t="s">
        <v>22</v>
      </c>
      <c r="L1403" t="s">
        <v>21</v>
      </c>
      <c r="M1403" s="2">
        <v>116793.855</v>
      </c>
      <c r="N1403" s="4">
        <v>79.019020170000005</v>
      </c>
      <c r="O1403" s="5">
        <f>EnergyDemand__2_18[[#This Row],[Demand]]*EnergyDemand__2_18[[#This Row],[RRP AUD$]]</f>
        <v>9228935.9839770552</v>
      </c>
      <c r="P1403" s="57">
        <f>IF(EnergyDemand__2_18[[#This Row],[School Day]]="Y",EnergyDemand__2_18[[#This Row],[Demand]],NA())</f>
        <v>116793.855</v>
      </c>
      <c r="Q1403" s="57" t="e">
        <f>IF(EnergyDemand__2_18[[#This Row],[School Day]]="N",EnergyDemand__2_18[[#This Row],[Demand]],NA())</f>
        <v>#N/A</v>
      </c>
      <c r="R1403" s="57" t="e">
        <f>IF(EnergyDemand__2_18[[#This Row],[Holiday]]="Y",EnergyDemand__2_18[[#This Row],[Demand]],NA())</f>
        <v>#N/A</v>
      </c>
      <c r="S1403" s="57">
        <f>IF(AND( EnergyDemand__2_18[[#This Row],[Holiday]]="N", EnergyDemand__2_18[[#This Row],[Day ]] &lt;&gt; "Saturday", EnergyDemand__2_18[[#This Row],[Day ]] &lt;&gt; "Sunday"),EnergyDemand__2_18[[#This Row],[Demand]],NA())</f>
        <v>116793.855</v>
      </c>
    </row>
    <row r="1404" spans="1:19" x14ac:dyDescent="0.3">
      <c r="A1404" s="3">
        <v>43407</v>
      </c>
      <c r="B1404" s="3" t="str">
        <f t="shared" si="21"/>
        <v>Q4-2018</v>
      </c>
      <c r="C1404" t="s">
        <v>19</v>
      </c>
      <c r="D1404">
        <v>44</v>
      </c>
      <c r="E1404" t="s">
        <v>5</v>
      </c>
      <c r="F1404">
        <v>2018</v>
      </c>
      <c r="G1404">
        <v>12.6</v>
      </c>
      <c r="H1404">
        <v>20.9</v>
      </c>
      <c r="I1404">
        <v>19.899999999999999</v>
      </c>
      <c r="J1404">
        <v>0.2</v>
      </c>
      <c r="K1404" t="s">
        <v>22</v>
      </c>
      <c r="L1404" t="s">
        <v>21</v>
      </c>
      <c r="M1404" s="2">
        <v>93859.285000000003</v>
      </c>
      <c r="N1404" s="4">
        <v>74.729665089999997</v>
      </c>
      <c r="O1404" s="5">
        <f>EnergyDemand__2_18[[#This Row],[Demand]]*EnergyDemand__2_18[[#This Row],[RRP AUD$]]</f>
        <v>7014072.9336368609</v>
      </c>
      <c r="P1404" s="57">
        <f>IF(EnergyDemand__2_18[[#This Row],[School Day]]="Y",EnergyDemand__2_18[[#This Row],[Demand]],NA())</f>
        <v>93859.285000000003</v>
      </c>
      <c r="Q1404" s="57" t="e">
        <f>IF(EnergyDemand__2_18[[#This Row],[School Day]]="N",EnergyDemand__2_18[[#This Row],[Demand]],NA())</f>
        <v>#N/A</v>
      </c>
      <c r="R1404" s="57" t="e">
        <f>IF(EnergyDemand__2_18[[#This Row],[Holiday]]="Y",EnergyDemand__2_18[[#This Row],[Demand]],NA())</f>
        <v>#N/A</v>
      </c>
      <c r="S14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05" spans="1:19" x14ac:dyDescent="0.3">
      <c r="A1405" s="3">
        <v>43408</v>
      </c>
      <c r="B1405" s="3" t="str">
        <f t="shared" si="21"/>
        <v>Q4-2018</v>
      </c>
      <c r="C1405" t="s">
        <v>19</v>
      </c>
      <c r="D1405">
        <v>44</v>
      </c>
      <c r="E1405" t="s">
        <v>6</v>
      </c>
      <c r="F1405">
        <v>2018</v>
      </c>
      <c r="G1405">
        <v>9.1999999999999993</v>
      </c>
      <c r="H1405">
        <v>20.9</v>
      </c>
      <c r="I1405">
        <v>19.7</v>
      </c>
      <c r="J1405">
        <v>0</v>
      </c>
      <c r="K1405" t="s">
        <v>22</v>
      </c>
      <c r="L1405" t="s">
        <v>21</v>
      </c>
      <c r="M1405" s="2">
        <v>96432.625</v>
      </c>
      <c r="N1405" s="4">
        <v>90.901472760000004</v>
      </c>
      <c r="O1405" s="5">
        <f>EnergyDemand__2_18[[#This Row],[Demand]]*EnergyDemand__2_18[[#This Row],[RRP AUD$]]</f>
        <v>8765867.634612795</v>
      </c>
      <c r="P1405" s="57">
        <f>IF(EnergyDemand__2_18[[#This Row],[School Day]]="Y",EnergyDemand__2_18[[#This Row],[Demand]],NA())</f>
        <v>96432.625</v>
      </c>
      <c r="Q1405" s="57" t="e">
        <f>IF(EnergyDemand__2_18[[#This Row],[School Day]]="N",EnergyDemand__2_18[[#This Row],[Demand]],NA())</f>
        <v>#N/A</v>
      </c>
      <c r="R1405" s="57" t="e">
        <f>IF(EnergyDemand__2_18[[#This Row],[Holiday]]="Y",EnergyDemand__2_18[[#This Row],[Demand]],NA())</f>
        <v>#N/A</v>
      </c>
      <c r="S14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06" spans="1:19" x14ac:dyDescent="0.3">
      <c r="A1406" s="3">
        <v>43409</v>
      </c>
      <c r="B1406" s="3" t="str">
        <f t="shared" si="21"/>
        <v>Q4-2018</v>
      </c>
      <c r="C1406" t="s">
        <v>19</v>
      </c>
      <c r="D1406">
        <v>45</v>
      </c>
      <c r="E1406" t="s">
        <v>7</v>
      </c>
      <c r="F1406">
        <v>2018</v>
      </c>
      <c r="G1406">
        <v>14.5</v>
      </c>
      <c r="H1406">
        <v>28.6</v>
      </c>
      <c r="I1406">
        <v>15.8</v>
      </c>
      <c r="J1406">
        <v>2.8</v>
      </c>
      <c r="K1406" t="s">
        <v>22</v>
      </c>
      <c r="L1406" t="s">
        <v>21</v>
      </c>
      <c r="M1406" s="2">
        <v>107014.075</v>
      </c>
      <c r="N1406" s="4">
        <v>104.6322227</v>
      </c>
      <c r="O1406" s="5">
        <f>EnergyDemand__2_18[[#This Row],[Demand]]*EnergyDemand__2_18[[#This Row],[RRP AUD$]]</f>
        <v>11197120.527434502</v>
      </c>
      <c r="P1406" s="57">
        <f>IF(EnergyDemand__2_18[[#This Row],[School Day]]="Y",EnergyDemand__2_18[[#This Row],[Demand]],NA())</f>
        <v>107014.075</v>
      </c>
      <c r="Q1406" s="57" t="e">
        <f>IF(EnergyDemand__2_18[[#This Row],[School Day]]="N",EnergyDemand__2_18[[#This Row],[Demand]],NA())</f>
        <v>#N/A</v>
      </c>
      <c r="R1406" s="57" t="e">
        <f>IF(EnergyDemand__2_18[[#This Row],[Holiday]]="Y",EnergyDemand__2_18[[#This Row],[Demand]],NA())</f>
        <v>#N/A</v>
      </c>
      <c r="S1406" s="57">
        <f>IF(AND( EnergyDemand__2_18[[#This Row],[Holiday]]="N", EnergyDemand__2_18[[#This Row],[Day ]] &lt;&gt; "Saturday", EnergyDemand__2_18[[#This Row],[Day ]] &lt;&gt; "Sunday"),EnergyDemand__2_18[[#This Row],[Demand]],NA())</f>
        <v>107014.075</v>
      </c>
    </row>
    <row r="1407" spans="1:19" x14ac:dyDescent="0.3">
      <c r="A1407" s="3">
        <v>43410</v>
      </c>
      <c r="B1407" s="3" t="str">
        <f t="shared" si="21"/>
        <v>Q4-2018</v>
      </c>
      <c r="C1407" t="s">
        <v>19</v>
      </c>
      <c r="D1407">
        <v>45</v>
      </c>
      <c r="E1407" t="s">
        <v>8</v>
      </c>
      <c r="F1407">
        <v>2018</v>
      </c>
      <c r="G1407">
        <v>16.3</v>
      </c>
      <c r="H1407">
        <v>21.4</v>
      </c>
      <c r="I1407">
        <v>7.8</v>
      </c>
      <c r="J1407">
        <v>4.4000000000000004</v>
      </c>
      <c r="K1407" t="s">
        <v>22</v>
      </c>
      <c r="L1407" t="s">
        <v>22</v>
      </c>
      <c r="M1407" s="2">
        <v>100696.565</v>
      </c>
      <c r="N1407" s="4">
        <v>115.778035</v>
      </c>
      <c r="O1407" s="5">
        <f>EnergyDemand__2_18[[#This Row],[Demand]]*EnergyDemand__2_18[[#This Row],[RRP AUD$]]</f>
        <v>11658450.426949775</v>
      </c>
      <c r="P1407" s="57">
        <f>IF(EnergyDemand__2_18[[#This Row],[School Day]]="Y",EnergyDemand__2_18[[#This Row],[Demand]],NA())</f>
        <v>100696.565</v>
      </c>
      <c r="Q1407" s="57" t="e">
        <f>IF(EnergyDemand__2_18[[#This Row],[School Day]]="N",EnergyDemand__2_18[[#This Row],[Demand]],NA())</f>
        <v>#N/A</v>
      </c>
      <c r="R1407" s="57">
        <f>IF(EnergyDemand__2_18[[#This Row],[Holiday]]="Y",EnergyDemand__2_18[[#This Row],[Demand]],NA())</f>
        <v>100696.565</v>
      </c>
      <c r="S14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08" spans="1:19" x14ac:dyDescent="0.3">
      <c r="A1408" s="3">
        <v>43411</v>
      </c>
      <c r="B1408" s="3" t="str">
        <f t="shared" si="21"/>
        <v>Q4-2018</v>
      </c>
      <c r="C1408" t="s">
        <v>19</v>
      </c>
      <c r="D1408">
        <v>45</v>
      </c>
      <c r="E1408" t="s">
        <v>9</v>
      </c>
      <c r="F1408">
        <v>2018</v>
      </c>
      <c r="G1408">
        <v>11.1</v>
      </c>
      <c r="H1408">
        <v>17.2</v>
      </c>
      <c r="I1408">
        <v>18.2</v>
      </c>
      <c r="J1408">
        <v>35.799999999999997</v>
      </c>
      <c r="K1408" t="s">
        <v>22</v>
      </c>
      <c r="L1408" t="s">
        <v>21</v>
      </c>
      <c r="M1408" s="2">
        <v>106387.19500000001</v>
      </c>
      <c r="N1408" s="4">
        <v>95.569564769999999</v>
      </c>
      <c r="O1408" s="5">
        <f>EnergyDemand__2_18[[#This Row],[Demand]]*EnergyDemand__2_18[[#This Row],[RRP AUD$]]</f>
        <v>10167377.92325112</v>
      </c>
      <c r="P1408" s="57">
        <f>IF(EnergyDemand__2_18[[#This Row],[School Day]]="Y",EnergyDemand__2_18[[#This Row],[Demand]],NA())</f>
        <v>106387.19500000001</v>
      </c>
      <c r="Q1408" s="57" t="e">
        <f>IF(EnergyDemand__2_18[[#This Row],[School Day]]="N",EnergyDemand__2_18[[#This Row],[Demand]],NA())</f>
        <v>#N/A</v>
      </c>
      <c r="R1408" s="57" t="e">
        <f>IF(EnergyDemand__2_18[[#This Row],[Holiday]]="Y",EnergyDemand__2_18[[#This Row],[Demand]],NA())</f>
        <v>#N/A</v>
      </c>
      <c r="S1408" s="57">
        <f>IF(AND( EnergyDemand__2_18[[#This Row],[Holiday]]="N", EnergyDemand__2_18[[#This Row],[Day ]] &lt;&gt; "Saturday", EnergyDemand__2_18[[#This Row],[Day ]] &lt;&gt; "Sunday"),EnergyDemand__2_18[[#This Row],[Demand]],NA())</f>
        <v>106387.19500000001</v>
      </c>
    </row>
    <row r="1409" spans="1:19" x14ac:dyDescent="0.3">
      <c r="A1409" s="3">
        <v>43412</v>
      </c>
      <c r="B1409" s="3" t="str">
        <f t="shared" si="21"/>
        <v>Q4-2018</v>
      </c>
      <c r="C1409" t="s">
        <v>19</v>
      </c>
      <c r="D1409">
        <v>45</v>
      </c>
      <c r="E1409" t="s">
        <v>3</v>
      </c>
      <c r="F1409">
        <v>2018</v>
      </c>
      <c r="G1409">
        <v>7.7</v>
      </c>
      <c r="H1409">
        <v>17</v>
      </c>
      <c r="I1409">
        <v>22.7</v>
      </c>
      <c r="J1409">
        <v>3</v>
      </c>
      <c r="K1409" t="s">
        <v>22</v>
      </c>
      <c r="L1409" t="s">
        <v>21</v>
      </c>
      <c r="M1409" s="2">
        <v>109430.37</v>
      </c>
      <c r="N1409" s="4">
        <v>91.884517419999995</v>
      </c>
      <c r="O1409" s="5">
        <f>EnergyDemand__2_18[[#This Row],[Demand]]*EnergyDemand__2_18[[#This Row],[RRP AUD$]]</f>
        <v>10054956.738542045</v>
      </c>
      <c r="P1409" s="57">
        <f>IF(EnergyDemand__2_18[[#This Row],[School Day]]="Y",EnergyDemand__2_18[[#This Row],[Demand]],NA())</f>
        <v>109430.37</v>
      </c>
      <c r="Q1409" s="57" t="e">
        <f>IF(EnergyDemand__2_18[[#This Row],[School Day]]="N",EnergyDemand__2_18[[#This Row],[Demand]],NA())</f>
        <v>#N/A</v>
      </c>
      <c r="R1409" s="57" t="e">
        <f>IF(EnergyDemand__2_18[[#This Row],[Holiday]]="Y",EnergyDemand__2_18[[#This Row],[Demand]],NA())</f>
        <v>#N/A</v>
      </c>
      <c r="S1409" s="57">
        <f>IF(AND( EnergyDemand__2_18[[#This Row],[Holiday]]="N", EnergyDemand__2_18[[#This Row],[Day ]] &lt;&gt; "Saturday", EnergyDemand__2_18[[#This Row],[Day ]] &lt;&gt; "Sunday"),EnergyDemand__2_18[[#This Row],[Demand]],NA())</f>
        <v>109430.37</v>
      </c>
    </row>
    <row r="1410" spans="1:19" x14ac:dyDescent="0.3">
      <c r="A1410" s="3">
        <v>43413</v>
      </c>
      <c r="B1410" s="3" t="str">
        <f t="shared" ref="B1410:B1473" si="22">"Q" &amp;INT((MONTH(A1410)+2)/3) &amp; "-" &amp; YEAR(A1410)</f>
        <v>Q4-2018</v>
      </c>
      <c r="C1410" t="s">
        <v>19</v>
      </c>
      <c r="D1410">
        <v>45</v>
      </c>
      <c r="E1410" t="s">
        <v>4</v>
      </c>
      <c r="F1410">
        <v>2018</v>
      </c>
      <c r="G1410">
        <v>8</v>
      </c>
      <c r="H1410">
        <v>20</v>
      </c>
      <c r="I1410">
        <v>14.8</v>
      </c>
      <c r="J1410">
        <v>0</v>
      </c>
      <c r="K1410" t="s">
        <v>22</v>
      </c>
      <c r="L1410" t="s">
        <v>21</v>
      </c>
      <c r="M1410" s="2">
        <v>112506.95</v>
      </c>
      <c r="N1410" s="4">
        <v>101.7347422</v>
      </c>
      <c r="O1410" s="5">
        <f>EnergyDemand__2_18[[#This Row],[Demand]]*EnergyDemand__2_18[[#This Row],[RRP AUD$]]</f>
        <v>11445865.553958289</v>
      </c>
      <c r="P1410" s="57">
        <f>IF(EnergyDemand__2_18[[#This Row],[School Day]]="Y",EnergyDemand__2_18[[#This Row],[Demand]],NA())</f>
        <v>112506.95</v>
      </c>
      <c r="Q1410" s="57" t="e">
        <f>IF(EnergyDemand__2_18[[#This Row],[School Day]]="N",EnergyDemand__2_18[[#This Row],[Demand]],NA())</f>
        <v>#N/A</v>
      </c>
      <c r="R1410" s="57" t="e">
        <f>IF(EnergyDemand__2_18[[#This Row],[Holiday]]="Y",EnergyDemand__2_18[[#This Row],[Demand]],NA())</f>
        <v>#N/A</v>
      </c>
      <c r="S1410" s="57">
        <f>IF(AND( EnergyDemand__2_18[[#This Row],[Holiday]]="N", EnergyDemand__2_18[[#This Row],[Day ]] &lt;&gt; "Saturday", EnergyDemand__2_18[[#This Row],[Day ]] &lt;&gt; "Sunday"),EnergyDemand__2_18[[#This Row],[Demand]],NA())</f>
        <v>112506.95</v>
      </c>
    </row>
    <row r="1411" spans="1:19" x14ac:dyDescent="0.3">
      <c r="A1411" s="3">
        <v>43414</v>
      </c>
      <c r="B1411" s="3" t="str">
        <f t="shared" si="22"/>
        <v>Q4-2018</v>
      </c>
      <c r="C1411" t="s">
        <v>19</v>
      </c>
      <c r="D1411">
        <v>45</v>
      </c>
      <c r="E1411" t="s">
        <v>5</v>
      </c>
      <c r="F1411">
        <v>2018</v>
      </c>
      <c r="G1411">
        <v>9</v>
      </c>
      <c r="H1411">
        <v>20.3</v>
      </c>
      <c r="I1411">
        <v>27.3</v>
      </c>
      <c r="J1411">
        <v>0</v>
      </c>
      <c r="K1411" t="s">
        <v>22</v>
      </c>
      <c r="L1411" t="s">
        <v>21</v>
      </c>
      <c r="M1411" s="2">
        <v>100203.55</v>
      </c>
      <c r="N1411" s="4">
        <v>86.725271390000003</v>
      </c>
      <c r="O1411" s="5">
        <f>EnergyDemand__2_18[[#This Row],[Demand]]*EnergyDemand__2_18[[#This Row],[RRP AUD$]]</f>
        <v>8690180.0679914355</v>
      </c>
      <c r="P1411" s="57">
        <f>IF(EnergyDemand__2_18[[#This Row],[School Day]]="Y",EnergyDemand__2_18[[#This Row],[Demand]],NA())</f>
        <v>100203.55</v>
      </c>
      <c r="Q1411" s="57" t="e">
        <f>IF(EnergyDemand__2_18[[#This Row],[School Day]]="N",EnergyDemand__2_18[[#This Row],[Demand]],NA())</f>
        <v>#N/A</v>
      </c>
      <c r="R1411" s="57" t="e">
        <f>IF(EnergyDemand__2_18[[#This Row],[Holiday]]="Y",EnergyDemand__2_18[[#This Row],[Demand]],NA())</f>
        <v>#N/A</v>
      </c>
      <c r="S14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12" spans="1:19" x14ac:dyDescent="0.3">
      <c r="A1412" s="3">
        <v>43415</v>
      </c>
      <c r="B1412" s="3" t="str">
        <f t="shared" si="22"/>
        <v>Q4-2018</v>
      </c>
      <c r="C1412" t="s">
        <v>19</v>
      </c>
      <c r="D1412">
        <v>45</v>
      </c>
      <c r="E1412" t="s">
        <v>6</v>
      </c>
      <c r="F1412">
        <v>2018</v>
      </c>
      <c r="G1412">
        <v>9.3000000000000007</v>
      </c>
      <c r="H1412">
        <v>19.600000000000001</v>
      </c>
      <c r="I1412">
        <v>29.1</v>
      </c>
      <c r="J1412">
        <v>0.2</v>
      </c>
      <c r="K1412" t="s">
        <v>22</v>
      </c>
      <c r="L1412" t="s">
        <v>21</v>
      </c>
      <c r="M1412" s="2">
        <v>94602.89</v>
      </c>
      <c r="N1412" s="4">
        <v>76.672204399999998</v>
      </c>
      <c r="O1412" s="5">
        <f>EnergyDemand__2_18[[#This Row],[Demand]]*EnergyDemand__2_18[[#This Row],[RRP AUD$]]</f>
        <v>7253412.1189107159</v>
      </c>
      <c r="P1412" s="57">
        <f>IF(EnergyDemand__2_18[[#This Row],[School Day]]="Y",EnergyDemand__2_18[[#This Row],[Demand]],NA())</f>
        <v>94602.89</v>
      </c>
      <c r="Q1412" s="57" t="e">
        <f>IF(EnergyDemand__2_18[[#This Row],[School Day]]="N",EnergyDemand__2_18[[#This Row],[Demand]],NA())</f>
        <v>#N/A</v>
      </c>
      <c r="R1412" s="57" t="e">
        <f>IF(EnergyDemand__2_18[[#This Row],[Holiday]]="Y",EnergyDemand__2_18[[#This Row],[Demand]],NA())</f>
        <v>#N/A</v>
      </c>
      <c r="S14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13" spans="1:19" x14ac:dyDescent="0.3">
      <c r="A1413" s="3">
        <v>43416</v>
      </c>
      <c r="B1413" s="3" t="str">
        <f t="shared" si="22"/>
        <v>Q4-2018</v>
      </c>
      <c r="C1413" t="s">
        <v>19</v>
      </c>
      <c r="D1413">
        <v>46</v>
      </c>
      <c r="E1413" t="s">
        <v>7</v>
      </c>
      <c r="F1413">
        <v>2018</v>
      </c>
      <c r="G1413">
        <v>10.9</v>
      </c>
      <c r="H1413">
        <v>30.2</v>
      </c>
      <c r="I1413">
        <v>17.5</v>
      </c>
      <c r="J1413">
        <v>0</v>
      </c>
      <c r="K1413" t="s">
        <v>22</v>
      </c>
      <c r="L1413" t="s">
        <v>21</v>
      </c>
      <c r="M1413" s="2">
        <v>114159.595</v>
      </c>
      <c r="N1413" s="4">
        <v>105.4518321</v>
      </c>
      <c r="O1413" s="5">
        <f>EnergyDemand__2_18[[#This Row],[Demand]]*EnergyDemand__2_18[[#This Row],[RRP AUD$]]</f>
        <v>12038338.444544001</v>
      </c>
      <c r="P1413" s="57">
        <f>IF(EnergyDemand__2_18[[#This Row],[School Day]]="Y",EnergyDemand__2_18[[#This Row],[Demand]],NA())</f>
        <v>114159.595</v>
      </c>
      <c r="Q1413" s="57" t="e">
        <f>IF(EnergyDemand__2_18[[#This Row],[School Day]]="N",EnergyDemand__2_18[[#This Row],[Demand]],NA())</f>
        <v>#N/A</v>
      </c>
      <c r="R1413" s="57" t="e">
        <f>IF(EnergyDemand__2_18[[#This Row],[Holiday]]="Y",EnergyDemand__2_18[[#This Row],[Demand]],NA())</f>
        <v>#N/A</v>
      </c>
      <c r="S1413" s="57">
        <f>IF(AND( EnergyDemand__2_18[[#This Row],[Holiday]]="N", EnergyDemand__2_18[[#This Row],[Day ]] &lt;&gt; "Saturday", EnergyDemand__2_18[[#This Row],[Day ]] &lt;&gt; "Sunday"),EnergyDemand__2_18[[#This Row],[Demand]],NA())</f>
        <v>114159.595</v>
      </c>
    </row>
    <row r="1414" spans="1:19" x14ac:dyDescent="0.3">
      <c r="A1414" s="3">
        <v>43417</v>
      </c>
      <c r="B1414" s="3" t="str">
        <f t="shared" si="22"/>
        <v>Q4-2018</v>
      </c>
      <c r="C1414" t="s">
        <v>19</v>
      </c>
      <c r="D1414">
        <v>46</v>
      </c>
      <c r="E1414" t="s">
        <v>8</v>
      </c>
      <c r="F1414">
        <v>2018</v>
      </c>
      <c r="G1414">
        <v>16.899999999999999</v>
      </c>
      <c r="H1414">
        <v>30.5</v>
      </c>
      <c r="I1414">
        <v>18.399999999999999</v>
      </c>
      <c r="J1414">
        <v>0</v>
      </c>
      <c r="K1414" t="s">
        <v>22</v>
      </c>
      <c r="L1414" t="s">
        <v>21</v>
      </c>
      <c r="M1414" s="2">
        <v>120185.265</v>
      </c>
      <c r="N1414" s="4">
        <v>111.5733647</v>
      </c>
      <c r="O1414" s="5">
        <f>EnergyDemand__2_18[[#This Row],[Demand]]*EnergyDemand__2_18[[#This Row],[RRP AUD$]]</f>
        <v>13409474.403411146</v>
      </c>
      <c r="P1414" s="57">
        <f>IF(EnergyDemand__2_18[[#This Row],[School Day]]="Y",EnergyDemand__2_18[[#This Row],[Demand]],NA())</f>
        <v>120185.265</v>
      </c>
      <c r="Q1414" s="57" t="e">
        <f>IF(EnergyDemand__2_18[[#This Row],[School Day]]="N",EnergyDemand__2_18[[#This Row],[Demand]],NA())</f>
        <v>#N/A</v>
      </c>
      <c r="R1414" s="57" t="e">
        <f>IF(EnergyDemand__2_18[[#This Row],[Holiday]]="Y",EnergyDemand__2_18[[#This Row],[Demand]],NA())</f>
        <v>#N/A</v>
      </c>
      <c r="S1414" s="57">
        <f>IF(AND( EnergyDemand__2_18[[#This Row],[Holiday]]="N", EnergyDemand__2_18[[#This Row],[Day ]] &lt;&gt; "Saturday", EnergyDemand__2_18[[#This Row],[Day ]] &lt;&gt; "Sunday"),EnergyDemand__2_18[[#This Row],[Demand]],NA())</f>
        <v>120185.265</v>
      </c>
    </row>
    <row r="1415" spans="1:19" x14ac:dyDescent="0.3">
      <c r="A1415" s="3">
        <v>43418</v>
      </c>
      <c r="B1415" s="3" t="str">
        <f t="shared" si="22"/>
        <v>Q4-2018</v>
      </c>
      <c r="C1415" t="s">
        <v>19</v>
      </c>
      <c r="D1415">
        <v>46</v>
      </c>
      <c r="E1415" t="s">
        <v>9</v>
      </c>
      <c r="F1415">
        <v>2018</v>
      </c>
      <c r="G1415">
        <v>14.8</v>
      </c>
      <c r="H1415">
        <v>17.3</v>
      </c>
      <c r="I1415">
        <v>7.2</v>
      </c>
      <c r="J1415">
        <v>6.2</v>
      </c>
      <c r="K1415" t="s">
        <v>22</v>
      </c>
      <c r="L1415" t="s">
        <v>21</v>
      </c>
      <c r="M1415" s="2">
        <v>116487.58</v>
      </c>
      <c r="N1415" s="4">
        <v>119.62472270000001</v>
      </c>
      <c r="O1415" s="5">
        <f>EnergyDemand__2_18[[#This Row],[Demand]]*EnergyDemand__2_18[[#This Row],[RRP AUD$]]</f>
        <v>13934794.455494067</v>
      </c>
      <c r="P1415" s="57">
        <f>IF(EnergyDemand__2_18[[#This Row],[School Day]]="Y",EnergyDemand__2_18[[#This Row],[Demand]],NA())</f>
        <v>116487.58</v>
      </c>
      <c r="Q1415" s="57" t="e">
        <f>IF(EnergyDemand__2_18[[#This Row],[School Day]]="N",EnergyDemand__2_18[[#This Row],[Demand]],NA())</f>
        <v>#N/A</v>
      </c>
      <c r="R1415" s="57" t="e">
        <f>IF(EnergyDemand__2_18[[#This Row],[Holiday]]="Y",EnergyDemand__2_18[[#This Row],[Demand]],NA())</f>
        <v>#N/A</v>
      </c>
      <c r="S1415" s="57">
        <f>IF(AND( EnergyDemand__2_18[[#This Row],[Holiday]]="N", EnergyDemand__2_18[[#This Row],[Day ]] &lt;&gt; "Saturday", EnergyDemand__2_18[[#This Row],[Day ]] &lt;&gt; "Sunday"),EnergyDemand__2_18[[#This Row],[Demand]],NA())</f>
        <v>116487.58</v>
      </c>
    </row>
    <row r="1416" spans="1:19" x14ac:dyDescent="0.3">
      <c r="A1416" s="3">
        <v>43419</v>
      </c>
      <c r="B1416" s="3" t="str">
        <f t="shared" si="22"/>
        <v>Q4-2018</v>
      </c>
      <c r="C1416" t="s">
        <v>19</v>
      </c>
      <c r="D1416">
        <v>46</v>
      </c>
      <c r="E1416" t="s">
        <v>3</v>
      </c>
      <c r="F1416">
        <v>2018</v>
      </c>
      <c r="G1416">
        <v>13.7</v>
      </c>
      <c r="H1416">
        <v>18.100000000000001</v>
      </c>
      <c r="I1416">
        <v>23.8</v>
      </c>
      <c r="J1416">
        <v>0.2</v>
      </c>
      <c r="K1416" t="s">
        <v>22</v>
      </c>
      <c r="L1416" t="s">
        <v>21</v>
      </c>
      <c r="M1416" s="2">
        <v>108628.34</v>
      </c>
      <c r="N1416" s="4">
        <v>96.501965749999997</v>
      </c>
      <c r="O1416" s="5">
        <f>EnergyDemand__2_18[[#This Row],[Demand]]*EnergyDemand__2_18[[#This Row],[RRP AUD$]]</f>
        <v>10482848.346159354</v>
      </c>
      <c r="P1416" s="57">
        <f>IF(EnergyDemand__2_18[[#This Row],[School Day]]="Y",EnergyDemand__2_18[[#This Row],[Demand]],NA())</f>
        <v>108628.34</v>
      </c>
      <c r="Q1416" s="57" t="e">
        <f>IF(EnergyDemand__2_18[[#This Row],[School Day]]="N",EnergyDemand__2_18[[#This Row],[Demand]],NA())</f>
        <v>#N/A</v>
      </c>
      <c r="R1416" s="57" t="e">
        <f>IF(EnergyDemand__2_18[[#This Row],[Holiday]]="Y",EnergyDemand__2_18[[#This Row],[Demand]],NA())</f>
        <v>#N/A</v>
      </c>
      <c r="S1416" s="57">
        <f>IF(AND( EnergyDemand__2_18[[#This Row],[Holiday]]="N", EnergyDemand__2_18[[#This Row],[Day ]] &lt;&gt; "Saturday", EnergyDemand__2_18[[#This Row],[Day ]] &lt;&gt; "Sunday"),EnergyDemand__2_18[[#This Row],[Demand]],NA())</f>
        <v>108628.34</v>
      </c>
    </row>
    <row r="1417" spans="1:19" x14ac:dyDescent="0.3">
      <c r="A1417" s="3">
        <v>43420</v>
      </c>
      <c r="B1417" s="3" t="str">
        <f t="shared" si="22"/>
        <v>Q4-2018</v>
      </c>
      <c r="C1417" t="s">
        <v>19</v>
      </c>
      <c r="D1417">
        <v>46</v>
      </c>
      <c r="E1417" t="s">
        <v>4</v>
      </c>
      <c r="F1417">
        <v>2018</v>
      </c>
      <c r="G1417">
        <v>8.3000000000000007</v>
      </c>
      <c r="H1417">
        <v>19</v>
      </c>
      <c r="I1417">
        <v>29.8</v>
      </c>
      <c r="J1417">
        <v>0</v>
      </c>
      <c r="K1417" t="s">
        <v>22</v>
      </c>
      <c r="L1417" t="s">
        <v>21</v>
      </c>
      <c r="M1417" s="2">
        <v>107405.925</v>
      </c>
      <c r="N1417" s="4">
        <v>97.767081950000005</v>
      </c>
      <c r="O1417" s="5">
        <f>EnergyDemand__2_18[[#This Row],[Demand]]*EnergyDemand__2_18[[#This Row],[RRP AUD$]]</f>
        <v>10500763.871390555</v>
      </c>
      <c r="P1417" s="57">
        <f>IF(EnergyDemand__2_18[[#This Row],[School Day]]="Y",EnergyDemand__2_18[[#This Row],[Demand]],NA())</f>
        <v>107405.925</v>
      </c>
      <c r="Q1417" s="57" t="e">
        <f>IF(EnergyDemand__2_18[[#This Row],[School Day]]="N",EnergyDemand__2_18[[#This Row],[Demand]],NA())</f>
        <v>#N/A</v>
      </c>
      <c r="R1417" s="57" t="e">
        <f>IF(EnergyDemand__2_18[[#This Row],[Holiday]]="Y",EnergyDemand__2_18[[#This Row],[Demand]],NA())</f>
        <v>#N/A</v>
      </c>
      <c r="S1417" s="57">
        <f>IF(AND( EnergyDemand__2_18[[#This Row],[Holiday]]="N", EnergyDemand__2_18[[#This Row],[Day ]] &lt;&gt; "Saturday", EnergyDemand__2_18[[#This Row],[Day ]] &lt;&gt; "Sunday"),EnergyDemand__2_18[[#This Row],[Demand]],NA())</f>
        <v>107405.925</v>
      </c>
    </row>
    <row r="1418" spans="1:19" x14ac:dyDescent="0.3">
      <c r="A1418" s="3">
        <v>43421</v>
      </c>
      <c r="B1418" s="3" t="str">
        <f t="shared" si="22"/>
        <v>Q4-2018</v>
      </c>
      <c r="C1418" t="s">
        <v>19</v>
      </c>
      <c r="D1418">
        <v>46</v>
      </c>
      <c r="E1418" t="s">
        <v>5</v>
      </c>
      <c r="F1418">
        <v>2018</v>
      </c>
      <c r="G1418">
        <v>9.6</v>
      </c>
      <c r="H1418">
        <v>18.100000000000001</v>
      </c>
      <c r="I1418">
        <v>29.9</v>
      </c>
      <c r="J1418">
        <v>0</v>
      </c>
      <c r="K1418" t="s">
        <v>22</v>
      </c>
      <c r="L1418" t="s">
        <v>21</v>
      </c>
      <c r="M1418" s="2">
        <v>90498.92</v>
      </c>
      <c r="N1418" s="4">
        <v>83.267081379999993</v>
      </c>
      <c r="O1418" s="5">
        <f>EnergyDemand__2_18[[#This Row],[Demand]]*EnergyDemand__2_18[[#This Row],[RRP AUD$]]</f>
        <v>7535580.9364421088</v>
      </c>
      <c r="P1418" s="57">
        <f>IF(EnergyDemand__2_18[[#This Row],[School Day]]="Y",EnergyDemand__2_18[[#This Row],[Demand]],NA())</f>
        <v>90498.92</v>
      </c>
      <c r="Q1418" s="57" t="e">
        <f>IF(EnergyDemand__2_18[[#This Row],[School Day]]="N",EnergyDemand__2_18[[#This Row],[Demand]],NA())</f>
        <v>#N/A</v>
      </c>
      <c r="R1418" s="57" t="e">
        <f>IF(EnergyDemand__2_18[[#This Row],[Holiday]]="Y",EnergyDemand__2_18[[#This Row],[Demand]],NA())</f>
        <v>#N/A</v>
      </c>
      <c r="S14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19" spans="1:19" x14ac:dyDescent="0.3">
      <c r="A1419" s="3">
        <v>43422</v>
      </c>
      <c r="B1419" s="3" t="str">
        <f t="shared" si="22"/>
        <v>Q4-2018</v>
      </c>
      <c r="C1419" t="s">
        <v>19</v>
      </c>
      <c r="D1419">
        <v>46</v>
      </c>
      <c r="E1419" t="s">
        <v>6</v>
      </c>
      <c r="F1419">
        <v>2018</v>
      </c>
      <c r="G1419">
        <v>9.8000000000000007</v>
      </c>
      <c r="H1419">
        <v>26.6</v>
      </c>
      <c r="I1419">
        <v>30.1</v>
      </c>
      <c r="J1419">
        <v>0</v>
      </c>
      <c r="K1419" t="s">
        <v>22</v>
      </c>
      <c r="L1419" t="s">
        <v>21</v>
      </c>
      <c r="M1419" s="2">
        <v>92043.13</v>
      </c>
      <c r="N1419" s="4">
        <v>89.24819359</v>
      </c>
      <c r="O1419" s="5">
        <f>EnergyDemand__2_18[[#This Row],[Demand]]*EnergyDemand__2_18[[#This Row],[RRP AUD$]]</f>
        <v>8214683.0848695375</v>
      </c>
      <c r="P1419" s="57">
        <f>IF(EnergyDemand__2_18[[#This Row],[School Day]]="Y",EnergyDemand__2_18[[#This Row],[Demand]],NA())</f>
        <v>92043.13</v>
      </c>
      <c r="Q1419" s="57" t="e">
        <f>IF(EnergyDemand__2_18[[#This Row],[School Day]]="N",EnergyDemand__2_18[[#This Row],[Demand]],NA())</f>
        <v>#N/A</v>
      </c>
      <c r="R1419" s="57" t="e">
        <f>IF(EnergyDemand__2_18[[#This Row],[Holiday]]="Y",EnergyDemand__2_18[[#This Row],[Demand]],NA())</f>
        <v>#N/A</v>
      </c>
      <c r="S14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20" spans="1:19" x14ac:dyDescent="0.3">
      <c r="A1420" s="3">
        <v>43423</v>
      </c>
      <c r="B1420" s="3" t="str">
        <f t="shared" si="22"/>
        <v>Q4-2018</v>
      </c>
      <c r="C1420" t="s">
        <v>19</v>
      </c>
      <c r="D1420">
        <v>47</v>
      </c>
      <c r="E1420" t="s">
        <v>7</v>
      </c>
      <c r="F1420">
        <v>2018</v>
      </c>
      <c r="G1420">
        <v>15.4</v>
      </c>
      <c r="H1420">
        <v>30.9</v>
      </c>
      <c r="I1420">
        <v>27.5</v>
      </c>
      <c r="J1420">
        <v>0</v>
      </c>
      <c r="K1420" t="s">
        <v>22</v>
      </c>
      <c r="L1420" t="s">
        <v>21</v>
      </c>
      <c r="M1420" s="2">
        <v>113978.535</v>
      </c>
      <c r="N1420" s="4">
        <v>104.47126299999999</v>
      </c>
      <c r="O1420" s="5">
        <f>EnergyDemand__2_18[[#This Row],[Demand]]*EnergyDemand__2_18[[#This Row],[RRP AUD$]]</f>
        <v>11907481.506339705</v>
      </c>
      <c r="P1420" s="57">
        <f>IF(EnergyDemand__2_18[[#This Row],[School Day]]="Y",EnergyDemand__2_18[[#This Row],[Demand]],NA())</f>
        <v>113978.535</v>
      </c>
      <c r="Q1420" s="57" t="e">
        <f>IF(EnergyDemand__2_18[[#This Row],[School Day]]="N",EnergyDemand__2_18[[#This Row],[Demand]],NA())</f>
        <v>#N/A</v>
      </c>
      <c r="R1420" s="57" t="e">
        <f>IF(EnergyDemand__2_18[[#This Row],[Holiday]]="Y",EnergyDemand__2_18[[#This Row],[Demand]],NA())</f>
        <v>#N/A</v>
      </c>
      <c r="S1420" s="57">
        <f>IF(AND( EnergyDemand__2_18[[#This Row],[Holiday]]="N", EnergyDemand__2_18[[#This Row],[Day ]] &lt;&gt; "Saturday", EnergyDemand__2_18[[#This Row],[Day ]] &lt;&gt; "Sunday"),EnergyDemand__2_18[[#This Row],[Demand]],NA())</f>
        <v>113978.535</v>
      </c>
    </row>
    <row r="1421" spans="1:19" x14ac:dyDescent="0.3">
      <c r="A1421" s="3">
        <v>43424</v>
      </c>
      <c r="B1421" s="3" t="str">
        <f t="shared" si="22"/>
        <v>Q4-2018</v>
      </c>
      <c r="C1421" t="s">
        <v>19</v>
      </c>
      <c r="D1421">
        <v>47</v>
      </c>
      <c r="E1421" t="s">
        <v>8</v>
      </c>
      <c r="F1421">
        <v>2018</v>
      </c>
      <c r="G1421">
        <v>22.5</v>
      </c>
      <c r="H1421">
        <v>27.6</v>
      </c>
      <c r="I1421">
        <v>5.5</v>
      </c>
      <c r="J1421">
        <v>0</v>
      </c>
      <c r="K1421" t="s">
        <v>22</v>
      </c>
      <c r="L1421" t="s">
        <v>21</v>
      </c>
      <c r="M1421" s="2">
        <v>118330.625</v>
      </c>
      <c r="N1421" s="4">
        <v>110.715976</v>
      </c>
      <c r="O1421" s="5">
        <f>EnergyDemand__2_18[[#This Row],[Demand]]*EnergyDemand__2_18[[#This Row],[RRP AUD$]]</f>
        <v>13101090.637565</v>
      </c>
      <c r="P1421" s="57">
        <f>IF(EnergyDemand__2_18[[#This Row],[School Day]]="Y",EnergyDemand__2_18[[#This Row],[Demand]],NA())</f>
        <v>118330.625</v>
      </c>
      <c r="Q1421" s="57" t="e">
        <f>IF(EnergyDemand__2_18[[#This Row],[School Day]]="N",EnergyDemand__2_18[[#This Row],[Demand]],NA())</f>
        <v>#N/A</v>
      </c>
      <c r="R1421" s="57" t="e">
        <f>IF(EnergyDemand__2_18[[#This Row],[Holiday]]="Y",EnergyDemand__2_18[[#This Row],[Demand]],NA())</f>
        <v>#N/A</v>
      </c>
      <c r="S1421" s="57">
        <f>IF(AND( EnergyDemand__2_18[[#This Row],[Holiday]]="N", EnergyDemand__2_18[[#This Row],[Day ]] &lt;&gt; "Saturday", EnergyDemand__2_18[[#This Row],[Day ]] &lt;&gt; "Sunday"),EnergyDemand__2_18[[#This Row],[Demand]],NA())</f>
        <v>118330.625</v>
      </c>
    </row>
    <row r="1422" spans="1:19" x14ac:dyDescent="0.3">
      <c r="A1422" s="3">
        <v>43425</v>
      </c>
      <c r="B1422" s="3" t="str">
        <f t="shared" si="22"/>
        <v>Q4-2018</v>
      </c>
      <c r="C1422" t="s">
        <v>19</v>
      </c>
      <c r="D1422">
        <v>47</v>
      </c>
      <c r="E1422" t="s">
        <v>9</v>
      </c>
      <c r="F1422">
        <v>2018</v>
      </c>
      <c r="G1422">
        <v>12.3</v>
      </c>
      <c r="H1422">
        <v>23.2</v>
      </c>
      <c r="I1422">
        <v>24.2</v>
      </c>
      <c r="J1422">
        <v>24.2</v>
      </c>
      <c r="K1422" t="s">
        <v>22</v>
      </c>
      <c r="L1422" t="s">
        <v>21</v>
      </c>
      <c r="M1422" s="2">
        <v>106618.19500000001</v>
      </c>
      <c r="N1422" s="4">
        <v>100.42825310000001</v>
      </c>
      <c r="O1422" s="5">
        <f>EnergyDemand__2_18[[#This Row],[Demand]]*EnergyDemand__2_18[[#This Row],[RRP AUD$]]</f>
        <v>10707479.072525157</v>
      </c>
      <c r="P1422" s="57">
        <f>IF(EnergyDemand__2_18[[#This Row],[School Day]]="Y",EnergyDemand__2_18[[#This Row],[Demand]],NA())</f>
        <v>106618.19500000001</v>
      </c>
      <c r="Q1422" s="57" t="e">
        <f>IF(EnergyDemand__2_18[[#This Row],[School Day]]="N",EnergyDemand__2_18[[#This Row],[Demand]],NA())</f>
        <v>#N/A</v>
      </c>
      <c r="R1422" s="57" t="e">
        <f>IF(EnergyDemand__2_18[[#This Row],[Holiday]]="Y",EnergyDemand__2_18[[#This Row],[Demand]],NA())</f>
        <v>#N/A</v>
      </c>
      <c r="S1422" s="57">
        <f>IF(AND( EnergyDemand__2_18[[#This Row],[Holiday]]="N", EnergyDemand__2_18[[#This Row],[Day ]] &lt;&gt; "Saturday", EnergyDemand__2_18[[#This Row],[Day ]] &lt;&gt; "Sunday"),EnergyDemand__2_18[[#This Row],[Demand]],NA())</f>
        <v>106618.19500000001</v>
      </c>
    </row>
    <row r="1423" spans="1:19" x14ac:dyDescent="0.3">
      <c r="A1423" s="3">
        <v>43426</v>
      </c>
      <c r="B1423" s="3" t="str">
        <f t="shared" si="22"/>
        <v>Q4-2018</v>
      </c>
      <c r="C1423" t="s">
        <v>19</v>
      </c>
      <c r="D1423">
        <v>47</v>
      </c>
      <c r="E1423" t="s">
        <v>3</v>
      </c>
      <c r="F1423">
        <v>2018</v>
      </c>
      <c r="G1423">
        <v>9.6999999999999993</v>
      </c>
      <c r="H1423">
        <v>16.399999999999999</v>
      </c>
      <c r="I1423">
        <v>20.3</v>
      </c>
      <c r="J1423">
        <v>6.2</v>
      </c>
      <c r="K1423" t="s">
        <v>22</v>
      </c>
      <c r="L1423" t="s">
        <v>21</v>
      </c>
      <c r="M1423" s="2">
        <v>107278.83</v>
      </c>
      <c r="N1423" s="4">
        <v>77.208902539999997</v>
      </c>
      <c r="O1423" s="5">
        <f>EnergyDemand__2_18[[#This Row],[Demand]]*EnergyDemand__2_18[[#This Row],[RRP AUD$]]</f>
        <v>8282880.730075228</v>
      </c>
      <c r="P1423" s="57">
        <f>IF(EnergyDemand__2_18[[#This Row],[School Day]]="Y",EnergyDemand__2_18[[#This Row],[Demand]],NA())</f>
        <v>107278.83</v>
      </c>
      <c r="Q1423" s="57" t="e">
        <f>IF(EnergyDemand__2_18[[#This Row],[School Day]]="N",EnergyDemand__2_18[[#This Row],[Demand]],NA())</f>
        <v>#N/A</v>
      </c>
      <c r="R1423" s="57" t="e">
        <f>IF(EnergyDemand__2_18[[#This Row],[Holiday]]="Y",EnergyDemand__2_18[[#This Row],[Demand]],NA())</f>
        <v>#N/A</v>
      </c>
      <c r="S1423" s="57">
        <f>IF(AND( EnergyDemand__2_18[[#This Row],[Holiday]]="N", EnergyDemand__2_18[[#This Row],[Day ]] &lt;&gt; "Saturday", EnergyDemand__2_18[[#This Row],[Day ]] &lt;&gt; "Sunday"),EnergyDemand__2_18[[#This Row],[Demand]],NA())</f>
        <v>107278.83</v>
      </c>
    </row>
    <row r="1424" spans="1:19" x14ac:dyDescent="0.3">
      <c r="A1424" s="3">
        <v>43427</v>
      </c>
      <c r="B1424" s="3" t="str">
        <f t="shared" si="22"/>
        <v>Q4-2018</v>
      </c>
      <c r="C1424" t="s">
        <v>19</v>
      </c>
      <c r="D1424">
        <v>47</v>
      </c>
      <c r="E1424" t="s">
        <v>4</v>
      </c>
      <c r="F1424">
        <v>2018</v>
      </c>
      <c r="G1424">
        <v>11</v>
      </c>
      <c r="H1424">
        <v>14.5</v>
      </c>
      <c r="I1424">
        <v>3.5</v>
      </c>
      <c r="J1424">
        <v>6</v>
      </c>
      <c r="K1424" t="s">
        <v>22</v>
      </c>
      <c r="L1424" t="s">
        <v>21</v>
      </c>
      <c r="M1424" s="2">
        <v>113582.6</v>
      </c>
      <c r="N1424" s="4">
        <v>93.528906469999995</v>
      </c>
      <c r="O1424" s="5">
        <f>EnergyDemand__2_18[[#This Row],[Demand]]*EnergyDemand__2_18[[#This Row],[RRP AUD$]]</f>
        <v>10623256.372019421</v>
      </c>
      <c r="P1424" s="57">
        <f>IF(EnergyDemand__2_18[[#This Row],[School Day]]="Y",EnergyDemand__2_18[[#This Row],[Demand]],NA())</f>
        <v>113582.6</v>
      </c>
      <c r="Q1424" s="57" t="e">
        <f>IF(EnergyDemand__2_18[[#This Row],[School Day]]="N",EnergyDemand__2_18[[#This Row],[Demand]],NA())</f>
        <v>#N/A</v>
      </c>
      <c r="R1424" s="57" t="e">
        <f>IF(EnergyDemand__2_18[[#This Row],[Holiday]]="Y",EnergyDemand__2_18[[#This Row],[Demand]],NA())</f>
        <v>#N/A</v>
      </c>
      <c r="S1424" s="57">
        <f>IF(AND( EnergyDemand__2_18[[#This Row],[Holiday]]="N", EnergyDemand__2_18[[#This Row],[Day ]] &lt;&gt; "Saturday", EnergyDemand__2_18[[#This Row],[Day ]] &lt;&gt; "Sunday"),EnergyDemand__2_18[[#This Row],[Demand]],NA())</f>
        <v>113582.6</v>
      </c>
    </row>
    <row r="1425" spans="1:19" x14ac:dyDescent="0.3">
      <c r="A1425" s="3">
        <v>43428</v>
      </c>
      <c r="B1425" s="3" t="str">
        <f t="shared" si="22"/>
        <v>Q4-2018</v>
      </c>
      <c r="C1425" t="s">
        <v>19</v>
      </c>
      <c r="D1425">
        <v>47</v>
      </c>
      <c r="E1425" t="s">
        <v>5</v>
      </c>
      <c r="F1425">
        <v>2018</v>
      </c>
      <c r="G1425">
        <v>11.1</v>
      </c>
      <c r="H1425">
        <v>16.899999999999999</v>
      </c>
      <c r="I1425">
        <v>15.8</v>
      </c>
      <c r="J1425">
        <v>7</v>
      </c>
      <c r="K1425" t="s">
        <v>22</v>
      </c>
      <c r="L1425" t="s">
        <v>21</v>
      </c>
      <c r="M1425" s="2">
        <v>101352.12</v>
      </c>
      <c r="N1425" s="4">
        <v>110.5056773</v>
      </c>
      <c r="O1425" s="5">
        <f>EnergyDemand__2_18[[#This Row],[Demand]]*EnergyDemand__2_18[[#This Row],[RRP AUD$]]</f>
        <v>11199984.666390875</v>
      </c>
      <c r="P1425" s="57">
        <f>IF(EnergyDemand__2_18[[#This Row],[School Day]]="Y",EnergyDemand__2_18[[#This Row],[Demand]],NA())</f>
        <v>101352.12</v>
      </c>
      <c r="Q1425" s="57" t="e">
        <f>IF(EnergyDemand__2_18[[#This Row],[School Day]]="N",EnergyDemand__2_18[[#This Row],[Demand]],NA())</f>
        <v>#N/A</v>
      </c>
      <c r="R1425" s="57" t="e">
        <f>IF(EnergyDemand__2_18[[#This Row],[Holiday]]="Y",EnergyDemand__2_18[[#This Row],[Demand]],NA())</f>
        <v>#N/A</v>
      </c>
      <c r="S14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26" spans="1:19" x14ac:dyDescent="0.3">
      <c r="A1426" s="3">
        <v>43429</v>
      </c>
      <c r="B1426" s="3" t="str">
        <f t="shared" si="22"/>
        <v>Q4-2018</v>
      </c>
      <c r="C1426" t="s">
        <v>19</v>
      </c>
      <c r="D1426">
        <v>47</v>
      </c>
      <c r="E1426" t="s">
        <v>6</v>
      </c>
      <c r="F1426">
        <v>2018</v>
      </c>
      <c r="G1426">
        <v>12.7</v>
      </c>
      <c r="H1426">
        <v>18.8</v>
      </c>
      <c r="I1426">
        <v>20.5</v>
      </c>
      <c r="J1426">
        <v>0.8</v>
      </c>
      <c r="K1426" t="s">
        <v>22</v>
      </c>
      <c r="L1426" t="s">
        <v>21</v>
      </c>
      <c r="M1426" s="2">
        <v>96240.41</v>
      </c>
      <c r="N1426" s="4">
        <v>116.4628124</v>
      </c>
      <c r="O1426" s="5">
        <f>EnergyDemand__2_18[[#This Row],[Demand]]*EnergyDemand__2_18[[#This Row],[RRP AUD$]]</f>
        <v>11208428.815129085</v>
      </c>
      <c r="P1426" s="57">
        <f>IF(EnergyDemand__2_18[[#This Row],[School Day]]="Y",EnergyDemand__2_18[[#This Row],[Demand]],NA())</f>
        <v>96240.41</v>
      </c>
      <c r="Q1426" s="57" t="e">
        <f>IF(EnergyDemand__2_18[[#This Row],[School Day]]="N",EnergyDemand__2_18[[#This Row],[Demand]],NA())</f>
        <v>#N/A</v>
      </c>
      <c r="R1426" s="57" t="e">
        <f>IF(EnergyDemand__2_18[[#This Row],[Holiday]]="Y",EnergyDemand__2_18[[#This Row],[Demand]],NA())</f>
        <v>#N/A</v>
      </c>
      <c r="S14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27" spans="1:19" x14ac:dyDescent="0.3">
      <c r="A1427" s="3">
        <v>43430</v>
      </c>
      <c r="B1427" s="3" t="str">
        <f t="shared" si="22"/>
        <v>Q4-2018</v>
      </c>
      <c r="C1427" t="s">
        <v>19</v>
      </c>
      <c r="D1427">
        <v>48</v>
      </c>
      <c r="E1427" t="s">
        <v>7</v>
      </c>
      <c r="F1427">
        <v>2018</v>
      </c>
      <c r="G1427">
        <v>11.9</v>
      </c>
      <c r="H1427">
        <v>18.600000000000001</v>
      </c>
      <c r="I1427">
        <v>25.5</v>
      </c>
      <c r="J1427">
        <v>0</v>
      </c>
      <c r="K1427" t="s">
        <v>22</v>
      </c>
      <c r="L1427" t="s">
        <v>21</v>
      </c>
      <c r="M1427" s="2">
        <v>110547.605</v>
      </c>
      <c r="N1427" s="4">
        <v>112.20926300000001</v>
      </c>
      <c r="O1427" s="5">
        <f>EnergyDemand__2_18[[#This Row],[Demand]]*EnergyDemand__2_18[[#This Row],[RRP AUD$]]</f>
        <v>12404465.283465115</v>
      </c>
      <c r="P1427" s="57">
        <f>IF(EnergyDemand__2_18[[#This Row],[School Day]]="Y",EnergyDemand__2_18[[#This Row],[Demand]],NA())</f>
        <v>110547.605</v>
      </c>
      <c r="Q1427" s="57" t="e">
        <f>IF(EnergyDemand__2_18[[#This Row],[School Day]]="N",EnergyDemand__2_18[[#This Row],[Demand]],NA())</f>
        <v>#N/A</v>
      </c>
      <c r="R1427" s="57" t="e">
        <f>IF(EnergyDemand__2_18[[#This Row],[Holiday]]="Y",EnergyDemand__2_18[[#This Row],[Demand]],NA())</f>
        <v>#N/A</v>
      </c>
      <c r="S1427" s="57">
        <f>IF(AND( EnergyDemand__2_18[[#This Row],[Holiday]]="N", EnergyDemand__2_18[[#This Row],[Day ]] &lt;&gt; "Saturday", EnergyDemand__2_18[[#This Row],[Day ]] &lt;&gt; "Sunday"),EnergyDemand__2_18[[#This Row],[Demand]],NA())</f>
        <v>110547.605</v>
      </c>
    </row>
    <row r="1428" spans="1:19" x14ac:dyDescent="0.3">
      <c r="A1428" s="3">
        <v>43431</v>
      </c>
      <c r="B1428" s="3" t="str">
        <f t="shared" si="22"/>
        <v>Q4-2018</v>
      </c>
      <c r="C1428" t="s">
        <v>19</v>
      </c>
      <c r="D1428">
        <v>48</v>
      </c>
      <c r="E1428" t="s">
        <v>8</v>
      </c>
      <c r="F1428">
        <v>2018</v>
      </c>
      <c r="G1428">
        <v>14.4</v>
      </c>
      <c r="H1428">
        <v>20</v>
      </c>
      <c r="I1428">
        <v>23.3</v>
      </c>
      <c r="J1428">
        <v>0.2</v>
      </c>
      <c r="K1428" t="s">
        <v>22</v>
      </c>
      <c r="L1428" t="s">
        <v>21</v>
      </c>
      <c r="M1428" s="2">
        <v>109706.42</v>
      </c>
      <c r="N1428" s="4">
        <v>109.76169760000001</v>
      </c>
      <c r="O1428" s="5">
        <f>EnergyDemand__2_18[[#This Row],[Demand]]*EnergyDemand__2_18[[#This Row],[RRP AUD$]]</f>
        <v>12041562.896818593</v>
      </c>
      <c r="P1428" s="57">
        <f>IF(EnergyDemand__2_18[[#This Row],[School Day]]="Y",EnergyDemand__2_18[[#This Row],[Demand]],NA())</f>
        <v>109706.42</v>
      </c>
      <c r="Q1428" s="57" t="e">
        <f>IF(EnergyDemand__2_18[[#This Row],[School Day]]="N",EnergyDemand__2_18[[#This Row],[Demand]],NA())</f>
        <v>#N/A</v>
      </c>
      <c r="R1428" s="57" t="e">
        <f>IF(EnergyDemand__2_18[[#This Row],[Holiday]]="Y",EnergyDemand__2_18[[#This Row],[Demand]],NA())</f>
        <v>#N/A</v>
      </c>
      <c r="S1428" s="57">
        <f>IF(AND( EnergyDemand__2_18[[#This Row],[Holiday]]="N", EnergyDemand__2_18[[#This Row],[Day ]] &lt;&gt; "Saturday", EnergyDemand__2_18[[#This Row],[Day ]] &lt;&gt; "Sunday"),EnergyDemand__2_18[[#This Row],[Demand]],NA())</f>
        <v>109706.42</v>
      </c>
    </row>
    <row r="1429" spans="1:19" x14ac:dyDescent="0.3">
      <c r="A1429" s="3">
        <v>43432</v>
      </c>
      <c r="B1429" s="3" t="str">
        <f t="shared" si="22"/>
        <v>Q4-2018</v>
      </c>
      <c r="C1429" t="s">
        <v>19</v>
      </c>
      <c r="D1429">
        <v>48</v>
      </c>
      <c r="E1429" t="s">
        <v>9</v>
      </c>
      <c r="F1429">
        <v>2018</v>
      </c>
      <c r="G1429">
        <v>14.4</v>
      </c>
      <c r="H1429">
        <v>20.8</v>
      </c>
      <c r="I1429">
        <v>18</v>
      </c>
      <c r="J1429">
        <v>0</v>
      </c>
      <c r="K1429" t="s">
        <v>22</v>
      </c>
      <c r="L1429" t="s">
        <v>21</v>
      </c>
      <c r="M1429" s="2">
        <v>106684.825</v>
      </c>
      <c r="N1429" s="4">
        <v>98.178259999999995</v>
      </c>
      <c r="O1429" s="5">
        <f>EnergyDemand__2_18[[#This Row],[Demand]]*EnergyDemand__2_18[[#This Row],[RRP AUD$]]</f>
        <v>10474130.4869045</v>
      </c>
      <c r="P1429" s="57">
        <f>IF(EnergyDemand__2_18[[#This Row],[School Day]]="Y",EnergyDemand__2_18[[#This Row],[Demand]],NA())</f>
        <v>106684.825</v>
      </c>
      <c r="Q1429" s="57" t="e">
        <f>IF(EnergyDemand__2_18[[#This Row],[School Day]]="N",EnergyDemand__2_18[[#This Row],[Demand]],NA())</f>
        <v>#N/A</v>
      </c>
      <c r="R1429" s="57" t="e">
        <f>IF(EnergyDemand__2_18[[#This Row],[Holiday]]="Y",EnergyDemand__2_18[[#This Row],[Demand]],NA())</f>
        <v>#N/A</v>
      </c>
      <c r="S1429" s="57">
        <f>IF(AND( EnergyDemand__2_18[[#This Row],[Holiday]]="N", EnergyDemand__2_18[[#This Row],[Day ]] &lt;&gt; "Saturday", EnergyDemand__2_18[[#This Row],[Day ]] &lt;&gt; "Sunday"),EnergyDemand__2_18[[#This Row],[Demand]],NA())</f>
        <v>106684.825</v>
      </c>
    </row>
    <row r="1430" spans="1:19" x14ac:dyDescent="0.3">
      <c r="A1430" s="3">
        <v>43433</v>
      </c>
      <c r="B1430" s="3" t="str">
        <f t="shared" si="22"/>
        <v>Q4-2018</v>
      </c>
      <c r="C1430" t="s">
        <v>19</v>
      </c>
      <c r="D1430">
        <v>48</v>
      </c>
      <c r="E1430" t="s">
        <v>3</v>
      </c>
      <c r="F1430">
        <v>2018</v>
      </c>
      <c r="G1430">
        <v>13.9</v>
      </c>
      <c r="H1430">
        <v>18.7</v>
      </c>
      <c r="I1430">
        <v>21.1</v>
      </c>
      <c r="J1430">
        <v>0.6</v>
      </c>
      <c r="K1430" t="s">
        <v>22</v>
      </c>
      <c r="L1430" t="s">
        <v>21</v>
      </c>
      <c r="M1430" s="2">
        <v>112586.74</v>
      </c>
      <c r="N1430" s="4">
        <v>116.3293321</v>
      </c>
      <c r="O1430" s="5">
        <f>EnergyDemand__2_18[[#This Row],[Demand]]*EnergyDemand__2_18[[#This Row],[RRP AUD$]]</f>
        <v>13097140.267516354</v>
      </c>
      <c r="P1430" s="57">
        <f>IF(EnergyDemand__2_18[[#This Row],[School Day]]="Y",EnergyDemand__2_18[[#This Row],[Demand]],NA())</f>
        <v>112586.74</v>
      </c>
      <c r="Q1430" s="57" t="e">
        <f>IF(EnergyDemand__2_18[[#This Row],[School Day]]="N",EnergyDemand__2_18[[#This Row],[Demand]],NA())</f>
        <v>#N/A</v>
      </c>
      <c r="R1430" s="57" t="e">
        <f>IF(EnergyDemand__2_18[[#This Row],[Holiday]]="Y",EnergyDemand__2_18[[#This Row],[Demand]],NA())</f>
        <v>#N/A</v>
      </c>
      <c r="S1430" s="57">
        <f>IF(AND( EnergyDemand__2_18[[#This Row],[Holiday]]="N", EnergyDemand__2_18[[#This Row],[Day ]] &lt;&gt; "Saturday", EnergyDemand__2_18[[#This Row],[Day ]] &lt;&gt; "Sunday"),EnergyDemand__2_18[[#This Row],[Demand]],NA())</f>
        <v>112586.74</v>
      </c>
    </row>
    <row r="1431" spans="1:19" x14ac:dyDescent="0.3">
      <c r="A1431" s="3">
        <v>43434</v>
      </c>
      <c r="B1431" s="3" t="str">
        <f t="shared" si="22"/>
        <v>Q4-2018</v>
      </c>
      <c r="C1431" t="s">
        <v>19</v>
      </c>
      <c r="D1431">
        <v>48</v>
      </c>
      <c r="E1431" t="s">
        <v>4</v>
      </c>
      <c r="F1431">
        <v>2018</v>
      </c>
      <c r="G1431">
        <v>14.7</v>
      </c>
      <c r="H1431">
        <v>20.8</v>
      </c>
      <c r="I1431">
        <v>28</v>
      </c>
      <c r="J1431">
        <v>0</v>
      </c>
      <c r="K1431" t="s">
        <v>22</v>
      </c>
      <c r="L1431" t="s">
        <v>21</v>
      </c>
      <c r="M1431" s="2">
        <v>110031.82</v>
      </c>
      <c r="N1431" s="4">
        <v>106.2941526</v>
      </c>
      <c r="O1431" s="5">
        <f>EnergyDemand__2_18[[#This Row],[Demand]]*EnergyDemand__2_18[[#This Row],[RRP AUD$]]</f>
        <v>11695739.065935733</v>
      </c>
      <c r="P1431" s="57">
        <f>IF(EnergyDemand__2_18[[#This Row],[School Day]]="Y",EnergyDemand__2_18[[#This Row],[Demand]],NA())</f>
        <v>110031.82</v>
      </c>
      <c r="Q1431" s="57" t="e">
        <f>IF(EnergyDemand__2_18[[#This Row],[School Day]]="N",EnergyDemand__2_18[[#This Row],[Demand]],NA())</f>
        <v>#N/A</v>
      </c>
      <c r="R1431" s="57" t="e">
        <f>IF(EnergyDemand__2_18[[#This Row],[Holiday]]="Y",EnergyDemand__2_18[[#This Row],[Demand]],NA())</f>
        <v>#N/A</v>
      </c>
      <c r="S1431" s="57">
        <f>IF(AND( EnergyDemand__2_18[[#This Row],[Holiday]]="N", EnergyDemand__2_18[[#This Row],[Day ]] &lt;&gt; "Saturday", EnergyDemand__2_18[[#This Row],[Day ]] &lt;&gt; "Sunday"),EnergyDemand__2_18[[#This Row],[Demand]],NA())</f>
        <v>110031.82</v>
      </c>
    </row>
    <row r="1432" spans="1:19" x14ac:dyDescent="0.3">
      <c r="A1432" s="3">
        <v>43435</v>
      </c>
      <c r="B1432" s="3" t="str">
        <f t="shared" si="22"/>
        <v>Q4-2018</v>
      </c>
      <c r="C1432" t="s">
        <v>20</v>
      </c>
      <c r="D1432">
        <v>48</v>
      </c>
      <c r="E1432" t="s">
        <v>5</v>
      </c>
      <c r="F1432">
        <v>2018</v>
      </c>
      <c r="G1432">
        <v>10.3</v>
      </c>
      <c r="H1432">
        <v>31.7</v>
      </c>
      <c r="I1432">
        <v>30.8</v>
      </c>
      <c r="J1432">
        <v>0</v>
      </c>
      <c r="K1432" t="s">
        <v>22</v>
      </c>
      <c r="L1432" t="s">
        <v>21</v>
      </c>
      <c r="M1432" s="2">
        <v>100725.24</v>
      </c>
      <c r="N1432" s="4">
        <v>71.104740500000005</v>
      </c>
      <c r="O1432" s="5">
        <f>EnergyDemand__2_18[[#This Row],[Demand]]*EnergyDemand__2_18[[#This Row],[RRP AUD$]]</f>
        <v>7162042.0520002209</v>
      </c>
      <c r="P1432" s="57">
        <f>IF(EnergyDemand__2_18[[#This Row],[School Day]]="Y",EnergyDemand__2_18[[#This Row],[Demand]],NA())</f>
        <v>100725.24</v>
      </c>
      <c r="Q1432" s="57" t="e">
        <f>IF(EnergyDemand__2_18[[#This Row],[School Day]]="N",EnergyDemand__2_18[[#This Row],[Demand]],NA())</f>
        <v>#N/A</v>
      </c>
      <c r="R1432" s="57" t="e">
        <f>IF(EnergyDemand__2_18[[#This Row],[Holiday]]="Y",EnergyDemand__2_18[[#This Row],[Demand]],NA())</f>
        <v>#N/A</v>
      </c>
      <c r="S14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33" spans="1:19" x14ac:dyDescent="0.3">
      <c r="A1433" s="3">
        <v>43436</v>
      </c>
      <c r="B1433" s="3" t="str">
        <f t="shared" si="22"/>
        <v>Q4-2018</v>
      </c>
      <c r="C1433" t="s">
        <v>20</v>
      </c>
      <c r="D1433">
        <v>48</v>
      </c>
      <c r="E1433" t="s">
        <v>6</v>
      </c>
      <c r="F1433">
        <v>2018</v>
      </c>
      <c r="G1433">
        <v>12.2</v>
      </c>
      <c r="H1433">
        <v>19.5</v>
      </c>
      <c r="I1433">
        <v>18.899999999999999</v>
      </c>
      <c r="J1433">
        <v>10.4</v>
      </c>
      <c r="K1433" t="s">
        <v>22</v>
      </c>
      <c r="L1433" t="s">
        <v>21</v>
      </c>
      <c r="M1433" s="2">
        <v>88903.065000000002</v>
      </c>
      <c r="N1433" s="4">
        <v>24.455382029999999</v>
      </c>
      <c r="O1433" s="5">
        <f>EnergyDemand__2_18[[#This Row],[Demand]]*EnergyDemand__2_18[[#This Row],[RRP AUD$]]</f>
        <v>2174158.4182129218</v>
      </c>
      <c r="P1433" s="57">
        <f>IF(EnergyDemand__2_18[[#This Row],[School Day]]="Y",EnergyDemand__2_18[[#This Row],[Demand]],NA())</f>
        <v>88903.065000000002</v>
      </c>
      <c r="Q1433" s="57" t="e">
        <f>IF(EnergyDemand__2_18[[#This Row],[School Day]]="N",EnergyDemand__2_18[[#This Row],[Demand]],NA())</f>
        <v>#N/A</v>
      </c>
      <c r="R1433" s="57" t="e">
        <f>IF(EnergyDemand__2_18[[#This Row],[Holiday]]="Y",EnergyDemand__2_18[[#This Row],[Demand]],NA())</f>
        <v>#N/A</v>
      </c>
      <c r="S14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34" spans="1:19" x14ac:dyDescent="0.3">
      <c r="A1434" s="3">
        <v>43437</v>
      </c>
      <c r="B1434" s="3" t="str">
        <f t="shared" si="22"/>
        <v>Q4-2018</v>
      </c>
      <c r="C1434" t="s">
        <v>20</v>
      </c>
      <c r="D1434">
        <v>49</v>
      </c>
      <c r="E1434" t="s">
        <v>7</v>
      </c>
      <c r="F1434">
        <v>2018</v>
      </c>
      <c r="G1434">
        <v>13.3</v>
      </c>
      <c r="H1434">
        <v>23.6</v>
      </c>
      <c r="I1434">
        <v>13.4</v>
      </c>
      <c r="J1434">
        <v>0</v>
      </c>
      <c r="K1434" t="s">
        <v>22</v>
      </c>
      <c r="L1434" t="s">
        <v>21</v>
      </c>
      <c r="M1434" s="2">
        <v>107666.30499999999</v>
      </c>
      <c r="N1434" s="4">
        <v>71.126198709999997</v>
      </c>
      <c r="O1434" s="5">
        <f>EnergyDemand__2_18[[#This Row],[Demand]]*EnergyDemand__2_18[[#This Row],[RRP AUD$]]</f>
        <v>7657895.003801466</v>
      </c>
      <c r="P1434" s="57">
        <f>IF(EnergyDemand__2_18[[#This Row],[School Day]]="Y",EnergyDemand__2_18[[#This Row],[Demand]],NA())</f>
        <v>107666.30499999999</v>
      </c>
      <c r="Q1434" s="57" t="e">
        <f>IF(EnergyDemand__2_18[[#This Row],[School Day]]="N",EnergyDemand__2_18[[#This Row],[Demand]],NA())</f>
        <v>#N/A</v>
      </c>
      <c r="R1434" s="57" t="e">
        <f>IF(EnergyDemand__2_18[[#This Row],[Holiday]]="Y",EnergyDemand__2_18[[#This Row],[Demand]],NA())</f>
        <v>#N/A</v>
      </c>
      <c r="S1434" s="57">
        <f>IF(AND( EnergyDemand__2_18[[#This Row],[Holiday]]="N", EnergyDemand__2_18[[#This Row],[Day ]] &lt;&gt; "Saturday", EnergyDemand__2_18[[#This Row],[Day ]] &lt;&gt; "Sunday"),EnergyDemand__2_18[[#This Row],[Demand]],NA())</f>
        <v>107666.30499999999</v>
      </c>
    </row>
    <row r="1435" spans="1:19" x14ac:dyDescent="0.3">
      <c r="A1435" s="3">
        <v>43438</v>
      </c>
      <c r="B1435" s="3" t="str">
        <f t="shared" si="22"/>
        <v>Q4-2018</v>
      </c>
      <c r="C1435" t="s">
        <v>20</v>
      </c>
      <c r="D1435">
        <v>49</v>
      </c>
      <c r="E1435" t="s">
        <v>8</v>
      </c>
      <c r="F1435">
        <v>2018</v>
      </c>
      <c r="G1435">
        <v>13.4</v>
      </c>
      <c r="H1435">
        <v>20.5</v>
      </c>
      <c r="I1435">
        <v>28.2</v>
      </c>
      <c r="J1435">
        <v>0</v>
      </c>
      <c r="K1435" t="s">
        <v>22</v>
      </c>
      <c r="L1435" t="s">
        <v>21</v>
      </c>
      <c r="M1435" s="2">
        <v>111718.075</v>
      </c>
      <c r="N1435" s="4">
        <v>92.945548959999996</v>
      </c>
      <c r="O1435" s="5">
        <f>EnergyDemand__2_18[[#This Row],[Demand]]*EnergyDemand__2_18[[#This Row],[RRP AUD$]]</f>
        <v>10383697.809629451</v>
      </c>
      <c r="P1435" s="57">
        <f>IF(EnergyDemand__2_18[[#This Row],[School Day]]="Y",EnergyDemand__2_18[[#This Row],[Demand]],NA())</f>
        <v>111718.075</v>
      </c>
      <c r="Q1435" s="57" t="e">
        <f>IF(EnergyDemand__2_18[[#This Row],[School Day]]="N",EnergyDemand__2_18[[#This Row],[Demand]],NA())</f>
        <v>#N/A</v>
      </c>
      <c r="R1435" s="57" t="e">
        <f>IF(EnergyDemand__2_18[[#This Row],[Holiday]]="Y",EnergyDemand__2_18[[#This Row],[Demand]],NA())</f>
        <v>#N/A</v>
      </c>
      <c r="S1435" s="57">
        <f>IF(AND( EnergyDemand__2_18[[#This Row],[Holiday]]="N", EnergyDemand__2_18[[#This Row],[Day ]] &lt;&gt; "Saturday", EnergyDemand__2_18[[#This Row],[Day ]] &lt;&gt; "Sunday"),EnergyDemand__2_18[[#This Row],[Demand]],NA())</f>
        <v>111718.075</v>
      </c>
    </row>
    <row r="1436" spans="1:19" x14ac:dyDescent="0.3">
      <c r="A1436" s="3">
        <v>43439</v>
      </c>
      <c r="B1436" s="3" t="str">
        <f t="shared" si="22"/>
        <v>Q4-2018</v>
      </c>
      <c r="C1436" t="s">
        <v>20</v>
      </c>
      <c r="D1436">
        <v>49</v>
      </c>
      <c r="E1436" t="s">
        <v>9</v>
      </c>
      <c r="F1436">
        <v>2018</v>
      </c>
      <c r="G1436">
        <v>13.4</v>
      </c>
      <c r="H1436">
        <v>25.2</v>
      </c>
      <c r="I1436">
        <v>31.1</v>
      </c>
      <c r="J1436">
        <v>0</v>
      </c>
      <c r="K1436" t="s">
        <v>22</v>
      </c>
      <c r="L1436" t="s">
        <v>21</v>
      </c>
      <c r="M1436" s="2">
        <v>114225.12</v>
      </c>
      <c r="N1436" s="4">
        <v>86.814999110000002</v>
      </c>
      <c r="O1436" s="5">
        <f>EnergyDemand__2_18[[#This Row],[Demand]]*EnergyDemand__2_18[[#This Row],[RRP AUD$]]</f>
        <v>9916453.6911396421</v>
      </c>
      <c r="P1436" s="57">
        <f>IF(EnergyDemand__2_18[[#This Row],[School Day]]="Y",EnergyDemand__2_18[[#This Row],[Demand]],NA())</f>
        <v>114225.12</v>
      </c>
      <c r="Q1436" s="57" t="e">
        <f>IF(EnergyDemand__2_18[[#This Row],[School Day]]="N",EnergyDemand__2_18[[#This Row],[Demand]],NA())</f>
        <v>#N/A</v>
      </c>
      <c r="R1436" s="57" t="e">
        <f>IF(EnergyDemand__2_18[[#This Row],[Holiday]]="Y",EnergyDemand__2_18[[#This Row],[Demand]],NA())</f>
        <v>#N/A</v>
      </c>
      <c r="S1436" s="57">
        <f>IF(AND( EnergyDemand__2_18[[#This Row],[Holiday]]="N", EnergyDemand__2_18[[#This Row],[Day ]] &lt;&gt; "Saturday", EnergyDemand__2_18[[#This Row],[Day ]] &lt;&gt; "Sunday"),EnergyDemand__2_18[[#This Row],[Demand]],NA())</f>
        <v>114225.12</v>
      </c>
    </row>
    <row r="1437" spans="1:19" x14ac:dyDescent="0.3">
      <c r="A1437" s="3">
        <v>43440</v>
      </c>
      <c r="B1437" s="3" t="str">
        <f t="shared" si="22"/>
        <v>Q4-2018</v>
      </c>
      <c r="C1437" t="s">
        <v>20</v>
      </c>
      <c r="D1437">
        <v>49</v>
      </c>
      <c r="E1437" t="s">
        <v>3</v>
      </c>
      <c r="F1437">
        <v>2018</v>
      </c>
      <c r="G1437">
        <v>14.5</v>
      </c>
      <c r="H1437">
        <v>35.5</v>
      </c>
      <c r="I1437">
        <v>31.3</v>
      </c>
      <c r="J1437">
        <v>0</v>
      </c>
      <c r="K1437" t="s">
        <v>22</v>
      </c>
      <c r="L1437" t="s">
        <v>21</v>
      </c>
      <c r="M1437" s="2">
        <v>135452.26</v>
      </c>
      <c r="N1437" s="4">
        <v>125.30810839999999</v>
      </c>
      <c r="O1437" s="5">
        <f>EnergyDemand__2_18[[#This Row],[Demand]]*EnergyDemand__2_18[[#This Row],[RRP AUD$]]</f>
        <v>16973266.479104985</v>
      </c>
      <c r="P1437" s="57">
        <f>IF(EnergyDemand__2_18[[#This Row],[School Day]]="Y",EnergyDemand__2_18[[#This Row],[Demand]],NA())</f>
        <v>135452.26</v>
      </c>
      <c r="Q1437" s="57" t="e">
        <f>IF(EnergyDemand__2_18[[#This Row],[School Day]]="N",EnergyDemand__2_18[[#This Row],[Demand]],NA())</f>
        <v>#N/A</v>
      </c>
      <c r="R1437" s="57" t="e">
        <f>IF(EnergyDemand__2_18[[#This Row],[Holiday]]="Y",EnergyDemand__2_18[[#This Row],[Demand]],NA())</f>
        <v>#N/A</v>
      </c>
      <c r="S1437" s="57">
        <f>IF(AND( EnergyDemand__2_18[[#This Row],[Holiday]]="N", EnergyDemand__2_18[[#This Row],[Day ]] &lt;&gt; "Saturday", EnergyDemand__2_18[[#This Row],[Day ]] &lt;&gt; "Sunday"),EnergyDemand__2_18[[#This Row],[Demand]],NA())</f>
        <v>135452.26</v>
      </c>
    </row>
    <row r="1438" spans="1:19" x14ac:dyDescent="0.3">
      <c r="A1438" s="3">
        <v>43441</v>
      </c>
      <c r="B1438" s="3" t="str">
        <f t="shared" si="22"/>
        <v>Q4-2018</v>
      </c>
      <c r="C1438" t="s">
        <v>20</v>
      </c>
      <c r="D1438">
        <v>49</v>
      </c>
      <c r="E1438" t="s">
        <v>4</v>
      </c>
      <c r="F1438">
        <v>2018</v>
      </c>
      <c r="G1438">
        <v>25.1</v>
      </c>
      <c r="H1438">
        <v>38</v>
      </c>
      <c r="I1438">
        <v>27.1</v>
      </c>
      <c r="J1438">
        <v>0</v>
      </c>
      <c r="K1438" t="s">
        <v>22</v>
      </c>
      <c r="L1438" t="s">
        <v>21</v>
      </c>
      <c r="M1438" s="2">
        <v>156648.405</v>
      </c>
      <c r="N1438" s="4">
        <v>177.86181680000001</v>
      </c>
      <c r="O1438" s="5">
        <f>EnergyDemand__2_18[[#This Row],[Demand]]*EnergyDemand__2_18[[#This Row],[RRP AUD$]]</f>
        <v>27861769.912122205</v>
      </c>
      <c r="P1438" s="57">
        <f>IF(EnergyDemand__2_18[[#This Row],[School Day]]="Y",EnergyDemand__2_18[[#This Row],[Demand]],NA())</f>
        <v>156648.405</v>
      </c>
      <c r="Q1438" s="57" t="e">
        <f>IF(EnergyDemand__2_18[[#This Row],[School Day]]="N",EnergyDemand__2_18[[#This Row],[Demand]],NA())</f>
        <v>#N/A</v>
      </c>
      <c r="R1438" s="57" t="e">
        <f>IF(EnergyDemand__2_18[[#This Row],[Holiday]]="Y",EnergyDemand__2_18[[#This Row],[Demand]],NA())</f>
        <v>#N/A</v>
      </c>
      <c r="S1438" s="57">
        <f>IF(AND( EnergyDemand__2_18[[#This Row],[Holiday]]="N", EnergyDemand__2_18[[#This Row],[Day ]] &lt;&gt; "Saturday", EnergyDemand__2_18[[#This Row],[Day ]] &lt;&gt; "Sunday"),EnergyDemand__2_18[[#This Row],[Demand]],NA())</f>
        <v>156648.405</v>
      </c>
    </row>
    <row r="1439" spans="1:19" x14ac:dyDescent="0.3">
      <c r="A1439" s="3">
        <v>43442</v>
      </c>
      <c r="B1439" s="3" t="str">
        <f t="shared" si="22"/>
        <v>Q4-2018</v>
      </c>
      <c r="C1439" t="s">
        <v>20</v>
      </c>
      <c r="D1439">
        <v>49</v>
      </c>
      <c r="E1439" t="s">
        <v>5</v>
      </c>
      <c r="F1439">
        <v>2018</v>
      </c>
      <c r="G1439">
        <v>22.7</v>
      </c>
      <c r="H1439">
        <v>30.3</v>
      </c>
      <c r="I1439">
        <v>11</v>
      </c>
      <c r="J1439">
        <v>0</v>
      </c>
      <c r="K1439" t="s">
        <v>22</v>
      </c>
      <c r="L1439" t="s">
        <v>21</v>
      </c>
      <c r="M1439" s="2">
        <v>121237.47</v>
      </c>
      <c r="N1439" s="4">
        <v>113.36703300000001</v>
      </c>
      <c r="O1439" s="5">
        <f>EnergyDemand__2_18[[#This Row],[Demand]]*EnergyDemand__2_18[[#This Row],[RRP AUD$]]</f>
        <v>13744332.262326511</v>
      </c>
      <c r="P1439" s="57">
        <f>IF(EnergyDemand__2_18[[#This Row],[School Day]]="Y",EnergyDemand__2_18[[#This Row],[Demand]],NA())</f>
        <v>121237.47</v>
      </c>
      <c r="Q1439" s="57" t="e">
        <f>IF(EnergyDemand__2_18[[#This Row],[School Day]]="N",EnergyDemand__2_18[[#This Row],[Demand]],NA())</f>
        <v>#N/A</v>
      </c>
      <c r="R1439" s="57" t="e">
        <f>IF(EnergyDemand__2_18[[#This Row],[Holiday]]="Y",EnergyDemand__2_18[[#This Row],[Demand]],NA())</f>
        <v>#N/A</v>
      </c>
      <c r="S14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40" spans="1:19" x14ac:dyDescent="0.3">
      <c r="A1440" s="3">
        <v>43443</v>
      </c>
      <c r="B1440" s="3" t="str">
        <f t="shared" si="22"/>
        <v>Q4-2018</v>
      </c>
      <c r="C1440" t="s">
        <v>20</v>
      </c>
      <c r="D1440">
        <v>49</v>
      </c>
      <c r="E1440" t="s">
        <v>6</v>
      </c>
      <c r="F1440">
        <v>2018</v>
      </c>
      <c r="G1440">
        <v>16</v>
      </c>
      <c r="H1440">
        <v>20.100000000000001</v>
      </c>
      <c r="I1440">
        <v>11.8</v>
      </c>
      <c r="J1440">
        <v>1.2</v>
      </c>
      <c r="K1440" t="s">
        <v>22</v>
      </c>
      <c r="L1440" t="s">
        <v>21</v>
      </c>
      <c r="M1440" s="2">
        <v>102161.11500000001</v>
      </c>
      <c r="N1440" s="4">
        <v>80.188787649999995</v>
      </c>
      <c r="O1440" s="5">
        <f>EnergyDemand__2_18[[#This Row],[Demand]]*EnergyDemand__2_18[[#This Row],[RRP AUD$]]</f>
        <v>8192175.9568222295</v>
      </c>
      <c r="P1440" s="57">
        <f>IF(EnergyDemand__2_18[[#This Row],[School Day]]="Y",EnergyDemand__2_18[[#This Row],[Demand]],NA())</f>
        <v>102161.11500000001</v>
      </c>
      <c r="Q1440" s="57" t="e">
        <f>IF(EnergyDemand__2_18[[#This Row],[School Day]]="N",EnergyDemand__2_18[[#This Row],[Demand]],NA())</f>
        <v>#N/A</v>
      </c>
      <c r="R1440" s="57" t="e">
        <f>IF(EnergyDemand__2_18[[#This Row],[Holiday]]="Y",EnergyDemand__2_18[[#This Row],[Demand]],NA())</f>
        <v>#N/A</v>
      </c>
      <c r="S14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41" spans="1:19" x14ac:dyDescent="0.3">
      <c r="A1441" s="3">
        <v>43444</v>
      </c>
      <c r="B1441" s="3" t="str">
        <f t="shared" si="22"/>
        <v>Q4-2018</v>
      </c>
      <c r="C1441" t="s">
        <v>20</v>
      </c>
      <c r="D1441">
        <v>50</v>
      </c>
      <c r="E1441" t="s">
        <v>7</v>
      </c>
      <c r="F1441">
        <v>2018</v>
      </c>
      <c r="G1441">
        <v>15.8</v>
      </c>
      <c r="H1441">
        <v>20.6</v>
      </c>
      <c r="I1441">
        <v>28.5</v>
      </c>
      <c r="J1441">
        <v>0</v>
      </c>
      <c r="K1441" t="s">
        <v>22</v>
      </c>
      <c r="L1441" t="s">
        <v>21</v>
      </c>
      <c r="M1441" s="2">
        <v>110803.765</v>
      </c>
      <c r="N1441" s="4">
        <v>95.225723139999999</v>
      </c>
      <c r="O1441" s="5">
        <f>EnergyDemand__2_18[[#This Row],[Demand]]*EnergyDemand__2_18[[#This Row],[RRP AUD$]]</f>
        <v>10551368.648759622</v>
      </c>
      <c r="P1441" s="57">
        <f>IF(EnergyDemand__2_18[[#This Row],[School Day]]="Y",EnergyDemand__2_18[[#This Row],[Demand]],NA())</f>
        <v>110803.765</v>
      </c>
      <c r="Q1441" s="57" t="e">
        <f>IF(EnergyDemand__2_18[[#This Row],[School Day]]="N",EnergyDemand__2_18[[#This Row],[Demand]],NA())</f>
        <v>#N/A</v>
      </c>
      <c r="R1441" s="57" t="e">
        <f>IF(EnergyDemand__2_18[[#This Row],[Holiday]]="Y",EnergyDemand__2_18[[#This Row],[Demand]],NA())</f>
        <v>#N/A</v>
      </c>
      <c r="S1441" s="57">
        <f>IF(AND( EnergyDemand__2_18[[#This Row],[Holiday]]="N", EnergyDemand__2_18[[#This Row],[Day ]] &lt;&gt; "Saturday", EnergyDemand__2_18[[#This Row],[Day ]] &lt;&gt; "Sunday"),EnergyDemand__2_18[[#This Row],[Demand]],NA())</f>
        <v>110803.765</v>
      </c>
    </row>
    <row r="1442" spans="1:19" x14ac:dyDescent="0.3">
      <c r="A1442" s="3">
        <v>43445</v>
      </c>
      <c r="B1442" s="3" t="str">
        <f t="shared" si="22"/>
        <v>Q4-2018</v>
      </c>
      <c r="C1442" t="s">
        <v>20</v>
      </c>
      <c r="D1442">
        <v>50</v>
      </c>
      <c r="E1442" t="s">
        <v>8</v>
      </c>
      <c r="F1442">
        <v>2018</v>
      </c>
      <c r="G1442">
        <v>13</v>
      </c>
      <c r="H1442">
        <v>23.6</v>
      </c>
      <c r="I1442">
        <v>31.6</v>
      </c>
      <c r="J1442">
        <v>0</v>
      </c>
      <c r="K1442" t="s">
        <v>22</v>
      </c>
      <c r="L1442" t="s">
        <v>21</v>
      </c>
      <c r="M1442" s="2">
        <v>114413.785</v>
      </c>
      <c r="N1442" s="4">
        <v>118.6444142</v>
      </c>
      <c r="O1442" s="5">
        <f>EnergyDemand__2_18[[#This Row],[Demand]]*EnergyDemand__2_18[[#This Row],[RRP AUD$]]</f>
        <v>13574556.497729747</v>
      </c>
      <c r="P1442" s="57">
        <f>IF(EnergyDemand__2_18[[#This Row],[School Day]]="Y",EnergyDemand__2_18[[#This Row],[Demand]],NA())</f>
        <v>114413.785</v>
      </c>
      <c r="Q1442" s="57" t="e">
        <f>IF(EnergyDemand__2_18[[#This Row],[School Day]]="N",EnergyDemand__2_18[[#This Row],[Demand]],NA())</f>
        <v>#N/A</v>
      </c>
      <c r="R1442" s="57" t="e">
        <f>IF(EnergyDemand__2_18[[#This Row],[Holiday]]="Y",EnergyDemand__2_18[[#This Row],[Demand]],NA())</f>
        <v>#N/A</v>
      </c>
      <c r="S1442" s="57">
        <f>IF(AND( EnergyDemand__2_18[[#This Row],[Holiday]]="N", EnergyDemand__2_18[[#This Row],[Day ]] &lt;&gt; "Saturday", EnergyDemand__2_18[[#This Row],[Day ]] &lt;&gt; "Sunday"),EnergyDemand__2_18[[#This Row],[Demand]],NA())</f>
        <v>114413.785</v>
      </c>
    </row>
    <row r="1443" spans="1:19" x14ac:dyDescent="0.3">
      <c r="A1443" s="3">
        <v>43446</v>
      </c>
      <c r="B1443" s="3" t="str">
        <f t="shared" si="22"/>
        <v>Q4-2018</v>
      </c>
      <c r="C1443" t="s">
        <v>20</v>
      </c>
      <c r="D1443">
        <v>50</v>
      </c>
      <c r="E1443" t="s">
        <v>9</v>
      </c>
      <c r="F1443">
        <v>2018</v>
      </c>
      <c r="G1443">
        <v>16</v>
      </c>
      <c r="H1443">
        <v>33.6</v>
      </c>
      <c r="I1443">
        <v>29.4</v>
      </c>
      <c r="J1443">
        <v>0</v>
      </c>
      <c r="K1443" t="s">
        <v>22</v>
      </c>
      <c r="L1443" t="s">
        <v>21</v>
      </c>
      <c r="M1443" s="2">
        <v>129715.465</v>
      </c>
      <c r="N1443" s="4">
        <v>199.184327</v>
      </c>
      <c r="O1443" s="5">
        <f>EnergyDemand__2_18[[#This Row],[Demand]]*EnergyDemand__2_18[[#This Row],[RRP AUD$]]</f>
        <v>25837287.597517055</v>
      </c>
      <c r="P1443" s="57">
        <f>IF(EnergyDemand__2_18[[#This Row],[School Day]]="Y",EnergyDemand__2_18[[#This Row],[Demand]],NA())</f>
        <v>129715.465</v>
      </c>
      <c r="Q1443" s="57" t="e">
        <f>IF(EnergyDemand__2_18[[#This Row],[School Day]]="N",EnergyDemand__2_18[[#This Row],[Demand]],NA())</f>
        <v>#N/A</v>
      </c>
      <c r="R1443" s="57" t="e">
        <f>IF(EnergyDemand__2_18[[#This Row],[Holiday]]="Y",EnergyDemand__2_18[[#This Row],[Demand]],NA())</f>
        <v>#N/A</v>
      </c>
      <c r="S1443" s="57">
        <f>IF(AND( EnergyDemand__2_18[[#This Row],[Holiday]]="N", EnergyDemand__2_18[[#This Row],[Day ]] &lt;&gt; "Saturday", EnergyDemand__2_18[[#This Row],[Day ]] &lt;&gt; "Sunday"),EnergyDemand__2_18[[#This Row],[Demand]],NA())</f>
        <v>129715.465</v>
      </c>
    </row>
    <row r="1444" spans="1:19" x14ac:dyDescent="0.3">
      <c r="A1444" s="3">
        <v>43447</v>
      </c>
      <c r="B1444" s="3" t="str">
        <f t="shared" si="22"/>
        <v>Q4-2018</v>
      </c>
      <c r="C1444" t="s">
        <v>20</v>
      </c>
      <c r="D1444">
        <v>50</v>
      </c>
      <c r="E1444" t="s">
        <v>3</v>
      </c>
      <c r="F1444">
        <v>2018</v>
      </c>
      <c r="G1444">
        <v>16.899999999999999</v>
      </c>
      <c r="H1444">
        <v>21.1</v>
      </c>
      <c r="I1444">
        <v>6</v>
      </c>
      <c r="J1444">
        <v>16.2</v>
      </c>
      <c r="K1444" t="s">
        <v>22</v>
      </c>
      <c r="L1444" t="s">
        <v>21</v>
      </c>
      <c r="M1444" s="2">
        <v>114986.33</v>
      </c>
      <c r="N1444" s="4">
        <v>101.8597212</v>
      </c>
      <c r="O1444" s="5">
        <f>EnergyDemand__2_18[[#This Row],[Demand]]*EnergyDemand__2_18[[#This Row],[RRP AUD$]]</f>
        <v>11712475.515611196</v>
      </c>
      <c r="P1444" s="57">
        <f>IF(EnergyDemand__2_18[[#This Row],[School Day]]="Y",EnergyDemand__2_18[[#This Row],[Demand]],NA())</f>
        <v>114986.33</v>
      </c>
      <c r="Q1444" s="57" t="e">
        <f>IF(EnergyDemand__2_18[[#This Row],[School Day]]="N",EnergyDemand__2_18[[#This Row],[Demand]],NA())</f>
        <v>#N/A</v>
      </c>
      <c r="R1444" s="57" t="e">
        <f>IF(EnergyDemand__2_18[[#This Row],[Holiday]]="Y",EnergyDemand__2_18[[#This Row],[Demand]],NA())</f>
        <v>#N/A</v>
      </c>
      <c r="S1444" s="57">
        <f>IF(AND( EnergyDemand__2_18[[#This Row],[Holiday]]="N", EnergyDemand__2_18[[#This Row],[Day ]] &lt;&gt; "Saturday", EnergyDemand__2_18[[#This Row],[Day ]] &lt;&gt; "Sunday"),EnergyDemand__2_18[[#This Row],[Demand]],NA())</f>
        <v>114986.33</v>
      </c>
    </row>
    <row r="1445" spans="1:19" x14ac:dyDescent="0.3">
      <c r="A1445" s="3">
        <v>43448</v>
      </c>
      <c r="B1445" s="3" t="str">
        <f t="shared" si="22"/>
        <v>Q4-2018</v>
      </c>
      <c r="C1445" t="s">
        <v>20</v>
      </c>
      <c r="D1445">
        <v>50</v>
      </c>
      <c r="E1445" t="s">
        <v>4</v>
      </c>
      <c r="F1445">
        <v>2018</v>
      </c>
      <c r="G1445">
        <v>16.399999999999999</v>
      </c>
      <c r="H1445">
        <v>22.7</v>
      </c>
      <c r="I1445">
        <v>13.7</v>
      </c>
      <c r="J1445">
        <v>16.600000000000001</v>
      </c>
      <c r="K1445" t="s">
        <v>22</v>
      </c>
      <c r="L1445" t="s">
        <v>21</v>
      </c>
      <c r="M1445" s="2">
        <v>110025.465</v>
      </c>
      <c r="N1445" s="4">
        <v>92.958029269999997</v>
      </c>
      <c r="O1445" s="5">
        <f>EnergyDemand__2_18[[#This Row],[Demand]]*EnergyDemand__2_18[[#This Row],[RRP AUD$]]</f>
        <v>10227750.395915359</v>
      </c>
      <c r="P1445" s="57">
        <f>IF(EnergyDemand__2_18[[#This Row],[School Day]]="Y",EnergyDemand__2_18[[#This Row],[Demand]],NA())</f>
        <v>110025.465</v>
      </c>
      <c r="Q1445" s="57" t="e">
        <f>IF(EnergyDemand__2_18[[#This Row],[School Day]]="N",EnergyDemand__2_18[[#This Row],[Demand]],NA())</f>
        <v>#N/A</v>
      </c>
      <c r="R1445" s="57" t="e">
        <f>IF(EnergyDemand__2_18[[#This Row],[Holiday]]="Y",EnergyDemand__2_18[[#This Row],[Demand]],NA())</f>
        <v>#N/A</v>
      </c>
      <c r="S1445" s="57">
        <f>IF(AND( EnergyDemand__2_18[[#This Row],[Holiday]]="N", EnergyDemand__2_18[[#This Row],[Day ]] &lt;&gt; "Saturday", EnergyDemand__2_18[[#This Row],[Day ]] &lt;&gt; "Sunday"),EnergyDemand__2_18[[#This Row],[Demand]],NA())</f>
        <v>110025.465</v>
      </c>
    </row>
    <row r="1446" spans="1:19" x14ac:dyDescent="0.3">
      <c r="A1446" s="3">
        <v>43449</v>
      </c>
      <c r="B1446" s="3" t="str">
        <f t="shared" si="22"/>
        <v>Q4-2018</v>
      </c>
      <c r="C1446" t="s">
        <v>20</v>
      </c>
      <c r="D1446">
        <v>50</v>
      </c>
      <c r="E1446" t="s">
        <v>5</v>
      </c>
      <c r="F1446">
        <v>2018</v>
      </c>
      <c r="G1446">
        <v>17.2</v>
      </c>
      <c r="H1446">
        <v>24.8</v>
      </c>
      <c r="I1446">
        <v>17.5</v>
      </c>
      <c r="J1446">
        <v>41.2</v>
      </c>
      <c r="K1446" t="s">
        <v>22</v>
      </c>
      <c r="L1446" t="s">
        <v>21</v>
      </c>
      <c r="M1446" s="2">
        <v>102577.145</v>
      </c>
      <c r="N1446" s="4">
        <v>101.632949</v>
      </c>
      <c r="O1446" s="5">
        <f>EnergyDemand__2_18[[#This Row],[Demand]]*EnergyDemand__2_18[[#This Row],[RRP AUD$]]</f>
        <v>10425217.746350605</v>
      </c>
      <c r="P1446" s="57">
        <f>IF(EnergyDemand__2_18[[#This Row],[School Day]]="Y",EnergyDemand__2_18[[#This Row],[Demand]],NA())</f>
        <v>102577.145</v>
      </c>
      <c r="Q1446" s="57" t="e">
        <f>IF(EnergyDemand__2_18[[#This Row],[School Day]]="N",EnergyDemand__2_18[[#This Row],[Demand]],NA())</f>
        <v>#N/A</v>
      </c>
      <c r="R1446" s="57" t="e">
        <f>IF(EnergyDemand__2_18[[#This Row],[Holiday]]="Y",EnergyDemand__2_18[[#This Row],[Demand]],NA())</f>
        <v>#N/A</v>
      </c>
      <c r="S14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47" spans="1:19" x14ac:dyDescent="0.3">
      <c r="A1447" s="3">
        <v>43450</v>
      </c>
      <c r="B1447" s="3" t="str">
        <f t="shared" si="22"/>
        <v>Q4-2018</v>
      </c>
      <c r="C1447" t="s">
        <v>20</v>
      </c>
      <c r="D1447">
        <v>50</v>
      </c>
      <c r="E1447" t="s">
        <v>6</v>
      </c>
      <c r="F1447">
        <v>2018</v>
      </c>
      <c r="G1447">
        <v>15.8</v>
      </c>
      <c r="H1447">
        <v>23.5</v>
      </c>
      <c r="I1447">
        <v>16.3</v>
      </c>
      <c r="J1447">
        <v>3.8</v>
      </c>
      <c r="K1447" t="s">
        <v>22</v>
      </c>
      <c r="L1447" t="s">
        <v>21</v>
      </c>
      <c r="M1447" s="2">
        <v>99110.774999999994</v>
      </c>
      <c r="N1447" s="4">
        <v>101.4492327</v>
      </c>
      <c r="O1447" s="5">
        <f>EnergyDemand__2_18[[#This Row],[Demand]]*EnergyDemand__2_18[[#This Row],[RRP AUD$]]</f>
        <v>10054712.076052342</v>
      </c>
      <c r="P1447" s="57">
        <f>IF(EnergyDemand__2_18[[#This Row],[School Day]]="Y",EnergyDemand__2_18[[#This Row],[Demand]],NA())</f>
        <v>99110.774999999994</v>
      </c>
      <c r="Q1447" s="57" t="e">
        <f>IF(EnergyDemand__2_18[[#This Row],[School Day]]="N",EnergyDemand__2_18[[#This Row],[Demand]],NA())</f>
        <v>#N/A</v>
      </c>
      <c r="R1447" s="57" t="e">
        <f>IF(EnergyDemand__2_18[[#This Row],[Holiday]]="Y",EnergyDemand__2_18[[#This Row],[Demand]],NA())</f>
        <v>#N/A</v>
      </c>
      <c r="S14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48" spans="1:19" x14ac:dyDescent="0.3">
      <c r="A1448" s="3">
        <v>43451</v>
      </c>
      <c r="B1448" s="3" t="str">
        <f t="shared" si="22"/>
        <v>Q4-2018</v>
      </c>
      <c r="C1448" t="s">
        <v>20</v>
      </c>
      <c r="D1448">
        <v>51</v>
      </c>
      <c r="E1448" t="s">
        <v>7</v>
      </c>
      <c r="F1448">
        <v>2018</v>
      </c>
      <c r="G1448">
        <v>15.6</v>
      </c>
      <c r="H1448">
        <v>21.8</v>
      </c>
      <c r="I1448">
        <v>23.2</v>
      </c>
      <c r="J1448">
        <v>2</v>
      </c>
      <c r="K1448" t="s">
        <v>22</v>
      </c>
      <c r="L1448" t="s">
        <v>21</v>
      </c>
      <c r="M1448" s="2">
        <v>112804.4</v>
      </c>
      <c r="N1448" s="4">
        <v>101.40388849999999</v>
      </c>
      <c r="O1448" s="5">
        <f>EnergyDemand__2_18[[#This Row],[Demand]]*EnergyDemand__2_18[[#This Row],[RRP AUD$]]</f>
        <v>11438804.799909398</v>
      </c>
      <c r="P1448" s="57">
        <f>IF(EnergyDemand__2_18[[#This Row],[School Day]]="Y",EnergyDemand__2_18[[#This Row],[Demand]],NA())</f>
        <v>112804.4</v>
      </c>
      <c r="Q1448" s="57" t="e">
        <f>IF(EnergyDemand__2_18[[#This Row],[School Day]]="N",EnergyDemand__2_18[[#This Row],[Demand]],NA())</f>
        <v>#N/A</v>
      </c>
      <c r="R1448" s="57" t="e">
        <f>IF(EnergyDemand__2_18[[#This Row],[Holiday]]="Y",EnergyDemand__2_18[[#This Row],[Demand]],NA())</f>
        <v>#N/A</v>
      </c>
      <c r="S1448" s="57">
        <f>IF(AND( EnergyDemand__2_18[[#This Row],[Holiday]]="N", EnergyDemand__2_18[[#This Row],[Day ]] &lt;&gt; "Saturday", EnergyDemand__2_18[[#This Row],[Day ]] &lt;&gt; "Sunday"),EnergyDemand__2_18[[#This Row],[Demand]],NA())</f>
        <v>112804.4</v>
      </c>
    </row>
    <row r="1449" spans="1:19" x14ac:dyDescent="0.3">
      <c r="A1449" s="3">
        <v>43452</v>
      </c>
      <c r="B1449" s="3" t="str">
        <f t="shared" si="22"/>
        <v>Q4-2018</v>
      </c>
      <c r="C1449" t="s">
        <v>20</v>
      </c>
      <c r="D1449">
        <v>51</v>
      </c>
      <c r="E1449" t="s">
        <v>8</v>
      </c>
      <c r="F1449">
        <v>2018</v>
      </c>
      <c r="G1449">
        <v>16.7</v>
      </c>
      <c r="H1449">
        <v>20.8</v>
      </c>
      <c r="I1449">
        <v>21.1</v>
      </c>
      <c r="J1449">
        <v>0</v>
      </c>
      <c r="K1449" t="s">
        <v>22</v>
      </c>
      <c r="L1449" t="s">
        <v>21</v>
      </c>
      <c r="M1449" s="2">
        <v>113485.105</v>
      </c>
      <c r="N1449" s="4">
        <v>104.7225562</v>
      </c>
      <c r="O1449" s="5">
        <f>EnergyDemand__2_18[[#This Row],[Demand]]*EnergyDemand__2_18[[#This Row],[RRP AUD$]]</f>
        <v>11884450.286225401</v>
      </c>
      <c r="P1449" s="57">
        <f>IF(EnergyDemand__2_18[[#This Row],[School Day]]="Y",EnergyDemand__2_18[[#This Row],[Demand]],NA())</f>
        <v>113485.105</v>
      </c>
      <c r="Q1449" s="57" t="e">
        <f>IF(EnergyDemand__2_18[[#This Row],[School Day]]="N",EnergyDemand__2_18[[#This Row],[Demand]],NA())</f>
        <v>#N/A</v>
      </c>
      <c r="R1449" s="57" t="e">
        <f>IF(EnergyDemand__2_18[[#This Row],[Holiday]]="Y",EnergyDemand__2_18[[#This Row],[Demand]],NA())</f>
        <v>#N/A</v>
      </c>
      <c r="S1449" s="57">
        <f>IF(AND( EnergyDemand__2_18[[#This Row],[Holiday]]="N", EnergyDemand__2_18[[#This Row],[Day ]] &lt;&gt; "Saturday", EnergyDemand__2_18[[#This Row],[Day ]] &lt;&gt; "Sunday"),EnergyDemand__2_18[[#This Row],[Demand]],NA())</f>
        <v>113485.105</v>
      </c>
    </row>
    <row r="1450" spans="1:19" x14ac:dyDescent="0.3">
      <c r="A1450" s="3">
        <v>43453</v>
      </c>
      <c r="B1450" s="3" t="str">
        <f t="shared" si="22"/>
        <v>Q4-2018</v>
      </c>
      <c r="C1450" t="s">
        <v>20</v>
      </c>
      <c r="D1450">
        <v>51</v>
      </c>
      <c r="E1450" t="s">
        <v>9</v>
      </c>
      <c r="F1450">
        <v>2018</v>
      </c>
      <c r="G1450">
        <v>16.8</v>
      </c>
      <c r="H1450">
        <v>26.9</v>
      </c>
      <c r="I1450">
        <v>16.600000000000001</v>
      </c>
      <c r="J1450">
        <v>0</v>
      </c>
      <c r="K1450" t="s">
        <v>22</v>
      </c>
      <c r="L1450" t="s">
        <v>21</v>
      </c>
      <c r="M1450" s="2">
        <v>119907.245</v>
      </c>
      <c r="N1450" s="4">
        <v>117.70772239999999</v>
      </c>
      <c r="O1450" s="5">
        <f>EnergyDemand__2_18[[#This Row],[Demand]]*EnergyDemand__2_18[[#This Row],[RRP AUD$]]</f>
        <v>14114008.708208786</v>
      </c>
      <c r="P1450" s="57">
        <f>IF(EnergyDemand__2_18[[#This Row],[School Day]]="Y",EnergyDemand__2_18[[#This Row],[Demand]],NA())</f>
        <v>119907.245</v>
      </c>
      <c r="Q1450" s="57" t="e">
        <f>IF(EnergyDemand__2_18[[#This Row],[School Day]]="N",EnergyDemand__2_18[[#This Row],[Demand]],NA())</f>
        <v>#N/A</v>
      </c>
      <c r="R1450" s="57" t="e">
        <f>IF(EnergyDemand__2_18[[#This Row],[Holiday]]="Y",EnergyDemand__2_18[[#This Row],[Demand]],NA())</f>
        <v>#N/A</v>
      </c>
      <c r="S1450" s="57">
        <f>IF(AND( EnergyDemand__2_18[[#This Row],[Holiday]]="N", EnergyDemand__2_18[[#This Row],[Day ]] &lt;&gt; "Saturday", EnergyDemand__2_18[[#This Row],[Day ]] &lt;&gt; "Sunday"),EnergyDemand__2_18[[#This Row],[Demand]],NA())</f>
        <v>119907.245</v>
      </c>
    </row>
    <row r="1451" spans="1:19" x14ac:dyDescent="0.3">
      <c r="A1451" s="3">
        <v>43454</v>
      </c>
      <c r="B1451" s="3" t="str">
        <f t="shared" si="22"/>
        <v>Q4-2018</v>
      </c>
      <c r="C1451" t="s">
        <v>20</v>
      </c>
      <c r="D1451">
        <v>51</v>
      </c>
      <c r="E1451" t="s">
        <v>3</v>
      </c>
      <c r="F1451">
        <v>2018</v>
      </c>
      <c r="G1451">
        <v>16.899999999999999</v>
      </c>
      <c r="H1451">
        <v>21.2</v>
      </c>
      <c r="I1451">
        <v>14.8</v>
      </c>
      <c r="J1451">
        <v>0</v>
      </c>
      <c r="K1451" t="s">
        <v>22</v>
      </c>
      <c r="L1451" t="s">
        <v>21</v>
      </c>
      <c r="M1451" s="2">
        <v>111880.52499999999</v>
      </c>
      <c r="N1451" s="4">
        <v>75.555462689999999</v>
      </c>
      <c r="O1451" s="5">
        <f>EnergyDemand__2_18[[#This Row],[Demand]]*EnergyDemand__2_18[[#This Row],[RRP AUD$]]</f>
        <v>8453184.8323751111</v>
      </c>
      <c r="P1451" s="57">
        <f>IF(EnergyDemand__2_18[[#This Row],[School Day]]="Y",EnergyDemand__2_18[[#This Row],[Demand]],NA())</f>
        <v>111880.52499999999</v>
      </c>
      <c r="Q1451" s="57" t="e">
        <f>IF(EnergyDemand__2_18[[#This Row],[School Day]]="N",EnergyDemand__2_18[[#This Row],[Demand]],NA())</f>
        <v>#N/A</v>
      </c>
      <c r="R1451" s="57" t="e">
        <f>IF(EnergyDemand__2_18[[#This Row],[Holiday]]="Y",EnergyDemand__2_18[[#This Row],[Demand]],NA())</f>
        <v>#N/A</v>
      </c>
      <c r="S1451" s="57">
        <f>IF(AND( EnergyDemand__2_18[[#This Row],[Holiday]]="N", EnergyDemand__2_18[[#This Row],[Day ]] &lt;&gt; "Saturday", EnergyDemand__2_18[[#This Row],[Day ]] &lt;&gt; "Sunday"),EnergyDemand__2_18[[#This Row],[Demand]],NA())</f>
        <v>111880.52499999999</v>
      </c>
    </row>
    <row r="1452" spans="1:19" x14ac:dyDescent="0.3">
      <c r="A1452" s="3">
        <v>43455</v>
      </c>
      <c r="B1452" s="3" t="str">
        <f t="shared" si="22"/>
        <v>Q4-2018</v>
      </c>
      <c r="C1452" t="s">
        <v>20</v>
      </c>
      <c r="D1452">
        <v>51</v>
      </c>
      <c r="E1452" t="s">
        <v>4</v>
      </c>
      <c r="F1452">
        <v>2018</v>
      </c>
      <c r="G1452">
        <v>15.4</v>
      </c>
      <c r="H1452">
        <v>20.9</v>
      </c>
      <c r="I1452">
        <v>9.6</v>
      </c>
      <c r="J1452">
        <v>1</v>
      </c>
      <c r="K1452" t="s">
        <v>21</v>
      </c>
      <c r="L1452" t="s">
        <v>21</v>
      </c>
      <c r="M1452" s="2">
        <v>102075.925</v>
      </c>
      <c r="N1452" s="4">
        <v>65.932437969999995</v>
      </c>
      <c r="O1452" s="5">
        <f>EnergyDemand__2_18[[#This Row],[Demand]]*EnergyDemand__2_18[[#This Row],[RRP AUD$]]</f>
        <v>6730114.5932928715</v>
      </c>
      <c r="P1452" s="57" t="e">
        <f>IF(EnergyDemand__2_18[[#This Row],[School Day]]="Y",EnergyDemand__2_18[[#This Row],[Demand]],NA())</f>
        <v>#N/A</v>
      </c>
      <c r="Q1452" s="57">
        <f>IF(EnergyDemand__2_18[[#This Row],[School Day]]="N",EnergyDemand__2_18[[#This Row],[Demand]],NA())</f>
        <v>102075.925</v>
      </c>
      <c r="R1452" s="57" t="e">
        <f>IF(EnergyDemand__2_18[[#This Row],[Holiday]]="Y",EnergyDemand__2_18[[#This Row],[Demand]],NA())</f>
        <v>#N/A</v>
      </c>
      <c r="S1452" s="57">
        <f>IF(AND( EnergyDemand__2_18[[#This Row],[Holiday]]="N", EnergyDemand__2_18[[#This Row],[Day ]] &lt;&gt; "Saturday", EnergyDemand__2_18[[#This Row],[Day ]] &lt;&gt; "Sunday"),EnergyDemand__2_18[[#This Row],[Demand]],NA())</f>
        <v>102075.925</v>
      </c>
    </row>
    <row r="1453" spans="1:19" x14ac:dyDescent="0.3">
      <c r="A1453" s="3">
        <v>43456</v>
      </c>
      <c r="B1453" s="3" t="str">
        <f t="shared" si="22"/>
        <v>Q4-2018</v>
      </c>
      <c r="C1453" t="s">
        <v>20</v>
      </c>
      <c r="D1453">
        <v>51</v>
      </c>
      <c r="E1453" t="s">
        <v>5</v>
      </c>
      <c r="F1453">
        <v>2018</v>
      </c>
      <c r="G1453">
        <v>14.1</v>
      </c>
      <c r="H1453">
        <v>19.100000000000001</v>
      </c>
      <c r="I1453">
        <v>27.8</v>
      </c>
      <c r="J1453">
        <v>9.8000000000000007</v>
      </c>
      <c r="K1453" t="s">
        <v>21</v>
      </c>
      <c r="L1453" t="s">
        <v>21</v>
      </c>
      <c r="M1453" s="2">
        <v>92725.74</v>
      </c>
      <c r="N1453" s="4">
        <v>69.250457960000006</v>
      </c>
      <c r="O1453" s="5">
        <f>EnergyDemand__2_18[[#This Row],[Demand]]*EnergyDemand__2_18[[#This Row],[RRP AUD$]]</f>
        <v>6421299.9596798914</v>
      </c>
      <c r="P1453" s="57" t="e">
        <f>IF(EnergyDemand__2_18[[#This Row],[School Day]]="Y",EnergyDemand__2_18[[#This Row],[Demand]],NA())</f>
        <v>#N/A</v>
      </c>
      <c r="Q1453" s="57">
        <f>IF(EnergyDemand__2_18[[#This Row],[School Day]]="N",EnergyDemand__2_18[[#This Row],[Demand]],NA())</f>
        <v>92725.74</v>
      </c>
      <c r="R1453" s="57" t="e">
        <f>IF(EnergyDemand__2_18[[#This Row],[Holiday]]="Y",EnergyDemand__2_18[[#This Row],[Demand]],NA())</f>
        <v>#N/A</v>
      </c>
      <c r="S14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54" spans="1:19" x14ac:dyDescent="0.3">
      <c r="A1454" s="3">
        <v>43457</v>
      </c>
      <c r="B1454" s="3" t="str">
        <f t="shared" si="22"/>
        <v>Q4-2018</v>
      </c>
      <c r="C1454" t="s">
        <v>20</v>
      </c>
      <c r="D1454">
        <v>51</v>
      </c>
      <c r="E1454" t="s">
        <v>6</v>
      </c>
      <c r="F1454">
        <v>2018</v>
      </c>
      <c r="G1454">
        <v>11.5</v>
      </c>
      <c r="H1454">
        <v>26.9</v>
      </c>
      <c r="I1454">
        <v>32.299999999999997</v>
      </c>
      <c r="J1454">
        <v>0</v>
      </c>
      <c r="K1454" t="s">
        <v>21</v>
      </c>
      <c r="L1454" t="s">
        <v>21</v>
      </c>
      <c r="M1454" s="2">
        <v>94938.395000000004</v>
      </c>
      <c r="N1454" s="4">
        <v>65.612248190000003</v>
      </c>
      <c r="O1454" s="5">
        <f>EnergyDemand__2_18[[#This Row],[Demand]]*EnergyDemand__2_18[[#This Row],[RRP AUD$]]</f>
        <v>6229121.5355002554</v>
      </c>
      <c r="P1454" s="57" t="e">
        <f>IF(EnergyDemand__2_18[[#This Row],[School Day]]="Y",EnergyDemand__2_18[[#This Row],[Demand]],NA())</f>
        <v>#N/A</v>
      </c>
      <c r="Q1454" s="57">
        <f>IF(EnergyDemand__2_18[[#This Row],[School Day]]="N",EnergyDemand__2_18[[#This Row],[Demand]],NA())</f>
        <v>94938.395000000004</v>
      </c>
      <c r="R1454" s="57" t="e">
        <f>IF(EnergyDemand__2_18[[#This Row],[Holiday]]="Y",EnergyDemand__2_18[[#This Row],[Demand]],NA())</f>
        <v>#N/A</v>
      </c>
      <c r="S14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55" spans="1:19" x14ac:dyDescent="0.3">
      <c r="A1455" s="3">
        <v>43458</v>
      </c>
      <c r="B1455" s="3" t="str">
        <f t="shared" si="22"/>
        <v>Q4-2018</v>
      </c>
      <c r="C1455" t="s">
        <v>20</v>
      </c>
      <c r="D1455">
        <v>52</v>
      </c>
      <c r="E1455" t="s">
        <v>7</v>
      </c>
      <c r="F1455">
        <v>2018</v>
      </c>
      <c r="G1455">
        <v>14.3</v>
      </c>
      <c r="H1455">
        <v>34.200000000000003</v>
      </c>
      <c r="I1455">
        <v>32.299999999999997</v>
      </c>
      <c r="J1455">
        <v>0</v>
      </c>
      <c r="K1455" t="s">
        <v>21</v>
      </c>
      <c r="L1455" t="s">
        <v>21</v>
      </c>
      <c r="M1455" s="2">
        <v>112358.815</v>
      </c>
      <c r="N1455" s="4">
        <v>96.817179359999997</v>
      </c>
      <c r="O1455" s="5">
        <f>EnergyDemand__2_18[[#This Row],[Demand]]*EnergyDemand__2_18[[#This Row],[RRP AUD$]]</f>
        <v>10878263.544532059</v>
      </c>
      <c r="P1455" s="57" t="e">
        <f>IF(EnergyDemand__2_18[[#This Row],[School Day]]="Y",EnergyDemand__2_18[[#This Row],[Demand]],NA())</f>
        <v>#N/A</v>
      </c>
      <c r="Q1455" s="57">
        <f>IF(EnergyDemand__2_18[[#This Row],[School Day]]="N",EnergyDemand__2_18[[#This Row],[Demand]],NA())</f>
        <v>112358.815</v>
      </c>
      <c r="R1455" s="57" t="e">
        <f>IF(EnergyDemand__2_18[[#This Row],[Holiday]]="Y",EnergyDemand__2_18[[#This Row],[Demand]],NA())</f>
        <v>#N/A</v>
      </c>
      <c r="S1455" s="57">
        <f>IF(AND( EnergyDemand__2_18[[#This Row],[Holiday]]="N", EnergyDemand__2_18[[#This Row],[Day ]] &lt;&gt; "Saturday", EnergyDemand__2_18[[#This Row],[Day ]] &lt;&gt; "Sunday"),EnergyDemand__2_18[[#This Row],[Demand]],NA())</f>
        <v>112358.815</v>
      </c>
    </row>
    <row r="1456" spans="1:19" x14ac:dyDescent="0.3">
      <c r="A1456" s="3">
        <v>43459</v>
      </c>
      <c r="B1456" s="3" t="str">
        <f t="shared" si="22"/>
        <v>Q4-2018</v>
      </c>
      <c r="C1456" t="s">
        <v>20</v>
      </c>
      <c r="D1456">
        <v>52</v>
      </c>
      <c r="E1456" t="s">
        <v>8</v>
      </c>
      <c r="F1456">
        <v>2018</v>
      </c>
      <c r="G1456">
        <v>15.8</v>
      </c>
      <c r="H1456">
        <v>23.9</v>
      </c>
      <c r="I1456">
        <v>32.200000000000003</v>
      </c>
      <c r="J1456">
        <v>0</v>
      </c>
      <c r="K1456" t="s">
        <v>21</v>
      </c>
      <c r="L1456" t="s">
        <v>22</v>
      </c>
      <c r="M1456" s="2">
        <v>98191.654999999999</v>
      </c>
      <c r="N1456" s="4">
        <v>55.238545299999998</v>
      </c>
      <c r="O1456" s="5">
        <f>EnergyDemand__2_18[[#This Row],[Demand]]*EnergyDemand__2_18[[#This Row],[RRP AUD$]]</f>
        <v>5423964.1827994715</v>
      </c>
      <c r="P1456" s="57" t="e">
        <f>IF(EnergyDemand__2_18[[#This Row],[School Day]]="Y",EnergyDemand__2_18[[#This Row],[Demand]],NA())</f>
        <v>#N/A</v>
      </c>
      <c r="Q1456" s="57">
        <f>IF(EnergyDemand__2_18[[#This Row],[School Day]]="N",EnergyDemand__2_18[[#This Row],[Demand]],NA())</f>
        <v>98191.654999999999</v>
      </c>
      <c r="R1456" s="57">
        <f>IF(EnergyDemand__2_18[[#This Row],[Holiday]]="Y",EnergyDemand__2_18[[#This Row],[Demand]],NA())</f>
        <v>98191.654999999999</v>
      </c>
      <c r="S14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57" spans="1:19" x14ac:dyDescent="0.3">
      <c r="A1457" s="3">
        <v>43460</v>
      </c>
      <c r="B1457" s="3" t="str">
        <f t="shared" si="22"/>
        <v>Q4-2018</v>
      </c>
      <c r="C1457" t="s">
        <v>20</v>
      </c>
      <c r="D1457">
        <v>52</v>
      </c>
      <c r="E1457" t="s">
        <v>9</v>
      </c>
      <c r="F1457">
        <v>2018</v>
      </c>
      <c r="G1457">
        <v>13.3</v>
      </c>
      <c r="H1457">
        <v>23.8</v>
      </c>
      <c r="I1457">
        <v>32.299999999999997</v>
      </c>
      <c r="J1457">
        <v>0</v>
      </c>
      <c r="K1457" t="s">
        <v>21</v>
      </c>
      <c r="L1457" t="s">
        <v>22</v>
      </c>
      <c r="M1457" s="2">
        <v>100017.19500000001</v>
      </c>
      <c r="N1457" s="4">
        <v>77.578354779999998</v>
      </c>
      <c r="O1457" s="5">
        <f>EnergyDemand__2_18[[#This Row],[Demand]]*EnergyDemand__2_18[[#This Row],[RRP AUD$]]</f>
        <v>7759169.4378104424</v>
      </c>
      <c r="P1457" s="57" t="e">
        <f>IF(EnergyDemand__2_18[[#This Row],[School Day]]="Y",EnergyDemand__2_18[[#This Row],[Demand]],NA())</f>
        <v>#N/A</v>
      </c>
      <c r="Q1457" s="57">
        <f>IF(EnergyDemand__2_18[[#This Row],[School Day]]="N",EnergyDemand__2_18[[#This Row],[Demand]],NA())</f>
        <v>100017.19500000001</v>
      </c>
      <c r="R1457" s="57">
        <f>IF(EnergyDemand__2_18[[#This Row],[Holiday]]="Y",EnergyDemand__2_18[[#This Row],[Demand]],NA())</f>
        <v>100017.19500000001</v>
      </c>
      <c r="S14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58" spans="1:19" x14ac:dyDescent="0.3">
      <c r="A1458" s="3">
        <v>43461</v>
      </c>
      <c r="B1458" s="3" t="str">
        <f t="shared" si="22"/>
        <v>Q4-2018</v>
      </c>
      <c r="C1458" t="s">
        <v>20</v>
      </c>
      <c r="D1458">
        <v>52</v>
      </c>
      <c r="E1458" t="s">
        <v>3</v>
      </c>
      <c r="F1458">
        <v>2018</v>
      </c>
      <c r="G1458">
        <v>16.2</v>
      </c>
      <c r="H1458">
        <v>37.4</v>
      </c>
      <c r="I1458">
        <v>29.3</v>
      </c>
      <c r="J1458">
        <v>0</v>
      </c>
      <c r="K1458" t="s">
        <v>21</v>
      </c>
      <c r="L1458" t="s">
        <v>21</v>
      </c>
      <c r="M1458" s="2">
        <v>129749.14</v>
      </c>
      <c r="N1458" s="4">
        <v>102.3108963</v>
      </c>
      <c r="O1458" s="5">
        <f>EnergyDemand__2_18[[#This Row],[Demand]]*EnergyDemand__2_18[[#This Row],[RRP AUD$]]</f>
        <v>13274750.807554182</v>
      </c>
      <c r="P1458" s="57" t="e">
        <f>IF(EnergyDemand__2_18[[#This Row],[School Day]]="Y",EnergyDemand__2_18[[#This Row],[Demand]],NA())</f>
        <v>#N/A</v>
      </c>
      <c r="Q1458" s="57">
        <f>IF(EnergyDemand__2_18[[#This Row],[School Day]]="N",EnergyDemand__2_18[[#This Row],[Demand]],NA())</f>
        <v>129749.14</v>
      </c>
      <c r="R1458" s="57" t="e">
        <f>IF(EnergyDemand__2_18[[#This Row],[Holiday]]="Y",EnergyDemand__2_18[[#This Row],[Demand]],NA())</f>
        <v>#N/A</v>
      </c>
      <c r="S1458" s="57">
        <f>IF(AND( EnergyDemand__2_18[[#This Row],[Holiday]]="N", EnergyDemand__2_18[[#This Row],[Day ]] &lt;&gt; "Saturday", EnergyDemand__2_18[[#This Row],[Day ]] &lt;&gt; "Sunday"),EnergyDemand__2_18[[#This Row],[Demand]],NA())</f>
        <v>129749.14</v>
      </c>
    </row>
    <row r="1459" spans="1:19" x14ac:dyDescent="0.3">
      <c r="A1459" s="3">
        <v>43462</v>
      </c>
      <c r="B1459" s="3" t="str">
        <f t="shared" si="22"/>
        <v>Q4-2018</v>
      </c>
      <c r="C1459" t="s">
        <v>20</v>
      </c>
      <c r="D1459">
        <v>52</v>
      </c>
      <c r="E1459" t="s">
        <v>4</v>
      </c>
      <c r="F1459">
        <v>2018</v>
      </c>
      <c r="G1459">
        <v>21.9</v>
      </c>
      <c r="H1459">
        <v>36.4</v>
      </c>
      <c r="I1459">
        <v>19.100000000000001</v>
      </c>
      <c r="J1459">
        <v>0</v>
      </c>
      <c r="K1459" t="s">
        <v>21</v>
      </c>
      <c r="L1459" t="s">
        <v>21</v>
      </c>
      <c r="M1459" s="2">
        <v>133831.375</v>
      </c>
      <c r="N1459" s="4">
        <v>121.46071910000001</v>
      </c>
      <c r="O1459" s="5">
        <f>EnergyDemand__2_18[[#This Row],[Demand]]*EnergyDemand__2_18[[#This Row],[RRP AUD$]]</f>
        <v>16255255.045641763</v>
      </c>
      <c r="P1459" s="57" t="e">
        <f>IF(EnergyDemand__2_18[[#This Row],[School Day]]="Y",EnergyDemand__2_18[[#This Row],[Demand]],NA())</f>
        <v>#N/A</v>
      </c>
      <c r="Q1459" s="57">
        <f>IF(EnergyDemand__2_18[[#This Row],[School Day]]="N",EnergyDemand__2_18[[#This Row],[Demand]],NA())</f>
        <v>133831.375</v>
      </c>
      <c r="R1459" s="57" t="e">
        <f>IF(EnergyDemand__2_18[[#This Row],[Holiday]]="Y",EnergyDemand__2_18[[#This Row],[Demand]],NA())</f>
        <v>#N/A</v>
      </c>
      <c r="S1459" s="57">
        <f>IF(AND( EnergyDemand__2_18[[#This Row],[Holiday]]="N", EnergyDemand__2_18[[#This Row],[Day ]] &lt;&gt; "Saturday", EnergyDemand__2_18[[#This Row],[Day ]] &lt;&gt; "Sunday"),EnergyDemand__2_18[[#This Row],[Demand]],NA())</f>
        <v>133831.375</v>
      </c>
    </row>
    <row r="1460" spans="1:19" x14ac:dyDescent="0.3">
      <c r="A1460" s="3">
        <v>43463</v>
      </c>
      <c r="B1460" s="3" t="str">
        <f t="shared" si="22"/>
        <v>Q4-2018</v>
      </c>
      <c r="C1460" t="s">
        <v>20</v>
      </c>
      <c r="D1460">
        <v>52</v>
      </c>
      <c r="E1460" t="s">
        <v>5</v>
      </c>
      <c r="F1460">
        <v>2018</v>
      </c>
      <c r="G1460">
        <v>21</v>
      </c>
      <c r="H1460">
        <v>23.9</v>
      </c>
      <c r="I1460">
        <v>5.7</v>
      </c>
      <c r="J1460">
        <v>1.2</v>
      </c>
      <c r="K1460" t="s">
        <v>21</v>
      </c>
      <c r="L1460" t="s">
        <v>21</v>
      </c>
      <c r="M1460" s="2">
        <v>108290.11</v>
      </c>
      <c r="N1460" s="4">
        <v>91.7235266</v>
      </c>
      <c r="O1460" s="5">
        <f>EnergyDemand__2_18[[#This Row],[Demand]]*EnergyDemand__2_18[[#This Row],[RRP AUD$]]</f>
        <v>9932750.785101926</v>
      </c>
      <c r="P1460" s="57" t="e">
        <f>IF(EnergyDemand__2_18[[#This Row],[School Day]]="Y",EnergyDemand__2_18[[#This Row],[Demand]],NA())</f>
        <v>#N/A</v>
      </c>
      <c r="Q1460" s="57">
        <f>IF(EnergyDemand__2_18[[#This Row],[School Day]]="N",EnergyDemand__2_18[[#This Row],[Demand]],NA())</f>
        <v>108290.11</v>
      </c>
      <c r="R1460" s="57" t="e">
        <f>IF(EnergyDemand__2_18[[#This Row],[Holiday]]="Y",EnergyDemand__2_18[[#This Row],[Demand]],NA())</f>
        <v>#N/A</v>
      </c>
      <c r="S14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1" spans="1:19" x14ac:dyDescent="0.3">
      <c r="A1461" s="3">
        <v>43464</v>
      </c>
      <c r="B1461" s="3" t="str">
        <f t="shared" si="22"/>
        <v>Q4-2018</v>
      </c>
      <c r="C1461" t="s">
        <v>20</v>
      </c>
      <c r="D1461">
        <v>52</v>
      </c>
      <c r="E1461" t="s">
        <v>6</v>
      </c>
      <c r="F1461">
        <v>2018</v>
      </c>
      <c r="G1461">
        <v>18.2</v>
      </c>
      <c r="H1461">
        <v>22.7</v>
      </c>
      <c r="I1461">
        <v>9.9</v>
      </c>
      <c r="J1461">
        <v>0.6</v>
      </c>
      <c r="K1461" t="s">
        <v>21</v>
      </c>
      <c r="L1461" t="s">
        <v>21</v>
      </c>
      <c r="M1461" s="2">
        <v>99613.865000000005</v>
      </c>
      <c r="N1461" s="4">
        <v>84.166495269999999</v>
      </c>
      <c r="O1461" s="5">
        <f>EnergyDemand__2_18[[#This Row],[Demand]]*EnergyDemand__2_18[[#This Row],[RRP AUD$]]</f>
        <v>8384149.897348919</v>
      </c>
      <c r="P1461" s="57" t="e">
        <f>IF(EnergyDemand__2_18[[#This Row],[School Day]]="Y",EnergyDemand__2_18[[#This Row],[Demand]],NA())</f>
        <v>#N/A</v>
      </c>
      <c r="Q1461" s="57">
        <f>IF(EnergyDemand__2_18[[#This Row],[School Day]]="N",EnergyDemand__2_18[[#This Row],[Demand]],NA())</f>
        <v>99613.865000000005</v>
      </c>
      <c r="R1461" s="57" t="e">
        <f>IF(EnergyDemand__2_18[[#This Row],[Holiday]]="Y",EnergyDemand__2_18[[#This Row],[Demand]],NA())</f>
        <v>#N/A</v>
      </c>
      <c r="S14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2" spans="1:19" x14ac:dyDescent="0.3">
      <c r="A1462" s="3">
        <v>43465</v>
      </c>
      <c r="B1462" s="3" t="str">
        <f t="shared" si="22"/>
        <v>Q4-2018</v>
      </c>
      <c r="C1462" t="s">
        <v>20</v>
      </c>
      <c r="D1462">
        <v>53</v>
      </c>
      <c r="E1462" t="s">
        <v>7</v>
      </c>
      <c r="F1462">
        <v>2018</v>
      </c>
      <c r="G1462">
        <v>17.3</v>
      </c>
      <c r="H1462">
        <v>23.5</v>
      </c>
      <c r="I1462">
        <v>31.3</v>
      </c>
      <c r="J1462">
        <v>0.8</v>
      </c>
      <c r="K1462" t="s">
        <v>21</v>
      </c>
      <c r="L1462" t="s">
        <v>21</v>
      </c>
      <c r="M1462" s="2">
        <v>103381.91499999999</v>
      </c>
      <c r="N1462" s="4">
        <v>84.897997059999994</v>
      </c>
      <c r="O1462" s="5">
        <f>EnergyDemand__2_18[[#This Row],[Demand]]*EnergyDemand__2_18[[#This Row],[RRP AUD$]]</f>
        <v>8776917.5157271679</v>
      </c>
      <c r="P1462" s="57" t="e">
        <f>IF(EnergyDemand__2_18[[#This Row],[School Day]]="Y",EnergyDemand__2_18[[#This Row],[Demand]],NA())</f>
        <v>#N/A</v>
      </c>
      <c r="Q1462" s="57">
        <f>IF(EnergyDemand__2_18[[#This Row],[School Day]]="N",EnergyDemand__2_18[[#This Row],[Demand]],NA())</f>
        <v>103381.91499999999</v>
      </c>
      <c r="R1462" s="57" t="e">
        <f>IF(EnergyDemand__2_18[[#This Row],[Holiday]]="Y",EnergyDemand__2_18[[#This Row],[Demand]],NA())</f>
        <v>#N/A</v>
      </c>
      <c r="S1462" s="57">
        <f>IF(AND( EnergyDemand__2_18[[#This Row],[Holiday]]="N", EnergyDemand__2_18[[#This Row],[Day ]] &lt;&gt; "Saturday", EnergyDemand__2_18[[#This Row],[Day ]] &lt;&gt; "Sunday"),EnergyDemand__2_18[[#This Row],[Demand]],NA())</f>
        <v>103381.91499999999</v>
      </c>
    </row>
    <row r="1463" spans="1:19" x14ac:dyDescent="0.3">
      <c r="A1463" s="3">
        <v>43466</v>
      </c>
      <c r="B1463" s="3" t="str">
        <f t="shared" si="22"/>
        <v>Q1-2019</v>
      </c>
      <c r="C1463" t="s">
        <v>2</v>
      </c>
      <c r="D1463">
        <v>1</v>
      </c>
      <c r="E1463" t="s">
        <v>8</v>
      </c>
      <c r="F1463">
        <v>2019</v>
      </c>
      <c r="G1463">
        <v>15.5</v>
      </c>
      <c r="H1463">
        <v>26.2</v>
      </c>
      <c r="I1463">
        <v>31.7</v>
      </c>
      <c r="J1463">
        <v>0</v>
      </c>
      <c r="K1463" t="s">
        <v>21</v>
      </c>
      <c r="L1463" t="s">
        <v>22</v>
      </c>
      <c r="M1463" s="2">
        <v>98933.06</v>
      </c>
      <c r="N1463" s="4">
        <v>78.560978969999994</v>
      </c>
      <c r="O1463" s="5">
        <f>EnergyDemand__2_18[[#This Row],[Demand]]*EnergyDemand__2_18[[#This Row],[RRP AUD$]]</f>
        <v>7772278.0460977471</v>
      </c>
      <c r="P1463" s="57" t="e">
        <f>IF(EnergyDemand__2_18[[#This Row],[School Day]]="Y",EnergyDemand__2_18[[#This Row],[Demand]],NA())</f>
        <v>#N/A</v>
      </c>
      <c r="Q1463" s="57">
        <f>IF(EnergyDemand__2_18[[#This Row],[School Day]]="N",EnergyDemand__2_18[[#This Row],[Demand]],NA())</f>
        <v>98933.06</v>
      </c>
      <c r="R1463" s="57">
        <f>IF(EnergyDemand__2_18[[#This Row],[Holiday]]="Y",EnergyDemand__2_18[[#This Row],[Demand]],NA())</f>
        <v>98933.06</v>
      </c>
      <c r="S14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4" spans="1:19" x14ac:dyDescent="0.3">
      <c r="A1464" s="3">
        <v>43467</v>
      </c>
      <c r="B1464" s="3" t="str">
        <f t="shared" si="22"/>
        <v>Q1-2019</v>
      </c>
      <c r="C1464" t="s">
        <v>2</v>
      </c>
      <c r="D1464">
        <v>1</v>
      </c>
      <c r="E1464" t="s">
        <v>9</v>
      </c>
      <c r="F1464">
        <v>2019</v>
      </c>
      <c r="G1464">
        <v>18.399999999999999</v>
      </c>
      <c r="H1464">
        <v>22.2</v>
      </c>
      <c r="I1464">
        <v>26.3</v>
      </c>
      <c r="J1464">
        <v>0</v>
      </c>
      <c r="K1464" t="s">
        <v>21</v>
      </c>
      <c r="L1464" t="s">
        <v>21</v>
      </c>
      <c r="M1464" s="2">
        <v>106470.675</v>
      </c>
      <c r="N1464" s="4">
        <v>92.202011200000001</v>
      </c>
      <c r="O1464" s="5">
        <f>EnergyDemand__2_18[[#This Row],[Demand]]*EnergyDemand__2_18[[#This Row],[RRP AUD$]]</f>
        <v>9816810.3688215595</v>
      </c>
      <c r="P1464" s="57" t="e">
        <f>IF(EnergyDemand__2_18[[#This Row],[School Day]]="Y",EnergyDemand__2_18[[#This Row],[Demand]],NA())</f>
        <v>#N/A</v>
      </c>
      <c r="Q1464" s="57">
        <f>IF(EnergyDemand__2_18[[#This Row],[School Day]]="N",EnergyDemand__2_18[[#This Row],[Demand]],NA())</f>
        <v>106470.675</v>
      </c>
      <c r="R1464" s="57" t="e">
        <f>IF(EnergyDemand__2_18[[#This Row],[Holiday]]="Y",EnergyDemand__2_18[[#This Row],[Demand]],NA())</f>
        <v>#N/A</v>
      </c>
      <c r="S1464" s="57">
        <f>IF(AND( EnergyDemand__2_18[[#This Row],[Holiday]]="N", EnergyDemand__2_18[[#This Row],[Day ]] &lt;&gt; "Saturday", EnergyDemand__2_18[[#This Row],[Day ]] &lt;&gt; "Sunday"),EnergyDemand__2_18[[#This Row],[Demand]],NA())</f>
        <v>106470.675</v>
      </c>
    </row>
    <row r="1465" spans="1:19" x14ac:dyDescent="0.3">
      <c r="A1465" s="3">
        <v>43468</v>
      </c>
      <c r="B1465" s="3" t="str">
        <f t="shared" si="22"/>
        <v>Q1-2019</v>
      </c>
      <c r="C1465" t="s">
        <v>2</v>
      </c>
      <c r="D1465">
        <v>1</v>
      </c>
      <c r="E1465" t="s">
        <v>3</v>
      </c>
      <c r="F1465">
        <v>2019</v>
      </c>
      <c r="G1465">
        <v>15.9</v>
      </c>
      <c r="H1465">
        <v>29.5</v>
      </c>
      <c r="I1465">
        <v>27.6</v>
      </c>
      <c r="J1465">
        <v>0</v>
      </c>
      <c r="K1465" t="s">
        <v>21</v>
      </c>
      <c r="L1465" t="s">
        <v>21</v>
      </c>
      <c r="M1465" s="2">
        <v>118789.605</v>
      </c>
      <c r="N1465" s="4">
        <v>127.38030259999999</v>
      </c>
      <c r="O1465" s="5">
        <f>EnergyDemand__2_18[[#This Row],[Demand]]*EnergyDemand__2_18[[#This Row],[RRP AUD$]]</f>
        <v>15131455.830634471</v>
      </c>
      <c r="P1465" s="57" t="e">
        <f>IF(EnergyDemand__2_18[[#This Row],[School Day]]="Y",EnergyDemand__2_18[[#This Row],[Demand]],NA())</f>
        <v>#N/A</v>
      </c>
      <c r="Q1465" s="57">
        <f>IF(EnergyDemand__2_18[[#This Row],[School Day]]="N",EnergyDemand__2_18[[#This Row],[Demand]],NA())</f>
        <v>118789.605</v>
      </c>
      <c r="R1465" s="57" t="e">
        <f>IF(EnergyDemand__2_18[[#This Row],[Holiday]]="Y",EnergyDemand__2_18[[#This Row],[Demand]],NA())</f>
        <v>#N/A</v>
      </c>
      <c r="S1465" s="57">
        <f>IF(AND( EnergyDemand__2_18[[#This Row],[Holiday]]="N", EnergyDemand__2_18[[#This Row],[Day ]] &lt;&gt; "Saturday", EnergyDemand__2_18[[#This Row],[Day ]] &lt;&gt; "Sunday"),EnergyDemand__2_18[[#This Row],[Demand]],NA())</f>
        <v>118789.605</v>
      </c>
    </row>
    <row r="1466" spans="1:19" x14ac:dyDescent="0.3">
      <c r="A1466" s="3">
        <v>43469</v>
      </c>
      <c r="B1466" s="3" t="str">
        <f t="shared" si="22"/>
        <v>Q1-2019</v>
      </c>
      <c r="C1466" t="s">
        <v>2</v>
      </c>
      <c r="D1466">
        <v>1</v>
      </c>
      <c r="E1466" t="s">
        <v>4</v>
      </c>
      <c r="F1466">
        <v>2019</v>
      </c>
      <c r="G1466">
        <v>18</v>
      </c>
      <c r="H1466">
        <v>42.6</v>
      </c>
      <c r="I1466">
        <v>27.4</v>
      </c>
      <c r="J1466">
        <v>0</v>
      </c>
      <c r="K1466" t="s">
        <v>21</v>
      </c>
      <c r="L1466" t="s">
        <v>21</v>
      </c>
      <c r="M1466" s="2">
        <v>133288.46</v>
      </c>
      <c r="N1466" s="4">
        <v>121.0209967</v>
      </c>
      <c r="O1466" s="5">
        <f>EnergyDemand__2_18[[#This Row],[Demand]]*EnergyDemand__2_18[[#This Row],[RRP AUD$]]</f>
        <v>16130702.277808081</v>
      </c>
      <c r="P1466" s="57" t="e">
        <f>IF(EnergyDemand__2_18[[#This Row],[School Day]]="Y",EnergyDemand__2_18[[#This Row],[Demand]],NA())</f>
        <v>#N/A</v>
      </c>
      <c r="Q1466" s="57">
        <f>IF(EnergyDemand__2_18[[#This Row],[School Day]]="N",EnergyDemand__2_18[[#This Row],[Demand]],NA())</f>
        <v>133288.46</v>
      </c>
      <c r="R1466" s="57" t="e">
        <f>IF(EnergyDemand__2_18[[#This Row],[Holiday]]="Y",EnergyDemand__2_18[[#This Row],[Demand]],NA())</f>
        <v>#N/A</v>
      </c>
      <c r="S1466" s="57">
        <f>IF(AND( EnergyDemand__2_18[[#This Row],[Holiday]]="N", EnergyDemand__2_18[[#This Row],[Day ]] &lt;&gt; "Saturday", EnergyDemand__2_18[[#This Row],[Day ]] &lt;&gt; "Sunday"),EnergyDemand__2_18[[#This Row],[Demand]],NA())</f>
        <v>133288.46</v>
      </c>
    </row>
    <row r="1467" spans="1:19" x14ac:dyDescent="0.3">
      <c r="A1467" s="3">
        <v>43470</v>
      </c>
      <c r="B1467" s="3" t="str">
        <f t="shared" si="22"/>
        <v>Q1-2019</v>
      </c>
      <c r="C1467" t="s">
        <v>2</v>
      </c>
      <c r="D1467">
        <v>1</v>
      </c>
      <c r="E1467" t="s">
        <v>5</v>
      </c>
      <c r="F1467">
        <v>2019</v>
      </c>
      <c r="G1467">
        <v>17.399999999999999</v>
      </c>
      <c r="H1467">
        <v>21.2</v>
      </c>
      <c r="I1467">
        <v>12.9</v>
      </c>
      <c r="J1467">
        <v>0.4</v>
      </c>
      <c r="K1467" t="s">
        <v>21</v>
      </c>
      <c r="L1467" t="s">
        <v>21</v>
      </c>
      <c r="M1467" s="2">
        <v>97262.79</v>
      </c>
      <c r="N1467" s="4">
        <v>83.493520489999995</v>
      </c>
      <c r="O1467" s="5">
        <f>EnergyDemand__2_18[[#This Row],[Demand]]*EnergyDemand__2_18[[#This Row],[RRP AUD$]]</f>
        <v>8120812.7497795662</v>
      </c>
      <c r="P1467" s="57" t="e">
        <f>IF(EnergyDemand__2_18[[#This Row],[School Day]]="Y",EnergyDemand__2_18[[#This Row],[Demand]],NA())</f>
        <v>#N/A</v>
      </c>
      <c r="Q1467" s="57">
        <f>IF(EnergyDemand__2_18[[#This Row],[School Day]]="N",EnergyDemand__2_18[[#This Row],[Demand]],NA())</f>
        <v>97262.79</v>
      </c>
      <c r="R1467" s="57" t="e">
        <f>IF(EnergyDemand__2_18[[#This Row],[Holiday]]="Y",EnergyDemand__2_18[[#This Row],[Demand]],NA())</f>
        <v>#N/A</v>
      </c>
      <c r="S14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8" spans="1:19" x14ac:dyDescent="0.3">
      <c r="A1468" s="3">
        <v>43471</v>
      </c>
      <c r="B1468" s="3" t="str">
        <f t="shared" si="22"/>
        <v>Q1-2019</v>
      </c>
      <c r="C1468" t="s">
        <v>2</v>
      </c>
      <c r="D1468">
        <v>1</v>
      </c>
      <c r="E1468" t="s">
        <v>6</v>
      </c>
      <c r="F1468">
        <v>2019</v>
      </c>
      <c r="G1468">
        <v>14.6</v>
      </c>
      <c r="H1468">
        <v>22.1</v>
      </c>
      <c r="I1468">
        <v>30.9</v>
      </c>
      <c r="J1468">
        <v>1.4</v>
      </c>
      <c r="K1468" t="s">
        <v>21</v>
      </c>
      <c r="L1468" t="s">
        <v>21</v>
      </c>
      <c r="M1468" s="2">
        <v>93606.214999999997</v>
      </c>
      <c r="N1468" s="4">
        <v>65.766406979999999</v>
      </c>
      <c r="O1468" s="5">
        <f>EnergyDemand__2_18[[#This Row],[Demand]]*EnergyDemand__2_18[[#This Row],[RRP AUD$]]</f>
        <v>6156144.4315473801</v>
      </c>
      <c r="P1468" s="57" t="e">
        <f>IF(EnergyDemand__2_18[[#This Row],[School Day]]="Y",EnergyDemand__2_18[[#This Row],[Demand]],NA())</f>
        <v>#N/A</v>
      </c>
      <c r="Q1468" s="57">
        <f>IF(EnergyDemand__2_18[[#This Row],[School Day]]="N",EnergyDemand__2_18[[#This Row],[Demand]],NA())</f>
        <v>93606.214999999997</v>
      </c>
      <c r="R1468" s="57" t="e">
        <f>IF(EnergyDemand__2_18[[#This Row],[Holiday]]="Y",EnergyDemand__2_18[[#This Row],[Demand]],NA())</f>
        <v>#N/A</v>
      </c>
      <c r="S14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69" spans="1:19" x14ac:dyDescent="0.3">
      <c r="A1469" s="3">
        <v>43472</v>
      </c>
      <c r="B1469" s="3" t="str">
        <f t="shared" si="22"/>
        <v>Q1-2019</v>
      </c>
      <c r="C1469" t="s">
        <v>2</v>
      </c>
      <c r="D1469">
        <v>2</v>
      </c>
      <c r="E1469" t="s">
        <v>7</v>
      </c>
      <c r="F1469">
        <v>2019</v>
      </c>
      <c r="G1469">
        <v>17.100000000000001</v>
      </c>
      <c r="H1469">
        <v>23.1</v>
      </c>
      <c r="I1469">
        <v>30.2</v>
      </c>
      <c r="J1469">
        <v>0</v>
      </c>
      <c r="K1469" t="s">
        <v>21</v>
      </c>
      <c r="L1469" t="s">
        <v>21</v>
      </c>
      <c r="M1469" s="2">
        <v>109874.9</v>
      </c>
      <c r="N1469" s="4">
        <v>85.07795745</v>
      </c>
      <c r="O1469" s="5">
        <f>EnergyDemand__2_18[[#This Row],[Demand]]*EnergyDemand__2_18[[#This Row],[RRP AUD$]]</f>
        <v>9347932.0670230053</v>
      </c>
      <c r="P1469" s="57" t="e">
        <f>IF(EnergyDemand__2_18[[#This Row],[School Day]]="Y",EnergyDemand__2_18[[#This Row],[Demand]],NA())</f>
        <v>#N/A</v>
      </c>
      <c r="Q1469" s="57">
        <f>IF(EnergyDemand__2_18[[#This Row],[School Day]]="N",EnergyDemand__2_18[[#This Row],[Demand]],NA())</f>
        <v>109874.9</v>
      </c>
      <c r="R1469" s="57" t="e">
        <f>IF(EnergyDemand__2_18[[#This Row],[Holiday]]="Y",EnergyDemand__2_18[[#This Row],[Demand]],NA())</f>
        <v>#N/A</v>
      </c>
      <c r="S1469" s="57">
        <f>IF(AND( EnergyDemand__2_18[[#This Row],[Holiday]]="N", EnergyDemand__2_18[[#This Row],[Day ]] &lt;&gt; "Saturday", EnergyDemand__2_18[[#This Row],[Day ]] &lt;&gt; "Sunday"),EnergyDemand__2_18[[#This Row],[Demand]],NA())</f>
        <v>109874.9</v>
      </c>
    </row>
    <row r="1470" spans="1:19" x14ac:dyDescent="0.3">
      <c r="A1470" s="3">
        <v>43473</v>
      </c>
      <c r="B1470" s="3" t="str">
        <f t="shared" si="22"/>
        <v>Q1-2019</v>
      </c>
      <c r="C1470" t="s">
        <v>2</v>
      </c>
      <c r="D1470">
        <v>2</v>
      </c>
      <c r="E1470" t="s">
        <v>8</v>
      </c>
      <c r="F1470">
        <v>2019</v>
      </c>
      <c r="G1470">
        <v>16.7</v>
      </c>
      <c r="H1470">
        <v>24.1</v>
      </c>
      <c r="I1470">
        <v>28.9</v>
      </c>
      <c r="J1470">
        <v>0</v>
      </c>
      <c r="K1470" t="s">
        <v>21</v>
      </c>
      <c r="L1470" t="s">
        <v>21</v>
      </c>
      <c r="M1470" s="2">
        <v>113446.1</v>
      </c>
      <c r="N1470" s="4">
        <v>104.9077815</v>
      </c>
      <c r="O1470" s="5">
        <f>EnergyDemand__2_18[[#This Row],[Demand]]*EnergyDemand__2_18[[#This Row],[RRP AUD$]]</f>
        <v>11901378.67082715</v>
      </c>
      <c r="P1470" s="57" t="e">
        <f>IF(EnergyDemand__2_18[[#This Row],[School Day]]="Y",EnergyDemand__2_18[[#This Row],[Demand]],NA())</f>
        <v>#N/A</v>
      </c>
      <c r="Q1470" s="57">
        <f>IF(EnergyDemand__2_18[[#This Row],[School Day]]="N",EnergyDemand__2_18[[#This Row],[Demand]],NA())</f>
        <v>113446.1</v>
      </c>
      <c r="R1470" s="57" t="e">
        <f>IF(EnergyDemand__2_18[[#This Row],[Holiday]]="Y",EnergyDemand__2_18[[#This Row],[Demand]],NA())</f>
        <v>#N/A</v>
      </c>
      <c r="S1470" s="57">
        <f>IF(AND( EnergyDemand__2_18[[#This Row],[Holiday]]="N", EnergyDemand__2_18[[#This Row],[Day ]] &lt;&gt; "Saturday", EnergyDemand__2_18[[#This Row],[Day ]] &lt;&gt; "Sunday"),EnergyDemand__2_18[[#This Row],[Demand]],NA())</f>
        <v>113446.1</v>
      </c>
    </row>
    <row r="1471" spans="1:19" x14ac:dyDescent="0.3">
      <c r="A1471" s="3">
        <v>43474</v>
      </c>
      <c r="B1471" s="3" t="str">
        <f t="shared" si="22"/>
        <v>Q1-2019</v>
      </c>
      <c r="C1471" t="s">
        <v>2</v>
      </c>
      <c r="D1471">
        <v>2</v>
      </c>
      <c r="E1471" t="s">
        <v>9</v>
      </c>
      <c r="F1471">
        <v>2019</v>
      </c>
      <c r="G1471">
        <v>16.100000000000001</v>
      </c>
      <c r="H1471">
        <v>20.5</v>
      </c>
      <c r="I1471">
        <v>28.4</v>
      </c>
      <c r="J1471">
        <v>0.6</v>
      </c>
      <c r="K1471" t="s">
        <v>21</v>
      </c>
      <c r="L1471" t="s">
        <v>21</v>
      </c>
      <c r="M1471" s="2">
        <v>105483.435</v>
      </c>
      <c r="N1471" s="4">
        <v>91.851546720000002</v>
      </c>
      <c r="O1471" s="5">
        <f>EnergyDemand__2_18[[#This Row],[Demand]]*EnergyDemand__2_18[[#This Row],[RRP AUD$]]</f>
        <v>9688816.6580885835</v>
      </c>
      <c r="P1471" s="57" t="e">
        <f>IF(EnergyDemand__2_18[[#This Row],[School Day]]="Y",EnergyDemand__2_18[[#This Row],[Demand]],NA())</f>
        <v>#N/A</v>
      </c>
      <c r="Q1471" s="57">
        <f>IF(EnergyDemand__2_18[[#This Row],[School Day]]="N",EnergyDemand__2_18[[#This Row],[Demand]],NA())</f>
        <v>105483.435</v>
      </c>
      <c r="R1471" s="57" t="e">
        <f>IF(EnergyDemand__2_18[[#This Row],[Holiday]]="Y",EnergyDemand__2_18[[#This Row],[Demand]],NA())</f>
        <v>#N/A</v>
      </c>
      <c r="S1471" s="57">
        <f>IF(AND( EnergyDemand__2_18[[#This Row],[Holiday]]="N", EnergyDemand__2_18[[#This Row],[Day ]] &lt;&gt; "Saturday", EnergyDemand__2_18[[#This Row],[Day ]] &lt;&gt; "Sunday"),EnergyDemand__2_18[[#This Row],[Demand]],NA())</f>
        <v>105483.435</v>
      </c>
    </row>
    <row r="1472" spans="1:19" x14ac:dyDescent="0.3">
      <c r="A1472" s="3">
        <v>43475</v>
      </c>
      <c r="B1472" s="3" t="str">
        <f t="shared" si="22"/>
        <v>Q1-2019</v>
      </c>
      <c r="C1472" t="s">
        <v>2</v>
      </c>
      <c r="D1472">
        <v>2</v>
      </c>
      <c r="E1472" t="s">
        <v>3</v>
      </c>
      <c r="F1472">
        <v>2019</v>
      </c>
      <c r="G1472">
        <v>13.5</v>
      </c>
      <c r="H1472">
        <v>21.4</v>
      </c>
      <c r="I1472">
        <v>25.8</v>
      </c>
      <c r="J1472">
        <v>0</v>
      </c>
      <c r="K1472" t="s">
        <v>21</v>
      </c>
      <c r="L1472" t="s">
        <v>21</v>
      </c>
      <c r="M1472" s="2">
        <v>108078.69500000001</v>
      </c>
      <c r="N1472" s="4">
        <v>96.413742569999997</v>
      </c>
      <c r="O1472" s="5">
        <f>EnergyDemand__2_18[[#This Row],[Demand]]*EnergyDemand__2_18[[#This Row],[RRP AUD$]]</f>
        <v>10420271.477031546</v>
      </c>
      <c r="P1472" s="57" t="e">
        <f>IF(EnergyDemand__2_18[[#This Row],[School Day]]="Y",EnergyDemand__2_18[[#This Row],[Demand]],NA())</f>
        <v>#N/A</v>
      </c>
      <c r="Q1472" s="57">
        <f>IF(EnergyDemand__2_18[[#This Row],[School Day]]="N",EnergyDemand__2_18[[#This Row],[Demand]],NA())</f>
        <v>108078.69500000001</v>
      </c>
      <c r="R1472" s="57" t="e">
        <f>IF(EnergyDemand__2_18[[#This Row],[Holiday]]="Y",EnergyDemand__2_18[[#This Row],[Demand]],NA())</f>
        <v>#N/A</v>
      </c>
      <c r="S1472" s="57">
        <f>IF(AND( EnergyDemand__2_18[[#This Row],[Holiday]]="N", EnergyDemand__2_18[[#This Row],[Day ]] &lt;&gt; "Saturday", EnergyDemand__2_18[[#This Row],[Day ]] &lt;&gt; "Sunday"),EnergyDemand__2_18[[#This Row],[Demand]],NA())</f>
        <v>108078.69500000001</v>
      </c>
    </row>
    <row r="1473" spans="1:19" x14ac:dyDescent="0.3">
      <c r="A1473" s="3">
        <v>43476</v>
      </c>
      <c r="B1473" s="3" t="str">
        <f t="shared" si="22"/>
        <v>Q1-2019</v>
      </c>
      <c r="C1473" t="s">
        <v>2</v>
      </c>
      <c r="D1473">
        <v>2</v>
      </c>
      <c r="E1473" t="s">
        <v>4</v>
      </c>
      <c r="F1473">
        <v>2019</v>
      </c>
      <c r="G1473">
        <v>12.9</v>
      </c>
      <c r="H1473">
        <v>30.4</v>
      </c>
      <c r="I1473">
        <v>31.5</v>
      </c>
      <c r="J1473">
        <v>0</v>
      </c>
      <c r="K1473" t="s">
        <v>21</v>
      </c>
      <c r="L1473" t="s">
        <v>21</v>
      </c>
      <c r="M1473" s="2">
        <v>119728.63499999999</v>
      </c>
      <c r="N1473" s="4">
        <v>116.3056708</v>
      </c>
      <c r="O1473" s="5">
        <f>EnergyDemand__2_18[[#This Row],[Demand]]*EnergyDemand__2_18[[#This Row],[RRP AUD$]]</f>
        <v>13925119.207643358</v>
      </c>
      <c r="P1473" s="57" t="e">
        <f>IF(EnergyDemand__2_18[[#This Row],[School Day]]="Y",EnergyDemand__2_18[[#This Row],[Demand]],NA())</f>
        <v>#N/A</v>
      </c>
      <c r="Q1473" s="57">
        <f>IF(EnergyDemand__2_18[[#This Row],[School Day]]="N",EnergyDemand__2_18[[#This Row],[Demand]],NA())</f>
        <v>119728.63499999999</v>
      </c>
      <c r="R1473" s="57" t="e">
        <f>IF(EnergyDemand__2_18[[#This Row],[Holiday]]="Y",EnergyDemand__2_18[[#This Row],[Demand]],NA())</f>
        <v>#N/A</v>
      </c>
      <c r="S1473" s="57">
        <f>IF(AND( EnergyDemand__2_18[[#This Row],[Holiday]]="N", EnergyDemand__2_18[[#This Row],[Day ]] &lt;&gt; "Saturday", EnergyDemand__2_18[[#This Row],[Day ]] &lt;&gt; "Sunday"),EnergyDemand__2_18[[#This Row],[Demand]],NA())</f>
        <v>119728.63499999999</v>
      </c>
    </row>
    <row r="1474" spans="1:19" x14ac:dyDescent="0.3">
      <c r="A1474" s="3">
        <v>43477</v>
      </c>
      <c r="B1474" s="3" t="str">
        <f t="shared" ref="B1474:B1537" si="23">"Q" &amp;INT((MONTH(A1474)+2)/3) &amp; "-" &amp; YEAR(A1474)</f>
        <v>Q1-2019</v>
      </c>
      <c r="C1474" t="s">
        <v>2</v>
      </c>
      <c r="D1474">
        <v>2</v>
      </c>
      <c r="E1474" t="s">
        <v>5</v>
      </c>
      <c r="F1474">
        <v>2019</v>
      </c>
      <c r="G1474">
        <v>17.7</v>
      </c>
      <c r="H1474">
        <v>24.7</v>
      </c>
      <c r="I1474">
        <v>28.6</v>
      </c>
      <c r="J1474">
        <v>0</v>
      </c>
      <c r="K1474" t="s">
        <v>21</v>
      </c>
      <c r="L1474" t="s">
        <v>21</v>
      </c>
      <c r="M1474" s="2">
        <v>108628.96</v>
      </c>
      <c r="N1474" s="4">
        <v>88.996642809999997</v>
      </c>
      <c r="O1474" s="5">
        <f>EnergyDemand__2_18[[#This Row],[Demand]]*EnergyDemand__2_18[[#This Row],[RRP AUD$]]</f>
        <v>9667612.7519417778</v>
      </c>
      <c r="P1474" s="57" t="e">
        <f>IF(EnergyDemand__2_18[[#This Row],[School Day]]="Y",EnergyDemand__2_18[[#This Row],[Demand]],NA())</f>
        <v>#N/A</v>
      </c>
      <c r="Q1474" s="57">
        <f>IF(EnergyDemand__2_18[[#This Row],[School Day]]="N",EnergyDemand__2_18[[#This Row],[Demand]],NA())</f>
        <v>108628.96</v>
      </c>
      <c r="R1474" s="57" t="e">
        <f>IF(EnergyDemand__2_18[[#This Row],[Holiday]]="Y",EnergyDemand__2_18[[#This Row],[Demand]],NA())</f>
        <v>#N/A</v>
      </c>
      <c r="S14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75" spans="1:19" x14ac:dyDescent="0.3">
      <c r="A1475" s="3">
        <v>43478</v>
      </c>
      <c r="B1475" s="3" t="str">
        <f t="shared" si="23"/>
        <v>Q1-2019</v>
      </c>
      <c r="C1475" t="s">
        <v>2</v>
      </c>
      <c r="D1475">
        <v>2</v>
      </c>
      <c r="E1475" t="s">
        <v>6</v>
      </c>
      <c r="F1475">
        <v>2019</v>
      </c>
      <c r="G1475">
        <v>14.4</v>
      </c>
      <c r="H1475">
        <v>30.5</v>
      </c>
      <c r="I1475">
        <v>31.3</v>
      </c>
      <c r="J1475">
        <v>0</v>
      </c>
      <c r="K1475" t="s">
        <v>21</v>
      </c>
      <c r="L1475" t="s">
        <v>21</v>
      </c>
      <c r="M1475" s="2">
        <v>101853.24</v>
      </c>
      <c r="N1475" s="4">
        <v>75.273023879999997</v>
      </c>
      <c r="O1475" s="5">
        <f>EnergyDemand__2_18[[#This Row],[Demand]]*EnergyDemand__2_18[[#This Row],[RRP AUD$]]</f>
        <v>7666801.3667753711</v>
      </c>
      <c r="P1475" s="57" t="e">
        <f>IF(EnergyDemand__2_18[[#This Row],[School Day]]="Y",EnergyDemand__2_18[[#This Row],[Demand]],NA())</f>
        <v>#N/A</v>
      </c>
      <c r="Q1475" s="57">
        <f>IF(EnergyDemand__2_18[[#This Row],[School Day]]="N",EnergyDemand__2_18[[#This Row],[Demand]],NA())</f>
        <v>101853.24</v>
      </c>
      <c r="R1475" s="57" t="e">
        <f>IF(EnergyDemand__2_18[[#This Row],[Holiday]]="Y",EnergyDemand__2_18[[#This Row],[Demand]],NA())</f>
        <v>#N/A</v>
      </c>
      <c r="S14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76" spans="1:19" x14ac:dyDescent="0.3">
      <c r="A1476" s="3">
        <v>43479</v>
      </c>
      <c r="B1476" s="3" t="str">
        <f t="shared" si="23"/>
        <v>Q1-2019</v>
      </c>
      <c r="C1476" t="s">
        <v>2</v>
      </c>
      <c r="D1476">
        <v>3</v>
      </c>
      <c r="E1476" t="s">
        <v>7</v>
      </c>
      <c r="F1476">
        <v>2019</v>
      </c>
      <c r="G1476">
        <v>18.7</v>
      </c>
      <c r="H1476">
        <v>32.299999999999997</v>
      </c>
      <c r="I1476">
        <v>31.1</v>
      </c>
      <c r="J1476">
        <v>0</v>
      </c>
      <c r="K1476" t="s">
        <v>21</v>
      </c>
      <c r="L1476" t="s">
        <v>21</v>
      </c>
      <c r="M1476" s="2">
        <v>147070.535</v>
      </c>
      <c r="N1476" s="4">
        <v>188.19764950000001</v>
      </c>
      <c r="O1476" s="5">
        <f>EnergyDemand__2_18[[#This Row],[Demand]]*EnergyDemand__2_18[[#This Row],[RRP AUD$]]</f>
        <v>27678328.997707486</v>
      </c>
      <c r="P1476" s="57" t="e">
        <f>IF(EnergyDemand__2_18[[#This Row],[School Day]]="Y",EnergyDemand__2_18[[#This Row],[Demand]],NA())</f>
        <v>#N/A</v>
      </c>
      <c r="Q1476" s="57">
        <f>IF(EnergyDemand__2_18[[#This Row],[School Day]]="N",EnergyDemand__2_18[[#This Row],[Demand]],NA())</f>
        <v>147070.535</v>
      </c>
      <c r="R1476" s="57" t="e">
        <f>IF(EnergyDemand__2_18[[#This Row],[Holiday]]="Y",EnergyDemand__2_18[[#This Row],[Demand]],NA())</f>
        <v>#N/A</v>
      </c>
      <c r="S1476" s="57">
        <f>IF(AND( EnergyDemand__2_18[[#This Row],[Holiday]]="N", EnergyDemand__2_18[[#This Row],[Day ]] &lt;&gt; "Saturday", EnergyDemand__2_18[[#This Row],[Day ]] &lt;&gt; "Sunday"),EnergyDemand__2_18[[#This Row],[Demand]],NA())</f>
        <v>147070.535</v>
      </c>
    </row>
    <row r="1477" spans="1:19" x14ac:dyDescent="0.3">
      <c r="A1477" s="3">
        <v>43480</v>
      </c>
      <c r="B1477" s="3" t="str">
        <f t="shared" si="23"/>
        <v>Q1-2019</v>
      </c>
      <c r="C1477" t="s">
        <v>2</v>
      </c>
      <c r="D1477">
        <v>3</v>
      </c>
      <c r="E1477" t="s">
        <v>8</v>
      </c>
      <c r="F1477">
        <v>2019</v>
      </c>
      <c r="G1477">
        <v>19.399999999999999</v>
      </c>
      <c r="H1477">
        <v>30.4</v>
      </c>
      <c r="I1477">
        <v>22.3</v>
      </c>
      <c r="J1477">
        <v>0</v>
      </c>
      <c r="K1477" t="s">
        <v>21</v>
      </c>
      <c r="L1477" t="s">
        <v>21</v>
      </c>
      <c r="M1477" s="2">
        <v>152496.245</v>
      </c>
      <c r="N1477" s="4">
        <v>222.43841900000001</v>
      </c>
      <c r="O1477" s="5">
        <f>EnergyDemand__2_18[[#This Row],[Demand]]*EnergyDemand__2_18[[#This Row],[RRP AUD$]]</f>
        <v>33921023.641236655</v>
      </c>
      <c r="P1477" s="57" t="e">
        <f>IF(EnergyDemand__2_18[[#This Row],[School Day]]="Y",EnergyDemand__2_18[[#This Row],[Demand]],NA())</f>
        <v>#N/A</v>
      </c>
      <c r="Q1477" s="57">
        <f>IF(EnergyDemand__2_18[[#This Row],[School Day]]="N",EnergyDemand__2_18[[#This Row],[Demand]],NA())</f>
        <v>152496.245</v>
      </c>
      <c r="R1477" s="57" t="e">
        <f>IF(EnergyDemand__2_18[[#This Row],[Holiday]]="Y",EnergyDemand__2_18[[#This Row],[Demand]],NA())</f>
        <v>#N/A</v>
      </c>
      <c r="S1477" s="57">
        <f>IF(AND( EnergyDemand__2_18[[#This Row],[Holiday]]="N", EnergyDemand__2_18[[#This Row],[Day ]] &lt;&gt; "Saturday", EnergyDemand__2_18[[#This Row],[Day ]] &lt;&gt; "Sunday"),EnergyDemand__2_18[[#This Row],[Demand]],NA())</f>
        <v>152496.245</v>
      </c>
    </row>
    <row r="1478" spans="1:19" x14ac:dyDescent="0.3">
      <c r="A1478" s="3">
        <v>43481</v>
      </c>
      <c r="B1478" s="3" t="str">
        <f t="shared" si="23"/>
        <v>Q1-2019</v>
      </c>
      <c r="C1478" t="s">
        <v>2</v>
      </c>
      <c r="D1478">
        <v>3</v>
      </c>
      <c r="E1478" t="s">
        <v>9</v>
      </c>
      <c r="F1478">
        <v>2019</v>
      </c>
      <c r="G1478">
        <v>19.8</v>
      </c>
      <c r="H1478">
        <v>26.7</v>
      </c>
      <c r="I1478">
        <v>17.5</v>
      </c>
      <c r="J1478">
        <v>0</v>
      </c>
      <c r="K1478" t="s">
        <v>21</v>
      </c>
      <c r="L1478" t="s">
        <v>21</v>
      </c>
      <c r="M1478" s="2">
        <v>136971.755</v>
      </c>
      <c r="N1478" s="4">
        <v>178.07967540000001</v>
      </c>
      <c r="O1478" s="5">
        <f>EnergyDemand__2_18[[#This Row],[Demand]]*EnergyDemand__2_18[[#This Row],[RRP AUD$]]</f>
        <v>24391885.66936833</v>
      </c>
      <c r="P1478" s="57" t="e">
        <f>IF(EnergyDemand__2_18[[#This Row],[School Day]]="Y",EnergyDemand__2_18[[#This Row],[Demand]],NA())</f>
        <v>#N/A</v>
      </c>
      <c r="Q1478" s="57">
        <f>IF(EnergyDemand__2_18[[#This Row],[School Day]]="N",EnergyDemand__2_18[[#This Row],[Demand]],NA())</f>
        <v>136971.755</v>
      </c>
      <c r="R1478" s="57" t="e">
        <f>IF(EnergyDemand__2_18[[#This Row],[Holiday]]="Y",EnergyDemand__2_18[[#This Row],[Demand]],NA())</f>
        <v>#N/A</v>
      </c>
      <c r="S1478" s="57">
        <f>IF(AND( EnergyDemand__2_18[[#This Row],[Holiday]]="N", EnergyDemand__2_18[[#This Row],[Day ]] &lt;&gt; "Saturday", EnergyDemand__2_18[[#This Row],[Day ]] &lt;&gt; "Sunday"),EnergyDemand__2_18[[#This Row],[Demand]],NA())</f>
        <v>136971.755</v>
      </c>
    </row>
    <row r="1479" spans="1:19" x14ac:dyDescent="0.3">
      <c r="A1479" s="3">
        <v>43482</v>
      </c>
      <c r="B1479" s="3" t="str">
        <f t="shared" si="23"/>
        <v>Q1-2019</v>
      </c>
      <c r="C1479" t="s">
        <v>2</v>
      </c>
      <c r="D1479">
        <v>3</v>
      </c>
      <c r="E1479" t="s">
        <v>3</v>
      </c>
      <c r="F1479">
        <v>2019</v>
      </c>
      <c r="G1479">
        <v>20.7</v>
      </c>
      <c r="H1479">
        <v>32.5</v>
      </c>
      <c r="I1479">
        <v>6</v>
      </c>
      <c r="J1479">
        <v>0</v>
      </c>
      <c r="K1479" t="s">
        <v>21</v>
      </c>
      <c r="L1479" t="s">
        <v>21</v>
      </c>
      <c r="M1479" s="2">
        <v>145211.49</v>
      </c>
      <c r="N1479" s="4">
        <v>175.35289299999999</v>
      </c>
      <c r="O1479" s="5">
        <f>EnergyDemand__2_18[[#This Row],[Demand]]*EnergyDemand__2_18[[#This Row],[RRP AUD$]]</f>
        <v>25463254.868340567</v>
      </c>
      <c r="P1479" s="57" t="e">
        <f>IF(EnergyDemand__2_18[[#This Row],[School Day]]="Y",EnergyDemand__2_18[[#This Row],[Demand]],NA())</f>
        <v>#N/A</v>
      </c>
      <c r="Q1479" s="57">
        <f>IF(EnergyDemand__2_18[[#This Row],[School Day]]="N",EnergyDemand__2_18[[#This Row],[Demand]],NA())</f>
        <v>145211.49</v>
      </c>
      <c r="R1479" s="57" t="e">
        <f>IF(EnergyDemand__2_18[[#This Row],[Holiday]]="Y",EnergyDemand__2_18[[#This Row],[Demand]],NA())</f>
        <v>#N/A</v>
      </c>
      <c r="S1479" s="57">
        <f>IF(AND( EnergyDemand__2_18[[#This Row],[Holiday]]="N", EnergyDemand__2_18[[#This Row],[Day ]] &lt;&gt; "Saturday", EnergyDemand__2_18[[#This Row],[Day ]] &lt;&gt; "Sunday"),EnergyDemand__2_18[[#This Row],[Demand]],NA())</f>
        <v>145211.49</v>
      </c>
    </row>
    <row r="1480" spans="1:19" x14ac:dyDescent="0.3">
      <c r="A1480" s="3">
        <v>43483</v>
      </c>
      <c r="B1480" s="3" t="str">
        <f t="shared" si="23"/>
        <v>Q1-2019</v>
      </c>
      <c r="C1480" t="s">
        <v>2</v>
      </c>
      <c r="D1480">
        <v>3</v>
      </c>
      <c r="E1480" t="s">
        <v>4</v>
      </c>
      <c r="F1480">
        <v>2019</v>
      </c>
      <c r="G1480">
        <v>22.3</v>
      </c>
      <c r="H1480">
        <v>28.7</v>
      </c>
      <c r="I1480">
        <v>2.6</v>
      </c>
      <c r="J1480">
        <v>0.2</v>
      </c>
      <c r="K1480" t="s">
        <v>21</v>
      </c>
      <c r="L1480" t="s">
        <v>21</v>
      </c>
      <c r="M1480" s="2">
        <v>134898.21</v>
      </c>
      <c r="N1480" s="4">
        <v>137.8500262</v>
      </c>
      <c r="O1480" s="5">
        <f>EnergyDemand__2_18[[#This Row],[Demand]]*EnergyDemand__2_18[[#This Row],[RRP AUD$]]</f>
        <v>18595721.782833099</v>
      </c>
      <c r="P1480" s="57" t="e">
        <f>IF(EnergyDemand__2_18[[#This Row],[School Day]]="Y",EnergyDemand__2_18[[#This Row],[Demand]],NA())</f>
        <v>#N/A</v>
      </c>
      <c r="Q1480" s="57">
        <f>IF(EnergyDemand__2_18[[#This Row],[School Day]]="N",EnergyDemand__2_18[[#This Row],[Demand]],NA())</f>
        <v>134898.21</v>
      </c>
      <c r="R1480" s="57" t="e">
        <f>IF(EnergyDemand__2_18[[#This Row],[Holiday]]="Y",EnergyDemand__2_18[[#This Row],[Demand]],NA())</f>
        <v>#N/A</v>
      </c>
      <c r="S1480" s="57">
        <f>IF(AND( EnergyDemand__2_18[[#This Row],[Holiday]]="N", EnergyDemand__2_18[[#This Row],[Day ]] &lt;&gt; "Saturday", EnergyDemand__2_18[[#This Row],[Day ]] &lt;&gt; "Sunday"),EnergyDemand__2_18[[#This Row],[Demand]],NA())</f>
        <v>134898.21</v>
      </c>
    </row>
    <row r="1481" spans="1:19" x14ac:dyDescent="0.3">
      <c r="A1481" s="3">
        <v>43484</v>
      </c>
      <c r="B1481" s="3" t="str">
        <f t="shared" si="23"/>
        <v>Q1-2019</v>
      </c>
      <c r="C1481" t="s">
        <v>2</v>
      </c>
      <c r="D1481">
        <v>3</v>
      </c>
      <c r="E1481" t="s">
        <v>5</v>
      </c>
      <c r="F1481">
        <v>2019</v>
      </c>
      <c r="G1481">
        <v>16.5</v>
      </c>
      <c r="H1481">
        <v>23.5</v>
      </c>
      <c r="I1481">
        <v>30.2</v>
      </c>
      <c r="J1481">
        <v>2</v>
      </c>
      <c r="K1481" t="s">
        <v>21</v>
      </c>
      <c r="L1481" t="s">
        <v>21</v>
      </c>
      <c r="M1481" s="2">
        <v>101692.45</v>
      </c>
      <c r="N1481" s="4">
        <v>80.786252489999995</v>
      </c>
      <c r="O1481" s="5">
        <f>EnergyDemand__2_18[[#This Row],[Demand]]*EnergyDemand__2_18[[#This Row],[RRP AUD$]]</f>
        <v>8215351.9420266999</v>
      </c>
      <c r="P1481" s="57" t="e">
        <f>IF(EnergyDemand__2_18[[#This Row],[School Day]]="Y",EnergyDemand__2_18[[#This Row],[Demand]],NA())</f>
        <v>#N/A</v>
      </c>
      <c r="Q1481" s="57">
        <f>IF(EnergyDemand__2_18[[#This Row],[School Day]]="N",EnergyDemand__2_18[[#This Row],[Demand]],NA())</f>
        <v>101692.45</v>
      </c>
      <c r="R1481" s="57" t="e">
        <f>IF(EnergyDemand__2_18[[#This Row],[Holiday]]="Y",EnergyDemand__2_18[[#This Row],[Demand]],NA())</f>
        <v>#N/A</v>
      </c>
      <c r="S14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82" spans="1:19" x14ac:dyDescent="0.3">
      <c r="A1482" s="3">
        <v>43485</v>
      </c>
      <c r="B1482" s="3" t="str">
        <f t="shared" si="23"/>
        <v>Q1-2019</v>
      </c>
      <c r="C1482" t="s">
        <v>2</v>
      </c>
      <c r="D1482">
        <v>3</v>
      </c>
      <c r="E1482" t="s">
        <v>6</v>
      </c>
      <c r="F1482">
        <v>2019</v>
      </c>
      <c r="G1482">
        <v>15.2</v>
      </c>
      <c r="H1482">
        <v>22.9</v>
      </c>
      <c r="I1482">
        <v>29.2</v>
      </c>
      <c r="J1482">
        <v>0</v>
      </c>
      <c r="K1482" t="s">
        <v>21</v>
      </c>
      <c r="L1482" t="s">
        <v>21</v>
      </c>
      <c r="M1482" s="2">
        <v>102283.13</v>
      </c>
      <c r="N1482" s="4">
        <v>86.607900729999997</v>
      </c>
      <c r="O1482" s="5">
        <f>EnergyDemand__2_18[[#This Row],[Demand]]*EnergyDemand__2_18[[#This Row],[RRP AUD$]]</f>
        <v>8858527.1693936847</v>
      </c>
      <c r="P1482" s="57" t="e">
        <f>IF(EnergyDemand__2_18[[#This Row],[School Day]]="Y",EnergyDemand__2_18[[#This Row],[Demand]],NA())</f>
        <v>#N/A</v>
      </c>
      <c r="Q1482" s="57">
        <f>IF(EnergyDemand__2_18[[#This Row],[School Day]]="N",EnergyDemand__2_18[[#This Row],[Demand]],NA())</f>
        <v>102283.13</v>
      </c>
      <c r="R1482" s="57" t="e">
        <f>IF(EnergyDemand__2_18[[#This Row],[Holiday]]="Y",EnergyDemand__2_18[[#This Row],[Demand]],NA())</f>
        <v>#N/A</v>
      </c>
      <c r="S14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83" spans="1:19" x14ac:dyDescent="0.3">
      <c r="A1483" s="3">
        <v>43486</v>
      </c>
      <c r="B1483" s="3" t="str">
        <f t="shared" si="23"/>
        <v>Q1-2019</v>
      </c>
      <c r="C1483" t="s">
        <v>2</v>
      </c>
      <c r="D1483">
        <v>4</v>
      </c>
      <c r="E1483" t="s">
        <v>7</v>
      </c>
      <c r="F1483">
        <v>2019</v>
      </c>
      <c r="G1483">
        <v>18.399999999999999</v>
      </c>
      <c r="H1483">
        <v>25.1</v>
      </c>
      <c r="I1483">
        <v>28.2</v>
      </c>
      <c r="J1483">
        <v>0</v>
      </c>
      <c r="K1483" t="s">
        <v>21</v>
      </c>
      <c r="L1483" t="s">
        <v>21</v>
      </c>
      <c r="M1483" s="2">
        <v>130517.97</v>
      </c>
      <c r="N1483" s="4">
        <v>176.68995000000001</v>
      </c>
      <c r="O1483" s="5">
        <f>EnergyDemand__2_18[[#This Row],[Demand]]*EnergyDemand__2_18[[#This Row],[RRP AUD$]]</f>
        <v>23061213.593401503</v>
      </c>
      <c r="P1483" s="57" t="e">
        <f>IF(EnergyDemand__2_18[[#This Row],[School Day]]="Y",EnergyDemand__2_18[[#This Row],[Demand]],NA())</f>
        <v>#N/A</v>
      </c>
      <c r="Q1483" s="57">
        <f>IF(EnergyDemand__2_18[[#This Row],[School Day]]="N",EnergyDemand__2_18[[#This Row],[Demand]],NA())</f>
        <v>130517.97</v>
      </c>
      <c r="R1483" s="57" t="e">
        <f>IF(EnergyDemand__2_18[[#This Row],[Holiday]]="Y",EnergyDemand__2_18[[#This Row],[Demand]],NA())</f>
        <v>#N/A</v>
      </c>
      <c r="S1483" s="57">
        <f>IF(AND( EnergyDemand__2_18[[#This Row],[Holiday]]="N", EnergyDemand__2_18[[#This Row],[Day ]] &lt;&gt; "Saturday", EnergyDemand__2_18[[#This Row],[Day ]] &lt;&gt; "Sunday"),EnergyDemand__2_18[[#This Row],[Demand]],NA())</f>
        <v>130517.97</v>
      </c>
    </row>
    <row r="1484" spans="1:19" x14ac:dyDescent="0.3">
      <c r="A1484" s="3">
        <v>43487</v>
      </c>
      <c r="B1484" s="3" t="str">
        <f t="shared" si="23"/>
        <v>Q1-2019</v>
      </c>
      <c r="C1484" t="s">
        <v>2</v>
      </c>
      <c r="D1484">
        <v>4</v>
      </c>
      <c r="E1484" t="s">
        <v>8</v>
      </c>
      <c r="F1484">
        <v>2019</v>
      </c>
      <c r="G1484">
        <v>19</v>
      </c>
      <c r="H1484">
        <v>26.8</v>
      </c>
      <c r="I1484">
        <v>29.3</v>
      </c>
      <c r="J1484">
        <v>0</v>
      </c>
      <c r="K1484" t="s">
        <v>21</v>
      </c>
      <c r="L1484" t="s">
        <v>21</v>
      </c>
      <c r="M1484" s="2">
        <v>141444.78</v>
      </c>
      <c r="N1484" s="4">
        <v>278.77774349999999</v>
      </c>
      <c r="O1484" s="5">
        <f>EnergyDemand__2_18[[#This Row],[Demand]]*EnergyDemand__2_18[[#This Row],[RRP AUD$]]</f>
        <v>39431656.598253928</v>
      </c>
      <c r="P1484" s="57" t="e">
        <f>IF(EnergyDemand__2_18[[#This Row],[School Day]]="Y",EnergyDemand__2_18[[#This Row],[Demand]],NA())</f>
        <v>#N/A</v>
      </c>
      <c r="Q1484" s="57">
        <f>IF(EnergyDemand__2_18[[#This Row],[School Day]]="N",EnergyDemand__2_18[[#This Row],[Demand]],NA())</f>
        <v>141444.78</v>
      </c>
      <c r="R1484" s="57" t="e">
        <f>IF(EnergyDemand__2_18[[#This Row],[Holiday]]="Y",EnergyDemand__2_18[[#This Row],[Demand]],NA())</f>
        <v>#N/A</v>
      </c>
      <c r="S1484" s="57">
        <f>IF(AND( EnergyDemand__2_18[[#This Row],[Holiday]]="N", EnergyDemand__2_18[[#This Row],[Day ]] &lt;&gt; "Saturday", EnergyDemand__2_18[[#This Row],[Day ]] &lt;&gt; "Sunday"),EnergyDemand__2_18[[#This Row],[Demand]],NA())</f>
        <v>141444.78</v>
      </c>
    </row>
    <row r="1485" spans="1:19" x14ac:dyDescent="0.3">
      <c r="A1485" s="3">
        <v>43488</v>
      </c>
      <c r="B1485" s="3" t="str">
        <f t="shared" si="23"/>
        <v>Q1-2019</v>
      </c>
      <c r="C1485" t="s">
        <v>2</v>
      </c>
      <c r="D1485">
        <v>4</v>
      </c>
      <c r="E1485" t="s">
        <v>9</v>
      </c>
      <c r="F1485">
        <v>2019</v>
      </c>
      <c r="G1485">
        <v>18.7</v>
      </c>
      <c r="H1485">
        <v>23.9</v>
      </c>
      <c r="I1485">
        <v>27.4</v>
      </c>
      <c r="J1485">
        <v>0</v>
      </c>
      <c r="K1485" t="s">
        <v>21</v>
      </c>
      <c r="L1485" t="s">
        <v>21</v>
      </c>
      <c r="M1485" s="2">
        <v>125501.15</v>
      </c>
      <c r="N1485" s="4">
        <v>154.47314489999999</v>
      </c>
      <c r="O1485" s="5">
        <f>EnergyDemand__2_18[[#This Row],[Demand]]*EnergyDemand__2_18[[#This Row],[RRP AUD$]]</f>
        <v>19386557.329066634</v>
      </c>
      <c r="P1485" s="57" t="e">
        <f>IF(EnergyDemand__2_18[[#This Row],[School Day]]="Y",EnergyDemand__2_18[[#This Row],[Demand]],NA())</f>
        <v>#N/A</v>
      </c>
      <c r="Q1485" s="57">
        <f>IF(EnergyDemand__2_18[[#This Row],[School Day]]="N",EnergyDemand__2_18[[#This Row],[Demand]],NA())</f>
        <v>125501.15</v>
      </c>
      <c r="R1485" s="57" t="e">
        <f>IF(EnergyDemand__2_18[[#This Row],[Holiday]]="Y",EnergyDemand__2_18[[#This Row],[Demand]],NA())</f>
        <v>#N/A</v>
      </c>
      <c r="S1485" s="57">
        <f>IF(AND( EnergyDemand__2_18[[#This Row],[Holiday]]="N", EnergyDemand__2_18[[#This Row],[Day ]] &lt;&gt; "Saturday", EnergyDemand__2_18[[#This Row],[Day ]] &lt;&gt; "Sunday"),EnergyDemand__2_18[[#This Row],[Demand]],NA())</f>
        <v>125501.15</v>
      </c>
    </row>
    <row r="1486" spans="1:19" x14ac:dyDescent="0.3">
      <c r="A1486" s="3">
        <v>43489</v>
      </c>
      <c r="B1486" s="3" t="str">
        <f t="shared" si="23"/>
        <v>Q1-2019</v>
      </c>
      <c r="C1486" t="s">
        <v>2</v>
      </c>
      <c r="D1486">
        <v>4</v>
      </c>
      <c r="E1486" t="s">
        <v>3</v>
      </c>
      <c r="F1486">
        <v>2019</v>
      </c>
      <c r="G1486">
        <v>17.3</v>
      </c>
      <c r="H1486">
        <v>40.799999999999997</v>
      </c>
      <c r="I1486">
        <v>30</v>
      </c>
      <c r="J1486">
        <v>0</v>
      </c>
      <c r="K1486" t="s">
        <v>21</v>
      </c>
      <c r="L1486" t="s">
        <v>21</v>
      </c>
      <c r="M1486" s="2">
        <v>155891.345</v>
      </c>
      <c r="N1486" s="4">
        <v>4549.6451049999996</v>
      </c>
      <c r="O1486" s="5">
        <f>EnergyDemand__2_18[[#This Row],[Demand]]*EnergyDemand__2_18[[#This Row],[RRP AUD$]]</f>
        <v>709250294.69111621</v>
      </c>
      <c r="P1486" s="57" t="e">
        <f>IF(EnergyDemand__2_18[[#This Row],[School Day]]="Y",EnergyDemand__2_18[[#This Row],[Demand]],NA())</f>
        <v>#N/A</v>
      </c>
      <c r="Q1486" s="57">
        <f>IF(EnergyDemand__2_18[[#This Row],[School Day]]="N",EnergyDemand__2_18[[#This Row],[Demand]],NA())</f>
        <v>155891.345</v>
      </c>
      <c r="R1486" s="57" t="e">
        <f>IF(EnergyDemand__2_18[[#This Row],[Holiday]]="Y",EnergyDemand__2_18[[#This Row],[Demand]],NA())</f>
        <v>#N/A</v>
      </c>
      <c r="S1486" s="57">
        <f>IF(AND( EnergyDemand__2_18[[#This Row],[Holiday]]="N", EnergyDemand__2_18[[#This Row],[Day ]] &lt;&gt; "Saturday", EnergyDemand__2_18[[#This Row],[Day ]] &lt;&gt; "Sunday"),EnergyDemand__2_18[[#This Row],[Demand]],NA())</f>
        <v>155891.345</v>
      </c>
    </row>
    <row r="1487" spans="1:19" x14ac:dyDescent="0.3">
      <c r="A1487" s="3">
        <v>43490</v>
      </c>
      <c r="B1487" s="3" t="str">
        <f t="shared" si="23"/>
        <v>Q1-2019</v>
      </c>
      <c r="C1487" t="s">
        <v>2</v>
      </c>
      <c r="D1487">
        <v>4</v>
      </c>
      <c r="E1487" t="s">
        <v>4</v>
      </c>
      <c r="F1487">
        <v>2019</v>
      </c>
      <c r="G1487">
        <v>21.1</v>
      </c>
      <c r="H1487">
        <v>42.8</v>
      </c>
      <c r="I1487">
        <v>25.3</v>
      </c>
      <c r="J1487">
        <v>0</v>
      </c>
      <c r="K1487" t="s">
        <v>21</v>
      </c>
      <c r="L1487" t="s">
        <v>21</v>
      </c>
      <c r="M1487" s="2">
        <v>168894.845</v>
      </c>
      <c r="N1487" s="4">
        <v>906.43723230000001</v>
      </c>
      <c r="O1487" s="5">
        <f>EnergyDemand__2_18[[#This Row],[Demand]]*EnergyDemand__2_18[[#This Row],[RRP AUD$]]</f>
        <v>153092575.8515375</v>
      </c>
      <c r="P1487" s="57" t="e">
        <f>IF(EnergyDemand__2_18[[#This Row],[School Day]]="Y",EnergyDemand__2_18[[#This Row],[Demand]],NA())</f>
        <v>#N/A</v>
      </c>
      <c r="Q1487" s="57">
        <f>IF(EnergyDemand__2_18[[#This Row],[School Day]]="N",EnergyDemand__2_18[[#This Row],[Demand]],NA())</f>
        <v>168894.845</v>
      </c>
      <c r="R1487" s="57" t="e">
        <f>IF(EnergyDemand__2_18[[#This Row],[Holiday]]="Y",EnergyDemand__2_18[[#This Row],[Demand]],NA())</f>
        <v>#N/A</v>
      </c>
      <c r="S1487" s="57">
        <f>IF(AND( EnergyDemand__2_18[[#This Row],[Holiday]]="N", EnergyDemand__2_18[[#This Row],[Day ]] &lt;&gt; "Saturday", EnergyDemand__2_18[[#This Row],[Day ]] &lt;&gt; "Sunday"),EnergyDemand__2_18[[#This Row],[Demand]],NA())</f>
        <v>168894.845</v>
      </c>
    </row>
    <row r="1488" spans="1:19" x14ac:dyDescent="0.3">
      <c r="A1488" s="3">
        <v>43491</v>
      </c>
      <c r="B1488" s="3" t="str">
        <f t="shared" si="23"/>
        <v>Q1-2019</v>
      </c>
      <c r="C1488" t="s">
        <v>2</v>
      </c>
      <c r="D1488">
        <v>4</v>
      </c>
      <c r="E1488" t="s">
        <v>5</v>
      </c>
      <c r="F1488">
        <v>2019</v>
      </c>
      <c r="G1488">
        <v>19.899999999999999</v>
      </c>
      <c r="H1488">
        <v>26.1</v>
      </c>
      <c r="I1488">
        <v>27.7</v>
      </c>
      <c r="J1488">
        <v>0</v>
      </c>
      <c r="K1488" t="s">
        <v>21</v>
      </c>
      <c r="L1488" t="s">
        <v>22</v>
      </c>
      <c r="M1488" s="2">
        <v>114818.66499999999</v>
      </c>
      <c r="N1488" s="4">
        <v>163.73362520000001</v>
      </c>
      <c r="O1488" s="5">
        <f>EnergyDemand__2_18[[#This Row],[Demand]]*EnergyDemand__2_18[[#This Row],[RRP AUD$]]</f>
        <v>18799676.261074357</v>
      </c>
      <c r="P1488" s="57" t="e">
        <f>IF(EnergyDemand__2_18[[#This Row],[School Day]]="Y",EnergyDemand__2_18[[#This Row],[Demand]],NA())</f>
        <v>#N/A</v>
      </c>
      <c r="Q1488" s="57">
        <f>IF(EnergyDemand__2_18[[#This Row],[School Day]]="N",EnergyDemand__2_18[[#This Row],[Demand]],NA())</f>
        <v>114818.66499999999</v>
      </c>
      <c r="R1488" s="57">
        <f>IF(EnergyDemand__2_18[[#This Row],[Holiday]]="Y",EnergyDemand__2_18[[#This Row],[Demand]],NA())</f>
        <v>114818.66499999999</v>
      </c>
      <c r="S14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89" spans="1:19" x14ac:dyDescent="0.3">
      <c r="A1489" s="3">
        <v>43492</v>
      </c>
      <c r="B1489" s="3" t="str">
        <f t="shared" si="23"/>
        <v>Q1-2019</v>
      </c>
      <c r="C1489" t="s">
        <v>2</v>
      </c>
      <c r="D1489">
        <v>4</v>
      </c>
      <c r="E1489" t="s">
        <v>6</v>
      </c>
      <c r="F1489">
        <v>2019</v>
      </c>
      <c r="G1489">
        <v>18.399999999999999</v>
      </c>
      <c r="H1489">
        <v>27.8</v>
      </c>
      <c r="I1489">
        <v>21.1</v>
      </c>
      <c r="J1489">
        <v>0</v>
      </c>
      <c r="K1489" t="s">
        <v>21</v>
      </c>
      <c r="L1489" t="s">
        <v>21</v>
      </c>
      <c r="M1489" s="2">
        <v>99801.574999999997</v>
      </c>
      <c r="N1489" s="4">
        <v>86.396224309999994</v>
      </c>
      <c r="O1489" s="5">
        <f>EnergyDemand__2_18[[#This Row],[Demand]]*EnergyDemand__2_18[[#This Row],[RRP AUD$]]</f>
        <v>8622479.2601912878</v>
      </c>
      <c r="P1489" s="57" t="e">
        <f>IF(EnergyDemand__2_18[[#This Row],[School Day]]="Y",EnergyDemand__2_18[[#This Row],[Demand]],NA())</f>
        <v>#N/A</v>
      </c>
      <c r="Q1489" s="57">
        <f>IF(EnergyDemand__2_18[[#This Row],[School Day]]="N",EnergyDemand__2_18[[#This Row],[Demand]],NA())</f>
        <v>99801.574999999997</v>
      </c>
      <c r="R1489" s="57" t="e">
        <f>IF(EnergyDemand__2_18[[#This Row],[Holiday]]="Y",EnergyDemand__2_18[[#This Row],[Demand]],NA())</f>
        <v>#N/A</v>
      </c>
      <c r="S14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90" spans="1:19" x14ac:dyDescent="0.3">
      <c r="A1490" s="3">
        <v>43493</v>
      </c>
      <c r="B1490" s="3" t="str">
        <f t="shared" si="23"/>
        <v>Q1-2019</v>
      </c>
      <c r="C1490" t="s">
        <v>2</v>
      </c>
      <c r="D1490">
        <v>5</v>
      </c>
      <c r="E1490" t="s">
        <v>7</v>
      </c>
      <c r="F1490">
        <v>2019</v>
      </c>
      <c r="G1490">
        <v>15.5</v>
      </c>
      <c r="H1490">
        <v>34.5</v>
      </c>
      <c r="I1490">
        <v>29.4</v>
      </c>
      <c r="J1490">
        <v>0</v>
      </c>
      <c r="K1490" t="s">
        <v>21</v>
      </c>
      <c r="L1490" t="s">
        <v>22</v>
      </c>
      <c r="M1490" s="2">
        <v>112374.63</v>
      </c>
      <c r="N1490" s="4">
        <v>150.94848010000001</v>
      </c>
      <c r="O1490" s="5">
        <f>EnergyDemand__2_18[[#This Row],[Demand]]*EnergyDemand__2_18[[#This Row],[RRP AUD$]]</f>
        <v>16962779.600299865</v>
      </c>
      <c r="P1490" s="57" t="e">
        <f>IF(EnergyDemand__2_18[[#This Row],[School Day]]="Y",EnergyDemand__2_18[[#This Row],[Demand]],NA())</f>
        <v>#N/A</v>
      </c>
      <c r="Q1490" s="57">
        <f>IF(EnergyDemand__2_18[[#This Row],[School Day]]="N",EnergyDemand__2_18[[#This Row],[Demand]],NA())</f>
        <v>112374.63</v>
      </c>
      <c r="R1490" s="57">
        <f>IF(EnergyDemand__2_18[[#This Row],[Holiday]]="Y",EnergyDemand__2_18[[#This Row],[Demand]],NA())</f>
        <v>112374.63</v>
      </c>
      <c r="S14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91" spans="1:19" x14ac:dyDescent="0.3">
      <c r="A1491" s="3">
        <v>43494</v>
      </c>
      <c r="B1491" s="3" t="str">
        <f t="shared" si="23"/>
        <v>Q1-2019</v>
      </c>
      <c r="C1491" t="s">
        <v>2</v>
      </c>
      <c r="D1491">
        <v>5</v>
      </c>
      <c r="E1491" t="s">
        <v>8</v>
      </c>
      <c r="F1491">
        <v>2019</v>
      </c>
      <c r="G1491">
        <v>17.5</v>
      </c>
      <c r="H1491">
        <v>36.799999999999997</v>
      </c>
      <c r="I1491">
        <v>27.7</v>
      </c>
      <c r="J1491">
        <v>0</v>
      </c>
      <c r="K1491" t="s">
        <v>21</v>
      </c>
      <c r="L1491" t="s">
        <v>21</v>
      </c>
      <c r="M1491" s="2">
        <v>138455.45499999999</v>
      </c>
      <c r="N1491" s="4">
        <v>183.4002093</v>
      </c>
      <c r="O1491" s="5">
        <f>EnergyDemand__2_18[[#This Row],[Demand]]*EnergyDemand__2_18[[#This Row],[RRP AUD$]]</f>
        <v>25392759.42572673</v>
      </c>
      <c r="P1491" s="57" t="e">
        <f>IF(EnergyDemand__2_18[[#This Row],[School Day]]="Y",EnergyDemand__2_18[[#This Row],[Demand]],NA())</f>
        <v>#N/A</v>
      </c>
      <c r="Q1491" s="57">
        <f>IF(EnergyDemand__2_18[[#This Row],[School Day]]="N",EnergyDemand__2_18[[#This Row],[Demand]],NA())</f>
        <v>138455.45499999999</v>
      </c>
      <c r="R1491" s="57" t="e">
        <f>IF(EnergyDemand__2_18[[#This Row],[Holiday]]="Y",EnergyDemand__2_18[[#This Row],[Demand]],NA())</f>
        <v>#N/A</v>
      </c>
      <c r="S1491" s="57">
        <f>IF(AND( EnergyDemand__2_18[[#This Row],[Holiday]]="N", EnergyDemand__2_18[[#This Row],[Day ]] &lt;&gt; "Saturday", EnergyDemand__2_18[[#This Row],[Day ]] &lt;&gt; "Sunday"),EnergyDemand__2_18[[#This Row],[Demand]],NA())</f>
        <v>138455.45499999999</v>
      </c>
    </row>
    <row r="1492" spans="1:19" x14ac:dyDescent="0.3">
      <c r="A1492" s="3">
        <v>43495</v>
      </c>
      <c r="B1492" s="3" t="str">
        <f t="shared" si="23"/>
        <v>Q1-2019</v>
      </c>
      <c r="C1492" t="s">
        <v>2</v>
      </c>
      <c r="D1492">
        <v>5</v>
      </c>
      <c r="E1492" t="s">
        <v>9</v>
      </c>
      <c r="F1492">
        <v>2019</v>
      </c>
      <c r="G1492">
        <v>18</v>
      </c>
      <c r="H1492">
        <v>38.1</v>
      </c>
      <c r="I1492">
        <v>19.899999999999999</v>
      </c>
      <c r="J1492">
        <v>0</v>
      </c>
      <c r="K1492" t="s">
        <v>21</v>
      </c>
      <c r="L1492" t="s">
        <v>21</v>
      </c>
      <c r="M1492" s="2">
        <v>142113.375</v>
      </c>
      <c r="N1492" s="4">
        <v>188.74241950000001</v>
      </c>
      <c r="O1492" s="5">
        <f>EnergyDemand__2_18[[#This Row],[Demand]]*EnergyDemand__2_18[[#This Row],[RRP AUD$]]</f>
        <v>26822822.240810815</v>
      </c>
      <c r="P1492" s="57" t="e">
        <f>IF(EnergyDemand__2_18[[#This Row],[School Day]]="Y",EnergyDemand__2_18[[#This Row],[Demand]],NA())</f>
        <v>#N/A</v>
      </c>
      <c r="Q1492" s="57">
        <f>IF(EnergyDemand__2_18[[#This Row],[School Day]]="N",EnergyDemand__2_18[[#This Row],[Demand]],NA())</f>
        <v>142113.375</v>
      </c>
      <c r="R1492" s="57" t="e">
        <f>IF(EnergyDemand__2_18[[#This Row],[Holiday]]="Y",EnergyDemand__2_18[[#This Row],[Demand]],NA())</f>
        <v>#N/A</v>
      </c>
      <c r="S1492" s="57">
        <f>IF(AND( EnergyDemand__2_18[[#This Row],[Holiday]]="N", EnergyDemand__2_18[[#This Row],[Day ]] &lt;&gt; "Saturday", EnergyDemand__2_18[[#This Row],[Day ]] &lt;&gt; "Sunday"),EnergyDemand__2_18[[#This Row],[Demand]],NA())</f>
        <v>142113.375</v>
      </c>
    </row>
    <row r="1493" spans="1:19" x14ac:dyDescent="0.3">
      <c r="A1493" s="3">
        <v>43496</v>
      </c>
      <c r="B1493" s="3" t="str">
        <f t="shared" si="23"/>
        <v>Q1-2019</v>
      </c>
      <c r="C1493" t="s">
        <v>2</v>
      </c>
      <c r="D1493">
        <v>5</v>
      </c>
      <c r="E1493" t="s">
        <v>3</v>
      </c>
      <c r="F1493">
        <v>2019</v>
      </c>
      <c r="G1493">
        <v>17.2</v>
      </c>
      <c r="H1493">
        <v>21.5</v>
      </c>
      <c r="I1493">
        <v>27.8</v>
      </c>
      <c r="J1493">
        <v>6.6</v>
      </c>
      <c r="K1493" t="s">
        <v>22</v>
      </c>
      <c r="L1493" t="s">
        <v>21</v>
      </c>
      <c r="M1493" s="2">
        <v>110277.21</v>
      </c>
      <c r="N1493" s="4">
        <v>107.5212334</v>
      </c>
      <c r="O1493" s="5">
        <f>EnergyDemand__2_18[[#This Row],[Demand]]*EnergyDemand__2_18[[#This Row],[RRP AUD$]]</f>
        <v>11857141.635110814</v>
      </c>
      <c r="P1493" s="57">
        <f>IF(EnergyDemand__2_18[[#This Row],[School Day]]="Y",EnergyDemand__2_18[[#This Row],[Demand]],NA())</f>
        <v>110277.21</v>
      </c>
      <c r="Q1493" s="57" t="e">
        <f>IF(EnergyDemand__2_18[[#This Row],[School Day]]="N",EnergyDemand__2_18[[#This Row],[Demand]],NA())</f>
        <v>#N/A</v>
      </c>
      <c r="R1493" s="57" t="e">
        <f>IF(EnergyDemand__2_18[[#This Row],[Holiday]]="Y",EnergyDemand__2_18[[#This Row],[Demand]],NA())</f>
        <v>#N/A</v>
      </c>
      <c r="S1493" s="57">
        <f>IF(AND( EnergyDemand__2_18[[#This Row],[Holiday]]="N", EnergyDemand__2_18[[#This Row],[Day ]] &lt;&gt; "Saturday", EnergyDemand__2_18[[#This Row],[Day ]] &lt;&gt; "Sunday"),EnergyDemand__2_18[[#This Row],[Demand]],NA())</f>
        <v>110277.21</v>
      </c>
    </row>
    <row r="1494" spans="1:19" x14ac:dyDescent="0.3">
      <c r="A1494" s="3">
        <v>43497</v>
      </c>
      <c r="B1494" s="3" t="str">
        <f t="shared" si="23"/>
        <v>Q1-2019</v>
      </c>
      <c r="C1494" t="s">
        <v>10</v>
      </c>
      <c r="D1494">
        <v>5</v>
      </c>
      <c r="E1494" t="s">
        <v>4</v>
      </c>
      <c r="F1494">
        <v>2019</v>
      </c>
      <c r="G1494">
        <v>12.6</v>
      </c>
      <c r="H1494">
        <v>24.2</v>
      </c>
      <c r="I1494">
        <v>28.8</v>
      </c>
      <c r="J1494">
        <v>0</v>
      </c>
      <c r="K1494" t="s">
        <v>22</v>
      </c>
      <c r="L1494" t="s">
        <v>21</v>
      </c>
      <c r="M1494" s="2">
        <v>104422.79</v>
      </c>
      <c r="N1494" s="4">
        <v>117.68273910000001</v>
      </c>
      <c r="O1494" s="5">
        <f>EnergyDemand__2_18[[#This Row],[Demand]]*EnergyDemand__2_18[[#This Row],[RRP AUD$]]</f>
        <v>12288759.951664088</v>
      </c>
      <c r="P1494" s="57">
        <f>IF(EnergyDemand__2_18[[#This Row],[School Day]]="Y",EnergyDemand__2_18[[#This Row],[Demand]],NA())</f>
        <v>104422.79</v>
      </c>
      <c r="Q1494" s="57" t="e">
        <f>IF(EnergyDemand__2_18[[#This Row],[School Day]]="N",EnergyDemand__2_18[[#This Row],[Demand]],NA())</f>
        <v>#N/A</v>
      </c>
      <c r="R1494" s="57" t="e">
        <f>IF(EnergyDemand__2_18[[#This Row],[Holiday]]="Y",EnergyDemand__2_18[[#This Row],[Demand]],NA())</f>
        <v>#N/A</v>
      </c>
      <c r="S1494" s="57">
        <f>IF(AND( EnergyDemand__2_18[[#This Row],[Holiday]]="N", EnergyDemand__2_18[[#This Row],[Day ]] &lt;&gt; "Saturday", EnergyDemand__2_18[[#This Row],[Day ]] &lt;&gt; "Sunday"),EnergyDemand__2_18[[#This Row],[Demand]],NA())</f>
        <v>104422.79</v>
      </c>
    </row>
    <row r="1495" spans="1:19" x14ac:dyDescent="0.3">
      <c r="A1495" s="3">
        <v>43498</v>
      </c>
      <c r="B1495" s="3" t="str">
        <f t="shared" si="23"/>
        <v>Q1-2019</v>
      </c>
      <c r="C1495" t="s">
        <v>10</v>
      </c>
      <c r="D1495">
        <v>5</v>
      </c>
      <c r="E1495" t="s">
        <v>5</v>
      </c>
      <c r="F1495">
        <v>2019</v>
      </c>
      <c r="G1495">
        <v>15</v>
      </c>
      <c r="H1495">
        <v>34.4</v>
      </c>
      <c r="I1495">
        <v>27.5</v>
      </c>
      <c r="J1495">
        <v>0</v>
      </c>
      <c r="K1495" t="s">
        <v>22</v>
      </c>
      <c r="L1495" t="s">
        <v>21</v>
      </c>
      <c r="M1495" s="2">
        <v>124749.065</v>
      </c>
      <c r="N1495" s="4">
        <v>240.9545239</v>
      </c>
      <c r="O1495" s="5">
        <f>EnergyDemand__2_18[[#This Row],[Demand]]*EnergyDemand__2_18[[#This Row],[RRP AUD$]]</f>
        <v>30058851.564045154</v>
      </c>
      <c r="P1495" s="57">
        <f>IF(EnergyDemand__2_18[[#This Row],[School Day]]="Y",EnergyDemand__2_18[[#This Row],[Demand]],NA())</f>
        <v>124749.065</v>
      </c>
      <c r="Q1495" s="57" t="e">
        <f>IF(EnergyDemand__2_18[[#This Row],[School Day]]="N",EnergyDemand__2_18[[#This Row],[Demand]],NA())</f>
        <v>#N/A</v>
      </c>
      <c r="R1495" s="57" t="e">
        <f>IF(EnergyDemand__2_18[[#This Row],[Holiday]]="Y",EnergyDemand__2_18[[#This Row],[Demand]],NA())</f>
        <v>#N/A</v>
      </c>
      <c r="S14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96" spans="1:19" x14ac:dyDescent="0.3">
      <c r="A1496" s="3">
        <v>43499</v>
      </c>
      <c r="B1496" s="3" t="str">
        <f t="shared" si="23"/>
        <v>Q1-2019</v>
      </c>
      <c r="C1496" t="s">
        <v>10</v>
      </c>
      <c r="D1496">
        <v>5</v>
      </c>
      <c r="E1496" t="s">
        <v>6</v>
      </c>
      <c r="F1496">
        <v>2019</v>
      </c>
      <c r="G1496">
        <v>19.100000000000001</v>
      </c>
      <c r="H1496">
        <v>38.200000000000003</v>
      </c>
      <c r="I1496">
        <v>26.1</v>
      </c>
      <c r="J1496">
        <v>0</v>
      </c>
      <c r="K1496" t="s">
        <v>22</v>
      </c>
      <c r="L1496" t="s">
        <v>21</v>
      </c>
      <c r="M1496" s="2">
        <v>133287.58499999999</v>
      </c>
      <c r="N1496" s="4">
        <v>186.91763220000001</v>
      </c>
      <c r="O1496" s="5">
        <f>EnergyDemand__2_18[[#This Row],[Demand]]*EnergyDemand__2_18[[#This Row],[RRP AUD$]]</f>
        <v>24913799.789856236</v>
      </c>
      <c r="P1496" s="57">
        <f>IF(EnergyDemand__2_18[[#This Row],[School Day]]="Y",EnergyDemand__2_18[[#This Row],[Demand]],NA())</f>
        <v>133287.58499999999</v>
      </c>
      <c r="Q1496" s="57" t="e">
        <f>IF(EnergyDemand__2_18[[#This Row],[School Day]]="N",EnergyDemand__2_18[[#This Row],[Demand]],NA())</f>
        <v>#N/A</v>
      </c>
      <c r="R1496" s="57" t="e">
        <f>IF(EnergyDemand__2_18[[#This Row],[Holiday]]="Y",EnergyDemand__2_18[[#This Row],[Demand]],NA())</f>
        <v>#N/A</v>
      </c>
      <c r="S14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497" spans="1:19" x14ac:dyDescent="0.3">
      <c r="A1497" s="3">
        <v>43500</v>
      </c>
      <c r="B1497" s="3" t="str">
        <f t="shared" si="23"/>
        <v>Q1-2019</v>
      </c>
      <c r="C1497" t="s">
        <v>10</v>
      </c>
      <c r="D1497">
        <v>6</v>
      </c>
      <c r="E1497" t="s">
        <v>7</v>
      </c>
      <c r="F1497">
        <v>2019</v>
      </c>
      <c r="G1497">
        <v>20</v>
      </c>
      <c r="H1497">
        <v>22.7</v>
      </c>
      <c r="I1497">
        <v>9.3000000000000007</v>
      </c>
      <c r="J1497">
        <v>0</v>
      </c>
      <c r="K1497" t="s">
        <v>22</v>
      </c>
      <c r="L1497" t="s">
        <v>21</v>
      </c>
      <c r="M1497" s="2">
        <v>119168.96000000001</v>
      </c>
      <c r="N1497" s="4">
        <v>110.1512267</v>
      </c>
      <c r="O1497" s="5">
        <f>EnergyDemand__2_18[[#This Row],[Demand]]*EnergyDemand__2_18[[#This Row],[RRP AUD$]]</f>
        <v>13126607.128563233</v>
      </c>
      <c r="P1497" s="57">
        <f>IF(EnergyDemand__2_18[[#This Row],[School Day]]="Y",EnergyDemand__2_18[[#This Row],[Demand]],NA())</f>
        <v>119168.96000000001</v>
      </c>
      <c r="Q1497" s="57" t="e">
        <f>IF(EnergyDemand__2_18[[#This Row],[School Day]]="N",EnergyDemand__2_18[[#This Row],[Demand]],NA())</f>
        <v>#N/A</v>
      </c>
      <c r="R1497" s="57" t="e">
        <f>IF(EnergyDemand__2_18[[#This Row],[Holiday]]="Y",EnergyDemand__2_18[[#This Row],[Demand]],NA())</f>
        <v>#N/A</v>
      </c>
      <c r="S1497" s="57">
        <f>IF(AND( EnergyDemand__2_18[[#This Row],[Holiday]]="N", EnergyDemand__2_18[[#This Row],[Day ]] &lt;&gt; "Saturday", EnergyDemand__2_18[[#This Row],[Day ]] &lt;&gt; "Sunday"),EnergyDemand__2_18[[#This Row],[Demand]],NA())</f>
        <v>119168.96000000001</v>
      </c>
    </row>
    <row r="1498" spans="1:19" x14ac:dyDescent="0.3">
      <c r="A1498" s="3">
        <v>43501</v>
      </c>
      <c r="B1498" s="3" t="str">
        <f t="shared" si="23"/>
        <v>Q1-2019</v>
      </c>
      <c r="C1498" t="s">
        <v>10</v>
      </c>
      <c r="D1498">
        <v>6</v>
      </c>
      <c r="E1498" t="s">
        <v>8</v>
      </c>
      <c r="F1498">
        <v>2019</v>
      </c>
      <c r="G1498">
        <v>17.7</v>
      </c>
      <c r="H1498">
        <v>26.9</v>
      </c>
      <c r="I1498">
        <v>14.6</v>
      </c>
      <c r="J1498">
        <v>0</v>
      </c>
      <c r="K1498" t="s">
        <v>22</v>
      </c>
      <c r="L1498" t="s">
        <v>21</v>
      </c>
      <c r="M1498" s="2">
        <v>119702.045</v>
      </c>
      <c r="N1498" s="4">
        <v>92.701339529999998</v>
      </c>
      <c r="O1498" s="5">
        <f>EnergyDemand__2_18[[#This Row],[Demand]]*EnergyDemand__2_18[[#This Row],[RRP AUD$]]</f>
        <v>11096539.915980339</v>
      </c>
      <c r="P1498" s="57">
        <f>IF(EnergyDemand__2_18[[#This Row],[School Day]]="Y",EnergyDemand__2_18[[#This Row],[Demand]],NA())</f>
        <v>119702.045</v>
      </c>
      <c r="Q1498" s="57" t="e">
        <f>IF(EnergyDemand__2_18[[#This Row],[School Day]]="N",EnergyDemand__2_18[[#This Row],[Demand]],NA())</f>
        <v>#N/A</v>
      </c>
      <c r="R1498" s="57" t="e">
        <f>IF(EnergyDemand__2_18[[#This Row],[Holiday]]="Y",EnergyDemand__2_18[[#This Row],[Demand]],NA())</f>
        <v>#N/A</v>
      </c>
      <c r="S1498" s="57">
        <f>IF(AND( EnergyDemand__2_18[[#This Row],[Holiday]]="N", EnergyDemand__2_18[[#This Row],[Day ]] &lt;&gt; "Saturday", EnergyDemand__2_18[[#This Row],[Day ]] &lt;&gt; "Sunday"),EnergyDemand__2_18[[#This Row],[Demand]],NA())</f>
        <v>119702.045</v>
      </c>
    </row>
    <row r="1499" spans="1:19" x14ac:dyDescent="0.3">
      <c r="A1499" s="3">
        <v>43502</v>
      </c>
      <c r="B1499" s="3" t="str">
        <f t="shared" si="23"/>
        <v>Q1-2019</v>
      </c>
      <c r="C1499" t="s">
        <v>10</v>
      </c>
      <c r="D1499">
        <v>6</v>
      </c>
      <c r="E1499" t="s">
        <v>9</v>
      </c>
      <c r="F1499">
        <v>2019</v>
      </c>
      <c r="G1499">
        <v>18.5</v>
      </c>
      <c r="H1499">
        <v>34.700000000000003</v>
      </c>
      <c r="I1499">
        <v>22.8</v>
      </c>
      <c r="J1499">
        <v>0</v>
      </c>
      <c r="K1499" t="s">
        <v>22</v>
      </c>
      <c r="L1499" t="s">
        <v>21</v>
      </c>
      <c r="M1499" s="2">
        <v>140497.815</v>
      </c>
      <c r="N1499" s="4">
        <v>143.45505610000001</v>
      </c>
      <c r="O1499" s="5">
        <f>EnergyDemand__2_18[[#This Row],[Demand]]*EnergyDemand__2_18[[#This Row],[RRP AUD$]]</f>
        <v>20155121.932752423</v>
      </c>
      <c r="P1499" s="57">
        <f>IF(EnergyDemand__2_18[[#This Row],[School Day]]="Y",EnergyDemand__2_18[[#This Row],[Demand]],NA())</f>
        <v>140497.815</v>
      </c>
      <c r="Q1499" s="57" t="e">
        <f>IF(EnergyDemand__2_18[[#This Row],[School Day]]="N",EnergyDemand__2_18[[#This Row],[Demand]],NA())</f>
        <v>#N/A</v>
      </c>
      <c r="R1499" s="57" t="e">
        <f>IF(EnergyDemand__2_18[[#This Row],[Holiday]]="Y",EnergyDemand__2_18[[#This Row],[Demand]],NA())</f>
        <v>#N/A</v>
      </c>
      <c r="S1499" s="57">
        <f>IF(AND( EnergyDemand__2_18[[#This Row],[Holiday]]="N", EnergyDemand__2_18[[#This Row],[Day ]] &lt;&gt; "Saturday", EnergyDemand__2_18[[#This Row],[Day ]] &lt;&gt; "Sunday"),EnergyDemand__2_18[[#This Row],[Demand]],NA())</f>
        <v>140497.815</v>
      </c>
    </row>
    <row r="1500" spans="1:19" x14ac:dyDescent="0.3">
      <c r="A1500" s="3">
        <v>43503</v>
      </c>
      <c r="B1500" s="3" t="str">
        <f t="shared" si="23"/>
        <v>Q1-2019</v>
      </c>
      <c r="C1500" t="s">
        <v>10</v>
      </c>
      <c r="D1500">
        <v>6</v>
      </c>
      <c r="E1500" t="s">
        <v>3</v>
      </c>
      <c r="F1500">
        <v>2019</v>
      </c>
      <c r="G1500">
        <v>20.7</v>
      </c>
      <c r="H1500">
        <v>28.3</v>
      </c>
      <c r="I1500">
        <v>25.1</v>
      </c>
      <c r="J1500">
        <v>11</v>
      </c>
      <c r="K1500" t="s">
        <v>22</v>
      </c>
      <c r="L1500" t="s">
        <v>21</v>
      </c>
      <c r="M1500" s="2">
        <v>141593.54500000001</v>
      </c>
      <c r="N1500" s="4">
        <v>147.68790949999999</v>
      </c>
      <c r="O1500" s="5">
        <f>EnergyDemand__2_18[[#This Row],[Demand]]*EnergyDemand__2_18[[#This Row],[RRP AUD$]]</f>
        <v>20911654.659744177</v>
      </c>
      <c r="P1500" s="57">
        <f>IF(EnergyDemand__2_18[[#This Row],[School Day]]="Y",EnergyDemand__2_18[[#This Row],[Demand]],NA())</f>
        <v>141593.54500000001</v>
      </c>
      <c r="Q1500" s="57" t="e">
        <f>IF(EnergyDemand__2_18[[#This Row],[School Day]]="N",EnergyDemand__2_18[[#This Row],[Demand]],NA())</f>
        <v>#N/A</v>
      </c>
      <c r="R1500" s="57" t="e">
        <f>IF(EnergyDemand__2_18[[#This Row],[Holiday]]="Y",EnergyDemand__2_18[[#This Row],[Demand]],NA())</f>
        <v>#N/A</v>
      </c>
      <c r="S1500" s="57">
        <f>IF(AND( EnergyDemand__2_18[[#This Row],[Holiday]]="N", EnergyDemand__2_18[[#This Row],[Day ]] &lt;&gt; "Saturday", EnergyDemand__2_18[[#This Row],[Day ]] &lt;&gt; "Sunday"),EnergyDemand__2_18[[#This Row],[Demand]],NA())</f>
        <v>141593.54500000001</v>
      </c>
    </row>
    <row r="1501" spans="1:19" x14ac:dyDescent="0.3">
      <c r="A1501" s="3">
        <v>43504</v>
      </c>
      <c r="B1501" s="3" t="str">
        <f t="shared" si="23"/>
        <v>Q1-2019</v>
      </c>
      <c r="C1501" t="s">
        <v>10</v>
      </c>
      <c r="D1501">
        <v>6</v>
      </c>
      <c r="E1501" t="s">
        <v>4</v>
      </c>
      <c r="F1501">
        <v>2019</v>
      </c>
      <c r="G1501">
        <v>18.100000000000001</v>
      </c>
      <c r="H1501">
        <v>23.1</v>
      </c>
      <c r="I1501">
        <v>21.1</v>
      </c>
      <c r="J1501">
        <v>0</v>
      </c>
      <c r="K1501" t="s">
        <v>22</v>
      </c>
      <c r="L1501" t="s">
        <v>21</v>
      </c>
      <c r="M1501" s="2">
        <v>117327.495</v>
      </c>
      <c r="N1501" s="4">
        <v>107.8491587</v>
      </c>
      <c r="O1501" s="5">
        <f>EnergyDemand__2_18[[#This Row],[Demand]]*EnergyDemand__2_18[[#This Row],[RRP AUD$]]</f>
        <v>12653671.628128456</v>
      </c>
      <c r="P1501" s="57">
        <f>IF(EnergyDemand__2_18[[#This Row],[School Day]]="Y",EnergyDemand__2_18[[#This Row],[Demand]],NA())</f>
        <v>117327.495</v>
      </c>
      <c r="Q1501" s="57" t="e">
        <f>IF(EnergyDemand__2_18[[#This Row],[School Day]]="N",EnergyDemand__2_18[[#This Row],[Demand]],NA())</f>
        <v>#N/A</v>
      </c>
      <c r="R1501" s="57" t="e">
        <f>IF(EnergyDemand__2_18[[#This Row],[Holiday]]="Y",EnergyDemand__2_18[[#This Row],[Demand]],NA())</f>
        <v>#N/A</v>
      </c>
      <c r="S1501" s="57">
        <f>IF(AND( EnergyDemand__2_18[[#This Row],[Holiday]]="N", EnergyDemand__2_18[[#This Row],[Day ]] &lt;&gt; "Saturday", EnergyDemand__2_18[[#This Row],[Day ]] &lt;&gt; "Sunday"),EnergyDemand__2_18[[#This Row],[Demand]],NA())</f>
        <v>117327.495</v>
      </c>
    </row>
    <row r="1502" spans="1:19" x14ac:dyDescent="0.3">
      <c r="A1502" s="3">
        <v>43505</v>
      </c>
      <c r="B1502" s="3" t="str">
        <f t="shared" si="23"/>
        <v>Q1-2019</v>
      </c>
      <c r="C1502" t="s">
        <v>10</v>
      </c>
      <c r="D1502">
        <v>6</v>
      </c>
      <c r="E1502" t="s">
        <v>5</v>
      </c>
      <c r="F1502">
        <v>2019</v>
      </c>
      <c r="G1502">
        <v>14.6</v>
      </c>
      <c r="H1502">
        <v>19.7</v>
      </c>
      <c r="I1502">
        <v>13.6</v>
      </c>
      <c r="J1502">
        <v>0</v>
      </c>
      <c r="K1502" t="s">
        <v>22</v>
      </c>
      <c r="L1502" t="s">
        <v>21</v>
      </c>
      <c r="M1502" s="2">
        <v>95668.77</v>
      </c>
      <c r="N1502" s="4">
        <v>44.176311859999998</v>
      </c>
      <c r="O1502" s="5">
        <f>EnergyDemand__2_18[[#This Row],[Demand]]*EnergyDemand__2_18[[#This Row],[RRP AUD$]]</f>
        <v>4226293.4187826123</v>
      </c>
      <c r="P1502" s="57">
        <f>IF(EnergyDemand__2_18[[#This Row],[School Day]]="Y",EnergyDemand__2_18[[#This Row],[Demand]],NA())</f>
        <v>95668.77</v>
      </c>
      <c r="Q1502" s="57" t="e">
        <f>IF(EnergyDemand__2_18[[#This Row],[School Day]]="N",EnergyDemand__2_18[[#This Row],[Demand]],NA())</f>
        <v>#N/A</v>
      </c>
      <c r="R1502" s="57" t="e">
        <f>IF(EnergyDemand__2_18[[#This Row],[Holiday]]="Y",EnergyDemand__2_18[[#This Row],[Demand]],NA())</f>
        <v>#N/A</v>
      </c>
      <c r="S15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03" spans="1:19" x14ac:dyDescent="0.3">
      <c r="A1503" s="3">
        <v>43506</v>
      </c>
      <c r="B1503" s="3" t="str">
        <f t="shared" si="23"/>
        <v>Q1-2019</v>
      </c>
      <c r="C1503" t="s">
        <v>10</v>
      </c>
      <c r="D1503">
        <v>6</v>
      </c>
      <c r="E1503" t="s">
        <v>6</v>
      </c>
      <c r="F1503">
        <v>2019</v>
      </c>
      <c r="G1503">
        <v>13</v>
      </c>
      <c r="H1503">
        <v>23.3</v>
      </c>
      <c r="I1503">
        <v>23.5</v>
      </c>
      <c r="J1503">
        <v>4.8</v>
      </c>
      <c r="K1503" t="s">
        <v>22</v>
      </c>
      <c r="L1503" t="s">
        <v>21</v>
      </c>
      <c r="M1503" s="2">
        <v>94786.72</v>
      </c>
      <c r="N1503" s="4">
        <v>86.435775870000001</v>
      </c>
      <c r="O1503" s="5">
        <f>EnergyDemand__2_18[[#This Row],[Demand]]*EnergyDemand__2_18[[#This Row],[RRP AUD$]]</f>
        <v>8192963.6853724467</v>
      </c>
      <c r="P1503" s="57">
        <f>IF(EnergyDemand__2_18[[#This Row],[School Day]]="Y",EnergyDemand__2_18[[#This Row],[Demand]],NA())</f>
        <v>94786.72</v>
      </c>
      <c r="Q1503" s="57" t="e">
        <f>IF(EnergyDemand__2_18[[#This Row],[School Day]]="N",EnergyDemand__2_18[[#This Row],[Demand]],NA())</f>
        <v>#N/A</v>
      </c>
      <c r="R1503" s="57" t="e">
        <f>IF(EnergyDemand__2_18[[#This Row],[Holiday]]="Y",EnergyDemand__2_18[[#This Row],[Demand]],NA())</f>
        <v>#N/A</v>
      </c>
      <c r="S15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04" spans="1:19" x14ac:dyDescent="0.3">
      <c r="A1504" s="3">
        <v>43507</v>
      </c>
      <c r="B1504" s="3" t="str">
        <f t="shared" si="23"/>
        <v>Q1-2019</v>
      </c>
      <c r="C1504" t="s">
        <v>10</v>
      </c>
      <c r="D1504">
        <v>7</v>
      </c>
      <c r="E1504" t="s">
        <v>7</v>
      </c>
      <c r="F1504">
        <v>2019</v>
      </c>
      <c r="G1504">
        <v>14.4</v>
      </c>
      <c r="H1504">
        <v>27.5</v>
      </c>
      <c r="I1504">
        <v>18.600000000000001</v>
      </c>
      <c r="J1504">
        <v>0</v>
      </c>
      <c r="K1504" t="s">
        <v>22</v>
      </c>
      <c r="L1504" t="s">
        <v>21</v>
      </c>
      <c r="M1504" s="2">
        <v>114085.645</v>
      </c>
      <c r="N1504" s="4">
        <v>97.715089509999999</v>
      </c>
      <c r="O1504" s="5">
        <f>EnergyDemand__2_18[[#This Row],[Demand]]*EnergyDemand__2_18[[#This Row],[RRP AUD$]]</f>
        <v>11147889.012981085</v>
      </c>
      <c r="P1504" s="57">
        <f>IF(EnergyDemand__2_18[[#This Row],[School Day]]="Y",EnergyDemand__2_18[[#This Row],[Demand]],NA())</f>
        <v>114085.645</v>
      </c>
      <c r="Q1504" s="57" t="e">
        <f>IF(EnergyDemand__2_18[[#This Row],[School Day]]="N",EnergyDemand__2_18[[#This Row],[Demand]],NA())</f>
        <v>#N/A</v>
      </c>
      <c r="R1504" s="57" t="e">
        <f>IF(EnergyDemand__2_18[[#This Row],[Holiday]]="Y",EnergyDemand__2_18[[#This Row],[Demand]],NA())</f>
        <v>#N/A</v>
      </c>
      <c r="S1504" s="57">
        <f>IF(AND( EnergyDemand__2_18[[#This Row],[Holiday]]="N", EnergyDemand__2_18[[#This Row],[Day ]] &lt;&gt; "Saturday", EnergyDemand__2_18[[#This Row],[Day ]] &lt;&gt; "Sunday"),EnergyDemand__2_18[[#This Row],[Demand]],NA())</f>
        <v>114085.645</v>
      </c>
    </row>
    <row r="1505" spans="1:19" x14ac:dyDescent="0.3">
      <c r="A1505" s="3">
        <v>43508</v>
      </c>
      <c r="B1505" s="3" t="str">
        <f t="shared" si="23"/>
        <v>Q1-2019</v>
      </c>
      <c r="C1505" t="s">
        <v>10</v>
      </c>
      <c r="D1505">
        <v>7</v>
      </c>
      <c r="E1505" t="s">
        <v>8</v>
      </c>
      <c r="F1505">
        <v>2019</v>
      </c>
      <c r="G1505">
        <v>18.399999999999999</v>
      </c>
      <c r="H1505">
        <v>21.5</v>
      </c>
      <c r="I1505">
        <v>12.4</v>
      </c>
      <c r="J1505">
        <v>0</v>
      </c>
      <c r="K1505" t="s">
        <v>22</v>
      </c>
      <c r="L1505" t="s">
        <v>21</v>
      </c>
      <c r="M1505" s="2">
        <v>107697.205</v>
      </c>
      <c r="N1505" s="4">
        <v>57.338211940000001</v>
      </c>
      <c r="O1505" s="5">
        <f>EnergyDemand__2_18[[#This Row],[Demand]]*EnergyDemand__2_18[[#This Row],[RRP AUD$]]</f>
        <v>6175165.1656356277</v>
      </c>
      <c r="P1505" s="57">
        <f>IF(EnergyDemand__2_18[[#This Row],[School Day]]="Y",EnergyDemand__2_18[[#This Row],[Demand]],NA())</f>
        <v>107697.205</v>
      </c>
      <c r="Q1505" s="57" t="e">
        <f>IF(EnergyDemand__2_18[[#This Row],[School Day]]="N",EnergyDemand__2_18[[#This Row],[Demand]],NA())</f>
        <v>#N/A</v>
      </c>
      <c r="R1505" s="57" t="e">
        <f>IF(EnergyDemand__2_18[[#This Row],[Holiday]]="Y",EnergyDemand__2_18[[#This Row],[Demand]],NA())</f>
        <v>#N/A</v>
      </c>
      <c r="S1505" s="57">
        <f>IF(AND( EnergyDemand__2_18[[#This Row],[Holiday]]="N", EnergyDemand__2_18[[#This Row],[Day ]] &lt;&gt; "Saturday", EnergyDemand__2_18[[#This Row],[Day ]] &lt;&gt; "Sunday"),EnergyDemand__2_18[[#This Row],[Demand]],NA())</f>
        <v>107697.205</v>
      </c>
    </row>
    <row r="1506" spans="1:19" x14ac:dyDescent="0.3">
      <c r="A1506" s="3">
        <v>43509</v>
      </c>
      <c r="B1506" s="3" t="str">
        <f t="shared" si="23"/>
        <v>Q1-2019</v>
      </c>
      <c r="C1506" t="s">
        <v>10</v>
      </c>
      <c r="D1506">
        <v>7</v>
      </c>
      <c r="E1506" t="s">
        <v>9</v>
      </c>
      <c r="F1506">
        <v>2019</v>
      </c>
      <c r="G1506">
        <v>11.8</v>
      </c>
      <c r="H1506">
        <v>19.2</v>
      </c>
      <c r="I1506">
        <v>23.7</v>
      </c>
      <c r="J1506">
        <v>2.8</v>
      </c>
      <c r="K1506" t="s">
        <v>22</v>
      </c>
      <c r="L1506" t="s">
        <v>21</v>
      </c>
      <c r="M1506" s="2">
        <v>106692.845</v>
      </c>
      <c r="N1506" s="4">
        <v>85.981483069999996</v>
      </c>
      <c r="O1506" s="5">
        <f>EnergyDemand__2_18[[#This Row],[Demand]]*EnergyDemand__2_18[[#This Row],[RRP AUD$]]</f>
        <v>9173609.0460576341</v>
      </c>
      <c r="P1506" s="57">
        <f>IF(EnergyDemand__2_18[[#This Row],[School Day]]="Y",EnergyDemand__2_18[[#This Row],[Demand]],NA())</f>
        <v>106692.845</v>
      </c>
      <c r="Q1506" s="57" t="e">
        <f>IF(EnergyDemand__2_18[[#This Row],[School Day]]="N",EnergyDemand__2_18[[#This Row],[Demand]],NA())</f>
        <v>#N/A</v>
      </c>
      <c r="R1506" s="57" t="e">
        <f>IF(EnergyDemand__2_18[[#This Row],[Holiday]]="Y",EnergyDemand__2_18[[#This Row],[Demand]],NA())</f>
        <v>#N/A</v>
      </c>
      <c r="S1506" s="57">
        <f>IF(AND( EnergyDemand__2_18[[#This Row],[Holiday]]="N", EnergyDemand__2_18[[#This Row],[Day ]] &lt;&gt; "Saturday", EnergyDemand__2_18[[#This Row],[Day ]] &lt;&gt; "Sunday"),EnergyDemand__2_18[[#This Row],[Demand]],NA())</f>
        <v>106692.845</v>
      </c>
    </row>
    <row r="1507" spans="1:19" x14ac:dyDescent="0.3">
      <c r="A1507" s="3">
        <v>43510</v>
      </c>
      <c r="B1507" s="3" t="str">
        <f t="shared" si="23"/>
        <v>Q1-2019</v>
      </c>
      <c r="C1507" t="s">
        <v>10</v>
      </c>
      <c r="D1507">
        <v>7</v>
      </c>
      <c r="E1507" t="s">
        <v>3</v>
      </c>
      <c r="F1507">
        <v>2019</v>
      </c>
      <c r="G1507">
        <v>12.3</v>
      </c>
      <c r="H1507">
        <v>23.2</v>
      </c>
      <c r="I1507">
        <v>24.2</v>
      </c>
      <c r="J1507">
        <v>0</v>
      </c>
      <c r="K1507" t="s">
        <v>22</v>
      </c>
      <c r="L1507" t="s">
        <v>21</v>
      </c>
      <c r="M1507" s="2">
        <v>107655.08</v>
      </c>
      <c r="N1507" s="4">
        <v>108.29071519999999</v>
      </c>
      <c r="O1507" s="5">
        <f>EnergyDemand__2_18[[#This Row],[Demand]]*EnergyDemand__2_18[[#This Row],[RRP AUD$]]</f>
        <v>11658045.608113216</v>
      </c>
      <c r="P1507" s="57">
        <f>IF(EnergyDemand__2_18[[#This Row],[School Day]]="Y",EnergyDemand__2_18[[#This Row],[Demand]],NA())</f>
        <v>107655.08</v>
      </c>
      <c r="Q1507" s="57" t="e">
        <f>IF(EnergyDemand__2_18[[#This Row],[School Day]]="N",EnergyDemand__2_18[[#This Row],[Demand]],NA())</f>
        <v>#N/A</v>
      </c>
      <c r="R1507" s="57" t="e">
        <f>IF(EnergyDemand__2_18[[#This Row],[Holiday]]="Y",EnergyDemand__2_18[[#This Row],[Demand]],NA())</f>
        <v>#N/A</v>
      </c>
      <c r="S1507" s="57">
        <f>IF(AND( EnergyDemand__2_18[[#This Row],[Holiday]]="N", EnergyDemand__2_18[[#This Row],[Day ]] &lt;&gt; "Saturday", EnergyDemand__2_18[[#This Row],[Day ]] &lt;&gt; "Sunday"),EnergyDemand__2_18[[#This Row],[Demand]],NA())</f>
        <v>107655.08</v>
      </c>
    </row>
    <row r="1508" spans="1:19" x14ac:dyDescent="0.3">
      <c r="A1508" s="3">
        <v>43511</v>
      </c>
      <c r="B1508" s="3" t="str">
        <f t="shared" si="23"/>
        <v>Q1-2019</v>
      </c>
      <c r="C1508" t="s">
        <v>10</v>
      </c>
      <c r="D1508">
        <v>7</v>
      </c>
      <c r="E1508" t="s">
        <v>4</v>
      </c>
      <c r="F1508">
        <v>2019</v>
      </c>
      <c r="G1508">
        <v>14.8</v>
      </c>
      <c r="H1508">
        <v>22.8</v>
      </c>
      <c r="I1508">
        <v>23.1</v>
      </c>
      <c r="J1508">
        <v>0</v>
      </c>
      <c r="K1508" t="s">
        <v>22</v>
      </c>
      <c r="L1508" t="s">
        <v>21</v>
      </c>
      <c r="M1508" s="2">
        <v>113910.46</v>
      </c>
      <c r="N1508" s="4">
        <v>114.7685038</v>
      </c>
      <c r="O1508" s="5">
        <f>EnergyDemand__2_18[[#This Row],[Demand]]*EnergyDemand__2_18[[#This Row],[RRP AUD$]]</f>
        <v>13073333.061369749</v>
      </c>
      <c r="P1508" s="57">
        <f>IF(EnergyDemand__2_18[[#This Row],[School Day]]="Y",EnergyDemand__2_18[[#This Row],[Demand]],NA())</f>
        <v>113910.46</v>
      </c>
      <c r="Q1508" s="57" t="e">
        <f>IF(EnergyDemand__2_18[[#This Row],[School Day]]="N",EnergyDemand__2_18[[#This Row],[Demand]],NA())</f>
        <v>#N/A</v>
      </c>
      <c r="R1508" s="57" t="e">
        <f>IF(EnergyDemand__2_18[[#This Row],[Holiday]]="Y",EnergyDemand__2_18[[#This Row],[Demand]],NA())</f>
        <v>#N/A</v>
      </c>
      <c r="S1508" s="57">
        <f>IF(AND( EnergyDemand__2_18[[#This Row],[Holiday]]="N", EnergyDemand__2_18[[#This Row],[Day ]] &lt;&gt; "Saturday", EnergyDemand__2_18[[#This Row],[Day ]] &lt;&gt; "Sunday"),EnergyDemand__2_18[[#This Row],[Demand]],NA())</f>
        <v>113910.46</v>
      </c>
    </row>
    <row r="1509" spans="1:19" x14ac:dyDescent="0.3">
      <c r="A1509" s="3">
        <v>43512</v>
      </c>
      <c r="B1509" s="3" t="str">
        <f t="shared" si="23"/>
        <v>Q1-2019</v>
      </c>
      <c r="C1509" t="s">
        <v>10</v>
      </c>
      <c r="D1509">
        <v>7</v>
      </c>
      <c r="E1509" t="s">
        <v>5</v>
      </c>
      <c r="F1509">
        <v>2019</v>
      </c>
      <c r="G1509">
        <v>16.100000000000001</v>
      </c>
      <c r="H1509">
        <v>23.2</v>
      </c>
      <c r="I1509">
        <v>24.2</v>
      </c>
      <c r="J1509">
        <v>0</v>
      </c>
      <c r="K1509" t="s">
        <v>22</v>
      </c>
      <c r="L1509" t="s">
        <v>21</v>
      </c>
      <c r="M1509" s="2">
        <v>106467.235</v>
      </c>
      <c r="N1509" s="4">
        <v>127.4802754</v>
      </c>
      <c r="O1509" s="5">
        <f>EnergyDemand__2_18[[#This Row],[Demand]]*EnergyDemand__2_18[[#This Row],[RRP AUD$]]</f>
        <v>13572472.438876519</v>
      </c>
      <c r="P1509" s="57">
        <f>IF(EnergyDemand__2_18[[#This Row],[School Day]]="Y",EnergyDemand__2_18[[#This Row],[Demand]],NA())</f>
        <v>106467.235</v>
      </c>
      <c r="Q1509" s="57" t="e">
        <f>IF(EnergyDemand__2_18[[#This Row],[School Day]]="N",EnergyDemand__2_18[[#This Row],[Demand]],NA())</f>
        <v>#N/A</v>
      </c>
      <c r="R1509" s="57" t="e">
        <f>IF(EnergyDemand__2_18[[#This Row],[Holiday]]="Y",EnergyDemand__2_18[[#This Row],[Demand]],NA())</f>
        <v>#N/A</v>
      </c>
      <c r="S15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10" spans="1:19" x14ac:dyDescent="0.3">
      <c r="A1510" s="3">
        <v>43513</v>
      </c>
      <c r="B1510" s="3" t="str">
        <f t="shared" si="23"/>
        <v>Q1-2019</v>
      </c>
      <c r="C1510" t="s">
        <v>10</v>
      </c>
      <c r="D1510">
        <v>7</v>
      </c>
      <c r="E1510" t="s">
        <v>6</v>
      </c>
      <c r="F1510">
        <v>2019</v>
      </c>
      <c r="G1510">
        <v>15</v>
      </c>
      <c r="H1510">
        <v>29</v>
      </c>
      <c r="I1510">
        <v>20</v>
      </c>
      <c r="J1510">
        <v>0</v>
      </c>
      <c r="K1510" t="s">
        <v>22</v>
      </c>
      <c r="L1510" t="s">
        <v>21</v>
      </c>
      <c r="M1510" s="2">
        <v>108470.925</v>
      </c>
      <c r="N1510" s="4">
        <v>110.4895928</v>
      </c>
      <c r="O1510" s="5">
        <f>EnergyDemand__2_18[[#This Row],[Demand]]*EnergyDemand__2_18[[#This Row],[RRP AUD$]]</f>
        <v>11984908.333889339</v>
      </c>
      <c r="P1510" s="57">
        <f>IF(EnergyDemand__2_18[[#This Row],[School Day]]="Y",EnergyDemand__2_18[[#This Row],[Demand]],NA())</f>
        <v>108470.925</v>
      </c>
      <c r="Q1510" s="57" t="e">
        <f>IF(EnergyDemand__2_18[[#This Row],[School Day]]="N",EnergyDemand__2_18[[#This Row],[Demand]],NA())</f>
        <v>#N/A</v>
      </c>
      <c r="R1510" s="57" t="e">
        <f>IF(EnergyDemand__2_18[[#This Row],[Holiday]]="Y",EnergyDemand__2_18[[#This Row],[Demand]],NA())</f>
        <v>#N/A</v>
      </c>
      <c r="S15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11" spans="1:19" x14ac:dyDescent="0.3">
      <c r="A1511" s="3">
        <v>43514</v>
      </c>
      <c r="B1511" s="3" t="str">
        <f t="shared" si="23"/>
        <v>Q1-2019</v>
      </c>
      <c r="C1511" t="s">
        <v>10</v>
      </c>
      <c r="D1511">
        <v>8</v>
      </c>
      <c r="E1511" t="s">
        <v>7</v>
      </c>
      <c r="F1511">
        <v>2019</v>
      </c>
      <c r="G1511">
        <v>18</v>
      </c>
      <c r="H1511">
        <v>23.6</v>
      </c>
      <c r="I1511">
        <v>16.899999999999999</v>
      </c>
      <c r="J1511">
        <v>0</v>
      </c>
      <c r="K1511" t="s">
        <v>22</v>
      </c>
      <c r="L1511" t="s">
        <v>21</v>
      </c>
      <c r="M1511" s="2">
        <v>116995.065</v>
      </c>
      <c r="N1511" s="4">
        <v>104.4634554</v>
      </c>
      <c r="O1511" s="5">
        <f>EnergyDemand__2_18[[#This Row],[Demand]]*EnergyDemand__2_18[[#This Row],[RRP AUD$]]</f>
        <v>12221708.754647601</v>
      </c>
      <c r="P1511" s="57">
        <f>IF(EnergyDemand__2_18[[#This Row],[School Day]]="Y",EnergyDemand__2_18[[#This Row],[Demand]],NA())</f>
        <v>116995.065</v>
      </c>
      <c r="Q1511" s="57" t="e">
        <f>IF(EnergyDemand__2_18[[#This Row],[School Day]]="N",EnergyDemand__2_18[[#This Row],[Demand]],NA())</f>
        <v>#N/A</v>
      </c>
      <c r="R1511" s="57" t="e">
        <f>IF(EnergyDemand__2_18[[#This Row],[Holiday]]="Y",EnergyDemand__2_18[[#This Row],[Demand]],NA())</f>
        <v>#N/A</v>
      </c>
      <c r="S1511" s="57">
        <f>IF(AND( EnergyDemand__2_18[[#This Row],[Holiday]]="N", EnergyDemand__2_18[[#This Row],[Day ]] &lt;&gt; "Saturday", EnergyDemand__2_18[[#This Row],[Day ]] &lt;&gt; "Sunday"),EnergyDemand__2_18[[#This Row],[Demand]],NA())</f>
        <v>116995.065</v>
      </c>
    </row>
    <row r="1512" spans="1:19" x14ac:dyDescent="0.3">
      <c r="A1512" s="3">
        <v>43515</v>
      </c>
      <c r="B1512" s="3" t="str">
        <f t="shared" si="23"/>
        <v>Q1-2019</v>
      </c>
      <c r="C1512" t="s">
        <v>10</v>
      </c>
      <c r="D1512">
        <v>8</v>
      </c>
      <c r="E1512" t="s">
        <v>8</v>
      </c>
      <c r="F1512">
        <v>2019</v>
      </c>
      <c r="G1512">
        <v>13.7</v>
      </c>
      <c r="H1512">
        <v>20.2</v>
      </c>
      <c r="I1512">
        <v>21.4</v>
      </c>
      <c r="J1512">
        <v>0</v>
      </c>
      <c r="K1512" t="s">
        <v>22</v>
      </c>
      <c r="L1512" t="s">
        <v>21</v>
      </c>
      <c r="M1512" s="2">
        <v>110531.6</v>
      </c>
      <c r="N1512" s="4">
        <v>105.09817820000001</v>
      </c>
      <c r="O1512" s="5">
        <f>EnergyDemand__2_18[[#This Row],[Demand]]*EnergyDemand__2_18[[#This Row],[RRP AUD$]]</f>
        <v>11616669.793531122</v>
      </c>
      <c r="P1512" s="57">
        <f>IF(EnergyDemand__2_18[[#This Row],[School Day]]="Y",EnergyDemand__2_18[[#This Row],[Demand]],NA())</f>
        <v>110531.6</v>
      </c>
      <c r="Q1512" s="57" t="e">
        <f>IF(EnergyDemand__2_18[[#This Row],[School Day]]="N",EnergyDemand__2_18[[#This Row],[Demand]],NA())</f>
        <v>#N/A</v>
      </c>
      <c r="R1512" s="57" t="e">
        <f>IF(EnergyDemand__2_18[[#This Row],[Holiday]]="Y",EnergyDemand__2_18[[#This Row],[Demand]],NA())</f>
        <v>#N/A</v>
      </c>
      <c r="S1512" s="57">
        <f>IF(AND( EnergyDemand__2_18[[#This Row],[Holiday]]="N", EnergyDemand__2_18[[#This Row],[Day ]] &lt;&gt; "Saturday", EnergyDemand__2_18[[#This Row],[Day ]] &lt;&gt; "Sunday"),EnergyDemand__2_18[[#This Row],[Demand]],NA())</f>
        <v>110531.6</v>
      </c>
    </row>
    <row r="1513" spans="1:19" x14ac:dyDescent="0.3">
      <c r="A1513" s="3">
        <v>43516</v>
      </c>
      <c r="B1513" s="3" t="str">
        <f t="shared" si="23"/>
        <v>Q1-2019</v>
      </c>
      <c r="C1513" t="s">
        <v>10</v>
      </c>
      <c r="D1513">
        <v>8</v>
      </c>
      <c r="E1513" t="s">
        <v>9</v>
      </c>
      <c r="F1513">
        <v>2019</v>
      </c>
      <c r="G1513">
        <v>13.5</v>
      </c>
      <c r="H1513">
        <v>23.2</v>
      </c>
      <c r="I1513">
        <v>20.8</v>
      </c>
      <c r="J1513">
        <v>0</v>
      </c>
      <c r="K1513" t="s">
        <v>22</v>
      </c>
      <c r="L1513" t="s">
        <v>21</v>
      </c>
      <c r="M1513" s="2">
        <v>108972.30499999999</v>
      </c>
      <c r="N1513" s="4">
        <v>111.0460243</v>
      </c>
      <c r="O1513" s="5">
        <f>EnergyDemand__2_18[[#This Row],[Demand]]*EnergyDemand__2_18[[#This Row],[RRP AUD$]]</f>
        <v>12100941.22905701</v>
      </c>
      <c r="P1513" s="57">
        <f>IF(EnergyDemand__2_18[[#This Row],[School Day]]="Y",EnergyDemand__2_18[[#This Row],[Demand]],NA())</f>
        <v>108972.30499999999</v>
      </c>
      <c r="Q1513" s="57" t="e">
        <f>IF(EnergyDemand__2_18[[#This Row],[School Day]]="N",EnergyDemand__2_18[[#This Row],[Demand]],NA())</f>
        <v>#N/A</v>
      </c>
      <c r="R1513" s="57" t="e">
        <f>IF(EnergyDemand__2_18[[#This Row],[Holiday]]="Y",EnergyDemand__2_18[[#This Row],[Demand]],NA())</f>
        <v>#N/A</v>
      </c>
      <c r="S1513" s="57">
        <f>IF(AND( EnergyDemand__2_18[[#This Row],[Holiday]]="N", EnergyDemand__2_18[[#This Row],[Day ]] &lt;&gt; "Saturday", EnergyDemand__2_18[[#This Row],[Day ]] &lt;&gt; "Sunday"),EnergyDemand__2_18[[#This Row],[Demand]],NA())</f>
        <v>108972.30499999999</v>
      </c>
    </row>
    <row r="1514" spans="1:19" x14ac:dyDescent="0.3">
      <c r="A1514" s="3">
        <v>43517</v>
      </c>
      <c r="B1514" s="3" t="str">
        <f t="shared" si="23"/>
        <v>Q1-2019</v>
      </c>
      <c r="C1514" t="s">
        <v>10</v>
      </c>
      <c r="D1514">
        <v>8</v>
      </c>
      <c r="E1514" t="s">
        <v>3</v>
      </c>
      <c r="F1514">
        <v>2019</v>
      </c>
      <c r="G1514">
        <v>14</v>
      </c>
      <c r="H1514">
        <v>20.399999999999999</v>
      </c>
      <c r="I1514">
        <v>16.2</v>
      </c>
      <c r="J1514">
        <v>0</v>
      </c>
      <c r="K1514" t="s">
        <v>22</v>
      </c>
      <c r="L1514" t="s">
        <v>21</v>
      </c>
      <c r="M1514" s="2">
        <v>110235.33500000001</v>
      </c>
      <c r="N1514" s="4">
        <v>114.360572</v>
      </c>
      <c r="O1514" s="5">
        <f>EnergyDemand__2_18[[#This Row],[Demand]]*EnergyDemand__2_18[[#This Row],[RRP AUD$]]</f>
        <v>12606575.965211621</v>
      </c>
      <c r="P1514" s="57">
        <f>IF(EnergyDemand__2_18[[#This Row],[School Day]]="Y",EnergyDemand__2_18[[#This Row],[Demand]],NA())</f>
        <v>110235.33500000001</v>
      </c>
      <c r="Q1514" s="57" t="e">
        <f>IF(EnergyDemand__2_18[[#This Row],[School Day]]="N",EnergyDemand__2_18[[#This Row],[Demand]],NA())</f>
        <v>#N/A</v>
      </c>
      <c r="R1514" s="57" t="e">
        <f>IF(EnergyDemand__2_18[[#This Row],[Holiday]]="Y",EnergyDemand__2_18[[#This Row],[Demand]],NA())</f>
        <v>#N/A</v>
      </c>
      <c r="S1514" s="57">
        <f>IF(AND( EnergyDemand__2_18[[#This Row],[Holiday]]="N", EnergyDemand__2_18[[#This Row],[Day ]] &lt;&gt; "Saturday", EnergyDemand__2_18[[#This Row],[Day ]] &lt;&gt; "Sunday"),EnergyDemand__2_18[[#This Row],[Demand]],NA())</f>
        <v>110235.33500000001</v>
      </c>
    </row>
    <row r="1515" spans="1:19" x14ac:dyDescent="0.3">
      <c r="A1515" s="3">
        <v>43518</v>
      </c>
      <c r="B1515" s="3" t="str">
        <f t="shared" si="23"/>
        <v>Q1-2019</v>
      </c>
      <c r="C1515" t="s">
        <v>10</v>
      </c>
      <c r="D1515">
        <v>8</v>
      </c>
      <c r="E1515" t="s">
        <v>4</v>
      </c>
      <c r="F1515">
        <v>2019</v>
      </c>
      <c r="G1515">
        <v>15.5</v>
      </c>
      <c r="H1515">
        <v>21.2</v>
      </c>
      <c r="I1515">
        <v>23.9</v>
      </c>
      <c r="J1515">
        <v>0</v>
      </c>
      <c r="K1515" t="s">
        <v>22</v>
      </c>
      <c r="L1515" t="s">
        <v>21</v>
      </c>
      <c r="M1515" s="2">
        <v>109901.75999999999</v>
      </c>
      <c r="N1515" s="4">
        <v>103.0440629</v>
      </c>
      <c r="O1515" s="5">
        <f>EnergyDemand__2_18[[#This Row],[Demand]]*EnergyDemand__2_18[[#This Row],[RRP AUD$]]</f>
        <v>11324723.870260704</v>
      </c>
      <c r="P1515" s="57">
        <f>IF(EnergyDemand__2_18[[#This Row],[School Day]]="Y",EnergyDemand__2_18[[#This Row],[Demand]],NA())</f>
        <v>109901.75999999999</v>
      </c>
      <c r="Q1515" s="57" t="e">
        <f>IF(EnergyDemand__2_18[[#This Row],[School Day]]="N",EnergyDemand__2_18[[#This Row],[Demand]],NA())</f>
        <v>#N/A</v>
      </c>
      <c r="R1515" s="57" t="e">
        <f>IF(EnergyDemand__2_18[[#This Row],[Holiday]]="Y",EnergyDemand__2_18[[#This Row],[Demand]],NA())</f>
        <v>#N/A</v>
      </c>
      <c r="S1515" s="57">
        <f>IF(AND( EnergyDemand__2_18[[#This Row],[Holiday]]="N", EnergyDemand__2_18[[#This Row],[Day ]] &lt;&gt; "Saturday", EnergyDemand__2_18[[#This Row],[Day ]] &lt;&gt; "Sunday"),EnergyDemand__2_18[[#This Row],[Demand]],NA())</f>
        <v>109901.75999999999</v>
      </c>
    </row>
    <row r="1516" spans="1:19" x14ac:dyDescent="0.3">
      <c r="A1516" s="3">
        <v>43519</v>
      </c>
      <c r="B1516" s="3" t="str">
        <f t="shared" si="23"/>
        <v>Q1-2019</v>
      </c>
      <c r="C1516" t="s">
        <v>10</v>
      </c>
      <c r="D1516">
        <v>8</v>
      </c>
      <c r="E1516" t="s">
        <v>5</v>
      </c>
      <c r="F1516">
        <v>2019</v>
      </c>
      <c r="G1516">
        <v>16.399999999999999</v>
      </c>
      <c r="H1516">
        <v>25.8</v>
      </c>
      <c r="I1516">
        <v>24</v>
      </c>
      <c r="J1516">
        <v>0</v>
      </c>
      <c r="K1516" t="s">
        <v>22</v>
      </c>
      <c r="L1516" t="s">
        <v>21</v>
      </c>
      <c r="M1516" s="2">
        <v>99890.25</v>
      </c>
      <c r="N1516" s="4">
        <v>77.031403220000001</v>
      </c>
      <c r="O1516" s="5">
        <f>EnergyDemand__2_18[[#This Row],[Demand]]*EnergyDemand__2_18[[#This Row],[RRP AUD$]]</f>
        <v>7694686.1254966054</v>
      </c>
      <c r="P1516" s="57">
        <f>IF(EnergyDemand__2_18[[#This Row],[School Day]]="Y",EnergyDemand__2_18[[#This Row],[Demand]],NA())</f>
        <v>99890.25</v>
      </c>
      <c r="Q1516" s="57" t="e">
        <f>IF(EnergyDemand__2_18[[#This Row],[School Day]]="N",EnergyDemand__2_18[[#This Row],[Demand]],NA())</f>
        <v>#N/A</v>
      </c>
      <c r="R1516" s="57" t="e">
        <f>IF(EnergyDemand__2_18[[#This Row],[Holiday]]="Y",EnergyDemand__2_18[[#This Row],[Demand]],NA())</f>
        <v>#N/A</v>
      </c>
      <c r="S15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17" spans="1:19" x14ac:dyDescent="0.3">
      <c r="A1517" s="3">
        <v>43520</v>
      </c>
      <c r="B1517" s="3" t="str">
        <f t="shared" si="23"/>
        <v>Q1-2019</v>
      </c>
      <c r="C1517" t="s">
        <v>10</v>
      </c>
      <c r="D1517">
        <v>8</v>
      </c>
      <c r="E1517" t="s">
        <v>6</v>
      </c>
      <c r="F1517">
        <v>2019</v>
      </c>
      <c r="G1517">
        <v>13.8</v>
      </c>
      <c r="H1517">
        <v>32.9</v>
      </c>
      <c r="I1517">
        <v>24.6</v>
      </c>
      <c r="J1517">
        <v>0</v>
      </c>
      <c r="K1517" t="s">
        <v>22</v>
      </c>
      <c r="L1517" t="s">
        <v>21</v>
      </c>
      <c r="M1517" s="2">
        <v>106877.86500000001</v>
      </c>
      <c r="N1517" s="4">
        <v>87.180913380000007</v>
      </c>
      <c r="O1517" s="5">
        <f>EnergyDemand__2_18[[#This Row],[Demand]]*EnergyDemand__2_18[[#This Row],[RRP AUD$]]</f>
        <v>9317709.8908043355</v>
      </c>
      <c r="P1517" s="57">
        <f>IF(EnergyDemand__2_18[[#This Row],[School Day]]="Y",EnergyDemand__2_18[[#This Row],[Demand]],NA())</f>
        <v>106877.86500000001</v>
      </c>
      <c r="Q1517" s="57" t="e">
        <f>IF(EnergyDemand__2_18[[#This Row],[School Day]]="N",EnergyDemand__2_18[[#This Row],[Demand]],NA())</f>
        <v>#N/A</v>
      </c>
      <c r="R1517" s="57" t="e">
        <f>IF(EnergyDemand__2_18[[#This Row],[Holiday]]="Y",EnergyDemand__2_18[[#This Row],[Demand]],NA())</f>
        <v>#N/A</v>
      </c>
      <c r="S15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18" spans="1:19" x14ac:dyDescent="0.3">
      <c r="A1518" s="3">
        <v>43521</v>
      </c>
      <c r="B1518" s="3" t="str">
        <f t="shared" si="23"/>
        <v>Q1-2019</v>
      </c>
      <c r="C1518" t="s">
        <v>10</v>
      </c>
      <c r="D1518">
        <v>9</v>
      </c>
      <c r="E1518" t="s">
        <v>7</v>
      </c>
      <c r="F1518">
        <v>2019</v>
      </c>
      <c r="G1518">
        <v>18</v>
      </c>
      <c r="H1518">
        <v>34.200000000000003</v>
      </c>
      <c r="I1518">
        <v>24.4</v>
      </c>
      <c r="J1518">
        <v>0</v>
      </c>
      <c r="K1518" t="s">
        <v>22</v>
      </c>
      <c r="L1518" t="s">
        <v>21</v>
      </c>
      <c r="M1518" s="2">
        <v>133476.60500000001</v>
      </c>
      <c r="N1518" s="4">
        <v>139.95597699999999</v>
      </c>
      <c r="O1518" s="5">
        <f>EnergyDemand__2_18[[#This Row],[Demand]]*EnergyDemand__2_18[[#This Row],[RRP AUD$]]</f>
        <v>18680848.659418084</v>
      </c>
      <c r="P1518" s="57">
        <f>IF(EnergyDemand__2_18[[#This Row],[School Day]]="Y",EnergyDemand__2_18[[#This Row],[Demand]],NA())</f>
        <v>133476.60500000001</v>
      </c>
      <c r="Q1518" s="57" t="e">
        <f>IF(EnergyDemand__2_18[[#This Row],[School Day]]="N",EnergyDemand__2_18[[#This Row],[Demand]],NA())</f>
        <v>#N/A</v>
      </c>
      <c r="R1518" s="57" t="e">
        <f>IF(EnergyDemand__2_18[[#This Row],[Holiday]]="Y",EnergyDemand__2_18[[#This Row],[Demand]],NA())</f>
        <v>#N/A</v>
      </c>
      <c r="S1518" s="57">
        <f>IF(AND( EnergyDemand__2_18[[#This Row],[Holiday]]="N", EnergyDemand__2_18[[#This Row],[Day ]] &lt;&gt; "Saturday", EnergyDemand__2_18[[#This Row],[Day ]] &lt;&gt; "Sunday"),EnergyDemand__2_18[[#This Row],[Demand]],NA())</f>
        <v>133476.60500000001</v>
      </c>
    </row>
    <row r="1519" spans="1:19" x14ac:dyDescent="0.3">
      <c r="A1519" s="3">
        <v>43522</v>
      </c>
      <c r="B1519" s="3" t="str">
        <f t="shared" si="23"/>
        <v>Q1-2019</v>
      </c>
      <c r="C1519" t="s">
        <v>10</v>
      </c>
      <c r="D1519">
        <v>9</v>
      </c>
      <c r="E1519" t="s">
        <v>8</v>
      </c>
      <c r="F1519">
        <v>2019</v>
      </c>
      <c r="G1519">
        <v>17.899999999999999</v>
      </c>
      <c r="H1519">
        <v>22.3</v>
      </c>
      <c r="I1519">
        <v>21</v>
      </c>
      <c r="J1519">
        <v>0</v>
      </c>
      <c r="K1519" t="s">
        <v>22</v>
      </c>
      <c r="L1519" t="s">
        <v>21</v>
      </c>
      <c r="M1519" s="2">
        <v>123114.11500000001</v>
      </c>
      <c r="N1519" s="4">
        <v>115.9396033</v>
      </c>
      <c r="O1519" s="5">
        <f>EnergyDemand__2_18[[#This Row],[Demand]]*EnergyDemand__2_18[[#This Row],[RRP AUD$]]</f>
        <v>14273801.653730581</v>
      </c>
      <c r="P1519" s="57">
        <f>IF(EnergyDemand__2_18[[#This Row],[School Day]]="Y",EnergyDemand__2_18[[#This Row],[Demand]],NA())</f>
        <v>123114.11500000001</v>
      </c>
      <c r="Q1519" s="57" t="e">
        <f>IF(EnergyDemand__2_18[[#This Row],[School Day]]="N",EnergyDemand__2_18[[#This Row],[Demand]],NA())</f>
        <v>#N/A</v>
      </c>
      <c r="R1519" s="57" t="e">
        <f>IF(EnergyDemand__2_18[[#This Row],[Holiday]]="Y",EnergyDemand__2_18[[#This Row],[Demand]],NA())</f>
        <v>#N/A</v>
      </c>
      <c r="S1519" s="57">
        <f>IF(AND( EnergyDemand__2_18[[#This Row],[Holiday]]="N", EnergyDemand__2_18[[#This Row],[Day ]] &lt;&gt; "Saturday", EnergyDemand__2_18[[#This Row],[Day ]] &lt;&gt; "Sunday"),EnergyDemand__2_18[[#This Row],[Demand]],NA())</f>
        <v>123114.11500000001</v>
      </c>
    </row>
    <row r="1520" spans="1:19" x14ac:dyDescent="0.3">
      <c r="A1520" s="3">
        <v>43523</v>
      </c>
      <c r="B1520" s="3" t="str">
        <f t="shared" si="23"/>
        <v>Q1-2019</v>
      </c>
      <c r="C1520" t="s">
        <v>10</v>
      </c>
      <c r="D1520">
        <v>9</v>
      </c>
      <c r="E1520" t="s">
        <v>9</v>
      </c>
      <c r="F1520">
        <v>2019</v>
      </c>
      <c r="G1520">
        <v>12.9</v>
      </c>
      <c r="H1520">
        <v>25.7</v>
      </c>
      <c r="I1520">
        <v>24</v>
      </c>
      <c r="J1520">
        <v>0</v>
      </c>
      <c r="K1520" t="s">
        <v>22</v>
      </c>
      <c r="L1520" t="s">
        <v>21</v>
      </c>
      <c r="M1520" s="2">
        <v>125272.27</v>
      </c>
      <c r="N1520" s="4">
        <v>123.7875391</v>
      </c>
      <c r="O1520" s="5">
        <f>EnergyDemand__2_18[[#This Row],[Demand]]*EnergyDemand__2_18[[#This Row],[RRP AUD$]]</f>
        <v>15507146.020770758</v>
      </c>
      <c r="P1520" s="57">
        <f>IF(EnergyDemand__2_18[[#This Row],[School Day]]="Y",EnergyDemand__2_18[[#This Row],[Demand]],NA())</f>
        <v>125272.27</v>
      </c>
      <c r="Q1520" s="57" t="e">
        <f>IF(EnergyDemand__2_18[[#This Row],[School Day]]="N",EnergyDemand__2_18[[#This Row],[Demand]],NA())</f>
        <v>#N/A</v>
      </c>
      <c r="R1520" s="57" t="e">
        <f>IF(EnergyDemand__2_18[[#This Row],[Holiday]]="Y",EnergyDemand__2_18[[#This Row],[Demand]],NA())</f>
        <v>#N/A</v>
      </c>
      <c r="S1520" s="57">
        <f>IF(AND( EnergyDemand__2_18[[#This Row],[Holiday]]="N", EnergyDemand__2_18[[#This Row],[Day ]] &lt;&gt; "Saturday", EnergyDemand__2_18[[#This Row],[Day ]] &lt;&gt; "Sunday"),EnergyDemand__2_18[[#This Row],[Demand]],NA())</f>
        <v>125272.27</v>
      </c>
    </row>
    <row r="1521" spans="1:19" x14ac:dyDescent="0.3">
      <c r="A1521" s="3">
        <v>43524</v>
      </c>
      <c r="B1521" s="3" t="str">
        <f t="shared" si="23"/>
        <v>Q1-2019</v>
      </c>
      <c r="C1521" t="s">
        <v>10</v>
      </c>
      <c r="D1521">
        <v>9</v>
      </c>
      <c r="E1521" t="s">
        <v>3</v>
      </c>
      <c r="F1521">
        <v>2019</v>
      </c>
      <c r="G1521">
        <v>16.3</v>
      </c>
      <c r="H1521">
        <v>36.799999999999997</v>
      </c>
      <c r="I1521">
        <v>23.4</v>
      </c>
      <c r="J1521">
        <v>0</v>
      </c>
      <c r="K1521" t="s">
        <v>22</v>
      </c>
      <c r="L1521" t="s">
        <v>21</v>
      </c>
      <c r="M1521" s="2">
        <v>150472.255</v>
      </c>
      <c r="N1521" s="4">
        <v>160.93844870000001</v>
      </c>
      <c r="O1521" s="5">
        <f>EnergyDemand__2_18[[#This Row],[Demand]]*EnergyDemand__2_18[[#This Row],[RRP AUD$]]</f>
        <v>24216771.292090822</v>
      </c>
      <c r="P1521" s="57">
        <f>IF(EnergyDemand__2_18[[#This Row],[School Day]]="Y",EnergyDemand__2_18[[#This Row],[Demand]],NA())</f>
        <v>150472.255</v>
      </c>
      <c r="Q1521" s="57" t="e">
        <f>IF(EnergyDemand__2_18[[#This Row],[School Day]]="N",EnergyDemand__2_18[[#This Row],[Demand]],NA())</f>
        <v>#N/A</v>
      </c>
      <c r="R1521" s="57" t="e">
        <f>IF(EnergyDemand__2_18[[#This Row],[Holiday]]="Y",EnergyDemand__2_18[[#This Row],[Demand]],NA())</f>
        <v>#N/A</v>
      </c>
      <c r="S1521" s="57">
        <f>IF(AND( EnergyDemand__2_18[[#This Row],[Holiday]]="N", EnergyDemand__2_18[[#This Row],[Day ]] &lt;&gt; "Saturday", EnergyDemand__2_18[[#This Row],[Day ]] &lt;&gt; "Sunday"),EnergyDemand__2_18[[#This Row],[Demand]],NA())</f>
        <v>150472.255</v>
      </c>
    </row>
    <row r="1522" spans="1:19" x14ac:dyDescent="0.3">
      <c r="A1522" s="3">
        <v>43525</v>
      </c>
      <c r="B1522" s="3" t="str">
        <f t="shared" si="23"/>
        <v>Q1-2019</v>
      </c>
      <c r="C1522" t="s">
        <v>11</v>
      </c>
      <c r="D1522">
        <v>9</v>
      </c>
      <c r="E1522" t="s">
        <v>4</v>
      </c>
      <c r="F1522">
        <v>2019</v>
      </c>
      <c r="G1522">
        <v>22.6</v>
      </c>
      <c r="H1522">
        <v>38.1</v>
      </c>
      <c r="I1522">
        <v>22.3</v>
      </c>
      <c r="J1522">
        <v>0</v>
      </c>
      <c r="K1522" t="s">
        <v>22</v>
      </c>
      <c r="L1522" t="s">
        <v>21</v>
      </c>
      <c r="M1522" s="2">
        <v>163682.04</v>
      </c>
      <c r="N1522" s="4">
        <v>1284.799876</v>
      </c>
      <c r="O1522" s="5">
        <f>EnergyDemand__2_18[[#This Row],[Demand]]*EnergyDemand__2_18[[#This Row],[RRP AUD$]]</f>
        <v>210298664.69542706</v>
      </c>
      <c r="P1522" s="57">
        <f>IF(EnergyDemand__2_18[[#This Row],[School Day]]="Y",EnergyDemand__2_18[[#This Row],[Demand]],NA())</f>
        <v>163682.04</v>
      </c>
      <c r="Q1522" s="57" t="e">
        <f>IF(EnergyDemand__2_18[[#This Row],[School Day]]="N",EnergyDemand__2_18[[#This Row],[Demand]],NA())</f>
        <v>#N/A</v>
      </c>
      <c r="R1522" s="57" t="e">
        <f>IF(EnergyDemand__2_18[[#This Row],[Holiday]]="Y",EnergyDemand__2_18[[#This Row],[Demand]],NA())</f>
        <v>#N/A</v>
      </c>
      <c r="S1522" s="57">
        <f>IF(AND( EnergyDemand__2_18[[#This Row],[Holiday]]="N", EnergyDemand__2_18[[#This Row],[Day ]] &lt;&gt; "Saturday", EnergyDemand__2_18[[#This Row],[Day ]] &lt;&gt; "Sunday"),EnergyDemand__2_18[[#This Row],[Demand]],NA())</f>
        <v>163682.04</v>
      </c>
    </row>
    <row r="1523" spans="1:19" x14ac:dyDescent="0.3">
      <c r="A1523" s="3">
        <v>43526</v>
      </c>
      <c r="B1523" s="3" t="str">
        <f t="shared" si="23"/>
        <v>Q1-2019</v>
      </c>
      <c r="C1523" t="s">
        <v>11</v>
      </c>
      <c r="D1523">
        <v>9</v>
      </c>
      <c r="E1523" t="s">
        <v>5</v>
      </c>
      <c r="F1523">
        <v>2019</v>
      </c>
      <c r="G1523">
        <v>22.3</v>
      </c>
      <c r="H1523">
        <v>36.299999999999997</v>
      </c>
      <c r="I1523">
        <v>23.4</v>
      </c>
      <c r="J1523">
        <v>0</v>
      </c>
      <c r="K1523" t="s">
        <v>22</v>
      </c>
      <c r="L1523" t="s">
        <v>21</v>
      </c>
      <c r="M1523" s="2">
        <v>146265.11499999999</v>
      </c>
      <c r="N1523" s="4">
        <v>132.49259040000001</v>
      </c>
      <c r="O1523" s="5">
        <f>EnergyDemand__2_18[[#This Row],[Demand]]*EnergyDemand__2_18[[#This Row],[RRP AUD$]]</f>
        <v>19379043.971503895</v>
      </c>
      <c r="P1523" s="57">
        <f>IF(EnergyDemand__2_18[[#This Row],[School Day]]="Y",EnergyDemand__2_18[[#This Row],[Demand]],NA())</f>
        <v>146265.11499999999</v>
      </c>
      <c r="Q1523" s="57" t="e">
        <f>IF(EnergyDemand__2_18[[#This Row],[School Day]]="N",EnergyDemand__2_18[[#This Row],[Demand]],NA())</f>
        <v>#N/A</v>
      </c>
      <c r="R1523" s="57" t="e">
        <f>IF(EnergyDemand__2_18[[#This Row],[Holiday]]="Y",EnergyDemand__2_18[[#This Row],[Demand]],NA())</f>
        <v>#N/A</v>
      </c>
      <c r="S15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24" spans="1:19" x14ac:dyDescent="0.3">
      <c r="A1524" s="3">
        <v>43527</v>
      </c>
      <c r="B1524" s="3" t="str">
        <f t="shared" si="23"/>
        <v>Q1-2019</v>
      </c>
      <c r="C1524" t="s">
        <v>11</v>
      </c>
      <c r="D1524">
        <v>9</v>
      </c>
      <c r="E1524" t="s">
        <v>6</v>
      </c>
      <c r="F1524">
        <v>2019</v>
      </c>
      <c r="G1524">
        <v>25.1</v>
      </c>
      <c r="H1524">
        <v>36</v>
      </c>
      <c r="I1524">
        <v>14.4</v>
      </c>
      <c r="J1524">
        <v>0</v>
      </c>
      <c r="K1524" t="s">
        <v>22</v>
      </c>
      <c r="L1524" t="s">
        <v>21</v>
      </c>
      <c r="M1524" s="2">
        <v>138597.69</v>
      </c>
      <c r="N1524" s="4">
        <v>153.7842958</v>
      </c>
      <c r="O1524" s="5">
        <f>EnergyDemand__2_18[[#This Row],[Demand]]*EnergyDemand__2_18[[#This Row],[RRP AUD$]]</f>
        <v>21314148.1561567</v>
      </c>
      <c r="P1524" s="57">
        <f>IF(EnergyDemand__2_18[[#This Row],[School Day]]="Y",EnergyDemand__2_18[[#This Row],[Demand]],NA())</f>
        <v>138597.69</v>
      </c>
      <c r="Q1524" s="57" t="e">
        <f>IF(EnergyDemand__2_18[[#This Row],[School Day]]="N",EnergyDemand__2_18[[#This Row],[Demand]],NA())</f>
        <v>#N/A</v>
      </c>
      <c r="R1524" s="57" t="e">
        <f>IF(EnergyDemand__2_18[[#This Row],[Holiday]]="Y",EnergyDemand__2_18[[#This Row],[Demand]],NA())</f>
        <v>#N/A</v>
      </c>
      <c r="S15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25" spans="1:19" x14ac:dyDescent="0.3">
      <c r="A1525" s="3">
        <v>43528</v>
      </c>
      <c r="B1525" s="3" t="str">
        <f t="shared" si="23"/>
        <v>Q1-2019</v>
      </c>
      <c r="C1525" t="s">
        <v>11</v>
      </c>
      <c r="D1525">
        <v>10</v>
      </c>
      <c r="E1525" t="s">
        <v>7</v>
      </c>
      <c r="F1525">
        <v>2019</v>
      </c>
      <c r="G1525">
        <v>19</v>
      </c>
      <c r="H1525">
        <v>24.6</v>
      </c>
      <c r="I1525">
        <v>21.8</v>
      </c>
      <c r="J1525">
        <v>0</v>
      </c>
      <c r="K1525" t="s">
        <v>22</v>
      </c>
      <c r="L1525" t="s">
        <v>21</v>
      </c>
      <c r="M1525" s="2">
        <v>136528.81</v>
      </c>
      <c r="N1525" s="4">
        <v>135.2064474</v>
      </c>
      <c r="O1525" s="5">
        <f>EnergyDemand__2_18[[#This Row],[Demand]]*EnergyDemand__2_18[[#This Row],[RRP AUD$]]</f>
        <v>18459575.367849592</v>
      </c>
      <c r="P1525" s="57">
        <f>IF(EnergyDemand__2_18[[#This Row],[School Day]]="Y",EnergyDemand__2_18[[#This Row],[Demand]],NA())</f>
        <v>136528.81</v>
      </c>
      <c r="Q1525" s="57" t="e">
        <f>IF(EnergyDemand__2_18[[#This Row],[School Day]]="N",EnergyDemand__2_18[[#This Row],[Demand]],NA())</f>
        <v>#N/A</v>
      </c>
      <c r="R1525" s="57" t="e">
        <f>IF(EnergyDemand__2_18[[#This Row],[Holiday]]="Y",EnergyDemand__2_18[[#This Row],[Demand]],NA())</f>
        <v>#N/A</v>
      </c>
      <c r="S1525" s="57">
        <f>IF(AND( EnergyDemand__2_18[[#This Row],[Holiday]]="N", EnergyDemand__2_18[[#This Row],[Day ]] &lt;&gt; "Saturday", EnergyDemand__2_18[[#This Row],[Day ]] &lt;&gt; "Sunday"),EnergyDemand__2_18[[#This Row],[Demand]],NA())</f>
        <v>136528.81</v>
      </c>
    </row>
    <row r="1526" spans="1:19" x14ac:dyDescent="0.3">
      <c r="A1526" s="3">
        <v>43529</v>
      </c>
      <c r="B1526" s="3" t="str">
        <f t="shared" si="23"/>
        <v>Q1-2019</v>
      </c>
      <c r="C1526" t="s">
        <v>11</v>
      </c>
      <c r="D1526">
        <v>10</v>
      </c>
      <c r="E1526" t="s">
        <v>8</v>
      </c>
      <c r="F1526">
        <v>2019</v>
      </c>
      <c r="G1526">
        <v>18</v>
      </c>
      <c r="H1526">
        <v>24.3</v>
      </c>
      <c r="I1526">
        <v>15.5</v>
      </c>
      <c r="J1526">
        <v>0</v>
      </c>
      <c r="K1526" t="s">
        <v>22</v>
      </c>
      <c r="L1526" t="s">
        <v>21</v>
      </c>
      <c r="M1526" s="2">
        <v>126073.53</v>
      </c>
      <c r="N1526" s="4">
        <v>118.26194460000001</v>
      </c>
      <c r="O1526" s="5">
        <f>EnergyDemand__2_18[[#This Row],[Demand]]*EnergyDemand__2_18[[#This Row],[RRP AUD$]]</f>
        <v>14909700.82038644</v>
      </c>
      <c r="P1526" s="57">
        <f>IF(EnergyDemand__2_18[[#This Row],[School Day]]="Y",EnergyDemand__2_18[[#This Row],[Demand]],NA())</f>
        <v>126073.53</v>
      </c>
      <c r="Q1526" s="57" t="e">
        <f>IF(EnergyDemand__2_18[[#This Row],[School Day]]="N",EnergyDemand__2_18[[#This Row],[Demand]],NA())</f>
        <v>#N/A</v>
      </c>
      <c r="R1526" s="57" t="e">
        <f>IF(EnergyDemand__2_18[[#This Row],[Holiday]]="Y",EnergyDemand__2_18[[#This Row],[Demand]],NA())</f>
        <v>#N/A</v>
      </c>
      <c r="S1526" s="57">
        <f>IF(AND( EnergyDemand__2_18[[#This Row],[Holiday]]="N", EnergyDemand__2_18[[#This Row],[Day ]] &lt;&gt; "Saturday", EnergyDemand__2_18[[#This Row],[Day ]] &lt;&gt; "Sunday"),EnergyDemand__2_18[[#This Row],[Demand]],NA())</f>
        <v>126073.53</v>
      </c>
    </row>
    <row r="1527" spans="1:19" x14ac:dyDescent="0.3">
      <c r="A1527" s="3">
        <v>43530</v>
      </c>
      <c r="B1527" s="3" t="str">
        <f t="shared" si="23"/>
        <v>Q1-2019</v>
      </c>
      <c r="C1527" t="s">
        <v>11</v>
      </c>
      <c r="D1527">
        <v>10</v>
      </c>
      <c r="E1527" t="s">
        <v>9</v>
      </c>
      <c r="F1527">
        <v>2019</v>
      </c>
      <c r="G1527">
        <v>13.2</v>
      </c>
      <c r="H1527">
        <v>17.2</v>
      </c>
      <c r="I1527">
        <v>19.5</v>
      </c>
      <c r="J1527">
        <v>1.6</v>
      </c>
      <c r="K1527" t="s">
        <v>22</v>
      </c>
      <c r="L1527" t="s">
        <v>21</v>
      </c>
      <c r="M1527" s="2">
        <v>108723.61500000001</v>
      </c>
      <c r="N1527" s="4">
        <v>75.981191370000005</v>
      </c>
      <c r="O1527" s="5">
        <f>EnergyDemand__2_18[[#This Row],[Demand]]*EnergyDemand__2_18[[#This Row],[RRP AUD$]]</f>
        <v>8260949.7977532037</v>
      </c>
      <c r="P1527" s="57">
        <f>IF(EnergyDemand__2_18[[#This Row],[School Day]]="Y",EnergyDemand__2_18[[#This Row],[Demand]],NA())</f>
        <v>108723.61500000001</v>
      </c>
      <c r="Q1527" s="57" t="e">
        <f>IF(EnergyDemand__2_18[[#This Row],[School Day]]="N",EnergyDemand__2_18[[#This Row],[Demand]],NA())</f>
        <v>#N/A</v>
      </c>
      <c r="R1527" s="57" t="e">
        <f>IF(EnergyDemand__2_18[[#This Row],[Holiday]]="Y",EnergyDemand__2_18[[#This Row],[Demand]],NA())</f>
        <v>#N/A</v>
      </c>
      <c r="S1527" s="57">
        <f>IF(AND( EnergyDemand__2_18[[#This Row],[Holiday]]="N", EnergyDemand__2_18[[#This Row],[Day ]] &lt;&gt; "Saturday", EnergyDemand__2_18[[#This Row],[Day ]] &lt;&gt; "Sunday"),EnergyDemand__2_18[[#This Row],[Demand]],NA())</f>
        <v>108723.61500000001</v>
      </c>
    </row>
    <row r="1528" spans="1:19" x14ac:dyDescent="0.3">
      <c r="A1528" s="3">
        <v>43531</v>
      </c>
      <c r="B1528" s="3" t="str">
        <f t="shared" si="23"/>
        <v>Q1-2019</v>
      </c>
      <c r="C1528" t="s">
        <v>11</v>
      </c>
      <c r="D1528">
        <v>10</v>
      </c>
      <c r="E1528" t="s">
        <v>3</v>
      </c>
      <c r="F1528">
        <v>2019</v>
      </c>
      <c r="G1528">
        <v>9.6999999999999993</v>
      </c>
      <c r="H1528">
        <v>22.1</v>
      </c>
      <c r="I1528">
        <v>21.2</v>
      </c>
      <c r="J1528">
        <v>2</v>
      </c>
      <c r="K1528" t="s">
        <v>22</v>
      </c>
      <c r="L1528" t="s">
        <v>21</v>
      </c>
      <c r="M1528" s="2">
        <v>114519.86500000001</v>
      </c>
      <c r="N1528" s="4">
        <v>103.1975585</v>
      </c>
      <c r="O1528" s="5">
        <f>EnergyDemand__2_18[[#This Row],[Demand]]*EnergyDemand__2_18[[#This Row],[RRP AUD$]]</f>
        <v>11818170.467749603</v>
      </c>
      <c r="P1528" s="57">
        <f>IF(EnergyDemand__2_18[[#This Row],[School Day]]="Y",EnergyDemand__2_18[[#This Row],[Demand]],NA())</f>
        <v>114519.86500000001</v>
      </c>
      <c r="Q1528" s="57" t="e">
        <f>IF(EnergyDemand__2_18[[#This Row],[School Day]]="N",EnergyDemand__2_18[[#This Row],[Demand]],NA())</f>
        <v>#N/A</v>
      </c>
      <c r="R1528" s="57" t="e">
        <f>IF(EnergyDemand__2_18[[#This Row],[Holiday]]="Y",EnergyDemand__2_18[[#This Row],[Demand]],NA())</f>
        <v>#N/A</v>
      </c>
      <c r="S1528" s="57">
        <f>IF(AND( EnergyDemand__2_18[[#This Row],[Holiday]]="N", EnergyDemand__2_18[[#This Row],[Day ]] &lt;&gt; "Saturday", EnergyDemand__2_18[[#This Row],[Day ]] &lt;&gt; "Sunday"),EnergyDemand__2_18[[#This Row],[Demand]],NA())</f>
        <v>114519.86500000001</v>
      </c>
    </row>
    <row r="1529" spans="1:19" x14ac:dyDescent="0.3">
      <c r="A1529" s="3">
        <v>43532</v>
      </c>
      <c r="B1529" s="3" t="str">
        <f t="shared" si="23"/>
        <v>Q1-2019</v>
      </c>
      <c r="C1529" t="s">
        <v>11</v>
      </c>
      <c r="D1529">
        <v>10</v>
      </c>
      <c r="E1529" t="s">
        <v>4</v>
      </c>
      <c r="F1529">
        <v>2019</v>
      </c>
      <c r="G1529">
        <v>11.3</v>
      </c>
      <c r="H1529">
        <v>26.8</v>
      </c>
      <c r="I1529">
        <v>10.199999999999999</v>
      </c>
      <c r="J1529">
        <v>0</v>
      </c>
      <c r="K1529" t="s">
        <v>22</v>
      </c>
      <c r="L1529" t="s">
        <v>21</v>
      </c>
      <c r="M1529" s="2">
        <v>117281.2</v>
      </c>
      <c r="N1529" s="4">
        <v>106.9388027</v>
      </c>
      <c r="O1529" s="5">
        <f>EnergyDemand__2_18[[#This Row],[Demand]]*EnergyDemand__2_18[[#This Row],[RRP AUD$]]</f>
        <v>12541911.10721924</v>
      </c>
      <c r="P1529" s="57">
        <f>IF(EnergyDemand__2_18[[#This Row],[School Day]]="Y",EnergyDemand__2_18[[#This Row],[Demand]],NA())</f>
        <v>117281.2</v>
      </c>
      <c r="Q1529" s="57" t="e">
        <f>IF(EnergyDemand__2_18[[#This Row],[School Day]]="N",EnergyDemand__2_18[[#This Row],[Demand]],NA())</f>
        <v>#N/A</v>
      </c>
      <c r="R1529" s="57" t="e">
        <f>IF(EnergyDemand__2_18[[#This Row],[Holiday]]="Y",EnergyDemand__2_18[[#This Row],[Demand]],NA())</f>
        <v>#N/A</v>
      </c>
      <c r="S1529" s="57">
        <f>IF(AND( EnergyDemand__2_18[[#This Row],[Holiday]]="N", EnergyDemand__2_18[[#This Row],[Day ]] &lt;&gt; "Saturday", EnergyDemand__2_18[[#This Row],[Day ]] &lt;&gt; "Sunday"),EnergyDemand__2_18[[#This Row],[Demand]],NA())</f>
        <v>117281.2</v>
      </c>
    </row>
    <row r="1530" spans="1:19" x14ac:dyDescent="0.3">
      <c r="A1530" s="3">
        <v>43533</v>
      </c>
      <c r="B1530" s="3" t="str">
        <f t="shared" si="23"/>
        <v>Q1-2019</v>
      </c>
      <c r="C1530" t="s">
        <v>11</v>
      </c>
      <c r="D1530">
        <v>10</v>
      </c>
      <c r="E1530" t="s">
        <v>5</v>
      </c>
      <c r="F1530">
        <v>2019</v>
      </c>
      <c r="G1530">
        <v>13.9</v>
      </c>
      <c r="H1530">
        <v>24.7</v>
      </c>
      <c r="I1530">
        <v>20</v>
      </c>
      <c r="J1530">
        <v>0</v>
      </c>
      <c r="K1530" t="s">
        <v>22</v>
      </c>
      <c r="L1530" t="s">
        <v>21</v>
      </c>
      <c r="M1530" s="2">
        <v>106854.935</v>
      </c>
      <c r="N1530" s="4">
        <v>95.078424589999997</v>
      </c>
      <c r="O1530" s="5">
        <f>EnergyDemand__2_18[[#This Row],[Demand]]*EnergyDemand__2_18[[#This Row],[RRP AUD$]]</f>
        <v>10159598.87946685</v>
      </c>
      <c r="P1530" s="57">
        <f>IF(EnergyDemand__2_18[[#This Row],[School Day]]="Y",EnergyDemand__2_18[[#This Row],[Demand]],NA())</f>
        <v>106854.935</v>
      </c>
      <c r="Q1530" s="57" t="e">
        <f>IF(EnergyDemand__2_18[[#This Row],[School Day]]="N",EnergyDemand__2_18[[#This Row],[Demand]],NA())</f>
        <v>#N/A</v>
      </c>
      <c r="R1530" s="57" t="e">
        <f>IF(EnergyDemand__2_18[[#This Row],[Holiday]]="Y",EnergyDemand__2_18[[#This Row],[Demand]],NA())</f>
        <v>#N/A</v>
      </c>
      <c r="S15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1" spans="1:19" x14ac:dyDescent="0.3">
      <c r="A1531" s="3">
        <v>43534</v>
      </c>
      <c r="B1531" s="3" t="str">
        <f t="shared" si="23"/>
        <v>Q1-2019</v>
      </c>
      <c r="C1531" t="s">
        <v>11</v>
      </c>
      <c r="D1531">
        <v>10</v>
      </c>
      <c r="E1531" t="s">
        <v>6</v>
      </c>
      <c r="F1531">
        <v>2019</v>
      </c>
      <c r="G1531">
        <v>14.3</v>
      </c>
      <c r="H1531">
        <v>23.7</v>
      </c>
      <c r="I1531">
        <v>10.1</v>
      </c>
      <c r="J1531">
        <v>0</v>
      </c>
      <c r="K1531" t="s">
        <v>22</v>
      </c>
      <c r="L1531" t="s">
        <v>21</v>
      </c>
      <c r="M1531" s="2">
        <v>101994.05499999999</v>
      </c>
      <c r="N1531" s="4">
        <v>74.374932029999997</v>
      </c>
      <c r="O1531" s="5">
        <f>EnergyDemand__2_18[[#This Row],[Demand]]*EnergyDemand__2_18[[#This Row],[RRP AUD$]]</f>
        <v>7585800.9080890808</v>
      </c>
      <c r="P1531" s="57">
        <f>IF(EnergyDemand__2_18[[#This Row],[School Day]]="Y",EnergyDemand__2_18[[#This Row],[Demand]],NA())</f>
        <v>101994.05499999999</v>
      </c>
      <c r="Q1531" s="57" t="e">
        <f>IF(EnergyDemand__2_18[[#This Row],[School Day]]="N",EnergyDemand__2_18[[#This Row],[Demand]],NA())</f>
        <v>#N/A</v>
      </c>
      <c r="R1531" s="57" t="e">
        <f>IF(EnergyDemand__2_18[[#This Row],[Holiday]]="Y",EnergyDemand__2_18[[#This Row],[Demand]],NA())</f>
        <v>#N/A</v>
      </c>
      <c r="S15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2" spans="1:19" x14ac:dyDescent="0.3">
      <c r="A1532" s="3">
        <v>43535</v>
      </c>
      <c r="B1532" s="3" t="str">
        <f t="shared" si="23"/>
        <v>Q1-2019</v>
      </c>
      <c r="C1532" t="s">
        <v>11</v>
      </c>
      <c r="D1532">
        <v>11</v>
      </c>
      <c r="E1532" t="s">
        <v>7</v>
      </c>
      <c r="F1532">
        <v>2019</v>
      </c>
      <c r="G1532">
        <v>15.9</v>
      </c>
      <c r="H1532">
        <v>21.8</v>
      </c>
      <c r="I1532">
        <v>18.600000000000001</v>
      </c>
      <c r="J1532">
        <v>0.2</v>
      </c>
      <c r="K1532" t="s">
        <v>22</v>
      </c>
      <c r="L1532" t="s">
        <v>22</v>
      </c>
      <c r="M1532" s="2">
        <v>103219.08</v>
      </c>
      <c r="N1532" s="4">
        <v>81.472040070000006</v>
      </c>
      <c r="O1532" s="5">
        <f>EnergyDemand__2_18[[#This Row],[Demand]]*EnergyDemand__2_18[[#This Row],[RRP AUD$]]</f>
        <v>8409469.0217485372</v>
      </c>
      <c r="P1532" s="57">
        <f>IF(EnergyDemand__2_18[[#This Row],[School Day]]="Y",EnergyDemand__2_18[[#This Row],[Demand]],NA())</f>
        <v>103219.08</v>
      </c>
      <c r="Q1532" s="57" t="e">
        <f>IF(EnergyDemand__2_18[[#This Row],[School Day]]="N",EnergyDemand__2_18[[#This Row],[Demand]],NA())</f>
        <v>#N/A</v>
      </c>
      <c r="R1532" s="57">
        <f>IF(EnergyDemand__2_18[[#This Row],[Holiday]]="Y",EnergyDemand__2_18[[#This Row],[Demand]],NA())</f>
        <v>103219.08</v>
      </c>
      <c r="S15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3" spans="1:19" x14ac:dyDescent="0.3">
      <c r="A1533" s="3">
        <v>43536</v>
      </c>
      <c r="B1533" s="3" t="str">
        <f t="shared" si="23"/>
        <v>Q1-2019</v>
      </c>
      <c r="C1533" t="s">
        <v>11</v>
      </c>
      <c r="D1533">
        <v>11</v>
      </c>
      <c r="E1533" t="s">
        <v>8</v>
      </c>
      <c r="F1533">
        <v>2019</v>
      </c>
      <c r="G1533">
        <v>15.8</v>
      </c>
      <c r="H1533">
        <v>19.2</v>
      </c>
      <c r="I1533">
        <v>10.8</v>
      </c>
      <c r="J1533">
        <v>0</v>
      </c>
      <c r="K1533" t="s">
        <v>22</v>
      </c>
      <c r="L1533" t="s">
        <v>21</v>
      </c>
      <c r="M1533" s="2">
        <v>110086.7</v>
      </c>
      <c r="N1533" s="4">
        <v>76.971547959999995</v>
      </c>
      <c r="O1533" s="5">
        <f>EnergyDemand__2_18[[#This Row],[Demand]]*EnergyDemand__2_18[[#This Row],[RRP AUD$]]</f>
        <v>8473543.7088081315</v>
      </c>
      <c r="P1533" s="57">
        <f>IF(EnergyDemand__2_18[[#This Row],[School Day]]="Y",EnergyDemand__2_18[[#This Row],[Demand]],NA())</f>
        <v>110086.7</v>
      </c>
      <c r="Q1533" s="57" t="e">
        <f>IF(EnergyDemand__2_18[[#This Row],[School Day]]="N",EnergyDemand__2_18[[#This Row],[Demand]],NA())</f>
        <v>#N/A</v>
      </c>
      <c r="R1533" s="57" t="e">
        <f>IF(EnergyDemand__2_18[[#This Row],[Holiday]]="Y",EnergyDemand__2_18[[#This Row],[Demand]],NA())</f>
        <v>#N/A</v>
      </c>
      <c r="S1533" s="57">
        <f>IF(AND( EnergyDemand__2_18[[#This Row],[Holiday]]="N", EnergyDemand__2_18[[#This Row],[Day ]] &lt;&gt; "Saturday", EnergyDemand__2_18[[#This Row],[Day ]] &lt;&gt; "Sunday"),EnergyDemand__2_18[[#This Row],[Demand]],NA())</f>
        <v>110086.7</v>
      </c>
    </row>
    <row r="1534" spans="1:19" x14ac:dyDescent="0.3">
      <c r="A1534" s="3">
        <v>43537</v>
      </c>
      <c r="B1534" s="3" t="str">
        <f t="shared" si="23"/>
        <v>Q1-2019</v>
      </c>
      <c r="C1534" t="s">
        <v>11</v>
      </c>
      <c r="D1534">
        <v>11</v>
      </c>
      <c r="E1534" t="s">
        <v>9</v>
      </c>
      <c r="F1534">
        <v>2019</v>
      </c>
      <c r="G1534">
        <v>11.9</v>
      </c>
      <c r="H1534">
        <v>18.600000000000001</v>
      </c>
      <c r="I1534">
        <v>15.1</v>
      </c>
      <c r="J1534">
        <v>0</v>
      </c>
      <c r="K1534" t="s">
        <v>22</v>
      </c>
      <c r="L1534" t="s">
        <v>21</v>
      </c>
      <c r="M1534" s="2">
        <v>114740.52</v>
      </c>
      <c r="N1534" s="4">
        <v>122.2385811</v>
      </c>
      <c r="O1534" s="5">
        <f>EnergyDemand__2_18[[#This Row],[Demand]]*EnergyDemand__2_18[[#This Row],[RRP AUD$]]</f>
        <v>14025718.359476173</v>
      </c>
      <c r="P1534" s="57">
        <f>IF(EnergyDemand__2_18[[#This Row],[School Day]]="Y",EnergyDemand__2_18[[#This Row],[Demand]],NA())</f>
        <v>114740.52</v>
      </c>
      <c r="Q1534" s="57" t="e">
        <f>IF(EnergyDemand__2_18[[#This Row],[School Day]]="N",EnergyDemand__2_18[[#This Row],[Demand]],NA())</f>
        <v>#N/A</v>
      </c>
      <c r="R1534" s="57" t="e">
        <f>IF(EnergyDemand__2_18[[#This Row],[Holiday]]="Y",EnergyDemand__2_18[[#This Row],[Demand]],NA())</f>
        <v>#N/A</v>
      </c>
      <c r="S1534" s="57">
        <f>IF(AND( EnergyDemand__2_18[[#This Row],[Holiday]]="N", EnergyDemand__2_18[[#This Row],[Day ]] &lt;&gt; "Saturday", EnergyDemand__2_18[[#This Row],[Day ]] &lt;&gt; "Sunday"),EnergyDemand__2_18[[#This Row],[Demand]],NA())</f>
        <v>114740.52</v>
      </c>
    </row>
    <row r="1535" spans="1:19" x14ac:dyDescent="0.3">
      <c r="A1535" s="3">
        <v>43538</v>
      </c>
      <c r="B1535" s="3" t="str">
        <f t="shared" si="23"/>
        <v>Q1-2019</v>
      </c>
      <c r="C1535" t="s">
        <v>11</v>
      </c>
      <c r="D1535">
        <v>11</v>
      </c>
      <c r="E1535" t="s">
        <v>3</v>
      </c>
      <c r="F1535">
        <v>2019</v>
      </c>
      <c r="G1535">
        <v>12.1</v>
      </c>
      <c r="H1535">
        <v>20.8</v>
      </c>
      <c r="I1535">
        <v>20.6</v>
      </c>
      <c r="J1535">
        <v>0.2</v>
      </c>
      <c r="K1535" t="s">
        <v>22</v>
      </c>
      <c r="L1535" t="s">
        <v>21</v>
      </c>
      <c r="M1535" s="2">
        <v>112785.78</v>
      </c>
      <c r="N1535" s="4">
        <v>126.7859571</v>
      </c>
      <c r="O1535" s="5">
        <f>EnergyDemand__2_18[[#This Row],[Demand]]*EnergyDemand__2_18[[#This Row],[RRP AUD$]]</f>
        <v>14299653.064570038</v>
      </c>
      <c r="P1535" s="57">
        <f>IF(EnergyDemand__2_18[[#This Row],[School Day]]="Y",EnergyDemand__2_18[[#This Row],[Demand]],NA())</f>
        <v>112785.78</v>
      </c>
      <c r="Q1535" s="57" t="e">
        <f>IF(EnergyDemand__2_18[[#This Row],[School Day]]="N",EnergyDemand__2_18[[#This Row],[Demand]],NA())</f>
        <v>#N/A</v>
      </c>
      <c r="R1535" s="57" t="e">
        <f>IF(EnergyDemand__2_18[[#This Row],[Holiday]]="Y",EnergyDemand__2_18[[#This Row],[Demand]],NA())</f>
        <v>#N/A</v>
      </c>
      <c r="S1535" s="57">
        <f>IF(AND( EnergyDemand__2_18[[#This Row],[Holiday]]="N", EnergyDemand__2_18[[#This Row],[Day ]] &lt;&gt; "Saturday", EnergyDemand__2_18[[#This Row],[Day ]] &lt;&gt; "Sunday"),EnergyDemand__2_18[[#This Row],[Demand]],NA())</f>
        <v>112785.78</v>
      </c>
    </row>
    <row r="1536" spans="1:19" x14ac:dyDescent="0.3">
      <c r="A1536" s="3">
        <v>43539</v>
      </c>
      <c r="B1536" s="3" t="str">
        <f t="shared" si="23"/>
        <v>Q1-2019</v>
      </c>
      <c r="C1536" t="s">
        <v>11</v>
      </c>
      <c r="D1536">
        <v>11</v>
      </c>
      <c r="E1536" t="s">
        <v>4</v>
      </c>
      <c r="F1536">
        <v>2019</v>
      </c>
      <c r="G1536">
        <v>11.7</v>
      </c>
      <c r="H1536">
        <v>22.2</v>
      </c>
      <c r="I1536">
        <v>18.7</v>
      </c>
      <c r="J1536">
        <v>0</v>
      </c>
      <c r="K1536" t="s">
        <v>22</v>
      </c>
      <c r="L1536" t="s">
        <v>21</v>
      </c>
      <c r="M1536" s="2">
        <v>111179.125</v>
      </c>
      <c r="N1536" s="4">
        <v>102.60851510000001</v>
      </c>
      <c r="O1536" s="5">
        <f>EnergyDemand__2_18[[#This Row],[Demand]]*EnergyDemand__2_18[[#This Row],[RRP AUD$]]</f>
        <v>11407924.926367288</v>
      </c>
      <c r="P1536" s="57">
        <f>IF(EnergyDemand__2_18[[#This Row],[School Day]]="Y",EnergyDemand__2_18[[#This Row],[Demand]],NA())</f>
        <v>111179.125</v>
      </c>
      <c r="Q1536" s="57" t="e">
        <f>IF(EnergyDemand__2_18[[#This Row],[School Day]]="N",EnergyDemand__2_18[[#This Row],[Demand]],NA())</f>
        <v>#N/A</v>
      </c>
      <c r="R1536" s="57" t="e">
        <f>IF(EnergyDemand__2_18[[#This Row],[Holiday]]="Y",EnergyDemand__2_18[[#This Row],[Demand]],NA())</f>
        <v>#N/A</v>
      </c>
      <c r="S1536" s="57">
        <f>IF(AND( EnergyDemand__2_18[[#This Row],[Holiday]]="N", EnergyDemand__2_18[[#This Row],[Day ]] &lt;&gt; "Saturday", EnergyDemand__2_18[[#This Row],[Day ]] &lt;&gt; "Sunday"),EnergyDemand__2_18[[#This Row],[Demand]],NA())</f>
        <v>111179.125</v>
      </c>
    </row>
    <row r="1537" spans="1:19" x14ac:dyDescent="0.3">
      <c r="A1537" s="3">
        <v>43540</v>
      </c>
      <c r="B1537" s="3" t="str">
        <f t="shared" si="23"/>
        <v>Q1-2019</v>
      </c>
      <c r="C1537" t="s">
        <v>11</v>
      </c>
      <c r="D1537">
        <v>11</v>
      </c>
      <c r="E1537" t="s">
        <v>5</v>
      </c>
      <c r="F1537">
        <v>2019</v>
      </c>
      <c r="G1537">
        <v>12.2</v>
      </c>
      <c r="H1537">
        <v>25.6</v>
      </c>
      <c r="I1537">
        <v>20.100000000000001</v>
      </c>
      <c r="J1537">
        <v>0</v>
      </c>
      <c r="K1537" t="s">
        <v>22</v>
      </c>
      <c r="L1537" t="s">
        <v>21</v>
      </c>
      <c r="M1537" s="2">
        <v>105119.48</v>
      </c>
      <c r="N1537" s="4">
        <v>95.251187810000005</v>
      </c>
      <c r="O1537" s="5">
        <f>EnergyDemand__2_18[[#This Row],[Demand]]*EnergyDemand__2_18[[#This Row],[RRP AUD$]]</f>
        <v>10012755.331969539</v>
      </c>
      <c r="P1537" s="57">
        <f>IF(EnergyDemand__2_18[[#This Row],[School Day]]="Y",EnergyDemand__2_18[[#This Row],[Demand]],NA())</f>
        <v>105119.48</v>
      </c>
      <c r="Q1537" s="57" t="e">
        <f>IF(EnergyDemand__2_18[[#This Row],[School Day]]="N",EnergyDemand__2_18[[#This Row],[Demand]],NA())</f>
        <v>#N/A</v>
      </c>
      <c r="R1537" s="57" t="e">
        <f>IF(EnergyDemand__2_18[[#This Row],[Holiday]]="Y",EnergyDemand__2_18[[#This Row],[Demand]],NA())</f>
        <v>#N/A</v>
      </c>
      <c r="S15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8" spans="1:19" x14ac:dyDescent="0.3">
      <c r="A1538" s="3">
        <v>43541</v>
      </c>
      <c r="B1538" s="3" t="str">
        <f t="shared" ref="B1538:B1601" si="24">"Q" &amp;INT((MONTH(A1538)+2)/3) &amp; "-" &amp; YEAR(A1538)</f>
        <v>Q1-2019</v>
      </c>
      <c r="C1538" t="s">
        <v>11</v>
      </c>
      <c r="D1538">
        <v>11</v>
      </c>
      <c r="E1538" t="s">
        <v>6</v>
      </c>
      <c r="F1538">
        <v>2019</v>
      </c>
      <c r="G1538">
        <v>14.2</v>
      </c>
      <c r="H1538">
        <v>25.6</v>
      </c>
      <c r="I1538">
        <v>19.2</v>
      </c>
      <c r="J1538">
        <v>0</v>
      </c>
      <c r="K1538" t="s">
        <v>22</v>
      </c>
      <c r="L1538" t="s">
        <v>21</v>
      </c>
      <c r="M1538" s="2">
        <v>105669.045</v>
      </c>
      <c r="N1538" s="4">
        <v>103.9571924</v>
      </c>
      <c r="O1538" s="5">
        <f>EnergyDemand__2_18[[#This Row],[Demand]]*EnergyDemand__2_18[[#This Row],[RRP AUD$]]</f>
        <v>10985057.241789257</v>
      </c>
      <c r="P1538" s="57">
        <f>IF(EnergyDemand__2_18[[#This Row],[School Day]]="Y",EnergyDemand__2_18[[#This Row],[Demand]],NA())</f>
        <v>105669.045</v>
      </c>
      <c r="Q1538" s="57" t="e">
        <f>IF(EnergyDemand__2_18[[#This Row],[School Day]]="N",EnergyDemand__2_18[[#This Row],[Demand]],NA())</f>
        <v>#N/A</v>
      </c>
      <c r="R1538" s="57" t="e">
        <f>IF(EnergyDemand__2_18[[#This Row],[Holiday]]="Y",EnergyDemand__2_18[[#This Row],[Demand]],NA())</f>
        <v>#N/A</v>
      </c>
      <c r="S15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39" spans="1:19" x14ac:dyDescent="0.3">
      <c r="A1539" s="3">
        <v>43542</v>
      </c>
      <c r="B1539" s="3" t="str">
        <f t="shared" si="24"/>
        <v>Q1-2019</v>
      </c>
      <c r="C1539" t="s">
        <v>11</v>
      </c>
      <c r="D1539">
        <v>12</v>
      </c>
      <c r="E1539" t="s">
        <v>7</v>
      </c>
      <c r="F1539">
        <v>2019</v>
      </c>
      <c r="G1539">
        <v>16.5</v>
      </c>
      <c r="H1539">
        <v>28.2</v>
      </c>
      <c r="I1539">
        <v>18.899999999999999</v>
      </c>
      <c r="J1539">
        <v>0</v>
      </c>
      <c r="K1539" t="s">
        <v>22</v>
      </c>
      <c r="L1539" t="s">
        <v>21</v>
      </c>
      <c r="M1539" s="2">
        <v>121954.38499999999</v>
      </c>
      <c r="N1539" s="4">
        <v>111.14979460000001</v>
      </c>
      <c r="O1539" s="5">
        <f>EnergyDemand__2_18[[#This Row],[Demand]]*EnergyDemand__2_18[[#This Row],[RRP AUD$]]</f>
        <v>13555204.843319321</v>
      </c>
      <c r="P1539" s="57">
        <f>IF(EnergyDemand__2_18[[#This Row],[School Day]]="Y",EnergyDemand__2_18[[#This Row],[Demand]],NA())</f>
        <v>121954.38499999999</v>
      </c>
      <c r="Q1539" s="57" t="e">
        <f>IF(EnergyDemand__2_18[[#This Row],[School Day]]="N",EnergyDemand__2_18[[#This Row],[Demand]],NA())</f>
        <v>#N/A</v>
      </c>
      <c r="R1539" s="57" t="e">
        <f>IF(EnergyDemand__2_18[[#This Row],[Holiday]]="Y",EnergyDemand__2_18[[#This Row],[Demand]],NA())</f>
        <v>#N/A</v>
      </c>
      <c r="S1539" s="57">
        <f>IF(AND( EnergyDemand__2_18[[#This Row],[Holiday]]="N", EnergyDemand__2_18[[#This Row],[Day ]] &lt;&gt; "Saturday", EnergyDemand__2_18[[#This Row],[Day ]] &lt;&gt; "Sunday"),EnergyDemand__2_18[[#This Row],[Demand]],NA())</f>
        <v>121954.38499999999</v>
      </c>
    </row>
    <row r="1540" spans="1:19" x14ac:dyDescent="0.3">
      <c r="A1540" s="3">
        <v>43543</v>
      </c>
      <c r="B1540" s="3" t="str">
        <f t="shared" si="24"/>
        <v>Q1-2019</v>
      </c>
      <c r="C1540" t="s">
        <v>11</v>
      </c>
      <c r="D1540">
        <v>12</v>
      </c>
      <c r="E1540" t="s">
        <v>8</v>
      </c>
      <c r="F1540">
        <v>2019</v>
      </c>
      <c r="G1540">
        <v>16.899999999999999</v>
      </c>
      <c r="H1540">
        <v>23.4</v>
      </c>
      <c r="I1540">
        <v>12.7</v>
      </c>
      <c r="J1540">
        <v>0</v>
      </c>
      <c r="K1540" t="s">
        <v>22</v>
      </c>
      <c r="L1540" t="s">
        <v>21</v>
      </c>
      <c r="M1540" s="2">
        <v>123290.83500000001</v>
      </c>
      <c r="N1540" s="4">
        <v>113.64477429999999</v>
      </c>
      <c r="O1540" s="5">
        <f>EnergyDemand__2_18[[#This Row],[Demand]]*EnergyDemand__2_18[[#This Row],[RRP AUD$]]</f>
        <v>14011359.11683354</v>
      </c>
      <c r="P1540" s="57">
        <f>IF(EnergyDemand__2_18[[#This Row],[School Day]]="Y",EnergyDemand__2_18[[#This Row],[Demand]],NA())</f>
        <v>123290.83500000001</v>
      </c>
      <c r="Q1540" s="57" t="e">
        <f>IF(EnergyDemand__2_18[[#This Row],[School Day]]="N",EnergyDemand__2_18[[#This Row],[Demand]],NA())</f>
        <v>#N/A</v>
      </c>
      <c r="R1540" s="57" t="e">
        <f>IF(EnergyDemand__2_18[[#This Row],[Holiday]]="Y",EnergyDemand__2_18[[#This Row],[Demand]],NA())</f>
        <v>#N/A</v>
      </c>
      <c r="S1540" s="57">
        <f>IF(AND( EnergyDemand__2_18[[#This Row],[Holiday]]="N", EnergyDemand__2_18[[#This Row],[Day ]] &lt;&gt; "Saturday", EnergyDemand__2_18[[#This Row],[Day ]] &lt;&gt; "Sunday"),EnergyDemand__2_18[[#This Row],[Demand]],NA())</f>
        <v>123290.83500000001</v>
      </c>
    </row>
    <row r="1541" spans="1:19" x14ac:dyDescent="0.3">
      <c r="A1541" s="3">
        <v>43544</v>
      </c>
      <c r="B1541" s="3" t="str">
        <f t="shared" si="24"/>
        <v>Q1-2019</v>
      </c>
      <c r="C1541" t="s">
        <v>11</v>
      </c>
      <c r="D1541">
        <v>12</v>
      </c>
      <c r="E1541" t="s">
        <v>9</v>
      </c>
      <c r="F1541">
        <v>2019</v>
      </c>
      <c r="G1541">
        <v>19.3</v>
      </c>
      <c r="H1541">
        <v>23.4</v>
      </c>
      <c r="I1541">
        <v>11.1</v>
      </c>
      <c r="J1541">
        <v>0</v>
      </c>
      <c r="K1541" t="s">
        <v>22</v>
      </c>
      <c r="L1541" t="s">
        <v>21</v>
      </c>
      <c r="M1541" s="2">
        <v>123994.3</v>
      </c>
      <c r="N1541" s="4">
        <v>127.27659920000001</v>
      </c>
      <c r="O1541" s="5">
        <f>EnergyDemand__2_18[[#This Row],[Demand]]*EnergyDemand__2_18[[#This Row],[RRP AUD$]]</f>
        <v>15781572.824184561</v>
      </c>
      <c r="P1541" s="57">
        <f>IF(EnergyDemand__2_18[[#This Row],[School Day]]="Y",EnergyDemand__2_18[[#This Row],[Demand]],NA())</f>
        <v>123994.3</v>
      </c>
      <c r="Q1541" s="57" t="e">
        <f>IF(EnergyDemand__2_18[[#This Row],[School Day]]="N",EnergyDemand__2_18[[#This Row],[Demand]],NA())</f>
        <v>#N/A</v>
      </c>
      <c r="R1541" s="57" t="e">
        <f>IF(EnergyDemand__2_18[[#This Row],[Holiday]]="Y",EnergyDemand__2_18[[#This Row],[Demand]],NA())</f>
        <v>#N/A</v>
      </c>
      <c r="S1541" s="57">
        <f>IF(AND( EnergyDemand__2_18[[#This Row],[Holiday]]="N", EnergyDemand__2_18[[#This Row],[Day ]] &lt;&gt; "Saturday", EnergyDemand__2_18[[#This Row],[Day ]] &lt;&gt; "Sunday"),EnergyDemand__2_18[[#This Row],[Demand]],NA())</f>
        <v>123994.3</v>
      </c>
    </row>
    <row r="1542" spans="1:19" x14ac:dyDescent="0.3">
      <c r="A1542" s="3">
        <v>43545</v>
      </c>
      <c r="B1542" s="3" t="str">
        <f t="shared" si="24"/>
        <v>Q1-2019</v>
      </c>
      <c r="C1542" t="s">
        <v>11</v>
      </c>
      <c r="D1542">
        <v>12</v>
      </c>
      <c r="E1542" t="s">
        <v>3</v>
      </c>
      <c r="F1542">
        <v>2019</v>
      </c>
      <c r="G1542">
        <v>18.2</v>
      </c>
      <c r="H1542">
        <v>24.3</v>
      </c>
      <c r="I1542">
        <v>12.5</v>
      </c>
      <c r="J1542">
        <v>0</v>
      </c>
      <c r="K1542" t="s">
        <v>22</v>
      </c>
      <c r="L1542" t="s">
        <v>21</v>
      </c>
      <c r="M1542" s="2">
        <v>124181.405</v>
      </c>
      <c r="N1542" s="4">
        <v>115.460165</v>
      </c>
      <c r="O1542" s="5">
        <f>EnergyDemand__2_18[[#This Row],[Demand]]*EnergyDemand__2_18[[#This Row],[RRP AUD$]]</f>
        <v>14338005.511231825</v>
      </c>
      <c r="P1542" s="57">
        <f>IF(EnergyDemand__2_18[[#This Row],[School Day]]="Y",EnergyDemand__2_18[[#This Row],[Demand]],NA())</f>
        <v>124181.405</v>
      </c>
      <c r="Q1542" s="57" t="e">
        <f>IF(EnergyDemand__2_18[[#This Row],[School Day]]="N",EnergyDemand__2_18[[#This Row],[Demand]],NA())</f>
        <v>#N/A</v>
      </c>
      <c r="R1542" s="57" t="e">
        <f>IF(EnergyDemand__2_18[[#This Row],[Holiday]]="Y",EnergyDemand__2_18[[#This Row],[Demand]],NA())</f>
        <v>#N/A</v>
      </c>
      <c r="S1542" s="57">
        <f>IF(AND( EnergyDemand__2_18[[#This Row],[Holiday]]="N", EnergyDemand__2_18[[#This Row],[Day ]] &lt;&gt; "Saturday", EnergyDemand__2_18[[#This Row],[Day ]] &lt;&gt; "Sunday"),EnergyDemand__2_18[[#This Row],[Demand]],NA())</f>
        <v>124181.405</v>
      </c>
    </row>
    <row r="1543" spans="1:19" x14ac:dyDescent="0.3">
      <c r="A1543" s="3">
        <v>43546</v>
      </c>
      <c r="B1543" s="3" t="str">
        <f t="shared" si="24"/>
        <v>Q1-2019</v>
      </c>
      <c r="C1543" t="s">
        <v>11</v>
      </c>
      <c r="D1543">
        <v>12</v>
      </c>
      <c r="E1543" t="s">
        <v>4</v>
      </c>
      <c r="F1543">
        <v>2019</v>
      </c>
      <c r="G1543">
        <v>18.7</v>
      </c>
      <c r="H1543">
        <v>28.6</v>
      </c>
      <c r="I1543">
        <v>15.3</v>
      </c>
      <c r="J1543">
        <v>0</v>
      </c>
      <c r="K1543" t="s">
        <v>22</v>
      </c>
      <c r="L1543" t="s">
        <v>21</v>
      </c>
      <c r="M1543" s="2">
        <v>128305.64</v>
      </c>
      <c r="N1543" s="4">
        <v>111.2407066</v>
      </c>
      <c r="O1543" s="5">
        <f>EnergyDemand__2_18[[#This Row],[Demand]]*EnergyDemand__2_18[[#This Row],[RRP AUD$]]</f>
        <v>14272810.054365223</v>
      </c>
      <c r="P1543" s="57">
        <f>IF(EnergyDemand__2_18[[#This Row],[School Day]]="Y",EnergyDemand__2_18[[#This Row],[Demand]],NA())</f>
        <v>128305.64</v>
      </c>
      <c r="Q1543" s="57" t="e">
        <f>IF(EnergyDemand__2_18[[#This Row],[School Day]]="N",EnergyDemand__2_18[[#This Row],[Demand]],NA())</f>
        <v>#N/A</v>
      </c>
      <c r="R1543" s="57" t="e">
        <f>IF(EnergyDemand__2_18[[#This Row],[Holiday]]="Y",EnergyDemand__2_18[[#This Row],[Demand]],NA())</f>
        <v>#N/A</v>
      </c>
      <c r="S1543" s="57">
        <f>IF(AND( EnergyDemand__2_18[[#This Row],[Holiday]]="N", EnergyDemand__2_18[[#This Row],[Day ]] &lt;&gt; "Saturday", EnergyDemand__2_18[[#This Row],[Day ]] &lt;&gt; "Sunday"),EnergyDemand__2_18[[#This Row],[Demand]],NA())</f>
        <v>128305.64</v>
      </c>
    </row>
    <row r="1544" spans="1:19" x14ac:dyDescent="0.3">
      <c r="A1544" s="3">
        <v>43547</v>
      </c>
      <c r="B1544" s="3" t="str">
        <f t="shared" si="24"/>
        <v>Q1-2019</v>
      </c>
      <c r="C1544" t="s">
        <v>11</v>
      </c>
      <c r="D1544">
        <v>12</v>
      </c>
      <c r="E1544" t="s">
        <v>5</v>
      </c>
      <c r="F1544">
        <v>2019</v>
      </c>
      <c r="G1544">
        <v>19.899999999999999</v>
      </c>
      <c r="H1544">
        <v>31.3</v>
      </c>
      <c r="I1544">
        <v>13.6</v>
      </c>
      <c r="J1544">
        <v>1.8</v>
      </c>
      <c r="K1544" t="s">
        <v>22</v>
      </c>
      <c r="L1544" t="s">
        <v>21</v>
      </c>
      <c r="M1544" s="2">
        <v>109147.65</v>
      </c>
      <c r="N1544" s="4">
        <v>98.954731719999998</v>
      </c>
      <c r="O1544" s="5">
        <f>EnergyDemand__2_18[[#This Row],[Demand]]*EnergyDemand__2_18[[#This Row],[RRP AUD$]]</f>
        <v>10800676.423618456</v>
      </c>
      <c r="P1544" s="57">
        <f>IF(EnergyDemand__2_18[[#This Row],[School Day]]="Y",EnergyDemand__2_18[[#This Row],[Demand]],NA())</f>
        <v>109147.65</v>
      </c>
      <c r="Q1544" s="57" t="e">
        <f>IF(EnergyDemand__2_18[[#This Row],[School Day]]="N",EnergyDemand__2_18[[#This Row],[Demand]],NA())</f>
        <v>#N/A</v>
      </c>
      <c r="R1544" s="57" t="e">
        <f>IF(EnergyDemand__2_18[[#This Row],[Holiday]]="Y",EnergyDemand__2_18[[#This Row],[Demand]],NA())</f>
        <v>#N/A</v>
      </c>
      <c r="S15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45" spans="1:19" x14ac:dyDescent="0.3">
      <c r="A1545" s="3">
        <v>43548</v>
      </c>
      <c r="B1545" s="3" t="str">
        <f t="shared" si="24"/>
        <v>Q1-2019</v>
      </c>
      <c r="C1545" t="s">
        <v>11</v>
      </c>
      <c r="D1545">
        <v>12</v>
      </c>
      <c r="E1545" t="s">
        <v>6</v>
      </c>
      <c r="F1545">
        <v>2019</v>
      </c>
      <c r="G1545">
        <v>16.5</v>
      </c>
      <c r="H1545">
        <v>29.3</v>
      </c>
      <c r="I1545">
        <v>16.899999999999999</v>
      </c>
      <c r="J1545">
        <v>2</v>
      </c>
      <c r="K1545" t="s">
        <v>22</v>
      </c>
      <c r="L1545" t="s">
        <v>21</v>
      </c>
      <c r="M1545" s="2">
        <v>104226.83</v>
      </c>
      <c r="N1545" s="4">
        <v>97.857599649999997</v>
      </c>
      <c r="O1545" s="5">
        <f>EnergyDemand__2_18[[#This Row],[Demand]]*EnergyDemand__2_18[[#This Row],[RRP AUD$]]</f>
        <v>10199387.402928609</v>
      </c>
      <c r="P1545" s="57">
        <f>IF(EnergyDemand__2_18[[#This Row],[School Day]]="Y",EnergyDemand__2_18[[#This Row],[Demand]],NA())</f>
        <v>104226.83</v>
      </c>
      <c r="Q1545" s="57" t="e">
        <f>IF(EnergyDemand__2_18[[#This Row],[School Day]]="N",EnergyDemand__2_18[[#This Row],[Demand]],NA())</f>
        <v>#N/A</v>
      </c>
      <c r="R1545" s="57" t="e">
        <f>IF(EnergyDemand__2_18[[#This Row],[Holiday]]="Y",EnergyDemand__2_18[[#This Row],[Demand]],NA())</f>
        <v>#N/A</v>
      </c>
      <c r="S15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46" spans="1:19" x14ac:dyDescent="0.3">
      <c r="A1546" s="3">
        <v>43549</v>
      </c>
      <c r="B1546" s="3" t="str">
        <f t="shared" si="24"/>
        <v>Q1-2019</v>
      </c>
      <c r="C1546" t="s">
        <v>11</v>
      </c>
      <c r="D1546">
        <v>13</v>
      </c>
      <c r="E1546" t="s">
        <v>7</v>
      </c>
      <c r="F1546">
        <v>2019</v>
      </c>
      <c r="G1546">
        <v>14.8</v>
      </c>
      <c r="H1546">
        <v>19</v>
      </c>
      <c r="I1546">
        <v>13.6</v>
      </c>
      <c r="J1546">
        <v>0.2</v>
      </c>
      <c r="K1546" t="s">
        <v>22</v>
      </c>
      <c r="L1546" t="s">
        <v>21</v>
      </c>
      <c r="M1546" s="2">
        <v>107583.935</v>
      </c>
      <c r="N1546" s="4">
        <v>80.292927370000001</v>
      </c>
      <c r="O1546" s="5">
        <f>EnergyDemand__2_18[[#This Row],[Demand]]*EnergyDemand__2_18[[#This Row],[RRP AUD$]]</f>
        <v>8638229.0791338012</v>
      </c>
      <c r="P1546" s="57">
        <f>IF(EnergyDemand__2_18[[#This Row],[School Day]]="Y",EnergyDemand__2_18[[#This Row],[Demand]],NA())</f>
        <v>107583.935</v>
      </c>
      <c r="Q1546" s="57" t="e">
        <f>IF(EnergyDemand__2_18[[#This Row],[School Day]]="N",EnergyDemand__2_18[[#This Row],[Demand]],NA())</f>
        <v>#N/A</v>
      </c>
      <c r="R1546" s="57" t="e">
        <f>IF(EnergyDemand__2_18[[#This Row],[Holiday]]="Y",EnergyDemand__2_18[[#This Row],[Demand]],NA())</f>
        <v>#N/A</v>
      </c>
      <c r="S1546" s="57">
        <f>IF(AND( EnergyDemand__2_18[[#This Row],[Holiday]]="N", EnergyDemand__2_18[[#This Row],[Day ]] &lt;&gt; "Saturday", EnergyDemand__2_18[[#This Row],[Day ]] &lt;&gt; "Sunday"),EnergyDemand__2_18[[#This Row],[Demand]],NA())</f>
        <v>107583.935</v>
      </c>
    </row>
    <row r="1547" spans="1:19" x14ac:dyDescent="0.3">
      <c r="A1547" s="3">
        <v>43550</v>
      </c>
      <c r="B1547" s="3" t="str">
        <f t="shared" si="24"/>
        <v>Q1-2019</v>
      </c>
      <c r="C1547" t="s">
        <v>11</v>
      </c>
      <c r="D1547">
        <v>13</v>
      </c>
      <c r="E1547" t="s">
        <v>8</v>
      </c>
      <c r="F1547">
        <v>2019</v>
      </c>
      <c r="G1547">
        <v>12.3</v>
      </c>
      <c r="H1547">
        <v>20.3</v>
      </c>
      <c r="I1547">
        <v>15.9</v>
      </c>
      <c r="J1547">
        <v>0</v>
      </c>
      <c r="K1547" t="s">
        <v>22</v>
      </c>
      <c r="L1547" t="s">
        <v>21</v>
      </c>
      <c r="M1547" s="2">
        <v>108840.18</v>
      </c>
      <c r="N1547" s="4">
        <v>95.567893560000002</v>
      </c>
      <c r="O1547" s="5">
        <f>EnergyDemand__2_18[[#This Row],[Demand]]*EnergyDemand__2_18[[#This Row],[RRP AUD$]]</f>
        <v>10401626.737291241</v>
      </c>
      <c r="P1547" s="57">
        <f>IF(EnergyDemand__2_18[[#This Row],[School Day]]="Y",EnergyDemand__2_18[[#This Row],[Demand]],NA())</f>
        <v>108840.18</v>
      </c>
      <c r="Q1547" s="57" t="e">
        <f>IF(EnergyDemand__2_18[[#This Row],[School Day]]="N",EnergyDemand__2_18[[#This Row],[Demand]],NA())</f>
        <v>#N/A</v>
      </c>
      <c r="R1547" s="57" t="e">
        <f>IF(EnergyDemand__2_18[[#This Row],[Holiday]]="Y",EnergyDemand__2_18[[#This Row],[Demand]],NA())</f>
        <v>#N/A</v>
      </c>
      <c r="S1547" s="57">
        <f>IF(AND( EnergyDemand__2_18[[#This Row],[Holiday]]="N", EnergyDemand__2_18[[#This Row],[Day ]] &lt;&gt; "Saturday", EnergyDemand__2_18[[#This Row],[Day ]] &lt;&gt; "Sunday"),EnergyDemand__2_18[[#This Row],[Demand]],NA())</f>
        <v>108840.18</v>
      </c>
    </row>
    <row r="1548" spans="1:19" x14ac:dyDescent="0.3">
      <c r="A1548" s="3">
        <v>43551</v>
      </c>
      <c r="B1548" s="3" t="str">
        <f t="shared" si="24"/>
        <v>Q1-2019</v>
      </c>
      <c r="C1548" t="s">
        <v>11</v>
      </c>
      <c r="D1548">
        <v>13</v>
      </c>
      <c r="E1548" t="s">
        <v>9</v>
      </c>
      <c r="F1548">
        <v>2019</v>
      </c>
      <c r="G1548">
        <v>11.1</v>
      </c>
      <c r="H1548">
        <v>21.7</v>
      </c>
      <c r="I1548">
        <v>17.8</v>
      </c>
      <c r="J1548">
        <v>0</v>
      </c>
      <c r="K1548" t="s">
        <v>22</v>
      </c>
      <c r="L1548" t="s">
        <v>21</v>
      </c>
      <c r="M1548" s="2">
        <v>113307.595</v>
      </c>
      <c r="N1548" s="4">
        <v>114.1613715</v>
      </c>
      <c r="O1548" s="5">
        <f>EnergyDemand__2_18[[#This Row],[Demand]]*EnergyDemand__2_18[[#This Row],[RRP AUD$]]</f>
        <v>12935350.446566543</v>
      </c>
      <c r="P1548" s="57">
        <f>IF(EnergyDemand__2_18[[#This Row],[School Day]]="Y",EnergyDemand__2_18[[#This Row],[Demand]],NA())</f>
        <v>113307.595</v>
      </c>
      <c r="Q1548" s="57" t="e">
        <f>IF(EnergyDemand__2_18[[#This Row],[School Day]]="N",EnergyDemand__2_18[[#This Row],[Demand]],NA())</f>
        <v>#N/A</v>
      </c>
      <c r="R1548" s="57" t="e">
        <f>IF(EnergyDemand__2_18[[#This Row],[Holiday]]="Y",EnergyDemand__2_18[[#This Row],[Demand]],NA())</f>
        <v>#N/A</v>
      </c>
      <c r="S1548" s="57">
        <f>IF(AND( EnergyDemand__2_18[[#This Row],[Holiday]]="N", EnergyDemand__2_18[[#This Row],[Day ]] &lt;&gt; "Saturday", EnergyDemand__2_18[[#This Row],[Day ]] &lt;&gt; "Sunday"),EnergyDemand__2_18[[#This Row],[Demand]],NA())</f>
        <v>113307.595</v>
      </c>
    </row>
    <row r="1549" spans="1:19" x14ac:dyDescent="0.3">
      <c r="A1549" s="3">
        <v>43552</v>
      </c>
      <c r="B1549" s="3" t="str">
        <f t="shared" si="24"/>
        <v>Q1-2019</v>
      </c>
      <c r="C1549" t="s">
        <v>11</v>
      </c>
      <c r="D1549">
        <v>13</v>
      </c>
      <c r="E1549" t="s">
        <v>3</v>
      </c>
      <c r="F1549">
        <v>2019</v>
      </c>
      <c r="G1549">
        <v>11.6</v>
      </c>
      <c r="H1549">
        <v>27.9</v>
      </c>
      <c r="I1549">
        <v>17.8</v>
      </c>
      <c r="J1549">
        <v>0</v>
      </c>
      <c r="K1549" t="s">
        <v>22</v>
      </c>
      <c r="L1549" t="s">
        <v>21</v>
      </c>
      <c r="M1549" s="2">
        <v>113923.16</v>
      </c>
      <c r="N1549" s="4">
        <v>108.460275</v>
      </c>
      <c r="O1549" s="5">
        <f>EnergyDemand__2_18[[#This Row],[Demand]]*EnergyDemand__2_18[[#This Row],[RRP AUD$]]</f>
        <v>12356137.262468999</v>
      </c>
      <c r="P1549" s="57">
        <f>IF(EnergyDemand__2_18[[#This Row],[School Day]]="Y",EnergyDemand__2_18[[#This Row],[Demand]],NA())</f>
        <v>113923.16</v>
      </c>
      <c r="Q1549" s="57" t="e">
        <f>IF(EnergyDemand__2_18[[#This Row],[School Day]]="N",EnergyDemand__2_18[[#This Row],[Demand]],NA())</f>
        <v>#N/A</v>
      </c>
      <c r="R1549" s="57" t="e">
        <f>IF(EnergyDemand__2_18[[#This Row],[Holiday]]="Y",EnergyDemand__2_18[[#This Row],[Demand]],NA())</f>
        <v>#N/A</v>
      </c>
      <c r="S1549" s="57">
        <f>IF(AND( EnergyDemand__2_18[[#This Row],[Holiday]]="N", EnergyDemand__2_18[[#This Row],[Day ]] &lt;&gt; "Saturday", EnergyDemand__2_18[[#This Row],[Day ]] &lt;&gt; "Sunday"),EnergyDemand__2_18[[#This Row],[Demand]],NA())</f>
        <v>113923.16</v>
      </c>
    </row>
    <row r="1550" spans="1:19" x14ac:dyDescent="0.3">
      <c r="A1550" s="3">
        <v>43553</v>
      </c>
      <c r="B1550" s="3" t="str">
        <f t="shared" si="24"/>
        <v>Q1-2019</v>
      </c>
      <c r="C1550" t="s">
        <v>11</v>
      </c>
      <c r="D1550">
        <v>13</v>
      </c>
      <c r="E1550" t="s">
        <v>4</v>
      </c>
      <c r="F1550">
        <v>2019</v>
      </c>
      <c r="G1550">
        <v>14.6</v>
      </c>
      <c r="H1550">
        <v>28.5</v>
      </c>
      <c r="I1550">
        <v>4.9000000000000004</v>
      </c>
      <c r="J1550">
        <v>0</v>
      </c>
      <c r="K1550" t="s">
        <v>22</v>
      </c>
      <c r="L1550" t="s">
        <v>21</v>
      </c>
      <c r="M1550" s="2">
        <v>110768.285</v>
      </c>
      <c r="N1550" s="4">
        <v>83.989537740000003</v>
      </c>
      <c r="O1550" s="5">
        <f>EnergyDemand__2_18[[#This Row],[Demand]]*EnergyDemand__2_18[[#This Row],[RRP AUD$]]</f>
        <v>9303377.0534025766</v>
      </c>
      <c r="P1550" s="57">
        <f>IF(EnergyDemand__2_18[[#This Row],[School Day]]="Y",EnergyDemand__2_18[[#This Row],[Demand]],NA())</f>
        <v>110768.285</v>
      </c>
      <c r="Q1550" s="57" t="e">
        <f>IF(EnergyDemand__2_18[[#This Row],[School Day]]="N",EnergyDemand__2_18[[#This Row],[Demand]],NA())</f>
        <v>#N/A</v>
      </c>
      <c r="R1550" s="57" t="e">
        <f>IF(EnergyDemand__2_18[[#This Row],[Holiday]]="Y",EnergyDemand__2_18[[#This Row],[Demand]],NA())</f>
        <v>#N/A</v>
      </c>
      <c r="S1550" s="57">
        <f>IF(AND( EnergyDemand__2_18[[#This Row],[Holiday]]="N", EnergyDemand__2_18[[#This Row],[Day ]] &lt;&gt; "Saturday", EnergyDemand__2_18[[#This Row],[Day ]] &lt;&gt; "Sunday"),EnergyDemand__2_18[[#This Row],[Demand]],NA())</f>
        <v>110768.285</v>
      </c>
    </row>
    <row r="1551" spans="1:19" x14ac:dyDescent="0.3">
      <c r="A1551" s="3">
        <v>43554</v>
      </c>
      <c r="B1551" s="3" t="str">
        <f t="shared" si="24"/>
        <v>Q1-2019</v>
      </c>
      <c r="C1551" t="s">
        <v>11</v>
      </c>
      <c r="D1551">
        <v>13</v>
      </c>
      <c r="E1551" t="s">
        <v>5</v>
      </c>
      <c r="F1551">
        <v>2019</v>
      </c>
      <c r="G1551">
        <v>9.1</v>
      </c>
      <c r="H1551">
        <v>15.6</v>
      </c>
      <c r="I1551">
        <v>11.4</v>
      </c>
      <c r="J1551">
        <v>1.8</v>
      </c>
      <c r="K1551" t="s">
        <v>22</v>
      </c>
      <c r="L1551" t="s">
        <v>21</v>
      </c>
      <c r="M1551" s="2">
        <v>101262.655</v>
      </c>
      <c r="N1551" s="4">
        <v>85.165934859999993</v>
      </c>
      <c r="O1551" s="5">
        <f>EnergyDemand__2_18[[#This Row],[Demand]]*EnergyDemand__2_18[[#This Row],[RRP AUD$]]</f>
        <v>8624128.6794806533</v>
      </c>
      <c r="P1551" s="57">
        <f>IF(EnergyDemand__2_18[[#This Row],[School Day]]="Y",EnergyDemand__2_18[[#This Row],[Demand]],NA())</f>
        <v>101262.655</v>
      </c>
      <c r="Q1551" s="57" t="e">
        <f>IF(EnergyDemand__2_18[[#This Row],[School Day]]="N",EnergyDemand__2_18[[#This Row],[Demand]],NA())</f>
        <v>#N/A</v>
      </c>
      <c r="R1551" s="57" t="e">
        <f>IF(EnergyDemand__2_18[[#This Row],[Holiday]]="Y",EnergyDemand__2_18[[#This Row],[Demand]],NA())</f>
        <v>#N/A</v>
      </c>
      <c r="S15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52" spans="1:19" x14ac:dyDescent="0.3">
      <c r="A1552" s="3">
        <v>43555</v>
      </c>
      <c r="B1552" s="3" t="str">
        <f t="shared" si="24"/>
        <v>Q1-2019</v>
      </c>
      <c r="C1552" t="s">
        <v>11</v>
      </c>
      <c r="D1552">
        <v>13</v>
      </c>
      <c r="E1552" t="s">
        <v>6</v>
      </c>
      <c r="F1552">
        <v>2019</v>
      </c>
      <c r="G1552">
        <v>9.4</v>
      </c>
      <c r="H1552">
        <v>18.5</v>
      </c>
      <c r="I1552">
        <v>8</v>
      </c>
      <c r="J1552">
        <v>2.2000000000000002</v>
      </c>
      <c r="K1552" t="s">
        <v>22</v>
      </c>
      <c r="L1552" t="s">
        <v>21</v>
      </c>
      <c r="M1552" s="2">
        <v>101119.83500000001</v>
      </c>
      <c r="N1552" s="4">
        <v>94.389588230000001</v>
      </c>
      <c r="O1552" s="5">
        <f>EnergyDemand__2_18[[#This Row],[Demand]]*EnergyDemand__2_18[[#This Row],[RRP AUD$]]</f>
        <v>9544659.5875355434</v>
      </c>
      <c r="P1552" s="57">
        <f>IF(EnergyDemand__2_18[[#This Row],[School Day]]="Y",EnergyDemand__2_18[[#This Row],[Demand]],NA())</f>
        <v>101119.83500000001</v>
      </c>
      <c r="Q1552" s="57" t="e">
        <f>IF(EnergyDemand__2_18[[#This Row],[School Day]]="N",EnergyDemand__2_18[[#This Row],[Demand]],NA())</f>
        <v>#N/A</v>
      </c>
      <c r="R1552" s="57" t="e">
        <f>IF(EnergyDemand__2_18[[#This Row],[Holiday]]="Y",EnergyDemand__2_18[[#This Row],[Demand]],NA())</f>
        <v>#N/A</v>
      </c>
      <c r="S15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53" spans="1:19" x14ac:dyDescent="0.3">
      <c r="A1553" s="3">
        <v>43556</v>
      </c>
      <c r="B1553" s="3" t="str">
        <f t="shared" si="24"/>
        <v>Q2-2019</v>
      </c>
      <c r="C1553" t="s">
        <v>12</v>
      </c>
      <c r="D1553">
        <v>14</v>
      </c>
      <c r="E1553" t="s">
        <v>7</v>
      </c>
      <c r="F1553">
        <v>2019</v>
      </c>
      <c r="G1553">
        <v>13</v>
      </c>
      <c r="H1553">
        <v>17.100000000000001</v>
      </c>
      <c r="I1553">
        <v>6.6</v>
      </c>
      <c r="J1553">
        <v>0.2</v>
      </c>
      <c r="K1553" t="s">
        <v>22</v>
      </c>
      <c r="L1553" t="s">
        <v>21</v>
      </c>
      <c r="M1553" s="2">
        <v>116817.43</v>
      </c>
      <c r="N1553" s="4">
        <v>131.3335309</v>
      </c>
      <c r="O1553" s="5">
        <f>EnergyDemand__2_18[[#This Row],[Demand]]*EnergyDemand__2_18[[#This Row],[RRP AUD$]]</f>
        <v>15342045.552563585</v>
      </c>
      <c r="P1553" s="57">
        <f>IF(EnergyDemand__2_18[[#This Row],[School Day]]="Y",EnergyDemand__2_18[[#This Row],[Demand]],NA())</f>
        <v>116817.43</v>
      </c>
      <c r="Q1553" s="57" t="e">
        <f>IF(EnergyDemand__2_18[[#This Row],[School Day]]="N",EnergyDemand__2_18[[#This Row],[Demand]],NA())</f>
        <v>#N/A</v>
      </c>
      <c r="R1553" s="57" t="e">
        <f>IF(EnergyDemand__2_18[[#This Row],[Holiday]]="Y",EnergyDemand__2_18[[#This Row],[Demand]],NA())</f>
        <v>#N/A</v>
      </c>
      <c r="S1553" s="57">
        <f>IF(AND( EnergyDemand__2_18[[#This Row],[Holiday]]="N", EnergyDemand__2_18[[#This Row],[Day ]] &lt;&gt; "Saturday", EnergyDemand__2_18[[#This Row],[Day ]] &lt;&gt; "Sunday"),EnergyDemand__2_18[[#This Row],[Demand]],NA())</f>
        <v>116817.43</v>
      </c>
    </row>
    <row r="1554" spans="1:19" x14ac:dyDescent="0.3">
      <c r="A1554" s="3">
        <v>43557</v>
      </c>
      <c r="B1554" s="3" t="str">
        <f t="shared" si="24"/>
        <v>Q2-2019</v>
      </c>
      <c r="C1554" t="s">
        <v>12</v>
      </c>
      <c r="D1554">
        <v>14</v>
      </c>
      <c r="E1554" t="s">
        <v>8</v>
      </c>
      <c r="F1554">
        <v>2019</v>
      </c>
      <c r="G1554">
        <v>7.4</v>
      </c>
      <c r="H1554">
        <v>25.9</v>
      </c>
      <c r="I1554">
        <v>16.600000000000001</v>
      </c>
      <c r="J1554">
        <v>0</v>
      </c>
      <c r="K1554" t="s">
        <v>22</v>
      </c>
      <c r="L1554" t="s">
        <v>21</v>
      </c>
      <c r="M1554" s="2">
        <v>114927.205</v>
      </c>
      <c r="N1554" s="4">
        <v>119.3975507</v>
      </c>
      <c r="O1554" s="5">
        <f>EnergyDemand__2_18[[#This Row],[Demand]]*EnergyDemand__2_18[[#This Row],[RRP AUD$]]</f>
        <v>13722026.785796793</v>
      </c>
      <c r="P1554" s="57">
        <f>IF(EnergyDemand__2_18[[#This Row],[School Day]]="Y",EnergyDemand__2_18[[#This Row],[Demand]],NA())</f>
        <v>114927.205</v>
      </c>
      <c r="Q1554" s="57" t="e">
        <f>IF(EnergyDemand__2_18[[#This Row],[School Day]]="N",EnergyDemand__2_18[[#This Row],[Demand]],NA())</f>
        <v>#N/A</v>
      </c>
      <c r="R1554" s="57" t="e">
        <f>IF(EnergyDemand__2_18[[#This Row],[Holiday]]="Y",EnergyDemand__2_18[[#This Row],[Demand]],NA())</f>
        <v>#N/A</v>
      </c>
      <c r="S1554" s="57">
        <f>IF(AND( EnergyDemand__2_18[[#This Row],[Holiday]]="N", EnergyDemand__2_18[[#This Row],[Day ]] &lt;&gt; "Saturday", EnergyDemand__2_18[[#This Row],[Day ]] &lt;&gt; "Sunday"),EnergyDemand__2_18[[#This Row],[Demand]],NA())</f>
        <v>114927.205</v>
      </c>
    </row>
    <row r="1555" spans="1:19" x14ac:dyDescent="0.3">
      <c r="A1555" s="3">
        <v>43558</v>
      </c>
      <c r="B1555" s="3" t="str">
        <f t="shared" si="24"/>
        <v>Q2-2019</v>
      </c>
      <c r="C1555" t="s">
        <v>12</v>
      </c>
      <c r="D1555">
        <v>14</v>
      </c>
      <c r="E1555" t="s">
        <v>9</v>
      </c>
      <c r="F1555">
        <v>2019</v>
      </c>
      <c r="G1555">
        <v>9.4</v>
      </c>
      <c r="H1555">
        <v>24.7</v>
      </c>
      <c r="I1555">
        <v>10.9</v>
      </c>
      <c r="J1555">
        <v>0</v>
      </c>
      <c r="K1555" t="s">
        <v>22</v>
      </c>
      <c r="L1555" t="s">
        <v>21</v>
      </c>
      <c r="M1555" s="2">
        <v>115188.76</v>
      </c>
      <c r="N1555" s="4">
        <v>112.9080676</v>
      </c>
      <c r="O1555" s="5">
        <f>EnergyDemand__2_18[[#This Row],[Demand]]*EnergyDemand__2_18[[#This Row],[RRP AUD$]]</f>
        <v>13005740.300840175</v>
      </c>
      <c r="P1555" s="57">
        <f>IF(EnergyDemand__2_18[[#This Row],[School Day]]="Y",EnergyDemand__2_18[[#This Row],[Demand]],NA())</f>
        <v>115188.76</v>
      </c>
      <c r="Q1555" s="57" t="e">
        <f>IF(EnergyDemand__2_18[[#This Row],[School Day]]="N",EnergyDemand__2_18[[#This Row],[Demand]],NA())</f>
        <v>#N/A</v>
      </c>
      <c r="R1555" s="57" t="e">
        <f>IF(EnergyDemand__2_18[[#This Row],[Holiday]]="Y",EnergyDemand__2_18[[#This Row],[Demand]],NA())</f>
        <v>#N/A</v>
      </c>
      <c r="S1555" s="57">
        <f>IF(AND( EnergyDemand__2_18[[#This Row],[Holiday]]="N", EnergyDemand__2_18[[#This Row],[Day ]] &lt;&gt; "Saturday", EnergyDemand__2_18[[#This Row],[Day ]] &lt;&gt; "Sunday"),EnergyDemand__2_18[[#This Row],[Demand]],NA())</f>
        <v>115188.76</v>
      </c>
    </row>
    <row r="1556" spans="1:19" x14ac:dyDescent="0.3">
      <c r="A1556" s="3">
        <v>43559</v>
      </c>
      <c r="B1556" s="3" t="str">
        <f t="shared" si="24"/>
        <v>Q2-2019</v>
      </c>
      <c r="C1556" t="s">
        <v>12</v>
      </c>
      <c r="D1556">
        <v>14</v>
      </c>
      <c r="E1556" t="s">
        <v>3</v>
      </c>
      <c r="F1556">
        <v>2019</v>
      </c>
      <c r="G1556">
        <v>13.3</v>
      </c>
      <c r="H1556">
        <v>21.9</v>
      </c>
      <c r="I1556">
        <v>13.9</v>
      </c>
      <c r="J1556">
        <v>0</v>
      </c>
      <c r="K1556" t="s">
        <v>22</v>
      </c>
      <c r="L1556" t="s">
        <v>21</v>
      </c>
      <c r="M1556" s="2">
        <v>113763.83500000001</v>
      </c>
      <c r="N1556" s="4">
        <v>116.75648839999999</v>
      </c>
      <c r="O1556" s="5">
        <f>EnergyDemand__2_18[[#This Row],[Demand]]*EnergyDemand__2_18[[#This Row],[RRP AUD$]]</f>
        <v>13282665.881517014</v>
      </c>
      <c r="P1556" s="57">
        <f>IF(EnergyDemand__2_18[[#This Row],[School Day]]="Y",EnergyDemand__2_18[[#This Row],[Demand]],NA())</f>
        <v>113763.83500000001</v>
      </c>
      <c r="Q1556" s="57" t="e">
        <f>IF(EnergyDemand__2_18[[#This Row],[School Day]]="N",EnergyDemand__2_18[[#This Row],[Demand]],NA())</f>
        <v>#N/A</v>
      </c>
      <c r="R1556" s="57" t="e">
        <f>IF(EnergyDemand__2_18[[#This Row],[Holiday]]="Y",EnergyDemand__2_18[[#This Row],[Demand]],NA())</f>
        <v>#N/A</v>
      </c>
      <c r="S1556" s="57">
        <f>IF(AND( EnergyDemand__2_18[[#This Row],[Holiday]]="N", EnergyDemand__2_18[[#This Row],[Day ]] &lt;&gt; "Saturday", EnergyDemand__2_18[[#This Row],[Day ]] &lt;&gt; "Sunday"),EnergyDemand__2_18[[#This Row],[Demand]],NA())</f>
        <v>113763.83500000001</v>
      </c>
    </row>
    <row r="1557" spans="1:19" x14ac:dyDescent="0.3">
      <c r="A1557" s="3">
        <v>43560</v>
      </c>
      <c r="B1557" s="3" t="str">
        <f t="shared" si="24"/>
        <v>Q2-2019</v>
      </c>
      <c r="C1557" t="s">
        <v>12</v>
      </c>
      <c r="D1557">
        <v>14</v>
      </c>
      <c r="E1557" t="s">
        <v>4</v>
      </c>
      <c r="F1557">
        <v>2019</v>
      </c>
      <c r="G1557">
        <v>14.4</v>
      </c>
      <c r="H1557">
        <v>28.5</v>
      </c>
      <c r="I1557">
        <v>15.3</v>
      </c>
      <c r="J1557">
        <v>0</v>
      </c>
      <c r="K1557" t="s">
        <v>21</v>
      </c>
      <c r="L1557" t="s">
        <v>21</v>
      </c>
      <c r="M1557" s="2">
        <v>111484.73</v>
      </c>
      <c r="N1557" s="4">
        <v>98.530301969999996</v>
      </c>
      <c r="O1557" s="5">
        <f>EnergyDemand__2_18[[#This Row],[Demand]]*EnergyDemand__2_18[[#This Row],[RRP AUD$]]</f>
        <v>10984624.111943917</v>
      </c>
      <c r="P1557" s="57" t="e">
        <f>IF(EnergyDemand__2_18[[#This Row],[School Day]]="Y",EnergyDemand__2_18[[#This Row],[Demand]],NA())</f>
        <v>#N/A</v>
      </c>
      <c r="Q1557" s="57">
        <f>IF(EnergyDemand__2_18[[#This Row],[School Day]]="N",EnergyDemand__2_18[[#This Row],[Demand]],NA())</f>
        <v>111484.73</v>
      </c>
      <c r="R1557" s="57" t="e">
        <f>IF(EnergyDemand__2_18[[#This Row],[Holiday]]="Y",EnergyDemand__2_18[[#This Row],[Demand]],NA())</f>
        <v>#N/A</v>
      </c>
      <c r="S1557" s="57">
        <f>IF(AND( EnergyDemand__2_18[[#This Row],[Holiday]]="N", EnergyDemand__2_18[[#This Row],[Day ]] &lt;&gt; "Saturday", EnergyDemand__2_18[[#This Row],[Day ]] &lt;&gt; "Sunday"),EnergyDemand__2_18[[#This Row],[Demand]],NA())</f>
        <v>111484.73</v>
      </c>
    </row>
    <row r="1558" spans="1:19" x14ac:dyDescent="0.3">
      <c r="A1558" s="3">
        <v>43561</v>
      </c>
      <c r="B1558" s="3" t="str">
        <f t="shared" si="24"/>
        <v>Q2-2019</v>
      </c>
      <c r="C1558" t="s">
        <v>12</v>
      </c>
      <c r="D1558">
        <v>14</v>
      </c>
      <c r="E1558" t="s">
        <v>5</v>
      </c>
      <c r="F1558">
        <v>2019</v>
      </c>
      <c r="G1558">
        <v>16.5</v>
      </c>
      <c r="H1558">
        <v>20.100000000000001</v>
      </c>
      <c r="I1558">
        <v>12.4</v>
      </c>
      <c r="J1558">
        <v>0</v>
      </c>
      <c r="K1558" t="s">
        <v>21</v>
      </c>
      <c r="L1558" t="s">
        <v>21</v>
      </c>
      <c r="M1558" s="2">
        <v>102229.645</v>
      </c>
      <c r="N1558" s="4">
        <v>103.2729949</v>
      </c>
      <c r="O1558" s="5">
        <f>EnergyDemand__2_18[[#This Row],[Demand]]*EnergyDemand__2_18[[#This Row],[RRP AUD$]]</f>
        <v>10557561.606713811</v>
      </c>
      <c r="P1558" s="57" t="e">
        <f>IF(EnergyDemand__2_18[[#This Row],[School Day]]="Y",EnergyDemand__2_18[[#This Row],[Demand]],NA())</f>
        <v>#N/A</v>
      </c>
      <c r="Q1558" s="57">
        <f>IF(EnergyDemand__2_18[[#This Row],[School Day]]="N",EnergyDemand__2_18[[#This Row],[Demand]],NA())</f>
        <v>102229.645</v>
      </c>
      <c r="R1558" s="57" t="e">
        <f>IF(EnergyDemand__2_18[[#This Row],[Holiday]]="Y",EnergyDemand__2_18[[#This Row],[Demand]],NA())</f>
        <v>#N/A</v>
      </c>
      <c r="S15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59" spans="1:19" x14ac:dyDescent="0.3">
      <c r="A1559" s="3">
        <v>43562</v>
      </c>
      <c r="B1559" s="3" t="str">
        <f t="shared" si="24"/>
        <v>Q2-2019</v>
      </c>
      <c r="C1559" t="s">
        <v>12</v>
      </c>
      <c r="D1559">
        <v>14</v>
      </c>
      <c r="E1559" t="s">
        <v>6</v>
      </c>
      <c r="F1559">
        <v>2019</v>
      </c>
      <c r="G1559">
        <v>9.5</v>
      </c>
      <c r="H1559">
        <v>26.5</v>
      </c>
      <c r="I1559">
        <v>15.9</v>
      </c>
      <c r="J1559">
        <v>0</v>
      </c>
      <c r="K1559" t="s">
        <v>21</v>
      </c>
      <c r="L1559" t="s">
        <v>21</v>
      </c>
      <c r="M1559" s="2">
        <v>93590.425000000003</v>
      </c>
      <c r="N1559" s="4">
        <v>86.802686010000002</v>
      </c>
      <c r="O1559" s="5">
        <f>EnergyDemand__2_18[[#This Row],[Demand]]*EnergyDemand__2_18[[#This Row],[RRP AUD$]]</f>
        <v>8123900.2748174546</v>
      </c>
      <c r="P1559" s="57" t="e">
        <f>IF(EnergyDemand__2_18[[#This Row],[School Day]]="Y",EnergyDemand__2_18[[#This Row],[Demand]],NA())</f>
        <v>#N/A</v>
      </c>
      <c r="Q1559" s="57">
        <f>IF(EnergyDemand__2_18[[#This Row],[School Day]]="N",EnergyDemand__2_18[[#This Row],[Demand]],NA())</f>
        <v>93590.425000000003</v>
      </c>
      <c r="R1559" s="57" t="e">
        <f>IF(EnergyDemand__2_18[[#This Row],[Holiday]]="Y",EnergyDemand__2_18[[#This Row],[Demand]],NA())</f>
        <v>#N/A</v>
      </c>
      <c r="S15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60" spans="1:19" x14ac:dyDescent="0.3">
      <c r="A1560" s="3">
        <v>43563</v>
      </c>
      <c r="B1560" s="3" t="str">
        <f t="shared" si="24"/>
        <v>Q2-2019</v>
      </c>
      <c r="C1560" t="s">
        <v>12</v>
      </c>
      <c r="D1560">
        <v>15</v>
      </c>
      <c r="E1560" t="s">
        <v>7</v>
      </c>
      <c r="F1560">
        <v>2019</v>
      </c>
      <c r="G1560">
        <v>12.5</v>
      </c>
      <c r="H1560">
        <v>23.1</v>
      </c>
      <c r="I1560">
        <v>9</v>
      </c>
      <c r="J1560">
        <v>0</v>
      </c>
      <c r="K1560" t="s">
        <v>21</v>
      </c>
      <c r="L1560" t="s">
        <v>21</v>
      </c>
      <c r="M1560" s="2">
        <v>108543.63499999999</v>
      </c>
      <c r="N1560" s="4">
        <v>113.1340539</v>
      </c>
      <c r="O1560" s="5">
        <f>EnergyDemand__2_18[[#This Row],[Demand]]*EnergyDemand__2_18[[#This Row],[RRP AUD$]]</f>
        <v>12279981.452591926</v>
      </c>
      <c r="P1560" s="57" t="e">
        <f>IF(EnergyDemand__2_18[[#This Row],[School Day]]="Y",EnergyDemand__2_18[[#This Row],[Demand]],NA())</f>
        <v>#N/A</v>
      </c>
      <c r="Q1560" s="57">
        <f>IF(EnergyDemand__2_18[[#This Row],[School Day]]="N",EnergyDemand__2_18[[#This Row],[Demand]],NA())</f>
        <v>108543.63499999999</v>
      </c>
      <c r="R1560" s="57" t="e">
        <f>IF(EnergyDemand__2_18[[#This Row],[Holiday]]="Y",EnergyDemand__2_18[[#This Row],[Demand]],NA())</f>
        <v>#N/A</v>
      </c>
      <c r="S1560" s="57">
        <f>IF(AND( EnergyDemand__2_18[[#This Row],[Holiday]]="N", EnergyDemand__2_18[[#This Row],[Day ]] &lt;&gt; "Saturday", EnergyDemand__2_18[[#This Row],[Day ]] &lt;&gt; "Sunday"),EnergyDemand__2_18[[#This Row],[Demand]],NA())</f>
        <v>108543.63499999999</v>
      </c>
    </row>
    <row r="1561" spans="1:19" x14ac:dyDescent="0.3">
      <c r="A1561" s="3">
        <v>43564</v>
      </c>
      <c r="B1561" s="3" t="str">
        <f t="shared" si="24"/>
        <v>Q2-2019</v>
      </c>
      <c r="C1561" t="s">
        <v>12</v>
      </c>
      <c r="D1561">
        <v>15</v>
      </c>
      <c r="E1561" t="s">
        <v>8</v>
      </c>
      <c r="F1561">
        <v>2019</v>
      </c>
      <c r="G1561">
        <v>11.1</v>
      </c>
      <c r="H1561">
        <v>16.3</v>
      </c>
      <c r="I1561">
        <v>13.9</v>
      </c>
      <c r="J1561">
        <v>1.6</v>
      </c>
      <c r="K1561" t="s">
        <v>21</v>
      </c>
      <c r="L1561" t="s">
        <v>21</v>
      </c>
      <c r="M1561" s="2">
        <v>111999.03999999999</v>
      </c>
      <c r="N1561" s="4">
        <v>106.3359468</v>
      </c>
      <c r="O1561" s="5">
        <f>EnergyDemand__2_18[[#This Row],[Demand]]*EnergyDemand__2_18[[#This Row],[RRP AUD$]]</f>
        <v>11909523.959091071</v>
      </c>
      <c r="P1561" s="57" t="e">
        <f>IF(EnergyDemand__2_18[[#This Row],[School Day]]="Y",EnergyDemand__2_18[[#This Row],[Demand]],NA())</f>
        <v>#N/A</v>
      </c>
      <c r="Q1561" s="57">
        <f>IF(EnergyDemand__2_18[[#This Row],[School Day]]="N",EnergyDemand__2_18[[#This Row],[Demand]],NA())</f>
        <v>111999.03999999999</v>
      </c>
      <c r="R1561" s="57" t="e">
        <f>IF(EnergyDemand__2_18[[#This Row],[Holiday]]="Y",EnergyDemand__2_18[[#This Row],[Demand]],NA())</f>
        <v>#N/A</v>
      </c>
      <c r="S1561" s="57">
        <f>IF(AND( EnergyDemand__2_18[[#This Row],[Holiday]]="N", EnergyDemand__2_18[[#This Row],[Day ]] &lt;&gt; "Saturday", EnergyDemand__2_18[[#This Row],[Day ]] &lt;&gt; "Sunday"),EnergyDemand__2_18[[#This Row],[Demand]],NA())</f>
        <v>111999.03999999999</v>
      </c>
    </row>
    <row r="1562" spans="1:19" x14ac:dyDescent="0.3">
      <c r="A1562" s="3">
        <v>43565</v>
      </c>
      <c r="B1562" s="3" t="str">
        <f t="shared" si="24"/>
        <v>Q2-2019</v>
      </c>
      <c r="C1562" t="s">
        <v>12</v>
      </c>
      <c r="D1562">
        <v>15</v>
      </c>
      <c r="E1562" t="s">
        <v>9</v>
      </c>
      <c r="F1562">
        <v>2019</v>
      </c>
      <c r="G1562">
        <v>10.7</v>
      </c>
      <c r="H1562">
        <v>15.8</v>
      </c>
      <c r="I1562">
        <v>4.8</v>
      </c>
      <c r="J1562">
        <v>1.4</v>
      </c>
      <c r="K1562" t="s">
        <v>21</v>
      </c>
      <c r="L1562" t="s">
        <v>21</v>
      </c>
      <c r="M1562" s="2">
        <v>120858.98</v>
      </c>
      <c r="N1562" s="4">
        <v>121.87513629999999</v>
      </c>
      <c r="O1562" s="5">
        <f>EnergyDemand__2_18[[#This Row],[Demand]]*EnergyDemand__2_18[[#This Row],[RRP AUD$]]</f>
        <v>14729704.660578974</v>
      </c>
      <c r="P1562" s="57" t="e">
        <f>IF(EnergyDemand__2_18[[#This Row],[School Day]]="Y",EnergyDemand__2_18[[#This Row],[Demand]],NA())</f>
        <v>#N/A</v>
      </c>
      <c r="Q1562" s="57">
        <f>IF(EnergyDemand__2_18[[#This Row],[School Day]]="N",EnergyDemand__2_18[[#This Row],[Demand]],NA())</f>
        <v>120858.98</v>
      </c>
      <c r="R1562" s="57" t="e">
        <f>IF(EnergyDemand__2_18[[#This Row],[Holiday]]="Y",EnergyDemand__2_18[[#This Row],[Demand]],NA())</f>
        <v>#N/A</v>
      </c>
      <c r="S1562" s="57">
        <f>IF(AND( EnergyDemand__2_18[[#This Row],[Holiday]]="N", EnergyDemand__2_18[[#This Row],[Day ]] &lt;&gt; "Saturday", EnergyDemand__2_18[[#This Row],[Day ]] &lt;&gt; "Sunday"),EnergyDemand__2_18[[#This Row],[Demand]],NA())</f>
        <v>120858.98</v>
      </c>
    </row>
    <row r="1563" spans="1:19" x14ac:dyDescent="0.3">
      <c r="A1563" s="3">
        <v>43566</v>
      </c>
      <c r="B1563" s="3" t="str">
        <f t="shared" si="24"/>
        <v>Q2-2019</v>
      </c>
      <c r="C1563" t="s">
        <v>12</v>
      </c>
      <c r="D1563">
        <v>15</v>
      </c>
      <c r="E1563" t="s">
        <v>3</v>
      </c>
      <c r="F1563">
        <v>2019</v>
      </c>
      <c r="G1563">
        <v>11.3</v>
      </c>
      <c r="H1563">
        <v>17.3</v>
      </c>
      <c r="I1563">
        <v>14.4</v>
      </c>
      <c r="J1563">
        <v>0</v>
      </c>
      <c r="K1563" t="s">
        <v>21</v>
      </c>
      <c r="L1563" t="s">
        <v>21</v>
      </c>
      <c r="M1563" s="2">
        <v>116890.61</v>
      </c>
      <c r="N1563" s="4">
        <v>126.8896051</v>
      </c>
      <c r="O1563" s="5">
        <f>EnergyDemand__2_18[[#This Row],[Demand]]*EnergyDemand__2_18[[#This Row],[RRP AUD$]]</f>
        <v>14832203.34279811</v>
      </c>
      <c r="P1563" s="57" t="e">
        <f>IF(EnergyDemand__2_18[[#This Row],[School Day]]="Y",EnergyDemand__2_18[[#This Row],[Demand]],NA())</f>
        <v>#N/A</v>
      </c>
      <c r="Q1563" s="57">
        <f>IF(EnergyDemand__2_18[[#This Row],[School Day]]="N",EnergyDemand__2_18[[#This Row],[Demand]],NA())</f>
        <v>116890.61</v>
      </c>
      <c r="R1563" s="57" t="e">
        <f>IF(EnergyDemand__2_18[[#This Row],[Holiday]]="Y",EnergyDemand__2_18[[#This Row],[Demand]],NA())</f>
        <v>#N/A</v>
      </c>
      <c r="S1563" s="57">
        <f>IF(AND( EnergyDemand__2_18[[#This Row],[Holiday]]="N", EnergyDemand__2_18[[#This Row],[Day ]] &lt;&gt; "Saturday", EnergyDemand__2_18[[#This Row],[Day ]] &lt;&gt; "Sunday"),EnergyDemand__2_18[[#This Row],[Demand]],NA())</f>
        <v>116890.61</v>
      </c>
    </row>
    <row r="1564" spans="1:19" x14ac:dyDescent="0.3">
      <c r="A1564" s="3">
        <v>43567</v>
      </c>
      <c r="B1564" s="3" t="str">
        <f t="shared" si="24"/>
        <v>Q2-2019</v>
      </c>
      <c r="C1564" t="s">
        <v>12</v>
      </c>
      <c r="D1564">
        <v>15</v>
      </c>
      <c r="E1564" t="s">
        <v>4</v>
      </c>
      <c r="F1564">
        <v>2019</v>
      </c>
      <c r="G1564">
        <v>6.7</v>
      </c>
      <c r="H1564">
        <v>24.9</v>
      </c>
      <c r="I1564">
        <v>15.3</v>
      </c>
      <c r="J1564">
        <v>0.2</v>
      </c>
      <c r="K1564" t="s">
        <v>21</v>
      </c>
      <c r="L1564" t="s">
        <v>21</v>
      </c>
      <c r="M1564" s="2">
        <v>114848.77</v>
      </c>
      <c r="N1564" s="4">
        <v>128.7232047</v>
      </c>
      <c r="O1564" s="5">
        <f>EnergyDemand__2_18[[#This Row],[Demand]]*EnergyDemand__2_18[[#This Row],[RRP AUD$]]</f>
        <v>14783701.73025322</v>
      </c>
      <c r="P1564" s="57" t="e">
        <f>IF(EnergyDemand__2_18[[#This Row],[School Day]]="Y",EnergyDemand__2_18[[#This Row],[Demand]],NA())</f>
        <v>#N/A</v>
      </c>
      <c r="Q1564" s="57">
        <f>IF(EnergyDemand__2_18[[#This Row],[School Day]]="N",EnergyDemand__2_18[[#This Row],[Demand]],NA())</f>
        <v>114848.77</v>
      </c>
      <c r="R1564" s="57" t="e">
        <f>IF(EnergyDemand__2_18[[#This Row],[Holiday]]="Y",EnergyDemand__2_18[[#This Row],[Demand]],NA())</f>
        <v>#N/A</v>
      </c>
      <c r="S1564" s="57">
        <f>IF(AND( EnergyDemand__2_18[[#This Row],[Holiday]]="N", EnergyDemand__2_18[[#This Row],[Day ]] &lt;&gt; "Saturday", EnergyDemand__2_18[[#This Row],[Day ]] &lt;&gt; "Sunday"),EnergyDemand__2_18[[#This Row],[Demand]],NA())</f>
        <v>114848.77</v>
      </c>
    </row>
    <row r="1565" spans="1:19" x14ac:dyDescent="0.3">
      <c r="A1565" s="3">
        <v>43568</v>
      </c>
      <c r="B1565" s="3" t="str">
        <f t="shared" si="24"/>
        <v>Q2-2019</v>
      </c>
      <c r="C1565" t="s">
        <v>12</v>
      </c>
      <c r="D1565">
        <v>15</v>
      </c>
      <c r="E1565" t="s">
        <v>5</v>
      </c>
      <c r="F1565">
        <v>2019</v>
      </c>
      <c r="G1565">
        <v>10.5</v>
      </c>
      <c r="H1565">
        <v>20.7</v>
      </c>
      <c r="I1565">
        <v>10</v>
      </c>
      <c r="J1565">
        <v>0</v>
      </c>
      <c r="K1565" t="s">
        <v>21</v>
      </c>
      <c r="L1565" t="s">
        <v>21</v>
      </c>
      <c r="M1565" s="2">
        <v>105963.55499999999</v>
      </c>
      <c r="N1565" s="4">
        <v>122.44216059999999</v>
      </c>
      <c r="O1565" s="5">
        <f>EnergyDemand__2_18[[#This Row],[Demand]]*EnergyDemand__2_18[[#This Row],[RRP AUD$]]</f>
        <v>12974406.619056931</v>
      </c>
      <c r="P1565" s="57" t="e">
        <f>IF(EnergyDemand__2_18[[#This Row],[School Day]]="Y",EnergyDemand__2_18[[#This Row],[Demand]],NA())</f>
        <v>#N/A</v>
      </c>
      <c r="Q1565" s="57">
        <f>IF(EnergyDemand__2_18[[#This Row],[School Day]]="N",EnergyDemand__2_18[[#This Row],[Demand]],NA())</f>
        <v>105963.55499999999</v>
      </c>
      <c r="R1565" s="57" t="e">
        <f>IF(EnergyDemand__2_18[[#This Row],[Holiday]]="Y",EnergyDemand__2_18[[#This Row],[Demand]],NA())</f>
        <v>#N/A</v>
      </c>
      <c r="S15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66" spans="1:19" x14ac:dyDescent="0.3">
      <c r="A1566" s="3">
        <v>43569</v>
      </c>
      <c r="B1566" s="3" t="str">
        <f t="shared" si="24"/>
        <v>Q2-2019</v>
      </c>
      <c r="C1566" t="s">
        <v>12</v>
      </c>
      <c r="D1566">
        <v>15</v>
      </c>
      <c r="E1566" t="s">
        <v>6</v>
      </c>
      <c r="F1566">
        <v>2019</v>
      </c>
      <c r="G1566">
        <v>11.8</v>
      </c>
      <c r="H1566">
        <v>22.5</v>
      </c>
      <c r="I1566">
        <v>14.4</v>
      </c>
      <c r="J1566">
        <v>0</v>
      </c>
      <c r="K1566" t="s">
        <v>21</v>
      </c>
      <c r="L1566" t="s">
        <v>21</v>
      </c>
      <c r="M1566" s="2">
        <v>98680</v>
      </c>
      <c r="N1566" s="4">
        <v>111.731646</v>
      </c>
      <c r="O1566" s="5">
        <f>EnergyDemand__2_18[[#This Row],[Demand]]*EnergyDemand__2_18[[#This Row],[RRP AUD$]]</f>
        <v>11025678.82728</v>
      </c>
      <c r="P1566" s="57" t="e">
        <f>IF(EnergyDemand__2_18[[#This Row],[School Day]]="Y",EnergyDemand__2_18[[#This Row],[Demand]],NA())</f>
        <v>#N/A</v>
      </c>
      <c r="Q1566" s="57">
        <f>IF(EnergyDemand__2_18[[#This Row],[School Day]]="N",EnergyDemand__2_18[[#This Row],[Demand]],NA())</f>
        <v>98680</v>
      </c>
      <c r="R1566" s="57" t="e">
        <f>IF(EnergyDemand__2_18[[#This Row],[Holiday]]="Y",EnergyDemand__2_18[[#This Row],[Demand]],NA())</f>
        <v>#N/A</v>
      </c>
      <c r="S15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67" spans="1:19" x14ac:dyDescent="0.3">
      <c r="A1567" s="3">
        <v>43570</v>
      </c>
      <c r="B1567" s="3" t="str">
        <f t="shared" si="24"/>
        <v>Q2-2019</v>
      </c>
      <c r="C1567" t="s">
        <v>12</v>
      </c>
      <c r="D1567">
        <v>16</v>
      </c>
      <c r="E1567" t="s">
        <v>7</v>
      </c>
      <c r="F1567">
        <v>2019</v>
      </c>
      <c r="G1567">
        <v>12.9</v>
      </c>
      <c r="H1567">
        <v>27.4</v>
      </c>
      <c r="I1567">
        <v>10.9</v>
      </c>
      <c r="J1567">
        <v>0</v>
      </c>
      <c r="K1567" t="s">
        <v>21</v>
      </c>
      <c r="L1567" t="s">
        <v>21</v>
      </c>
      <c r="M1567" s="2">
        <v>114194.955</v>
      </c>
      <c r="N1567" s="4">
        <v>113.1121728</v>
      </c>
      <c r="O1567" s="5">
        <f>EnergyDemand__2_18[[#This Row],[Demand]]*EnergyDemand__2_18[[#This Row],[RRP AUD$]]</f>
        <v>12916839.482848223</v>
      </c>
      <c r="P1567" s="57" t="e">
        <f>IF(EnergyDemand__2_18[[#This Row],[School Day]]="Y",EnergyDemand__2_18[[#This Row],[Demand]],NA())</f>
        <v>#N/A</v>
      </c>
      <c r="Q1567" s="57">
        <f>IF(EnergyDemand__2_18[[#This Row],[School Day]]="N",EnergyDemand__2_18[[#This Row],[Demand]],NA())</f>
        <v>114194.955</v>
      </c>
      <c r="R1567" s="57" t="e">
        <f>IF(EnergyDemand__2_18[[#This Row],[Holiday]]="Y",EnergyDemand__2_18[[#This Row],[Demand]],NA())</f>
        <v>#N/A</v>
      </c>
      <c r="S1567" s="57">
        <f>IF(AND( EnergyDemand__2_18[[#This Row],[Holiday]]="N", EnergyDemand__2_18[[#This Row],[Day ]] &lt;&gt; "Saturday", EnergyDemand__2_18[[#This Row],[Day ]] &lt;&gt; "Sunday"),EnergyDemand__2_18[[#This Row],[Demand]],NA())</f>
        <v>114194.955</v>
      </c>
    </row>
    <row r="1568" spans="1:19" x14ac:dyDescent="0.3">
      <c r="A1568" s="3">
        <v>43571</v>
      </c>
      <c r="B1568" s="3" t="str">
        <f t="shared" si="24"/>
        <v>Q2-2019</v>
      </c>
      <c r="C1568" t="s">
        <v>12</v>
      </c>
      <c r="D1568">
        <v>16</v>
      </c>
      <c r="E1568" t="s">
        <v>8</v>
      </c>
      <c r="F1568">
        <v>2019</v>
      </c>
      <c r="G1568">
        <v>17.100000000000001</v>
      </c>
      <c r="H1568">
        <v>30.3</v>
      </c>
      <c r="I1568">
        <v>14.4</v>
      </c>
      <c r="J1568">
        <v>0</v>
      </c>
      <c r="K1568" t="s">
        <v>21</v>
      </c>
      <c r="L1568" t="s">
        <v>21</v>
      </c>
      <c r="M1568" s="2">
        <v>115392.875</v>
      </c>
      <c r="N1568" s="4">
        <v>100.00561740000001</v>
      </c>
      <c r="O1568" s="5">
        <f>EnergyDemand__2_18[[#This Row],[Demand]]*EnergyDemand__2_18[[#This Row],[RRP AUD$]]</f>
        <v>11539935.707936026</v>
      </c>
      <c r="P1568" s="57" t="e">
        <f>IF(EnergyDemand__2_18[[#This Row],[School Day]]="Y",EnergyDemand__2_18[[#This Row],[Demand]],NA())</f>
        <v>#N/A</v>
      </c>
      <c r="Q1568" s="57">
        <f>IF(EnergyDemand__2_18[[#This Row],[School Day]]="N",EnergyDemand__2_18[[#This Row],[Demand]],NA())</f>
        <v>115392.875</v>
      </c>
      <c r="R1568" s="57" t="e">
        <f>IF(EnergyDemand__2_18[[#This Row],[Holiday]]="Y",EnergyDemand__2_18[[#This Row],[Demand]],NA())</f>
        <v>#N/A</v>
      </c>
      <c r="S1568" s="57">
        <f>IF(AND( EnergyDemand__2_18[[#This Row],[Holiday]]="N", EnergyDemand__2_18[[#This Row],[Day ]] &lt;&gt; "Saturday", EnergyDemand__2_18[[#This Row],[Day ]] &lt;&gt; "Sunday"),EnergyDemand__2_18[[#This Row],[Demand]],NA())</f>
        <v>115392.875</v>
      </c>
    </row>
    <row r="1569" spans="1:19" x14ac:dyDescent="0.3">
      <c r="A1569" s="3">
        <v>43572</v>
      </c>
      <c r="B1569" s="3" t="str">
        <f t="shared" si="24"/>
        <v>Q2-2019</v>
      </c>
      <c r="C1569" t="s">
        <v>12</v>
      </c>
      <c r="D1569">
        <v>16</v>
      </c>
      <c r="E1569" t="s">
        <v>9</v>
      </c>
      <c r="F1569">
        <v>2019</v>
      </c>
      <c r="G1569">
        <v>22.1</v>
      </c>
      <c r="H1569">
        <v>30</v>
      </c>
      <c r="I1569">
        <v>12.8</v>
      </c>
      <c r="J1569">
        <v>0</v>
      </c>
      <c r="K1569" t="s">
        <v>21</v>
      </c>
      <c r="L1569" t="s">
        <v>21</v>
      </c>
      <c r="M1569" s="2">
        <v>117281.13</v>
      </c>
      <c r="N1569" s="4">
        <v>100.1096387</v>
      </c>
      <c r="O1569" s="5">
        <f>EnergyDemand__2_18[[#This Row],[Demand]]*EnergyDemand__2_18[[#This Row],[RRP AUD$]]</f>
        <v>11740971.550627733</v>
      </c>
      <c r="P1569" s="57" t="e">
        <f>IF(EnergyDemand__2_18[[#This Row],[School Day]]="Y",EnergyDemand__2_18[[#This Row],[Demand]],NA())</f>
        <v>#N/A</v>
      </c>
      <c r="Q1569" s="57">
        <f>IF(EnergyDemand__2_18[[#This Row],[School Day]]="N",EnergyDemand__2_18[[#This Row],[Demand]],NA())</f>
        <v>117281.13</v>
      </c>
      <c r="R1569" s="57" t="e">
        <f>IF(EnergyDemand__2_18[[#This Row],[Holiday]]="Y",EnergyDemand__2_18[[#This Row],[Demand]],NA())</f>
        <v>#N/A</v>
      </c>
      <c r="S1569" s="57">
        <f>IF(AND( EnergyDemand__2_18[[#This Row],[Holiday]]="N", EnergyDemand__2_18[[#This Row],[Day ]] &lt;&gt; "Saturday", EnergyDemand__2_18[[#This Row],[Day ]] &lt;&gt; "Sunday"),EnergyDemand__2_18[[#This Row],[Demand]],NA())</f>
        <v>117281.13</v>
      </c>
    </row>
    <row r="1570" spans="1:19" x14ac:dyDescent="0.3">
      <c r="A1570" s="3">
        <v>43573</v>
      </c>
      <c r="B1570" s="3" t="str">
        <f t="shared" si="24"/>
        <v>Q2-2019</v>
      </c>
      <c r="C1570" t="s">
        <v>12</v>
      </c>
      <c r="D1570">
        <v>16</v>
      </c>
      <c r="E1570" t="s">
        <v>3</v>
      </c>
      <c r="F1570">
        <v>2019</v>
      </c>
      <c r="G1570">
        <v>13.2</v>
      </c>
      <c r="H1570">
        <v>17.7</v>
      </c>
      <c r="I1570">
        <v>12.8</v>
      </c>
      <c r="J1570">
        <v>0</v>
      </c>
      <c r="K1570" t="s">
        <v>21</v>
      </c>
      <c r="L1570" t="s">
        <v>21</v>
      </c>
      <c r="M1570" s="2">
        <v>111360.065</v>
      </c>
      <c r="N1570" s="4">
        <v>84.833863710000003</v>
      </c>
      <c r="O1570" s="5">
        <f>EnergyDemand__2_18[[#This Row],[Demand]]*EnergyDemand__2_18[[#This Row],[RRP AUD$]]</f>
        <v>9447104.576946741</v>
      </c>
      <c r="P1570" s="57" t="e">
        <f>IF(EnergyDemand__2_18[[#This Row],[School Day]]="Y",EnergyDemand__2_18[[#This Row],[Demand]],NA())</f>
        <v>#N/A</v>
      </c>
      <c r="Q1570" s="57">
        <f>IF(EnergyDemand__2_18[[#This Row],[School Day]]="N",EnergyDemand__2_18[[#This Row],[Demand]],NA())</f>
        <v>111360.065</v>
      </c>
      <c r="R1570" s="57" t="e">
        <f>IF(EnergyDemand__2_18[[#This Row],[Holiday]]="Y",EnergyDemand__2_18[[#This Row],[Demand]],NA())</f>
        <v>#N/A</v>
      </c>
      <c r="S1570" s="57">
        <f>IF(AND( EnergyDemand__2_18[[#This Row],[Holiday]]="N", EnergyDemand__2_18[[#This Row],[Day ]] &lt;&gt; "Saturday", EnergyDemand__2_18[[#This Row],[Day ]] &lt;&gt; "Sunday"),EnergyDemand__2_18[[#This Row],[Demand]],NA())</f>
        <v>111360.065</v>
      </c>
    </row>
    <row r="1571" spans="1:19" x14ac:dyDescent="0.3">
      <c r="A1571" s="3">
        <v>43574</v>
      </c>
      <c r="B1571" s="3" t="str">
        <f t="shared" si="24"/>
        <v>Q2-2019</v>
      </c>
      <c r="C1571" t="s">
        <v>12</v>
      </c>
      <c r="D1571">
        <v>16</v>
      </c>
      <c r="E1571" t="s">
        <v>4</v>
      </c>
      <c r="F1571">
        <v>2019</v>
      </c>
      <c r="G1571">
        <v>8.6</v>
      </c>
      <c r="H1571">
        <v>22.1</v>
      </c>
      <c r="I1571">
        <v>14</v>
      </c>
      <c r="J1571">
        <v>0</v>
      </c>
      <c r="K1571" t="s">
        <v>21</v>
      </c>
      <c r="L1571" t="s">
        <v>22</v>
      </c>
      <c r="M1571" s="2">
        <v>95967.404999999999</v>
      </c>
      <c r="N1571" s="4">
        <v>78.14244558</v>
      </c>
      <c r="O1571" s="5">
        <f>EnergyDemand__2_18[[#This Row],[Demand]]*EnergyDemand__2_18[[#This Row],[RRP AUD$]]</f>
        <v>7499127.7226663195</v>
      </c>
      <c r="P1571" s="57" t="e">
        <f>IF(EnergyDemand__2_18[[#This Row],[School Day]]="Y",EnergyDemand__2_18[[#This Row],[Demand]],NA())</f>
        <v>#N/A</v>
      </c>
      <c r="Q1571" s="57">
        <f>IF(EnergyDemand__2_18[[#This Row],[School Day]]="N",EnergyDemand__2_18[[#This Row],[Demand]],NA())</f>
        <v>95967.404999999999</v>
      </c>
      <c r="R1571" s="57">
        <f>IF(EnergyDemand__2_18[[#This Row],[Holiday]]="Y",EnergyDemand__2_18[[#This Row],[Demand]],NA())</f>
        <v>95967.404999999999</v>
      </c>
      <c r="S15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72" spans="1:19" x14ac:dyDescent="0.3">
      <c r="A1572" s="3">
        <v>43575</v>
      </c>
      <c r="B1572" s="3" t="str">
        <f t="shared" si="24"/>
        <v>Q2-2019</v>
      </c>
      <c r="C1572" t="s">
        <v>12</v>
      </c>
      <c r="D1572">
        <v>16</v>
      </c>
      <c r="E1572" t="s">
        <v>5</v>
      </c>
      <c r="F1572">
        <v>2019</v>
      </c>
      <c r="G1572">
        <v>10.199999999999999</v>
      </c>
      <c r="H1572">
        <v>30.2</v>
      </c>
      <c r="I1572">
        <v>13.9</v>
      </c>
      <c r="J1572">
        <v>0</v>
      </c>
      <c r="K1572" t="s">
        <v>21</v>
      </c>
      <c r="L1572" t="s">
        <v>22</v>
      </c>
      <c r="M1572" s="2">
        <v>95654.36</v>
      </c>
      <c r="N1572" s="4">
        <v>66.874813889999999</v>
      </c>
      <c r="O1572" s="5">
        <f>EnergyDemand__2_18[[#This Row],[Demand]]*EnergyDemand__2_18[[#This Row],[RRP AUD$]]</f>
        <v>6396867.5227670604</v>
      </c>
      <c r="P1572" s="57" t="e">
        <f>IF(EnergyDemand__2_18[[#This Row],[School Day]]="Y",EnergyDemand__2_18[[#This Row],[Demand]],NA())</f>
        <v>#N/A</v>
      </c>
      <c r="Q1572" s="57">
        <f>IF(EnergyDemand__2_18[[#This Row],[School Day]]="N",EnergyDemand__2_18[[#This Row],[Demand]],NA())</f>
        <v>95654.36</v>
      </c>
      <c r="R1572" s="57">
        <f>IF(EnergyDemand__2_18[[#This Row],[Holiday]]="Y",EnergyDemand__2_18[[#This Row],[Demand]],NA())</f>
        <v>95654.36</v>
      </c>
      <c r="S15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73" spans="1:19" x14ac:dyDescent="0.3">
      <c r="A1573" s="3">
        <v>43576</v>
      </c>
      <c r="B1573" s="3" t="str">
        <f t="shared" si="24"/>
        <v>Q2-2019</v>
      </c>
      <c r="C1573" t="s">
        <v>12</v>
      </c>
      <c r="D1573">
        <v>16</v>
      </c>
      <c r="E1573" t="s">
        <v>6</v>
      </c>
      <c r="F1573">
        <v>2019</v>
      </c>
      <c r="G1573">
        <v>14.8</v>
      </c>
      <c r="H1573">
        <v>27</v>
      </c>
      <c r="I1573">
        <v>7.5</v>
      </c>
      <c r="J1573">
        <v>0</v>
      </c>
      <c r="K1573" t="s">
        <v>21</v>
      </c>
      <c r="L1573" t="s">
        <v>22</v>
      </c>
      <c r="M1573" s="2">
        <v>94810.664999999994</v>
      </c>
      <c r="N1573" s="4">
        <v>80.076258480000007</v>
      </c>
      <c r="O1573" s="5">
        <f>EnergyDemand__2_18[[#This Row],[Demand]]*EnergyDemand__2_18[[#This Row],[RRP AUD$]]</f>
        <v>7592083.3172006896</v>
      </c>
      <c r="P1573" s="57" t="e">
        <f>IF(EnergyDemand__2_18[[#This Row],[School Day]]="Y",EnergyDemand__2_18[[#This Row],[Demand]],NA())</f>
        <v>#N/A</v>
      </c>
      <c r="Q1573" s="57">
        <f>IF(EnergyDemand__2_18[[#This Row],[School Day]]="N",EnergyDemand__2_18[[#This Row],[Demand]],NA())</f>
        <v>94810.664999999994</v>
      </c>
      <c r="R1573" s="57">
        <f>IF(EnergyDemand__2_18[[#This Row],[Holiday]]="Y",EnergyDemand__2_18[[#This Row],[Demand]],NA())</f>
        <v>94810.664999999994</v>
      </c>
      <c r="S15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74" spans="1:19" x14ac:dyDescent="0.3">
      <c r="A1574" s="3">
        <v>43577</v>
      </c>
      <c r="B1574" s="3" t="str">
        <f t="shared" si="24"/>
        <v>Q2-2019</v>
      </c>
      <c r="C1574" t="s">
        <v>12</v>
      </c>
      <c r="D1574">
        <v>17</v>
      </c>
      <c r="E1574" t="s">
        <v>7</v>
      </c>
      <c r="F1574">
        <v>2019</v>
      </c>
      <c r="G1574">
        <v>13.7</v>
      </c>
      <c r="H1574">
        <v>17.600000000000001</v>
      </c>
      <c r="I1574">
        <v>6</v>
      </c>
      <c r="J1574">
        <v>0.8</v>
      </c>
      <c r="K1574" t="s">
        <v>21</v>
      </c>
      <c r="L1574" t="s">
        <v>22</v>
      </c>
      <c r="M1574" s="2">
        <v>100246.51</v>
      </c>
      <c r="N1574" s="4">
        <v>95.107386919999996</v>
      </c>
      <c r="O1574" s="5">
        <f>EnergyDemand__2_18[[#This Row],[Demand]]*EnergyDemand__2_18[[#This Row],[RRP AUD$]]</f>
        <v>9534183.613949649</v>
      </c>
      <c r="P1574" s="57" t="e">
        <f>IF(EnergyDemand__2_18[[#This Row],[School Day]]="Y",EnergyDemand__2_18[[#This Row],[Demand]],NA())</f>
        <v>#N/A</v>
      </c>
      <c r="Q1574" s="57">
        <f>IF(EnergyDemand__2_18[[#This Row],[School Day]]="N",EnergyDemand__2_18[[#This Row],[Demand]],NA())</f>
        <v>100246.51</v>
      </c>
      <c r="R1574" s="57">
        <f>IF(EnergyDemand__2_18[[#This Row],[Holiday]]="Y",EnergyDemand__2_18[[#This Row],[Demand]],NA())</f>
        <v>100246.51</v>
      </c>
      <c r="S15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75" spans="1:19" x14ac:dyDescent="0.3">
      <c r="A1575" s="3">
        <v>43578</v>
      </c>
      <c r="B1575" s="3" t="str">
        <f t="shared" si="24"/>
        <v>Q2-2019</v>
      </c>
      <c r="C1575" t="s">
        <v>12</v>
      </c>
      <c r="D1575">
        <v>17</v>
      </c>
      <c r="E1575" t="s">
        <v>8</v>
      </c>
      <c r="F1575">
        <v>2019</v>
      </c>
      <c r="G1575">
        <v>11.1</v>
      </c>
      <c r="H1575">
        <v>18.5</v>
      </c>
      <c r="I1575">
        <v>8</v>
      </c>
      <c r="J1575">
        <v>0</v>
      </c>
      <c r="K1575" t="s">
        <v>21</v>
      </c>
      <c r="L1575" t="s">
        <v>21</v>
      </c>
      <c r="M1575" s="2">
        <v>114240.88499999999</v>
      </c>
      <c r="N1575" s="4">
        <v>89.628985839999999</v>
      </c>
      <c r="O1575" s="5">
        <f>EnergyDemand__2_18[[#This Row],[Demand]]*EnergyDemand__2_18[[#This Row],[RRP AUD$]]</f>
        <v>10239294.664014068</v>
      </c>
      <c r="P1575" s="57" t="e">
        <f>IF(EnergyDemand__2_18[[#This Row],[School Day]]="Y",EnergyDemand__2_18[[#This Row],[Demand]],NA())</f>
        <v>#N/A</v>
      </c>
      <c r="Q1575" s="57">
        <f>IF(EnergyDemand__2_18[[#This Row],[School Day]]="N",EnergyDemand__2_18[[#This Row],[Demand]],NA())</f>
        <v>114240.88499999999</v>
      </c>
      <c r="R1575" s="57" t="e">
        <f>IF(EnergyDemand__2_18[[#This Row],[Holiday]]="Y",EnergyDemand__2_18[[#This Row],[Demand]],NA())</f>
        <v>#N/A</v>
      </c>
      <c r="S1575" s="57">
        <f>IF(AND( EnergyDemand__2_18[[#This Row],[Holiday]]="N", EnergyDemand__2_18[[#This Row],[Day ]] &lt;&gt; "Saturday", EnergyDemand__2_18[[#This Row],[Day ]] &lt;&gt; "Sunday"),EnergyDemand__2_18[[#This Row],[Demand]],NA())</f>
        <v>114240.88499999999</v>
      </c>
    </row>
    <row r="1576" spans="1:19" x14ac:dyDescent="0.3">
      <c r="A1576" s="3">
        <v>43579</v>
      </c>
      <c r="B1576" s="3" t="str">
        <f t="shared" si="24"/>
        <v>Q2-2019</v>
      </c>
      <c r="C1576" t="s">
        <v>12</v>
      </c>
      <c r="D1576">
        <v>17</v>
      </c>
      <c r="E1576" t="s">
        <v>9</v>
      </c>
      <c r="F1576">
        <v>2019</v>
      </c>
      <c r="G1576">
        <v>14.6</v>
      </c>
      <c r="H1576">
        <v>23.2</v>
      </c>
      <c r="I1576">
        <v>8.1999999999999993</v>
      </c>
      <c r="J1576">
        <v>0</v>
      </c>
      <c r="K1576" t="s">
        <v>22</v>
      </c>
      <c r="L1576" t="s">
        <v>21</v>
      </c>
      <c r="M1576" s="2">
        <v>113264.23</v>
      </c>
      <c r="N1576" s="4">
        <v>86.749292839999995</v>
      </c>
      <c r="O1576" s="5">
        <f>EnergyDemand__2_18[[#This Row],[Demand]]*EnergyDemand__2_18[[#This Row],[RRP AUD$]]</f>
        <v>9825591.8565671127</v>
      </c>
      <c r="P1576" s="57">
        <f>IF(EnergyDemand__2_18[[#This Row],[School Day]]="Y",EnergyDemand__2_18[[#This Row],[Demand]],NA())</f>
        <v>113264.23</v>
      </c>
      <c r="Q1576" s="57" t="e">
        <f>IF(EnergyDemand__2_18[[#This Row],[School Day]]="N",EnergyDemand__2_18[[#This Row],[Demand]],NA())</f>
        <v>#N/A</v>
      </c>
      <c r="R1576" s="57" t="e">
        <f>IF(EnergyDemand__2_18[[#This Row],[Holiday]]="Y",EnergyDemand__2_18[[#This Row],[Demand]],NA())</f>
        <v>#N/A</v>
      </c>
      <c r="S1576" s="57">
        <f>IF(AND( EnergyDemand__2_18[[#This Row],[Holiday]]="N", EnergyDemand__2_18[[#This Row],[Day ]] &lt;&gt; "Saturday", EnergyDemand__2_18[[#This Row],[Day ]] &lt;&gt; "Sunday"),EnergyDemand__2_18[[#This Row],[Demand]],NA())</f>
        <v>113264.23</v>
      </c>
    </row>
    <row r="1577" spans="1:19" x14ac:dyDescent="0.3">
      <c r="A1577" s="3">
        <v>43580</v>
      </c>
      <c r="B1577" s="3" t="str">
        <f t="shared" si="24"/>
        <v>Q2-2019</v>
      </c>
      <c r="C1577" t="s">
        <v>12</v>
      </c>
      <c r="D1577">
        <v>17</v>
      </c>
      <c r="E1577" t="s">
        <v>3</v>
      </c>
      <c r="F1577">
        <v>2019</v>
      </c>
      <c r="G1577">
        <v>10.199999999999999</v>
      </c>
      <c r="H1577">
        <v>21.5</v>
      </c>
      <c r="I1577">
        <v>10.6</v>
      </c>
      <c r="J1577">
        <v>0</v>
      </c>
      <c r="K1577" t="s">
        <v>22</v>
      </c>
      <c r="L1577" t="s">
        <v>22</v>
      </c>
      <c r="M1577" s="2">
        <v>98112.464999999997</v>
      </c>
      <c r="N1577" s="4">
        <v>62.60573067</v>
      </c>
      <c r="O1577" s="5">
        <f>EnergyDemand__2_18[[#This Row],[Demand]]*EnergyDemand__2_18[[#This Row],[RRP AUD$]]</f>
        <v>6142402.5591598013</v>
      </c>
      <c r="P1577" s="57">
        <f>IF(EnergyDemand__2_18[[#This Row],[School Day]]="Y",EnergyDemand__2_18[[#This Row],[Demand]],NA())</f>
        <v>98112.464999999997</v>
      </c>
      <c r="Q1577" s="57" t="e">
        <f>IF(EnergyDemand__2_18[[#This Row],[School Day]]="N",EnergyDemand__2_18[[#This Row],[Demand]],NA())</f>
        <v>#N/A</v>
      </c>
      <c r="R1577" s="57">
        <f>IF(EnergyDemand__2_18[[#This Row],[Holiday]]="Y",EnergyDemand__2_18[[#This Row],[Demand]],NA())</f>
        <v>98112.464999999997</v>
      </c>
      <c r="S15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78" spans="1:19" x14ac:dyDescent="0.3">
      <c r="A1578" s="3">
        <v>43581</v>
      </c>
      <c r="B1578" s="3" t="str">
        <f t="shared" si="24"/>
        <v>Q2-2019</v>
      </c>
      <c r="C1578" t="s">
        <v>12</v>
      </c>
      <c r="D1578">
        <v>17</v>
      </c>
      <c r="E1578" t="s">
        <v>4</v>
      </c>
      <c r="F1578">
        <v>2019</v>
      </c>
      <c r="G1578">
        <v>11.9</v>
      </c>
      <c r="H1578">
        <v>15.8</v>
      </c>
      <c r="I1578">
        <v>6.9</v>
      </c>
      <c r="J1578">
        <v>3</v>
      </c>
      <c r="K1578" t="s">
        <v>22</v>
      </c>
      <c r="L1578" t="s">
        <v>21</v>
      </c>
      <c r="M1578" s="2">
        <v>107226.59</v>
      </c>
      <c r="N1578" s="4">
        <v>60.918382540000003</v>
      </c>
      <c r="O1578" s="5">
        <f>EnergyDemand__2_18[[#This Row],[Demand]]*EnergyDemand__2_18[[#This Row],[RRP AUD$]]</f>
        <v>6532070.4280797383</v>
      </c>
      <c r="P1578" s="57">
        <f>IF(EnergyDemand__2_18[[#This Row],[School Day]]="Y",EnergyDemand__2_18[[#This Row],[Demand]],NA())</f>
        <v>107226.59</v>
      </c>
      <c r="Q1578" s="57" t="e">
        <f>IF(EnergyDemand__2_18[[#This Row],[School Day]]="N",EnergyDemand__2_18[[#This Row],[Demand]],NA())</f>
        <v>#N/A</v>
      </c>
      <c r="R1578" s="57" t="e">
        <f>IF(EnergyDemand__2_18[[#This Row],[Holiday]]="Y",EnergyDemand__2_18[[#This Row],[Demand]],NA())</f>
        <v>#N/A</v>
      </c>
      <c r="S1578" s="57">
        <f>IF(AND( EnergyDemand__2_18[[#This Row],[Holiday]]="N", EnergyDemand__2_18[[#This Row],[Day ]] &lt;&gt; "Saturday", EnergyDemand__2_18[[#This Row],[Day ]] &lt;&gt; "Sunday"),EnergyDemand__2_18[[#This Row],[Demand]],NA())</f>
        <v>107226.59</v>
      </c>
    </row>
    <row r="1579" spans="1:19" x14ac:dyDescent="0.3">
      <c r="A1579" s="3">
        <v>43582</v>
      </c>
      <c r="B1579" s="3" t="str">
        <f t="shared" si="24"/>
        <v>Q2-2019</v>
      </c>
      <c r="C1579" t="s">
        <v>12</v>
      </c>
      <c r="D1579">
        <v>17</v>
      </c>
      <c r="E1579" t="s">
        <v>5</v>
      </c>
      <c r="F1579">
        <v>2019</v>
      </c>
      <c r="G1579">
        <v>8.6999999999999993</v>
      </c>
      <c r="H1579">
        <v>16.2</v>
      </c>
      <c r="I1579">
        <v>8.5</v>
      </c>
      <c r="J1579">
        <v>0</v>
      </c>
      <c r="K1579" t="s">
        <v>22</v>
      </c>
      <c r="L1579" t="s">
        <v>21</v>
      </c>
      <c r="M1579" s="2">
        <v>105374.93</v>
      </c>
      <c r="N1579" s="4">
        <v>79.620085979999999</v>
      </c>
      <c r="O1579" s="5">
        <f>EnergyDemand__2_18[[#This Row],[Demand]]*EnergyDemand__2_18[[#This Row],[RRP AUD$]]</f>
        <v>8389960.9867364801</v>
      </c>
      <c r="P1579" s="57">
        <f>IF(EnergyDemand__2_18[[#This Row],[School Day]]="Y",EnergyDemand__2_18[[#This Row],[Demand]],NA())</f>
        <v>105374.93</v>
      </c>
      <c r="Q1579" s="57" t="e">
        <f>IF(EnergyDemand__2_18[[#This Row],[School Day]]="N",EnergyDemand__2_18[[#This Row],[Demand]],NA())</f>
        <v>#N/A</v>
      </c>
      <c r="R1579" s="57" t="e">
        <f>IF(EnergyDemand__2_18[[#This Row],[Holiday]]="Y",EnergyDemand__2_18[[#This Row],[Demand]],NA())</f>
        <v>#N/A</v>
      </c>
      <c r="S15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80" spans="1:19" x14ac:dyDescent="0.3">
      <c r="A1580" s="3">
        <v>43583</v>
      </c>
      <c r="B1580" s="3" t="str">
        <f t="shared" si="24"/>
        <v>Q2-2019</v>
      </c>
      <c r="C1580" t="s">
        <v>12</v>
      </c>
      <c r="D1580">
        <v>17</v>
      </c>
      <c r="E1580" t="s">
        <v>6</v>
      </c>
      <c r="F1580">
        <v>2019</v>
      </c>
      <c r="G1580">
        <v>12.4</v>
      </c>
      <c r="H1580">
        <v>17.399999999999999</v>
      </c>
      <c r="I1580">
        <v>5.2</v>
      </c>
      <c r="J1580">
        <v>0</v>
      </c>
      <c r="K1580" t="s">
        <v>22</v>
      </c>
      <c r="L1580" t="s">
        <v>21</v>
      </c>
      <c r="M1580" s="2">
        <v>101057.43</v>
      </c>
      <c r="N1580" s="4">
        <v>86.022860620000003</v>
      </c>
      <c r="O1580" s="5">
        <f>EnergyDemand__2_18[[#This Row],[Demand]]*EnergyDemand__2_18[[#This Row],[RRP AUD$]]</f>
        <v>8693249.2155054063</v>
      </c>
      <c r="P1580" s="57">
        <f>IF(EnergyDemand__2_18[[#This Row],[School Day]]="Y",EnergyDemand__2_18[[#This Row],[Demand]],NA())</f>
        <v>101057.43</v>
      </c>
      <c r="Q1580" s="57" t="e">
        <f>IF(EnergyDemand__2_18[[#This Row],[School Day]]="N",EnergyDemand__2_18[[#This Row],[Demand]],NA())</f>
        <v>#N/A</v>
      </c>
      <c r="R1580" s="57" t="e">
        <f>IF(EnergyDemand__2_18[[#This Row],[Holiday]]="Y",EnergyDemand__2_18[[#This Row],[Demand]],NA())</f>
        <v>#N/A</v>
      </c>
      <c r="S15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81" spans="1:19" x14ac:dyDescent="0.3">
      <c r="A1581" s="3">
        <v>43584</v>
      </c>
      <c r="B1581" s="3" t="str">
        <f t="shared" si="24"/>
        <v>Q2-2019</v>
      </c>
      <c r="C1581" t="s">
        <v>12</v>
      </c>
      <c r="D1581">
        <v>18</v>
      </c>
      <c r="E1581" t="s">
        <v>7</v>
      </c>
      <c r="F1581">
        <v>2019</v>
      </c>
      <c r="G1581">
        <v>11.5</v>
      </c>
      <c r="H1581">
        <v>18.100000000000001</v>
      </c>
      <c r="I1581">
        <v>8.4</v>
      </c>
      <c r="J1581">
        <v>0</v>
      </c>
      <c r="K1581" t="s">
        <v>22</v>
      </c>
      <c r="L1581" t="s">
        <v>21</v>
      </c>
      <c r="M1581" s="2">
        <v>118307.52499999999</v>
      </c>
      <c r="N1581" s="4">
        <v>121.0296417</v>
      </c>
      <c r="O1581" s="5">
        <f>EnergyDemand__2_18[[#This Row],[Demand]]*EnergyDemand__2_18[[#This Row],[RRP AUD$]]</f>
        <v>14318717.361163791</v>
      </c>
      <c r="P1581" s="57">
        <f>IF(EnergyDemand__2_18[[#This Row],[School Day]]="Y",EnergyDemand__2_18[[#This Row],[Demand]],NA())</f>
        <v>118307.52499999999</v>
      </c>
      <c r="Q1581" s="57" t="e">
        <f>IF(EnergyDemand__2_18[[#This Row],[School Day]]="N",EnergyDemand__2_18[[#This Row],[Demand]],NA())</f>
        <v>#N/A</v>
      </c>
      <c r="R1581" s="57" t="e">
        <f>IF(EnergyDemand__2_18[[#This Row],[Holiday]]="Y",EnergyDemand__2_18[[#This Row],[Demand]],NA())</f>
        <v>#N/A</v>
      </c>
      <c r="S1581" s="57">
        <f>IF(AND( EnergyDemand__2_18[[#This Row],[Holiday]]="N", EnergyDemand__2_18[[#This Row],[Day ]] &lt;&gt; "Saturday", EnergyDemand__2_18[[#This Row],[Day ]] &lt;&gt; "Sunday"),EnergyDemand__2_18[[#This Row],[Demand]],NA())</f>
        <v>118307.52499999999</v>
      </c>
    </row>
    <row r="1582" spans="1:19" x14ac:dyDescent="0.3">
      <c r="A1582" s="3">
        <v>43585</v>
      </c>
      <c r="B1582" s="3" t="str">
        <f t="shared" si="24"/>
        <v>Q2-2019</v>
      </c>
      <c r="C1582" t="s">
        <v>12</v>
      </c>
      <c r="D1582">
        <v>18</v>
      </c>
      <c r="E1582" t="s">
        <v>8</v>
      </c>
      <c r="F1582">
        <v>2019</v>
      </c>
      <c r="G1582">
        <v>7.9</v>
      </c>
      <c r="H1582">
        <v>23.1</v>
      </c>
      <c r="I1582">
        <v>11.7</v>
      </c>
      <c r="J1582">
        <v>0</v>
      </c>
      <c r="K1582" t="s">
        <v>22</v>
      </c>
      <c r="L1582" t="s">
        <v>21</v>
      </c>
      <c r="M1582" s="2">
        <v>110515.6</v>
      </c>
      <c r="N1582" s="4">
        <v>96.951705770000004</v>
      </c>
      <c r="O1582" s="5">
        <f>EnergyDemand__2_18[[#This Row],[Demand]]*EnergyDemand__2_18[[#This Row],[RRP AUD$]]</f>
        <v>10714675.934195014</v>
      </c>
      <c r="P1582" s="57">
        <f>IF(EnergyDemand__2_18[[#This Row],[School Day]]="Y",EnergyDemand__2_18[[#This Row],[Demand]],NA())</f>
        <v>110515.6</v>
      </c>
      <c r="Q1582" s="57" t="e">
        <f>IF(EnergyDemand__2_18[[#This Row],[School Day]]="N",EnergyDemand__2_18[[#This Row],[Demand]],NA())</f>
        <v>#N/A</v>
      </c>
      <c r="R1582" s="57" t="e">
        <f>IF(EnergyDemand__2_18[[#This Row],[Holiday]]="Y",EnergyDemand__2_18[[#This Row],[Demand]],NA())</f>
        <v>#N/A</v>
      </c>
      <c r="S1582" s="57">
        <f>IF(AND( EnergyDemand__2_18[[#This Row],[Holiday]]="N", EnergyDemand__2_18[[#This Row],[Day ]] &lt;&gt; "Saturday", EnergyDemand__2_18[[#This Row],[Day ]] &lt;&gt; "Sunday"),EnergyDemand__2_18[[#This Row],[Demand]],NA())</f>
        <v>110515.6</v>
      </c>
    </row>
    <row r="1583" spans="1:19" x14ac:dyDescent="0.3">
      <c r="A1583" s="3">
        <v>43586</v>
      </c>
      <c r="B1583" s="3" t="str">
        <f t="shared" si="24"/>
        <v>Q2-2019</v>
      </c>
      <c r="C1583" t="s">
        <v>13</v>
      </c>
      <c r="D1583">
        <v>18</v>
      </c>
      <c r="E1583" t="s">
        <v>9</v>
      </c>
      <c r="F1583">
        <v>2019</v>
      </c>
      <c r="G1583">
        <v>15.6</v>
      </c>
      <c r="H1583">
        <v>22.8</v>
      </c>
      <c r="I1583">
        <v>7.8</v>
      </c>
      <c r="J1583">
        <v>0</v>
      </c>
      <c r="K1583" t="s">
        <v>22</v>
      </c>
      <c r="L1583" t="s">
        <v>21</v>
      </c>
      <c r="M1583" s="2">
        <v>111462.38499999999</v>
      </c>
      <c r="N1583" s="4">
        <v>90.563836899999998</v>
      </c>
      <c r="O1583" s="5">
        <f>EnergyDemand__2_18[[#This Row],[Demand]]*EnergyDemand__2_18[[#This Row],[RRP AUD$]]</f>
        <v>10094461.255625006</v>
      </c>
      <c r="P1583" s="57">
        <f>IF(EnergyDemand__2_18[[#This Row],[School Day]]="Y",EnergyDemand__2_18[[#This Row],[Demand]],NA())</f>
        <v>111462.38499999999</v>
      </c>
      <c r="Q1583" s="57" t="e">
        <f>IF(EnergyDemand__2_18[[#This Row],[School Day]]="N",EnergyDemand__2_18[[#This Row],[Demand]],NA())</f>
        <v>#N/A</v>
      </c>
      <c r="R1583" s="57" t="e">
        <f>IF(EnergyDemand__2_18[[#This Row],[Holiday]]="Y",EnergyDemand__2_18[[#This Row],[Demand]],NA())</f>
        <v>#N/A</v>
      </c>
      <c r="S1583" s="57">
        <f>IF(AND( EnergyDemand__2_18[[#This Row],[Holiday]]="N", EnergyDemand__2_18[[#This Row],[Day ]] &lt;&gt; "Saturday", EnergyDemand__2_18[[#This Row],[Day ]] &lt;&gt; "Sunday"),EnergyDemand__2_18[[#This Row],[Demand]],NA())</f>
        <v>111462.38499999999</v>
      </c>
    </row>
    <row r="1584" spans="1:19" x14ac:dyDescent="0.3">
      <c r="A1584" s="3">
        <v>43587</v>
      </c>
      <c r="B1584" s="3" t="str">
        <f t="shared" si="24"/>
        <v>Q2-2019</v>
      </c>
      <c r="C1584" t="s">
        <v>13</v>
      </c>
      <c r="D1584">
        <v>18</v>
      </c>
      <c r="E1584" t="s">
        <v>3</v>
      </c>
      <c r="F1584">
        <v>2019</v>
      </c>
      <c r="G1584">
        <v>17.100000000000001</v>
      </c>
      <c r="H1584">
        <v>20.2</v>
      </c>
      <c r="I1584">
        <v>6.2</v>
      </c>
      <c r="J1584">
        <v>3.6</v>
      </c>
      <c r="K1584" t="s">
        <v>22</v>
      </c>
      <c r="L1584" t="s">
        <v>21</v>
      </c>
      <c r="M1584" s="2">
        <v>112948.4</v>
      </c>
      <c r="N1584" s="4">
        <v>103.58661480000001</v>
      </c>
      <c r="O1584" s="5">
        <f>EnergyDemand__2_18[[#This Row],[Demand]]*EnergyDemand__2_18[[#This Row],[RRP AUD$]]</f>
        <v>11699942.403076321</v>
      </c>
      <c r="P1584" s="57">
        <f>IF(EnergyDemand__2_18[[#This Row],[School Day]]="Y",EnergyDemand__2_18[[#This Row],[Demand]],NA())</f>
        <v>112948.4</v>
      </c>
      <c r="Q1584" s="57" t="e">
        <f>IF(EnergyDemand__2_18[[#This Row],[School Day]]="N",EnergyDemand__2_18[[#This Row],[Demand]],NA())</f>
        <v>#N/A</v>
      </c>
      <c r="R1584" s="57" t="e">
        <f>IF(EnergyDemand__2_18[[#This Row],[Holiday]]="Y",EnergyDemand__2_18[[#This Row],[Demand]],NA())</f>
        <v>#N/A</v>
      </c>
      <c r="S1584" s="57">
        <f>IF(AND( EnergyDemand__2_18[[#This Row],[Holiday]]="N", EnergyDemand__2_18[[#This Row],[Day ]] &lt;&gt; "Saturday", EnergyDemand__2_18[[#This Row],[Day ]] &lt;&gt; "Sunday"),EnergyDemand__2_18[[#This Row],[Demand]],NA())</f>
        <v>112948.4</v>
      </c>
    </row>
    <row r="1585" spans="1:19" x14ac:dyDescent="0.3">
      <c r="A1585" s="3">
        <v>43588</v>
      </c>
      <c r="B1585" s="3" t="str">
        <f t="shared" si="24"/>
        <v>Q2-2019</v>
      </c>
      <c r="C1585" t="s">
        <v>13</v>
      </c>
      <c r="D1585">
        <v>18</v>
      </c>
      <c r="E1585" t="s">
        <v>4</v>
      </c>
      <c r="F1585">
        <v>2019</v>
      </c>
      <c r="G1585">
        <v>11.8</v>
      </c>
      <c r="H1585">
        <v>20.7</v>
      </c>
      <c r="I1585">
        <v>9</v>
      </c>
      <c r="J1585">
        <v>0.2</v>
      </c>
      <c r="K1585" t="s">
        <v>22</v>
      </c>
      <c r="L1585" t="s">
        <v>21</v>
      </c>
      <c r="M1585" s="2">
        <v>110902.185</v>
      </c>
      <c r="N1585" s="4">
        <v>101.1629982</v>
      </c>
      <c r="O1585" s="5">
        <f>EnergyDemand__2_18[[#This Row],[Demand]]*EnergyDemand__2_18[[#This Row],[RRP AUD$]]</f>
        <v>11219197.541531067</v>
      </c>
      <c r="P1585" s="57">
        <f>IF(EnergyDemand__2_18[[#This Row],[School Day]]="Y",EnergyDemand__2_18[[#This Row],[Demand]],NA())</f>
        <v>110902.185</v>
      </c>
      <c r="Q1585" s="57" t="e">
        <f>IF(EnergyDemand__2_18[[#This Row],[School Day]]="N",EnergyDemand__2_18[[#This Row],[Demand]],NA())</f>
        <v>#N/A</v>
      </c>
      <c r="R1585" s="57" t="e">
        <f>IF(EnergyDemand__2_18[[#This Row],[Holiday]]="Y",EnergyDemand__2_18[[#This Row],[Demand]],NA())</f>
        <v>#N/A</v>
      </c>
      <c r="S1585" s="57">
        <f>IF(AND( EnergyDemand__2_18[[#This Row],[Holiday]]="N", EnergyDemand__2_18[[#This Row],[Day ]] &lt;&gt; "Saturday", EnergyDemand__2_18[[#This Row],[Day ]] &lt;&gt; "Sunday"),EnergyDemand__2_18[[#This Row],[Demand]],NA())</f>
        <v>110902.185</v>
      </c>
    </row>
    <row r="1586" spans="1:19" x14ac:dyDescent="0.3">
      <c r="A1586" s="3">
        <v>43589</v>
      </c>
      <c r="B1586" s="3" t="str">
        <f t="shared" si="24"/>
        <v>Q2-2019</v>
      </c>
      <c r="C1586" t="s">
        <v>13</v>
      </c>
      <c r="D1586">
        <v>18</v>
      </c>
      <c r="E1586" t="s">
        <v>5</v>
      </c>
      <c r="F1586">
        <v>2019</v>
      </c>
      <c r="G1586">
        <v>13</v>
      </c>
      <c r="H1586">
        <v>16.399999999999999</v>
      </c>
      <c r="I1586">
        <v>8.1999999999999993</v>
      </c>
      <c r="J1586">
        <v>0.2</v>
      </c>
      <c r="K1586" t="s">
        <v>22</v>
      </c>
      <c r="L1586" t="s">
        <v>21</v>
      </c>
      <c r="M1586" s="2">
        <v>103616.145</v>
      </c>
      <c r="N1586" s="4">
        <v>103.38349669999999</v>
      </c>
      <c r="O1586" s="5">
        <f>EnergyDemand__2_18[[#This Row],[Demand]]*EnergyDemand__2_18[[#This Row],[RRP AUD$]]</f>
        <v>10712199.384674221</v>
      </c>
      <c r="P1586" s="57">
        <f>IF(EnergyDemand__2_18[[#This Row],[School Day]]="Y",EnergyDemand__2_18[[#This Row],[Demand]],NA())</f>
        <v>103616.145</v>
      </c>
      <c r="Q1586" s="57" t="e">
        <f>IF(EnergyDemand__2_18[[#This Row],[School Day]]="N",EnergyDemand__2_18[[#This Row],[Demand]],NA())</f>
        <v>#N/A</v>
      </c>
      <c r="R1586" s="57" t="e">
        <f>IF(EnergyDemand__2_18[[#This Row],[Holiday]]="Y",EnergyDemand__2_18[[#This Row],[Demand]],NA())</f>
        <v>#N/A</v>
      </c>
      <c r="S15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87" spans="1:19" x14ac:dyDescent="0.3">
      <c r="A1587" s="3">
        <v>43590</v>
      </c>
      <c r="B1587" s="3" t="str">
        <f t="shared" si="24"/>
        <v>Q2-2019</v>
      </c>
      <c r="C1587" t="s">
        <v>13</v>
      </c>
      <c r="D1587">
        <v>18</v>
      </c>
      <c r="E1587" t="s">
        <v>6</v>
      </c>
      <c r="F1587">
        <v>2019</v>
      </c>
      <c r="G1587">
        <v>11.3</v>
      </c>
      <c r="H1587">
        <v>16.3</v>
      </c>
      <c r="I1587">
        <v>6.5</v>
      </c>
      <c r="J1587">
        <v>2</v>
      </c>
      <c r="K1587" t="s">
        <v>22</v>
      </c>
      <c r="L1587" t="s">
        <v>21</v>
      </c>
      <c r="M1587" s="2">
        <v>104770.705</v>
      </c>
      <c r="N1587" s="4">
        <v>108.09555589999999</v>
      </c>
      <c r="O1587" s="5">
        <f>EnergyDemand__2_18[[#This Row],[Demand]]*EnergyDemand__2_18[[#This Row],[RRP AUD$]]</f>
        <v>11325247.599009909</v>
      </c>
      <c r="P1587" s="57">
        <f>IF(EnergyDemand__2_18[[#This Row],[School Day]]="Y",EnergyDemand__2_18[[#This Row],[Demand]],NA())</f>
        <v>104770.705</v>
      </c>
      <c r="Q1587" s="57" t="e">
        <f>IF(EnergyDemand__2_18[[#This Row],[School Day]]="N",EnergyDemand__2_18[[#This Row],[Demand]],NA())</f>
        <v>#N/A</v>
      </c>
      <c r="R1587" s="57" t="e">
        <f>IF(EnergyDemand__2_18[[#This Row],[Holiday]]="Y",EnergyDemand__2_18[[#This Row],[Demand]],NA())</f>
        <v>#N/A</v>
      </c>
      <c r="S15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88" spans="1:19" x14ac:dyDescent="0.3">
      <c r="A1588" s="3">
        <v>43591</v>
      </c>
      <c r="B1588" s="3" t="str">
        <f t="shared" si="24"/>
        <v>Q2-2019</v>
      </c>
      <c r="C1588" t="s">
        <v>13</v>
      </c>
      <c r="D1588">
        <v>19</v>
      </c>
      <c r="E1588" t="s">
        <v>7</v>
      </c>
      <c r="F1588">
        <v>2019</v>
      </c>
      <c r="G1588">
        <v>11.7</v>
      </c>
      <c r="H1588">
        <v>16.7</v>
      </c>
      <c r="I1588">
        <v>8.5</v>
      </c>
      <c r="J1588">
        <v>0.2</v>
      </c>
      <c r="K1588" t="s">
        <v>22</v>
      </c>
      <c r="L1588" t="s">
        <v>21</v>
      </c>
      <c r="M1588" s="2">
        <v>121535.485</v>
      </c>
      <c r="N1588" s="4">
        <v>112.50558460000001</v>
      </c>
      <c r="O1588" s="5">
        <f>EnergyDemand__2_18[[#This Row],[Demand]]*EnergyDemand__2_18[[#This Row],[RRP AUD$]]</f>
        <v>13673420.789569532</v>
      </c>
      <c r="P1588" s="57">
        <f>IF(EnergyDemand__2_18[[#This Row],[School Day]]="Y",EnergyDemand__2_18[[#This Row],[Demand]],NA())</f>
        <v>121535.485</v>
      </c>
      <c r="Q1588" s="57" t="e">
        <f>IF(EnergyDemand__2_18[[#This Row],[School Day]]="N",EnergyDemand__2_18[[#This Row],[Demand]],NA())</f>
        <v>#N/A</v>
      </c>
      <c r="R1588" s="57" t="e">
        <f>IF(EnergyDemand__2_18[[#This Row],[Holiday]]="Y",EnergyDemand__2_18[[#This Row],[Demand]],NA())</f>
        <v>#N/A</v>
      </c>
      <c r="S1588" s="57">
        <f>IF(AND( EnergyDemand__2_18[[#This Row],[Holiday]]="N", EnergyDemand__2_18[[#This Row],[Day ]] &lt;&gt; "Saturday", EnergyDemand__2_18[[#This Row],[Day ]] &lt;&gt; "Sunday"),EnergyDemand__2_18[[#This Row],[Demand]],NA())</f>
        <v>121535.485</v>
      </c>
    </row>
    <row r="1589" spans="1:19" x14ac:dyDescent="0.3">
      <c r="A1589" s="3">
        <v>43592</v>
      </c>
      <c r="B1589" s="3" t="str">
        <f t="shared" si="24"/>
        <v>Q2-2019</v>
      </c>
      <c r="C1589" t="s">
        <v>13</v>
      </c>
      <c r="D1589">
        <v>19</v>
      </c>
      <c r="E1589" t="s">
        <v>8</v>
      </c>
      <c r="F1589">
        <v>2019</v>
      </c>
      <c r="G1589">
        <v>7.4</v>
      </c>
      <c r="H1589">
        <v>18.7</v>
      </c>
      <c r="I1589">
        <v>11.7</v>
      </c>
      <c r="J1589">
        <v>0</v>
      </c>
      <c r="K1589" t="s">
        <v>22</v>
      </c>
      <c r="L1589" t="s">
        <v>21</v>
      </c>
      <c r="M1589" s="2">
        <v>116318.435</v>
      </c>
      <c r="N1589" s="4">
        <v>94.753714479999999</v>
      </c>
      <c r="O1589" s="5">
        <f>EnergyDemand__2_18[[#This Row],[Demand]]*EnergyDemand__2_18[[#This Row],[RRP AUD$]]</f>
        <v>11021603.778750438</v>
      </c>
      <c r="P1589" s="57">
        <f>IF(EnergyDemand__2_18[[#This Row],[School Day]]="Y",EnergyDemand__2_18[[#This Row],[Demand]],NA())</f>
        <v>116318.435</v>
      </c>
      <c r="Q1589" s="57" t="e">
        <f>IF(EnergyDemand__2_18[[#This Row],[School Day]]="N",EnergyDemand__2_18[[#This Row],[Demand]],NA())</f>
        <v>#N/A</v>
      </c>
      <c r="R1589" s="57" t="e">
        <f>IF(EnergyDemand__2_18[[#This Row],[Holiday]]="Y",EnergyDemand__2_18[[#This Row],[Demand]],NA())</f>
        <v>#N/A</v>
      </c>
      <c r="S1589" s="57">
        <f>IF(AND( EnergyDemand__2_18[[#This Row],[Holiday]]="N", EnergyDemand__2_18[[#This Row],[Day ]] &lt;&gt; "Saturday", EnergyDemand__2_18[[#This Row],[Day ]] &lt;&gt; "Sunday"),EnergyDemand__2_18[[#This Row],[Demand]],NA())</f>
        <v>116318.435</v>
      </c>
    </row>
    <row r="1590" spans="1:19" x14ac:dyDescent="0.3">
      <c r="A1590" s="3">
        <v>43593</v>
      </c>
      <c r="B1590" s="3" t="str">
        <f t="shared" si="24"/>
        <v>Q2-2019</v>
      </c>
      <c r="C1590" t="s">
        <v>13</v>
      </c>
      <c r="D1590">
        <v>19</v>
      </c>
      <c r="E1590" t="s">
        <v>9</v>
      </c>
      <c r="F1590">
        <v>2019</v>
      </c>
      <c r="G1590">
        <v>10.3</v>
      </c>
      <c r="H1590">
        <v>17.399999999999999</v>
      </c>
      <c r="I1590">
        <v>7.3</v>
      </c>
      <c r="J1590">
        <v>5.2</v>
      </c>
      <c r="K1590" t="s">
        <v>22</v>
      </c>
      <c r="L1590" t="s">
        <v>21</v>
      </c>
      <c r="M1590" s="2">
        <v>118801.84</v>
      </c>
      <c r="N1590" s="4">
        <v>114.5284513</v>
      </c>
      <c r="O1590" s="5">
        <f>EnergyDemand__2_18[[#This Row],[Demand]]*EnergyDemand__2_18[[#This Row],[RRP AUD$]]</f>
        <v>13606190.746790392</v>
      </c>
      <c r="P1590" s="57">
        <f>IF(EnergyDemand__2_18[[#This Row],[School Day]]="Y",EnergyDemand__2_18[[#This Row],[Demand]],NA())</f>
        <v>118801.84</v>
      </c>
      <c r="Q1590" s="57" t="e">
        <f>IF(EnergyDemand__2_18[[#This Row],[School Day]]="N",EnergyDemand__2_18[[#This Row],[Demand]],NA())</f>
        <v>#N/A</v>
      </c>
      <c r="R1590" s="57" t="e">
        <f>IF(EnergyDemand__2_18[[#This Row],[Holiday]]="Y",EnergyDemand__2_18[[#This Row],[Demand]],NA())</f>
        <v>#N/A</v>
      </c>
      <c r="S1590" s="57">
        <f>IF(AND( EnergyDemand__2_18[[#This Row],[Holiday]]="N", EnergyDemand__2_18[[#This Row],[Day ]] &lt;&gt; "Saturday", EnergyDemand__2_18[[#This Row],[Day ]] &lt;&gt; "Sunday"),EnergyDemand__2_18[[#This Row],[Demand]],NA())</f>
        <v>118801.84</v>
      </c>
    </row>
    <row r="1591" spans="1:19" x14ac:dyDescent="0.3">
      <c r="A1591" s="3">
        <v>43594</v>
      </c>
      <c r="B1591" s="3" t="str">
        <f t="shared" si="24"/>
        <v>Q2-2019</v>
      </c>
      <c r="C1591" t="s">
        <v>13</v>
      </c>
      <c r="D1591">
        <v>19</v>
      </c>
      <c r="E1591" t="s">
        <v>3</v>
      </c>
      <c r="F1591">
        <v>2019</v>
      </c>
      <c r="G1591">
        <v>9.6999999999999993</v>
      </c>
      <c r="H1591">
        <v>16.2</v>
      </c>
      <c r="I1591">
        <v>5.3</v>
      </c>
      <c r="J1591">
        <v>0.6</v>
      </c>
      <c r="K1591" t="s">
        <v>22</v>
      </c>
      <c r="L1591" t="s">
        <v>21</v>
      </c>
      <c r="M1591" s="2">
        <v>122003.33500000001</v>
      </c>
      <c r="N1591" s="4">
        <v>113.6303305</v>
      </c>
      <c r="O1591" s="5">
        <f>EnergyDemand__2_18[[#This Row],[Demand]]*EnergyDemand__2_18[[#This Row],[RRP AUD$]]</f>
        <v>13863279.278152218</v>
      </c>
      <c r="P1591" s="57">
        <f>IF(EnergyDemand__2_18[[#This Row],[School Day]]="Y",EnergyDemand__2_18[[#This Row],[Demand]],NA())</f>
        <v>122003.33500000001</v>
      </c>
      <c r="Q1591" s="57" t="e">
        <f>IF(EnergyDemand__2_18[[#This Row],[School Day]]="N",EnergyDemand__2_18[[#This Row],[Demand]],NA())</f>
        <v>#N/A</v>
      </c>
      <c r="R1591" s="57" t="e">
        <f>IF(EnergyDemand__2_18[[#This Row],[Holiday]]="Y",EnergyDemand__2_18[[#This Row],[Demand]],NA())</f>
        <v>#N/A</v>
      </c>
      <c r="S1591" s="57">
        <f>IF(AND( EnergyDemand__2_18[[#This Row],[Holiday]]="N", EnergyDemand__2_18[[#This Row],[Day ]] &lt;&gt; "Saturday", EnergyDemand__2_18[[#This Row],[Day ]] &lt;&gt; "Sunday"),EnergyDemand__2_18[[#This Row],[Demand]],NA())</f>
        <v>122003.33500000001</v>
      </c>
    </row>
    <row r="1592" spans="1:19" x14ac:dyDescent="0.3">
      <c r="A1592" s="3">
        <v>43595</v>
      </c>
      <c r="B1592" s="3" t="str">
        <f t="shared" si="24"/>
        <v>Q2-2019</v>
      </c>
      <c r="C1592" t="s">
        <v>13</v>
      </c>
      <c r="D1592">
        <v>19</v>
      </c>
      <c r="E1592" t="s">
        <v>4</v>
      </c>
      <c r="F1592">
        <v>2019</v>
      </c>
      <c r="G1592">
        <v>10.199999999999999</v>
      </c>
      <c r="H1592">
        <v>14.2</v>
      </c>
      <c r="I1592">
        <v>2.8</v>
      </c>
      <c r="J1592">
        <v>7.2</v>
      </c>
      <c r="K1592" t="s">
        <v>22</v>
      </c>
      <c r="L1592" t="s">
        <v>21</v>
      </c>
      <c r="M1592" s="2">
        <v>123850.86</v>
      </c>
      <c r="N1592" s="4">
        <v>93.135276869999998</v>
      </c>
      <c r="O1592" s="5">
        <f>EnergyDemand__2_18[[#This Row],[Demand]]*EnergyDemand__2_18[[#This Row],[RRP AUD$]]</f>
        <v>11534884.136687608</v>
      </c>
      <c r="P1592" s="57">
        <f>IF(EnergyDemand__2_18[[#This Row],[School Day]]="Y",EnergyDemand__2_18[[#This Row],[Demand]],NA())</f>
        <v>123850.86</v>
      </c>
      <c r="Q1592" s="57" t="e">
        <f>IF(EnergyDemand__2_18[[#This Row],[School Day]]="N",EnergyDemand__2_18[[#This Row],[Demand]],NA())</f>
        <v>#N/A</v>
      </c>
      <c r="R1592" s="57" t="e">
        <f>IF(EnergyDemand__2_18[[#This Row],[Holiday]]="Y",EnergyDemand__2_18[[#This Row],[Demand]],NA())</f>
        <v>#N/A</v>
      </c>
      <c r="S1592" s="57">
        <f>IF(AND( EnergyDemand__2_18[[#This Row],[Holiday]]="N", EnergyDemand__2_18[[#This Row],[Day ]] &lt;&gt; "Saturday", EnergyDemand__2_18[[#This Row],[Day ]] &lt;&gt; "Sunday"),EnergyDemand__2_18[[#This Row],[Demand]],NA())</f>
        <v>123850.86</v>
      </c>
    </row>
    <row r="1593" spans="1:19" x14ac:dyDescent="0.3">
      <c r="A1593" s="3">
        <v>43596</v>
      </c>
      <c r="B1593" s="3" t="str">
        <f t="shared" si="24"/>
        <v>Q2-2019</v>
      </c>
      <c r="C1593" t="s">
        <v>13</v>
      </c>
      <c r="D1593">
        <v>19</v>
      </c>
      <c r="E1593" t="s">
        <v>5</v>
      </c>
      <c r="F1593">
        <v>2019</v>
      </c>
      <c r="G1593">
        <v>10.199999999999999</v>
      </c>
      <c r="H1593">
        <v>16.399999999999999</v>
      </c>
      <c r="I1593">
        <v>7.7</v>
      </c>
      <c r="J1593">
        <v>8.1999999999999993</v>
      </c>
      <c r="K1593" t="s">
        <v>22</v>
      </c>
      <c r="L1593" t="s">
        <v>21</v>
      </c>
      <c r="M1593" s="2">
        <v>113186.735</v>
      </c>
      <c r="N1593" s="4">
        <v>87.036533050000003</v>
      </c>
      <c r="O1593" s="5">
        <f>EnergyDemand__2_18[[#This Row],[Demand]]*EnergyDemand__2_18[[#This Row],[RRP AUD$]]</f>
        <v>9851381.0016490929</v>
      </c>
      <c r="P1593" s="57">
        <f>IF(EnergyDemand__2_18[[#This Row],[School Day]]="Y",EnergyDemand__2_18[[#This Row],[Demand]],NA())</f>
        <v>113186.735</v>
      </c>
      <c r="Q1593" s="57" t="e">
        <f>IF(EnergyDemand__2_18[[#This Row],[School Day]]="N",EnergyDemand__2_18[[#This Row],[Demand]],NA())</f>
        <v>#N/A</v>
      </c>
      <c r="R1593" s="57" t="e">
        <f>IF(EnergyDemand__2_18[[#This Row],[Holiday]]="Y",EnergyDemand__2_18[[#This Row],[Demand]],NA())</f>
        <v>#N/A</v>
      </c>
      <c r="S15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94" spans="1:19" x14ac:dyDescent="0.3">
      <c r="A1594" s="3">
        <v>43597</v>
      </c>
      <c r="B1594" s="3" t="str">
        <f t="shared" si="24"/>
        <v>Q2-2019</v>
      </c>
      <c r="C1594" t="s">
        <v>13</v>
      </c>
      <c r="D1594">
        <v>19</v>
      </c>
      <c r="E1594" t="s">
        <v>6</v>
      </c>
      <c r="F1594">
        <v>2019</v>
      </c>
      <c r="G1594">
        <v>12.2</v>
      </c>
      <c r="H1594">
        <v>17.7</v>
      </c>
      <c r="I1594">
        <v>6.6</v>
      </c>
      <c r="J1594">
        <v>0</v>
      </c>
      <c r="K1594" t="s">
        <v>22</v>
      </c>
      <c r="L1594" t="s">
        <v>21</v>
      </c>
      <c r="M1594" s="2">
        <v>110416.88</v>
      </c>
      <c r="N1594" s="4">
        <v>87.377381740000004</v>
      </c>
      <c r="O1594" s="5">
        <f>EnergyDemand__2_18[[#This Row],[Demand]]*EnergyDemand__2_18[[#This Row],[RRP AUD$]]</f>
        <v>9647937.8742997721</v>
      </c>
      <c r="P1594" s="57">
        <f>IF(EnergyDemand__2_18[[#This Row],[School Day]]="Y",EnergyDemand__2_18[[#This Row],[Demand]],NA())</f>
        <v>110416.88</v>
      </c>
      <c r="Q1594" s="57" t="e">
        <f>IF(EnergyDemand__2_18[[#This Row],[School Day]]="N",EnergyDemand__2_18[[#This Row],[Demand]],NA())</f>
        <v>#N/A</v>
      </c>
      <c r="R1594" s="57" t="e">
        <f>IF(EnergyDemand__2_18[[#This Row],[Holiday]]="Y",EnergyDemand__2_18[[#This Row],[Demand]],NA())</f>
        <v>#N/A</v>
      </c>
      <c r="S15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595" spans="1:19" x14ac:dyDescent="0.3">
      <c r="A1595" s="3">
        <v>43598</v>
      </c>
      <c r="B1595" s="3" t="str">
        <f t="shared" si="24"/>
        <v>Q2-2019</v>
      </c>
      <c r="C1595" t="s">
        <v>13</v>
      </c>
      <c r="D1595">
        <v>20</v>
      </c>
      <c r="E1595" t="s">
        <v>7</v>
      </c>
      <c r="F1595">
        <v>2019</v>
      </c>
      <c r="G1595">
        <v>12.7</v>
      </c>
      <c r="H1595">
        <v>18.100000000000001</v>
      </c>
      <c r="I1595">
        <v>8.3000000000000007</v>
      </c>
      <c r="J1595">
        <v>0</v>
      </c>
      <c r="K1595" t="s">
        <v>22</v>
      </c>
      <c r="L1595" t="s">
        <v>21</v>
      </c>
      <c r="M1595" s="2">
        <v>119598.605</v>
      </c>
      <c r="N1595" s="4">
        <v>77.157376979999995</v>
      </c>
      <c r="O1595" s="5">
        <f>EnergyDemand__2_18[[#This Row],[Demand]]*EnergyDemand__2_18[[#This Row],[RRP AUD$]]</f>
        <v>9227914.6522671115</v>
      </c>
      <c r="P1595" s="57">
        <f>IF(EnergyDemand__2_18[[#This Row],[School Day]]="Y",EnergyDemand__2_18[[#This Row],[Demand]],NA())</f>
        <v>119598.605</v>
      </c>
      <c r="Q1595" s="57" t="e">
        <f>IF(EnergyDemand__2_18[[#This Row],[School Day]]="N",EnergyDemand__2_18[[#This Row],[Demand]],NA())</f>
        <v>#N/A</v>
      </c>
      <c r="R1595" s="57" t="e">
        <f>IF(EnergyDemand__2_18[[#This Row],[Holiday]]="Y",EnergyDemand__2_18[[#This Row],[Demand]],NA())</f>
        <v>#N/A</v>
      </c>
      <c r="S1595" s="57">
        <f>IF(AND( EnergyDemand__2_18[[#This Row],[Holiday]]="N", EnergyDemand__2_18[[#This Row],[Day ]] &lt;&gt; "Saturday", EnergyDemand__2_18[[#This Row],[Day ]] &lt;&gt; "Sunday"),EnergyDemand__2_18[[#This Row],[Demand]],NA())</f>
        <v>119598.605</v>
      </c>
    </row>
    <row r="1596" spans="1:19" x14ac:dyDescent="0.3">
      <c r="A1596" s="3">
        <v>43599</v>
      </c>
      <c r="B1596" s="3" t="str">
        <f t="shared" si="24"/>
        <v>Q2-2019</v>
      </c>
      <c r="C1596" t="s">
        <v>13</v>
      </c>
      <c r="D1596">
        <v>20</v>
      </c>
      <c r="E1596" t="s">
        <v>8</v>
      </c>
      <c r="F1596">
        <v>2019</v>
      </c>
      <c r="G1596">
        <v>11.3</v>
      </c>
      <c r="H1596">
        <v>20.2</v>
      </c>
      <c r="I1596">
        <v>9</v>
      </c>
      <c r="J1596">
        <v>0</v>
      </c>
      <c r="K1596" t="s">
        <v>22</v>
      </c>
      <c r="L1596" t="s">
        <v>21</v>
      </c>
      <c r="M1596" s="2">
        <v>123005.31</v>
      </c>
      <c r="N1596" s="4">
        <v>89.82269178</v>
      </c>
      <c r="O1596" s="5">
        <f>EnergyDemand__2_18[[#This Row],[Demand]]*EnergyDemand__2_18[[#This Row],[RRP AUD$]]</f>
        <v>11048668.047433352</v>
      </c>
      <c r="P1596" s="57">
        <f>IF(EnergyDemand__2_18[[#This Row],[School Day]]="Y",EnergyDemand__2_18[[#This Row],[Demand]],NA())</f>
        <v>123005.31</v>
      </c>
      <c r="Q1596" s="57" t="e">
        <f>IF(EnergyDemand__2_18[[#This Row],[School Day]]="N",EnergyDemand__2_18[[#This Row],[Demand]],NA())</f>
        <v>#N/A</v>
      </c>
      <c r="R1596" s="57" t="e">
        <f>IF(EnergyDemand__2_18[[#This Row],[Holiday]]="Y",EnergyDemand__2_18[[#This Row],[Demand]],NA())</f>
        <v>#N/A</v>
      </c>
      <c r="S1596" s="57">
        <f>IF(AND( EnergyDemand__2_18[[#This Row],[Holiday]]="N", EnergyDemand__2_18[[#This Row],[Day ]] &lt;&gt; "Saturday", EnergyDemand__2_18[[#This Row],[Day ]] &lt;&gt; "Sunday"),EnergyDemand__2_18[[#This Row],[Demand]],NA())</f>
        <v>123005.31</v>
      </c>
    </row>
    <row r="1597" spans="1:19" x14ac:dyDescent="0.3">
      <c r="A1597" s="3">
        <v>43600</v>
      </c>
      <c r="B1597" s="3" t="str">
        <f t="shared" si="24"/>
        <v>Q2-2019</v>
      </c>
      <c r="C1597" t="s">
        <v>13</v>
      </c>
      <c r="D1597">
        <v>20</v>
      </c>
      <c r="E1597" t="s">
        <v>9</v>
      </c>
      <c r="F1597">
        <v>2019</v>
      </c>
      <c r="G1597">
        <v>12</v>
      </c>
      <c r="H1597">
        <v>15.8</v>
      </c>
      <c r="I1597">
        <v>8</v>
      </c>
      <c r="J1597">
        <v>0</v>
      </c>
      <c r="K1597" t="s">
        <v>22</v>
      </c>
      <c r="L1597" t="s">
        <v>21</v>
      </c>
      <c r="M1597" s="2">
        <v>126264.77499999999</v>
      </c>
      <c r="N1597" s="4">
        <v>100.6447738</v>
      </c>
      <c r="O1597" s="5">
        <f>EnergyDemand__2_18[[#This Row],[Demand]]*EnergyDemand__2_18[[#This Row],[RRP AUD$]]</f>
        <v>12707889.718782894</v>
      </c>
      <c r="P1597" s="57">
        <f>IF(EnergyDemand__2_18[[#This Row],[School Day]]="Y",EnergyDemand__2_18[[#This Row],[Demand]],NA())</f>
        <v>126264.77499999999</v>
      </c>
      <c r="Q1597" s="57" t="e">
        <f>IF(EnergyDemand__2_18[[#This Row],[School Day]]="N",EnergyDemand__2_18[[#This Row],[Demand]],NA())</f>
        <v>#N/A</v>
      </c>
      <c r="R1597" s="57" t="e">
        <f>IF(EnergyDemand__2_18[[#This Row],[Holiday]]="Y",EnergyDemand__2_18[[#This Row],[Demand]],NA())</f>
        <v>#N/A</v>
      </c>
      <c r="S1597" s="57">
        <f>IF(AND( EnergyDemand__2_18[[#This Row],[Holiday]]="N", EnergyDemand__2_18[[#This Row],[Day ]] &lt;&gt; "Saturday", EnergyDemand__2_18[[#This Row],[Day ]] &lt;&gt; "Sunday"),EnergyDemand__2_18[[#This Row],[Demand]],NA())</f>
        <v>126264.77499999999</v>
      </c>
    </row>
    <row r="1598" spans="1:19" x14ac:dyDescent="0.3">
      <c r="A1598" s="3">
        <v>43601</v>
      </c>
      <c r="B1598" s="3" t="str">
        <f t="shared" si="24"/>
        <v>Q2-2019</v>
      </c>
      <c r="C1598" t="s">
        <v>13</v>
      </c>
      <c r="D1598">
        <v>20</v>
      </c>
      <c r="E1598" t="s">
        <v>3</v>
      </c>
      <c r="F1598">
        <v>2019</v>
      </c>
      <c r="G1598">
        <v>10.5</v>
      </c>
      <c r="H1598">
        <v>16.100000000000001</v>
      </c>
      <c r="I1598">
        <v>9.8000000000000007</v>
      </c>
      <c r="J1598">
        <v>0</v>
      </c>
      <c r="K1598" t="s">
        <v>22</v>
      </c>
      <c r="L1598" t="s">
        <v>21</v>
      </c>
      <c r="M1598" s="2">
        <v>127389.485</v>
      </c>
      <c r="N1598" s="4">
        <v>98.942964329999995</v>
      </c>
      <c r="O1598" s="5">
        <f>EnergyDemand__2_18[[#This Row],[Demand]]*EnergyDemand__2_18[[#This Row],[RRP AUD$]]</f>
        <v>12604293.27037207</v>
      </c>
      <c r="P1598" s="57">
        <f>IF(EnergyDemand__2_18[[#This Row],[School Day]]="Y",EnergyDemand__2_18[[#This Row],[Demand]],NA())</f>
        <v>127389.485</v>
      </c>
      <c r="Q1598" s="57" t="e">
        <f>IF(EnergyDemand__2_18[[#This Row],[School Day]]="N",EnergyDemand__2_18[[#This Row],[Demand]],NA())</f>
        <v>#N/A</v>
      </c>
      <c r="R1598" s="57" t="e">
        <f>IF(EnergyDemand__2_18[[#This Row],[Holiday]]="Y",EnergyDemand__2_18[[#This Row],[Demand]],NA())</f>
        <v>#N/A</v>
      </c>
      <c r="S1598" s="57">
        <f>IF(AND( EnergyDemand__2_18[[#This Row],[Holiday]]="N", EnergyDemand__2_18[[#This Row],[Day ]] &lt;&gt; "Saturday", EnergyDemand__2_18[[#This Row],[Day ]] &lt;&gt; "Sunday"),EnergyDemand__2_18[[#This Row],[Demand]],NA())</f>
        <v>127389.485</v>
      </c>
    </row>
    <row r="1599" spans="1:19" x14ac:dyDescent="0.3">
      <c r="A1599" s="3">
        <v>43602</v>
      </c>
      <c r="B1599" s="3" t="str">
        <f t="shared" si="24"/>
        <v>Q2-2019</v>
      </c>
      <c r="C1599" t="s">
        <v>13</v>
      </c>
      <c r="D1599">
        <v>20</v>
      </c>
      <c r="E1599" t="s">
        <v>4</v>
      </c>
      <c r="F1599">
        <v>2019</v>
      </c>
      <c r="G1599">
        <v>6.5</v>
      </c>
      <c r="H1599">
        <v>18.600000000000001</v>
      </c>
      <c r="I1599">
        <v>10.7</v>
      </c>
      <c r="J1599">
        <v>0</v>
      </c>
      <c r="K1599" t="s">
        <v>22</v>
      </c>
      <c r="L1599" t="s">
        <v>21</v>
      </c>
      <c r="M1599" s="2">
        <v>126934.24</v>
      </c>
      <c r="N1599" s="4">
        <v>96.783858859999995</v>
      </c>
      <c r="O1599" s="5">
        <f>EnergyDemand__2_18[[#This Row],[Demand]]*EnergyDemand__2_18[[#This Row],[RRP AUD$]]</f>
        <v>12285185.568661366</v>
      </c>
      <c r="P1599" s="57">
        <f>IF(EnergyDemand__2_18[[#This Row],[School Day]]="Y",EnergyDemand__2_18[[#This Row],[Demand]],NA())</f>
        <v>126934.24</v>
      </c>
      <c r="Q1599" s="57" t="e">
        <f>IF(EnergyDemand__2_18[[#This Row],[School Day]]="N",EnergyDemand__2_18[[#This Row],[Demand]],NA())</f>
        <v>#N/A</v>
      </c>
      <c r="R1599" s="57" t="e">
        <f>IF(EnergyDemand__2_18[[#This Row],[Holiday]]="Y",EnergyDemand__2_18[[#This Row],[Demand]],NA())</f>
        <v>#N/A</v>
      </c>
      <c r="S1599" s="57">
        <f>IF(AND( EnergyDemand__2_18[[#This Row],[Holiday]]="N", EnergyDemand__2_18[[#This Row],[Day ]] &lt;&gt; "Saturday", EnergyDemand__2_18[[#This Row],[Day ]] &lt;&gt; "Sunday"),EnergyDemand__2_18[[#This Row],[Demand]],NA())</f>
        <v>126934.24</v>
      </c>
    </row>
    <row r="1600" spans="1:19" x14ac:dyDescent="0.3">
      <c r="A1600" s="3">
        <v>43603</v>
      </c>
      <c r="B1600" s="3" t="str">
        <f t="shared" si="24"/>
        <v>Q2-2019</v>
      </c>
      <c r="C1600" t="s">
        <v>13</v>
      </c>
      <c r="D1600">
        <v>20</v>
      </c>
      <c r="E1600" t="s">
        <v>5</v>
      </c>
      <c r="F1600">
        <v>2019</v>
      </c>
      <c r="G1600">
        <v>6.2</v>
      </c>
      <c r="H1600">
        <v>21.5</v>
      </c>
      <c r="I1600">
        <v>10.6</v>
      </c>
      <c r="J1600">
        <v>0</v>
      </c>
      <c r="K1600" t="s">
        <v>22</v>
      </c>
      <c r="L1600" t="s">
        <v>21</v>
      </c>
      <c r="M1600" s="2">
        <v>112990.63499999999</v>
      </c>
      <c r="N1600" s="4">
        <v>86.441785100000004</v>
      </c>
      <c r="O1600" s="5">
        <f>EnergyDemand__2_18[[#This Row],[Demand]]*EnergyDemand__2_18[[#This Row],[RRP AUD$]]</f>
        <v>9767112.1889825389</v>
      </c>
      <c r="P1600" s="57">
        <f>IF(EnergyDemand__2_18[[#This Row],[School Day]]="Y",EnergyDemand__2_18[[#This Row],[Demand]],NA())</f>
        <v>112990.63499999999</v>
      </c>
      <c r="Q1600" s="57" t="e">
        <f>IF(EnergyDemand__2_18[[#This Row],[School Day]]="N",EnergyDemand__2_18[[#This Row],[Demand]],NA())</f>
        <v>#N/A</v>
      </c>
      <c r="R1600" s="57" t="e">
        <f>IF(EnergyDemand__2_18[[#This Row],[Holiday]]="Y",EnergyDemand__2_18[[#This Row],[Demand]],NA())</f>
        <v>#N/A</v>
      </c>
      <c r="S16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01" spans="1:19" x14ac:dyDescent="0.3">
      <c r="A1601" s="3">
        <v>43604</v>
      </c>
      <c r="B1601" s="3" t="str">
        <f t="shared" si="24"/>
        <v>Q2-2019</v>
      </c>
      <c r="C1601" t="s">
        <v>13</v>
      </c>
      <c r="D1601">
        <v>20</v>
      </c>
      <c r="E1601" t="s">
        <v>6</v>
      </c>
      <c r="F1601">
        <v>2019</v>
      </c>
      <c r="G1601">
        <v>8.9</v>
      </c>
      <c r="H1601">
        <v>21.8</v>
      </c>
      <c r="I1601">
        <v>10</v>
      </c>
      <c r="J1601">
        <v>0.2</v>
      </c>
      <c r="K1601" t="s">
        <v>22</v>
      </c>
      <c r="L1601" t="s">
        <v>21</v>
      </c>
      <c r="M1601" s="2">
        <v>104054.85</v>
      </c>
      <c r="N1601" s="4">
        <v>76.294168089999999</v>
      </c>
      <c r="O1601" s="5">
        <f>EnergyDemand__2_18[[#This Row],[Demand]]*EnergyDemand__2_18[[#This Row],[RRP AUD$]]</f>
        <v>7938778.2164797373</v>
      </c>
      <c r="P1601" s="57">
        <f>IF(EnergyDemand__2_18[[#This Row],[School Day]]="Y",EnergyDemand__2_18[[#This Row],[Demand]],NA())</f>
        <v>104054.85</v>
      </c>
      <c r="Q1601" s="57" t="e">
        <f>IF(EnergyDemand__2_18[[#This Row],[School Day]]="N",EnergyDemand__2_18[[#This Row],[Demand]],NA())</f>
        <v>#N/A</v>
      </c>
      <c r="R1601" s="57" t="e">
        <f>IF(EnergyDemand__2_18[[#This Row],[Holiday]]="Y",EnergyDemand__2_18[[#This Row],[Demand]],NA())</f>
        <v>#N/A</v>
      </c>
      <c r="S16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02" spans="1:19" x14ac:dyDescent="0.3">
      <c r="A1602" s="3">
        <v>43605</v>
      </c>
      <c r="B1602" s="3" t="str">
        <f t="shared" ref="B1602:B1665" si="25">"Q" &amp;INT((MONTH(A1602)+2)/3) &amp; "-" &amp; YEAR(A1602)</f>
        <v>Q2-2019</v>
      </c>
      <c r="C1602" t="s">
        <v>13</v>
      </c>
      <c r="D1602">
        <v>21</v>
      </c>
      <c r="E1602" t="s">
        <v>7</v>
      </c>
      <c r="F1602">
        <v>2019</v>
      </c>
      <c r="G1602">
        <v>12</v>
      </c>
      <c r="H1602">
        <v>19.600000000000001</v>
      </c>
      <c r="I1602">
        <v>3.1</v>
      </c>
      <c r="J1602">
        <v>0.4</v>
      </c>
      <c r="K1602" t="s">
        <v>22</v>
      </c>
      <c r="L1602" t="s">
        <v>21</v>
      </c>
      <c r="M1602" s="2">
        <v>118733.42</v>
      </c>
      <c r="N1602" s="4">
        <v>93.344364299999995</v>
      </c>
      <c r="O1602" s="5">
        <f>EnergyDemand__2_18[[#This Row],[Demand]]*EnergyDemand__2_18[[#This Row],[RRP AUD$]]</f>
        <v>11083095.611064905</v>
      </c>
      <c r="P1602" s="57">
        <f>IF(EnergyDemand__2_18[[#This Row],[School Day]]="Y",EnergyDemand__2_18[[#This Row],[Demand]],NA())</f>
        <v>118733.42</v>
      </c>
      <c r="Q1602" s="57" t="e">
        <f>IF(EnergyDemand__2_18[[#This Row],[School Day]]="N",EnergyDemand__2_18[[#This Row],[Demand]],NA())</f>
        <v>#N/A</v>
      </c>
      <c r="R1602" s="57" t="e">
        <f>IF(EnergyDemand__2_18[[#This Row],[Holiday]]="Y",EnergyDemand__2_18[[#This Row],[Demand]],NA())</f>
        <v>#N/A</v>
      </c>
      <c r="S1602" s="57">
        <f>IF(AND( EnergyDemand__2_18[[#This Row],[Holiday]]="N", EnergyDemand__2_18[[#This Row],[Day ]] &lt;&gt; "Saturday", EnergyDemand__2_18[[#This Row],[Day ]] &lt;&gt; "Sunday"),EnergyDemand__2_18[[#This Row],[Demand]],NA())</f>
        <v>118733.42</v>
      </c>
    </row>
    <row r="1603" spans="1:19" x14ac:dyDescent="0.3">
      <c r="A1603" s="3">
        <v>43606</v>
      </c>
      <c r="B1603" s="3" t="str">
        <f t="shared" si="25"/>
        <v>Q2-2019</v>
      </c>
      <c r="C1603" t="s">
        <v>13</v>
      </c>
      <c r="D1603">
        <v>21</v>
      </c>
      <c r="E1603" t="s">
        <v>8</v>
      </c>
      <c r="F1603">
        <v>2019</v>
      </c>
      <c r="G1603">
        <v>11.1</v>
      </c>
      <c r="H1603">
        <v>20.399999999999999</v>
      </c>
      <c r="I1603">
        <v>6.9</v>
      </c>
      <c r="J1603">
        <v>0.4</v>
      </c>
      <c r="K1603" t="s">
        <v>22</v>
      </c>
      <c r="L1603" t="s">
        <v>21</v>
      </c>
      <c r="M1603" s="2">
        <v>121766.77</v>
      </c>
      <c r="N1603" s="4">
        <v>104.5578083</v>
      </c>
      <c r="O1603" s="5">
        <f>EnergyDemand__2_18[[#This Row],[Demand]]*EnergyDemand__2_18[[#This Row],[RRP AUD$]]</f>
        <v>12731666.594970193</v>
      </c>
      <c r="P1603" s="57">
        <f>IF(EnergyDemand__2_18[[#This Row],[School Day]]="Y",EnergyDemand__2_18[[#This Row],[Demand]],NA())</f>
        <v>121766.77</v>
      </c>
      <c r="Q1603" s="57" t="e">
        <f>IF(EnergyDemand__2_18[[#This Row],[School Day]]="N",EnergyDemand__2_18[[#This Row],[Demand]],NA())</f>
        <v>#N/A</v>
      </c>
      <c r="R1603" s="57" t="e">
        <f>IF(EnergyDemand__2_18[[#This Row],[Holiday]]="Y",EnergyDemand__2_18[[#This Row],[Demand]],NA())</f>
        <v>#N/A</v>
      </c>
      <c r="S1603" s="57">
        <f>IF(AND( EnergyDemand__2_18[[#This Row],[Holiday]]="N", EnergyDemand__2_18[[#This Row],[Day ]] &lt;&gt; "Saturday", EnergyDemand__2_18[[#This Row],[Day ]] &lt;&gt; "Sunday"),EnergyDemand__2_18[[#This Row],[Demand]],NA())</f>
        <v>121766.77</v>
      </c>
    </row>
    <row r="1604" spans="1:19" x14ac:dyDescent="0.3">
      <c r="A1604" s="3">
        <v>43607</v>
      </c>
      <c r="B1604" s="3" t="str">
        <f t="shared" si="25"/>
        <v>Q2-2019</v>
      </c>
      <c r="C1604" t="s">
        <v>13</v>
      </c>
      <c r="D1604">
        <v>21</v>
      </c>
      <c r="E1604" t="s">
        <v>9</v>
      </c>
      <c r="F1604">
        <v>2019</v>
      </c>
      <c r="G1604">
        <v>10.7</v>
      </c>
      <c r="H1604">
        <v>22.3</v>
      </c>
      <c r="I1604">
        <v>10.3</v>
      </c>
      <c r="J1604">
        <v>0</v>
      </c>
      <c r="K1604" t="s">
        <v>22</v>
      </c>
      <c r="L1604" t="s">
        <v>21</v>
      </c>
      <c r="M1604" s="2">
        <v>122015.59</v>
      </c>
      <c r="N1604" s="4">
        <v>115.8944559</v>
      </c>
      <c r="O1604" s="5">
        <f>EnergyDemand__2_18[[#This Row],[Demand]]*EnergyDemand__2_18[[#This Row],[RRP AUD$]]</f>
        <v>14140930.41436748</v>
      </c>
      <c r="P1604" s="57">
        <f>IF(EnergyDemand__2_18[[#This Row],[School Day]]="Y",EnergyDemand__2_18[[#This Row],[Demand]],NA())</f>
        <v>122015.59</v>
      </c>
      <c r="Q1604" s="57" t="e">
        <f>IF(EnergyDemand__2_18[[#This Row],[School Day]]="N",EnergyDemand__2_18[[#This Row],[Demand]],NA())</f>
        <v>#N/A</v>
      </c>
      <c r="R1604" s="57" t="e">
        <f>IF(EnergyDemand__2_18[[#This Row],[Holiday]]="Y",EnergyDemand__2_18[[#This Row],[Demand]],NA())</f>
        <v>#N/A</v>
      </c>
      <c r="S1604" s="57">
        <f>IF(AND( EnergyDemand__2_18[[#This Row],[Holiday]]="N", EnergyDemand__2_18[[#This Row],[Day ]] &lt;&gt; "Saturday", EnergyDemand__2_18[[#This Row],[Day ]] &lt;&gt; "Sunday"),EnergyDemand__2_18[[#This Row],[Demand]],NA())</f>
        <v>122015.59</v>
      </c>
    </row>
    <row r="1605" spans="1:19" x14ac:dyDescent="0.3">
      <c r="A1605" s="3">
        <v>43608</v>
      </c>
      <c r="B1605" s="3" t="str">
        <f t="shared" si="25"/>
        <v>Q2-2019</v>
      </c>
      <c r="C1605" t="s">
        <v>13</v>
      </c>
      <c r="D1605">
        <v>21</v>
      </c>
      <c r="E1605" t="s">
        <v>3</v>
      </c>
      <c r="F1605">
        <v>2019</v>
      </c>
      <c r="G1605">
        <v>9.9</v>
      </c>
      <c r="H1605">
        <v>21.3</v>
      </c>
      <c r="I1605">
        <v>10.199999999999999</v>
      </c>
      <c r="J1605">
        <v>0</v>
      </c>
      <c r="K1605" t="s">
        <v>22</v>
      </c>
      <c r="L1605" t="s">
        <v>21</v>
      </c>
      <c r="M1605" s="2">
        <v>119118.11</v>
      </c>
      <c r="N1605" s="4">
        <v>88.387136190000007</v>
      </c>
      <c r="O1605" s="5">
        <f>EnergyDemand__2_18[[#This Row],[Demand]]*EnergyDemand__2_18[[#This Row],[RRP AUD$]]</f>
        <v>10528508.611265402</v>
      </c>
      <c r="P1605" s="57">
        <f>IF(EnergyDemand__2_18[[#This Row],[School Day]]="Y",EnergyDemand__2_18[[#This Row],[Demand]],NA())</f>
        <v>119118.11</v>
      </c>
      <c r="Q1605" s="57" t="e">
        <f>IF(EnergyDemand__2_18[[#This Row],[School Day]]="N",EnergyDemand__2_18[[#This Row],[Demand]],NA())</f>
        <v>#N/A</v>
      </c>
      <c r="R1605" s="57" t="e">
        <f>IF(EnergyDemand__2_18[[#This Row],[Holiday]]="Y",EnergyDemand__2_18[[#This Row],[Demand]],NA())</f>
        <v>#N/A</v>
      </c>
      <c r="S1605" s="57">
        <f>IF(AND( EnergyDemand__2_18[[#This Row],[Holiday]]="N", EnergyDemand__2_18[[#This Row],[Day ]] &lt;&gt; "Saturday", EnergyDemand__2_18[[#This Row],[Day ]] &lt;&gt; "Sunday"),EnergyDemand__2_18[[#This Row],[Demand]],NA())</f>
        <v>119118.11</v>
      </c>
    </row>
    <row r="1606" spans="1:19" x14ac:dyDescent="0.3">
      <c r="A1606" s="3">
        <v>43609</v>
      </c>
      <c r="B1606" s="3" t="str">
        <f t="shared" si="25"/>
        <v>Q2-2019</v>
      </c>
      <c r="C1606" t="s">
        <v>13</v>
      </c>
      <c r="D1606">
        <v>21</v>
      </c>
      <c r="E1606" t="s">
        <v>4</v>
      </c>
      <c r="F1606">
        <v>2019</v>
      </c>
      <c r="G1606">
        <v>13.8</v>
      </c>
      <c r="H1606">
        <v>20.2</v>
      </c>
      <c r="I1606">
        <v>4.4000000000000004</v>
      </c>
      <c r="J1606">
        <v>0</v>
      </c>
      <c r="K1606" t="s">
        <v>22</v>
      </c>
      <c r="L1606" t="s">
        <v>21</v>
      </c>
      <c r="M1606" s="2">
        <v>118924.765</v>
      </c>
      <c r="N1606" s="4">
        <v>91.547124490000002</v>
      </c>
      <c r="O1606" s="5">
        <f>EnergyDemand__2_18[[#This Row],[Demand]]*EnergyDemand__2_18[[#This Row],[RRP AUD$]]</f>
        <v>10887220.266398994</v>
      </c>
      <c r="P1606" s="57">
        <f>IF(EnergyDemand__2_18[[#This Row],[School Day]]="Y",EnergyDemand__2_18[[#This Row],[Demand]],NA())</f>
        <v>118924.765</v>
      </c>
      <c r="Q1606" s="57" t="e">
        <f>IF(EnergyDemand__2_18[[#This Row],[School Day]]="N",EnergyDemand__2_18[[#This Row],[Demand]],NA())</f>
        <v>#N/A</v>
      </c>
      <c r="R1606" s="57" t="e">
        <f>IF(EnergyDemand__2_18[[#This Row],[Holiday]]="Y",EnergyDemand__2_18[[#This Row],[Demand]],NA())</f>
        <v>#N/A</v>
      </c>
      <c r="S1606" s="57">
        <f>IF(AND( EnergyDemand__2_18[[#This Row],[Holiday]]="N", EnergyDemand__2_18[[#This Row],[Day ]] &lt;&gt; "Saturday", EnergyDemand__2_18[[#This Row],[Day ]] &lt;&gt; "Sunday"),EnergyDemand__2_18[[#This Row],[Demand]],NA())</f>
        <v>118924.765</v>
      </c>
    </row>
    <row r="1607" spans="1:19" x14ac:dyDescent="0.3">
      <c r="A1607" s="3">
        <v>43610</v>
      </c>
      <c r="B1607" s="3" t="str">
        <f t="shared" si="25"/>
        <v>Q2-2019</v>
      </c>
      <c r="C1607" t="s">
        <v>13</v>
      </c>
      <c r="D1607">
        <v>21</v>
      </c>
      <c r="E1607" t="s">
        <v>5</v>
      </c>
      <c r="F1607">
        <v>2019</v>
      </c>
      <c r="G1607">
        <v>13.7</v>
      </c>
      <c r="H1607">
        <v>19.8</v>
      </c>
      <c r="I1607">
        <v>9.1</v>
      </c>
      <c r="J1607">
        <v>1.6</v>
      </c>
      <c r="K1607" t="s">
        <v>22</v>
      </c>
      <c r="L1607" t="s">
        <v>21</v>
      </c>
      <c r="M1607" s="2">
        <v>104949.95</v>
      </c>
      <c r="N1607" s="4">
        <v>74.262935119999995</v>
      </c>
      <c r="O1607" s="5">
        <f>EnergyDemand__2_18[[#This Row],[Demand]]*EnergyDemand__2_18[[#This Row],[RRP AUD$]]</f>
        <v>7793891.3276972435</v>
      </c>
      <c r="P1607" s="57">
        <f>IF(EnergyDemand__2_18[[#This Row],[School Day]]="Y",EnergyDemand__2_18[[#This Row],[Demand]],NA())</f>
        <v>104949.95</v>
      </c>
      <c r="Q1607" s="57" t="e">
        <f>IF(EnergyDemand__2_18[[#This Row],[School Day]]="N",EnergyDemand__2_18[[#This Row],[Demand]],NA())</f>
        <v>#N/A</v>
      </c>
      <c r="R1607" s="57" t="e">
        <f>IF(EnergyDemand__2_18[[#This Row],[Holiday]]="Y",EnergyDemand__2_18[[#This Row],[Demand]],NA())</f>
        <v>#N/A</v>
      </c>
      <c r="S16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08" spans="1:19" x14ac:dyDescent="0.3">
      <c r="A1608" s="3">
        <v>43611</v>
      </c>
      <c r="B1608" s="3" t="str">
        <f t="shared" si="25"/>
        <v>Q2-2019</v>
      </c>
      <c r="C1608" t="s">
        <v>13</v>
      </c>
      <c r="D1608">
        <v>21</v>
      </c>
      <c r="E1608" t="s">
        <v>6</v>
      </c>
      <c r="F1608">
        <v>2019</v>
      </c>
      <c r="G1608">
        <v>9.5</v>
      </c>
      <c r="H1608">
        <v>15.1</v>
      </c>
      <c r="I1608">
        <v>8.6</v>
      </c>
      <c r="J1608">
        <v>6.6</v>
      </c>
      <c r="K1608" t="s">
        <v>22</v>
      </c>
      <c r="L1608" t="s">
        <v>21</v>
      </c>
      <c r="M1608" s="2">
        <v>106153.43</v>
      </c>
      <c r="N1608" s="4">
        <v>63.903082140000002</v>
      </c>
      <c r="O1608" s="5">
        <f>EnergyDemand__2_18[[#This Row],[Demand]]*EnergyDemand__2_18[[#This Row],[RRP AUD$]]</f>
        <v>6783531.3567327401</v>
      </c>
      <c r="P1608" s="57">
        <f>IF(EnergyDemand__2_18[[#This Row],[School Day]]="Y",EnergyDemand__2_18[[#This Row],[Demand]],NA())</f>
        <v>106153.43</v>
      </c>
      <c r="Q1608" s="57" t="e">
        <f>IF(EnergyDemand__2_18[[#This Row],[School Day]]="N",EnergyDemand__2_18[[#This Row],[Demand]],NA())</f>
        <v>#N/A</v>
      </c>
      <c r="R1608" s="57" t="e">
        <f>IF(EnergyDemand__2_18[[#This Row],[Holiday]]="Y",EnergyDemand__2_18[[#This Row],[Demand]],NA())</f>
        <v>#N/A</v>
      </c>
      <c r="S16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09" spans="1:19" x14ac:dyDescent="0.3">
      <c r="A1609" s="3">
        <v>43612</v>
      </c>
      <c r="B1609" s="3" t="str">
        <f t="shared" si="25"/>
        <v>Q2-2019</v>
      </c>
      <c r="C1609" t="s">
        <v>13</v>
      </c>
      <c r="D1609">
        <v>22</v>
      </c>
      <c r="E1609" t="s">
        <v>7</v>
      </c>
      <c r="F1609">
        <v>2019</v>
      </c>
      <c r="G1609">
        <v>7.8</v>
      </c>
      <c r="H1609">
        <v>14</v>
      </c>
      <c r="I1609">
        <v>7.2</v>
      </c>
      <c r="J1609">
        <v>8.1999999999999993</v>
      </c>
      <c r="K1609" t="s">
        <v>22</v>
      </c>
      <c r="L1609" t="s">
        <v>21</v>
      </c>
      <c r="M1609" s="2">
        <v>130229.295</v>
      </c>
      <c r="N1609" s="4">
        <v>87.611014030000007</v>
      </c>
      <c r="O1609" s="5">
        <f>EnergyDemand__2_18[[#This Row],[Demand]]*EnergyDemand__2_18[[#This Row],[RRP AUD$]]</f>
        <v>11409520.591362009</v>
      </c>
      <c r="P1609" s="57">
        <f>IF(EnergyDemand__2_18[[#This Row],[School Day]]="Y",EnergyDemand__2_18[[#This Row],[Demand]],NA())</f>
        <v>130229.295</v>
      </c>
      <c r="Q1609" s="57" t="e">
        <f>IF(EnergyDemand__2_18[[#This Row],[School Day]]="N",EnergyDemand__2_18[[#This Row],[Demand]],NA())</f>
        <v>#N/A</v>
      </c>
      <c r="R1609" s="57" t="e">
        <f>IF(EnergyDemand__2_18[[#This Row],[Holiday]]="Y",EnergyDemand__2_18[[#This Row],[Demand]],NA())</f>
        <v>#N/A</v>
      </c>
      <c r="S1609" s="57">
        <f>IF(AND( EnergyDemand__2_18[[#This Row],[Holiday]]="N", EnergyDemand__2_18[[#This Row],[Day ]] &lt;&gt; "Saturday", EnergyDemand__2_18[[#This Row],[Day ]] &lt;&gt; "Sunday"),EnergyDemand__2_18[[#This Row],[Demand]],NA())</f>
        <v>130229.295</v>
      </c>
    </row>
    <row r="1610" spans="1:19" x14ac:dyDescent="0.3">
      <c r="A1610" s="3">
        <v>43613</v>
      </c>
      <c r="B1610" s="3" t="str">
        <f t="shared" si="25"/>
        <v>Q2-2019</v>
      </c>
      <c r="C1610" t="s">
        <v>13</v>
      </c>
      <c r="D1610">
        <v>22</v>
      </c>
      <c r="E1610" t="s">
        <v>8</v>
      </c>
      <c r="F1610">
        <v>2019</v>
      </c>
      <c r="G1610">
        <v>8.1999999999999993</v>
      </c>
      <c r="H1610">
        <v>15.7</v>
      </c>
      <c r="I1610">
        <v>3.3</v>
      </c>
      <c r="J1610">
        <v>0.2</v>
      </c>
      <c r="K1610" t="s">
        <v>22</v>
      </c>
      <c r="L1610" t="s">
        <v>21</v>
      </c>
      <c r="M1610" s="2">
        <v>133799.655</v>
      </c>
      <c r="N1610" s="4">
        <v>79.964774539999993</v>
      </c>
      <c r="O1610" s="5">
        <f>EnergyDemand__2_18[[#This Row],[Demand]]*EnergyDemand__2_18[[#This Row],[RRP AUD$]]</f>
        <v>10699259.245604783</v>
      </c>
      <c r="P1610" s="57">
        <f>IF(EnergyDemand__2_18[[#This Row],[School Day]]="Y",EnergyDemand__2_18[[#This Row],[Demand]],NA())</f>
        <v>133799.655</v>
      </c>
      <c r="Q1610" s="57" t="e">
        <f>IF(EnergyDemand__2_18[[#This Row],[School Day]]="N",EnergyDemand__2_18[[#This Row],[Demand]],NA())</f>
        <v>#N/A</v>
      </c>
      <c r="R1610" s="57" t="e">
        <f>IF(EnergyDemand__2_18[[#This Row],[Holiday]]="Y",EnergyDemand__2_18[[#This Row],[Demand]],NA())</f>
        <v>#N/A</v>
      </c>
      <c r="S1610" s="57">
        <f>IF(AND( EnergyDemand__2_18[[#This Row],[Holiday]]="N", EnergyDemand__2_18[[#This Row],[Day ]] &lt;&gt; "Saturday", EnergyDemand__2_18[[#This Row],[Day ]] &lt;&gt; "Sunday"),EnergyDemand__2_18[[#This Row],[Demand]],NA())</f>
        <v>133799.655</v>
      </c>
    </row>
    <row r="1611" spans="1:19" x14ac:dyDescent="0.3">
      <c r="A1611" s="3">
        <v>43614</v>
      </c>
      <c r="B1611" s="3" t="str">
        <f t="shared" si="25"/>
        <v>Q2-2019</v>
      </c>
      <c r="C1611" t="s">
        <v>13</v>
      </c>
      <c r="D1611">
        <v>22</v>
      </c>
      <c r="E1611" t="s">
        <v>9</v>
      </c>
      <c r="F1611">
        <v>2019</v>
      </c>
      <c r="G1611">
        <v>8.6999999999999993</v>
      </c>
      <c r="H1611">
        <v>10.6</v>
      </c>
      <c r="I1611">
        <v>7.9</v>
      </c>
      <c r="J1611">
        <v>1.2</v>
      </c>
      <c r="K1611" t="s">
        <v>22</v>
      </c>
      <c r="L1611" t="s">
        <v>21</v>
      </c>
      <c r="M1611" s="2">
        <v>136301.49</v>
      </c>
      <c r="N1611" s="4">
        <v>85.003942199999997</v>
      </c>
      <c r="O1611" s="5">
        <f>EnergyDemand__2_18[[#This Row],[Demand]]*EnergyDemand__2_18[[#This Row],[RRP AUD$]]</f>
        <v>11586163.977733877</v>
      </c>
      <c r="P1611" s="57">
        <f>IF(EnergyDemand__2_18[[#This Row],[School Day]]="Y",EnergyDemand__2_18[[#This Row],[Demand]],NA())</f>
        <v>136301.49</v>
      </c>
      <c r="Q1611" s="57" t="e">
        <f>IF(EnergyDemand__2_18[[#This Row],[School Day]]="N",EnergyDemand__2_18[[#This Row],[Demand]],NA())</f>
        <v>#N/A</v>
      </c>
      <c r="R1611" s="57" t="e">
        <f>IF(EnergyDemand__2_18[[#This Row],[Holiday]]="Y",EnergyDemand__2_18[[#This Row],[Demand]],NA())</f>
        <v>#N/A</v>
      </c>
      <c r="S1611" s="57">
        <f>IF(AND( EnergyDemand__2_18[[#This Row],[Holiday]]="N", EnergyDemand__2_18[[#This Row],[Day ]] &lt;&gt; "Saturday", EnergyDemand__2_18[[#This Row],[Day ]] &lt;&gt; "Sunday"),EnergyDemand__2_18[[#This Row],[Demand]],NA())</f>
        <v>136301.49</v>
      </c>
    </row>
    <row r="1612" spans="1:19" x14ac:dyDescent="0.3">
      <c r="A1612" s="3">
        <v>43615</v>
      </c>
      <c r="B1612" s="3" t="str">
        <f t="shared" si="25"/>
        <v>Q2-2019</v>
      </c>
      <c r="C1612" t="s">
        <v>13</v>
      </c>
      <c r="D1612">
        <v>22</v>
      </c>
      <c r="E1612" t="s">
        <v>3</v>
      </c>
      <c r="F1612">
        <v>2019</v>
      </c>
      <c r="G1612">
        <v>6.7</v>
      </c>
      <c r="H1612">
        <v>13.3</v>
      </c>
      <c r="I1612">
        <v>5.8</v>
      </c>
      <c r="J1612">
        <v>5.8</v>
      </c>
      <c r="K1612" t="s">
        <v>22</v>
      </c>
      <c r="L1612" t="s">
        <v>21</v>
      </c>
      <c r="M1612" s="2">
        <v>138857.13500000001</v>
      </c>
      <c r="N1612" s="4">
        <v>100.0150103</v>
      </c>
      <c r="O1612" s="5">
        <f>EnergyDemand__2_18[[#This Row],[Demand]]*EnergyDemand__2_18[[#This Row],[RRP AUD$]]</f>
        <v>13887797.787253492</v>
      </c>
      <c r="P1612" s="57">
        <f>IF(EnergyDemand__2_18[[#This Row],[School Day]]="Y",EnergyDemand__2_18[[#This Row],[Demand]],NA())</f>
        <v>138857.13500000001</v>
      </c>
      <c r="Q1612" s="57" t="e">
        <f>IF(EnergyDemand__2_18[[#This Row],[School Day]]="N",EnergyDemand__2_18[[#This Row],[Demand]],NA())</f>
        <v>#N/A</v>
      </c>
      <c r="R1612" s="57" t="e">
        <f>IF(EnergyDemand__2_18[[#This Row],[Holiday]]="Y",EnergyDemand__2_18[[#This Row],[Demand]],NA())</f>
        <v>#N/A</v>
      </c>
      <c r="S1612" s="57">
        <f>IF(AND( EnergyDemand__2_18[[#This Row],[Holiday]]="N", EnergyDemand__2_18[[#This Row],[Day ]] &lt;&gt; "Saturday", EnergyDemand__2_18[[#This Row],[Day ]] &lt;&gt; "Sunday"),EnergyDemand__2_18[[#This Row],[Demand]],NA())</f>
        <v>138857.13500000001</v>
      </c>
    </row>
    <row r="1613" spans="1:19" x14ac:dyDescent="0.3">
      <c r="A1613" s="3">
        <v>43616</v>
      </c>
      <c r="B1613" s="3" t="str">
        <f t="shared" si="25"/>
        <v>Q2-2019</v>
      </c>
      <c r="C1613" t="s">
        <v>13</v>
      </c>
      <c r="D1613">
        <v>22</v>
      </c>
      <c r="E1613" t="s">
        <v>4</v>
      </c>
      <c r="F1613">
        <v>2019</v>
      </c>
      <c r="G1613">
        <v>8.5</v>
      </c>
      <c r="H1613">
        <v>14.3</v>
      </c>
      <c r="I1613">
        <v>5.7</v>
      </c>
      <c r="J1613">
        <v>1.4</v>
      </c>
      <c r="K1613" t="s">
        <v>22</v>
      </c>
      <c r="L1613" t="s">
        <v>21</v>
      </c>
      <c r="M1613" s="2">
        <v>133869.14000000001</v>
      </c>
      <c r="N1613" s="4">
        <v>100.7077503</v>
      </c>
      <c r="O1613" s="5">
        <f>EnergyDemand__2_18[[#This Row],[Demand]]*EnergyDemand__2_18[[#This Row],[RRP AUD$]]</f>
        <v>13481659.923995743</v>
      </c>
      <c r="P1613" s="57">
        <f>IF(EnergyDemand__2_18[[#This Row],[School Day]]="Y",EnergyDemand__2_18[[#This Row],[Demand]],NA())</f>
        <v>133869.14000000001</v>
      </c>
      <c r="Q1613" s="57" t="e">
        <f>IF(EnergyDemand__2_18[[#This Row],[School Day]]="N",EnergyDemand__2_18[[#This Row],[Demand]],NA())</f>
        <v>#N/A</v>
      </c>
      <c r="R1613" s="57" t="e">
        <f>IF(EnergyDemand__2_18[[#This Row],[Holiday]]="Y",EnergyDemand__2_18[[#This Row],[Demand]],NA())</f>
        <v>#N/A</v>
      </c>
      <c r="S1613" s="57">
        <f>IF(AND( EnergyDemand__2_18[[#This Row],[Holiday]]="N", EnergyDemand__2_18[[#This Row],[Day ]] &lt;&gt; "Saturday", EnergyDemand__2_18[[#This Row],[Day ]] &lt;&gt; "Sunday"),EnergyDemand__2_18[[#This Row],[Demand]],NA())</f>
        <v>133869.14000000001</v>
      </c>
    </row>
    <row r="1614" spans="1:19" x14ac:dyDescent="0.3">
      <c r="A1614" s="3">
        <v>43617</v>
      </c>
      <c r="B1614" s="3" t="str">
        <f t="shared" si="25"/>
        <v>Q2-2019</v>
      </c>
      <c r="C1614" t="s">
        <v>14</v>
      </c>
      <c r="D1614">
        <v>22</v>
      </c>
      <c r="E1614" t="s">
        <v>5</v>
      </c>
      <c r="F1614">
        <v>2019</v>
      </c>
      <c r="G1614">
        <v>11.7</v>
      </c>
      <c r="H1614">
        <v>14.6</v>
      </c>
      <c r="I1614">
        <v>5.8</v>
      </c>
      <c r="J1614">
        <v>2.4</v>
      </c>
      <c r="K1614" t="s">
        <v>22</v>
      </c>
      <c r="L1614" t="s">
        <v>21</v>
      </c>
      <c r="M1614" s="2">
        <v>120653.435</v>
      </c>
      <c r="N1614" s="4">
        <v>113.2446372</v>
      </c>
      <c r="O1614" s="5">
        <f>EnergyDemand__2_18[[#This Row],[Demand]]*EnergyDemand__2_18[[#This Row],[RRP AUD$]]</f>
        <v>13663354.473508781</v>
      </c>
      <c r="P1614" s="57">
        <f>IF(EnergyDemand__2_18[[#This Row],[School Day]]="Y",EnergyDemand__2_18[[#This Row],[Demand]],NA())</f>
        <v>120653.435</v>
      </c>
      <c r="Q1614" s="57" t="e">
        <f>IF(EnergyDemand__2_18[[#This Row],[School Day]]="N",EnergyDemand__2_18[[#This Row],[Demand]],NA())</f>
        <v>#N/A</v>
      </c>
      <c r="R1614" s="57" t="e">
        <f>IF(EnergyDemand__2_18[[#This Row],[Holiday]]="Y",EnergyDemand__2_18[[#This Row],[Demand]],NA())</f>
        <v>#N/A</v>
      </c>
      <c r="S16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15" spans="1:19" x14ac:dyDescent="0.3">
      <c r="A1615" s="3">
        <v>43618</v>
      </c>
      <c r="B1615" s="3" t="str">
        <f t="shared" si="25"/>
        <v>Q2-2019</v>
      </c>
      <c r="C1615" t="s">
        <v>14</v>
      </c>
      <c r="D1615">
        <v>22</v>
      </c>
      <c r="E1615" t="s">
        <v>6</v>
      </c>
      <c r="F1615">
        <v>2019</v>
      </c>
      <c r="G1615">
        <v>11</v>
      </c>
      <c r="H1615">
        <v>14.5</v>
      </c>
      <c r="I1615">
        <v>6.7</v>
      </c>
      <c r="J1615">
        <v>0</v>
      </c>
      <c r="K1615" t="s">
        <v>22</v>
      </c>
      <c r="L1615" t="s">
        <v>21</v>
      </c>
      <c r="M1615" s="2">
        <v>118086.93</v>
      </c>
      <c r="N1615" s="4">
        <v>108.9225857</v>
      </c>
      <c r="O1615" s="5">
        <f>EnergyDemand__2_18[[#This Row],[Demand]]*EnergyDemand__2_18[[#This Row],[RRP AUD$]]</f>
        <v>12862333.752974899</v>
      </c>
      <c r="P1615" s="57">
        <f>IF(EnergyDemand__2_18[[#This Row],[School Day]]="Y",EnergyDemand__2_18[[#This Row],[Demand]],NA())</f>
        <v>118086.93</v>
      </c>
      <c r="Q1615" s="57" t="e">
        <f>IF(EnergyDemand__2_18[[#This Row],[School Day]]="N",EnergyDemand__2_18[[#This Row],[Demand]],NA())</f>
        <v>#N/A</v>
      </c>
      <c r="R1615" s="57" t="e">
        <f>IF(EnergyDemand__2_18[[#This Row],[Holiday]]="Y",EnergyDemand__2_18[[#This Row],[Demand]],NA())</f>
        <v>#N/A</v>
      </c>
      <c r="S16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16" spans="1:19" x14ac:dyDescent="0.3">
      <c r="A1616" s="3">
        <v>43619</v>
      </c>
      <c r="B1616" s="3" t="str">
        <f t="shared" si="25"/>
        <v>Q2-2019</v>
      </c>
      <c r="C1616" t="s">
        <v>14</v>
      </c>
      <c r="D1616">
        <v>23</v>
      </c>
      <c r="E1616" t="s">
        <v>7</v>
      </c>
      <c r="F1616">
        <v>2019</v>
      </c>
      <c r="G1616">
        <v>8.1999999999999993</v>
      </c>
      <c r="H1616">
        <v>12</v>
      </c>
      <c r="I1616">
        <v>3.8</v>
      </c>
      <c r="J1616">
        <v>15.4</v>
      </c>
      <c r="K1616" t="s">
        <v>22</v>
      </c>
      <c r="L1616" t="s">
        <v>21</v>
      </c>
      <c r="M1616" s="2">
        <v>135437.85</v>
      </c>
      <c r="N1616" s="4">
        <v>115.7252699</v>
      </c>
      <c r="O1616" s="5">
        <f>EnergyDemand__2_18[[#This Row],[Demand]]*EnergyDemand__2_18[[#This Row],[RRP AUD$]]</f>
        <v>15673581.745925715</v>
      </c>
      <c r="P1616" s="57">
        <f>IF(EnergyDemand__2_18[[#This Row],[School Day]]="Y",EnergyDemand__2_18[[#This Row],[Demand]],NA())</f>
        <v>135437.85</v>
      </c>
      <c r="Q1616" s="57" t="e">
        <f>IF(EnergyDemand__2_18[[#This Row],[School Day]]="N",EnergyDemand__2_18[[#This Row],[Demand]],NA())</f>
        <v>#N/A</v>
      </c>
      <c r="R1616" s="57" t="e">
        <f>IF(EnergyDemand__2_18[[#This Row],[Holiday]]="Y",EnergyDemand__2_18[[#This Row],[Demand]],NA())</f>
        <v>#N/A</v>
      </c>
      <c r="S1616" s="57">
        <f>IF(AND( EnergyDemand__2_18[[#This Row],[Holiday]]="N", EnergyDemand__2_18[[#This Row],[Day ]] &lt;&gt; "Saturday", EnergyDemand__2_18[[#This Row],[Day ]] &lt;&gt; "Sunday"),EnergyDemand__2_18[[#This Row],[Demand]],NA())</f>
        <v>135437.85</v>
      </c>
    </row>
    <row r="1617" spans="1:19" x14ac:dyDescent="0.3">
      <c r="A1617" s="3">
        <v>43620</v>
      </c>
      <c r="B1617" s="3" t="str">
        <f t="shared" si="25"/>
        <v>Q2-2019</v>
      </c>
      <c r="C1617" t="s">
        <v>14</v>
      </c>
      <c r="D1617">
        <v>23</v>
      </c>
      <c r="E1617" t="s">
        <v>8</v>
      </c>
      <c r="F1617">
        <v>2019</v>
      </c>
      <c r="G1617">
        <v>8.4</v>
      </c>
      <c r="H1617">
        <v>12.9</v>
      </c>
      <c r="I1617">
        <v>7.9</v>
      </c>
      <c r="J1617">
        <v>3.2</v>
      </c>
      <c r="K1617" t="s">
        <v>22</v>
      </c>
      <c r="L1617" t="s">
        <v>21</v>
      </c>
      <c r="M1617" s="2">
        <v>136149.125</v>
      </c>
      <c r="N1617" s="4">
        <v>149.11844379999999</v>
      </c>
      <c r="O1617" s="5">
        <f>EnergyDemand__2_18[[#This Row],[Demand]]*EnergyDemand__2_18[[#This Row],[RRP AUD$]]</f>
        <v>20302345.644731674</v>
      </c>
      <c r="P1617" s="57">
        <f>IF(EnergyDemand__2_18[[#This Row],[School Day]]="Y",EnergyDemand__2_18[[#This Row],[Demand]],NA())</f>
        <v>136149.125</v>
      </c>
      <c r="Q1617" s="57" t="e">
        <f>IF(EnergyDemand__2_18[[#This Row],[School Day]]="N",EnergyDemand__2_18[[#This Row],[Demand]],NA())</f>
        <v>#N/A</v>
      </c>
      <c r="R1617" s="57" t="e">
        <f>IF(EnergyDemand__2_18[[#This Row],[Holiday]]="Y",EnergyDemand__2_18[[#This Row],[Demand]],NA())</f>
        <v>#N/A</v>
      </c>
      <c r="S1617" s="57">
        <f>IF(AND( EnergyDemand__2_18[[#This Row],[Holiday]]="N", EnergyDemand__2_18[[#This Row],[Day ]] &lt;&gt; "Saturday", EnergyDemand__2_18[[#This Row],[Day ]] &lt;&gt; "Sunday"),EnergyDemand__2_18[[#This Row],[Demand]],NA())</f>
        <v>136149.125</v>
      </c>
    </row>
    <row r="1618" spans="1:19" x14ac:dyDescent="0.3">
      <c r="A1618" s="3">
        <v>43621</v>
      </c>
      <c r="B1618" s="3" t="str">
        <f t="shared" si="25"/>
        <v>Q2-2019</v>
      </c>
      <c r="C1618" t="s">
        <v>14</v>
      </c>
      <c r="D1618">
        <v>23</v>
      </c>
      <c r="E1618" t="s">
        <v>9</v>
      </c>
      <c r="F1618">
        <v>2019</v>
      </c>
      <c r="G1618">
        <v>8.6</v>
      </c>
      <c r="H1618">
        <v>13</v>
      </c>
      <c r="I1618">
        <v>5.7</v>
      </c>
      <c r="J1618">
        <v>0</v>
      </c>
      <c r="K1618" t="s">
        <v>22</v>
      </c>
      <c r="L1618" t="s">
        <v>21</v>
      </c>
      <c r="M1618" s="2">
        <v>137844.815</v>
      </c>
      <c r="N1618" s="4">
        <v>155.98832920000001</v>
      </c>
      <c r="O1618" s="5">
        <f>EnergyDemand__2_18[[#This Row],[Demand]]*EnergyDemand__2_18[[#This Row],[RRP AUD$]]</f>
        <v>21502182.380733099</v>
      </c>
      <c r="P1618" s="57">
        <f>IF(EnergyDemand__2_18[[#This Row],[School Day]]="Y",EnergyDemand__2_18[[#This Row],[Demand]],NA())</f>
        <v>137844.815</v>
      </c>
      <c r="Q1618" s="57" t="e">
        <f>IF(EnergyDemand__2_18[[#This Row],[School Day]]="N",EnergyDemand__2_18[[#This Row],[Demand]],NA())</f>
        <v>#N/A</v>
      </c>
      <c r="R1618" s="57" t="e">
        <f>IF(EnergyDemand__2_18[[#This Row],[Holiday]]="Y",EnergyDemand__2_18[[#This Row],[Demand]],NA())</f>
        <v>#N/A</v>
      </c>
      <c r="S1618" s="57">
        <f>IF(AND( EnergyDemand__2_18[[#This Row],[Holiday]]="N", EnergyDemand__2_18[[#This Row],[Day ]] &lt;&gt; "Saturday", EnergyDemand__2_18[[#This Row],[Day ]] &lt;&gt; "Sunday"),EnergyDemand__2_18[[#This Row],[Demand]],NA())</f>
        <v>137844.815</v>
      </c>
    </row>
    <row r="1619" spans="1:19" x14ac:dyDescent="0.3">
      <c r="A1619" s="3">
        <v>43622</v>
      </c>
      <c r="B1619" s="3" t="str">
        <f t="shared" si="25"/>
        <v>Q2-2019</v>
      </c>
      <c r="C1619" t="s">
        <v>14</v>
      </c>
      <c r="D1619">
        <v>23</v>
      </c>
      <c r="E1619" t="s">
        <v>3</v>
      </c>
      <c r="F1619">
        <v>2019</v>
      </c>
      <c r="G1619">
        <v>10.199999999999999</v>
      </c>
      <c r="H1619">
        <v>14.8</v>
      </c>
      <c r="I1619">
        <v>7.9</v>
      </c>
      <c r="J1619">
        <v>0</v>
      </c>
      <c r="K1619" t="s">
        <v>22</v>
      </c>
      <c r="L1619" t="s">
        <v>21</v>
      </c>
      <c r="M1619" s="2">
        <v>134971.77499999999</v>
      </c>
      <c r="N1619" s="4">
        <v>162.49199490000001</v>
      </c>
      <c r="O1619" s="5">
        <f>EnergyDemand__2_18[[#This Row],[Demand]]*EnergyDemand__2_18[[#This Row],[RRP AUD$]]</f>
        <v>21931832.974943947</v>
      </c>
      <c r="P1619" s="57">
        <f>IF(EnergyDemand__2_18[[#This Row],[School Day]]="Y",EnergyDemand__2_18[[#This Row],[Demand]],NA())</f>
        <v>134971.77499999999</v>
      </c>
      <c r="Q1619" s="57" t="e">
        <f>IF(EnergyDemand__2_18[[#This Row],[School Day]]="N",EnergyDemand__2_18[[#This Row],[Demand]],NA())</f>
        <v>#N/A</v>
      </c>
      <c r="R1619" s="57" t="e">
        <f>IF(EnergyDemand__2_18[[#This Row],[Holiday]]="Y",EnergyDemand__2_18[[#This Row],[Demand]],NA())</f>
        <v>#N/A</v>
      </c>
      <c r="S1619" s="57">
        <f>IF(AND( EnergyDemand__2_18[[#This Row],[Holiday]]="N", EnergyDemand__2_18[[#This Row],[Day ]] &lt;&gt; "Saturday", EnergyDemand__2_18[[#This Row],[Day ]] &lt;&gt; "Sunday"),EnergyDemand__2_18[[#This Row],[Demand]],NA())</f>
        <v>134971.77499999999</v>
      </c>
    </row>
    <row r="1620" spans="1:19" x14ac:dyDescent="0.3">
      <c r="A1620" s="3">
        <v>43623</v>
      </c>
      <c r="B1620" s="3" t="str">
        <f t="shared" si="25"/>
        <v>Q2-2019</v>
      </c>
      <c r="C1620" t="s">
        <v>14</v>
      </c>
      <c r="D1620">
        <v>23</v>
      </c>
      <c r="E1620" t="s">
        <v>4</v>
      </c>
      <c r="F1620">
        <v>2019</v>
      </c>
      <c r="G1620">
        <v>11.7</v>
      </c>
      <c r="H1620">
        <v>16.600000000000001</v>
      </c>
      <c r="I1620">
        <v>8</v>
      </c>
      <c r="J1620">
        <v>0</v>
      </c>
      <c r="K1620" t="s">
        <v>22</v>
      </c>
      <c r="L1620" t="s">
        <v>21</v>
      </c>
      <c r="M1620" s="2">
        <v>132003.44</v>
      </c>
      <c r="N1620" s="4">
        <v>139.20081619999999</v>
      </c>
      <c r="O1620" s="5">
        <f>EnergyDemand__2_18[[#This Row],[Demand]]*EnergyDemand__2_18[[#This Row],[RRP AUD$]]</f>
        <v>18374986.589207727</v>
      </c>
      <c r="P1620" s="57">
        <f>IF(EnergyDemand__2_18[[#This Row],[School Day]]="Y",EnergyDemand__2_18[[#This Row],[Demand]],NA())</f>
        <v>132003.44</v>
      </c>
      <c r="Q1620" s="57" t="e">
        <f>IF(EnergyDemand__2_18[[#This Row],[School Day]]="N",EnergyDemand__2_18[[#This Row],[Demand]],NA())</f>
        <v>#N/A</v>
      </c>
      <c r="R1620" s="57" t="e">
        <f>IF(EnergyDemand__2_18[[#This Row],[Holiday]]="Y",EnergyDemand__2_18[[#This Row],[Demand]],NA())</f>
        <v>#N/A</v>
      </c>
      <c r="S1620" s="57">
        <f>IF(AND( EnergyDemand__2_18[[#This Row],[Holiday]]="N", EnergyDemand__2_18[[#This Row],[Day ]] &lt;&gt; "Saturday", EnergyDemand__2_18[[#This Row],[Day ]] &lt;&gt; "Sunday"),EnergyDemand__2_18[[#This Row],[Demand]],NA())</f>
        <v>132003.44</v>
      </c>
    </row>
    <row r="1621" spans="1:19" x14ac:dyDescent="0.3">
      <c r="A1621" s="3">
        <v>43624</v>
      </c>
      <c r="B1621" s="3" t="str">
        <f t="shared" si="25"/>
        <v>Q2-2019</v>
      </c>
      <c r="C1621" t="s">
        <v>14</v>
      </c>
      <c r="D1621">
        <v>23</v>
      </c>
      <c r="E1621" t="s">
        <v>5</v>
      </c>
      <c r="F1621">
        <v>2019</v>
      </c>
      <c r="G1621">
        <v>6.7</v>
      </c>
      <c r="H1621">
        <v>18.7</v>
      </c>
      <c r="I1621">
        <v>9.3000000000000007</v>
      </c>
      <c r="J1621">
        <v>0</v>
      </c>
      <c r="K1621" t="s">
        <v>22</v>
      </c>
      <c r="L1621" t="s">
        <v>21</v>
      </c>
      <c r="M1621" s="2">
        <v>117243.63</v>
      </c>
      <c r="N1621" s="4">
        <v>102.4160856</v>
      </c>
      <c r="O1621" s="5">
        <f>EnergyDemand__2_18[[#This Row],[Demand]]*EnergyDemand__2_18[[#This Row],[RRP AUD$]]</f>
        <v>12007633.646134729</v>
      </c>
      <c r="P1621" s="57">
        <f>IF(EnergyDemand__2_18[[#This Row],[School Day]]="Y",EnergyDemand__2_18[[#This Row],[Demand]],NA())</f>
        <v>117243.63</v>
      </c>
      <c r="Q1621" s="57" t="e">
        <f>IF(EnergyDemand__2_18[[#This Row],[School Day]]="N",EnergyDemand__2_18[[#This Row],[Demand]],NA())</f>
        <v>#N/A</v>
      </c>
      <c r="R1621" s="57" t="e">
        <f>IF(EnergyDemand__2_18[[#This Row],[Holiday]]="Y",EnergyDemand__2_18[[#This Row],[Demand]],NA())</f>
        <v>#N/A</v>
      </c>
      <c r="S16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22" spans="1:19" x14ac:dyDescent="0.3">
      <c r="A1622" s="3">
        <v>43625</v>
      </c>
      <c r="B1622" s="3" t="str">
        <f t="shared" si="25"/>
        <v>Q2-2019</v>
      </c>
      <c r="C1622" t="s">
        <v>14</v>
      </c>
      <c r="D1622">
        <v>23</v>
      </c>
      <c r="E1622" t="s">
        <v>6</v>
      </c>
      <c r="F1622">
        <v>2019</v>
      </c>
      <c r="G1622">
        <v>7.8</v>
      </c>
      <c r="H1622">
        <v>18</v>
      </c>
      <c r="I1622">
        <v>8</v>
      </c>
      <c r="J1622">
        <v>0</v>
      </c>
      <c r="K1622" t="s">
        <v>22</v>
      </c>
      <c r="L1622" t="s">
        <v>21</v>
      </c>
      <c r="M1622" s="2">
        <v>110669.42</v>
      </c>
      <c r="N1622" s="4">
        <v>69.561305970000006</v>
      </c>
      <c r="O1622" s="5">
        <f>EnergyDemand__2_18[[#This Row],[Demand]]*EnergyDemand__2_18[[#This Row],[RRP AUD$]]</f>
        <v>7698309.3861424383</v>
      </c>
      <c r="P1622" s="57">
        <f>IF(EnergyDemand__2_18[[#This Row],[School Day]]="Y",EnergyDemand__2_18[[#This Row],[Demand]],NA())</f>
        <v>110669.42</v>
      </c>
      <c r="Q1622" s="57" t="e">
        <f>IF(EnergyDemand__2_18[[#This Row],[School Day]]="N",EnergyDemand__2_18[[#This Row],[Demand]],NA())</f>
        <v>#N/A</v>
      </c>
      <c r="R1622" s="57" t="e">
        <f>IF(EnergyDemand__2_18[[#This Row],[Holiday]]="Y",EnergyDemand__2_18[[#This Row],[Demand]],NA())</f>
        <v>#N/A</v>
      </c>
      <c r="S16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23" spans="1:19" x14ac:dyDescent="0.3">
      <c r="A1623" s="3">
        <v>43626</v>
      </c>
      <c r="B1623" s="3" t="str">
        <f t="shared" si="25"/>
        <v>Q2-2019</v>
      </c>
      <c r="C1623" t="s">
        <v>14</v>
      </c>
      <c r="D1623">
        <v>24</v>
      </c>
      <c r="E1623" t="s">
        <v>7</v>
      </c>
      <c r="F1623">
        <v>2019</v>
      </c>
      <c r="G1623">
        <v>12</v>
      </c>
      <c r="H1623">
        <v>19.2</v>
      </c>
      <c r="I1623">
        <v>7.6</v>
      </c>
      <c r="J1623">
        <v>3</v>
      </c>
      <c r="K1623" t="s">
        <v>22</v>
      </c>
      <c r="L1623" t="s">
        <v>22</v>
      </c>
      <c r="M1623" s="2">
        <v>108133.03</v>
      </c>
      <c r="N1623" s="4">
        <v>47.487874040000001</v>
      </c>
      <c r="O1623" s="5">
        <f>EnergyDemand__2_18[[#This Row],[Demand]]*EnergyDemand__2_18[[#This Row],[RRP AUD$]]</f>
        <v>5135007.7082035411</v>
      </c>
      <c r="P1623" s="57">
        <f>IF(EnergyDemand__2_18[[#This Row],[School Day]]="Y",EnergyDemand__2_18[[#This Row],[Demand]],NA())</f>
        <v>108133.03</v>
      </c>
      <c r="Q1623" s="57" t="e">
        <f>IF(EnergyDemand__2_18[[#This Row],[School Day]]="N",EnergyDemand__2_18[[#This Row],[Demand]],NA())</f>
        <v>#N/A</v>
      </c>
      <c r="R1623" s="57">
        <f>IF(EnergyDemand__2_18[[#This Row],[Holiday]]="Y",EnergyDemand__2_18[[#This Row],[Demand]],NA())</f>
        <v>108133.03</v>
      </c>
      <c r="S16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24" spans="1:19" x14ac:dyDescent="0.3">
      <c r="A1624" s="3">
        <v>43627</v>
      </c>
      <c r="B1624" s="3" t="str">
        <f t="shared" si="25"/>
        <v>Q2-2019</v>
      </c>
      <c r="C1624" t="s">
        <v>14</v>
      </c>
      <c r="D1624">
        <v>24</v>
      </c>
      <c r="E1624" t="s">
        <v>8</v>
      </c>
      <c r="F1624">
        <v>2019</v>
      </c>
      <c r="G1624">
        <v>9.6</v>
      </c>
      <c r="H1624">
        <v>17.899999999999999</v>
      </c>
      <c r="I1624">
        <v>9.1999999999999993</v>
      </c>
      <c r="J1624">
        <v>0</v>
      </c>
      <c r="K1624" t="s">
        <v>22</v>
      </c>
      <c r="L1624" t="s">
        <v>21</v>
      </c>
      <c r="M1624" s="2">
        <v>122760.92</v>
      </c>
      <c r="N1624" s="4">
        <v>73.078081710000006</v>
      </c>
      <c r="O1624" s="5">
        <f>EnergyDemand__2_18[[#This Row],[Demand]]*EnergyDemand__2_18[[#This Row],[RRP AUD$]]</f>
        <v>8971132.5425547734</v>
      </c>
      <c r="P1624" s="57">
        <f>IF(EnergyDemand__2_18[[#This Row],[School Day]]="Y",EnergyDemand__2_18[[#This Row],[Demand]],NA())</f>
        <v>122760.92</v>
      </c>
      <c r="Q1624" s="57" t="e">
        <f>IF(EnergyDemand__2_18[[#This Row],[School Day]]="N",EnergyDemand__2_18[[#This Row],[Demand]],NA())</f>
        <v>#N/A</v>
      </c>
      <c r="R1624" s="57" t="e">
        <f>IF(EnergyDemand__2_18[[#This Row],[Holiday]]="Y",EnergyDemand__2_18[[#This Row],[Demand]],NA())</f>
        <v>#N/A</v>
      </c>
      <c r="S1624" s="57">
        <f>IF(AND( EnergyDemand__2_18[[#This Row],[Holiday]]="N", EnergyDemand__2_18[[#This Row],[Day ]] &lt;&gt; "Saturday", EnergyDemand__2_18[[#This Row],[Day ]] &lt;&gt; "Sunday"),EnergyDemand__2_18[[#This Row],[Demand]],NA())</f>
        <v>122760.92</v>
      </c>
    </row>
    <row r="1625" spans="1:19" x14ac:dyDescent="0.3">
      <c r="A1625" s="3">
        <v>43628</v>
      </c>
      <c r="B1625" s="3" t="str">
        <f t="shared" si="25"/>
        <v>Q2-2019</v>
      </c>
      <c r="C1625" t="s">
        <v>14</v>
      </c>
      <c r="D1625">
        <v>24</v>
      </c>
      <c r="E1625" t="s">
        <v>9</v>
      </c>
      <c r="F1625">
        <v>2019</v>
      </c>
      <c r="G1625">
        <v>11.9</v>
      </c>
      <c r="H1625">
        <v>16.5</v>
      </c>
      <c r="I1625">
        <v>1.3</v>
      </c>
      <c r="J1625">
        <v>0.6</v>
      </c>
      <c r="K1625" t="s">
        <v>22</v>
      </c>
      <c r="L1625" t="s">
        <v>21</v>
      </c>
      <c r="M1625" s="2">
        <v>128127.75</v>
      </c>
      <c r="N1625" s="4">
        <v>85.792690070000006</v>
      </c>
      <c r="O1625" s="5">
        <f>EnergyDemand__2_18[[#This Row],[Demand]]*EnergyDemand__2_18[[#This Row],[RRP AUD$]]</f>
        <v>10992424.345116444</v>
      </c>
      <c r="P1625" s="57">
        <f>IF(EnergyDemand__2_18[[#This Row],[School Day]]="Y",EnergyDemand__2_18[[#This Row],[Demand]],NA())</f>
        <v>128127.75</v>
      </c>
      <c r="Q1625" s="57" t="e">
        <f>IF(EnergyDemand__2_18[[#This Row],[School Day]]="N",EnergyDemand__2_18[[#This Row],[Demand]],NA())</f>
        <v>#N/A</v>
      </c>
      <c r="R1625" s="57" t="e">
        <f>IF(EnergyDemand__2_18[[#This Row],[Holiday]]="Y",EnergyDemand__2_18[[#This Row],[Demand]],NA())</f>
        <v>#N/A</v>
      </c>
      <c r="S1625" s="57">
        <f>IF(AND( EnergyDemand__2_18[[#This Row],[Holiday]]="N", EnergyDemand__2_18[[#This Row],[Day ]] &lt;&gt; "Saturday", EnergyDemand__2_18[[#This Row],[Day ]] &lt;&gt; "Sunday"),EnergyDemand__2_18[[#This Row],[Demand]],NA())</f>
        <v>128127.75</v>
      </c>
    </row>
    <row r="1626" spans="1:19" x14ac:dyDescent="0.3">
      <c r="A1626" s="3">
        <v>43629</v>
      </c>
      <c r="B1626" s="3" t="str">
        <f t="shared" si="25"/>
        <v>Q2-2019</v>
      </c>
      <c r="C1626" t="s">
        <v>14</v>
      </c>
      <c r="D1626">
        <v>24</v>
      </c>
      <c r="E1626" t="s">
        <v>3</v>
      </c>
      <c r="F1626">
        <v>2019</v>
      </c>
      <c r="G1626">
        <v>8.8000000000000007</v>
      </c>
      <c r="H1626">
        <v>17.399999999999999</v>
      </c>
      <c r="I1626">
        <v>8.9</v>
      </c>
      <c r="J1626">
        <v>2.6</v>
      </c>
      <c r="K1626" t="s">
        <v>22</v>
      </c>
      <c r="L1626" t="s">
        <v>21</v>
      </c>
      <c r="M1626" s="2">
        <v>128535.19</v>
      </c>
      <c r="N1626" s="4">
        <v>79.516251400000002</v>
      </c>
      <c r="O1626" s="5">
        <f>EnergyDemand__2_18[[#This Row],[Demand]]*EnergyDemand__2_18[[#This Row],[RRP AUD$]]</f>
        <v>10220636.481786767</v>
      </c>
      <c r="P1626" s="57">
        <f>IF(EnergyDemand__2_18[[#This Row],[School Day]]="Y",EnergyDemand__2_18[[#This Row],[Demand]],NA())</f>
        <v>128535.19</v>
      </c>
      <c r="Q1626" s="57" t="e">
        <f>IF(EnergyDemand__2_18[[#This Row],[School Day]]="N",EnergyDemand__2_18[[#This Row],[Demand]],NA())</f>
        <v>#N/A</v>
      </c>
      <c r="R1626" s="57" t="e">
        <f>IF(EnergyDemand__2_18[[#This Row],[Holiday]]="Y",EnergyDemand__2_18[[#This Row],[Demand]],NA())</f>
        <v>#N/A</v>
      </c>
      <c r="S1626" s="57">
        <f>IF(AND( EnergyDemand__2_18[[#This Row],[Holiday]]="N", EnergyDemand__2_18[[#This Row],[Day ]] &lt;&gt; "Saturday", EnergyDemand__2_18[[#This Row],[Day ]] &lt;&gt; "Sunday"),EnergyDemand__2_18[[#This Row],[Demand]],NA())</f>
        <v>128535.19</v>
      </c>
    </row>
    <row r="1627" spans="1:19" x14ac:dyDescent="0.3">
      <c r="A1627" s="3">
        <v>43630</v>
      </c>
      <c r="B1627" s="3" t="str">
        <f t="shared" si="25"/>
        <v>Q2-2019</v>
      </c>
      <c r="C1627" t="s">
        <v>14</v>
      </c>
      <c r="D1627">
        <v>24</v>
      </c>
      <c r="E1627" t="s">
        <v>4</v>
      </c>
      <c r="F1627">
        <v>2019</v>
      </c>
      <c r="G1627">
        <v>10</v>
      </c>
      <c r="H1627">
        <v>17.3</v>
      </c>
      <c r="I1627">
        <v>7</v>
      </c>
      <c r="J1627">
        <v>2.2000000000000002</v>
      </c>
      <c r="K1627" t="s">
        <v>22</v>
      </c>
      <c r="L1627" t="s">
        <v>21</v>
      </c>
      <c r="M1627" s="2">
        <v>128153.19500000001</v>
      </c>
      <c r="N1627" s="4">
        <v>86.655464210000005</v>
      </c>
      <c r="O1627" s="5">
        <f>EnergyDemand__2_18[[#This Row],[Demand]]*EnergyDemand__2_18[[#This Row],[RRP AUD$]]</f>
        <v>11105174.602719652</v>
      </c>
      <c r="P1627" s="57">
        <f>IF(EnergyDemand__2_18[[#This Row],[School Day]]="Y",EnergyDemand__2_18[[#This Row],[Demand]],NA())</f>
        <v>128153.19500000001</v>
      </c>
      <c r="Q1627" s="57" t="e">
        <f>IF(EnergyDemand__2_18[[#This Row],[School Day]]="N",EnergyDemand__2_18[[#This Row],[Demand]],NA())</f>
        <v>#N/A</v>
      </c>
      <c r="R1627" s="57" t="e">
        <f>IF(EnergyDemand__2_18[[#This Row],[Holiday]]="Y",EnergyDemand__2_18[[#This Row],[Demand]],NA())</f>
        <v>#N/A</v>
      </c>
      <c r="S1627" s="57">
        <f>IF(AND( EnergyDemand__2_18[[#This Row],[Holiday]]="N", EnergyDemand__2_18[[#This Row],[Day ]] &lt;&gt; "Saturday", EnergyDemand__2_18[[#This Row],[Day ]] &lt;&gt; "Sunday"),EnergyDemand__2_18[[#This Row],[Demand]],NA())</f>
        <v>128153.19500000001</v>
      </c>
    </row>
    <row r="1628" spans="1:19" x14ac:dyDescent="0.3">
      <c r="A1628" s="3">
        <v>43631</v>
      </c>
      <c r="B1628" s="3" t="str">
        <f t="shared" si="25"/>
        <v>Q2-2019</v>
      </c>
      <c r="C1628" t="s">
        <v>14</v>
      </c>
      <c r="D1628">
        <v>24</v>
      </c>
      <c r="E1628" t="s">
        <v>5</v>
      </c>
      <c r="F1628">
        <v>2019</v>
      </c>
      <c r="G1628">
        <v>9</v>
      </c>
      <c r="H1628">
        <v>15.2</v>
      </c>
      <c r="I1628">
        <v>6.4</v>
      </c>
      <c r="J1628">
        <v>2.6</v>
      </c>
      <c r="K1628" t="s">
        <v>22</v>
      </c>
      <c r="L1628" t="s">
        <v>21</v>
      </c>
      <c r="M1628" s="2">
        <v>121097.845</v>
      </c>
      <c r="N1628" s="4">
        <v>104.43185029999999</v>
      </c>
      <c r="O1628" s="5">
        <f>EnergyDemand__2_18[[#This Row],[Demand]]*EnergyDemand__2_18[[#This Row],[RRP AUD$]]</f>
        <v>12646472.020692604</v>
      </c>
      <c r="P1628" s="57">
        <f>IF(EnergyDemand__2_18[[#This Row],[School Day]]="Y",EnergyDemand__2_18[[#This Row],[Demand]],NA())</f>
        <v>121097.845</v>
      </c>
      <c r="Q1628" s="57" t="e">
        <f>IF(EnergyDemand__2_18[[#This Row],[School Day]]="N",EnergyDemand__2_18[[#This Row],[Demand]],NA())</f>
        <v>#N/A</v>
      </c>
      <c r="R1628" s="57" t="e">
        <f>IF(EnergyDemand__2_18[[#This Row],[Holiday]]="Y",EnergyDemand__2_18[[#This Row],[Demand]],NA())</f>
        <v>#N/A</v>
      </c>
      <c r="S16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29" spans="1:19" x14ac:dyDescent="0.3">
      <c r="A1629" s="3">
        <v>43632</v>
      </c>
      <c r="B1629" s="3" t="str">
        <f t="shared" si="25"/>
        <v>Q2-2019</v>
      </c>
      <c r="C1629" t="s">
        <v>14</v>
      </c>
      <c r="D1629">
        <v>24</v>
      </c>
      <c r="E1629" t="s">
        <v>6</v>
      </c>
      <c r="F1629">
        <v>2019</v>
      </c>
      <c r="G1629">
        <v>8.6</v>
      </c>
      <c r="H1629">
        <v>16.7</v>
      </c>
      <c r="I1629">
        <v>7.5</v>
      </c>
      <c r="J1629">
        <v>0</v>
      </c>
      <c r="K1629" t="s">
        <v>22</v>
      </c>
      <c r="L1629" t="s">
        <v>21</v>
      </c>
      <c r="M1629" s="2">
        <v>116811.39</v>
      </c>
      <c r="N1629" s="4">
        <v>111.2767338</v>
      </c>
      <c r="O1629" s="5">
        <f>EnergyDemand__2_18[[#This Row],[Demand]]*EnergyDemand__2_18[[#This Row],[RRP AUD$]]</f>
        <v>12998389.949837983</v>
      </c>
      <c r="P1629" s="57">
        <f>IF(EnergyDemand__2_18[[#This Row],[School Day]]="Y",EnergyDemand__2_18[[#This Row],[Demand]],NA())</f>
        <v>116811.39</v>
      </c>
      <c r="Q1629" s="57" t="e">
        <f>IF(EnergyDemand__2_18[[#This Row],[School Day]]="N",EnergyDemand__2_18[[#This Row],[Demand]],NA())</f>
        <v>#N/A</v>
      </c>
      <c r="R1629" s="57" t="e">
        <f>IF(EnergyDemand__2_18[[#This Row],[Holiday]]="Y",EnergyDemand__2_18[[#This Row],[Demand]],NA())</f>
        <v>#N/A</v>
      </c>
      <c r="S16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30" spans="1:19" x14ac:dyDescent="0.3">
      <c r="A1630" s="3">
        <v>43633</v>
      </c>
      <c r="B1630" s="3" t="str">
        <f t="shared" si="25"/>
        <v>Q2-2019</v>
      </c>
      <c r="C1630" t="s">
        <v>14</v>
      </c>
      <c r="D1630">
        <v>25</v>
      </c>
      <c r="E1630" t="s">
        <v>7</v>
      </c>
      <c r="F1630">
        <v>2019</v>
      </c>
      <c r="G1630">
        <v>6.3</v>
      </c>
      <c r="H1630">
        <v>17.899999999999999</v>
      </c>
      <c r="I1630">
        <v>8.6</v>
      </c>
      <c r="J1630">
        <v>3.4</v>
      </c>
      <c r="K1630" t="s">
        <v>22</v>
      </c>
      <c r="L1630" t="s">
        <v>21</v>
      </c>
      <c r="M1630" s="2">
        <v>129972.91499999999</v>
      </c>
      <c r="N1630" s="4">
        <v>108.7466958</v>
      </c>
      <c r="O1630" s="5">
        <f>EnergyDemand__2_18[[#This Row],[Demand]]*EnergyDemand__2_18[[#This Row],[RRP AUD$]]</f>
        <v>14134125.049744256</v>
      </c>
      <c r="P1630" s="57">
        <f>IF(EnergyDemand__2_18[[#This Row],[School Day]]="Y",EnergyDemand__2_18[[#This Row],[Demand]],NA())</f>
        <v>129972.91499999999</v>
      </c>
      <c r="Q1630" s="57" t="e">
        <f>IF(EnergyDemand__2_18[[#This Row],[School Day]]="N",EnergyDemand__2_18[[#This Row],[Demand]],NA())</f>
        <v>#N/A</v>
      </c>
      <c r="R1630" s="57" t="e">
        <f>IF(EnergyDemand__2_18[[#This Row],[Holiday]]="Y",EnergyDemand__2_18[[#This Row],[Demand]],NA())</f>
        <v>#N/A</v>
      </c>
      <c r="S1630" s="57">
        <f>IF(AND( EnergyDemand__2_18[[#This Row],[Holiday]]="N", EnergyDemand__2_18[[#This Row],[Day ]] &lt;&gt; "Saturday", EnergyDemand__2_18[[#This Row],[Day ]] &lt;&gt; "Sunday"),EnergyDemand__2_18[[#This Row],[Demand]],NA())</f>
        <v>129972.91499999999</v>
      </c>
    </row>
    <row r="1631" spans="1:19" x14ac:dyDescent="0.3">
      <c r="A1631" s="3">
        <v>43634</v>
      </c>
      <c r="B1631" s="3" t="str">
        <f t="shared" si="25"/>
        <v>Q2-2019</v>
      </c>
      <c r="C1631" t="s">
        <v>14</v>
      </c>
      <c r="D1631">
        <v>25</v>
      </c>
      <c r="E1631" t="s">
        <v>8</v>
      </c>
      <c r="F1631">
        <v>2019</v>
      </c>
      <c r="G1631">
        <v>8</v>
      </c>
      <c r="H1631">
        <v>13.7</v>
      </c>
      <c r="I1631">
        <v>5.2</v>
      </c>
      <c r="J1631">
        <v>0</v>
      </c>
      <c r="K1631" t="s">
        <v>22</v>
      </c>
      <c r="L1631" t="s">
        <v>21</v>
      </c>
      <c r="M1631" s="2">
        <v>137922.22</v>
      </c>
      <c r="N1631" s="4">
        <v>101.3953781</v>
      </c>
      <c r="O1631" s="5">
        <f>EnergyDemand__2_18[[#This Row],[Demand]]*EnergyDemand__2_18[[#This Row],[RRP AUD$]]</f>
        <v>13984675.645291382</v>
      </c>
      <c r="P1631" s="57">
        <f>IF(EnergyDemand__2_18[[#This Row],[School Day]]="Y",EnergyDemand__2_18[[#This Row],[Demand]],NA())</f>
        <v>137922.22</v>
      </c>
      <c r="Q1631" s="57" t="e">
        <f>IF(EnergyDemand__2_18[[#This Row],[School Day]]="N",EnergyDemand__2_18[[#This Row],[Demand]],NA())</f>
        <v>#N/A</v>
      </c>
      <c r="R1631" s="57" t="e">
        <f>IF(EnergyDemand__2_18[[#This Row],[Holiday]]="Y",EnergyDemand__2_18[[#This Row],[Demand]],NA())</f>
        <v>#N/A</v>
      </c>
      <c r="S1631" s="57">
        <f>IF(AND( EnergyDemand__2_18[[#This Row],[Holiday]]="N", EnergyDemand__2_18[[#This Row],[Day ]] &lt;&gt; "Saturday", EnergyDemand__2_18[[#This Row],[Day ]] &lt;&gt; "Sunday"),EnergyDemand__2_18[[#This Row],[Demand]],NA())</f>
        <v>137922.22</v>
      </c>
    </row>
    <row r="1632" spans="1:19" x14ac:dyDescent="0.3">
      <c r="A1632" s="3">
        <v>43635</v>
      </c>
      <c r="B1632" s="3" t="str">
        <f t="shared" si="25"/>
        <v>Q2-2019</v>
      </c>
      <c r="C1632" t="s">
        <v>14</v>
      </c>
      <c r="D1632">
        <v>25</v>
      </c>
      <c r="E1632" t="s">
        <v>9</v>
      </c>
      <c r="F1632">
        <v>2019</v>
      </c>
      <c r="G1632">
        <v>6.6</v>
      </c>
      <c r="H1632">
        <v>11.9</v>
      </c>
      <c r="I1632">
        <v>7</v>
      </c>
      <c r="J1632">
        <v>0.8</v>
      </c>
      <c r="K1632" t="s">
        <v>22</v>
      </c>
      <c r="L1632" t="s">
        <v>21</v>
      </c>
      <c r="M1632" s="2">
        <v>144737.12</v>
      </c>
      <c r="N1632" s="4">
        <v>157.02604099999999</v>
      </c>
      <c r="O1632" s="5">
        <f>EnergyDemand__2_18[[#This Row],[Demand]]*EnergyDemand__2_18[[#This Row],[RRP AUD$]]</f>
        <v>22727496.939341918</v>
      </c>
      <c r="P1632" s="57">
        <f>IF(EnergyDemand__2_18[[#This Row],[School Day]]="Y",EnergyDemand__2_18[[#This Row],[Demand]],NA())</f>
        <v>144737.12</v>
      </c>
      <c r="Q1632" s="57" t="e">
        <f>IF(EnergyDemand__2_18[[#This Row],[School Day]]="N",EnergyDemand__2_18[[#This Row],[Demand]],NA())</f>
        <v>#N/A</v>
      </c>
      <c r="R1632" s="57" t="e">
        <f>IF(EnergyDemand__2_18[[#This Row],[Holiday]]="Y",EnergyDemand__2_18[[#This Row],[Demand]],NA())</f>
        <v>#N/A</v>
      </c>
      <c r="S1632" s="57">
        <f>IF(AND( EnergyDemand__2_18[[#This Row],[Holiday]]="N", EnergyDemand__2_18[[#This Row],[Day ]] &lt;&gt; "Saturday", EnergyDemand__2_18[[#This Row],[Day ]] &lt;&gt; "Sunday"),EnergyDemand__2_18[[#This Row],[Demand]],NA())</f>
        <v>144737.12</v>
      </c>
    </row>
    <row r="1633" spans="1:19" x14ac:dyDescent="0.3">
      <c r="A1633" s="3">
        <v>43636</v>
      </c>
      <c r="B1633" s="3" t="str">
        <f t="shared" si="25"/>
        <v>Q2-2019</v>
      </c>
      <c r="C1633" t="s">
        <v>14</v>
      </c>
      <c r="D1633">
        <v>25</v>
      </c>
      <c r="E1633" t="s">
        <v>3</v>
      </c>
      <c r="F1633">
        <v>2019</v>
      </c>
      <c r="G1633">
        <v>6.4</v>
      </c>
      <c r="H1633">
        <v>11.3</v>
      </c>
      <c r="I1633">
        <v>6.4</v>
      </c>
      <c r="J1633">
        <v>1.6</v>
      </c>
      <c r="K1633" t="s">
        <v>22</v>
      </c>
      <c r="L1633" t="s">
        <v>21</v>
      </c>
      <c r="M1633" s="2">
        <v>148609.595</v>
      </c>
      <c r="N1633" s="4">
        <v>141.97958589999999</v>
      </c>
      <c r="O1633" s="5">
        <f>EnergyDemand__2_18[[#This Row],[Demand]]*EnergyDemand__2_18[[#This Row],[RRP AUD$]]</f>
        <v>21099528.758866709</v>
      </c>
      <c r="P1633" s="57">
        <f>IF(EnergyDemand__2_18[[#This Row],[School Day]]="Y",EnergyDemand__2_18[[#This Row],[Demand]],NA())</f>
        <v>148609.595</v>
      </c>
      <c r="Q1633" s="57" t="e">
        <f>IF(EnergyDemand__2_18[[#This Row],[School Day]]="N",EnergyDemand__2_18[[#This Row],[Demand]],NA())</f>
        <v>#N/A</v>
      </c>
      <c r="R1633" s="57" t="e">
        <f>IF(EnergyDemand__2_18[[#This Row],[Holiday]]="Y",EnergyDemand__2_18[[#This Row],[Demand]],NA())</f>
        <v>#N/A</v>
      </c>
      <c r="S1633" s="57">
        <f>IF(AND( EnergyDemand__2_18[[#This Row],[Holiday]]="N", EnergyDemand__2_18[[#This Row],[Day ]] &lt;&gt; "Saturday", EnergyDemand__2_18[[#This Row],[Day ]] &lt;&gt; "Sunday"),EnergyDemand__2_18[[#This Row],[Demand]],NA())</f>
        <v>148609.595</v>
      </c>
    </row>
    <row r="1634" spans="1:19" x14ac:dyDescent="0.3">
      <c r="A1634" s="3">
        <v>43637</v>
      </c>
      <c r="B1634" s="3" t="str">
        <f t="shared" si="25"/>
        <v>Q2-2019</v>
      </c>
      <c r="C1634" t="s">
        <v>14</v>
      </c>
      <c r="D1634">
        <v>25</v>
      </c>
      <c r="E1634" t="s">
        <v>4</v>
      </c>
      <c r="F1634">
        <v>2019</v>
      </c>
      <c r="G1634">
        <v>6.5</v>
      </c>
      <c r="H1634">
        <v>12.6</v>
      </c>
      <c r="I1634">
        <v>8.5</v>
      </c>
      <c r="J1634">
        <v>3</v>
      </c>
      <c r="K1634" t="s">
        <v>22</v>
      </c>
      <c r="L1634" t="s">
        <v>21</v>
      </c>
      <c r="M1634" s="2">
        <v>144504.32999999999</v>
      </c>
      <c r="N1634" s="4">
        <v>123.80971169999999</v>
      </c>
      <c r="O1634" s="5">
        <f>EnergyDemand__2_18[[#This Row],[Demand]]*EnergyDemand__2_18[[#This Row],[RRP AUD$]]</f>
        <v>17891039.436701659</v>
      </c>
      <c r="P1634" s="57">
        <f>IF(EnergyDemand__2_18[[#This Row],[School Day]]="Y",EnergyDemand__2_18[[#This Row],[Demand]],NA())</f>
        <v>144504.32999999999</v>
      </c>
      <c r="Q1634" s="57" t="e">
        <f>IF(EnergyDemand__2_18[[#This Row],[School Day]]="N",EnergyDemand__2_18[[#This Row],[Demand]],NA())</f>
        <v>#N/A</v>
      </c>
      <c r="R1634" s="57" t="e">
        <f>IF(EnergyDemand__2_18[[#This Row],[Holiday]]="Y",EnergyDemand__2_18[[#This Row],[Demand]],NA())</f>
        <v>#N/A</v>
      </c>
      <c r="S1634" s="57">
        <f>IF(AND( EnergyDemand__2_18[[#This Row],[Holiday]]="N", EnergyDemand__2_18[[#This Row],[Day ]] &lt;&gt; "Saturday", EnergyDemand__2_18[[#This Row],[Day ]] &lt;&gt; "Sunday"),EnergyDemand__2_18[[#This Row],[Demand]],NA())</f>
        <v>144504.32999999999</v>
      </c>
    </row>
    <row r="1635" spans="1:19" x14ac:dyDescent="0.3">
      <c r="A1635" s="3">
        <v>43638</v>
      </c>
      <c r="B1635" s="3" t="str">
        <f t="shared" si="25"/>
        <v>Q2-2019</v>
      </c>
      <c r="C1635" t="s">
        <v>14</v>
      </c>
      <c r="D1635">
        <v>25</v>
      </c>
      <c r="E1635" t="s">
        <v>5</v>
      </c>
      <c r="F1635">
        <v>2019</v>
      </c>
      <c r="G1635">
        <v>6.8</v>
      </c>
      <c r="H1635">
        <v>11.8</v>
      </c>
      <c r="I1635">
        <v>7.3</v>
      </c>
      <c r="J1635">
        <v>0.4</v>
      </c>
      <c r="K1635" t="s">
        <v>22</v>
      </c>
      <c r="L1635" t="s">
        <v>21</v>
      </c>
      <c r="M1635" s="2">
        <v>132829.29</v>
      </c>
      <c r="N1635" s="4">
        <v>111.60986149999999</v>
      </c>
      <c r="O1635" s="5">
        <f>EnergyDemand__2_18[[#This Row],[Demand]]*EnergyDemand__2_18[[#This Row],[RRP AUD$]]</f>
        <v>14825058.660043335</v>
      </c>
      <c r="P1635" s="57">
        <f>IF(EnergyDemand__2_18[[#This Row],[School Day]]="Y",EnergyDemand__2_18[[#This Row],[Demand]],NA())</f>
        <v>132829.29</v>
      </c>
      <c r="Q1635" s="57" t="e">
        <f>IF(EnergyDemand__2_18[[#This Row],[School Day]]="N",EnergyDemand__2_18[[#This Row],[Demand]],NA())</f>
        <v>#N/A</v>
      </c>
      <c r="R1635" s="57" t="e">
        <f>IF(EnergyDemand__2_18[[#This Row],[Holiday]]="Y",EnergyDemand__2_18[[#This Row],[Demand]],NA())</f>
        <v>#N/A</v>
      </c>
      <c r="S16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36" spans="1:19" x14ac:dyDescent="0.3">
      <c r="A1636" s="3">
        <v>43639</v>
      </c>
      <c r="B1636" s="3" t="str">
        <f t="shared" si="25"/>
        <v>Q2-2019</v>
      </c>
      <c r="C1636" t="s">
        <v>14</v>
      </c>
      <c r="D1636">
        <v>25</v>
      </c>
      <c r="E1636" t="s">
        <v>6</v>
      </c>
      <c r="F1636">
        <v>2019</v>
      </c>
      <c r="G1636">
        <v>3.6</v>
      </c>
      <c r="H1636">
        <v>9.6</v>
      </c>
      <c r="I1636">
        <v>5.9</v>
      </c>
      <c r="J1636">
        <v>1.2</v>
      </c>
      <c r="K1636" t="s">
        <v>22</v>
      </c>
      <c r="L1636" t="s">
        <v>21</v>
      </c>
      <c r="M1636" s="2">
        <v>133525.32</v>
      </c>
      <c r="N1636" s="4">
        <v>127.6019028</v>
      </c>
      <c r="O1636" s="5">
        <f>EnergyDemand__2_18[[#This Row],[Demand]]*EnergyDemand__2_18[[#This Row],[RRP AUD$]]</f>
        <v>17038084.903978899</v>
      </c>
      <c r="P1636" s="57">
        <f>IF(EnergyDemand__2_18[[#This Row],[School Day]]="Y",EnergyDemand__2_18[[#This Row],[Demand]],NA())</f>
        <v>133525.32</v>
      </c>
      <c r="Q1636" s="57" t="e">
        <f>IF(EnergyDemand__2_18[[#This Row],[School Day]]="N",EnergyDemand__2_18[[#This Row],[Demand]],NA())</f>
        <v>#N/A</v>
      </c>
      <c r="R1636" s="57" t="e">
        <f>IF(EnergyDemand__2_18[[#This Row],[Holiday]]="Y",EnergyDemand__2_18[[#This Row],[Demand]],NA())</f>
        <v>#N/A</v>
      </c>
      <c r="S16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37" spans="1:19" x14ac:dyDescent="0.3">
      <c r="A1637" s="3">
        <v>43640</v>
      </c>
      <c r="B1637" s="3" t="str">
        <f t="shared" si="25"/>
        <v>Q2-2019</v>
      </c>
      <c r="C1637" t="s">
        <v>14</v>
      </c>
      <c r="D1637">
        <v>26</v>
      </c>
      <c r="E1637" t="s">
        <v>7</v>
      </c>
      <c r="F1637">
        <v>2019</v>
      </c>
      <c r="G1637">
        <v>4.2</v>
      </c>
      <c r="H1637">
        <v>16</v>
      </c>
      <c r="I1637">
        <v>9</v>
      </c>
      <c r="J1637">
        <v>0</v>
      </c>
      <c r="K1637" t="s">
        <v>22</v>
      </c>
      <c r="L1637" t="s">
        <v>21</v>
      </c>
      <c r="M1637" s="2">
        <v>146856.79999999999</v>
      </c>
      <c r="N1637" s="4">
        <v>117.51896069999999</v>
      </c>
      <c r="O1637" s="5">
        <f>EnergyDemand__2_18[[#This Row],[Demand]]*EnergyDemand__2_18[[#This Row],[RRP AUD$]]</f>
        <v>17258458.507727757</v>
      </c>
      <c r="P1637" s="57">
        <f>IF(EnergyDemand__2_18[[#This Row],[School Day]]="Y",EnergyDemand__2_18[[#This Row],[Demand]],NA())</f>
        <v>146856.79999999999</v>
      </c>
      <c r="Q1637" s="57" t="e">
        <f>IF(EnergyDemand__2_18[[#This Row],[School Day]]="N",EnergyDemand__2_18[[#This Row],[Demand]],NA())</f>
        <v>#N/A</v>
      </c>
      <c r="R1637" s="57" t="e">
        <f>IF(EnergyDemand__2_18[[#This Row],[Holiday]]="Y",EnergyDemand__2_18[[#This Row],[Demand]],NA())</f>
        <v>#N/A</v>
      </c>
      <c r="S1637" s="57">
        <f>IF(AND( EnergyDemand__2_18[[#This Row],[Holiday]]="N", EnergyDemand__2_18[[#This Row],[Day ]] &lt;&gt; "Saturday", EnergyDemand__2_18[[#This Row],[Day ]] &lt;&gt; "Sunday"),EnergyDemand__2_18[[#This Row],[Demand]],NA())</f>
        <v>146856.79999999999</v>
      </c>
    </row>
    <row r="1638" spans="1:19" x14ac:dyDescent="0.3">
      <c r="A1638" s="3">
        <v>43641</v>
      </c>
      <c r="B1638" s="3" t="str">
        <f t="shared" si="25"/>
        <v>Q2-2019</v>
      </c>
      <c r="C1638" t="s">
        <v>14</v>
      </c>
      <c r="D1638">
        <v>26</v>
      </c>
      <c r="E1638" t="s">
        <v>8</v>
      </c>
      <c r="F1638">
        <v>2019</v>
      </c>
      <c r="G1638">
        <v>3.5</v>
      </c>
      <c r="H1638">
        <v>17</v>
      </c>
      <c r="I1638">
        <v>8.9</v>
      </c>
      <c r="J1638">
        <v>0</v>
      </c>
      <c r="K1638" t="s">
        <v>22</v>
      </c>
      <c r="L1638" t="s">
        <v>21</v>
      </c>
      <c r="M1638" s="2">
        <v>145807.25</v>
      </c>
      <c r="N1638" s="4">
        <v>124.05127779999999</v>
      </c>
      <c r="O1638" s="5">
        <f>EnergyDemand__2_18[[#This Row],[Demand]]*EnergyDemand__2_18[[#This Row],[RRP AUD$]]</f>
        <v>18087575.67500405</v>
      </c>
      <c r="P1638" s="57">
        <f>IF(EnergyDemand__2_18[[#This Row],[School Day]]="Y",EnergyDemand__2_18[[#This Row],[Demand]],NA())</f>
        <v>145807.25</v>
      </c>
      <c r="Q1638" s="57" t="e">
        <f>IF(EnergyDemand__2_18[[#This Row],[School Day]]="N",EnergyDemand__2_18[[#This Row],[Demand]],NA())</f>
        <v>#N/A</v>
      </c>
      <c r="R1638" s="57" t="e">
        <f>IF(EnergyDemand__2_18[[#This Row],[Holiday]]="Y",EnergyDemand__2_18[[#This Row],[Demand]],NA())</f>
        <v>#N/A</v>
      </c>
      <c r="S1638" s="57">
        <f>IF(AND( EnergyDemand__2_18[[#This Row],[Holiday]]="N", EnergyDemand__2_18[[#This Row],[Day ]] &lt;&gt; "Saturday", EnergyDemand__2_18[[#This Row],[Day ]] &lt;&gt; "Sunday"),EnergyDemand__2_18[[#This Row],[Demand]],NA())</f>
        <v>145807.25</v>
      </c>
    </row>
    <row r="1639" spans="1:19" x14ac:dyDescent="0.3">
      <c r="A1639" s="3">
        <v>43642</v>
      </c>
      <c r="B1639" s="3" t="str">
        <f t="shared" si="25"/>
        <v>Q2-2019</v>
      </c>
      <c r="C1639" t="s">
        <v>14</v>
      </c>
      <c r="D1639">
        <v>26</v>
      </c>
      <c r="E1639" t="s">
        <v>9</v>
      </c>
      <c r="F1639">
        <v>2019</v>
      </c>
      <c r="G1639">
        <v>4.5999999999999996</v>
      </c>
      <c r="H1639">
        <v>18</v>
      </c>
      <c r="I1639">
        <v>9.1999999999999993</v>
      </c>
      <c r="J1639">
        <v>0.2</v>
      </c>
      <c r="K1639" t="s">
        <v>22</v>
      </c>
      <c r="L1639" t="s">
        <v>21</v>
      </c>
      <c r="M1639" s="2">
        <v>139351.56</v>
      </c>
      <c r="N1639" s="4">
        <v>106.19914</v>
      </c>
      <c r="O1639" s="5">
        <f>EnergyDemand__2_18[[#This Row],[Demand]]*EnergyDemand__2_18[[#This Row],[RRP AUD$]]</f>
        <v>14799015.8296584</v>
      </c>
      <c r="P1639" s="57">
        <f>IF(EnergyDemand__2_18[[#This Row],[School Day]]="Y",EnergyDemand__2_18[[#This Row],[Demand]],NA())</f>
        <v>139351.56</v>
      </c>
      <c r="Q1639" s="57" t="e">
        <f>IF(EnergyDemand__2_18[[#This Row],[School Day]]="N",EnergyDemand__2_18[[#This Row],[Demand]],NA())</f>
        <v>#N/A</v>
      </c>
      <c r="R1639" s="57" t="e">
        <f>IF(EnergyDemand__2_18[[#This Row],[Holiday]]="Y",EnergyDemand__2_18[[#This Row],[Demand]],NA())</f>
        <v>#N/A</v>
      </c>
      <c r="S1639" s="57">
        <f>IF(AND( EnergyDemand__2_18[[#This Row],[Holiday]]="N", EnergyDemand__2_18[[#This Row],[Day ]] &lt;&gt; "Saturday", EnergyDemand__2_18[[#This Row],[Day ]] &lt;&gt; "Sunday"),EnergyDemand__2_18[[#This Row],[Demand]],NA())</f>
        <v>139351.56</v>
      </c>
    </row>
    <row r="1640" spans="1:19" x14ac:dyDescent="0.3">
      <c r="A1640" s="3">
        <v>43643</v>
      </c>
      <c r="B1640" s="3" t="str">
        <f t="shared" si="25"/>
        <v>Q2-2019</v>
      </c>
      <c r="C1640" t="s">
        <v>14</v>
      </c>
      <c r="D1640">
        <v>26</v>
      </c>
      <c r="E1640" t="s">
        <v>3</v>
      </c>
      <c r="F1640">
        <v>2019</v>
      </c>
      <c r="G1640">
        <v>5.9</v>
      </c>
      <c r="H1640">
        <v>17.5</v>
      </c>
      <c r="I1640">
        <v>9.1999999999999993</v>
      </c>
      <c r="J1640">
        <v>0</v>
      </c>
      <c r="K1640" t="s">
        <v>22</v>
      </c>
      <c r="L1640" t="s">
        <v>21</v>
      </c>
      <c r="M1640" s="2">
        <v>131023.66</v>
      </c>
      <c r="N1640" s="4">
        <v>77.671129440000001</v>
      </c>
      <c r="O1640" s="5">
        <f>EnergyDemand__2_18[[#This Row],[Demand]]*EnergyDemand__2_18[[#This Row],[RRP AUD$]]</f>
        <v>10176755.655562552</v>
      </c>
      <c r="P1640" s="57">
        <f>IF(EnergyDemand__2_18[[#This Row],[School Day]]="Y",EnergyDemand__2_18[[#This Row],[Demand]],NA())</f>
        <v>131023.66</v>
      </c>
      <c r="Q1640" s="57" t="e">
        <f>IF(EnergyDemand__2_18[[#This Row],[School Day]]="N",EnergyDemand__2_18[[#This Row],[Demand]],NA())</f>
        <v>#N/A</v>
      </c>
      <c r="R1640" s="57" t="e">
        <f>IF(EnergyDemand__2_18[[#This Row],[Holiday]]="Y",EnergyDemand__2_18[[#This Row],[Demand]],NA())</f>
        <v>#N/A</v>
      </c>
      <c r="S1640" s="57">
        <f>IF(AND( EnergyDemand__2_18[[#This Row],[Holiday]]="N", EnergyDemand__2_18[[#This Row],[Day ]] &lt;&gt; "Saturday", EnergyDemand__2_18[[#This Row],[Day ]] &lt;&gt; "Sunday"),EnergyDemand__2_18[[#This Row],[Demand]],NA())</f>
        <v>131023.66</v>
      </c>
    </row>
    <row r="1641" spans="1:19" x14ac:dyDescent="0.3">
      <c r="A1641" s="3">
        <v>43644</v>
      </c>
      <c r="B1641" s="3" t="str">
        <f t="shared" si="25"/>
        <v>Q2-2019</v>
      </c>
      <c r="C1641" t="s">
        <v>14</v>
      </c>
      <c r="D1641">
        <v>26</v>
      </c>
      <c r="E1641" t="s">
        <v>4</v>
      </c>
      <c r="F1641">
        <v>2019</v>
      </c>
      <c r="G1641">
        <v>10.7</v>
      </c>
      <c r="H1641">
        <v>19.5</v>
      </c>
      <c r="I1641">
        <v>9.1999999999999993</v>
      </c>
      <c r="J1641">
        <v>0</v>
      </c>
      <c r="K1641" t="s">
        <v>21</v>
      </c>
      <c r="L1641" t="s">
        <v>21</v>
      </c>
      <c r="M1641" s="2">
        <v>123546.62</v>
      </c>
      <c r="N1641" s="4">
        <v>61.815155930000003</v>
      </c>
      <c r="O1641" s="5">
        <f>EnergyDemand__2_18[[#This Row],[Demand]]*EnergyDemand__2_18[[#This Row],[RRP AUD$]]</f>
        <v>7637053.5799244568</v>
      </c>
      <c r="P1641" s="57" t="e">
        <f>IF(EnergyDemand__2_18[[#This Row],[School Day]]="Y",EnergyDemand__2_18[[#This Row],[Demand]],NA())</f>
        <v>#N/A</v>
      </c>
      <c r="Q1641" s="57">
        <f>IF(EnergyDemand__2_18[[#This Row],[School Day]]="N",EnergyDemand__2_18[[#This Row],[Demand]],NA())</f>
        <v>123546.62</v>
      </c>
      <c r="R1641" s="57" t="e">
        <f>IF(EnergyDemand__2_18[[#This Row],[Holiday]]="Y",EnergyDemand__2_18[[#This Row],[Demand]],NA())</f>
        <v>#N/A</v>
      </c>
      <c r="S1641" s="57">
        <f>IF(AND( EnergyDemand__2_18[[#This Row],[Holiday]]="N", EnergyDemand__2_18[[#This Row],[Day ]] &lt;&gt; "Saturday", EnergyDemand__2_18[[#This Row],[Day ]] &lt;&gt; "Sunday"),EnergyDemand__2_18[[#This Row],[Demand]],NA())</f>
        <v>123546.62</v>
      </c>
    </row>
    <row r="1642" spans="1:19" x14ac:dyDescent="0.3">
      <c r="A1642" s="3">
        <v>43645</v>
      </c>
      <c r="B1642" s="3" t="str">
        <f t="shared" si="25"/>
        <v>Q2-2019</v>
      </c>
      <c r="C1642" t="s">
        <v>14</v>
      </c>
      <c r="D1642">
        <v>26</v>
      </c>
      <c r="E1642" t="s">
        <v>5</v>
      </c>
      <c r="F1642">
        <v>2019</v>
      </c>
      <c r="G1642">
        <v>13</v>
      </c>
      <c r="H1642">
        <v>17.600000000000001</v>
      </c>
      <c r="I1642">
        <v>2.6</v>
      </c>
      <c r="J1642">
        <v>0.8</v>
      </c>
      <c r="K1642" t="s">
        <v>21</v>
      </c>
      <c r="L1642" t="s">
        <v>21</v>
      </c>
      <c r="M1642" s="2">
        <v>117924.13</v>
      </c>
      <c r="N1642" s="4">
        <v>52.91240414</v>
      </c>
      <c r="O1642" s="5">
        <f>EnergyDemand__2_18[[#This Row],[Demand]]*EnergyDemand__2_18[[#This Row],[RRP AUD$]]</f>
        <v>6239649.2244178988</v>
      </c>
      <c r="P1642" s="57" t="e">
        <f>IF(EnergyDemand__2_18[[#This Row],[School Day]]="Y",EnergyDemand__2_18[[#This Row],[Demand]],NA())</f>
        <v>#N/A</v>
      </c>
      <c r="Q1642" s="57">
        <f>IF(EnergyDemand__2_18[[#This Row],[School Day]]="N",EnergyDemand__2_18[[#This Row],[Demand]],NA())</f>
        <v>117924.13</v>
      </c>
      <c r="R1642" s="57" t="e">
        <f>IF(EnergyDemand__2_18[[#This Row],[Holiday]]="Y",EnergyDemand__2_18[[#This Row],[Demand]],NA())</f>
        <v>#N/A</v>
      </c>
      <c r="S16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43" spans="1:19" x14ac:dyDescent="0.3">
      <c r="A1643" s="3">
        <v>43646</v>
      </c>
      <c r="B1643" s="3" t="str">
        <f t="shared" si="25"/>
        <v>Q2-2019</v>
      </c>
      <c r="C1643" t="s">
        <v>14</v>
      </c>
      <c r="D1643">
        <v>26</v>
      </c>
      <c r="E1643" t="s">
        <v>6</v>
      </c>
      <c r="F1643">
        <v>2019</v>
      </c>
      <c r="G1643">
        <v>8.1</v>
      </c>
      <c r="H1643">
        <v>14.5</v>
      </c>
      <c r="I1643">
        <v>8.5</v>
      </c>
      <c r="J1643">
        <v>6.4</v>
      </c>
      <c r="K1643" t="s">
        <v>21</v>
      </c>
      <c r="L1643" t="s">
        <v>21</v>
      </c>
      <c r="M1643" s="2">
        <v>116150.91499999999</v>
      </c>
      <c r="N1643" s="4">
        <v>51.901149879999998</v>
      </c>
      <c r="O1643" s="5">
        <f>EnergyDemand__2_18[[#This Row],[Demand]]*EnergyDemand__2_18[[#This Row],[RRP AUD$]]</f>
        <v>6028366.0481141396</v>
      </c>
      <c r="P1643" s="57" t="e">
        <f>IF(EnergyDemand__2_18[[#This Row],[School Day]]="Y",EnergyDemand__2_18[[#This Row],[Demand]],NA())</f>
        <v>#N/A</v>
      </c>
      <c r="Q1643" s="57">
        <f>IF(EnergyDemand__2_18[[#This Row],[School Day]]="N",EnergyDemand__2_18[[#This Row],[Demand]],NA())</f>
        <v>116150.91499999999</v>
      </c>
      <c r="R1643" s="57" t="e">
        <f>IF(EnergyDemand__2_18[[#This Row],[Holiday]]="Y",EnergyDemand__2_18[[#This Row],[Demand]],NA())</f>
        <v>#N/A</v>
      </c>
      <c r="S16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44" spans="1:19" x14ac:dyDescent="0.3">
      <c r="A1644" s="3">
        <v>43647</v>
      </c>
      <c r="B1644" s="3" t="str">
        <f t="shared" si="25"/>
        <v>Q3-2019</v>
      </c>
      <c r="C1644" t="s">
        <v>15</v>
      </c>
      <c r="D1644">
        <v>27</v>
      </c>
      <c r="E1644" t="s">
        <v>7</v>
      </c>
      <c r="F1644">
        <v>2019</v>
      </c>
      <c r="G1644">
        <v>9.5</v>
      </c>
      <c r="H1644">
        <v>14.1</v>
      </c>
      <c r="I1644">
        <v>8.3000000000000007</v>
      </c>
      <c r="J1644">
        <v>0</v>
      </c>
      <c r="K1644" t="s">
        <v>21</v>
      </c>
      <c r="L1644" t="s">
        <v>21</v>
      </c>
      <c r="M1644" s="2">
        <v>130565.58</v>
      </c>
      <c r="N1644" s="4">
        <v>67.195464610000002</v>
      </c>
      <c r="O1644" s="5">
        <f>EnergyDemand__2_18[[#This Row],[Demand]]*EnergyDemand__2_18[[#This Row],[RRP AUD$]]</f>
        <v>8773414.8101741243</v>
      </c>
      <c r="P1644" s="57" t="e">
        <f>IF(EnergyDemand__2_18[[#This Row],[School Day]]="Y",EnergyDemand__2_18[[#This Row],[Demand]],NA())</f>
        <v>#N/A</v>
      </c>
      <c r="Q1644" s="57">
        <f>IF(EnergyDemand__2_18[[#This Row],[School Day]]="N",EnergyDemand__2_18[[#This Row],[Demand]],NA())</f>
        <v>130565.58</v>
      </c>
      <c r="R1644" s="57" t="e">
        <f>IF(EnergyDemand__2_18[[#This Row],[Holiday]]="Y",EnergyDemand__2_18[[#This Row],[Demand]],NA())</f>
        <v>#N/A</v>
      </c>
      <c r="S1644" s="57">
        <f>IF(AND( EnergyDemand__2_18[[#This Row],[Holiday]]="N", EnergyDemand__2_18[[#This Row],[Day ]] &lt;&gt; "Saturday", EnergyDemand__2_18[[#This Row],[Day ]] &lt;&gt; "Sunday"),EnergyDemand__2_18[[#This Row],[Demand]],NA())</f>
        <v>130565.58</v>
      </c>
    </row>
    <row r="1645" spans="1:19" x14ac:dyDescent="0.3">
      <c r="A1645" s="3">
        <v>43648</v>
      </c>
      <c r="B1645" s="3" t="str">
        <f t="shared" si="25"/>
        <v>Q3-2019</v>
      </c>
      <c r="C1645" t="s">
        <v>15</v>
      </c>
      <c r="D1645">
        <v>27</v>
      </c>
      <c r="E1645" t="s">
        <v>8</v>
      </c>
      <c r="F1645">
        <v>2019</v>
      </c>
      <c r="G1645">
        <v>8.6</v>
      </c>
      <c r="H1645">
        <v>15.9</v>
      </c>
      <c r="I1645">
        <v>6.6</v>
      </c>
      <c r="J1645">
        <v>0</v>
      </c>
      <c r="K1645" t="s">
        <v>21</v>
      </c>
      <c r="L1645" t="s">
        <v>21</v>
      </c>
      <c r="M1645" s="2">
        <v>135866.75</v>
      </c>
      <c r="N1645" s="4">
        <v>93.110674299999999</v>
      </c>
      <c r="O1645" s="5">
        <f>EnergyDemand__2_18[[#This Row],[Demand]]*EnergyDemand__2_18[[#This Row],[RRP AUD$]]</f>
        <v>12650644.707449526</v>
      </c>
      <c r="P1645" s="57" t="e">
        <f>IF(EnergyDemand__2_18[[#This Row],[School Day]]="Y",EnergyDemand__2_18[[#This Row],[Demand]],NA())</f>
        <v>#N/A</v>
      </c>
      <c r="Q1645" s="57">
        <f>IF(EnergyDemand__2_18[[#This Row],[School Day]]="N",EnergyDemand__2_18[[#This Row],[Demand]],NA())</f>
        <v>135866.75</v>
      </c>
      <c r="R1645" s="57" t="e">
        <f>IF(EnergyDemand__2_18[[#This Row],[Holiday]]="Y",EnergyDemand__2_18[[#This Row],[Demand]],NA())</f>
        <v>#N/A</v>
      </c>
      <c r="S1645" s="57">
        <f>IF(AND( EnergyDemand__2_18[[#This Row],[Holiday]]="N", EnergyDemand__2_18[[#This Row],[Day ]] &lt;&gt; "Saturday", EnergyDemand__2_18[[#This Row],[Day ]] &lt;&gt; "Sunday"),EnergyDemand__2_18[[#This Row],[Demand]],NA())</f>
        <v>135866.75</v>
      </c>
    </row>
    <row r="1646" spans="1:19" x14ac:dyDescent="0.3">
      <c r="A1646" s="3">
        <v>43649</v>
      </c>
      <c r="B1646" s="3" t="str">
        <f t="shared" si="25"/>
        <v>Q3-2019</v>
      </c>
      <c r="C1646" t="s">
        <v>15</v>
      </c>
      <c r="D1646">
        <v>27</v>
      </c>
      <c r="E1646" t="s">
        <v>9</v>
      </c>
      <c r="F1646">
        <v>2019</v>
      </c>
      <c r="G1646">
        <v>8.1999999999999993</v>
      </c>
      <c r="H1646">
        <v>13.7</v>
      </c>
      <c r="I1646">
        <v>7.5</v>
      </c>
      <c r="J1646">
        <v>0</v>
      </c>
      <c r="K1646" t="s">
        <v>21</v>
      </c>
      <c r="L1646" t="s">
        <v>21</v>
      </c>
      <c r="M1646" s="2">
        <v>137327.70000000001</v>
      </c>
      <c r="N1646" s="4">
        <v>97.287999810000002</v>
      </c>
      <c r="O1646" s="5">
        <f>EnergyDemand__2_18[[#This Row],[Demand]]*EnergyDemand__2_18[[#This Row],[RRP AUD$]]</f>
        <v>13360337.251507739</v>
      </c>
      <c r="P1646" s="57" t="e">
        <f>IF(EnergyDemand__2_18[[#This Row],[School Day]]="Y",EnergyDemand__2_18[[#This Row],[Demand]],NA())</f>
        <v>#N/A</v>
      </c>
      <c r="Q1646" s="57">
        <f>IF(EnergyDemand__2_18[[#This Row],[School Day]]="N",EnergyDemand__2_18[[#This Row],[Demand]],NA())</f>
        <v>137327.70000000001</v>
      </c>
      <c r="R1646" s="57" t="e">
        <f>IF(EnergyDemand__2_18[[#This Row],[Holiday]]="Y",EnergyDemand__2_18[[#This Row],[Demand]],NA())</f>
        <v>#N/A</v>
      </c>
      <c r="S1646" s="57">
        <f>IF(AND( EnergyDemand__2_18[[#This Row],[Holiday]]="N", EnergyDemand__2_18[[#This Row],[Day ]] &lt;&gt; "Saturday", EnergyDemand__2_18[[#This Row],[Day ]] &lt;&gt; "Sunday"),EnergyDemand__2_18[[#This Row],[Demand]],NA())</f>
        <v>137327.70000000001</v>
      </c>
    </row>
    <row r="1647" spans="1:19" x14ac:dyDescent="0.3">
      <c r="A1647" s="3">
        <v>43650</v>
      </c>
      <c r="B1647" s="3" t="str">
        <f t="shared" si="25"/>
        <v>Q3-2019</v>
      </c>
      <c r="C1647" t="s">
        <v>15</v>
      </c>
      <c r="D1647">
        <v>27</v>
      </c>
      <c r="E1647" t="s">
        <v>3</v>
      </c>
      <c r="F1647">
        <v>2019</v>
      </c>
      <c r="G1647">
        <v>5.3</v>
      </c>
      <c r="H1647">
        <v>13.5</v>
      </c>
      <c r="I1647">
        <v>6.9</v>
      </c>
      <c r="J1647">
        <v>0</v>
      </c>
      <c r="K1647" t="s">
        <v>21</v>
      </c>
      <c r="L1647" t="s">
        <v>21</v>
      </c>
      <c r="M1647" s="2">
        <v>135182.72500000001</v>
      </c>
      <c r="N1647" s="4">
        <v>85.901782639999993</v>
      </c>
      <c r="O1647" s="5">
        <f>EnergyDemand__2_18[[#This Row],[Demand]]*EnergyDemand__2_18[[#This Row],[RRP AUD$]]</f>
        <v>11612437.059632894</v>
      </c>
      <c r="P1647" s="57" t="e">
        <f>IF(EnergyDemand__2_18[[#This Row],[School Day]]="Y",EnergyDemand__2_18[[#This Row],[Demand]],NA())</f>
        <v>#N/A</v>
      </c>
      <c r="Q1647" s="57">
        <f>IF(EnergyDemand__2_18[[#This Row],[School Day]]="N",EnergyDemand__2_18[[#This Row],[Demand]],NA())</f>
        <v>135182.72500000001</v>
      </c>
      <c r="R1647" s="57" t="e">
        <f>IF(EnergyDemand__2_18[[#This Row],[Holiday]]="Y",EnergyDemand__2_18[[#This Row],[Demand]],NA())</f>
        <v>#N/A</v>
      </c>
      <c r="S1647" s="57">
        <f>IF(AND( EnergyDemand__2_18[[#This Row],[Holiday]]="N", EnergyDemand__2_18[[#This Row],[Day ]] &lt;&gt; "Saturday", EnergyDemand__2_18[[#This Row],[Day ]] &lt;&gt; "Sunday"),EnergyDemand__2_18[[#This Row],[Demand]],NA())</f>
        <v>135182.72500000001</v>
      </c>
    </row>
    <row r="1648" spans="1:19" x14ac:dyDescent="0.3">
      <c r="A1648" s="3">
        <v>43651</v>
      </c>
      <c r="B1648" s="3" t="str">
        <f t="shared" si="25"/>
        <v>Q3-2019</v>
      </c>
      <c r="C1648" t="s">
        <v>15</v>
      </c>
      <c r="D1648">
        <v>27</v>
      </c>
      <c r="E1648" t="s">
        <v>4</v>
      </c>
      <c r="F1648">
        <v>2019</v>
      </c>
      <c r="G1648">
        <v>3.5</v>
      </c>
      <c r="H1648">
        <v>19.100000000000001</v>
      </c>
      <c r="I1648">
        <v>9</v>
      </c>
      <c r="J1648">
        <v>0</v>
      </c>
      <c r="K1648" t="s">
        <v>21</v>
      </c>
      <c r="L1648" t="s">
        <v>21</v>
      </c>
      <c r="M1648" s="2">
        <v>132774.29500000001</v>
      </c>
      <c r="N1648" s="4">
        <v>78.719066029999993</v>
      </c>
      <c r="O1648" s="5">
        <f>EnergyDemand__2_18[[#This Row],[Demand]]*EnergyDemand__2_18[[#This Row],[RRP AUD$]]</f>
        <v>10451868.495191699</v>
      </c>
      <c r="P1648" s="57" t="e">
        <f>IF(EnergyDemand__2_18[[#This Row],[School Day]]="Y",EnergyDemand__2_18[[#This Row],[Demand]],NA())</f>
        <v>#N/A</v>
      </c>
      <c r="Q1648" s="57">
        <f>IF(EnergyDemand__2_18[[#This Row],[School Day]]="N",EnergyDemand__2_18[[#This Row],[Demand]],NA())</f>
        <v>132774.29500000001</v>
      </c>
      <c r="R1648" s="57" t="e">
        <f>IF(EnergyDemand__2_18[[#This Row],[Holiday]]="Y",EnergyDemand__2_18[[#This Row],[Demand]],NA())</f>
        <v>#N/A</v>
      </c>
      <c r="S1648" s="57">
        <f>IF(AND( EnergyDemand__2_18[[#This Row],[Holiday]]="N", EnergyDemand__2_18[[#This Row],[Day ]] &lt;&gt; "Saturday", EnergyDemand__2_18[[#This Row],[Day ]] &lt;&gt; "Sunday"),EnergyDemand__2_18[[#This Row],[Demand]],NA())</f>
        <v>132774.29500000001</v>
      </c>
    </row>
    <row r="1649" spans="1:19" x14ac:dyDescent="0.3">
      <c r="A1649" s="3">
        <v>43652</v>
      </c>
      <c r="B1649" s="3" t="str">
        <f t="shared" si="25"/>
        <v>Q3-2019</v>
      </c>
      <c r="C1649" t="s">
        <v>15</v>
      </c>
      <c r="D1649">
        <v>27</v>
      </c>
      <c r="E1649" t="s">
        <v>5</v>
      </c>
      <c r="F1649">
        <v>2019</v>
      </c>
      <c r="G1649">
        <v>6</v>
      </c>
      <c r="H1649">
        <v>19.399999999999999</v>
      </c>
      <c r="I1649">
        <v>9.3000000000000007</v>
      </c>
      <c r="J1649">
        <v>0</v>
      </c>
      <c r="K1649" t="s">
        <v>21</v>
      </c>
      <c r="L1649" t="s">
        <v>21</v>
      </c>
      <c r="M1649" s="2">
        <v>114660.9</v>
      </c>
      <c r="N1649" s="4">
        <v>64.992904050000007</v>
      </c>
      <c r="O1649" s="5">
        <f>EnergyDemand__2_18[[#This Row],[Demand]]*EnergyDemand__2_18[[#This Row],[RRP AUD$]]</f>
        <v>7452144.8719866453</v>
      </c>
      <c r="P1649" s="57" t="e">
        <f>IF(EnergyDemand__2_18[[#This Row],[School Day]]="Y",EnergyDemand__2_18[[#This Row],[Demand]],NA())</f>
        <v>#N/A</v>
      </c>
      <c r="Q1649" s="57">
        <f>IF(EnergyDemand__2_18[[#This Row],[School Day]]="N",EnergyDemand__2_18[[#This Row],[Demand]],NA())</f>
        <v>114660.9</v>
      </c>
      <c r="R1649" s="57" t="e">
        <f>IF(EnergyDemand__2_18[[#This Row],[Holiday]]="Y",EnergyDemand__2_18[[#This Row],[Demand]],NA())</f>
        <v>#N/A</v>
      </c>
      <c r="S16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50" spans="1:19" x14ac:dyDescent="0.3">
      <c r="A1650" s="3">
        <v>43653</v>
      </c>
      <c r="B1650" s="3" t="str">
        <f t="shared" si="25"/>
        <v>Q3-2019</v>
      </c>
      <c r="C1650" t="s">
        <v>15</v>
      </c>
      <c r="D1650">
        <v>27</v>
      </c>
      <c r="E1650" t="s">
        <v>6</v>
      </c>
      <c r="F1650">
        <v>2019</v>
      </c>
      <c r="G1650">
        <v>9</v>
      </c>
      <c r="H1650">
        <v>18.2</v>
      </c>
      <c r="I1650">
        <v>6.1</v>
      </c>
      <c r="J1650">
        <v>0.2</v>
      </c>
      <c r="K1650" t="s">
        <v>21</v>
      </c>
      <c r="L1650" t="s">
        <v>21</v>
      </c>
      <c r="M1650" s="2">
        <v>114469.88</v>
      </c>
      <c r="N1650" s="4">
        <v>87.747186549999995</v>
      </c>
      <c r="O1650" s="5">
        <f>EnergyDemand__2_18[[#This Row],[Demand]]*EnergyDemand__2_18[[#This Row],[RRP AUD$]]</f>
        <v>10044409.914716113</v>
      </c>
      <c r="P1650" s="57" t="e">
        <f>IF(EnergyDemand__2_18[[#This Row],[School Day]]="Y",EnergyDemand__2_18[[#This Row],[Demand]],NA())</f>
        <v>#N/A</v>
      </c>
      <c r="Q1650" s="57">
        <f>IF(EnergyDemand__2_18[[#This Row],[School Day]]="N",EnergyDemand__2_18[[#This Row],[Demand]],NA())</f>
        <v>114469.88</v>
      </c>
      <c r="R1650" s="57" t="e">
        <f>IF(EnergyDemand__2_18[[#This Row],[Holiday]]="Y",EnergyDemand__2_18[[#This Row],[Demand]],NA())</f>
        <v>#N/A</v>
      </c>
      <c r="S16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51" spans="1:19" x14ac:dyDescent="0.3">
      <c r="A1651" s="3">
        <v>43654</v>
      </c>
      <c r="B1651" s="3" t="str">
        <f t="shared" si="25"/>
        <v>Q3-2019</v>
      </c>
      <c r="C1651" t="s">
        <v>15</v>
      </c>
      <c r="D1651">
        <v>28</v>
      </c>
      <c r="E1651" t="s">
        <v>7</v>
      </c>
      <c r="F1651">
        <v>2019</v>
      </c>
      <c r="G1651">
        <v>11</v>
      </c>
      <c r="H1651">
        <v>16</v>
      </c>
      <c r="I1651">
        <v>8.1999999999999993</v>
      </c>
      <c r="J1651">
        <v>5.2</v>
      </c>
      <c r="K1651" t="s">
        <v>21</v>
      </c>
      <c r="L1651" t="s">
        <v>21</v>
      </c>
      <c r="M1651" s="2">
        <v>127307.26</v>
      </c>
      <c r="N1651" s="4">
        <v>101.94417129999999</v>
      </c>
      <c r="O1651" s="5">
        <f>EnergyDemand__2_18[[#This Row],[Demand]]*EnergyDemand__2_18[[#This Row],[RRP AUD$]]</f>
        <v>12978233.121173637</v>
      </c>
      <c r="P1651" s="57" t="e">
        <f>IF(EnergyDemand__2_18[[#This Row],[School Day]]="Y",EnergyDemand__2_18[[#This Row],[Demand]],NA())</f>
        <v>#N/A</v>
      </c>
      <c r="Q1651" s="57">
        <f>IF(EnergyDemand__2_18[[#This Row],[School Day]]="N",EnergyDemand__2_18[[#This Row],[Demand]],NA())</f>
        <v>127307.26</v>
      </c>
      <c r="R1651" s="57" t="e">
        <f>IF(EnergyDemand__2_18[[#This Row],[Holiday]]="Y",EnergyDemand__2_18[[#This Row],[Demand]],NA())</f>
        <v>#N/A</v>
      </c>
      <c r="S1651" s="57">
        <f>IF(AND( EnergyDemand__2_18[[#This Row],[Holiday]]="N", EnergyDemand__2_18[[#This Row],[Day ]] &lt;&gt; "Saturday", EnergyDemand__2_18[[#This Row],[Day ]] &lt;&gt; "Sunday"),EnergyDemand__2_18[[#This Row],[Demand]],NA())</f>
        <v>127307.26</v>
      </c>
    </row>
    <row r="1652" spans="1:19" x14ac:dyDescent="0.3">
      <c r="A1652" s="3">
        <v>43655</v>
      </c>
      <c r="B1652" s="3" t="str">
        <f t="shared" si="25"/>
        <v>Q3-2019</v>
      </c>
      <c r="C1652" t="s">
        <v>15</v>
      </c>
      <c r="D1652">
        <v>28</v>
      </c>
      <c r="E1652" t="s">
        <v>8</v>
      </c>
      <c r="F1652">
        <v>2019</v>
      </c>
      <c r="G1652">
        <v>6.8</v>
      </c>
      <c r="H1652">
        <v>15</v>
      </c>
      <c r="I1652">
        <v>7.2</v>
      </c>
      <c r="J1652">
        <v>0.2</v>
      </c>
      <c r="K1652" t="s">
        <v>21</v>
      </c>
      <c r="L1652" t="s">
        <v>21</v>
      </c>
      <c r="M1652" s="2">
        <v>133803.98499999999</v>
      </c>
      <c r="N1652" s="4">
        <v>125.0990315</v>
      </c>
      <c r="O1652" s="5">
        <f>EnergyDemand__2_18[[#This Row],[Demand]]*EnergyDemand__2_18[[#This Row],[RRP AUD$]]</f>
        <v>16738748.934340525</v>
      </c>
      <c r="P1652" s="57" t="e">
        <f>IF(EnergyDemand__2_18[[#This Row],[School Day]]="Y",EnergyDemand__2_18[[#This Row],[Demand]],NA())</f>
        <v>#N/A</v>
      </c>
      <c r="Q1652" s="57">
        <f>IF(EnergyDemand__2_18[[#This Row],[School Day]]="N",EnergyDemand__2_18[[#This Row],[Demand]],NA())</f>
        <v>133803.98499999999</v>
      </c>
      <c r="R1652" s="57" t="e">
        <f>IF(EnergyDemand__2_18[[#This Row],[Holiday]]="Y",EnergyDemand__2_18[[#This Row],[Demand]],NA())</f>
        <v>#N/A</v>
      </c>
      <c r="S1652" s="57">
        <f>IF(AND( EnergyDemand__2_18[[#This Row],[Holiday]]="N", EnergyDemand__2_18[[#This Row],[Day ]] &lt;&gt; "Saturday", EnergyDemand__2_18[[#This Row],[Day ]] &lt;&gt; "Sunday"),EnergyDemand__2_18[[#This Row],[Demand]],NA())</f>
        <v>133803.98499999999</v>
      </c>
    </row>
    <row r="1653" spans="1:19" x14ac:dyDescent="0.3">
      <c r="A1653" s="3">
        <v>43656</v>
      </c>
      <c r="B1653" s="3" t="str">
        <f t="shared" si="25"/>
        <v>Q3-2019</v>
      </c>
      <c r="C1653" t="s">
        <v>15</v>
      </c>
      <c r="D1653">
        <v>28</v>
      </c>
      <c r="E1653" t="s">
        <v>9</v>
      </c>
      <c r="F1653">
        <v>2019</v>
      </c>
      <c r="G1653">
        <v>9.5</v>
      </c>
      <c r="H1653">
        <v>15.4</v>
      </c>
      <c r="I1653">
        <v>6.7</v>
      </c>
      <c r="J1653">
        <v>0.2</v>
      </c>
      <c r="K1653" t="s">
        <v>21</v>
      </c>
      <c r="L1653" t="s">
        <v>21</v>
      </c>
      <c r="M1653" s="2">
        <v>127092.715</v>
      </c>
      <c r="N1653" s="4">
        <v>84.780694909999994</v>
      </c>
      <c r="O1653" s="5">
        <f>EnergyDemand__2_18[[#This Row],[Demand]]*EnergyDemand__2_18[[#This Row],[RRP AUD$]]</f>
        <v>10775008.69569858</v>
      </c>
      <c r="P1653" s="57" t="e">
        <f>IF(EnergyDemand__2_18[[#This Row],[School Day]]="Y",EnergyDemand__2_18[[#This Row],[Demand]],NA())</f>
        <v>#N/A</v>
      </c>
      <c r="Q1653" s="57">
        <f>IF(EnergyDemand__2_18[[#This Row],[School Day]]="N",EnergyDemand__2_18[[#This Row],[Demand]],NA())</f>
        <v>127092.715</v>
      </c>
      <c r="R1653" s="57" t="e">
        <f>IF(EnergyDemand__2_18[[#This Row],[Holiday]]="Y",EnergyDemand__2_18[[#This Row],[Demand]],NA())</f>
        <v>#N/A</v>
      </c>
      <c r="S1653" s="57">
        <f>IF(AND( EnergyDemand__2_18[[#This Row],[Holiday]]="N", EnergyDemand__2_18[[#This Row],[Day ]] &lt;&gt; "Saturday", EnergyDemand__2_18[[#This Row],[Day ]] &lt;&gt; "Sunday"),EnergyDemand__2_18[[#This Row],[Demand]],NA())</f>
        <v>127092.715</v>
      </c>
    </row>
    <row r="1654" spans="1:19" x14ac:dyDescent="0.3">
      <c r="A1654" s="3">
        <v>43657</v>
      </c>
      <c r="B1654" s="3" t="str">
        <f t="shared" si="25"/>
        <v>Q3-2019</v>
      </c>
      <c r="C1654" t="s">
        <v>15</v>
      </c>
      <c r="D1654">
        <v>28</v>
      </c>
      <c r="E1654" t="s">
        <v>3</v>
      </c>
      <c r="F1654">
        <v>2019</v>
      </c>
      <c r="G1654">
        <v>7.8</v>
      </c>
      <c r="H1654">
        <v>14.3</v>
      </c>
      <c r="I1654">
        <v>4.5999999999999996</v>
      </c>
      <c r="J1654">
        <v>6.4</v>
      </c>
      <c r="K1654" t="s">
        <v>21</v>
      </c>
      <c r="L1654" t="s">
        <v>21</v>
      </c>
      <c r="M1654" s="2">
        <v>133131.51999999999</v>
      </c>
      <c r="N1654" s="4">
        <v>89.217705280000004</v>
      </c>
      <c r="O1654" s="5">
        <f>EnergyDemand__2_18[[#This Row],[Demand]]*EnergyDemand__2_18[[#This Row],[RRP AUD$]]</f>
        <v>11877688.714838425</v>
      </c>
      <c r="P1654" s="57" t="e">
        <f>IF(EnergyDemand__2_18[[#This Row],[School Day]]="Y",EnergyDemand__2_18[[#This Row],[Demand]],NA())</f>
        <v>#N/A</v>
      </c>
      <c r="Q1654" s="57">
        <f>IF(EnergyDemand__2_18[[#This Row],[School Day]]="N",EnergyDemand__2_18[[#This Row],[Demand]],NA())</f>
        <v>133131.51999999999</v>
      </c>
      <c r="R1654" s="57" t="e">
        <f>IF(EnergyDemand__2_18[[#This Row],[Holiday]]="Y",EnergyDemand__2_18[[#This Row],[Demand]],NA())</f>
        <v>#N/A</v>
      </c>
      <c r="S1654" s="57">
        <f>IF(AND( EnergyDemand__2_18[[#This Row],[Holiday]]="N", EnergyDemand__2_18[[#This Row],[Day ]] &lt;&gt; "Saturday", EnergyDemand__2_18[[#This Row],[Day ]] &lt;&gt; "Sunday"),EnergyDemand__2_18[[#This Row],[Demand]],NA())</f>
        <v>133131.51999999999</v>
      </c>
    </row>
    <row r="1655" spans="1:19" x14ac:dyDescent="0.3">
      <c r="A1655" s="3">
        <v>43658</v>
      </c>
      <c r="B1655" s="3" t="str">
        <f t="shared" si="25"/>
        <v>Q3-2019</v>
      </c>
      <c r="C1655" t="s">
        <v>15</v>
      </c>
      <c r="D1655">
        <v>28</v>
      </c>
      <c r="E1655" t="s">
        <v>4</v>
      </c>
      <c r="F1655">
        <v>2019</v>
      </c>
      <c r="G1655">
        <v>10.1</v>
      </c>
      <c r="H1655">
        <v>15.7</v>
      </c>
      <c r="I1655">
        <v>6.2</v>
      </c>
      <c r="J1655">
        <v>2.4</v>
      </c>
      <c r="K1655" t="s">
        <v>21</v>
      </c>
      <c r="L1655" t="s">
        <v>21</v>
      </c>
      <c r="M1655" s="2">
        <v>128384.14</v>
      </c>
      <c r="N1655" s="4">
        <v>90.969699500000004</v>
      </c>
      <c r="O1655" s="5">
        <f>EnergyDemand__2_18[[#This Row],[Demand]]*EnergyDemand__2_18[[#This Row],[RRP AUD$]]</f>
        <v>11679066.63636593</v>
      </c>
      <c r="P1655" s="57" t="e">
        <f>IF(EnergyDemand__2_18[[#This Row],[School Day]]="Y",EnergyDemand__2_18[[#This Row],[Demand]],NA())</f>
        <v>#N/A</v>
      </c>
      <c r="Q1655" s="57">
        <f>IF(EnergyDemand__2_18[[#This Row],[School Day]]="N",EnergyDemand__2_18[[#This Row],[Demand]],NA())</f>
        <v>128384.14</v>
      </c>
      <c r="R1655" s="57" t="e">
        <f>IF(EnergyDemand__2_18[[#This Row],[Holiday]]="Y",EnergyDemand__2_18[[#This Row],[Demand]],NA())</f>
        <v>#N/A</v>
      </c>
      <c r="S1655" s="57">
        <f>IF(AND( EnergyDemand__2_18[[#This Row],[Holiday]]="N", EnergyDemand__2_18[[#This Row],[Day ]] &lt;&gt; "Saturday", EnergyDemand__2_18[[#This Row],[Day ]] &lt;&gt; "Sunday"),EnergyDemand__2_18[[#This Row],[Demand]],NA())</f>
        <v>128384.14</v>
      </c>
    </row>
    <row r="1656" spans="1:19" x14ac:dyDescent="0.3">
      <c r="A1656" s="3">
        <v>43659</v>
      </c>
      <c r="B1656" s="3" t="str">
        <f t="shared" si="25"/>
        <v>Q3-2019</v>
      </c>
      <c r="C1656" t="s">
        <v>15</v>
      </c>
      <c r="D1656">
        <v>28</v>
      </c>
      <c r="E1656" t="s">
        <v>5</v>
      </c>
      <c r="F1656">
        <v>2019</v>
      </c>
      <c r="G1656">
        <v>7</v>
      </c>
      <c r="H1656">
        <v>12</v>
      </c>
      <c r="I1656">
        <v>8.3000000000000007</v>
      </c>
      <c r="J1656">
        <v>4.4000000000000004</v>
      </c>
      <c r="K1656" t="s">
        <v>21</v>
      </c>
      <c r="L1656" t="s">
        <v>21</v>
      </c>
      <c r="M1656" s="2">
        <v>123954.31</v>
      </c>
      <c r="N1656" s="4">
        <v>82.190068789999998</v>
      </c>
      <c r="O1656" s="5">
        <f>EnergyDemand__2_18[[#This Row],[Demand]]*EnergyDemand__2_18[[#This Row],[RRP AUD$]]</f>
        <v>10187813.265716985</v>
      </c>
      <c r="P1656" s="57" t="e">
        <f>IF(EnergyDemand__2_18[[#This Row],[School Day]]="Y",EnergyDemand__2_18[[#This Row],[Demand]],NA())</f>
        <v>#N/A</v>
      </c>
      <c r="Q1656" s="57">
        <f>IF(EnergyDemand__2_18[[#This Row],[School Day]]="N",EnergyDemand__2_18[[#This Row],[Demand]],NA())</f>
        <v>123954.31</v>
      </c>
      <c r="R1656" s="57" t="e">
        <f>IF(EnergyDemand__2_18[[#This Row],[Holiday]]="Y",EnergyDemand__2_18[[#This Row],[Demand]],NA())</f>
        <v>#N/A</v>
      </c>
      <c r="S16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57" spans="1:19" x14ac:dyDescent="0.3">
      <c r="A1657" s="3">
        <v>43660</v>
      </c>
      <c r="B1657" s="3" t="str">
        <f t="shared" si="25"/>
        <v>Q3-2019</v>
      </c>
      <c r="C1657" t="s">
        <v>15</v>
      </c>
      <c r="D1657">
        <v>28</v>
      </c>
      <c r="E1657" t="s">
        <v>6</v>
      </c>
      <c r="F1657">
        <v>2019</v>
      </c>
      <c r="G1657">
        <v>7.1</v>
      </c>
      <c r="H1657">
        <v>13.1</v>
      </c>
      <c r="I1657">
        <v>3.8</v>
      </c>
      <c r="J1657">
        <v>0.8</v>
      </c>
      <c r="K1657" t="s">
        <v>21</v>
      </c>
      <c r="L1657" t="s">
        <v>21</v>
      </c>
      <c r="M1657" s="2">
        <v>123740.265</v>
      </c>
      <c r="N1657" s="4">
        <v>81.784996430000007</v>
      </c>
      <c r="O1657" s="5">
        <f>EnergyDemand__2_18[[#This Row],[Demand]]*EnergyDemand__2_18[[#This Row],[RRP AUD$]]</f>
        <v>10120097.131272255</v>
      </c>
      <c r="P1657" s="57" t="e">
        <f>IF(EnergyDemand__2_18[[#This Row],[School Day]]="Y",EnergyDemand__2_18[[#This Row],[Demand]],NA())</f>
        <v>#N/A</v>
      </c>
      <c r="Q1657" s="57">
        <f>IF(EnergyDemand__2_18[[#This Row],[School Day]]="N",EnergyDemand__2_18[[#This Row],[Demand]],NA())</f>
        <v>123740.265</v>
      </c>
      <c r="R1657" s="57" t="e">
        <f>IF(EnergyDemand__2_18[[#This Row],[Holiday]]="Y",EnergyDemand__2_18[[#This Row],[Demand]],NA())</f>
        <v>#N/A</v>
      </c>
      <c r="S16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58" spans="1:19" x14ac:dyDescent="0.3">
      <c r="A1658" s="3">
        <v>43661</v>
      </c>
      <c r="B1658" s="3" t="str">
        <f t="shared" si="25"/>
        <v>Q3-2019</v>
      </c>
      <c r="C1658" t="s">
        <v>15</v>
      </c>
      <c r="D1658">
        <v>29</v>
      </c>
      <c r="E1658" t="s">
        <v>7</v>
      </c>
      <c r="F1658">
        <v>2019</v>
      </c>
      <c r="G1658">
        <v>8.9</v>
      </c>
      <c r="H1658">
        <v>14.3</v>
      </c>
      <c r="I1658">
        <v>7.6</v>
      </c>
      <c r="J1658">
        <v>4.4000000000000004</v>
      </c>
      <c r="K1658" t="s">
        <v>21</v>
      </c>
      <c r="L1658" t="s">
        <v>21</v>
      </c>
      <c r="M1658" s="2">
        <v>131739.20000000001</v>
      </c>
      <c r="N1658" s="4">
        <v>92.269993139999997</v>
      </c>
      <c r="O1658" s="5">
        <f>EnergyDemand__2_18[[#This Row],[Demand]]*EnergyDemand__2_18[[#This Row],[RRP AUD$]]</f>
        <v>12155575.080269089</v>
      </c>
      <c r="P1658" s="57" t="e">
        <f>IF(EnergyDemand__2_18[[#This Row],[School Day]]="Y",EnergyDemand__2_18[[#This Row],[Demand]],NA())</f>
        <v>#N/A</v>
      </c>
      <c r="Q1658" s="57">
        <f>IF(EnergyDemand__2_18[[#This Row],[School Day]]="N",EnergyDemand__2_18[[#This Row],[Demand]],NA())</f>
        <v>131739.20000000001</v>
      </c>
      <c r="R1658" s="57" t="e">
        <f>IF(EnergyDemand__2_18[[#This Row],[Holiday]]="Y",EnergyDemand__2_18[[#This Row],[Demand]],NA())</f>
        <v>#N/A</v>
      </c>
      <c r="S1658" s="57">
        <f>IF(AND( EnergyDemand__2_18[[#This Row],[Holiday]]="N", EnergyDemand__2_18[[#This Row],[Day ]] &lt;&gt; "Saturday", EnergyDemand__2_18[[#This Row],[Day ]] &lt;&gt; "Sunday"),EnergyDemand__2_18[[#This Row],[Demand]],NA())</f>
        <v>131739.20000000001</v>
      </c>
    </row>
    <row r="1659" spans="1:19" x14ac:dyDescent="0.3">
      <c r="A1659" s="3">
        <v>43662</v>
      </c>
      <c r="B1659" s="3" t="str">
        <f t="shared" si="25"/>
        <v>Q3-2019</v>
      </c>
      <c r="C1659" t="s">
        <v>15</v>
      </c>
      <c r="D1659">
        <v>29</v>
      </c>
      <c r="E1659" t="s">
        <v>8</v>
      </c>
      <c r="F1659">
        <v>2019</v>
      </c>
      <c r="G1659">
        <v>9.9</v>
      </c>
      <c r="H1659">
        <v>13.9</v>
      </c>
      <c r="I1659">
        <v>6.4</v>
      </c>
      <c r="J1659">
        <v>1.8</v>
      </c>
      <c r="K1659" t="s">
        <v>22</v>
      </c>
      <c r="L1659" t="s">
        <v>21</v>
      </c>
      <c r="M1659" s="2">
        <v>132941.76999999999</v>
      </c>
      <c r="N1659" s="4">
        <v>114.6004499</v>
      </c>
      <c r="O1659" s="5">
        <f>EnergyDemand__2_18[[#This Row],[Demand]]*EnergyDemand__2_18[[#This Row],[RRP AUD$]]</f>
        <v>15235186.652502323</v>
      </c>
      <c r="P1659" s="57">
        <f>IF(EnergyDemand__2_18[[#This Row],[School Day]]="Y",EnergyDemand__2_18[[#This Row],[Demand]],NA())</f>
        <v>132941.76999999999</v>
      </c>
      <c r="Q1659" s="57" t="e">
        <f>IF(EnergyDemand__2_18[[#This Row],[School Day]]="N",EnergyDemand__2_18[[#This Row],[Demand]],NA())</f>
        <v>#N/A</v>
      </c>
      <c r="R1659" s="57" t="e">
        <f>IF(EnergyDemand__2_18[[#This Row],[Holiday]]="Y",EnergyDemand__2_18[[#This Row],[Demand]],NA())</f>
        <v>#N/A</v>
      </c>
      <c r="S1659" s="57">
        <f>IF(AND( EnergyDemand__2_18[[#This Row],[Holiday]]="N", EnergyDemand__2_18[[#This Row],[Day ]] &lt;&gt; "Saturday", EnergyDemand__2_18[[#This Row],[Day ]] &lt;&gt; "Sunday"),EnergyDemand__2_18[[#This Row],[Demand]],NA())</f>
        <v>132941.76999999999</v>
      </c>
    </row>
    <row r="1660" spans="1:19" x14ac:dyDescent="0.3">
      <c r="A1660" s="3">
        <v>43663</v>
      </c>
      <c r="B1660" s="3" t="str">
        <f t="shared" si="25"/>
        <v>Q3-2019</v>
      </c>
      <c r="C1660" t="s">
        <v>15</v>
      </c>
      <c r="D1660">
        <v>29</v>
      </c>
      <c r="E1660" t="s">
        <v>9</v>
      </c>
      <c r="F1660">
        <v>2019</v>
      </c>
      <c r="G1660">
        <v>9.6999999999999993</v>
      </c>
      <c r="H1660">
        <v>13.7</v>
      </c>
      <c r="I1660">
        <v>3.6</v>
      </c>
      <c r="J1660">
        <v>0</v>
      </c>
      <c r="K1660" t="s">
        <v>22</v>
      </c>
      <c r="L1660" t="s">
        <v>21</v>
      </c>
      <c r="M1660" s="2">
        <v>135339.82</v>
      </c>
      <c r="N1660" s="4">
        <v>91.545886449999998</v>
      </c>
      <c r="O1660" s="5">
        <f>EnergyDemand__2_18[[#This Row],[Demand]]*EnergyDemand__2_18[[#This Row],[RRP AUD$]]</f>
        <v>12389803.793883439</v>
      </c>
      <c r="P1660" s="57">
        <f>IF(EnergyDemand__2_18[[#This Row],[School Day]]="Y",EnergyDemand__2_18[[#This Row],[Demand]],NA())</f>
        <v>135339.82</v>
      </c>
      <c r="Q1660" s="57" t="e">
        <f>IF(EnergyDemand__2_18[[#This Row],[School Day]]="N",EnergyDemand__2_18[[#This Row],[Demand]],NA())</f>
        <v>#N/A</v>
      </c>
      <c r="R1660" s="57" t="e">
        <f>IF(EnergyDemand__2_18[[#This Row],[Holiday]]="Y",EnergyDemand__2_18[[#This Row],[Demand]],NA())</f>
        <v>#N/A</v>
      </c>
      <c r="S1660" s="57">
        <f>IF(AND( EnergyDemand__2_18[[#This Row],[Holiday]]="N", EnergyDemand__2_18[[#This Row],[Day ]] &lt;&gt; "Saturday", EnergyDemand__2_18[[#This Row],[Day ]] &lt;&gt; "Sunday"),EnergyDemand__2_18[[#This Row],[Demand]],NA())</f>
        <v>135339.82</v>
      </c>
    </row>
    <row r="1661" spans="1:19" x14ac:dyDescent="0.3">
      <c r="A1661" s="3">
        <v>43664</v>
      </c>
      <c r="B1661" s="3" t="str">
        <f t="shared" si="25"/>
        <v>Q3-2019</v>
      </c>
      <c r="C1661" t="s">
        <v>15</v>
      </c>
      <c r="D1661">
        <v>29</v>
      </c>
      <c r="E1661" t="s">
        <v>3</v>
      </c>
      <c r="F1661">
        <v>2019</v>
      </c>
      <c r="G1661">
        <v>9</v>
      </c>
      <c r="H1661">
        <v>14.3</v>
      </c>
      <c r="I1661">
        <v>7.9</v>
      </c>
      <c r="J1661">
        <v>0.4</v>
      </c>
      <c r="K1661" t="s">
        <v>22</v>
      </c>
      <c r="L1661" t="s">
        <v>21</v>
      </c>
      <c r="M1661" s="2">
        <v>134119.14000000001</v>
      </c>
      <c r="N1661" s="4">
        <v>85.918878829999997</v>
      </c>
      <c r="O1661" s="5">
        <f>EnergyDemand__2_18[[#This Row],[Demand]]*EnergyDemand__2_18[[#This Row],[RRP AUD$]]</f>
        <v>11523366.138443807</v>
      </c>
      <c r="P1661" s="57">
        <f>IF(EnergyDemand__2_18[[#This Row],[School Day]]="Y",EnergyDemand__2_18[[#This Row],[Demand]],NA())</f>
        <v>134119.14000000001</v>
      </c>
      <c r="Q1661" s="57" t="e">
        <f>IF(EnergyDemand__2_18[[#This Row],[School Day]]="N",EnergyDemand__2_18[[#This Row],[Demand]],NA())</f>
        <v>#N/A</v>
      </c>
      <c r="R1661" s="57" t="e">
        <f>IF(EnergyDemand__2_18[[#This Row],[Holiday]]="Y",EnergyDemand__2_18[[#This Row],[Demand]],NA())</f>
        <v>#N/A</v>
      </c>
      <c r="S1661" s="57">
        <f>IF(AND( EnergyDemand__2_18[[#This Row],[Holiday]]="N", EnergyDemand__2_18[[#This Row],[Day ]] &lt;&gt; "Saturday", EnergyDemand__2_18[[#This Row],[Day ]] &lt;&gt; "Sunday"),EnergyDemand__2_18[[#This Row],[Demand]],NA())</f>
        <v>134119.14000000001</v>
      </c>
    </row>
    <row r="1662" spans="1:19" x14ac:dyDescent="0.3">
      <c r="A1662" s="3">
        <v>43665</v>
      </c>
      <c r="B1662" s="3" t="str">
        <f t="shared" si="25"/>
        <v>Q3-2019</v>
      </c>
      <c r="C1662" t="s">
        <v>15</v>
      </c>
      <c r="D1662">
        <v>29</v>
      </c>
      <c r="E1662" t="s">
        <v>4</v>
      </c>
      <c r="F1662">
        <v>2019</v>
      </c>
      <c r="G1662">
        <v>7.5</v>
      </c>
      <c r="H1662">
        <v>15.7</v>
      </c>
      <c r="I1662">
        <v>9.6</v>
      </c>
      <c r="J1662">
        <v>1.6</v>
      </c>
      <c r="K1662" t="s">
        <v>22</v>
      </c>
      <c r="L1662" t="s">
        <v>21</v>
      </c>
      <c r="M1662" s="2">
        <v>132101.85999999999</v>
      </c>
      <c r="N1662" s="4">
        <v>101.5731984</v>
      </c>
      <c r="O1662" s="5">
        <f>EnergyDemand__2_18[[#This Row],[Demand]]*EnergyDemand__2_18[[#This Row],[RRP AUD$]]</f>
        <v>13418008.434789022</v>
      </c>
      <c r="P1662" s="57">
        <f>IF(EnergyDemand__2_18[[#This Row],[School Day]]="Y",EnergyDemand__2_18[[#This Row],[Demand]],NA())</f>
        <v>132101.85999999999</v>
      </c>
      <c r="Q1662" s="57" t="e">
        <f>IF(EnergyDemand__2_18[[#This Row],[School Day]]="N",EnergyDemand__2_18[[#This Row],[Demand]],NA())</f>
        <v>#N/A</v>
      </c>
      <c r="R1662" s="57" t="e">
        <f>IF(EnergyDemand__2_18[[#This Row],[Holiday]]="Y",EnergyDemand__2_18[[#This Row],[Demand]],NA())</f>
        <v>#N/A</v>
      </c>
      <c r="S1662" s="57">
        <f>IF(AND( EnergyDemand__2_18[[#This Row],[Holiday]]="N", EnergyDemand__2_18[[#This Row],[Day ]] &lt;&gt; "Saturday", EnergyDemand__2_18[[#This Row],[Day ]] &lt;&gt; "Sunday"),EnergyDemand__2_18[[#This Row],[Demand]],NA())</f>
        <v>132101.85999999999</v>
      </c>
    </row>
    <row r="1663" spans="1:19" x14ac:dyDescent="0.3">
      <c r="A1663" s="3">
        <v>43666</v>
      </c>
      <c r="B1663" s="3" t="str">
        <f t="shared" si="25"/>
        <v>Q3-2019</v>
      </c>
      <c r="C1663" t="s">
        <v>15</v>
      </c>
      <c r="D1663">
        <v>29</v>
      </c>
      <c r="E1663" t="s">
        <v>5</v>
      </c>
      <c r="F1663">
        <v>2019</v>
      </c>
      <c r="G1663">
        <v>8</v>
      </c>
      <c r="H1663">
        <v>17.100000000000001</v>
      </c>
      <c r="I1663">
        <v>10.3</v>
      </c>
      <c r="J1663">
        <v>0</v>
      </c>
      <c r="K1663" t="s">
        <v>22</v>
      </c>
      <c r="L1663" t="s">
        <v>21</v>
      </c>
      <c r="M1663" s="2">
        <v>111288.905</v>
      </c>
      <c r="N1663" s="4">
        <v>52.5253199</v>
      </c>
      <c r="O1663" s="5">
        <f>EnergyDemand__2_18[[#This Row],[Demand]]*EnergyDemand__2_18[[#This Row],[RRP AUD$]]</f>
        <v>5845485.3364457097</v>
      </c>
      <c r="P1663" s="57">
        <f>IF(EnergyDemand__2_18[[#This Row],[School Day]]="Y",EnergyDemand__2_18[[#This Row],[Demand]],NA())</f>
        <v>111288.905</v>
      </c>
      <c r="Q1663" s="57" t="e">
        <f>IF(EnergyDemand__2_18[[#This Row],[School Day]]="N",EnergyDemand__2_18[[#This Row],[Demand]],NA())</f>
        <v>#N/A</v>
      </c>
      <c r="R1663" s="57" t="e">
        <f>IF(EnergyDemand__2_18[[#This Row],[Holiday]]="Y",EnergyDemand__2_18[[#This Row],[Demand]],NA())</f>
        <v>#N/A</v>
      </c>
      <c r="S16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64" spans="1:19" x14ac:dyDescent="0.3">
      <c r="A1664" s="3">
        <v>43667</v>
      </c>
      <c r="B1664" s="3" t="str">
        <f t="shared" si="25"/>
        <v>Q3-2019</v>
      </c>
      <c r="C1664" t="s">
        <v>15</v>
      </c>
      <c r="D1664">
        <v>29</v>
      </c>
      <c r="E1664" t="s">
        <v>6</v>
      </c>
      <c r="F1664">
        <v>2019</v>
      </c>
      <c r="G1664">
        <v>11.3</v>
      </c>
      <c r="H1664">
        <v>16.600000000000001</v>
      </c>
      <c r="I1664">
        <v>8.1</v>
      </c>
      <c r="J1664">
        <v>0</v>
      </c>
      <c r="K1664" t="s">
        <v>22</v>
      </c>
      <c r="L1664" t="s">
        <v>21</v>
      </c>
      <c r="M1664" s="2">
        <v>111293.15</v>
      </c>
      <c r="N1664" s="4">
        <v>60.156590430000001</v>
      </c>
      <c r="O1664" s="5">
        <f>EnergyDemand__2_18[[#This Row],[Demand]]*EnergyDemand__2_18[[#This Row],[RRP AUD$]]</f>
        <v>6695016.4422145542</v>
      </c>
      <c r="P1664" s="57">
        <f>IF(EnergyDemand__2_18[[#This Row],[School Day]]="Y",EnergyDemand__2_18[[#This Row],[Demand]],NA())</f>
        <v>111293.15</v>
      </c>
      <c r="Q1664" s="57" t="e">
        <f>IF(EnergyDemand__2_18[[#This Row],[School Day]]="N",EnergyDemand__2_18[[#This Row],[Demand]],NA())</f>
        <v>#N/A</v>
      </c>
      <c r="R1664" s="57" t="e">
        <f>IF(EnergyDemand__2_18[[#This Row],[Holiday]]="Y",EnergyDemand__2_18[[#This Row],[Demand]],NA())</f>
        <v>#N/A</v>
      </c>
      <c r="S16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65" spans="1:19" x14ac:dyDescent="0.3">
      <c r="A1665" s="3">
        <v>43668</v>
      </c>
      <c r="B1665" s="3" t="str">
        <f t="shared" si="25"/>
        <v>Q3-2019</v>
      </c>
      <c r="C1665" t="s">
        <v>15</v>
      </c>
      <c r="D1665">
        <v>30</v>
      </c>
      <c r="E1665" t="s">
        <v>7</v>
      </c>
      <c r="F1665">
        <v>2019</v>
      </c>
      <c r="G1665">
        <v>7.9</v>
      </c>
      <c r="H1665">
        <v>15.6</v>
      </c>
      <c r="I1665">
        <v>10.6</v>
      </c>
      <c r="J1665">
        <v>0</v>
      </c>
      <c r="K1665" t="s">
        <v>22</v>
      </c>
      <c r="L1665" t="s">
        <v>21</v>
      </c>
      <c r="M1665" s="2">
        <v>123618.42</v>
      </c>
      <c r="N1665" s="4">
        <v>64.585343089999995</v>
      </c>
      <c r="O1665" s="5">
        <f>EnergyDemand__2_18[[#This Row],[Demand]]*EnergyDemand__2_18[[#This Row],[RRP AUD$]]</f>
        <v>7983938.0679437174</v>
      </c>
      <c r="P1665" s="57">
        <f>IF(EnergyDemand__2_18[[#This Row],[School Day]]="Y",EnergyDemand__2_18[[#This Row],[Demand]],NA())</f>
        <v>123618.42</v>
      </c>
      <c r="Q1665" s="57" t="e">
        <f>IF(EnergyDemand__2_18[[#This Row],[School Day]]="N",EnergyDemand__2_18[[#This Row],[Demand]],NA())</f>
        <v>#N/A</v>
      </c>
      <c r="R1665" s="57" t="e">
        <f>IF(EnergyDemand__2_18[[#This Row],[Holiday]]="Y",EnergyDemand__2_18[[#This Row],[Demand]],NA())</f>
        <v>#N/A</v>
      </c>
      <c r="S1665" s="57">
        <f>IF(AND( EnergyDemand__2_18[[#This Row],[Holiday]]="N", EnergyDemand__2_18[[#This Row],[Day ]] &lt;&gt; "Saturday", EnergyDemand__2_18[[#This Row],[Day ]] &lt;&gt; "Sunday"),EnergyDemand__2_18[[#This Row],[Demand]],NA())</f>
        <v>123618.42</v>
      </c>
    </row>
    <row r="1666" spans="1:19" x14ac:dyDescent="0.3">
      <c r="A1666" s="3">
        <v>43669</v>
      </c>
      <c r="B1666" s="3" t="str">
        <f t="shared" ref="B1666:B1729" si="26">"Q" &amp;INT((MONTH(A1666)+2)/3) &amp; "-" &amp; YEAR(A1666)</f>
        <v>Q3-2019</v>
      </c>
      <c r="C1666" t="s">
        <v>15</v>
      </c>
      <c r="D1666">
        <v>30</v>
      </c>
      <c r="E1666" t="s">
        <v>8</v>
      </c>
      <c r="F1666">
        <v>2019</v>
      </c>
      <c r="G1666">
        <v>9.9</v>
      </c>
      <c r="H1666">
        <v>15.2</v>
      </c>
      <c r="I1666">
        <v>8.1999999999999993</v>
      </c>
      <c r="J1666">
        <v>1.6</v>
      </c>
      <c r="K1666" t="s">
        <v>22</v>
      </c>
      <c r="L1666" t="s">
        <v>21</v>
      </c>
      <c r="M1666" s="2">
        <v>129008.62</v>
      </c>
      <c r="N1666" s="4">
        <v>69.864795830000006</v>
      </c>
      <c r="O1666" s="5">
        <f>EnergyDemand__2_18[[#This Row],[Demand]]*EnergyDemand__2_18[[#This Row],[RRP AUD$]]</f>
        <v>9013160.8966100551</v>
      </c>
      <c r="P1666" s="57">
        <f>IF(EnergyDemand__2_18[[#This Row],[School Day]]="Y",EnergyDemand__2_18[[#This Row],[Demand]],NA())</f>
        <v>129008.62</v>
      </c>
      <c r="Q1666" s="57" t="e">
        <f>IF(EnergyDemand__2_18[[#This Row],[School Day]]="N",EnergyDemand__2_18[[#This Row],[Demand]],NA())</f>
        <v>#N/A</v>
      </c>
      <c r="R1666" s="57" t="e">
        <f>IF(EnergyDemand__2_18[[#This Row],[Holiday]]="Y",EnergyDemand__2_18[[#This Row],[Demand]],NA())</f>
        <v>#N/A</v>
      </c>
      <c r="S1666" s="57">
        <f>IF(AND( EnergyDemand__2_18[[#This Row],[Holiday]]="N", EnergyDemand__2_18[[#This Row],[Day ]] &lt;&gt; "Saturday", EnergyDemand__2_18[[#This Row],[Day ]] &lt;&gt; "Sunday"),EnergyDemand__2_18[[#This Row],[Demand]],NA())</f>
        <v>129008.62</v>
      </c>
    </row>
    <row r="1667" spans="1:19" x14ac:dyDescent="0.3">
      <c r="A1667" s="3">
        <v>43670</v>
      </c>
      <c r="B1667" s="3" t="str">
        <f t="shared" si="26"/>
        <v>Q3-2019</v>
      </c>
      <c r="C1667" t="s">
        <v>15</v>
      </c>
      <c r="D1667">
        <v>30</v>
      </c>
      <c r="E1667" t="s">
        <v>9</v>
      </c>
      <c r="F1667">
        <v>2019</v>
      </c>
      <c r="G1667">
        <v>7</v>
      </c>
      <c r="H1667">
        <v>14.4</v>
      </c>
      <c r="I1667">
        <v>7.8</v>
      </c>
      <c r="J1667">
        <v>8</v>
      </c>
      <c r="K1667" t="s">
        <v>22</v>
      </c>
      <c r="L1667" t="s">
        <v>21</v>
      </c>
      <c r="M1667" s="2">
        <v>135782.54500000001</v>
      </c>
      <c r="N1667" s="4">
        <v>87.256299299999995</v>
      </c>
      <c r="O1667" s="5">
        <f>EnergyDemand__2_18[[#This Row],[Demand]]*EnergyDemand__2_18[[#This Row],[RRP AUD$]]</f>
        <v>11847882.38623572</v>
      </c>
      <c r="P1667" s="57">
        <f>IF(EnergyDemand__2_18[[#This Row],[School Day]]="Y",EnergyDemand__2_18[[#This Row],[Demand]],NA())</f>
        <v>135782.54500000001</v>
      </c>
      <c r="Q1667" s="57" t="e">
        <f>IF(EnergyDemand__2_18[[#This Row],[School Day]]="N",EnergyDemand__2_18[[#This Row],[Demand]],NA())</f>
        <v>#N/A</v>
      </c>
      <c r="R1667" s="57" t="e">
        <f>IF(EnergyDemand__2_18[[#This Row],[Holiday]]="Y",EnergyDemand__2_18[[#This Row],[Demand]],NA())</f>
        <v>#N/A</v>
      </c>
      <c r="S1667" s="57">
        <f>IF(AND( EnergyDemand__2_18[[#This Row],[Holiday]]="N", EnergyDemand__2_18[[#This Row],[Day ]] &lt;&gt; "Saturday", EnergyDemand__2_18[[#This Row],[Day ]] &lt;&gt; "Sunday"),EnergyDemand__2_18[[#This Row],[Demand]],NA())</f>
        <v>135782.54500000001</v>
      </c>
    </row>
    <row r="1668" spans="1:19" x14ac:dyDescent="0.3">
      <c r="A1668" s="3">
        <v>43671</v>
      </c>
      <c r="B1668" s="3" t="str">
        <f t="shared" si="26"/>
        <v>Q3-2019</v>
      </c>
      <c r="C1668" t="s">
        <v>15</v>
      </c>
      <c r="D1668">
        <v>30</v>
      </c>
      <c r="E1668" t="s">
        <v>3</v>
      </c>
      <c r="F1668">
        <v>2019</v>
      </c>
      <c r="G1668">
        <v>9.1999999999999993</v>
      </c>
      <c r="H1668">
        <v>14.8</v>
      </c>
      <c r="I1668">
        <v>5.2</v>
      </c>
      <c r="J1668">
        <v>0</v>
      </c>
      <c r="K1668" t="s">
        <v>22</v>
      </c>
      <c r="L1668" t="s">
        <v>21</v>
      </c>
      <c r="M1668" s="2">
        <v>132940.63</v>
      </c>
      <c r="N1668" s="4">
        <v>84.076210110000005</v>
      </c>
      <c r="O1668" s="5">
        <f>EnergyDemand__2_18[[#This Row],[Demand]]*EnergyDemand__2_18[[#This Row],[RRP AUD$]]</f>
        <v>11177144.34003577</v>
      </c>
      <c r="P1668" s="57">
        <f>IF(EnergyDemand__2_18[[#This Row],[School Day]]="Y",EnergyDemand__2_18[[#This Row],[Demand]],NA())</f>
        <v>132940.63</v>
      </c>
      <c r="Q1668" s="57" t="e">
        <f>IF(EnergyDemand__2_18[[#This Row],[School Day]]="N",EnergyDemand__2_18[[#This Row],[Demand]],NA())</f>
        <v>#N/A</v>
      </c>
      <c r="R1668" s="57" t="e">
        <f>IF(EnergyDemand__2_18[[#This Row],[Holiday]]="Y",EnergyDemand__2_18[[#This Row],[Demand]],NA())</f>
        <v>#N/A</v>
      </c>
      <c r="S1668" s="57">
        <f>IF(AND( EnergyDemand__2_18[[#This Row],[Holiday]]="N", EnergyDemand__2_18[[#This Row],[Day ]] &lt;&gt; "Saturday", EnergyDemand__2_18[[#This Row],[Day ]] &lt;&gt; "Sunday"),EnergyDemand__2_18[[#This Row],[Demand]],NA())</f>
        <v>132940.63</v>
      </c>
    </row>
    <row r="1669" spans="1:19" x14ac:dyDescent="0.3">
      <c r="A1669" s="3">
        <v>43672</v>
      </c>
      <c r="B1669" s="3" t="str">
        <f t="shared" si="26"/>
        <v>Q3-2019</v>
      </c>
      <c r="C1669" t="s">
        <v>15</v>
      </c>
      <c r="D1669">
        <v>30</v>
      </c>
      <c r="E1669" t="s">
        <v>4</v>
      </c>
      <c r="F1669">
        <v>2019</v>
      </c>
      <c r="G1669">
        <v>11</v>
      </c>
      <c r="H1669">
        <v>14</v>
      </c>
      <c r="I1669">
        <v>5.9</v>
      </c>
      <c r="J1669">
        <v>0</v>
      </c>
      <c r="K1669" t="s">
        <v>22</v>
      </c>
      <c r="L1669" t="s">
        <v>21</v>
      </c>
      <c r="M1669" s="2">
        <v>136493.13</v>
      </c>
      <c r="N1669" s="4">
        <v>95.233217850000003</v>
      </c>
      <c r="O1669" s="5">
        <f>EnergyDemand__2_18[[#This Row],[Demand]]*EnergyDemand__2_18[[#This Row],[RRP AUD$]]</f>
        <v>12998679.984318372</v>
      </c>
      <c r="P1669" s="57">
        <f>IF(EnergyDemand__2_18[[#This Row],[School Day]]="Y",EnergyDemand__2_18[[#This Row],[Demand]],NA())</f>
        <v>136493.13</v>
      </c>
      <c r="Q1669" s="57" t="e">
        <f>IF(EnergyDemand__2_18[[#This Row],[School Day]]="N",EnergyDemand__2_18[[#This Row],[Demand]],NA())</f>
        <v>#N/A</v>
      </c>
      <c r="R1669" s="57" t="e">
        <f>IF(EnergyDemand__2_18[[#This Row],[Holiday]]="Y",EnergyDemand__2_18[[#This Row],[Demand]],NA())</f>
        <v>#N/A</v>
      </c>
      <c r="S1669" s="57">
        <f>IF(AND( EnergyDemand__2_18[[#This Row],[Holiday]]="N", EnergyDemand__2_18[[#This Row],[Day ]] &lt;&gt; "Saturday", EnergyDemand__2_18[[#This Row],[Day ]] &lt;&gt; "Sunday"),EnergyDemand__2_18[[#This Row],[Demand]],NA())</f>
        <v>136493.13</v>
      </c>
    </row>
    <row r="1670" spans="1:19" x14ac:dyDescent="0.3">
      <c r="A1670" s="3">
        <v>43673</v>
      </c>
      <c r="B1670" s="3" t="str">
        <f t="shared" si="26"/>
        <v>Q3-2019</v>
      </c>
      <c r="C1670" t="s">
        <v>15</v>
      </c>
      <c r="D1670">
        <v>30</v>
      </c>
      <c r="E1670" t="s">
        <v>5</v>
      </c>
      <c r="F1670">
        <v>2019</v>
      </c>
      <c r="G1670">
        <v>9.8000000000000007</v>
      </c>
      <c r="H1670">
        <v>15.3</v>
      </c>
      <c r="I1670">
        <v>8.6999999999999993</v>
      </c>
      <c r="J1670">
        <v>6.8</v>
      </c>
      <c r="K1670" t="s">
        <v>22</v>
      </c>
      <c r="L1670" t="s">
        <v>21</v>
      </c>
      <c r="M1670" s="2">
        <v>121958.69</v>
      </c>
      <c r="N1670" s="4">
        <v>94.375867150000005</v>
      </c>
      <c r="O1670" s="5">
        <f>EnergyDemand__2_18[[#This Row],[Demand]]*EnergyDemand__2_18[[#This Row],[RRP AUD$]]</f>
        <v>11509957.125228034</v>
      </c>
      <c r="P1670" s="57">
        <f>IF(EnergyDemand__2_18[[#This Row],[School Day]]="Y",EnergyDemand__2_18[[#This Row],[Demand]],NA())</f>
        <v>121958.69</v>
      </c>
      <c r="Q1670" s="57" t="e">
        <f>IF(EnergyDemand__2_18[[#This Row],[School Day]]="N",EnergyDemand__2_18[[#This Row],[Demand]],NA())</f>
        <v>#N/A</v>
      </c>
      <c r="R1670" s="57" t="e">
        <f>IF(EnergyDemand__2_18[[#This Row],[Holiday]]="Y",EnergyDemand__2_18[[#This Row],[Demand]],NA())</f>
        <v>#N/A</v>
      </c>
      <c r="S16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71" spans="1:19" x14ac:dyDescent="0.3">
      <c r="A1671" s="3">
        <v>43674</v>
      </c>
      <c r="B1671" s="3" t="str">
        <f t="shared" si="26"/>
        <v>Q3-2019</v>
      </c>
      <c r="C1671" t="s">
        <v>15</v>
      </c>
      <c r="D1671">
        <v>30</v>
      </c>
      <c r="E1671" t="s">
        <v>6</v>
      </c>
      <c r="F1671">
        <v>2019</v>
      </c>
      <c r="G1671">
        <v>6.6</v>
      </c>
      <c r="H1671">
        <v>15.1</v>
      </c>
      <c r="I1671">
        <v>10.199999999999999</v>
      </c>
      <c r="J1671">
        <v>0</v>
      </c>
      <c r="K1671" t="s">
        <v>22</v>
      </c>
      <c r="L1671" t="s">
        <v>21</v>
      </c>
      <c r="M1671" s="2">
        <v>118413.13499999999</v>
      </c>
      <c r="N1671" s="4">
        <v>85.712073040000007</v>
      </c>
      <c r="O1671" s="5">
        <f>EnergyDemand__2_18[[#This Row],[Demand]]*EnergyDemand__2_18[[#This Row],[RRP AUD$]]</f>
        <v>10149435.27601538</v>
      </c>
      <c r="P1671" s="57">
        <f>IF(EnergyDemand__2_18[[#This Row],[School Day]]="Y",EnergyDemand__2_18[[#This Row],[Demand]],NA())</f>
        <v>118413.13499999999</v>
      </c>
      <c r="Q1671" s="57" t="e">
        <f>IF(EnergyDemand__2_18[[#This Row],[School Day]]="N",EnergyDemand__2_18[[#This Row],[Demand]],NA())</f>
        <v>#N/A</v>
      </c>
      <c r="R1671" s="57" t="e">
        <f>IF(EnergyDemand__2_18[[#This Row],[Holiday]]="Y",EnergyDemand__2_18[[#This Row],[Demand]],NA())</f>
        <v>#N/A</v>
      </c>
      <c r="S16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72" spans="1:19" x14ac:dyDescent="0.3">
      <c r="A1672" s="3">
        <v>43675</v>
      </c>
      <c r="B1672" s="3" t="str">
        <f t="shared" si="26"/>
        <v>Q3-2019</v>
      </c>
      <c r="C1672" t="s">
        <v>15</v>
      </c>
      <c r="D1672">
        <v>31</v>
      </c>
      <c r="E1672" t="s">
        <v>7</v>
      </c>
      <c r="F1672">
        <v>2019</v>
      </c>
      <c r="G1672">
        <v>8.9</v>
      </c>
      <c r="H1672">
        <v>14.6</v>
      </c>
      <c r="I1672">
        <v>9.9</v>
      </c>
      <c r="J1672">
        <v>0</v>
      </c>
      <c r="K1672" t="s">
        <v>22</v>
      </c>
      <c r="L1672" t="s">
        <v>21</v>
      </c>
      <c r="M1672" s="2">
        <v>133205.18</v>
      </c>
      <c r="N1672" s="4">
        <v>95.873752800000005</v>
      </c>
      <c r="O1672" s="5">
        <f>EnergyDemand__2_18[[#This Row],[Demand]]*EnergyDemand__2_18[[#This Row],[RRP AUD$]]</f>
        <v>12770880.498999504</v>
      </c>
      <c r="P1672" s="57">
        <f>IF(EnergyDemand__2_18[[#This Row],[School Day]]="Y",EnergyDemand__2_18[[#This Row],[Demand]],NA())</f>
        <v>133205.18</v>
      </c>
      <c r="Q1672" s="57" t="e">
        <f>IF(EnergyDemand__2_18[[#This Row],[School Day]]="N",EnergyDemand__2_18[[#This Row],[Demand]],NA())</f>
        <v>#N/A</v>
      </c>
      <c r="R1672" s="57" t="e">
        <f>IF(EnergyDemand__2_18[[#This Row],[Holiday]]="Y",EnergyDemand__2_18[[#This Row],[Demand]],NA())</f>
        <v>#N/A</v>
      </c>
      <c r="S1672" s="57">
        <f>IF(AND( EnergyDemand__2_18[[#This Row],[Holiday]]="N", EnergyDemand__2_18[[#This Row],[Day ]] &lt;&gt; "Saturday", EnergyDemand__2_18[[#This Row],[Day ]] &lt;&gt; "Sunday"),EnergyDemand__2_18[[#This Row],[Demand]],NA())</f>
        <v>133205.18</v>
      </c>
    </row>
    <row r="1673" spans="1:19" x14ac:dyDescent="0.3">
      <c r="A1673" s="3">
        <v>43676</v>
      </c>
      <c r="B1673" s="3" t="str">
        <f t="shared" si="26"/>
        <v>Q3-2019</v>
      </c>
      <c r="C1673" t="s">
        <v>15</v>
      </c>
      <c r="D1673">
        <v>31</v>
      </c>
      <c r="E1673" t="s">
        <v>8</v>
      </c>
      <c r="F1673">
        <v>2019</v>
      </c>
      <c r="G1673">
        <v>7.9</v>
      </c>
      <c r="H1673">
        <v>12.5</v>
      </c>
      <c r="I1673">
        <v>8.6999999999999993</v>
      </c>
      <c r="J1673">
        <v>0.8</v>
      </c>
      <c r="K1673" t="s">
        <v>22</v>
      </c>
      <c r="L1673" t="s">
        <v>21</v>
      </c>
      <c r="M1673" s="2">
        <v>138858.04500000001</v>
      </c>
      <c r="N1673" s="4">
        <v>110.4700594</v>
      </c>
      <c r="O1673" s="5">
        <f>EnergyDemand__2_18[[#This Row],[Demand]]*EnergyDemand__2_18[[#This Row],[RRP AUD$]]</f>
        <v>15339656.479317874</v>
      </c>
      <c r="P1673" s="57">
        <f>IF(EnergyDemand__2_18[[#This Row],[School Day]]="Y",EnergyDemand__2_18[[#This Row],[Demand]],NA())</f>
        <v>138858.04500000001</v>
      </c>
      <c r="Q1673" s="57" t="e">
        <f>IF(EnergyDemand__2_18[[#This Row],[School Day]]="N",EnergyDemand__2_18[[#This Row],[Demand]],NA())</f>
        <v>#N/A</v>
      </c>
      <c r="R1673" s="57" t="e">
        <f>IF(EnergyDemand__2_18[[#This Row],[Holiday]]="Y",EnergyDemand__2_18[[#This Row],[Demand]],NA())</f>
        <v>#N/A</v>
      </c>
      <c r="S1673" s="57">
        <f>IF(AND( EnergyDemand__2_18[[#This Row],[Holiday]]="N", EnergyDemand__2_18[[#This Row],[Day ]] &lt;&gt; "Saturday", EnergyDemand__2_18[[#This Row],[Day ]] &lt;&gt; "Sunday"),EnergyDemand__2_18[[#This Row],[Demand]],NA())</f>
        <v>138858.04500000001</v>
      </c>
    </row>
    <row r="1674" spans="1:19" x14ac:dyDescent="0.3">
      <c r="A1674" s="3">
        <v>43677</v>
      </c>
      <c r="B1674" s="3" t="str">
        <f t="shared" si="26"/>
        <v>Q3-2019</v>
      </c>
      <c r="C1674" t="s">
        <v>15</v>
      </c>
      <c r="D1674">
        <v>31</v>
      </c>
      <c r="E1674" t="s">
        <v>9</v>
      </c>
      <c r="F1674">
        <v>2019</v>
      </c>
      <c r="G1674">
        <v>3</v>
      </c>
      <c r="H1674">
        <v>12.5</v>
      </c>
      <c r="I1674">
        <v>11.3</v>
      </c>
      <c r="J1674">
        <v>0</v>
      </c>
      <c r="K1674" t="s">
        <v>22</v>
      </c>
      <c r="L1674" t="s">
        <v>21</v>
      </c>
      <c r="M1674" s="2">
        <v>140275.82999999999</v>
      </c>
      <c r="N1674" s="4">
        <v>153.26684940000001</v>
      </c>
      <c r="O1674" s="5">
        <f>EnergyDemand__2_18[[#This Row],[Demand]]*EnergyDemand__2_18[[#This Row],[RRP AUD$]]</f>
        <v>21499634.511070002</v>
      </c>
      <c r="P1674" s="57">
        <f>IF(EnergyDemand__2_18[[#This Row],[School Day]]="Y",EnergyDemand__2_18[[#This Row],[Demand]],NA())</f>
        <v>140275.82999999999</v>
      </c>
      <c r="Q1674" s="57" t="e">
        <f>IF(EnergyDemand__2_18[[#This Row],[School Day]]="N",EnergyDemand__2_18[[#This Row],[Demand]],NA())</f>
        <v>#N/A</v>
      </c>
      <c r="R1674" s="57" t="e">
        <f>IF(EnergyDemand__2_18[[#This Row],[Holiday]]="Y",EnergyDemand__2_18[[#This Row],[Demand]],NA())</f>
        <v>#N/A</v>
      </c>
      <c r="S1674" s="57">
        <f>IF(AND( EnergyDemand__2_18[[#This Row],[Holiday]]="N", EnergyDemand__2_18[[#This Row],[Day ]] &lt;&gt; "Saturday", EnergyDemand__2_18[[#This Row],[Day ]] &lt;&gt; "Sunday"),EnergyDemand__2_18[[#This Row],[Demand]],NA())</f>
        <v>140275.82999999999</v>
      </c>
    </row>
    <row r="1675" spans="1:19" x14ac:dyDescent="0.3">
      <c r="A1675" s="3">
        <v>43678</v>
      </c>
      <c r="B1675" s="3" t="str">
        <f t="shared" si="26"/>
        <v>Q3-2019</v>
      </c>
      <c r="C1675" t="s">
        <v>16</v>
      </c>
      <c r="D1675">
        <v>31</v>
      </c>
      <c r="E1675" t="s">
        <v>3</v>
      </c>
      <c r="F1675">
        <v>2019</v>
      </c>
      <c r="G1675">
        <v>5.8</v>
      </c>
      <c r="H1675">
        <v>13.8</v>
      </c>
      <c r="I1675">
        <v>8.6</v>
      </c>
      <c r="J1675">
        <v>0</v>
      </c>
      <c r="K1675" t="s">
        <v>22</v>
      </c>
      <c r="L1675" t="s">
        <v>21</v>
      </c>
      <c r="M1675" s="2">
        <v>137651.13500000001</v>
      </c>
      <c r="N1675" s="4">
        <v>98.967005540000002</v>
      </c>
      <c r="O1675" s="5">
        <f>EnergyDemand__2_18[[#This Row],[Demand]]*EnergyDemand__2_18[[#This Row],[RRP AUD$]]</f>
        <v>13622920.640132289</v>
      </c>
      <c r="P1675" s="57">
        <f>IF(EnergyDemand__2_18[[#This Row],[School Day]]="Y",EnergyDemand__2_18[[#This Row],[Demand]],NA())</f>
        <v>137651.13500000001</v>
      </c>
      <c r="Q1675" s="57" t="e">
        <f>IF(EnergyDemand__2_18[[#This Row],[School Day]]="N",EnergyDemand__2_18[[#This Row],[Demand]],NA())</f>
        <v>#N/A</v>
      </c>
      <c r="R1675" s="57" t="e">
        <f>IF(EnergyDemand__2_18[[#This Row],[Holiday]]="Y",EnergyDemand__2_18[[#This Row],[Demand]],NA())</f>
        <v>#N/A</v>
      </c>
      <c r="S1675" s="57">
        <f>IF(AND( EnergyDemand__2_18[[#This Row],[Holiday]]="N", EnergyDemand__2_18[[#This Row],[Day ]] &lt;&gt; "Saturday", EnergyDemand__2_18[[#This Row],[Day ]] &lt;&gt; "Sunday"),EnergyDemand__2_18[[#This Row],[Demand]],NA())</f>
        <v>137651.13500000001</v>
      </c>
    </row>
    <row r="1676" spans="1:19" x14ac:dyDescent="0.3">
      <c r="A1676" s="3">
        <v>43679</v>
      </c>
      <c r="B1676" s="3" t="str">
        <f t="shared" si="26"/>
        <v>Q3-2019</v>
      </c>
      <c r="C1676" t="s">
        <v>16</v>
      </c>
      <c r="D1676">
        <v>31</v>
      </c>
      <c r="E1676" t="s">
        <v>4</v>
      </c>
      <c r="F1676">
        <v>2019</v>
      </c>
      <c r="G1676">
        <v>9.6999999999999993</v>
      </c>
      <c r="H1676">
        <v>12.7</v>
      </c>
      <c r="I1676">
        <v>7.4</v>
      </c>
      <c r="J1676">
        <v>0.4</v>
      </c>
      <c r="K1676" t="s">
        <v>22</v>
      </c>
      <c r="L1676" t="s">
        <v>21</v>
      </c>
      <c r="M1676" s="2">
        <v>135633.89000000001</v>
      </c>
      <c r="N1676" s="4">
        <v>106.56821669999999</v>
      </c>
      <c r="O1676" s="5">
        <f>EnergyDemand__2_18[[#This Row],[Demand]]*EnergyDemand__2_18[[#This Row],[RRP AUD$]]</f>
        <v>14454261.781383963</v>
      </c>
      <c r="P1676" s="57">
        <f>IF(EnergyDemand__2_18[[#This Row],[School Day]]="Y",EnergyDemand__2_18[[#This Row],[Demand]],NA())</f>
        <v>135633.89000000001</v>
      </c>
      <c r="Q1676" s="57" t="e">
        <f>IF(EnergyDemand__2_18[[#This Row],[School Day]]="N",EnergyDemand__2_18[[#This Row],[Demand]],NA())</f>
        <v>#N/A</v>
      </c>
      <c r="R1676" s="57" t="e">
        <f>IF(EnergyDemand__2_18[[#This Row],[Holiday]]="Y",EnergyDemand__2_18[[#This Row],[Demand]],NA())</f>
        <v>#N/A</v>
      </c>
      <c r="S1676" s="57">
        <f>IF(AND( EnergyDemand__2_18[[#This Row],[Holiday]]="N", EnergyDemand__2_18[[#This Row],[Day ]] &lt;&gt; "Saturday", EnergyDemand__2_18[[#This Row],[Day ]] &lt;&gt; "Sunday"),EnergyDemand__2_18[[#This Row],[Demand]],NA())</f>
        <v>135633.89000000001</v>
      </c>
    </row>
    <row r="1677" spans="1:19" x14ac:dyDescent="0.3">
      <c r="A1677" s="3">
        <v>43680</v>
      </c>
      <c r="B1677" s="3" t="str">
        <f t="shared" si="26"/>
        <v>Q3-2019</v>
      </c>
      <c r="C1677" t="s">
        <v>16</v>
      </c>
      <c r="D1677">
        <v>31</v>
      </c>
      <c r="E1677" t="s">
        <v>5</v>
      </c>
      <c r="F1677">
        <v>2019</v>
      </c>
      <c r="G1677">
        <v>10</v>
      </c>
      <c r="H1677">
        <v>13.9</v>
      </c>
      <c r="I1677">
        <v>6.2</v>
      </c>
      <c r="J1677">
        <v>0</v>
      </c>
      <c r="K1677" t="s">
        <v>22</v>
      </c>
      <c r="L1677" t="s">
        <v>21</v>
      </c>
      <c r="M1677" s="2">
        <v>119933.7</v>
      </c>
      <c r="N1677" s="4">
        <v>121.53235650000001</v>
      </c>
      <c r="O1677" s="5">
        <f>EnergyDemand__2_18[[#This Row],[Demand]]*EnergyDemand__2_18[[#This Row],[RRP AUD$]]</f>
        <v>14575825.18476405</v>
      </c>
      <c r="P1677" s="57">
        <f>IF(EnergyDemand__2_18[[#This Row],[School Day]]="Y",EnergyDemand__2_18[[#This Row],[Demand]],NA())</f>
        <v>119933.7</v>
      </c>
      <c r="Q1677" s="57" t="e">
        <f>IF(EnergyDemand__2_18[[#This Row],[School Day]]="N",EnergyDemand__2_18[[#This Row],[Demand]],NA())</f>
        <v>#N/A</v>
      </c>
      <c r="R1677" s="57" t="e">
        <f>IF(EnergyDemand__2_18[[#This Row],[Holiday]]="Y",EnergyDemand__2_18[[#This Row],[Demand]],NA())</f>
        <v>#N/A</v>
      </c>
      <c r="S16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78" spans="1:19" x14ac:dyDescent="0.3">
      <c r="A1678" s="3">
        <v>43681</v>
      </c>
      <c r="B1678" s="3" t="str">
        <f t="shared" si="26"/>
        <v>Q3-2019</v>
      </c>
      <c r="C1678" t="s">
        <v>16</v>
      </c>
      <c r="D1678">
        <v>31</v>
      </c>
      <c r="E1678" t="s">
        <v>6</v>
      </c>
      <c r="F1678">
        <v>2019</v>
      </c>
      <c r="G1678">
        <v>9.1999999999999993</v>
      </c>
      <c r="H1678">
        <v>13.1</v>
      </c>
      <c r="I1678">
        <v>7.2</v>
      </c>
      <c r="J1678">
        <v>1</v>
      </c>
      <c r="K1678" t="s">
        <v>22</v>
      </c>
      <c r="L1678" t="s">
        <v>21</v>
      </c>
      <c r="M1678" s="2">
        <v>120350.215</v>
      </c>
      <c r="N1678" s="4">
        <v>127.8811699</v>
      </c>
      <c r="O1678" s="5">
        <f>EnergyDemand__2_18[[#This Row],[Demand]]*EnergyDemand__2_18[[#This Row],[RRP AUD$]]</f>
        <v>15390526.291916529</v>
      </c>
      <c r="P1678" s="57">
        <f>IF(EnergyDemand__2_18[[#This Row],[School Day]]="Y",EnergyDemand__2_18[[#This Row],[Demand]],NA())</f>
        <v>120350.215</v>
      </c>
      <c r="Q1678" s="57" t="e">
        <f>IF(EnergyDemand__2_18[[#This Row],[School Day]]="N",EnergyDemand__2_18[[#This Row],[Demand]],NA())</f>
        <v>#N/A</v>
      </c>
      <c r="R1678" s="57" t="e">
        <f>IF(EnergyDemand__2_18[[#This Row],[Holiday]]="Y",EnergyDemand__2_18[[#This Row],[Demand]],NA())</f>
        <v>#N/A</v>
      </c>
      <c r="S16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79" spans="1:19" x14ac:dyDescent="0.3">
      <c r="A1679" s="3">
        <v>43682</v>
      </c>
      <c r="B1679" s="3" t="str">
        <f t="shared" si="26"/>
        <v>Q3-2019</v>
      </c>
      <c r="C1679" t="s">
        <v>16</v>
      </c>
      <c r="D1679">
        <v>32</v>
      </c>
      <c r="E1679" t="s">
        <v>7</v>
      </c>
      <c r="F1679">
        <v>2019</v>
      </c>
      <c r="G1679">
        <v>10</v>
      </c>
      <c r="H1679">
        <v>15.8</v>
      </c>
      <c r="I1679">
        <v>10.7</v>
      </c>
      <c r="J1679">
        <v>0</v>
      </c>
      <c r="K1679" t="s">
        <v>22</v>
      </c>
      <c r="L1679" t="s">
        <v>21</v>
      </c>
      <c r="M1679" s="2">
        <v>125652.05499999999</v>
      </c>
      <c r="N1679" s="4">
        <v>108.4969239</v>
      </c>
      <c r="O1679" s="5">
        <f>EnergyDemand__2_18[[#This Row],[Demand]]*EnergyDemand__2_18[[#This Row],[RRP AUD$]]</f>
        <v>13632861.449213613</v>
      </c>
      <c r="P1679" s="57">
        <f>IF(EnergyDemand__2_18[[#This Row],[School Day]]="Y",EnergyDemand__2_18[[#This Row],[Demand]],NA())</f>
        <v>125652.05499999999</v>
      </c>
      <c r="Q1679" s="57" t="e">
        <f>IF(EnergyDemand__2_18[[#This Row],[School Day]]="N",EnergyDemand__2_18[[#This Row],[Demand]],NA())</f>
        <v>#N/A</v>
      </c>
      <c r="R1679" s="57" t="e">
        <f>IF(EnergyDemand__2_18[[#This Row],[Holiday]]="Y",EnergyDemand__2_18[[#This Row],[Demand]],NA())</f>
        <v>#N/A</v>
      </c>
      <c r="S1679" s="57">
        <f>IF(AND( EnergyDemand__2_18[[#This Row],[Holiday]]="N", EnergyDemand__2_18[[#This Row],[Day ]] &lt;&gt; "Saturday", EnergyDemand__2_18[[#This Row],[Day ]] &lt;&gt; "Sunday"),EnergyDemand__2_18[[#This Row],[Demand]],NA())</f>
        <v>125652.05499999999</v>
      </c>
    </row>
    <row r="1680" spans="1:19" x14ac:dyDescent="0.3">
      <c r="A1680" s="3">
        <v>43683</v>
      </c>
      <c r="B1680" s="3" t="str">
        <f t="shared" si="26"/>
        <v>Q3-2019</v>
      </c>
      <c r="C1680" t="s">
        <v>16</v>
      </c>
      <c r="D1680">
        <v>32</v>
      </c>
      <c r="E1680" t="s">
        <v>8</v>
      </c>
      <c r="F1680">
        <v>2019</v>
      </c>
      <c r="G1680">
        <v>9.1</v>
      </c>
      <c r="H1680">
        <v>13.5</v>
      </c>
      <c r="I1680">
        <v>4.5</v>
      </c>
      <c r="J1680">
        <v>0.4</v>
      </c>
      <c r="K1680" t="s">
        <v>22</v>
      </c>
      <c r="L1680" t="s">
        <v>21</v>
      </c>
      <c r="M1680" s="2">
        <v>132120.39000000001</v>
      </c>
      <c r="N1680" s="4">
        <v>89.427805109999994</v>
      </c>
      <c r="O1680" s="5">
        <f>EnergyDemand__2_18[[#This Row],[Demand]]*EnergyDemand__2_18[[#This Row],[RRP AUD$]]</f>
        <v>11815236.487977194</v>
      </c>
      <c r="P1680" s="57">
        <f>IF(EnergyDemand__2_18[[#This Row],[School Day]]="Y",EnergyDemand__2_18[[#This Row],[Demand]],NA())</f>
        <v>132120.39000000001</v>
      </c>
      <c r="Q1680" s="57" t="e">
        <f>IF(EnergyDemand__2_18[[#This Row],[School Day]]="N",EnergyDemand__2_18[[#This Row],[Demand]],NA())</f>
        <v>#N/A</v>
      </c>
      <c r="R1680" s="57" t="e">
        <f>IF(EnergyDemand__2_18[[#This Row],[Holiday]]="Y",EnergyDemand__2_18[[#This Row],[Demand]],NA())</f>
        <v>#N/A</v>
      </c>
      <c r="S1680" s="57">
        <f>IF(AND( EnergyDemand__2_18[[#This Row],[Holiday]]="N", EnergyDemand__2_18[[#This Row],[Day ]] &lt;&gt; "Saturday", EnergyDemand__2_18[[#This Row],[Day ]] &lt;&gt; "Sunday"),EnergyDemand__2_18[[#This Row],[Demand]],NA())</f>
        <v>132120.39000000001</v>
      </c>
    </row>
    <row r="1681" spans="1:19" x14ac:dyDescent="0.3">
      <c r="A1681" s="3">
        <v>43684</v>
      </c>
      <c r="B1681" s="3" t="str">
        <f t="shared" si="26"/>
        <v>Q3-2019</v>
      </c>
      <c r="C1681" t="s">
        <v>16</v>
      </c>
      <c r="D1681">
        <v>32</v>
      </c>
      <c r="E1681" t="s">
        <v>9</v>
      </c>
      <c r="F1681">
        <v>2019</v>
      </c>
      <c r="G1681">
        <v>9.3000000000000007</v>
      </c>
      <c r="H1681">
        <v>14.1</v>
      </c>
      <c r="I1681">
        <v>7.5</v>
      </c>
      <c r="J1681">
        <v>0</v>
      </c>
      <c r="K1681" t="s">
        <v>22</v>
      </c>
      <c r="L1681" t="s">
        <v>21</v>
      </c>
      <c r="M1681" s="2">
        <v>136315.38</v>
      </c>
      <c r="N1681" s="4">
        <v>129.26252919999999</v>
      </c>
      <c r="O1681" s="5">
        <f>EnergyDemand__2_18[[#This Row],[Demand]]*EnergyDemand__2_18[[#This Row],[RRP AUD$]]</f>
        <v>17620470.787659094</v>
      </c>
      <c r="P1681" s="57">
        <f>IF(EnergyDemand__2_18[[#This Row],[School Day]]="Y",EnergyDemand__2_18[[#This Row],[Demand]],NA())</f>
        <v>136315.38</v>
      </c>
      <c r="Q1681" s="57" t="e">
        <f>IF(EnergyDemand__2_18[[#This Row],[School Day]]="N",EnergyDemand__2_18[[#This Row],[Demand]],NA())</f>
        <v>#N/A</v>
      </c>
      <c r="R1681" s="57" t="e">
        <f>IF(EnergyDemand__2_18[[#This Row],[Holiday]]="Y",EnergyDemand__2_18[[#This Row],[Demand]],NA())</f>
        <v>#N/A</v>
      </c>
      <c r="S1681" s="57">
        <f>IF(AND( EnergyDemand__2_18[[#This Row],[Holiday]]="N", EnergyDemand__2_18[[#This Row],[Day ]] &lt;&gt; "Saturday", EnergyDemand__2_18[[#This Row],[Day ]] &lt;&gt; "Sunday"),EnergyDemand__2_18[[#This Row],[Demand]],NA())</f>
        <v>136315.38</v>
      </c>
    </row>
    <row r="1682" spans="1:19" x14ac:dyDescent="0.3">
      <c r="A1682" s="3">
        <v>43685</v>
      </c>
      <c r="B1682" s="3" t="str">
        <f t="shared" si="26"/>
        <v>Q3-2019</v>
      </c>
      <c r="C1682" t="s">
        <v>16</v>
      </c>
      <c r="D1682">
        <v>32</v>
      </c>
      <c r="E1682" t="s">
        <v>3</v>
      </c>
      <c r="F1682">
        <v>2019</v>
      </c>
      <c r="G1682">
        <v>6.7</v>
      </c>
      <c r="H1682">
        <v>13.9</v>
      </c>
      <c r="I1682">
        <v>9.6</v>
      </c>
      <c r="J1682">
        <v>10.8</v>
      </c>
      <c r="K1682" t="s">
        <v>22</v>
      </c>
      <c r="L1682" t="s">
        <v>21</v>
      </c>
      <c r="M1682" s="2">
        <v>133004.73000000001</v>
      </c>
      <c r="N1682" s="4">
        <v>95.454195279999993</v>
      </c>
      <c r="O1682" s="5">
        <f>EnergyDemand__2_18[[#This Row],[Demand]]*EnergyDemand__2_18[[#This Row],[RRP AUD$]]</f>
        <v>12695859.470583675</v>
      </c>
      <c r="P1682" s="57">
        <f>IF(EnergyDemand__2_18[[#This Row],[School Day]]="Y",EnergyDemand__2_18[[#This Row],[Demand]],NA())</f>
        <v>133004.73000000001</v>
      </c>
      <c r="Q1682" s="57" t="e">
        <f>IF(EnergyDemand__2_18[[#This Row],[School Day]]="N",EnergyDemand__2_18[[#This Row],[Demand]],NA())</f>
        <v>#N/A</v>
      </c>
      <c r="R1682" s="57" t="e">
        <f>IF(EnergyDemand__2_18[[#This Row],[Holiday]]="Y",EnergyDemand__2_18[[#This Row],[Demand]],NA())</f>
        <v>#N/A</v>
      </c>
      <c r="S1682" s="57">
        <f>IF(AND( EnergyDemand__2_18[[#This Row],[Holiday]]="N", EnergyDemand__2_18[[#This Row],[Day ]] &lt;&gt; "Saturday", EnergyDemand__2_18[[#This Row],[Day ]] &lt;&gt; "Sunday"),EnergyDemand__2_18[[#This Row],[Demand]],NA())</f>
        <v>133004.73000000001</v>
      </c>
    </row>
    <row r="1683" spans="1:19" x14ac:dyDescent="0.3">
      <c r="A1683" s="3">
        <v>43686</v>
      </c>
      <c r="B1683" s="3" t="str">
        <f t="shared" si="26"/>
        <v>Q3-2019</v>
      </c>
      <c r="C1683" t="s">
        <v>16</v>
      </c>
      <c r="D1683">
        <v>32</v>
      </c>
      <c r="E1683" t="s">
        <v>4</v>
      </c>
      <c r="F1683">
        <v>2019</v>
      </c>
      <c r="G1683">
        <v>7.8</v>
      </c>
      <c r="H1683">
        <v>10.1</v>
      </c>
      <c r="I1683">
        <v>7.3</v>
      </c>
      <c r="J1683">
        <v>2</v>
      </c>
      <c r="K1683" t="s">
        <v>22</v>
      </c>
      <c r="L1683" t="s">
        <v>21</v>
      </c>
      <c r="M1683" s="2">
        <v>142555.10500000001</v>
      </c>
      <c r="N1683" s="4">
        <v>119.9574815</v>
      </c>
      <c r="O1683" s="5">
        <f>EnergyDemand__2_18[[#This Row],[Demand]]*EnergyDemand__2_18[[#This Row],[RRP AUD$]]</f>
        <v>17100551.370768059</v>
      </c>
      <c r="P1683" s="57">
        <f>IF(EnergyDemand__2_18[[#This Row],[School Day]]="Y",EnergyDemand__2_18[[#This Row],[Demand]],NA())</f>
        <v>142555.10500000001</v>
      </c>
      <c r="Q1683" s="57" t="e">
        <f>IF(EnergyDemand__2_18[[#This Row],[School Day]]="N",EnergyDemand__2_18[[#This Row],[Demand]],NA())</f>
        <v>#N/A</v>
      </c>
      <c r="R1683" s="57" t="e">
        <f>IF(EnergyDemand__2_18[[#This Row],[Holiday]]="Y",EnergyDemand__2_18[[#This Row],[Demand]],NA())</f>
        <v>#N/A</v>
      </c>
      <c r="S1683" s="57">
        <f>IF(AND( EnergyDemand__2_18[[#This Row],[Holiday]]="N", EnergyDemand__2_18[[#This Row],[Day ]] &lt;&gt; "Saturday", EnergyDemand__2_18[[#This Row],[Day ]] &lt;&gt; "Sunday"),EnergyDemand__2_18[[#This Row],[Demand]],NA())</f>
        <v>142555.10500000001</v>
      </c>
    </row>
    <row r="1684" spans="1:19" x14ac:dyDescent="0.3">
      <c r="A1684" s="3">
        <v>43687</v>
      </c>
      <c r="B1684" s="3" t="str">
        <f t="shared" si="26"/>
        <v>Q3-2019</v>
      </c>
      <c r="C1684" t="s">
        <v>16</v>
      </c>
      <c r="D1684">
        <v>32</v>
      </c>
      <c r="E1684" t="s">
        <v>5</v>
      </c>
      <c r="F1684">
        <v>2019</v>
      </c>
      <c r="G1684">
        <v>5.2</v>
      </c>
      <c r="H1684">
        <v>12.5</v>
      </c>
      <c r="I1684">
        <v>6.6</v>
      </c>
      <c r="J1684">
        <v>4.2</v>
      </c>
      <c r="K1684" t="s">
        <v>22</v>
      </c>
      <c r="L1684" t="s">
        <v>21</v>
      </c>
      <c r="M1684" s="2">
        <v>128554.605</v>
      </c>
      <c r="N1684" s="4">
        <v>94.668808780000006</v>
      </c>
      <c r="O1684" s="5">
        <f>EnergyDemand__2_18[[#This Row],[Demand]]*EnergyDemand__2_18[[#This Row],[RRP AUD$]]</f>
        <v>12170111.318533432</v>
      </c>
      <c r="P1684" s="57">
        <f>IF(EnergyDemand__2_18[[#This Row],[School Day]]="Y",EnergyDemand__2_18[[#This Row],[Demand]],NA())</f>
        <v>128554.605</v>
      </c>
      <c r="Q1684" s="57" t="e">
        <f>IF(EnergyDemand__2_18[[#This Row],[School Day]]="N",EnergyDemand__2_18[[#This Row],[Demand]],NA())</f>
        <v>#N/A</v>
      </c>
      <c r="R1684" s="57" t="e">
        <f>IF(EnergyDemand__2_18[[#This Row],[Holiday]]="Y",EnergyDemand__2_18[[#This Row],[Demand]],NA())</f>
        <v>#N/A</v>
      </c>
      <c r="S16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85" spans="1:19" x14ac:dyDescent="0.3">
      <c r="A1685" s="3">
        <v>43688</v>
      </c>
      <c r="B1685" s="3" t="str">
        <f t="shared" si="26"/>
        <v>Q3-2019</v>
      </c>
      <c r="C1685" t="s">
        <v>16</v>
      </c>
      <c r="D1685">
        <v>32</v>
      </c>
      <c r="E1685" t="s">
        <v>6</v>
      </c>
      <c r="F1685">
        <v>2019</v>
      </c>
      <c r="G1685">
        <v>4.8</v>
      </c>
      <c r="H1685">
        <v>12.9</v>
      </c>
      <c r="I1685">
        <v>11.4</v>
      </c>
      <c r="J1685">
        <v>6</v>
      </c>
      <c r="K1685" t="s">
        <v>22</v>
      </c>
      <c r="L1685" t="s">
        <v>21</v>
      </c>
      <c r="M1685" s="2">
        <v>121028.325</v>
      </c>
      <c r="N1685" s="4">
        <v>98.101093950000006</v>
      </c>
      <c r="O1685" s="5">
        <f>EnergyDemand__2_18[[#This Row],[Demand]]*EnergyDemand__2_18[[#This Row],[RRP AUD$]]</f>
        <v>11873011.081436135</v>
      </c>
      <c r="P1685" s="57">
        <f>IF(EnergyDemand__2_18[[#This Row],[School Day]]="Y",EnergyDemand__2_18[[#This Row],[Demand]],NA())</f>
        <v>121028.325</v>
      </c>
      <c r="Q1685" s="57" t="e">
        <f>IF(EnergyDemand__2_18[[#This Row],[School Day]]="N",EnergyDemand__2_18[[#This Row],[Demand]],NA())</f>
        <v>#N/A</v>
      </c>
      <c r="R1685" s="57" t="e">
        <f>IF(EnergyDemand__2_18[[#This Row],[Holiday]]="Y",EnergyDemand__2_18[[#This Row],[Demand]],NA())</f>
        <v>#N/A</v>
      </c>
      <c r="S16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86" spans="1:19" x14ac:dyDescent="0.3">
      <c r="A1686" s="3">
        <v>43689</v>
      </c>
      <c r="B1686" s="3" t="str">
        <f t="shared" si="26"/>
        <v>Q3-2019</v>
      </c>
      <c r="C1686" t="s">
        <v>16</v>
      </c>
      <c r="D1686">
        <v>33</v>
      </c>
      <c r="E1686" t="s">
        <v>7</v>
      </c>
      <c r="F1686">
        <v>2019</v>
      </c>
      <c r="G1686">
        <v>6.3</v>
      </c>
      <c r="H1686">
        <v>12</v>
      </c>
      <c r="I1686">
        <v>9.9</v>
      </c>
      <c r="J1686">
        <v>8.8000000000000007</v>
      </c>
      <c r="K1686" t="s">
        <v>22</v>
      </c>
      <c r="L1686" t="s">
        <v>21</v>
      </c>
      <c r="M1686" s="2">
        <v>136683.4</v>
      </c>
      <c r="N1686" s="4">
        <v>163.36163669999999</v>
      </c>
      <c r="O1686" s="5">
        <f>EnergyDemand__2_18[[#This Row],[Demand]]*EnergyDemand__2_18[[#This Row],[RRP AUD$]]</f>
        <v>22328823.933720779</v>
      </c>
      <c r="P1686" s="57">
        <f>IF(EnergyDemand__2_18[[#This Row],[School Day]]="Y",EnergyDemand__2_18[[#This Row],[Demand]],NA())</f>
        <v>136683.4</v>
      </c>
      <c r="Q1686" s="57" t="e">
        <f>IF(EnergyDemand__2_18[[#This Row],[School Day]]="N",EnergyDemand__2_18[[#This Row],[Demand]],NA())</f>
        <v>#N/A</v>
      </c>
      <c r="R1686" s="57" t="e">
        <f>IF(EnergyDemand__2_18[[#This Row],[Holiday]]="Y",EnergyDemand__2_18[[#This Row],[Demand]],NA())</f>
        <v>#N/A</v>
      </c>
      <c r="S1686" s="57">
        <f>IF(AND( EnergyDemand__2_18[[#This Row],[Holiday]]="N", EnergyDemand__2_18[[#This Row],[Day ]] &lt;&gt; "Saturday", EnergyDemand__2_18[[#This Row],[Day ]] &lt;&gt; "Sunday"),EnergyDemand__2_18[[#This Row],[Demand]],NA())</f>
        <v>136683.4</v>
      </c>
    </row>
    <row r="1687" spans="1:19" x14ac:dyDescent="0.3">
      <c r="A1687" s="3">
        <v>43690</v>
      </c>
      <c r="B1687" s="3" t="str">
        <f t="shared" si="26"/>
        <v>Q3-2019</v>
      </c>
      <c r="C1687" t="s">
        <v>16</v>
      </c>
      <c r="D1687">
        <v>33</v>
      </c>
      <c r="E1687" t="s">
        <v>8</v>
      </c>
      <c r="F1687">
        <v>2019</v>
      </c>
      <c r="G1687">
        <v>8.8000000000000007</v>
      </c>
      <c r="H1687">
        <v>13.1</v>
      </c>
      <c r="I1687">
        <v>7</v>
      </c>
      <c r="J1687">
        <v>0</v>
      </c>
      <c r="K1687" t="s">
        <v>22</v>
      </c>
      <c r="L1687" t="s">
        <v>21</v>
      </c>
      <c r="M1687" s="2">
        <v>141474.26500000001</v>
      </c>
      <c r="N1687" s="4">
        <v>267.34764990000002</v>
      </c>
      <c r="O1687" s="5">
        <f>EnergyDemand__2_18[[#This Row],[Demand]]*EnergyDemand__2_18[[#This Row],[RRP AUD$]]</f>
        <v>37822812.269079827</v>
      </c>
      <c r="P1687" s="57">
        <f>IF(EnergyDemand__2_18[[#This Row],[School Day]]="Y",EnergyDemand__2_18[[#This Row],[Demand]],NA())</f>
        <v>141474.26500000001</v>
      </c>
      <c r="Q1687" s="57" t="e">
        <f>IF(EnergyDemand__2_18[[#This Row],[School Day]]="N",EnergyDemand__2_18[[#This Row],[Demand]],NA())</f>
        <v>#N/A</v>
      </c>
      <c r="R1687" s="57" t="e">
        <f>IF(EnergyDemand__2_18[[#This Row],[Holiday]]="Y",EnergyDemand__2_18[[#This Row],[Demand]],NA())</f>
        <v>#N/A</v>
      </c>
      <c r="S1687" s="57">
        <f>IF(AND( EnergyDemand__2_18[[#This Row],[Holiday]]="N", EnergyDemand__2_18[[#This Row],[Day ]] &lt;&gt; "Saturday", EnergyDemand__2_18[[#This Row],[Day ]] &lt;&gt; "Sunday"),EnergyDemand__2_18[[#This Row],[Demand]],NA())</f>
        <v>141474.26500000001</v>
      </c>
    </row>
    <row r="1688" spans="1:19" x14ac:dyDescent="0.3">
      <c r="A1688" s="3">
        <v>43691</v>
      </c>
      <c r="B1688" s="3" t="str">
        <f t="shared" si="26"/>
        <v>Q3-2019</v>
      </c>
      <c r="C1688" t="s">
        <v>16</v>
      </c>
      <c r="D1688">
        <v>33</v>
      </c>
      <c r="E1688" t="s">
        <v>9</v>
      </c>
      <c r="F1688">
        <v>2019</v>
      </c>
      <c r="G1688">
        <v>9.1</v>
      </c>
      <c r="H1688">
        <v>13.8</v>
      </c>
      <c r="I1688">
        <v>6.7</v>
      </c>
      <c r="J1688">
        <v>0.2</v>
      </c>
      <c r="K1688" t="s">
        <v>22</v>
      </c>
      <c r="L1688" t="s">
        <v>21</v>
      </c>
      <c r="M1688" s="2">
        <v>134681.435</v>
      </c>
      <c r="N1688" s="4">
        <v>123.8521422</v>
      </c>
      <c r="O1688" s="5">
        <f>EnergyDemand__2_18[[#This Row],[Demand]]*EnergyDemand__2_18[[#This Row],[RRP AUD$]]</f>
        <v>16680584.239320057</v>
      </c>
      <c r="P1688" s="57">
        <f>IF(EnergyDemand__2_18[[#This Row],[School Day]]="Y",EnergyDemand__2_18[[#This Row],[Demand]],NA())</f>
        <v>134681.435</v>
      </c>
      <c r="Q1688" s="57" t="e">
        <f>IF(EnergyDemand__2_18[[#This Row],[School Day]]="N",EnergyDemand__2_18[[#This Row],[Demand]],NA())</f>
        <v>#N/A</v>
      </c>
      <c r="R1688" s="57" t="e">
        <f>IF(EnergyDemand__2_18[[#This Row],[Holiday]]="Y",EnergyDemand__2_18[[#This Row],[Demand]],NA())</f>
        <v>#N/A</v>
      </c>
      <c r="S1688" s="57">
        <f>IF(AND( EnergyDemand__2_18[[#This Row],[Holiday]]="N", EnergyDemand__2_18[[#This Row],[Day ]] &lt;&gt; "Saturday", EnergyDemand__2_18[[#This Row],[Day ]] &lt;&gt; "Sunday"),EnergyDemand__2_18[[#This Row],[Demand]],NA())</f>
        <v>134681.435</v>
      </c>
    </row>
    <row r="1689" spans="1:19" x14ac:dyDescent="0.3">
      <c r="A1689" s="3">
        <v>43692</v>
      </c>
      <c r="B1689" s="3" t="str">
        <f t="shared" si="26"/>
        <v>Q3-2019</v>
      </c>
      <c r="C1689" t="s">
        <v>16</v>
      </c>
      <c r="D1689">
        <v>33</v>
      </c>
      <c r="E1689" t="s">
        <v>3</v>
      </c>
      <c r="F1689">
        <v>2019</v>
      </c>
      <c r="G1689">
        <v>7.3</v>
      </c>
      <c r="H1689">
        <v>16.2</v>
      </c>
      <c r="I1689">
        <v>10.5</v>
      </c>
      <c r="J1689">
        <v>0</v>
      </c>
      <c r="K1689" t="s">
        <v>22</v>
      </c>
      <c r="L1689" t="s">
        <v>21</v>
      </c>
      <c r="M1689" s="2">
        <v>128119.715</v>
      </c>
      <c r="N1689" s="4">
        <v>76.350980870000001</v>
      </c>
      <c r="O1689" s="5">
        <f>EnergyDemand__2_18[[#This Row],[Demand]]*EnergyDemand__2_18[[#This Row],[RRP AUD$]]</f>
        <v>9782065.9090348519</v>
      </c>
      <c r="P1689" s="57">
        <f>IF(EnergyDemand__2_18[[#This Row],[School Day]]="Y",EnergyDemand__2_18[[#This Row],[Demand]],NA())</f>
        <v>128119.715</v>
      </c>
      <c r="Q1689" s="57" t="e">
        <f>IF(EnergyDemand__2_18[[#This Row],[School Day]]="N",EnergyDemand__2_18[[#This Row],[Demand]],NA())</f>
        <v>#N/A</v>
      </c>
      <c r="R1689" s="57" t="e">
        <f>IF(EnergyDemand__2_18[[#This Row],[Holiday]]="Y",EnergyDemand__2_18[[#This Row],[Demand]],NA())</f>
        <v>#N/A</v>
      </c>
      <c r="S1689" s="57">
        <f>IF(AND( EnergyDemand__2_18[[#This Row],[Holiday]]="N", EnergyDemand__2_18[[#This Row],[Day ]] &lt;&gt; "Saturday", EnergyDemand__2_18[[#This Row],[Day ]] &lt;&gt; "Sunday"),EnergyDemand__2_18[[#This Row],[Demand]],NA())</f>
        <v>128119.715</v>
      </c>
    </row>
    <row r="1690" spans="1:19" x14ac:dyDescent="0.3">
      <c r="A1690" s="3">
        <v>43693</v>
      </c>
      <c r="B1690" s="3" t="str">
        <f t="shared" si="26"/>
        <v>Q3-2019</v>
      </c>
      <c r="C1690" t="s">
        <v>16</v>
      </c>
      <c r="D1690">
        <v>33</v>
      </c>
      <c r="E1690" t="s">
        <v>4</v>
      </c>
      <c r="F1690">
        <v>2019</v>
      </c>
      <c r="G1690">
        <v>10.6</v>
      </c>
      <c r="H1690">
        <v>16.899999999999999</v>
      </c>
      <c r="I1690">
        <v>6.3</v>
      </c>
      <c r="J1690">
        <v>0</v>
      </c>
      <c r="K1690" t="s">
        <v>22</v>
      </c>
      <c r="L1690" t="s">
        <v>21</v>
      </c>
      <c r="M1690" s="2">
        <v>129781.155</v>
      </c>
      <c r="N1690" s="4">
        <v>100.0115921</v>
      </c>
      <c r="O1690" s="5">
        <f>EnergyDemand__2_18[[#This Row],[Demand]]*EnergyDemand__2_18[[#This Row],[RRP AUD$]]</f>
        <v>12979619.936126875</v>
      </c>
      <c r="P1690" s="57">
        <f>IF(EnergyDemand__2_18[[#This Row],[School Day]]="Y",EnergyDemand__2_18[[#This Row],[Demand]],NA())</f>
        <v>129781.155</v>
      </c>
      <c r="Q1690" s="57" t="e">
        <f>IF(EnergyDemand__2_18[[#This Row],[School Day]]="N",EnergyDemand__2_18[[#This Row],[Demand]],NA())</f>
        <v>#N/A</v>
      </c>
      <c r="R1690" s="57" t="e">
        <f>IF(EnergyDemand__2_18[[#This Row],[Holiday]]="Y",EnergyDemand__2_18[[#This Row],[Demand]],NA())</f>
        <v>#N/A</v>
      </c>
      <c r="S1690" s="57">
        <f>IF(AND( EnergyDemand__2_18[[#This Row],[Holiday]]="N", EnergyDemand__2_18[[#This Row],[Day ]] &lt;&gt; "Saturday", EnergyDemand__2_18[[#This Row],[Day ]] &lt;&gt; "Sunday"),EnergyDemand__2_18[[#This Row],[Demand]],NA())</f>
        <v>129781.155</v>
      </c>
    </row>
    <row r="1691" spans="1:19" x14ac:dyDescent="0.3">
      <c r="A1691" s="3">
        <v>43694</v>
      </c>
      <c r="B1691" s="3" t="str">
        <f t="shared" si="26"/>
        <v>Q3-2019</v>
      </c>
      <c r="C1691" t="s">
        <v>16</v>
      </c>
      <c r="D1691">
        <v>33</v>
      </c>
      <c r="E1691" t="s">
        <v>5</v>
      </c>
      <c r="F1691">
        <v>2019</v>
      </c>
      <c r="G1691">
        <v>7</v>
      </c>
      <c r="H1691">
        <v>16.5</v>
      </c>
      <c r="I1691">
        <v>13.4</v>
      </c>
      <c r="J1691">
        <v>3.8</v>
      </c>
      <c r="K1691" t="s">
        <v>22</v>
      </c>
      <c r="L1691" t="s">
        <v>21</v>
      </c>
      <c r="M1691" s="2">
        <v>115460.6</v>
      </c>
      <c r="N1691" s="4">
        <v>75.491413320000007</v>
      </c>
      <c r="O1691" s="5">
        <f>EnergyDemand__2_18[[#This Row],[Demand]]*EnergyDemand__2_18[[#This Row],[RRP AUD$]]</f>
        <v>8716283.876775194</v>
      </c>
      <c r="P1691" s="57">
        <f>IF(EnergyDemand__2_18[[#This Row],[School Day]]="Y",EnergyDemand__2_18[[#This Row],[Demand]],NA())</f>
        <v>115460.6</v>
      </c>
      <c r="Q1691" s="57" t="e">
        <f>IF(EnergyDemand__2_18[[#This Row],[School Day]]="N",EnergyDemand__2_18[[#This Row],[Demand]],NA())</f>
        <v>#N/A</v>
      </c>
      <c r="R1691" s="57" t="e">
        <f>IF(EnergyDemand__2_18[[#This Row],[Holiday]]="Y",EnergyDemand__2_18[[#This Row],[Demand]],NA())</f>
        <v>#N/A</v>
      </c>
      <c r="S16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92" spans="1:19" x14ac:dyDescent="0.3">
      <c r="A1692" s="3">
        <v>43695</v>
      </c>
      <c r="B1692" s="3" t="str">
        <f t="shared" si="26"/>
        <v>Q3-2019</v>
      </c>
      <c r="C1692" t="s">
        <v>16</v>
      </c>
      <c r="D1692">
        <v>33</v>
      </c>
      <c r="E1692" t="s">
        <v>6</v>
      </c>
      <c r="F1692">
        <v>2019</v>
      </c>
      <c r="G1692">
        <v>8.8000000000000007</v>
      </c>
      <c r="H1692">
        <v>19.399999999999999</v>
      </c>
      <c r="I1692">
        <v>9.3000000000000007</v>
      </c>
      <c r="J1692">
        <v>0</v>
      </c>
      <c r="K1692" t="s">
        <v>22</v>
      </c>
      <c r="L1692" t="s">
        <v>21</v>
      </c>
      <c r="M1692" s="2">
        <v>110816.375</v>
      </c>
      <c r="N1692" s="4">
        <v>52.024492690000002</v>
      </c>
      <c r="O1692" s="5">
        <f>EnergyDemand__2_18[[#This Row],[Demand]]*EnergyDemand__2_18[[#This Row],[RRP AUD$]]</f>
        <v>5765165.6911197994</v>
      </c>
      <c r="P1692" s="57">
        <f>IF(EnergyDemand__2_18[[#This Row],[School Day]]="Y",EnergyDemand__2_18[[#This Row],[Demand]],NA())</f>
        <v>110816.375</v>
      </c>
      <c r="Q1692" s="57" t="e">
        <f>IF(EnergyDemand__2_18[[#This Row],[School Day]]="N",EnergyDemand__2_18[[#This Row],[Demand]],NA())</f>
        <v>#N/A</v>
      </c>
      <c r="R1692" s="57" t="e">
        <f>IF(EnergyDemand__2_18[[#This Row],[Holiday]]="Y",EnergyDemand__2_18[[#This Row],[Demand]],NA())</f>
        <v>#N/A</v>
      </c>
      <c r="S16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93" spans="1:19" x14ac:dyDescent="0.3">
      <c r="A1693" s="3">
        <v>43696</v>
      </c>
      <c r="B1693" s="3" t="str">
        <f t="shared" si="26"/>
        <v>Q3-2019</v>
      </c>
      <c r="C1693" t="s">
        <v>16</v>
      </c>
      <c r="D1693">
        <v>34</v>
      </c>
      <c r="E1693" t="s">
        <v>7</v>
      </c>
      <c r="F1693">
        <v>2019</v>
      </c>
      <c r="G1693">
        <v>5.8</v>
      </c>
      <c r="H1693">
        <v>12.3</v>
      </c>
      <c r="I1693">
        <v>12.8</v>
      </c>
      <c r="J1693">
        <v>4</v>
      </c>
      <c r="K1693" t="s">
        <v>22</v>
      </c>
      <c r="L1693" t="s">
        <v>21</v>
      </c>
      <c r="M1693" s="2">
        <v>131067.25</v>
      </c>
      <c r="N1693" s="4">
        <v>81.723625240000004</v>
      </c>
      <c r="O1693" s="5">
        <f>EnergyDemand__2_18[[#This Row],[Demand]]*EnergyDemand__2_18[[#This Row],[RRP AUD$]]</f>
        <v>10711290.820237391</v>
      </c>
      <c r="P1693" s="57">
        <f>IF(EnergyDemand__2_18[[#This Row],[School Day]]="Y",EnergyDemand__2_18[[#This Row],[Demand]],NA())</f>
        <v>131067.25</v>
      </c>
      <c r="Q1693" s="57" t="e">
        <f>IF(EnergyDemand__2_18[[#This Row],[School Day]]="N",EnergyDemand__2_18[[#This Row],[Demand]],NA())</f>
        <v>#N/A</v>
      </c>
      <c r="R1693" s="57" t="e">
        <f>IF(EnergyDemand__2_18[[#This Row],[Holiday]]="Y",EnergyDemand__2_18[[#This Row],[Demand]],NA())</f>
        <v>#N/A</v>
      </c>
      <c r="S1693" s="57">
        <f>IF(AND( EnergyDemand__2_18[[#This Row],[Holiday]]="N", EnergyDemand__2_18[[#This Row],[Day ]] &lt;&gt; "Saturday", EnergyDemand__2_18[[#This Row],[Day ]] &lt;&gt; "Sunday"),EnergyDemand__2_18[[#This Row],[Demand]],NA())</f>
        <v>131067.25</v>
      </c>
    </row>
    <row r="1694" spans="1:19" x14ac:dyDescent="0.3">
      <c r="A1694" s="3">
        <v>43697</v>
      </c>
      <c r="B1694" s="3" t="str">
        <f t="shared" si="26"/>
        <v>Q3-2019</v>
      </c>
      <c r="C1694" t="s">
        <v>16</v>
      </c>
      <c r="D1694">
        <v>34</v>
      </c>
      <c r="E1694" t="s">
        <v>8</v>
      </c>
      <c r="F1694">
        <v>2019</v>
      </c>
      <c r="G1694">
        <v>7.6</v>
      </c>
      <c r="H1694">
        <v>17</v>
      </c>
      <c r="I1694">
        <v>7.2</v>
      </c>
      <c r="J1694">
        <v>0.4</v>
      </c>
      <c r="K1694" t="s">
        <v>22</v>
      </c>
      <c r="L1694" t="s">
        <v>21</v>
      </c>
      <c r="M1694" s="2">
        <v>131438.54999999999</v>
      </c>
      <c r="N1694" s="4">
        <v>61.926547419999999</v>
      </c>
      <c r="O1694" s="5">
        <f>EnergyDemand__2_18[[#This Row],[Demand]]*EnergyDemand__2_18[[#This Row],[RRP AUD$]]</f>
        <v>8139535.5993910404</v>
      </c>
      <c r="P1694" s="57">
        <f>IF(EnergyDemand__2_18[[#This Row],[School Day]]="Y",EnergyDemand__2_18[[#This Row],[Demand]],NA())</f>
        <v>131438.54999999999</v>
      </c>
      <c r="Q1694" s="57" t="e">
        <f>IF(EnergyDemand__2_18[[#This Row],[School Day]]="N",EnergyDemand__2_18[[#This Row],[Demand]],NA())</f>
        <v>#N/A</v>
      </c>
      <c r="R1694" s="57" t="e">
        <f>IF(EnergyDemand__2_18[[#This Row],[Holiday]]="Y",EnergyDemand__2_18[[#This Row],[Demand]],NA())</f>
        <v>#N/A</v>
      </c>
      <c r="S1694" s="57">
        <f>IF(AND( EnergyDemand__2_18[[#This Row],[Holiday]]="N", EnergyDemand__2_18[[#This Row],[Day ]] &lt;&gt; "Saturday", EnergyDemand__2_18[[#This Row],[Day ]] &lt;&gt; "Sunday"),EnergyDemand__2_18[[#This Row],[Demand]],NA())</f>
        <v>131438.54999999999</v>
      </c>
    </row>
    <row r="1695" spans="1:19" x14ac:dyDescent="0.3">
      <c r="A1695" s="3">
        <v>43698</v>
      </c>
      <c r="B1695" s="3" t="str">
        <f t="shared" si="26"/>
        <v>Q3-2019</v>
      </c>
      <c r="C1695" t="s">
        <v>16</v>
      </c>
      <c r="D1695">
        <v>34</v>
      </c>
      <c r="E1695" t="s">
        <v>9</v>
      </c>
      <c r="F1695">
        <v>2019</v>
      </c>
      <c r="G1695">
        <v>11.5</v>
      </c>
      <c r="H1695">
        <v>16.600000000000001</v>
      </c>
      <c r="I1695">
        <v>11.5</v>
      </c>
      <c r="J1695">
        <v>0.2</v>
      </c>
      <c r="K1695" t="s">
        <v>22</v>
      </c>
      <c r="L1695" t="s">
        <v>21</v>
      </c>
      <c r="M1695" s="2">
        <v>120747.08</v>
      </c>
      <c r="N1695" s="4">
        <v>54.386880320000003</v>
      </c>
      <c r="O1695" s="5">
        <f>EnergyDemand__2_18[[#This Row],[Demand]]*EnergyDemand__2_18[[#This Row],[RRP AUD$]]</f>
        <v>6567056.9889494665</v>
      </c>
      <c r="P1695" s="57">
        <f>IF(EnergyDemand__2_18[[#This Row],[School Day]]="Y",EnergyDemand__2_18[[#This Row],[Demand]],NA())</f>
        <v>120747.08</v>
      </c>
      <c r="Q1695" s="57" t="e">
        <f>IF(EnergyDemand__2_18[[#This Row],[School Day]]="N",EnergyDemand__2_18[[#This Row],[Demand]],NA())</f>
        <v>#N/A</v>
      </c>
      <c r="R1695" s="57" t="e">
        <f>IF(EnergyDemand__2_18[[#This Row],[Holiday]]="Y",EnergyDemand__2_18[[#This Row],[Demand]],NA())</f>
        <v>#N/A</v>
      </c>
      <c r="S1695" s="57">
        <f>IF(AND( EnergyDemand__2_18[[#This Row],[Holiday]]="N", EnergyDemand__2_18[[#This Row],[Day ]] &lt;&gt; "Saturday", EnergyDemand__2_18[[#This Row],[Day ]] &lt;&gt; "Sunday"),EnergyDemand__2_18[[#This Row],[Demand]],NA())</f>
        <v>120747.08</v>
      </c>
    </row>
    <row r="1696" spans="1:19" x14ac:dyDescent="0.3">
      <c r="A1696" s="3">
        <v>43699</v>
      </c>
      <c r="B1696" s="3" t="str">
        <f t="shared" si="26"/>
        <v>Q3-2019</v>
      </c>
      <c r="C1696" t="s">
        <v>16</v>
      </c>
      <c r="D1696">
        <v>34</v>
      </c>
      <c r="E1696" t="s">
        <v>3</v>
      </c>
      <c r="F1696">
        <v>2019</v>
      </c>
      <c r="G1696">
        <v>9.6</v>
      </c>
      <c r="H1696">
        <v>13</v>
      </c>
      <c r="I1696">
        <v>11.3</v>
      </c>
      <c r="J1696">
        <v>1.6</v>
      </c>
      <c r="K1696" t="s">
        <v>22</v>
      </c>
      <c r="L1696" t="s">
        <v>21</v>
      </c>
      <c r="M1696" s="2">
        <v>127697.99</v>
      </c>
      <c r="N1696" s="4">
        <v>89.139147589999993</v>
      </c>
      <c r="O1696" s="5">
        <f>EnergyDemand__2_18[[#This Row],[Demand]]*EnergyDemand__2_18[[#This Row],[RRP AUD$]]</f>
        <v>11382889.977556344</v>
      </c>
      <c r="P1696" s="57">
        <f>IF(EnergyDemand__2_18[[#This Row],[School Day]]="Y",EnergyDemand__2_18[[#This Row],[Demand]],NA())</f>
        <v>127697.99</v>
      </c>
      <c r="Q1696" s="57" t="e">
        <f>IF(EnergyDemand__2_18[[#This Row],[School Day]]="N",EnergyDemand__2_18[[#This Row],[Demand]],NA())</f>
        <v>#N/A</v>
      </c>
      <c r="R1696" s="57" t="e">
        <f>IF(EnergyDemand__2_18[[#This Row],[Holiday]]="Y",EnergyDemand__2_18[[#This Row],[Demand]],NA())</f>
        <v>#N/A</v>
      </c>
      <c r="S1696" s="57">
        <f>IF(AND( EnergyDemand__2_18[[#This Row],[Holiday]]="N", EnergyDemand__2_18[[#This Row],[Day ]] &lt;&gt; "Saturday", EnergyDemand__2_18[[#This Row],[Day ]] &lt;&gt; "Sunday"),EnergyDemand__2_18[[#This Row],[Demand]],NA())</f>
        <v>127697.99</v>
      </c>
    </row>
    <row r="1697" spans="1:19" x14ac:dyDescent="0.3">
      <c r="A1697" s="3">
        <v>43700</v>
      </c>
      <c r="B1697" s="3" t="str">
        <f t="shared" si="26"/>
        <v>Q3-2019</v>
      </c>
      <c r="C1697" t="s">
        <v>16</v>
      </c>
      <c r="D1697">
        <v>34</v>
      </c>
      <c r="E1697" t="s">
        <v>4</v>
      </c>
      <c r="F1697">
        <v>2019</v>
      </c>
      <c r="G1697">
        <v>3.8</v>
      </c>
      <c r="H1697">
        <v>15.1</v>
      </c>
      <c r="I1697">
        <v>14.5</v>
      </c>
      <c r="J1697">
        <v>0</v>
      </c>
      <c r="K1697" t="s">
        <v>22</v>
      </c>
      <c r="L1697" t="s">
        <v>21</v>
      </c>
      <c r="M1697" s="2">
        <v>126763.36500000001</v>
      </c>
      <c r="N1697" s="4">
        <v>91.098931109999995</v>
      </c>
      <c r="O1697" s="5">
        <f>EnergyDemand__2_18[[#This Row],[Demand]]*EnergyDemand__2_18[[#This Row],[RRP AUD$]]</f>
        <v>11548007.055406785</v>
      </c>
      <c r="P1697" s="57">
        <f>IF(EnergyDemand__2_18[[#This Row],[School Day]]="Y",EnergyDemand__2_18[[#This Row],[Demand]],NA())</f>
        <v>126763.36500000001</v>
      </c>
      <c r="Q1697" s="57" t="e">
        <f>IF(EnergyDemand__2_18[[#This Row],[School Day]]="N",EnergyDemand__2_18[[#This Row],[Demand]],NA())</f>
        <v>#N/A</v>
      </c>
      <c r="R1697" s="57" t="e">
        <f>IF(EnergyDemand__2_18[[#This Row],[Holiday]]="Y",EnergyDemand__2_18[[#This Row],[Demand]],NA())</f>
        <v>#N/A</v>
      </c>
      <c r="S1697" s="57">
        <f>IF(AND( EnergyDemand__2_18[[#This Row],[Holiday]]="N", EnergyDemand__2_18[[#This Row],[Day ]] &lt;&gt; "Saturday", EnergyDemand__2_18[[#This Row],[Day ]] &lt;&gt; "Sunday"),EnergyDemand__2_18[[#This Row],[Demand]],NA())</f>
        <v>126763.36500000001</v>
      </c>
    </row>
    <row r="1698" spans="1:19" x14ac:dyDescent="0.3">
      <c r="A1698" s="3">
        <v>43701</v>
      </c>
      <c r="B1698" s="3" t="str">
        <f t="shared" si="26"/>
        <v>Q3-2019</v>
      </c>
      <c r="C1698" t="s">
        <v>16</v>
      </c>
      <c r="D1698">
        <v>34</v>
      </c>
      <c r="E1698" t="s">
        <v>5</v>
      </c>
      <c r="F1698">
        <v>2019</v>
      </c>
      <c r="G1698">
        <v>7.9</v>
      </c>
      <c r="H1698">
        <v>18</v>
      </c>
      <c r="I1698">
        <v>13</v>
      </c>
      <c r="J1698">
        <v>0</v>
      </c>
      <c r="K1698" t="s">
        <v>22</v>
      </c>
      <c r="L1698" t="s">
        <v>21</v>
      </c>
      <c r="M1698" s="2">
        <v>107303.47500000001</v>
      </c>
      <c r="N1698" s="4">
        <v>55.149898819999997</v>
      </c>
      <c r="O1698" s="5">
        <f>EnergyDemand__2_18[[#This Row],[Demand]]*EnergyDemand__2_18[[#This Row],[RRP AUD$]]</f>
        <v>5917775.7892843997</v>
      </c>
      <c r="P1698" s="57">
        <f>IF(EnergyDemand__2_18[[#This Row],[School Day]]="Y",EnergyDemand__2_18[[#This Row],[Demand]],NA())</f>
        <v>107303.47500000001</v>
      </c>
      <c r="Q1698" s="57" t="e">
        <f>IF(EnergyDemand__2_18[[#This Row],[School Day]]="N",EnergyDemand__2_18[[#This Row],[Demand]],NA())</f>
        <v>#N/A</v>
      </c>
      <c r="R1698" s="57" t="e">
        <f>IF(EnergyDemand__2_18[[#This Row],[Holiday]]="Y",EnergyDemand__2_18[[#This Row],[Demand]],NA())</f>
        <v>#N/A</v>
      </c>
      <c r="S16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699" spans="1:19" x14ac:dyDescent="0.3">
      <c r="A1699" s="3">
        <v>43702</v>
      </c>
      <c r="B1699" s="3" t="str">
        <f t="shared" si="26"/>
        <v>Q3-2019</v>
      </c>
      <c r="C1699" t="s">
        <v>16</v>
      </c>
      <c r="D1699">
        <v>34</v>
      </c>
      <c r="E1699" t="s">
        <v>6</v>
      </c>
      <c r="F1699">
        <v>2019</v>
      </c>
      <c r="G1699">
        <v>6.5</v>
      </c>
      <c r="H1699">
        <v>12.9</v>
      </c>
      <c r="I1699">
        <v>13.9</v>
      </c>
      <c r="J1699">
        <v>1.2</v>
      </c>
      <c r="K1699" t="s">
        <v>22</v>
      </c>
      <c r="L1699" t="s">
        <v>21</v>
      </c>
      <c r="M1699" s="2">
        <v>113980.3</v>
      </c>
      <c r="N1699" s="4">
        <v>119.3055933</v>
      </c>
      <c r="O1699" s="5">
        <f>EnergyDemand__2_18[[#This Row],[Demand]]*EnergyDemand__2_18[[#This Row],[RRP AUD$]]</f>
        <v>13598487.316011989</v>
      </c>
      <c r="P1699" s="57">
        <f>IF(EnergyDemand__2_18[[#This Row],[School Day]]="Y",EnergyDemand__2_18[[#This Row],[Demand]],NA())</f>
        <v>113980.3</v>
      </c>
      <c r="Q1699" s="57" t="e">
        <f>IF(EnergyDemand__2_18[[#This Row],[School Day]]="N",EnergyDemand__2_18[[#This Row],[Demand]],NA())</f>
        <v>#N/A</v>
      </c>
      <c r="R1699" s="57" t="e">
        <f>IF(EnergyDemand__2_18[[#This Row],[Holiday]]="Y",EnergyDemand__2_18[[#This Row],[Demand]],NA())</f>
        <v>#N/A</v>
      </c>
      <c r="S16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00" spans="1:19" x14ac:dyDescent="0.3">
      <c r="A1700" s="3">
        <v>43703</v>
      </c>
      <c r="B1700" s="3" t="str">
        <f t="shared" si="26"/>
        <v>Q3-2019</v>
      </c>
      <c r="C1700" t="s">
        <v>16</v>
      </c>
      <c r="D1700">
        <v>35</v>
      </c>
      <c r="E1700" t="s">
        <v>7</v>
      </c>
      <c r="F1700">
        <v>2019</v>
      </c>
      <c r="G1700">
        <v>5.3</v>
      </c>
      <c r="H1700">
        <v>14.4</v>
      </c>
      <c r="I1700">
        <v>14.7</v>
      </c>
      <c r="J1700">
        <v>0</v>
      </c>
      <c r="K1700" t="s">
        <v>22</v>
      </c>
      <c r="L1700" t="s">
        <v>21</v>
      </c>
      <c r="M1700" s="2">
        <v>132704.36499999999</v>
      </c>
      <c r="N1700" s="4">
        <v>142.18481030000001</v>
      </c>
      <c r="O1700" s="5">
        <f>EnergyDemand__2_18[[#This Row],[Demand]]*EnergyDemand__2_18[[#This Row],[RRP AUD$]]</f>
        <v>18868544.963506959</v>
      </c>
      <c r="P1700" s="57">
        <f>IF(EnergyDemand__2_18[[#This Row],[School Day]]="Y",EnergyDemand__2_18[[#This Row],[Demand]],NA())</f>
        <v>132704.36499999999</v>
      </c>
      <c r="Q1700" s="57" t="e">
        <f>IF(EnergyDemand__2_18[[#This Row],[School Day]]="N",EnergyDemand__2_18[[#This Row],[Demand]],NA())</f>
        <v>#N/A</v>
      </c>
      <c r="R1700" s="57" t="e">
        <f>IF(EnergyDemand__2_18[[#This Row],[Holiday]]="Y",EnergyDemand__2_18[[#This Row],[Demand]],NA())</f>
        <v>#N/A</v>
      </c>
      <c r="S1700" s="57">
        <f>IF(AND( EnergyDemand__2_18[[#This Row],[Holiday]]="N", EnergyDemand__2_18[[#This Row],[Day ]] &lt;&gt; "Saturday", EnergyDemand__2_18[[#This Row],[Day ]] &lt;&gt; "Sunday"),EnergyDemand__2_18[[#This Row],[Demand]],NA())</f>
        <v>132704.36499999999</v>
      </c>
    </row>
    <row r="1701" spans="1:19" x14ac:dyDescent="0.3">
      <c r="A1701" s="3">
        <v>43704</v>
      </c>
      <c r="B1701" s="3" t="str">
        <f t="shared" si="26"/>
        <v>Q3-2019</v>
      </c>
      <c r="C1701" t="s">
        <v>16</v>
      </c>
      <c r="D1701">
        <v>35</v>
      </c>
      <c r="E1701" t="s">
        <v>8</v>
      </c>
      <c r="F1701">
        <v>2019</v>
      </c>
      <c r="G1701">
        <v>4.2</v>
      </c>
      <c r="H1701">
        <v>15.3</v>
      </c>
      <c r="I1701">
        <v>12.9</v>
      </c>
      <c r="J1701">
        <v>0</v>
      </c>
      <c r="K1701" t="s">
        <v>22</v>
      </c>
      <c r="L1701" t="s">
        <v>21</v>
      </c>
      <c r="M1701" s="2">
        <v>130964.88499999999</v>
      </c>
      <c r="N1701" s="4">
        <v>131.1074194</v>
      </c>
      <c r="O1701" s="5">
        <f>EnergyDemand__2_18[[#This Row],[Demand]]*EnergyDemand__2_18[[#This Row],[RRP AUD$]]</f>
        <v>17170468.104367767</v>
      </c>
      <c r="P1701" s="57">
        <f>IF(EnergyDemand__2_18[[#This Row],[School Day]]="Y",EnergyDemand__2_18[[#This Row],[Demand]],NA())</f>
        <v>130964.88499999999</v>
      </c>
      <c r="Q1701" s="57" t="e">
        <f>IF(EnergyDemand__2_18[[#This Row],[School Day]]="N",EnergyDemand__2_18[[#This Row],[Demand]],NA())</f>
        <v>#N/A</v>
      </c>
      <c r="R1701" s="57" t="e">
        <f>IF(EnergyDemand__2_18[[#This Row],[Holiday]]="Y",EnergyDemand__2_18[[#This Row],[Demand]],NA())</f>
        <v>#N/A</v>
      </c>
      <c r="S1701" s="57">
        <f>IF(AND( EnergyDemand__2_18[[#This Row],[Holiday]]="N", EnergyDemand__2_18[[#This Row],[Day ]] &lt;&gt; "Saturday", EnergyDemand__2_18[[#This Row],[Day ]] &lt;&gt; "Sunday"),EnergyDemand__2_18[[#This Row],[Demand]],NA())</f>
        <v>130964.88499999999</v>
      </c>
    </row>
    <row r="1702" spans="1:19" x14ac:dyDescent="0.3">
      <c r="A1702" s="3">
        <v>43705</v>
      </c>
      <c r="B1702" s="3" t="str">
        <f t="shared" si="26"/>
        <v>Q3-2019</v>
      </c>
      <c r="C1702" t="s">
        <v>16</v>
      </c>
      <c r="D1702">
        <v>35</v>
      </c>
      <c r="E1702" t="s">
        <v>9</v>
      </c>
      <c r="F1702">
        <v>2019</v>
      </c>
      <c r="G1702">
        <v>8.3000000000000007</v>
      </c>
      <c r="H1702">
        <v>13.4</v>
      </c>
      <c r="I1702">
        <v>5</v>
      </c>
      <c r="J1702">
        <v>0</v>
      </c>
      <c r="K1702" t="s">
        <v>22</v>
      </c>
      <c r="L1702" t="s">
        <v>21</v>
      </c>
      <c r="M1702" s="2">
        <v>137660.94</v>
      </c>
      <c r="N1702" s="4">
        <v>140.94202110000001</v>
      </c>
      <c r="O1702" s="5">
        <f>EnergyDemand__2_18[[#This Row],[Demand]]*EnergyDemand__2_18[[#This Row],[RRP AUD$]]</f>
        <v>19402211.110125836</v>
      </c>
      <c r="P1702" s="57">
        <f>IF(EnergyDemand__2_18[[#This Row],[School Day]]="Y",EnergyDemand__2_18[[#This Row],[Demand]],NA())</f>
        <v>137660.94</v>
      </c>
      <c r="Q1702" s="57" t="e">
        <f>IF(EnergyDemand__2_18[[#This Row],[School Day]]="N",EnergyDemand__2_18[[#This Row],[Demand]],NA())</f>
        <v>#N/A</v>
      </c>
      <c r="R1702" s="57" t="e">
        <f>IF(EnergyDemand__2_18[[#This Row],[Holiday]]="Y",EnergyDemand__2_18[[#This Row],[Demand]],NA())</f>
        <v>#N/A</v>
      </c>
      <c r="S1702" s="57">
        <f>IF(AND( EnergyDemand__2_18[[#This Row],[Holiday]]="N", EnergyDemand__2_18[[#This Row],[Day ]] &lt;&gt; "Saturday", EnergyDemand__2_18[[#This Row],[Day ]] &lt;&gt; "Sunday"),EnergyDemand__2_18[[#This Row],[Demand]],NA())</f>
        <v>137660.94</v>
      </c>
    </row>
    <row r="1703" spans="1:19" x14ac:dyDescent="0.3">
      <c r="A1703" s="3">
        <v>43706</v>
      </c>
      <c r="B1703" s="3" t="str">
        <f t="shared" si="26"/>
        <v>Q3-2019</v>
      </c>
      <c r="C1703" t="s">
        <v>16</v>
      </c>
      <c r="D1703">
        <v>35</v>
      </c>
      <c r="E1703" t="s">
        <v>3</v>
      </c>
      <c r="F1703">
        <v>2019</v>
      </c>
      <c r="G1703">
        <v>6.1</v>
      </c>
      <c r="H1703">
        <v>13</v>
      </c>
      <c r="I1703">
        <v>13.2</v>
      </c>
      <c r="J1703">
        <v>6.2</v>
      </c>
      <c r="K1703" t="s">
        <v>22</v>
      </c>
      <c r="L1703" t="s">
        <v>21</v>
      </c>
      <c r="M1703" s="2">
        <v>134233.345</v>
      </c>
      <c r="N1703" s="4">
        <v>135.2468604</v>
      </c>
      <c r="O1703" s="5">
        <f>EnergyDemand__2_18[[#This Row],[Demand]]*EnergyDemand__2_18[[#This Row],[RRP AUD$]]</f>
        <v>18154638.472240038</v>
      </c>
      <c r="P1703" s="57">
        <f>IF(EnergyDemand__2_18[[#This Row],[School Day]]="Y",EnergyDemand__2_18[[#This Row],[Demand]],NA())</f>
        <v>134233.345</v>
      </c>
      <c r="Q1703" s="57" t="e">
        <f>IF(EnergyDemand__2_18[[#This Row],[School Day]]="N",EnergyDemand__2_18[[#This Row],[Demand]],NA())</f>
        <v>#N/A</v>
      </c>
      <c r="R1703" s="57" t="e">
        <f>IF(EnergyDemand__2_18[[#This Row],[Holiday]]="Y",EnergyDemand__2_18[[#This Row],[Demand]],NA())</f>
        <v>#N/A</v>
      </c>
      <c r="S1703" s="57">
        <f>IF(AND( EnergyDemand__2_18[[#This Row],[Holiday]]="N", EnergyDemand__2_18[[#This Row],[Day ]] &lt;&gt; "Saturday", EnergyDemand__2_18[[#This Row],[Day ]] &lt;&gt; "Sunday"),EnergyDemand__2_18[[#This Row],[Demand]],NA())</f>
        <v>134233.345</v>
      </c>
    </row>
    <row r="1704" spans="1:19" x14ac:dyDescent="0.3">
      <c r="A1704" s="3">
        <v>43707</v>
      </c>
      <c r="B1704" s="3" t="str">
        <f t="shared" si="26"/>
        <v>Q3-2019</v>
      </c>
      <c r="C1704" t="s">
        <v>16</v>
      </c>
      <c r="D1704">
        <v>35</v>
      </c>
      <c r="E1704" t="s">
        <v>4</v>
      </c>
      <c r="F1704">
        <v>2019</v>
      </c>
      <c r="G1704">
        <v>2.2999999999999998</v>
      </c>
      <c r="H1704">
        <v>15.3</v>
      </c>
      <c r="I1704">
        <v>15.6</v>
      </c>
      <c r="J1704">
        <v>0.2</v>
      </c>
      <c r="K1704" t="s">
        <v>22</v>
      </c>
      <c r="L1704" t="s">
        <v>21</v>
      </c>
      <c r="M1704" s="2">
        <v>131871.07999999999</v>
      </c>
      <c r="N1704" s="4">
        <v>185.2052836</v>
      </c>
      <c r="O1704" s="5">
        <f>EnergyDemand__2_18[[#This Row],[Demand]]*EnergyDemand__2_18[[#This Row],[RRP AUD$]]</f>
        <v>24423220.770038284</v>
      </c>
      <c r="P1704" s="57">
        <f>IF(EnergyDemand__2_18[[#This Row],[School Day]]="Y",EnergyDemand__2_18[[#This Row],[Demand]],NA())</f>
        <v>131871.07999999999</v>
      </c>
      <c r="Q1704" s="57" t="e">
        <f>IF(EnergyDemand__2_18[[#This Row],[School Day]]="N",EnergyDemand__2_18[[#This Row],[Demand]],NA())</f>
        <v>#N/A</v>
      </c>
      <c r="R1704" s="57" t="e">
        <f>IF(EnergyDemand__2_18[[#This Row],[Holiday]]="Y",EnergyDemand__2_18[[#This Row],[Demand]],NA())</f>
        <v>#N/A</v>
      </c>
      <c r="S1704" s="57">
        <f>IF(AND( EnergyDemand__2_18[[#This Row],[Holiday]]="N", EnergyDemand__2_18[[#This Row],[Day ]] &lt;&gt; "Saturday", EnergyDemand__2_18[[#This Row],[Day ]] &lt;&gt; "Sunday"),EnergyDemand__2_18[[#This Row],[Demand]],NA())</f>
        <v>131871.07999999999</v>
      </c>
    </row>
    <row r="1705" spans="1:19" x14ac:dyDescent="0.3">
      <c r="A1705" s="3">
        <v>43708</v>
      </c>
      <c r="B1705" s="3" t="str">
        <f t="shared" si="26"/>
        <v>Q3-2019</v>
      </c>
      <c r="C1705" t="s">
        <v>16</v>
      </c>
      <c r="D1705">
        <v>35</v>
      </c>
      <c r="E1705" t="s">
        <v>5</v>
      </c>
      <c r="F1705">
        <v>2019</v>
      </c>
      <c r="G1705">
        <v>5</v>
      </c>
      <c r="H1705">
        <v>18.2</v>
      </c>
      <c r="I1705">
        <v>15.8</v>
      </c>
      <c r="J1705">
        <v>0</v>
      </c>
      <c r="K1705" t="s">
        <v>22</v>
      </c>
      <c r="L1705" t="s">
        <v>21</v>
      </c>
      <c r="M1705" s="2">
        <v>107616.03</v>
      </c>
      <c r="N1705" s="4">
        <v>79.347198370000001</v>
      </c>
      <c r="O1705" s="5">
        <f>EnergyDemand__2_18[[#This Row],[Demand]]*EnergyDemand__2_18[[#This Row],[RRP AUD$]]</f>
        <v>8539030.4802018702</v>
      </c>
      <c r="P1705" s="57">
        <f>IF(EnergyDemand__2_18[[#This Row],[School Day]]="Y",EnergyDemand__2_18[[#This Row],[Demand]],NA())</f>
        <v>107616.03</v>
      </c>
      <c r="Q1705" s="57" t="e">
        <f>IF(EnergyDemand__2_18[[#This Row],[School Day]]="N",EnergyDemand__2_18[[#This Row],[Demand]],NA())</f>
        <v>#N/A</v>
      </c>
      <c r="R1705" s="57" t="e">
        <f>IF(EnergyDemand__2_18[[#This Row],[Holiday]]="Y",EnergyDemand__2_18[[#This Row],[Demand]],NA())</f>
        <v>#N/A</v>
      </c>
      <c r="S17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06" spans="1:19" x14ac:dyDescent="0.3">
      <c r="A1706" s="3">
        <v>43709</v>
      </c>
      <c r="B1706" s="3" t="str">
        <f t="shared" si="26"/>
        <v>Q3-2019</v>
      </c>
      <c r="C1706" t="s">
        <v>17</v>
      </c>
      <c r="D1706">
        <v>35</v>
      </c>
      <c r="E1706" t="s">
        <v>6</v>
      </c>
      <c r="F1706">
        <v>2019</v>
      </c>
      <c r="G1706">
        <v>11.1</v>
      </c>
      <c r="H1706">
        <v>19.600000000000001</v>
      </c>
      <c r="I1706">
        <v>9.4</v>
      </c>
      <c r="J1706">
        <v>0</v>
      </c>
      <c r="K1706" t="s">
        <v>22</v>
      </c>
      <c r="L1706" t="s">
        <v>21</v>
      </c>
      <c r="M1706" s="2">
        <v>106779.47500000001</v>
      </c>
      <c r="N1706" s="4">
        <v>75.512741539999993</v>
      </c>
      <c r="O1706" s="5">
        <f>EnergyDemand__2_18[[#This Row],[Demand]]*EnergyDemand__2_18[[#This Row],[RRP AUD$]]</f>
        <v>8063210.8974518916</v>
      </c>
      <c r="P1706" s="57">
        <f>IF(EnergyDemand__2_18[[#This Row],[School Day]]="Y",EnergyDemand__2_18[[#This Row],[Demand]],NA())</f>
        <v>106779.47500000001</v>
      </c>
      <c r="Q1706" s="57" t="e">
        <f>IF(EnergyDemand__2_18[[#This Row],[School Day]]="N",EnergyDemand__2_18[[#This Row],[Demand]],NA())</f>
        <v>#N/A</v>
      </c>
      <c r="R1706" s="57" t="e">
        <f>IF(EnergyDemand__2_18[[#This Row],[Holiday]]="Y",EnergyDemand__2_18[[#This Row],[Demand]],NA())</f>
        <v>#N/A</v>
      </c>
      <c r="S17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07" spans="1:19" x14ac:dyDescent="0.3">
      <c r="A1707" s="3">
        <v>43710</v>
      </c>
      <c r="B1707" s="3" t="str">
        <f t="shared" si="26"/>
        <v>Q3-2019</v>
      </c>
      <c r="C1707" t="s">
        <v>17</v>
      </c>
      <c r="D1707">
        <v>36</v>
      </c>
      <c r="E1707" t="s">
        <v>7</v>
      </c>
      <c r="F1707">
        <v>2019</v>
      </c>
      <c r="G1707">
        <v>10.199999999999999</v>
      </c>
      <c r="H1707">
        <v>17.600000000000001</v>
      </c>
      <c r="I1707">
        <v>13.8</v>
      </c>
      <c r="J1707">
        <v>2.4</v>
      </c>
      <c r="K1707" t="s">
        <v>22</v>
      </c>
      <c r="L1707" t="s">
        <v>21</v>
      </c>
      <c r="M1707" s="2">
        <v>121697.38</v>
      </c>
      <c r="N1707" s="4">
        <v>92.691088919999999</v>
      </c>
      <c r="O1707" s="5">
        <f>EnergyDemand__2_18[[#This Row],[Demand]]*EnergyDemand__2_18[[#This Row],[RRP AUD$]]</f>
        <v>11280262.670911029</v>
      </c>
      <c r="P1707" s="57">
        <f>IF(EnergyDemand__2_18[[#This Row],[School Day]]="Y",EnergyDemand__2_18[[#This Row],[Demand]],NA())</f>
        <v>121697.38</v>
      </c>
      <c r="Q1707" s="57" t="e">
        <f>IF(EnergyDemand__2_18[[#This Row],[School Day]]="N",EnergyDemand__2_18[[#This Row],[Demand]],NA())</f>
        <v>#N/A</v>
      </c>
      <c r="R1707" s="57" t="e">
        <f>IF(EnergyDemand__2_18[[#This Row],[Holiday]]="Y",EnergyDemand__2_18[[#This Row],[Demand]],NA())</f>
        <v>#N/A</v>
      </c>
      <c r="S1707" s="57">
        <f>IF(AND( EnergyDemand__2_18[[#This Row],[Holiday]]="N", EnergyDemand__2_18[[#This Row],[Day ]] &lt;&gt; "Saturday", EnergyDemand__2_18[[#This Row],[Day ]] &lt;&gt; "Sunday"),EnergyDemand__2_18[[#This Row],[Demand]],NA())</f>
        <v>121697.38</v>
      </c>
    </row>
    <row r="1708" spans="1:19" x14ac:dyDescent="0.3">
      <c r="A1708" s="3">
        <v>43711</v>
      </c>
      <c r="B1708" s="3" t="str">
        <f t="shared" si="26"/>
        <v>Q3-2019</v>
      </c>
      <c r="C1708" t="s">
        <v>17</v>
      </c>
      <c r="D1708">
        <v>36</v>
      </c>
      <c r="E1708" t="s">
        <v>8</v>
      </c>
      <c r="F1708">
        <v>2019</v>
      </c>
      <c r="G1708">
        <v>9.1999999999999993</v>
      </c>
      <c r="H1708">
        <v>19.600000000000001</v>
      </c>
      <c r="I1708">
        <v>16.399999999999999</v>
      </c>
      <c r="J1708">
        <v>0.6</v>
      </c>
      <c r="K1708" t="s">
        <v>22</v>
      </c>
      <c r="L1708" t="s">
        <v>21</v>
      </c>
      <c r="M1708" s="2">
        <v>118871.215</v>
      </c>
      <c r="N1708" s="4">
        <v>114.88625949999999</v>
      </c>
      <c r="O1708" s="5">
        <f>EnergyDemand__2_18[[#This Row],[Demand]]*EnergyDemand__2_18[[#This Row],[RRP AUD$]]</f>
        <v>13656669.253570292</v>
      </c>
      <c r="P1708" s="57">
        <f>IF(EnergyDemand__2_18[[#This Row],[School Day]]="Y",EnergyDemand__2_18[[#This Row],[Demand]],NA())</f>
        <v>118871.215</v>
      </c>
      <c r="Q1708" s="57" t="e">
        <f>IF(EnergyDemand__2_18[[#This Row],[School Day]]="N",EnergyDemand__2_18[[#This Row],[Demand]],NA())</f>
        <v>#N/A</v>
      </c>
      <c r="R1708" s="57" t="e">
        <f>IF(EnergyDemand__2_18[[#This Row],[Holiday]]="Y",EnergyDemand__2_18[[#This Row],[Demand]],NA())</f>
        <v>#N/A</v>
      </c>
      <c r="S1708" s="57">
        <f>IF(AND( EnergyDemand__2_18[[#This Row],[Holiday]]="N", EnergyDemand__2_18[[#This Row],[Day ]] &lt;&gt; "Saturday", EnergyDemand__2_18[[#This Row],[Day ]] &lt;&gt; "Sunday"),EnergyDemand__2_18[[#This Row],[Demand]],NA())</f>
        <v>118871.215</v>
      </c>
    </row>
    <row r="1709" spans="1:19" x14ac:dyDescent="0.3">
      <c r="A1709" s="3">
        <v>43712</v>
      </c>
      <c r="B1709" s="3" t="str">
        <f t="shared" si="26"/>
        <v>Q3-2019</v>
      </c>
      <c r="C1709" t="s">
        <v>17</v>
      </c>
      <c r="D1709">
        <v>36</v>
      </c>
      <c r="E1709" t="s">
        <v>9</v>
      </c>
      <c r="F1709">
        <v>2019</v>
      </c>
      <c r="G1709">
        <v>8.1999999999999993</v>
      </c>
      <c r="H1709">
        <v>18.7</v>
      </c>
      <c r="I1709">
        <v>15.1</v>
      </c>
      <c r="J1709">
        <v>0</v>
      </c>
      <c r="K1709" t="s">
        <v>22</v>
      </c>
      <c r="L1709" t="s">
        <v>21</v>
      </c>
      <c r="M1709" s="2">
        <v>122652.81</v>
      </c>
      <c r="N1709" s="4">
        <v>144.39343450000001</v>
      </c>
      <c r="O1709" s="5">
        <f>EnergyDemand__2_18[[#This Row],[Demand]]*EnergyDemand__2_18[[#This Row],[RRP AUD$]]</f>
        <v>17710260.486975946</v>
      </c>
      <c r="P1709" s="57">
        <f>IF(EnergyDemand__2_18[[#This Row],[School Day]]="Y",EnergyDemand__2_18[[#This Row],[Demand]],NA())</f>
        <v>122652.81</v>
      </c>
      <c r="Q1709" s="57" t="e">
        <f>IF(EnergyDemand__2_18[[#This Row],[School Day]]="N",EnergyDemand__2_18[[#This Row],[Demand]],NA())</f>
        <v>#N/A</v>
      </c>
      <c r="R1709" s="57" t="e">
        <f>IF(EnergyDemand__2_18[[#This Row],[Holiday]]="Y",EnergyDemand__2_18[[#This Row],[Demand]],NA())</f>
        <v>#N/A</v>
      </c>
      <c r="S1709" s="57">
        <f>IF(AND( EnergyDemand__2_18[[#This Row],[Holiday]]="N", EnergyDemand__2_18[[#This Row],[Day ]] &lt;&gt; "Saturday", EnergyDemand__2_18[[#This Row],[Day ]] &lt;&gt; "Sunday"),EnergyDemand__2_18[[#This Row],[Demand]],NA())</f>
        <v>122652.81</v>
      </c>
    </row>
    <row r="1710" spans="1:19" x14ac:dyDescent="0.3">
      <c r="A1710" s="3">
        <v>43713</v>
      </c>
      <c r="B1710" s="3" t="str">
        <f t="shared" si="26"/>
        <v>Q3-2019</v>
      </c>
      <c r="C1710" t="s">
        <v>17</v>
      </c>
      <c r="D1710">
        <v>36</v>
      </c>
      <c r="E1710" t="s">
        <v>3</v>
      </c>
      <c r="F1710">
        <v>2019</v>
      </c>
      <c r="G1710">
        <v>8.6999999999999993</v>
      </c>
      <c r="H1710">
        <v>21.2</v>
      </c>
      <c r="I1710">
        <v>14.8</v>
      </c>
      <c r="J1710">
        <v>3.4</v>
      </c>
      <c r="K1710" t="s">
        <v>22</v>
      </c>
      <c r="L1710" t="s">
        <v>21</v>
      </c>
      <c r="M1710" s="2">
        <v>120223.175</v>
      </c>
      <c r="N1710" s="4">
        <v>99.345443470000006</v>
      </c>
      <c r="O1710" s="5">
        <f>EnergyDemand__2_18[[#This Row],[Demand]]*EnergyDemand__2_18[[#This Row],[RRP AUD$]]</f>
        <v>11943624.635746418</v>
      </c>
      <c r="P1710" s="57">
        <f>IF(EnergyDemand__2_18[[#This Row],[School Day]]="Y",EnergyDemand__2_18[[#This Row],[Demand]],NA())</f>
        <v>120223.175</v>
      </c>
      <c r="Q1710" s="57" t="e">
        <f>IF(EnergyDemand__2_18[[#This Row],[School Day]]="N",EnergyDemand__2_18[[#This Row],[Demand]],NA())</f>
        <v>#N/A</v>
      </c>
      <c r="R1710" s="57" t="e">
        <f>IF(EnergyDemand__2_18[[#This Row],[Holiday]]="Y",EnergyDemand__2_18[[#This Row],[Demand]],NA())</f>
        <v>#N/A</v>
      </c>
      <c r="S1710" s="57">
        <f>IF(AND( EnergyDemand__2_18[[#This Row],[Holiday]]="N", EnergyDemand__2_18[[#This Row],[Day ]] &lt;&gt; "Saturday", EnergyDemand__2_18[[#This Row],[Day ]] &lt;&gt; "Sunday"),EnergyDemand__2_18[[#This Row],[Demand]],NA())</f>
        <v>120223.175</v>
      </c>
    </row>
    <row r="1711" spans="1:19" x14ac:dyDescent="0.3">
      <c r="A1711" s="3">
        <v>43714</v>
      </c>
      <c r="B1711" s="3" t="str">
        <f t="shared" si="26"/>
        <v>Q3-2019</v>
      </c>
      <c r="C1711" t="s">
        <v>17</v>
      </c>
      <c r="D1711">
        <v>36</v>
      </c>
      <c r="E1711" t="s">
        <v>4</v>
      </c>
      <c r="F1711">
        <v>2019</v>
      </c>
      <c r="G1711">
        <v>11.3</v>
      </c>
      <c r="H1711">
        <v>16</v>
      </c>
      <c r="I1711">
        <v>10.4</v>
      </c>
      <c r="J1711">
        <v>2</v>
      </c>
      <c r="K1711" t="s">
        <v>22</v>
      </c>
      <c r="L1711" t="s">
        <v>21</v>
      </c>
      <c r="M1711" s="2">
        <v>122222.69</v>
      </c>
      <c r="N1711" s="4">
        <v>67.972754190000003</v>
      </c>
      <c r="O1711" s="5">
        <f>EnergyDemand__2_18[[#This Row],[Demand]]*EnergyDemand__2_18[[#This Row],[RRP AUD$]]</f>
        <v>8307812.8638105718</v>
      </c>
      <c r="P1711" s="57">
        <f>IF(EnergyDemand__2_18[[#This Row],[School Day]]="Y",EnergyDemand__2_18[[#This Row],[Demand]],NA())</f>
        <v>122222.69</v>
      </c>
      <c r="Q1711" s="57" t="e">
        <f>IF(EnergyDemand__2_18[[#This Row],[School Day]]="N",EnergyDemand__2_18[[#This Row],[Demand]],NA())</f>
        <v>#N/A</v>
      </c>
      <c r="R1711" s="57" t="e">
        <f>IF(EnergyDemand__2_18[[#This Row],[Holiday]]="Y",EnergyDemand__2_18[[#This Row],[Demand]],NA())</f>
        <v>#N/A</v>
      </c>
      <c r="S1711" s="57">
        <f>IF(AND( EnergyDemand__2_18[[#This Row],[Holiday]]="N", EnergyDemand__2_18[[#This Row],[Day ]] &lt;&gt; "Saturday", EnergyDemand__2_18[[#This Row],[Day ]] &lt;&gt; "Sunday"),EnergyDemand__2_18[[#This Row],[Demand]],NA())</f>
        <v>122222.69</v>
      </c>
    </row>
    <row r="1712" spans="1:19" x14ac:dyDescent="0.3">
      <c r="A1712" s="3">
        <v>43715</v>
      </c>
      <c r="B1712" s="3" t="str">
        <f t="shared" si="26"/>
        <v>Q3-2019</v>
      </c>
      <c r="C1712" t="s">
        <v>17</v>
      </c>
      <c r="D1712">
        <v>36</v>
      </c>
      <c r="E1712" t="s">
        <v>5</v>
      </c>
      <c r="F1712">
        <v>2019</v>
      </c>
      <c r="G1712">
        <v>8.8000000000000007</v>
      </c>
      <c r="H1712">
        <v>12.9</v>
      </c>
      <c r="I1712">
        <v>11.3</v>
      </c>
      <c r="J1712">
        <v>1</v>
      </c>
      <c r="K1712" t="s">
        <v>22</v>
      </c>
      <c r="L1712" t="s">
        <v>21</v>
      </c>
      <c r="M1712" s="2">
        <v>115200.19</v>
      </c>
      <c r="N1712" s="4">
        <v>73.467962999999997</v>
      </c>
      <c r="O1712" s="5">
        <f>EnergyDemand__2_18[[#This Row],[Demand]]*EnergyDemand__2_18[[#This Row],[RRP AUD$]]</f>
        <v>8463523.2965129707</v>
      </c>
      <c r="P1712" s="57">
        <f>IF(EnergyDemand__2_18[[#This Row],[School Day]]="Y",EnergyDemand__2_18[[#This Row],[Demand]],NA())</f>
        <v>115200.19</v>
      </c>
      <c r="Q1712" s="57" t="e">
        <f>IF(EnergyDemand__2_18[[#This Row],[School Day]]="N",EnergyDemand__2_18[[#This Row],[Demand]],NA())</f>
        <v>#N/A</v>
      </c>
      <c r="R1712" s="57" t="e">
        <f>IF(EnergyDemand__2_18[[#This Row],[Holiday]]="Y",EnergyDemand__2_18[[#This Row],[Demand]],NA())</f>
        <v>#N/A</v>
      </c>
      <c r="S171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13" spans="1:19" x14ac:dyDescent="0.3">
      <c r="A1713" s="3">
        <v>43716</v>
      </c>
      <c r="B1713" s="3" t="str">
        <f t="shared" si="26"/>
        <v>Q3-2019</v>
      </c>
      <c r="C1713" t="s">
        <v>17</v>
      </c>
      <c r="D1713">
        <v>36</v>
      </c>
      <c r="E1713" t="s">
        <v>6</v>
      </c>
      <c r="F1713">
        <v>2019</v>
      </c>
      <c r="G1713">
        <v>8.1999999999999993</v>
      </c>
      <c r="H1713">
        <v>15.1</v>
      </c>
      <c r="I1713">
        <v>9.5</v>
      </c>
      <c r="J1713">
        <v>0.6</v>
      </c>
      <c r="K1713" t="s">
        <v>22</v>
      </c>
      <c r="L1713" t="s">
        <v>21</v>
      </c>
      <c r="M1713" s="2">
        <v>116999.07</v>
      </c>
      <c r="N1713" s="4">
        <v>65.376438919999998</v>
      </c>
      <c r="O1713" s="5">
        <f>EnergyDemand__2_18[[#This Row],[Demand]]*EnergyDemand__2_18[[#This Row],[RRP AUD$]]</f>
        <v>7648982.5535518043</v>
      </c>
      <c r="P1713" s="57">
        <f>IF(EnergyDemand__2_18[[#This Row],[School Day]]="Y",EnergyDemand__2_18[[#This Row],[Demand]],NA())</f>
        <v>116999.07</v>
      </c>
      <c r="Q1713" s="57" t="e">
        <f>IF(EnergyDemand__2_18[[#This Row],[School Day]]="N",EnergyDemand__2_18[[#This Row],[Demand]],NA())</f>
        <v>#N/A</v>
      </c>
      <c r="R1713" s="57" t="e">
        <f>IF(EnergyDemand__2_18[[#This Row],[Holiday]]="Y",EnergyDemand__2_18[[#This Row],[Demand]],NA())</f>
        <v>#N/A</v>
      </c>
      <c r="S17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14" spans="1:19" x14ac:dyDescent="0.3">
      <c r="A1714" s="3">
        <v>43717</v>
      </c>
      <c r="B1714" s="3" t="str">
        <f t="shared" si="26"/>
        <v>Q3-2019</v>
      </c>
      <c r="C1714" t="s">
        <v>17</v>
      </c>
      <c r="D1714">
        <v>37</v>
      </c>
      <c r="E1714" t="s">
        <v>7</v>
      </c>
      <c r="F1714">
        <v>2019</v>
      </c>
      <c r="G1714">
        <v>6.8</v>
      </c>
      <c r="H1714">
        <v>12.8</v>
      </c>
      <c r="I1714">
        <v>14.4</v>
      </c>
      <c r="J1714">
        <v>5.6</v>
      </c>
      <c r="K1714" t="s">
        <v>22</v>
      </c>
      <c r="L1714" t="s">
        <v>21</v>
      </c>
      <c r="M1714" s="2">
        <v>130448.11500000001</v>
      </c>
      <c r="N1714" s="4">
        <v>92.613968850000006</v>
      </c>
      <c r="O1714" s="5">
        <f>EnergyDemand__2_18[[#This Row],[Demand]]*EnergyDemand__2_18[[#This Row],[RRP AUD$]]</f>
        <v>12081317.659151219</v>
      </c>
      <c r="P1714" s="57">
        <f>IF(EnergyDemand__2_18[[#This Row],[School Day]]="Y",EnergyDemand__2_18[[#This Row],[Demand]],NA())</f>
        <v>130448.11500000001</v>
      </c>
      <c r="Q1714" s="57" t="e">
        <f>IF(EnergyDemand__2_18[[#This Row],[School Day]]="N",EnergyDemand__2_18[[#This Row],[Demand]],NA())</f>
        <v>#N/A</v>
      </c>
      <c r="R1714" s="57" t="e">
        <f>IF(EnergyDemand__2_18[[#This Row],[Holiday]]="Y",EnergyDemand__2_18[[#This Row],[Demand]],NA())</f>
        <v>#N/A</v>
      </c>
      <c r="S1714" s="57">
        <f>IF(AND( EnergyDemand__2_18[[#This Row],[Holiday]]="N", EnergyDemand__2_18[[#This Row],[Day ]] &lt;&gt; "Saturday", EnergyDemand__2_18[[#This Row],[Day ]] &lt;&gt; "Sunday"),EnergyDemand__2_18[[#This Row],[Demand]],NA())</f>
        <v>130448.11500000001</v>
      </c>
    </row>
    <row r="1715" spans="1:19" x14ac:dyDescent="0.3">
      <c r="A1715" s="3">
        <v>43718</v>
      </c>
      <c r="B1715" s="3" t="str">
        <f t="shared" si="26"/>
        <v>Q3-2019</v>
      </c>
      <c r="C1715" t="s">
        <v>17</v>
      </c>
      <c r="D1715">
        <v>37</v>
      </c>
      <c r="E1715" t="s">
        <v>8</v>
      </c>
      <c r="F1715">
        <v>2019</v>
      </c>
      <c r="G1715">
        <v>7.7</v>
      </c>
      <c r="H1715">
        <v>14.8</v>
      </c>
      <c r="I1715">
        <v>16.100000000000001</v>
      </c>
      <c r="J1715">
        <v>2.6</v>
      </c>
      <c r="K1715" t="s">
        <v>22</v>
      </c>
      <c r="L1715" t="s">
        <v>21</v>
      </c>
      <c r="M1715" s="2">
        <v>131665.01500000001</v>
      </c>
      <c r="N1715" s="4">
        <v>150.02796119999999</v>
      </c>
      <c r="O1715" s="5">
        <f>EnergyDemand__2_18[[#This Row],[Demand]]*EnergyDemand__2_18[[#This Row],[RRP AUD$]]</f>
        <v>19753433.761817418</v>
      </c>
      <c r="P1715" s="57">
        <f>IF(EnergyDemand__2_18[[#This Row],[School Day]]="Y",EnergyDemand__2_18[[#This Row],[Demand]],NA())</f>
        <v>131665.01500000001</v>
      </c>
      <c r="Q1715" s="57" t="e">
        <f>IF(EnergyDemand__2_18[[#This Row],[School Day]]="N",EnergyDemand__2_18[[#This Row],[Demand]],NA())</f>
        <v>#N/A</v>
      </c>
      <c r="R1715" s="57" t="e">
        <f>IF(EnergyDemand__2_18[[#This Row],[Holiday]]="Y",EnergyDemand__2_18[[#This Row],[Demand]],NA())</f>
        <v>#N/A</v>
      </c>
      <c r="S1715" s="57">
        <f>IF(AND( EnergyDemand__2_18[[#This Row],[Holiday]]="N", EnergyDemand__2_18[[#This Row],[Day ]] &lt;&gt; "Saturday", EnergyDemand__2_18[[#This Row],[Day ]] &lt;&gt; "Sunday"),EnergyDemand__2_18[[#This Row],[Demand]],NA())</f>
        <v>131665.01500000001</v>
      </c>
    </row>
    <row r="1716" spans="1:19" x14ac:dyDescent="0.3">
      <c r="A1716" s="3">
        <v>43719</v>
      </c>
      <c r="B1716" s="3" t="str">
        <f t="shared" si="26"/>
        <v>Q3-2019</v>
      </c>
      <c r="C1716" t="s">
        <v>17</v>
      </c>
      <c r="D1716">
        <v>37</v>
      </c>
      <c r="E1716" t="s">
        <v>9</v>
      </c>
      <c r="F1716">
        <v>2019</v>
      </c>
      <c r="G1716">
        <v>5</v>
      </c>
      <c r="H1716">
        <v>20.8</v>
      </c>
      <c r="I1716">
        <v>17.8</v>
      </c>
      <c r="J1716">
        <v>0</v>
      </c>
      <c r="K1716" t="s">
        <v>22</v>
      </c>
      <c r="L1716" t="s">
        <v>21</v>
      </c>
      <c r="M1716" s="2">
        <v>121100.045</v>
      </c>
      <c r="N1716" s="4">
        <v>83.052148279999997</v>
      </c>
      <c r="O1716" s="5">
        <f>EnergyDemand__2_18[[#This Row],[Demand]]*EnergyDemand__2_18[[#This Row],[RRP AUD$]]</f>
        <v>10057618.894054672</v>
      </c>
      <c r="P1716" s="57">
        <f>IF(EnergyDemand__2_18[[#This Row],[School Day]]="Y",EnergyDemand__2_18[[#This Row],[Demand]],NA())</f>
        <v>121100.045</v>
      </c>
      <c r="Q1716" s="57" t="e">
        <f>IF(EnergyDemand__2_18[[#This Row],[School Day]]="N",EnergyDemand__2_18[[#This Row],[Demand]],NA())</f>
        <v>#N/A</v>
      </c>
      <c r="R1716" s="57" t="e">
        <f>IF(EnergyDemand__2_18[[#This Row],[Holiday]]="Y",EnergyDemand__2_18[[#This Row],[Demand]],NA())</f>
        <v>#N/A</v>
      </c>
      <c r="S1716" s="57">
        <f>IF(AND( EnergyDemand__2_18[[#This Row],[Holiday]]="N", EnergyDemand__2_18[[#This Row],[Day ]] &lt;&gt; "Saturday", EnergyDemand__2_18[[#This Row],[Day ]] &lt;&gt; "Sunday"),EnergyDemand__2_18[[#This Row],[Demand]],NA())</f>
        <v>121100.045</v>
      </c>
    </row>
    <row r="1717" spans="1:19" x14ac:dyDescent="0.3">
      <c r="A1717" s="3">
        <v>43720</v>
      </c>
      <c r="B1717" s="3" t="str">
        <f t="shared" si="26"/>
        <v>Q3-2019</v>
      </c>
      <c r="C1717" t="s">
        <v>17</v>
      </c>
      <c r="D1717">
        <v>37</v>
      </c>
      <c r="E1717" t="s">
        <v>3</v>
      </c>
      <c r="F1717">
        <v>2019</v>
      </c>
      <c r="G1717">
        <v>11.1</v>
      </c>
      <c r="H1717">
        <v>20.8</v>
      </c>
      <c r="I1717">
        <v>11.8</v>
      </c>
      <c r="J1717">
        <v>0</v>
      </c>
      <c r="K1717" t="s">
        <v>22</v>
      </c>
      <c r="L1717" t="s">
        <v>21</v>
      </c>
      <c r="M1717" s="2">
        <v>118723.07</v>
      </c>
      <c r="N1717" s="4">
        <v>76.526618920000004</v>
      </c>
      <c r="O1717" s="5">
        <f>EnergyDemand__2_18[[#This Row],[Demand]]*EnergyDemand__2_18[[#This Row],[RRP AUD$]]</f>
        <v>9085475.1349024847</v>
      </c>
      <c r="P1717" s="57">
        <f>IF(EnergyDemand__2_18[[#This Row],[School Day]]="Y",EnergyDemand__2_18[[#This Row],[Demand]],NA())</f>
        <v>118723.07</v>
      </c>
      <c r="Q1717" s="57" t="e">
        <f>IF(EnergyDemand__2_18[[#This Row],[School Day]]="N",EnergyDemand__2_18[[#This Row],[Demand]],NA())</f>
        <v>#N/A</v>
      </c>
      <c r="R1717" s="57" t="e">
        <f>IF(EnergyDemand__2_18[[#This Row],[Holiday]]="Y",EnergyDemand__2_18[[#This Row],[Demand]],NA())</f>
        <v>#N/A</v>
      </c>
      <c r="S1717" s="57">
        <f>IF(AND( EnergyDemand__2_18[[#This Row],[Holiday]]="N", EnergyDemand__2_18[[#This Row],[Day ]] &lt;&gt; "Saturday", EnergyDemand__2_18[[#This Row],[Day ]] &lt;&gt; "Sunday"),EnergyDemand__2_18[[#This Row],[Demand]],NA())</f>
        <v>118723.07</v>
      </c>
    </row>
    <row r="1718" spans="1:19" x14ac:dyDescent="0.3">
      <c r="A1718" s="3">
        <v>43721</v>
      </c>
      <c r="B1718" s="3" t="str">
        <f t="shared" si="26"/>
        <v>Q3-2019</v>
      </c>
      <c r="C1718" t="s">
        <v>17</v>
      </c>
      <c r="D1718">
        <v>37</v>
      </c>
      <c r="E1718" t="s">
        <v>4</v>
      </c>
      <c r="F1718">
        <v>2019</v>
      </c>
      <c r="G1718">
        <v>7.7</v>
      </c>
      <c r="H1718">
        <v>18.600000000000001</v>
      </c>
      <c r="I1718">
        <v>14</v>
      </c>
      <c r="J1718">
        <v>0</v>
      </c>
      <c r="K1718" t="s">
        <v>22</v>
      </c>
      <c r="L1718" t="s">
        <v>21</v>
      </c>
      <c r="M1718" s="2">
        <v>120349.015</v>
      </c>
      <c r="N1718" s="4">
        <v>108.21402329999999</v>
      </c>
      <c r="O1718" s="5">
        <f>EnergyDemand__2_18[[#This Row],[Demand]]*EnergyDemand__2_18[[#This Row],[RRP AUD$]]</f>
        <v>13023451.113342049</v>
      </c>
      <c r="P1718" s="57">
        <f>IF(EnergyDemand__2_18[[#This Row],[School Day]]="Y",EnergyDemand__2_18[[#This Row],[Demand]],NA())</f>
        <v>120349.015</v>
      </c>
      <c r="Q1718" s="57" t="e">
        <f>IF(EnergyDemand__2_18[[#This Row],[School Day]]="N",EnergyDemand__2_18[[#This Row],[Demand]],NA())</f>
        <v>#N/A</v>
      </c>
      <c r="R1718" s="57" t="e">
        <f>IF(EnergyDemand__2_18[[#This Row],[Holiday]]="Y",EnergyDemand__2_18[[#This Row],[Demand]],NA())</f>
        <v>#N/A</v>
      </c>
      <c r="S1718" s="57">
        <f>IF(AND( EnergyDemand__2_18[[#This Row],[Holiday]]="N", EnergyDemand__2_18[[#This Row],[Day ]] &lt;&gt; "Saturday", EnergyDemand__2_18[[#This Row],[Day ]] &lt;&gt; "Sunday"),EnergyDemand__2_18[[#This Row],[Demand]],NA())</f>
        <v>120349.015</v>
      </c>
    </row>
    <row r="1719" spans="1:19" x14ac:dyDescent="0.3">
      <c r="A1719" s="3">
        <v>43722</v>
      </c>
      <c r="B1719" s="3" t="str">
        <f t="shared" si="26"/>
        <v>Q3-2019</v>
      </c>
      <c r="C1719" t="s">
        <v>17</v>
      </c>
      <c r="D1719">
        <v>37</v>
      </c>
      <c r="E1719" t="s">
        <v>5</v>
      </c>
      <c r="F1719">
        <v>2019</v>
      </c>
      <c r="G1719">
        <v>9.3000000000000007</v>
      </c>
      <c r="H1719">
        <v>20</v>
      </c>
      <c r="I1719">
        <v>18.3</v>
      </c>
      <c r="J1719">
        <v>0</v>
      </c>
      <c r="K1719" t="s">
        <v>22</v>
      </c>
      <c r="L1719" t="s">
        <v>21</v>
      </c>
      <c r="M1719" s="2">
        <v>103500.955</v>
      </c>
      <c r="N1719" s="4">
        <v>106.46105230000001</v>
      </c>
      <c r="O1719" s="5">
        <f>EnergyDemand__2_18[[#This Row],[Demand]]*EnergyDemand__2_18[[#This Row],[RRP AUD$]]</f>
        <v>11018820.583354948</v>
      </c>
      <c r="P1719" s="57">
        <f>IF(EnergyDemand__2_18[[#This Row],[School Day]]="Y",EnergyDemand__2_18[[#This Row],[Demand]],NA())</f>
        <v>103500.955</v>
      </c>
      <c r="Q1719" s="57" t="e">
        <f>IF(EnergyDemand__2_18[[#This Row],[School Day]]="N",EnergyDemand__2_18[[#This Row],[Demand]],NA())</f>
        <v>#N/A</v>
      </c>
      <c r="R1719" s="57" t="e">
        <f>IF(EnergyDemand__2_18[[#This Row],[Holiday]]="Y",EnergyDemand__2_18[[#This Row],[Demand]],NA())</f>
        <v>#N/A</v>
      </c>
      <c r="S171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20" spans="1:19" x14ac:dyDescent="0.3">
      <c r="A1720" s="3">
        <v>43723</v>
      </c>
      <c r="B1720" s="3" t="str">
        <f t="shared" si="26"/>
        <v>Q3-2019</v>
      </c>
      <c r="C1720" t="s">
        <v>17</v>
      </c>
      <c r="D1720">
        <v>37</v>
      </c>
      <c r="E1720" t="s">
        <v>6</v>
      </c>
      <c r="F1720">
        <v>2019</v>
      </c>
      <c r="G1720">
        <v>12.4</v>
      </c>
      <c r="H1720">
        <v>21.8</v>
      </c>
      <c r="I1720">
        <v>8.4</v>
      </c>
      <c r="J1720">
        <v>1.6</v>
      </c>
      <c r="K1720" t="s">
        <v>22</v>
      </c>
      <c r="L1720" t="s">
        <v>21</v>
      </c>
      <c r="M1720" s="2">
        <v>105149.02</v>
      </c>
      <c r="N1720" s="4">
        <v>87.630074989999997</v>
      </c>
      <c r="O1720" s="5">
        <f>EnergyDemand__2_18[[#This Row],[Demand]]*EnergyDemand__2_18[[#This Row],[RRP AUD$]]</f>
        <v>9214216.5077250097</v>
      </c>
      <c r="P1720" s="57">
        <f>IF(EnergyDemand__2_18[[#This Row],[School Day]]="Y",EnergyDemand__2_18[[#This Row],[Demand]],NA())</f>
        <v>105149.02</v>
      </c>
      <c r="Q1720" s="57" t="e">
        <f>IF(EnergyDemand__2_18[[#This Row],[School Day]]="N",EnergyDemand__2_18[[#This Row],[Demand]],NA())</f>
        <v>#N/A</v>
      </c>
      <c r="R1720" s="57" t="e">
        <f>IF(EnergyDemand__2_18[[#This Row],[Holiday]]="Y",EnergyDemand__2_18[[#This Row],[Demand]],NA())</f>
        <v>#N/A</v>
      </c>
      <c r="S17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21" spans="1:19" x14ac:dyDescent="0.3">
      <c r="A1721" s="3">
        <v>43724</v>
      </c>
      <c r="B1721" s="3" t="str">
        <f t="shared" si="26"/>
        <v>Q3-2019</v>
      </c>
      <c r="C1721" t="s">
        <v>17</v>
      </c>
      <c r="D1721">
        <v>38</v>
      </c>
      <c r="E1721" t="s">
        <v>7</v>
      </c>
      <c r="F1721">
        <v>2019</v>
      </c>
      <c r="G1721">
        <v>9.6999999999999993</v>
      </c>
      <c r="H1721">
        <v>12.8</v>
      </c>
      <c r="I1721">
        <v>17.7</v>
      </c>
      <c r="J1721">
        <v>13</v>
      </c>
      <c r="K1721" t="s">
        <v>22</v>
      </c>
      <c r="L1721" t="s">
        <v>21</v>
      </c>
      <c r="M1721" s="2">
        <v>119362.235</v>
      </c>
      <c r="N1721" s="4">
        <v>137.46735670000001</v>
      </c>
      <c r="O1721" s="5">
        <f>EnergyDemand__2_18[[#This Row],[Demand]]*EnergyDemand__2_18[[#This Row],[RRP AUD$]]</f>
        <v>16408410.935254226</v>
      </c>
      <c r="P1721" s="57">
        <f>IF(EnergyDemand__2_18[[#This Row],[School Day]]="Y",EnergyDemand__2_18[[#This Row],[Demand]],NA())</f>
        <v>119362.235</v>
      </c>
      <c r="Q1721" s="57" t="e">
        <f>IF(EnergyDemand__2_18[[#This Row],[School Day]]="N",EnergyDemand__2_18[[#This Row],[Demand]],NA())</f>
        <v>#N/A</v>
      </c>
      <c r="R1721" s="57" t="e">
        <f>IF(EnergyDemand__2_18[[#This Row],[Holiday]]="Y",EnergyDemand__2_18[[#This Row],[Demand]],NA())</f>
        <v>#N/A</v>
      </c>
      <c r="S1721" s="57">
        <f>IF(AND( EnergyDemand__2_18[[#This Row],[Holiday]]="N", EnergyDemand__2_18[[#This Row],[Day ]] &lt;&gt; "Saturday", EnergyDemand__2_18[[#This Row],[Day ]] &lt;&gt; "Sunday"),EnergyDemand__2_18[[#This Row],[Demand]],NA())</f>
        <v>119362.235</v>
      </c>
    </row>
    <row r="1722" spans="1:19" x14ac:dyDescent="0.3">
      <c r="A1722" s="3">
        <v>43725</v>
      </c>
      <c r="B1722" s="3" t="str">
        <f t="shared" si="26"/>
        <v>Q3-2019</v>
      </c>
      <c r="C1722" t="s">
        <v>17</v>
      </c>
      <c r="D1722">
        <v>38</v>
      </c>
      <c r="E1722" t="s">
        <v>8</v>
      </c>
      <c r="F1722">
        <v>2019</v>
      </c>
      <c r="G1722">
        <v>3.6</v>
      </c>
      <c r="H1722">
        <v>14.8</v>
      </c>
      <c r="I1722">
        <v>19</v>
      </c>
      <c r="J1722">
        <v>0</v>
      </c>
      <c r="K1722" t="s">
        <v>22</v>
      </c>
      <c r="L1722" t="s">
        <v>21</v>
      </c>
      <c r="M1722" s="2">
        <v>124129.44</v>
      </c>
      <c r="N1722" s="4">
        <v>149.599176</v>
      </c>
      <c r="O1722" s="5">
        <f>EnergyDemand__2_18[[#This Row],[Demand]]*EnergyDemand__2_18[[#This Row],[RRP AUD$]]</f>
        <v>18569661.941341441</v>
      </c>
      <c r="P1722" s="57">
        <f>IF(EnergyDemand__2_18[[#This Row],[School Day]]="Y",EnergyDemand__2_18[[#This Row],[Demand]],NA())</f>
        <v>124129.44</v>
      </c>
      <c r="Q1722" s="57" t="e">
        <f>IF(EnergyDemand__2_18[[#This Row],[School Day]]="N",EnergyDemand__2_18[[#This Row],[Demand]],NA())</f>
        <v>#N/A</v>
      </c>
      <c r="R1722" s="57" t="e">
        <f>IF(EnergyDemand__2_18[[#This Row],[Holiday]]="Y",EnergyDemand__2_18[[#This Row],[Demand]],NA())</f>
        <v>#N/A</v>
      </c>
      <c r="S1722" s="57">
        <f>IF(AND( EnergyDemand__2_18[[#This Row],[Holiday]]="N", EnergyDemand__2_18[[#This Row],[Day ]] &lt;&gt; "Saturday", EnergyDemand__2_18[[#This Row],[Day ]] &lt;&gt; "Sunday"),EnergyDemand__2_18[[#This Row],[Demand]],NA())</f>
        <v>124129.44</v>
      </c>
    </row>
    <row r="1723" spans="1:19" x14ac:dyDescent="0.3">
      <c r="A1723" s="3">
        <v>43726</v>
      </c>
      <c r="B1723" s="3" t="str">
        <f t="shared" si="26"/>
        <v>Q3-2019</v>
      </c>
      <c r="C1723" t="s">
        <v>17</v>
      </c>
      <c r="D1723">
        <v>38</v>
      </c>
      <c r="E1723" t="s">
        <v>9</v>
      </c>
      <c r="F1723">
        <v>2019</v>
      </c>
      <c r="G1723">
        <v>4.3</v>
      </c>
      <c r="H1723">
        <v>18.899999999999999</v>
      </c>
      <c r="I1723">
        <v>19.2</v>
      </c>
      <c r="J1723">
        <v>0</v>
      </c>
      <c r="K1723" t="s">
        <v>22</v>
      </c>
      <c r="L1723" t="s">
        <v>21</v>
      </c>
      <c r="M1723" s="2">
        <v>119715.705</v>
      </c>
      <c r="N1723" s="4">
        <v>151.2558046</v>
      </c>
      <c r="O1723" s="5">
        <f>EnergyDemand__2_18[[#This Row],[Demand]]*EnergyDemand__2_18[[#This Row],[RRP AUD$]]</f>
        <v>18107695.283031244</v>
      </c>
      <c r="P1723" s="57">
        <f>IF(EnergyDemand__2_18[[#This Row],[School Day]]="Y",EnergyDemand__2_18[[#This Row],[Demand]],NA())</f>
        <v>119715.705</v>
      </c>
      <c r="Q1723" s="57" t="e">
        <f>IF(EnergyDemand__2_18[[#This Row],[School Day]]="N",EnergyDemand__2_18[[#This Row],[Demand]],NA())</f>
        <v>#N/A</v>
      </c>
      <c r="R1723" s="57" t="e">
        <f>IF(EnergyDemand__2_18[[#This Row],[Holiday]]="Y",EnergyDemand__2_18[[#This Row],[Demand]],NA())</f>
        <v>#N/A</v>
      </c>
      <c r="S1723" s="57">
        <f>IF(AND( EnergyDemand__2_18[[#This Row],[Holiday]]="N", EnergyDemand__2_18[[#This Row],[Day ]] &lt;&gt; "Saturday", EnergyDemand__2_18[[#This Row],[Day ]] &lt;&gt; "Sunday"),EnergyDemand__2_18[[#This Row],[Demand]],NA())</f>
        <v>119715.705</v>
      </c>
    </row>
    <row r="1724" spans="1:19" x14ac:dyDescent="0.3">
      <c r="A1724" s="3">
        <v>43727</v>
      </c>
      <c r="B1724" s="3" t="str">
        <f t="shared" si="26"/>
        <v>Q3-2019</v>
      </c>
      <c r="C1724" t="s">
        <v>17</v>
      </c>
      <c r="D1724">
        <v>38</v>
      </c>
      <c r="E1724" t="s">
        <v>3</v>
      </c>
      <c r="F1724">
        <v>2019</v>
      </c>
      <c r="G1724">
        <v>8.1999999999999993</v>
      </c>
      <c r="H1724">
        <v>24</v>
      </c>
      <c r="I1724">
        <v>19.399999999999999</v>
      </c>
      <c r="J1724">
        <v>0</v>
      </c>
      <c r="K1724" t="s">
        <v>22</v>
      </c>
      <c r="L1724" t="s">
        <v>21</v>
      </c>
      <c r="M1724" s="2">
        <v>108102.56</v>
      </c>
      <c r="N1724" s="4">
        <v>82.43824146</v>
      </c>
      <c r="O1724" s="5">
        <f>EnergyDemand__2_18[[#This Row],[Demand]]*EnergyDemand__2_18[[#This Row],[RRP AUD$]]</f>
        <v>8911784.9437241368</v>
      </c>
      <c r="P1724" s="57">
        <f>IF(EnergyDemand__2_18[[#This Row],[School Day]]="Y",EnergyDemand__2_18[[#This Row],[Demand]],NA())</f>
        <v>108102.56</v>
      </c>
      <c r="Q1724" s="57" t="e">
        <f>IF(EnergyDemand__2_18[[#This Row],[School Day]]="N",EnergyDemand__2_18[[#This Row],[Demand]],NA())</f>
        <v>#N/A</v>
      </c>
      <c r="R1724" s="57" t="e">
        <f>IF(EnergyDemand__2_18[[#This Row],[Holiday]]="Y",EnergyDemand__2_18[[#This Row],[Demand]],NA())</f>
        <v>#N/A</v>
      </c>
      <c r="S1724" s="57">
        <f>IF(AND( EnergyDemand__2_18[[#This Row],[Holiday]]="N", EnergyDemand__2_18[[#This Row],[Day ]] &lt;&gt; "Saturday", EnergyDemand__2_18[[#This Row],[Day ]] &lt;&gt; "Sunday"),EnergyDemand__2_18[[#This Row],[Demand]],NA())</f>
        <v>108102.56</v>
      </c>
    </row>
    <row r="1725" spans="1:19" x14ac:dyDescent="0.3">
      <c r="A1725" s="3">
        <v>43728</v>
      </c>
      <c r="B1725" s="3" t="str">
        <f t="shared" si="26"/>
        <v>Q3-2019</v>
      </c>
      <c r="C1725" t="s">
        <v>17</v>
      </c>
      <c r="D1725">
        <v>38</v>
      </c>
      <c r="E1725" t="s">
        <v>4</v>
      </c>
      <c r="F1725">
        <v>2019</v>
      </c>
      <c r="G1725">
        <v>15.7</v>
      </c>
      <c r="H1725">
        <v>26.2</v>
      </c>
      <c r="I1725">
        <v>14.4</v>
      </c>
      <c r="J1725">
        <v>0</v>
      </c>
      <c r="K1725" t="s">
        <v>21</v>
      </c>
      <c r="L1725" t="s">
        <v>21</v>
      </c>
      <c r="M1725" s="2">
        <v>107222.345</v>
      </c>
      <c r="N1725" s="4">
        <v>106.2793137</v>
      </c>
      <c r="O1725" s="5">
        <f>EnergyDemand__2_18[[#This Row],[Demand]]*EnergyDemand__2_18[[#This Row],[RRP AUD$]]</f>
        <v>11395517.239904627</v>
      </c>
      <c r="P1725" s="57" t="e">
        <f>IF(EnergyDemand__2_18[[#This Row],[School Day]]="Y",EnergyDemand__2_18[[#This Row],[Demand]],NA())</f>
        <v>#N/A</v>
      </c>
      <c r="Q1725" s="57">
        <f>IF(EnergyDemand__2_18[[#This Row],[School Day]]="N",EnergyDemand__2_18[[#This Row],[Demand]],NA())</f>
        <v>107222.345</v>
      </c>
      <c r="R1725" s="57" t="e">
        <f>IF(EnergyDemand__2_18[[#This Row],[Holiday]]="Y",EnergyDemand__2_18[[#This Row],[Demand]],NA())</f>
        <v>#N/A</v>
      </c>
      <c r="S1725" s="57">
        <f>IF(AND( EnergyDemand__2_18[[#This Row],[Holiday]]="N", EnergyDemand__2_18[[#This Row],[Day ]] &lt;&gt; "Saturday", EnergyDemand__2_18[[#This Row],[Day ]] &lt;&gt; "Sunday"),EnergyDemand__2_18[[#This Row],[Demand]],NA())</f>
        <v>107222.345</v>
      </c>
    </row>
    <row r="1726" spans="1:19" x14ac:dyDescent="0.3">
      <c r="A1726" s="3">
        <v>43729</v>
      </c>
      <c r="B1726" s="3" t="str">
        <f t="shared" si="26"/>
        <v>Q3-2019</v>
      </c>
      <c r="C1726" t="s">
        <v>17</v>
      </c>
      <c r="D1726">
        <v>38</v>
      </c>
      <c r="E1726" t="s">
        <v>5</v>
      </c>
      <c r="F1726">
        <v>2019</v>
      </c>
      <c r="G1726">
        <v>14.5</v>
      </c>
      <c r="H1726">
        <v>19.399999999999999</v>
      </c>
      <c r="I1726">
        <v>10.5</v>
      </c>
      <c r="J1726">
        <v>0</v>
      </c>
      <c r="K1726" t="s">
        <v>21</v>
      </c>
      <c r="L1726" t="s">
        <v>21</v>
      </c>
      <c r="M1726" s="2">
        <v>101348.35</v>
      </c>
      <c r="N1726" s="4">
        <v>112.25774509999999</v>
      </c>
      <c r="O1726" s="5">
        <f>EnergyDemand__2_18[[#This Row],[Demand]]*EnergyDemand__2_18[[#This Row],[RRP AUD$]]</f>
        <v>11377137.240605585</v>
      </c>
      <c r="P1726" s="57" t="e">
        <f>IF(EnergyDemand__2_18[[#This Row],[School Day]]="Y",EnergyDemand__2_18[[#This Row],[Demand]],NA())</f>
        <v>#N/A</v>
      </c>
      <c r="Q1726" s="57">
        <f>IF(EnergyDemand__2_18[[#This Row],[School Day]]="N",EnergyDemand__2_18[[#This Row],[Demand]],NA())</f>
        <v>101348.35</v>
      </c>
      <c r="R1726" s="57" t="e">
        <f>IF(EnergyDemand__2_18[[#This Row],[Holiday]]="Y",EnergyDemand__2_18[[#This Row],[Demand]],NA())</f>
        <v>#N/A</v>
      </c>
      <c r="S172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27" spans="1:19" x14ac:dyDescent="0.3">
      <c r="A1727" s="3">
        <v>43730</v>
      </c>
      <c r="B1727" s="3" t="str">
        <f t="shared" si="26"/>
        <v>Q3-2019</v>
      </c>
      <c r="C1727" t="s">
        <v>17</v>
      </c>
      <c r="D1727">
        <v>38</v>
      </c>
      <c r="E1727" t="s">
        <v>6</v>
      </c>
      <c r="F1727">
        <v>2019</v>
      </c>
      <c r="G1727">
        <v>7.9</v>
      </c>
      <c r="H1727">
        <v>15.5</v>
      </c>
      <c r="I1727">
        <v>13.6</v>
      </c>
      <c r="J1727">
        <v>4.5999999999999996</v>
      </c>
      <c r="K1727" t="s">
        <v>21</v>
      </c>
      <c r="L1727" t="s">
        <v>21</v>
      </c>
      <c r="M1727" s="2">
        <v>102386.52499999999</v>
      </c>
      <c r="N1727" s="4">
        <v>103.2310155</v>
      </c>
      <c r="O1727" s="5">
        <f>EnergyDemand__2_18[[#This Row],[Demand]]*EnergyDemand__2_18[[#This Row],[RRP AUD$]]</f>
        <v>10569464.949266138</v>
      </c>
      <c r="P1727" s="57" t="e">
        <f>IF(EnergyDemand__2_18[[#This Row],[School Day]]="Y",EnergyDemand__2_18[[#This Row],[Demand]],NA())</f>
        <v>#N/A</v>
      </c>
      <c r="Q1727" s="57">
        <f>IF(EnergyDemand__2_18[[#This Row],[School Day]]="N",EnergyDemand__2_18[[#This Row],[Demand]],NA())</f>
        <v>102386.52499999999</v>
      </c>
      <c r="R1727" s="57" t="e">
        <f>IF(EnergyDemand__2_18[[#This Row],[Holiday]]="Y",EnergyDemand__2_18[[#This Row],[Demand]],NA())</f>
        <v>#N/A</v>
      </c>
      <c r="S17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28" spans="1:19" x14ac:dyDescent="0.3">
      <c r="A1728" s="3">
        <v>43731</v>
      </c>
      <c r="B1728" s="3" t="str">
        <f t="shared" si="26"/>
        <v>Q3-2019</v>
      </c>
      <c r="C1728" t="s">
        <v>17</v>
      </c>
      <c r="D1728">
        <v>39</v>
      </c>
      <c r="E1728" t="s">
        <v>7</v>
      </c>
      <c r="F1728">
        <v>2019</v>
      </c>
      <c r="G1728">
        <v>8.9</v>
      </c>
      <c r="H1728">
        <v>15.2</v>
      </c>
      <c r="I1728">
        <v>13.9</v>
      </c>
      <c r="J1728">
        <v>2</v>
      </c>
      <c r="K1728" t="s">
        <v>21</v>
      </c>
      <c r="L1728" t="s">
        <v>21</v>
      </c>
      <c r="M1728" s="2">
        <v>121862.88499999999</v>
      </c>
      <c r="N1728" s="4">
        <v>109.7326738</v>
      </c>
      <c r="O1728" s="5">
        <f>EnergyDemand__2_18[[#This Row],[Demand]]*EnergyDemand__2_18[[#This Row],[RRP AUD$]]</f>
        <v>13372340.208031913</v>
      </c>
      <c r="P1728" s="57" t="e">
        <f>IF(EnergyDemand__2_18[[#This Row],[School Day]]="Y",EnergyDemand__2_18[[#This Row],[Demand]],NA())</f>
        <v>#N/A</v>
      </c>
      <c r="Q1728" s="57">
        <f>IF(EnergyDemand__2_18[[#This Row],[School Day]]="N",EnergyDemand__2_18[[#This Row],[Demand]],NA())</f>
        <v>121862.88499999999</v>
      </c>
      <c r="R1728" s="57" t="e">
        <f>IF(EnergyDemand__2_18[[#This Row],[Holiday]]="Y",EnergyDemand__2_18[[#This Row],[Demand]],NA())</f>
        <v>#N/A</v>
      </c>
      <c r="S1728" s="57">
        <f>IF(AND( EnergyDemand__2_18[[#This Row],[Holiday]]="N", EnergyDemand__2_18[[#This Row],[Day ]] &lt;&gt; "Saturday", EnergyDemand__2_18[[#This Row],[Day ]] &lt;&gt; "Sunday"),EnergyDemand__2_18[[#This Row],[Demand]],NA())</f>
        <v>121862.88499999999</v>
      </c>
    </row>
    <row r="1729" spans="1:19" x14ac:dyDescent="0.3">
      <c r="A1729" s="3">
        <v>43732</v>
      </c>
      <c r="B1729" s="3" t="str">
        <f t="shared" si="26"/>
        <v>Q3-2019</v>
      </c>
      <c r="C1729" t="s">
        <v>17</v>
      </c>
      <c r="D1729">
        <v>39</v>
      </c>
      <c r="E1729" t="s">
        <v>8</v>
      </c>
      <c r="F1729">
        <v>2019</v>
      </c>
      <c r="G1729">
        <v>8.3000000000000007</v>
      </c>
      <c r="H1729">
        <v>15.1</v>
      </c>
      <c r="I1729">
        <v>13.3</v>
      </c>
      <c r="J1729">
        <v>1.4</v>
      </c>
      <c r="K1729" t="s">
        <v>21</v>
      </c>
      <c r="L1729" t="s">
        <v>21</v>
      </c>
      <c r="M1729" s="2">
        <v>125787.33</v>
      </c>
      <c r="N1729" s="4">
        <v>148.22983249999999</v>
      </c>
      <c r="O1729" s="5">
        <f>EnergyDemand__2_18[[#This Row],[Demand]]*EnergyDemand__2_18[[#This Row],[RRP AUD$]]</f>
        <v>18645434.856522225</v>
      </c>
      <c r="P1729" s="57" t="e">
        <f>IF(EnergyDemand__2_18[[#This Row],[School Day]]="Y",EnergyDemand__2_18[[#This Row],[Demand]],NA())</f>
        <v>#N/A</v>
      </c>
      <c r="Q1729" s="57">
        <f>IF(EnergyDemand__2_18[[#This Row],[School Day]]="N",EnergyDemand__2_18[[#This Row],[Demand]],NA())</f>
        <v>125787.33</v>
      </c>
      <c r="R1729" s="57" t="e">
        <f>IF(EnergyDemand__2_18[[#This Row],[Holiday]]="Y",EnergyDemand__2_18[[#This Row],[Demand]],NA())</f>
        <v>#N/A</v>
      </c>
      <c r="S1729" s="57">
        <f>IF(AND( EnergyDemand__2_18[[#This Row],[Holiday]]="N", EnergyDemand__2_18[[#This Row],[Day ]] &lt;&gt; "Saturday", EnergyDemand__2_18[[#This Row],[Day ]] &lt;&gt; "Sunday"),EnergyDemand__2_18[[#This Row],[Demand]],NA())</f>
        <v>125787.33</v>
      </c>
    </row>
    <row r="1730" spans="1:19" x14ac:dyDescent="0.3">
      <c r="A1730" s="3">
        <v>43733</v>
      </c>
      <c r="B1730" s="3" t="str">
        <f t="shared" ref="B1730:B1793" si="27">"Q" &amp;INT((MONTH(A1730)+2)/3) &amp; "-" &amp; YEAR(A1730)</f>
        <v>Q3-2019</v>
      </c>
      <c r="C1730" t="s">
        <v>17</v>
      </c>
      <c r="D1730">
        <v>39</v>
      </c>
      <c r="E1730" t="s">
        <v>9</v>
      </c>
      <c r="F1730">
        <v>2019</v>
      </c>
      <c r="G1730">
        <v>8.6999999999999993</v>
      </c>
      <c r="H1730">
        <v>16.600000000000001</v>
      </c>
      <c r="I1730">
        <v>13.1</v>
      </c>
      <c r="J1730">
        <v>0</v>
      </c>
      <c r="K1730" t="s">
        <v>21</v>
      </c>
      <c r="L1730" t="s">
        <v>21</v>
      </c>
      <c r="M1730" s="2">
        <v>124302.93</v>
      </c>
      <c r="N1730" s="4">
        <v>192.4850347</v>
      </c>
      <c r="O1730" s="5">
        <f>EnergyDemand__2_18[[#This Row],[Demand]]*EnergyDemand__2_18[[#This Row],[RRP AUD$]]</f>
        <v>23926453.79436167</v>
      </c>
      <c r="P1730" s="57" t="e">
        <f>IF(EnergyDemand__2_18[[#This Row],[School Day]]="Y",EnergyDemand__2_18[[#This Row],[Demand]],NA())</f>
        <v>#N/A</v>
      </c>
      <c r="Q1730" s="57">
        <f>IF(EnergyDemand__2_18[[#This Row],[School Day]]="N",EnergyDemand__2_18[[#This Row],[Demand]],NA())</f>
        <v>124302.93</v>
      </c>
      <c r="R1730" s="57" t="e">
        <f>IF(EnergyDemand__2_18[[#This Row],[Holiday]]="Y",EnergyDemand__2_18[[#This Row],[Demand]],NA())</f>
        <v>#N/A</v>
      </c>
      <c r="S1730" s="57">
        <f>IF(AND( EnergyDemand__2_18[[#This Row],[Holiday]]="N", EnergyDemand__2_18[[#This Row],[Day ]] &lt;&gt; "Saturday", EnergyDemand__2_18[[#This Row],[Day ]] &lt;&gt; "Sunday"),EnergyDemand__2_18[[#This Row],[Demand]],NA())</f>
        <v>124302.93</v>
      </c>
    </row>
    <row r="1731" spans="1:19" x14ac:dyDescent="0.3">
      <c r="A1731" s="3">
        <v>43734</v>
      </c>
      <c r="B1731" s="3" t="str">
        <f t="shared" si="27"/>
        <v>Q3-2019</v>
      </c>
      <c r="C1731" t="s">
        <v>17</v>
      </c>
      <c r="D1731">
        <v>39</v>
      </c>
      <c r="E1731" t="s">
        <v>3</v>
      </c>
      <c r="F1731">
        <v>2019</v>
      </c>
      <c r="G1731">
        <v>8.3000000000000007</v>
      </c>
      <c r="H1731">
        <v>20.3</v>
      </c>
      <c r="I1731">
        <v>19.600000000000001</v>
      </c>
      <c r="J1731">
        <v>0</v>
      </c>
      <c r="K1731" t="s">
        <v>21</v>
      </c>
      <c r="L1731" t="s">
        <v>21</v>
      </c>
      <c r="M1731" s="2">
        <v>117320.175</v>
      </c>
      <c r="N1731" s="4">
        <v>139.4994437</v>
      </c>
      <c r="O1731" s="5">
        <f>EnergyDemand__2_18[[#This Row],[Demand]]*EnergyDemand__2_18[[#This Row],[RRP AUD$]]</f>
        <v>16366099.147286648</v>
      </c>
      <c r="P1731" s="57" t="e">
        <f>IF(EnergyDemand__2_18[[#This Row],[School Day]]="Y",EnergyDemand__2_18[[#This Row],[Demand]],NA())</f>
        <v>#N/A</v>
      </c>
      <c r="Q1731" s="57">
        <f>IF(EnergyDemand__2_18[[#This Row],[School Day]]="N",EnergyDemand__2_18[[#This Row],[Demand]],NA())</f>
        <v>117320.175</v>
      </c>
      <c r="R1731" s="57" t="e">
        <f>IF(EnergyDemand__2_18[[#This Row],[Holiday]]="Y",EnergyDemand__2_18[[#This Row],[Demand]],NA())</f>
        <v>#N/A</v>
      </c>
      <c r="S1731" s="57">
        <f>IF(AND( EnergyDemand__2_18[[#This Row],[Holiday]]="N", EnergyDemand__2_18[[#This Row],[Day ]] &lt;&gt; "Saturday", EnergyDemand__2_18[[#This Row],[Day ]] &lt;&gt; "Sunday"),EnergyDemand__2_18[[#This Row],[Demand]],NA())</f>
        <v>117320.175</v>
      </c>
    </row>
    <row r="1732" spans="1:19" x14ac:dyDescent="0.3">
      <c r="A1732" s="3">
        <v>43735</v>
      </c>
      <c r="B1732" s="3" t="str">
        <f t="shared" si="27"/>
        <v>Q3-2019</v>
      </c>
      <c r="C1732" t="s">
        <v>17</v>
      </c>
      <c r="D1732">
        <v>39</v>
      </c>
      <c r="E1732" t="s">
        <v>4</v>
      </c>
      <c r="F1732">
        <v>2019</v>
      </c>
      <c r="G1732">
        <v>12.3</v>
      </c>
      <c r="H1732">
        <v>18.8</v>
      </c>
      <c r="I1732">
        <v>7.4</v>
      </c>
      <c r="J1732">
        <v>0</v>
      </c>
      <c r="K1732" t="s">
        <v>21</v>
      </c>
      <c r="L1732" t="s">
        <v>22</v>
      </c>
      <c r="M1732" s="2">
        <v>106043.02</v>
      </c>
      <c r="N1732" s="4">
        <v>69.640959690000003</v>
      </c>
      <c r="O1732" s="5">
        <f>EnergyDemand__2_18[[#This Row],[Demand]]*EnergyDemand__2_18[[#This Row],[RRP AUD$]]</f>
        <v>7384937.6812258642</v>
      </c>
      <c r="P1732" s="57" t="e">
        <f>IF(EnergyDemand__2_18[[#This Row],[School Day]]="Y",EnergyDemand__2_18[[#This Row],[Demand]],NA())</f>
        <v>#N/A</v>
      </c>
      <c r="Q1732" s="57">
        <f>IF(EnergyDemand__2_18[[#This Row],[School Day]]="N",EnergyDemand__2_18[[#This Row],[Demand]],NA())</f>
        <v>106043.02</v>
      </c>
      <c r="R1732" s="57">
        <f>IF(EnergyDemand__2_18[[#This Row],[Holiday]]="Y",EnergyDemand__2_18[[#This Row],[Demand]],NA())</f>
        <v>106043.02</v>
      </c>
      <c r="S17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33" spans="1:19" x14ac:dyDescent="0.3">
      <c r="A1733" s="3">
        <v>43736</v>
      </c>
      <c r="B1733" s="3" t="str">
        <f t="shared" si="27"/>
        <v>Q3-2019</v>
      </c>
      <c r="C1733" t="s">
        <v>17</v>
      </c>
      <c r="D1733">
        <v>39</v>
      </c>
      <c r="E1733" t="s">
        <v>5</v>
      </c>
      <c r="F1733">
        <v>2019</v>
      </c>
      <c r="G1733">
        <v>7.2</v>
      </c>
      <c r="H1733">
        <v>14.9</v>
      </c>
      <c r="I1733">
        <v>17.7</v>
      </c>
      <c r="J1733">
        <v>0.2</v>
      </c>
      <c r="K1733" t="s">
        <v>21</v>
      </c>
      <c r="L1733" t="s">
        <v>21</v>
      </c>
      <c r="M1733" s="2">
        <v>108762.31</v>
      </c>
      <c r="N1733" s="4">
        <v>132.2621226</v>
      </c>
      <c r="O1733" s="5">
        <f>EnergyDemand__2_18[[#This Row],[Demand]]*EnergyDemand__2_18[[#This Row],[RRP AUD$]]</f>
        <v>14385133.979479205</v>
      </c>
      <c r="P1733" s="57" t="e">
        <f>IF(EnergyDemand__2_18[[#This Row],[School Day]]="Y",EnergyDemand__2_18[[#This Row],[Demand]],NA())</f>
        <v>#N/A</v>
      </c>
      <c r="Q1733" s="57">
        <f>IF(EnergyDemand__2_18[[#This Row],[School Day]]="N",EnergyDemand__2_18[[#This Row],[Demand]],NA())</f>
        <v>108762.31</v>
      </c>
      <c r="R1733" s="57" t="e">
        <f>IF(EnergyDemand__2_18[[#This Row],[Holiday]]="Y",EnergyDemand__2_18[[#This Row],[Demand]],NA())</f>
        <v>#N/A</v>
      </c>
      <c r="S173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34" spans="1:19" x14ac:dyDescent="0.3">
      <c r="A1734" s="3">
        <v>43737</v>
      </c>
      <c r="B1734" s="3" t="str">
        <f t="shared" si="27"/>
        <v>Q3-2019</v>
      </c>
      <c r="C1734" t="s">
        <v>17</v>
      </c>
      <c r="D1734">
        <v>39</v>
      </c>
      <c r="E1734" t="s">
        <v>6</v>
      </c>
      <c r="F1734">
        <v>2019</v>
      </c>
      <c r="G1734">
        <v>9.1</v>
      </c>
      <c r="H1734">
        <v>15.8</v>
      </c>
      <c r="I1734">
        <v>19</v>
      </c>
      <c r="J1734">
        <v>0</v>
      </c>
      <c r="K1734" t="s">
        <v>21</v>
      </c>
      <c r="L1734" t="s">
        <v>21</v>
      </c>
      <c r="M1734" s="2">
        <v>104804.09</v>
      </c>
      <c r="N1734" s="4">
        <v>90.401320499999997</v>
      </c>
      <c r="O1734" s="5">
        <f>EnergyDemand__2_18[[#This Row],[Demand]]*EnergyDemand__2_18[[#This Row],[RRP AUD$]]</f>
        <v>9474428.1298008449</v>
      </c>
      <c r="P1734" s="57" t="e">
        <f>IF(EnergyDemand__2_18[[#This Row],[School Day]]="Y",EnergyDemand__2_18[[#This Row],[Demand]],NA())</f>
        <v>#N/A</v>
      </c>
      <c r="Q1734" s="57">
        <f>IF(EnergyDemand__2_18[[#This Row],[School Day]]="N",EnergyDemand__2_18[[#This Row],[Demand]],NA())</f>
        <v>104804.09</v>
      </c>
      <c r="R1734" s="57" t="e">
        <f>IF(EnergyDemand__2_18[[#This Row],[Holiday]]="Y",EnergyDemand__2_18[[#This Row],[Demand]],NA())</f>
        <v>#N/A</v>
      </c>
      <c r="S17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35" spans="1:19" x14ac:dyDescent="0.3">
      <c r="A1735" s="3">
        <v>43738</v>
      </c>
      <c r="B1735" s="3" t="str">
        <f t="shared" si="27"/>
        <v>Q3-2019</v>
      </c>
      <c r="C1735" t="s">
        <v>17</v>
      </c>
      <c r="D1735">
        <v>40</v>
      </c>
      <c r="E1735" t="s">
        <v>7</v>
      </c>
      <c r="F1735">
        <v>2019</v>
      </c>
      <c r="G1735">
        <v>10.1</v>
      </c>
      <c r="H1735">
        <v>14.1</v>
      </c>
      <c r="I1735">
        <v>14.4</v>
      </c>
      <c r="J1735">
        <v>0</v>
      </c>
      <c r="K1735" t="s">
        <v>21</v>
      </c>
      <c r="L1735" t="s">
        <v>21</v>
      </c>
      <c r="M1735" s="2">
        <v>121770.82</v>
      </c>
      <c r="N1735" s="4">
        <v>107.8227368</v>
      </c>
      <c r="O1735" s="5">
        <f>EnergyDemand__2_18[[#This Row],[Demand]]*EnergyDemand__2_18[[#This Row],[RRP AUD$]]</f>
        <v>13129663.074780177</v>
      </c>
      <c r="P1735" s="57" t="e">
        <f>IF(EnergyDemand__2_18[[#This Row],[School Day]]="Y",EnergyDemand__2_18[[#This Row],[Demand]],NA())</f>
        <v>#N/A</v>
      </c>
      <c r="Q1735" s="57">
        <f>IF(EnergyDemand__2_18[[#This Row],[School Day]]="N",EnergyDemand__2_18[[#This Row],[Demand]],NA())</f>
        <v>121770.82</v>
      </c>
      <c r="R1735" s="57" t="e">
        <f>IF(EnergyDemand__2_18[[#This Row],[Holiday]]="Y",EnergyDemand__2_18[[#This Row],[Demand]],NA())</f>
        <v>#N/A</v>
      </c>
      <c r="S1735" s="57">
        <f>IF(AND( EnergyDemand__2_18[[#This Row],[Holiday]]="N", EnergyDemand__2_18[[#This Row],[Day ]] &lt;&gt; "Saturday", EnergyDemand__2_18[[#This Row],[Day ]] &lt;&gt; "Sunday"),EnergyDemand__2_18[[#This Row],[Demand]],NA())</f>
        <v>121770.82</v>
      </c>
    </row>
    <row r="1736" spans="1:19" x14ac:dyDescent="0.3">
      <c r="A1736" s="3">
        <v>43739</v>
      </c>
      <c r="B1736" s="3" t="str">
        <f t="shared" si="27"/>
        <v>Q4-2019</v>
      </c>
      <c r="C1736" t="s">
        <v>18</v>
      </c>
      <c r="D1736">
        <v>40</v>
      </c>
      <c r="E1736" t="s">
        <v>8</v>
      </c>
      <c r="F1736">
        <v>2019</v>
      </c>
      <c r="G1736">
        <v>4.2</v>
      </c>
      <c r="H1736">
        <v>20.5</v>
      </c>
      <c r="I1736">
        <v>21.7</v>
      </c>
      <c r="J1736">
        <v>0</v>
      </c>
      <c r="K1736" t="s">
        <v>21</v>
      </c>
      <c r="L1736" t="s">
        <v>21</v>
      </c>
      <c r="M1736" s="2">
        <v>117265.27499999999</v>
      </c>
      <c r="N1736" s="4">
        <v>121.3908912</v>
      </c>
      <c r="O1736" s="5">
        <f>EnergyDemand__2_18[[#This Row],[Demand]]*EnergyDemand__2_18[[#This Row],[RRP AUD$]]</f>
        <v>14234936.239063079</v>
      </c>
      <c r="P1736" s="57" t="e">
        <f>IF(EnergyDemand__2_18[[#This Row],[School Day]]="Y",EnergyDemand__2_18[[#This Row],[Demand]],NA())</f>
        <v>#N/A</v>
      </c>
      <c r="Q1736" s="57">
        <f>IF(EnergyDemand__2_18[[#This Row],[School Day]]="N",EnergyDemand__2_18[[#This Row],[Demand]],NA())</f>
        <v>117265.27499999999</v>
      </c>
      <c r="R1736" s="57" t="e">
        <f>IF(EnergyDemand__2_18[[#This Row],[Holiday]]="Y",EnergyDemand__2_18[[#This Row],[Demand]],NA())</f>
        <v>#N/A</v>
      </c>
      <c r="S1736" s="57">
        <f>IF(AND( EnergyDemand__2_18[[#This Row],[Holiday]]="N", EnergyDemand__2_18[[#This Row],[Day ]] &lt;&gt; "Saturday", EnergyDemand__2_18[[#This Row],[Day ]] &lt;&gt; "Sunday"),EnergyDemand__2_18[[#This Row],[Demand]],NA())</f>
        <v>117265.27499999999</v>
      </c>
    </row>
    <row r="1737" spans="1:19" x14ac:dyDescent="0.3">
      <c r="A1737" s="3">
        <v>43740</v>
      </c>
      <c r="B1737" s="3" t="str">
        <f t="shared" si="27"/>
        <v>Q4-2019</v>
      </c>
      <c r="C1737" t="s">
        <v>18</v>
      </c>
      <c r="D1737">
        <v>40</v>
      </c>
      <c r="E1737" t="s">
        <v>9</v>
      </c>
      <c r="F1737">
        <v>2019</v>
      </c>
      <c r="G1737">
        <v>9.3000000000000007</v>
      </c>
      <c r="H1737">
        <v>26.5</v>
      </c>
      <c r="I1737">
        <v>18.5</v>
      </c>
      <c r="J1737">
        <v>0</v>
      </c>
      <c r="K1737" t="s">
        <v>21</v>
      </c>
      <c r="L1737" t="s">
        <v>21</v>
      </c>
      <c r="M1737" s="2">
        <v>110760.825</v>
      </c>
      <c r="N1737" s="4">
        <v>108.66167660000001</v>
      </c>
      <c r="O1737" s="5">
        <f>EnergyDemand__2_18[[#This Row],[Demand]]*EnergyDemand__2_18[[#This Row],[RRP AUD$]]</f>
        <v>12035456.946099196</v>
      </c>
      <c r="P1737" s="57" t="e">
        <f>IF(EnergyDemand__2_18[[#This Row],[School Day]]="Y",EnergyDemand__2_18[[#This Row],[Demand]],NA())</f>
        <v>#N/A</v>
      </c>
      <c r="Q1737" s="57">
        <f>IF(EnergyDemand__2_18[[#This Row],[School Day]]="N",EnergyDemand__2_18[[#This Row],[Demand]],NA())</f>
        <v>110760.825</v>
      </c>
      <c r="R1737" s="57" t="e">
        <f>IF(EnergyDemand__2_18[[#This Row],[Holiday]]="Y",EnergyDemand__2_18[[#This Row],[Demand]],NA())</f>
        <v>#N/A</v>
      </c>
      <c r="S1737" s="57">
        <f>IF(AND( EnergyDemand__2_18[[#This Row],[Holiday]]="N", EnergyDemand__2_18[[#This Row],[Day ]] &lt;&gt; "Saturday", EnergyDemand__2_18[[#This Row],[Day ]] &lt;&gt; "Sunday"),EnergyDemand__2_18[[#This Row],[Demand]],NA())</f>
        <v>110760.825</v>
      </c>
    </row>
    <row r="1738" spans="1:19" x14ac:dyDescent="0.3">
      <c r="A1738" s="3">
        <v>43741</v>
      </c>
      <c r="B1738" s="3" t="str">
        <f t="shared" si="27"/>
        <v>Q4-2019</v>
      </c>
      <c r="C1738" t="s">
        <v>18</v>
      </c>
      <c r="D1738">
        <v>40</v>
      </c>
      <c r="E1738" t="s">
        <v>3</v>
      </c>
      <c r="F1738">
        <v>2019</v>
      </c>
      <c r="G1738">
        <v>15.1</v>
      </c>
      <c r="H1738">
        <v>29.7</v>
      </c>
      <c r="I1738">
        <v>22</v>
      </c>
      <c r="J1738">
        <v>0</v>
      </c>
      <c r="K1738" t="s">
        <v>21</v>
      </c>
      <c r="L1738" t="s">
        <v>21</v>
      </c>
      <c r="M1738" s="2">
        <v>109312.85</v>
      </c>
      <c r="N1738" s="4">
        <v>108.8439126</v>
      </c>
      <c r="O1738" s="5">
        <f>EnergyDemand__2_18[[#This Row],[Demand]]*EnergyDemand__2_18[[#This Row],[RRP AUD$]]</f>
        <v>11898038.29145691</v>
      </c>
      <c r="P1738" s="57" t="e">
        <f>IF(EnergyDemand__2_18[[#This Row],[School Day]]="Y",EnergyDemand__2_18[[#This Row],[Demand]],NA())</f>
        <v>#N/A</v>
      </c>
      <c r="Q1738" s="57">
        <f>IF(EnergyDemand__2_18[[#This Row],[School Day]]="N",EnergyDemand__2_18[[#This Row],[Demand]],NA())</f>
        <v>109312.85</v>
      </c>
      <c r="R1738" s="57" t="e">
        <f>IF(EnergyDemand__2_18[[#This Row],[Holiday]]="Y",EnergyDemand__2_18[[#This Row],[Demand]],NA())</f>
        <v>#N/A</v>
      </c>
      <c r="S1738" s="57">
        <f>IF(AND( EnergyDemand__2_18[[#This Row],[Holiday]]="N", EnergyDemand__2_18[[#This Row],[Day ]] &lt;&gt; "Saturday", EnergyDemand__2_18[[#This Row],[Day ]] &lt;&gt; "Sunday"),EnergyDemand__2_18[[#This Row],[Demand]],NA())</f>
        <v>109312.85</v>
      </c>
    </row>
    <row r="1739" spans="1:19" x14ac:dyDescent="0.3">
      <c r="A1739" s="3">
        <v>43742</v>
      </c>
      <c r="B1739" s="3" t="str">
        <f t="shared" si="27"/>
        <v>Q4-2019</v>
      </c>
      <c r="C1739" t="s">
        <v>18</v>
      </c>
      <c r="D1739">
        <v>40</v>
      </c>
      <c r="E1739" t="s">
        <v>4</v>
      </c>
      <c r="F1739">
        <v>2019</v>
      </c>
      <c r="G1739">
        <v>12.5</v>
      </c>
      <c r="H1739">
        <v>15.2</v>
      </c>
      <c r="I1739">
        <v>11</v>
      </c>
      <c r="J1739">
        <v>0</v>
      </c>
      <c r="K1739" t="s">
        <v>21</v>
      </c>
      <c r="L1739" t="s">
        <v>21</v>
      </c>
      <c r="M1739" s="2">
        <v>117512.56</v>
      </c>
      <c r="N1739" s="4">
        <v>136.3619947</v>
      </c>
      <c r="O1739" s="5">
        <f>EnergyDemand__2_18[[#This Row],[Demand]]*EnergyDemand__2_18[[#This Row],[RRP AUD$]]</f>
        <v>16024247.083903432</v>
      </c>
      <c r="P1739" s="57" t="e">
        <f>IF(EnergyDemand__2_18[[#This Row],[School Day]]="Y",EnergyDemand__2_18[[#This Row],[Demand]],NA())</f>
        <v>#N/A</v>
      </c>
      <c r="Q1739" s="57">
        <f>IF(EnergyDemand__2_18[[#This Row],[School Day]]="N",EnergyDemand__2_18[[#This Row],[Demand]],NA())</f>
        <v>117512.56</v>
      </c>
      <c r="R1739" s="57" t="e">
        <f>IF(EnergyDemand__2_18[[#This Row],[Holiday]]="Y",EnergyDemand__2_18[[#This Row],[Demand]],NA())</f>
        <v>#N/A</v>
      </c>
      <c r="S1739" s="57">
        <f>IF(AND( EnergyDemand__2_18[[#This Row],[Holiday]]="N", EnergyDemand__2_18[[#This Row],[Day ]] &lt;&gt; "Saturday", EnergyDemand__2_18[[#This Row],[Day ]] &lt;&gt; "Sunday"),EnergyDemand__2_18[[#This Row],[Demand]],NA())</f>
        <v>117512.56</v>
      </c>
    </row>
    <row r="1740" spans="1:19" x14ac:dyDescent="0.3">
      <c r="A1740" s="3">
        <v>43743</v>
      </c>
      <c r="B1740" s="3" t="str">
        <f t="shared" si="27"/>
        <v>Q4-2019</v>
      </c>
      <c r="C1740" t="s">
        <v>18</v>
      </c>
      <c r="D1740">
        <v>40</v>
      </c>
      <c r="E1740" t="s">
        <v>5</v>
      </c>
      <c r="F1740">
        <v>2019</v>
      </c>
      <c r="G1740">
        <v>7.6</v>
      </c>
      <c r="H1740">
        <v>24.3</v>
      </c>
      <c r="I1740">
        <v>17.399999999999999</v>
      </c>
      <c r="J1740">
        <v>1.8</v>
      </c>
      <c r="K1740" t="s">
        <v>21</v>
      </c>
      <c r="L1740" t="s">
        <v>21</v>
      </c>
      <c r="M1740" s="2">
        <v>101386.01</v>
      </c>
      <c r="N1740" s="4">
        <v>88.049062890000002</v>
      </c>
      <c r="O1740" s="5">
        <f>EnergyDemand__2_18[[#This Row],[Demand]]*EnergyDemand__2_18[[#This Row],[RRP AUD$]]</f>
        <v>8926943.1706561688</v>
      </c>
      <c r="P1740" s="57" t="e">
        <f>IF(EnergyDemand__2_18[[#This Row],[School Day]]="Y",EnergyDemand__2_18[[#This Row],[Demand]],NA())</f>
        <v>#N/A</v>
      </c>
      <c r="Q1740" s="57">
        <f>IF(EnergyDemand__2_18[[#This Row],[School Day]]="N",EnergyDemand__2_18[[#This Row],[Demand]],NA())</f>
        <v>101386.01</v>
      </c>
      <c r="R1740" s="57" t="e">
        <f>IF(EnergyDemand__2_18[[#This Row],[Holiday]]="Y",EnergyDemand__2_18[[#This Row],[Demand]],NA())</f>
        <v>#N/A</v>
      </c>
      <c r="S174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41" spans="1:19" x14ac:dyDescent="0.3">
      <c r="A1741" s="3">
        <v>43744</v>
      </c>
      <c r="B1741" s="3" t="str">
        <f t="shared" si="27"/>
        <v>Q4-2019</v>
      </c>
      <c r="C1741" t="s">
        <v>18</v>
      </c>
      <c r="D1741">
        <v>40</v>
      </c>
      <c r="E1741" t="s">
        <v>6</v>
      </c>
      <c r="F1741">
        <v>2019</v>
      </c>
      <c r="G1741">
        <v>12.9</v>
      </c>
      <c r="H1741">
        <v>24.8</v>
      </c>
      <c r="I1741">
        <v>17.399999999999999</v>
      </c>
      <c r="J1741">
        <v>0</v>
      </c>
      <c r="K1741" t="s">
        <v>21</v>
      </c>
      <c r="L1741" t="s">
        <v>21</v>
      </c>
      <c r="M1741" s="2">
        <v>93011.345000000001</v>
      </c>
      <c r="N1741" s="4">
        <v>54.720114539999997</v>
      </c>
      <c r="O1741" s="5">
        <f>EnergyDemand__2_18[[#This Row],[Demand]]*EnergyDemand__2_18[[#This Row],[RRP AUD$]]</f>
        <v>5089591.451919456</v>
      </c>
      <c r="P1741" s="57" t="e">
        <f>IF(EnergyDemand__2_18[[#This Row],[School Day]]="Y",EnergyDemand__2_18[[#This Row],[Demand]],NA())</f>
        <v>#N/A</v>
      </c>
      <c r="Q1741" s="57">
        <f>IF(EnergyDemand__2_18[[#This Row],[School Day]]="N",EnergyDemand__2_18[[#This Row],[Demand]],NA())</f>
        <v>93011.345000000001</v>
      </c>
      <c r="R1741" s="57" t="e">
        <f>IF(EnergyDemand__2_18[[#This Row],[Holiday]]="Y",EnergyDemand__2_18[[#This Row],[Demand]],NA())</f>
        <v>#N/A</v>
      </c>
      <c r="S17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42" spans="1:19" x14ac:dyDescent="0.3">
      <c r="A1742" s="3">
        <v>43745</v>
      </c>
      <c r="B1742" s="3" t="str">
        <f t="shared" si="27"/>
        <v>Q4-2019</v>
      </c>
      <c r="C1742" t="s">
        <v>18</v>
      </c>
      <c r="D1742">
        <v>41</v>
      </c>
      <c r="E1742" t="s">
        <v>7</v>
      </c>
      <c r="F1742">
        <v>2019</v>
      </c>
      <c r="G1742">
        <v>11.6</v>
      </c>
      <c r="H1742">
        <v>16.399999999999999</v>
      </c>
      <c r="I1742">
        <v>15.1</v>
      </c>
      <c r="J1742">
        <v>0</v>
      </c>
      <c r="K1742" t="s">
        <v>21</v>
      </c>
      <c r="L1742" t="s">
        <v>21</v>
      </c>
      <c r="M1742" s="2">
        <v>113296.31</v>
      </c>
      <c r="N1742" s="4">
        <v>112.07559550000001</v>
      </c>
      <c r="O1742" s="5">
        <f>EnergyDemand__2_18[[#This Row],[Demand]]*EnergyDemand__2_18[[#This Row],[RRP AUD$]]</f>
        <v>12697751.411202606</v>
      </c>
      <c r="P1742" s="57" t="e">
        <f>IF(EnergyDemand__2_18[[#This Row],[School Day]]="Y",EnergyDemand__2_18[[#This Row],[Demand]],NA())</f>
        <v>#N/A</v>
      </c>
      <c r="Q1742" s="57">
        <f>IF(EnergyDemand__2_18[[#This Row],[School Day]]="N",EnergyDemand__2_18[[#This Row],[Demand]],NA())</f>
        <v>113296.31</v>
      </c>
      <c r="R1742" s="57" t="e">
        <f>IF(EnergyDemand__2_18[[#This Row],[Holiday]]="Y",EnergyDemand__2_18[[#This Row],[Demand]],NA())</f>
        <v>#N/A</v>
      </c>
      <c r="S1742" s="57">
        <f>IF(AND( EnergyDemand__2_18[[#This Row],[Holiday]]="N", EnergyDemand__2_18[[#This Row],[Day ]] &lt;&gt; "Saturday", EnergyDemand__2_18[[#This Row],[Day ]] &lt;&gt; "Sunday"),EnergyDemand__2_18[[#This Row],[Demand]],NA())</f>
        <v>113296.31</v>
      </c>
    </row>
    <row r="1743" spans="1:19" x14ac:dyDescent="0.3">
      <c r="A1743" s="3">
        <v>43746</v>
      </c>
      <c r="B1743" s="3" t="str">
        <f t="shared" si="27"/>
        <v>Q4-2019</v>
      </c>
      <c r="C1743" t="s">
        <v>18</v>
      </c>
      <c r="D1743">
        <v>41</v>
      </c>
      <c r="E1743" t="s">
        <v>8</v>
      </c>
      <c r="F1743">
        <v>2019</v>
      </c>
      <c r="G1743">
        <v>9.5</v>
      </c>
      <c r="H1743">
        <v>14.2</v>
      </c>
      <c r="I1743">
        <v>17</v>
      </c>
      <c r="J1743">
        <v>2.6</v>
      </c>
      <c r="K1743" t="s">
        <v>22</v>
      </c>
      <c r="L1743" t="s">
        <v>21</v>
      </c>
      <c r="M1743" s="2">
        <v>117504.77499999999</v>
      </c>
      <c r="N1743" s="4">
        <v>130.67182529999999</v>
      </c>
      <c r="O1743" s="5">
        <f>EnergyDemand__2_18[[#This Row],[Demand]]*EnergyDemand__2_18[[#This Row],[RRP AUD$]]</f>
        <v>15354563.430715807</v>
      </c>
      <c r="P1743" s="57">
        <f>IF(EnergyDemand__2_18[[#This Row],[School Day]]="Y",EnergyDemand__2_18[[#This Row],[Demand]],NA())</f>
        <v>117504.77499999999</v>
      </c>
      <c r="Q1743" s="57" t="e">
        <f>IF(EnergyDemand__2_18[[#This Row],[School Day]]="N",EnergyDemand__2_18[[#This Row],[Demand]],NA())</f>
        <v>#N/A</v>
      </c>
      <c r="R1743" s="57" t="e">
        <f>IF(EnergyDemand__2_18[[#This Row],[Holiday]]="Y",EnergyDemand__2_18[[#This Row],[Demand]],NA())</f>
        <v>#N/A</v>
      </c>
      <c r="S1743" s="57">
        <f>IF(AND( EnergyDemand__2_18[[#This Row],[Holiday]]="N", EnergyDemand__2_18[[#This Row],[Day ]] &lt;&gt; "Saturday", EnergyDemand__2_18[[#This Row],[Day ]] &lt;&gt; "Sunday"),EnergyDemand__2_18[[#This Row],[Demand]],NA())</f>
        <v>117504.77499999999</v>
      </c>
    </row>
    <row r="1744" spans="1:19" x14ac:dyDescent="0.3">
      <c r="A1744" s="3">
        <v>43747</v>
      </c>
      <c r="B1744" s="3" t="str">
        <f t="shared" si="27"/>
        <v>Q4-2019</v>
      </c>
      <c r="C1744" t="s">
        <v>18</v>
      </c>
      <c r="D1744">
        <v>41</v>
      </c>
      <c r="E1744" t="s">
        <v>9</v>
      </c>
      <c r="F1744">
        <v>2019</v>
      </c>
      <c r="G1744">
        <v>8.5</v>
      </c>
      <c r="H1744">
        <v>15</v>
      </c>
      <c r="I1744">
        <v>19.3</v>
      </c>
      <c r="J1744">
        <v>5.8</v>
      </c>
      <c r="K1744" t="s">
        <v>22</v>
      </c>
      <c r="L1744" t="s">
        <v>21</v>
      </c>
      <c r="M1744" s="2">
        <v>122771.82</v>
      </c>
      <c r="N1744" s="4">
        <v>131.5850422</v>
      </c>
      <c r="O1744" s="5">
        <f>EnergyDemand__2_18[[#This Row],[Demand]]*EnergyDemand__2_18[[#This Row],[RRP AUD$]]</f>
        <v>16154935.115670806</v>
      </c>
      <c r="P1744" s="57">
        <f>IF(EnergyDemand__2_18[[#This Row],[School Day]]="Y",EnergyDemand__2_18[[#This Row],[Demand]],NA())</f>
        <v>122771.82</v>
      </c>
      <c r="Q1744" s="57" t="e">
        <f>IF(EnergyDemand__2_18[[#This Row],[School Day]]="N",EnergyDemand__2_18[[#This Row],[Demand]],NA())</f>
        <v>#N/A</v>
      </c>
      <c r="R1744" s="57" t="e">
        <f>IF(EnergyDemand__2_18[[#This Row],[Holiday]]="Y",EnergyDemand__2_18[[#This Row],[Demand]],NA())</f>
        <v>#N/A</v>
      </c>
      <c r="S1744" s="57">
        <f>IF(AND( EnergyDemand__2_18[[#This Row],[Holiday]]="N", EnergyDemand__2_18[[#This Row],[Day ]] &lt;&gt; "Saturday", EnergyDemand__2_18[[#This Row],[Day ]] &lt;&gt; "Sunday"),EnergyDemand__2_18[[#This Row],[Demand]],NA())</f>
        <v>122771.82</v>
      </c>
    </row>
    <row r="1745" spans="1:19" x14ac:dyDescent="0.3">
      <c r="A1745" s="3">
        <v>43748</v>
      </c>
      <c r="B1745" s="3" t="str">
        <f t="shared" si="27"/>
        <v>Q4-2019</v>
      </c>
      <c r="C1745" t="s">
        <v>18</v>
      </c>
      <c r="D1745">
        <v>41</v>
      </c>
      <c r="E1745" t="s">
        <v>3</v>
      </c>
      <c r="F1745">
        <v>2019</v>
      </c>
      <c r="G1745">
        <v>10.199999999999999</v>
      </c>
      <c r="H1745">
        <v>14.7</v>
      </c>
      <c r="I1745">
        <v>12.6</v>
      </c>
      <c r="J1745">
        <v>0.2</v>
      </c>
      <c r="K1745" t="s">
        <v>22</v>
      </c>
      <c r="L1745" t="s">
        <v>21</v>
      </c>
      <c r="M1745" s="2">
        <v>123692.08</v>
      </c>
      <c r="N1745" s="4">
        <v>167.9811358</v>
      </c>
      <c r="O1745" s="5">
        <f>EnergyDemand__2_18[[#This Row],[Demand]]*EnergyDemand__2_18[[#This Row],[RRP AUD$]]</f>
        <v>20777936.087864466</v>
      </c>
      <c r="P1745" s="57">
        <f>IF(EnergyDemand__2_18[[#This Row],[School Day]]="Y",EnergyDemand__2_18[[#This Row],[Demand]],NA())</f>
        <v>123692.08</v>
      </c>
      <c r="Q1745" s="57" t="e">
        <f>IF(EnergyDemand__2_18[[#This Row],[School Day]]="N",EnergyDemand__2_18[[#This Row],[Demand]],NA())</f>
        <v>#N/A</v>
      </c>
      <c r="R1745" s="57" t="e">
        <f>IF(EnergyDemand__2_18[[#This Row],[Holiday]]="Y",EnergyDemand__2_18[[#This Row],[Demand]],NA())</f>
        <v>#N/A</v>
      </c>
      <c r="S1745" s="57">
        <f>IF(AND( EnergyDemand__2_18[[#This Row],[Holiday]]="N", EnergyDemand__2_18[[#This Row],[Day ]] &lt;&gt; "Saturday", EnergyDemand__2_18[[#This Row],[Day ]] &lt;&gt; "Sunday"),EnergyDemand__2_18[[#This Row],[Demand]],NA())</f>
        <v>123692.08</v>
      </c>
    </row>
    <row r="1746" spans="1:19" x14ac:dyDescent="0.3">
      <c r="A1746" s="3">
        <v>43749</v>
      </c>
      <c r="B1746" s="3" t="str">
        <f t="shared" si="27"/>
        <v>Q4-2019</v>
      </c>
      <c r="C1746" t="s">
        <v>18</v>
      </c>
      <c r="D1746">
        <v>41</v>
      </c>
      <c r="E1746" t="s">
        <v>4</v>
      </c>
      <c r="F1746">
        <v>2019</v>
      </c>
      <c r="G1746">
        <v>9.5</v>
      </c>
      <c r="H1746">
        <v>18.899999999999999</v>
      </c>
      <c r="I1746">
        <v>17.5</v>
      </c>
      <c r="J1746">
        <v>0</v>
      </c>
      <c r="K1746" t="s">
        <v>22</v>
      </c>
      <c r="L1746" t="s">
        <v>21</v>
      </c>
      <c r="M1746" s="2">
        <v>115250.505</v>
      </c>
      <c r="N1746" s="4">
        <v>114.6969754</v>
      </c>
      <c r="O1746" s="5">
        <f>EnergyDemand__2_18[[#This Row],[Demand]]*EnergyDemand__2_18[[#This Row],[RRP AUD$]]</f>
        <v>13218884.336822577</v>
      </c>
      <c r="P1746" s="57">
        <f>IF(EnergyDemand__2_18[[#This Row],[School Day]]="Y",EnergyDemand__2_18[[#This Row],[Demand]],NA())</f>
        <v>115250.505</v>
      </c>
      <c r="Q1746" s="57" t="e">
        <f>IF(EnergyDemand__2_18[[#This Row],[School Day]]="N",EnergyDemand__2_18[[#This Row],[Demand]],NA())</f>
        <v>#N/A</v>
      </c>
      <c r="R1746" s="57" t="e">
        <f>IF(EnergyDemand__2_18[[#This Row],[Holiday]]="Y",EnergyDemand__2_18[[#This Row],[Demand]],NA())</f>
        <v>#N/A</v>
      </c>
      <c r="S1746" s="57">
        <f>IF(AND( EnergyDemand__2_18[[#This Row],[Holiday]]="N", EnergyDemand__2_18[[#This Row],[Day ]] &lt;&gt; "Saturday", EnergyDemand__2_18[[#This Row],[Day ]] &lt;&gt; "Sunday"),EnergyDemand__2_18[[#This Row],[Demand]],NA())</f>
        <v>115250.505</v>
      </c>
    </row>
    <row r="1747" spans="1:19" x14ac:dyDescent="0.3">
      <c r="A1747" s="3">
        <v>43750</v>
      </c>
      <c r="B1747" s="3" t="str">
        <f t="shared" si="27"/>
        <v>Q4-2019</v>
      </c>
      <c r="C1747" t="s">
        <v>18</v>
      </c>
      <c r="D1747">
        <v>41</v>
      </c>
      <c r="E1747" t="s">
        <v>5</v>
      </c>
      <c r="F1747">
        <v>2019</v>
      </c>
      <c r="G1747">
        <v>8.1999999999999993</v>
      </c>
      <c r="H1747">
        <v>20.399999999999999</v>
      </c>
      <c r="I1747">
        <v>20.100000000000001</v>
      </c>
      <c r="J1747">
        <v>0</v>
      </c>
      <c r="K1747" t="s">
        <v>22</v>
      </c>
      <c r="L1747" t="s">
        <v>21</v>
      </c>
      <c r="M1747" s="2">
        <v>101053.36500000001</v>
      </c>
      <c r="N1747" s="4">
        <v>93.120223490000001</v>
      </c>
      <c r="O1747" s="5">
        <f>EnergyDemand__2_18[[#This Row],[Demand]]*EnergyDemand__2_18[[#This Row],[RRP AUD$]]</f>
        <v>9410111.9332165439</v>
      </c>
      <c r="P1747" s="57">
        <f>IF(EnergyDemand__2_18[[#This Row],[School Day]]="Y",EnergyDemand__2_18[[#This Row],[Demand]],NA())</f>
        <v>101053.36500000001</v>
      </c>
      <c r="Q1747" s="57" t="e">
        <f>IF(EnergyDemand__2_18[[#This Row],[School Day]]="N",EnergyDemand__2_18[[#This Row],[Demand]],NA())</f>
        <v>#N/A</v>
      </c>
      <c r="R1747" s="57" t="e">
        <f>IF(EnergyDemand__2_18[[#This Row],[Holiday]]="Y",EnergyDemand__2_18[[#This Row],[Demand]],NA())</f>
        <v>#N/A</v>
      </c>
      <c r="S174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48" spans="1:19" x14ac:dyDescent="0.3">
      <c r="A1748" s="3">
        <v>43751</v>
      </c>
      <c r="B1748" s="3" t="str">
        <f t="shared" si="27"/>
        <v>Q4-2019</v>
      </c>
      <c r="C1748" t="s">
        <v>18</v>
      </c>
      <c r="D1748">
        <v>41</v>
      </c>
      <c r="E1748" t="s">
        <v>6</v>
      </c>
      <c r="F1748">
        <v>2019</v>
      </c>
      <c r="G1748">
        <v>9.4</v>
      </c>
      <c r="H1748">
        <v>23.1</v>
      </c>
      <c r="I1748">
        <v>19.600000000000001</v>
      </c>
      <c r="J1748">
        <v>0</v>
      </c>
      <c r="K1748" t="s">
        <v>22</v>
      </c>
      <c r="L1748" t="s">
        <v>21</v>
      </c>
      <c r="M1748" s="2">
        <v>94744.7</v>
      </c>
      <c r="N1748" s="4">
        <v>90.164235849999997</v>
      </c>
      <c r="O1748" s="5">
        <f>EnergyDemand__2_18[[#This Row],[Demand]]*EnergyDemand__2_18[[#This Row],[RRP AUD$]]</f>
        <v>8542583.4763374943</v>
      </c>
      <c r="P1748" s="57">
        <f>IF(EnergyDemand__2_18[[#This Row],[School Day]]="Y",EnergyDemand__2_18[[#This Row],[Demand]],NA())</f>
        <v>94744.7</v>
      </c>
      <c r="Q1748" s="57" t="e">
        <f>IF(EnergyDemand__2_18[[#This Row],[School Day]]="N",EnergyDemand__2_18[[#This Row],[Demand]],NA())</f>
        <v>#N/A</v>
      </c>
      <c r="R1748" s="57" t="e">
        <f>IF(EnergyDemand__2_18[[#This Row],[Holiday]]="Y",EnergyDemand__2_18[[#This Row],[Demand]],NA())</f>
        <v>#N/A</v>
      </c>
      <c r="S17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49" spans="1:19" x14ac:dyDescent="0.3">
      <c r="A1749" s="3">
        <v>43752</v>
      </c>
      <c r="B1749" s="3" t="str">
        <f t="shared" si="27"/>
        <v>Q4-2019</v>
      </c>
      <c r="C1749" t="s">
        <v>18</v>
      </c>
      <c r="D1749">
        <v>42</v>
      </c>
      <c r="E1749" t="s">
        <v>7</v>
      </c>
      <c r="F1749">
        <v>2019</v>
      </c>
      <c r="G1749">
        <v>13.6</v>
      </c>
      <c r="H1749">
        <v>26.7</v>
      </c>
      <c r="I1749">
        <v>20.2</v>
      </c>
      <c r="J1749">
        <v>0.2</v>
      </c>
      <c r="K1749" t="s">
        <v>22</v>
      </c>
      <c r="L1749" t="s">
        <v>21</v>
      </c>
      <c r="M1749" s="2">
        <v>110290.12</v>
      </c>
      <c r="N1749" s="4">
        <v>119.0137926</v>
      </c>
      <c r="O1749" s="5">
        <f>EnergyDemand__2_18[[#This Row],[Demand]]*EnergyDemand__2_18[[#This Row],[RRP AUD$]]</f>
        <v>13126045.467509111</v>
      </c>
      <c r="P1749" s="57">
        <f>IF(EnergyDemand__2_18[[#This Row],[School Day]]="Y",EnergyDemand__2_18[[#This Row],[Demand]],NA())</f>
        <v>110290.12</v>
      </c>
      <c r="Q1749" s="57" t="e">
        <f>IF(EnergyDemand__2_18[[#This Row],[School Day]]="N",EnergyDemand__2_18[[#This Row],[Demand]],NA())</f>
        <v>#N/A</v>
      </c>
      <c r="R1749" s="57" t="e">
        <f>IF(EnergyDemand__2_18[[#This Row],[Holiday]]="Y",EnergyDemand__2_18[[#This Row],[Demand]],NA())</f>
        <v>#N/A</v>
      </c>
      <c r="S1749" s="57">
        <f>IF(AND( EnergyDemand__2_18[[#This Row],[Holiday]]="N", EnergyDemand__2_18[[#This Row],[Day ]] &lt;&gt; "Saturday", EnergyDemand__2_18[[#This Row],[Day ]] &lt;&gt; "Sunday"),EnergyDemand__2_18[[#This Row],[Demand]],NA())</f>
        <v>110290.12</v>
      </c>
    </row>
    <row r="1750" spans="1:19" x14ac:dyDescent="0.3">
      <c r="A1750" s="3">
        <v>43753</v>
      </c>
      <c r="B1750" s="3" t="str">
        <f t="shared" si="27"/>
        <v>Q4-2019</v>
      </c>
      <c r="C1750" t="s">
        <v>18</v>
      </c>
      <c r="D1750">
        <v>42</v>
      </c>
      <c r="E1750" t="s">
        <v>8</v>
      </c>
      <c r="F1750">
        <v>2019</v>
      </c>
      <c r="G1750">
        <v>13</v>
      </c>
      <c r="H1750">
        <v>18</v>
      </c>
      <c r="I1750">
        <v>20.6</v>
      </c>
      <c r="J1750">
        <v>0</v>
      </c>
      <c r="K1750" t="s">
        <v>22</v>
      </c>
      <c r="L1750" t="s">
        <v>21</v>
      </c>
      <c r="M1750" s="2">
        <v>112052.12</v>
      </c>
      <c r="N1750" s="4">
        <v>123.2613285</v>
      </c>
      <c r="O1750" s="5">
        <f>EnergyDemand__2_18[[#This Row],[Demand]]*EnergyDemand__2_18[[#This Row],[RRP AUD$]]</f>
        <v>13811693.172441419</v>
      </c>
      <c r="P1750" s="57">
        <f>IF(EnergyDemand__2_18[[#This Row],[School Day]]="Y",EnergyDemand__2_18[[#This Row],[Demand]],NA())</f>
        <v>112052.12</v>
      </c>
      <c r="Q1750" s="57" t="e">
        <f>IF(EnergyDemand__2_18[[#This Row],[School Day]]="N",EnergyDemand__2_18[[#This Row],[Demand]],NA())</f>
        <v>#N/A</v>
      </c>
      <c r="R1750" s="57" t="e">
        <f>IF(EnergyDemand__2_18[[#This Row],[Holiday]]="Y",EnergyDemand__2_18[[#This Row],[Demand]],NA())</f>
        <v>#N/A</v>
      </c>
      <c r="S1750" s="57">
        <f>IF(AND( EnergyDemand__2_18[[#This Row],[Holiday]]="N", EnergyDemand__2_18[[#This Row],[Day ]] &lt;&gt; "Saturday", EnergyDemand__2_18[[#This Row],[Day ]] &lt;&gt; "Sunday"),EnergyDemand__2_18[[#This Row],[Demand]],NA())</f>
        <v>112052.12</v>
      </c>
    </row>
    <row r="1751" spans="1:19" x14ac:dyDescent="0.3">
      <c r="A1751" s="3">
        <v>43754</v>
      </c>
      <c r="B1751" s="3" t="str">
        <f t="shared" si="27"/>
        <v>Q4-2019</v>
      </c>
      <c r="C1751" t="s">
        <v>18</v>
      </c>
      <c r="D1751">
        <v>42</v>
      </c>
      <c r="E1751" t="s">
        <v>9</v>
      </c>
      <c r="F1751">
        <v>2019</v>
      </c>
      <c r="G1751">
        <v>13.3</v>
      </c>
      <c r="H1751">
        <v>20.399999999999999</v>
      </c>
      <c r="I1751">
        <v>11.4</v>
      </c>
      <c r="J1751">
        <v>0</v>
      </c>
      <c r="K1751" t="s">
        <v>22</v>
      </c>
      <c r="L1751" t="s">
        <v>21</v>
      </c>
      <c r="M1751" s="2">
        <v>117533.72</v>
      </c>
      <c r="N1751" s="4">
        <v>116.34066919999999</v>
      </c>
      <c r="O1751" s="5">
        <f>EnergyDemand__2_18[[#This Row],[Demand]]*EnergyDemand__2_18[[#This Row],[RRP AUD$]]</f>
        <v>13673951.638365423</v>
      </c>
      <c r="P1751" s="57">
        <f>IF(EnergyDemand__2_18[[#This Row],[School Day]]="Y",EnergyDemand__2_18[[#This Row],[Demand]],NA())</f>
        <v>117533.72</v>
      </c>
      <c r="Q1751" s="57" t="e">
        <f>IF(EnergyDemand__2_18[[#This Row],[School Day]]="N",EnergyDemand__2_18[[#This Row],[Demand]],NA())</f>
        <v>#N/A</v>
      </c>
      <c r="R1751" s="57" t="e">
        <f>IF(EnergyDemand__2_18[[#This Row],[Holiday]]="Y",EnergyDemand__2_18[[#This Row],[Demand]],NA())</f>
        <v>#N/A</v>
      </c>
      <c r="S1751" s="57">
        <f>IF(AND( EnergyDemand__2_18[[#This Row],[Holiday]]="N", EnergyDemand__2_18[[#This Row],[Day ]] &lt;&gt; "Saturday", EnergyDemand__2_18[[#This Row],[Day ]] &lt;&gt; "Sunday"),EnergyDemand__2_18[[#This Row],[Demand]],NA())</f>
        <v>117533.72</v>
      </c>
    </row>
    <row r="1752" spans="1:19" x14ac:dyDescent="0.3">
      <c r="A1752" s="3">
        <v>43755</v>
      </c>
      <c r="B1752" s="3" t="str">
        <f t="shared" si="27"/>
        <v>Q4-2019</v>
      </c>
      <c r="C1752" t="s">
        <v>18</v>
      </c>
      <c r="D1752">
        <v>42</v>
      </c>
      <c r="E1752" t="s">
        <v>3</v>
      </c>
      <c r="F1752">
        <v>2019</v>
      </c>
      <c r="G1752">
        <v>9.5</v>
      </c>
      <c r="H1752">
        <v>15.2</v>
      </c>
      <c r="I1752">
        <v>9.6</v>
      </c>
      <c r="J1752">
        <v>4.4000000000000004</v>
      </c>
      <c r="K1752" t="s">
        <v>22</v>
      </c>
      <c r="L1752" t="s">
        <v>21</v>
      </c>
      <c r="M1752" s="2">
        <v>116690.04</v>
      </c>
      <c r="N1752" s="4">
        <v>92.498043699999997</v>
      </c>
      <c r="O1752" s="5">
        <f>EnergyDemand__2_18[[#This Row],[Demand]]*EnergyDemand__2_18[[#This Row],[RRP AUD$]]</f>
        <v>10793600.419274747</v>
      </c>
      <c r="P1752" s="57">
        <f>IF(EnergyDemand__2_18[[#This Row],[School Day]]="Y",EnergyDemand__2_18[[#This Row],[Demand]],NA())</f>
        <v>116690.04</v>
      </c>
      <c r="Q1752" s="57" t="e">
        <f>IF(EnergyDemand__2_18[[#This Row],[School Day]]="N",EnergyDemand__2_18[[#This Row],[Demand]],NA())</f>
        <v>#N/A</v>
      </c>
      <c r="R1752" s="57" t="e">
        <f>IF(EnergyDemand__2_18[[#This Row],[Holiday]]="Y",EnergyDemand__2_18[[#This Row],[Demand]],NA())</f>
        <v>#N/A</v>
      </c>
      <c r="S1752" s="57">
        <f>IF(AND( EnergyDemand__2_18[[#This Row],[Holiday]]="N", EnergyDemand__2_18[[#This Row],[Day ]] &lt;&gt; "Saturday", EnergyDemand__2_18[[#This Row],[Day ]] &lt;&gt; "Sunday"),EnergyDemand__2_18[[#This Row],[Demand]],NA())</f>
        <v>116690.04</v>
      </c>
    </row>
    <row r="1753" spans="1:19" x14ac:dyDescent="0.3">
      <c r="A1753" s="3">
        <v>43756</v>
      </c>
      <c r="B1753" s="3" t="str">
        <f t="shared" si="27"/>
        <v>Q4-2019</v>
      </c>
      <c r="C1753" t="s">
        <v>18</v>
      </c>
      <c r="D1753">
        <v>42</v>
      </c>
      <c r="E1753" t="s">
        <v>4</v>
      </c>
      <c r="F1753">
        <v>2019</v>
      </c>
      <c r="G1753">
        <v>7.3</v>
      </c>
      <c r="H1753">
        <v>22.1</v>
      </c>
      <c r="I1753">
        <v>23.2</v>
      </c>
      <c r="J1753">
        <v>0.8</v>
      </c>
      <c r="K1753" t="s">
        <v>22</v>
      </c>
      <c r="L1753" t="s">
        <v>21</v>
      </c>
      <c r="M1753" s="2">
        <v>109857.485</v>
      </c>
      <c r="N1753" s="4">
        <v>76.318328559999998</v>
      </c>
      <c r="O1753" s="5">
        <f>EnergyDemand__2_18[[#This Row],[Demand]]*EnergyDemand__2_18[[#This Row],[RRP AUD$]]</f>
        <v>8384139.6350052711</v>
      </c>
      <c r="P1753" s="57">
        <f>IF(EnergyDemand__2_18[[#This Row],[School Day]]="Y",EnergyDemand__2_18[[#This Row],[Demand]],NA())</f>
        <v>109857.485</v>
      </c>
      <c r="Q1753" s="57" t="e">
        <f>IF(EnergyDemand__2_18[[#This Row],[School Day]]="N",EnergyDemand__2_18[[#This Row],[Demand]],NA())</f>
        <v>#N/A</v>
      </c>
      <c r="R1753" s="57" t="e">
        <f>IF(EnergyDemand__2_18[[#This Row],[Holiday]]="Y",EnergyDemand__2_18[[#This Row],[Demand]],NA())</f>
        <v>#N/A</v>
      </c>
      <c r="S1753" s="57">
        <f>IF(AND( EnergyDemand__2_18[[#This Row],[Holiday]]="N", EnergyDemand__2_18[[#This Row],[Day ]] &lt;&gt; "Saturday", EnergyDemand__2_18[[#This Row],[Day ]] &lt;&gt; "Sunday"),EnergyDemand__2_18[[#This Row],[Demand]],NA())</f>
        <v>109857.485</v>
      </c>
    </row>
    <row r="1754" spans="1:19" x14ac:dyDescent="0.3">
      <c r="A1754" s="3">
        <v>43757</v>
      </c>
      <c r="B1754" s="3" t="str">
        <f t="shared" si="27"/>
        <v>Q4-2019</v>
      </c>
      <c r="C1754" t="s">
        <v>18</v>
      </c>
      <c r="D1754">
        <v>42</v>
      </c>
      <c r="E1754" t="s">
        <v>5</v>
      </c>
      <c r="F1754">
        <v>2019</v>
      </c>
      <c r="G1754">
        <v>9.4</v>
      </c>
      <c r="H1754">
        <v>15.3</v>
      </c>
      <c r="I1754">
        <v>15.8</v>
      </c>
      <c r="J1754">
        <v>0.8</v>
      </c>
      <c r="K1754" t="s">
        <v>22</v>
      </c>
      <c r="L1754" t="s">
        <v>21</v>
      </c>
      <c r="M1754" s="2">
        <v>102032.495</v>
      </c>
      <c r="N1754" s="4">
        <v>67.014422809999999</v>
      </c>
      <c r="O1754" s="5">
        <f>EnergyDemand__2_18[[#This Row],[Demand]]*EnergyDemand__2_18[[#This Row],[RRP AUD$]]</f>
        <v>6837648.7602892108</v>
      </c>
      <c r="P1754" s="57">
        <f>IF(EnergyDemand__2_18[[#This Row],[School Day]]="Y",EnergyDemand__2_18[[#This Row],[Demand]],NA())</f>
        <v>102032.495</v>
      </c>
      <c r="Q1754" s="57" t="e">
        <f>IF(EnergyDemand__2_18[[#This Row],[School Day]]="N",EnergyDemand__2_18[[#This Row],[Demand]],NA())</f>
        <v>#N/A</v>
      </c>
      <c r="R1754" s="57" t="e">
        <f>IF(EnergyDemand__2_18[[#This Row],[Holiday]]="Y",EnergyDemand__2_18[[#This Row],[Demand]],NA())</f>
        <v>#N/A</v>
      </c>
      <c r="S17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55" spans="1:19" x14ac:dyDescent="0.3">
      <c r="A1755" s="3">
        <v>43758</v>
      </c>
      <c r="B1755" s="3" t="str">
        <f t="shared" si="27"/>
        <v>Q4-2019</v>
      </c>
      <c r="C1755" t="s">
        <v>18</v>
      </c>
      <c r="D1755">
        <v>42</v>
      </c>
      <c r="E1755" t="s">
        <v>6</v>
      </c>
      <c r="F1755">
        <v>2019</v>
      </c>
      <c r="G1755">
        <v>10</v>
      </c>
      <c r="H1755">
        <v>16.399999999999999</v>
      </c>
      <c r="I1755">
        <v>14.7</v>
      </c>
      <c r="J1755">
        <v>0.8</v>
      </c>
      <c r="K1755" t="s">
        <v>22</v>
      </c>
      <c r="L1755" t="s">
        <v>21</v>
      </c>
      <c r="M1755" s="2">
        <v>102684.515</v>
      </c>
      <c r="N1755" s="4">
        <v>87.533212419999998</v>
      </c>
      <c r="O1755" s="5">
        <f>EnergyDemand__2_18[[#This Row],[Demand]]*EnergyDemand__2_18[[#This Row],[RRP AUD$]]</f>
        <v>8988305.4637396764</v>
      </c>
      <c r="P1755" s="57">
        <f>IF(EnergyDemand__2_18[[#This Row],[School Day]]="Y",EnergyDemand__2_18[[#This Row],[Demand]],NA())</f>
        <v>102684.515</v>
      </c>
      <c r="Q1755" s="57" t="e">
        <f>IF(EnergyDemand__2_18[[#This Row],[School Day]]="N",EnergyDemand__2_18[[#This Row],[Demand]],NA())</f>
        <v>#N/A</v>
      </c>
      <c r="R1755" s="57" t="e">
        <f>IF(EnergyDemand__2_18[[#This Row],[Holiday]]="Y",EnergyDemand__2_18[[#This Row],[Demand]],NA())</f>
        <v>#N/A</v>
      </c>
      <c r="S17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56" spans="1:19" x14ac:dyDescent="0.3">
      <c r="A1756" s="3">
        <v>43759</v>
      </c>
      <c r="B1756" s="3" t="str">
        <f t="shared" si="27"/>
        <v>Q4-2019</v>
      </c>
      <c r="C1756" t="s">
        <v>18</v>
      </c>
      <c r="D1756">
        <v>43</v>
      </c>
      <c r="E1756" t="s">
        <v>7</v>
      </c>
      <c r="F1756">
        <v>2019</v>
      </c>
      <c r="G1756">
        <v>11.5</v>
      </c>
      <c r="H1756">
        <v>17</v>
      </c>
      <c r="I1756">
        <v>19.600000000000001</v>
      </c>
      <c r="J1756">
        <v>0</v>
      </c>
      <c r="K1756" t="s">
        <v>22</v>
      </c>
      <c r="L1756" t="s">
        <v>21</v>
      </c>
      <c r="M1756" s="2">
        <v>114502.07</v>
      </c>
      <c r="N1756" s="4">
        <v>111.6668677</v>
      </c>
      <c r="O1756" s="5">
        <f>EnergyDemand__2_18[[#This Row],[Demand]]*EnergyDemand__2_18[[#This Row],[RRP AUD$]]</f>
        <v>12786087.502066139</v>
      </c>
      <c r="P1756" s="57">
        <f>IF(EnergyDemand__2_18[[#This Row],[School Day]]="Y",EnergyDemand__2_18[[#This Row],[Demand]],NA())</f>
        <v>114502.07</v>
      </c>
      <c r="Q1756" s="57" t="e">
        <f>IF(EnergyDemand__2_18[[#This Row],[School Day]]="N",EnergyDemand__2_18[[#This Row],[Demand]],NA())</f>
        <v>#N/A</v>
      </c>
      <c r="R1756" s="57" t="e">
        <f>IF(EnergyDemand__2_18[[#This Row],[Holiday]]="Y",EnergyDemand__2_18[[#This Row],[Demand]],NA())</f>
        <v>#N/A</v>
      </c>
      <c r="S1756" s="57">
        <f>IF(AND( EnergyDemand__2_18[[#This Row],[Holiday]]="N", EnergyDemand__2_18[[#This Row],[Day ]] &lt;&gt; "Saturday", EnergyDemand__2_18[[#This Row],[Day ]] &lt;&gt; "Sunday"),EnergyDemand__2_18[[#This Row],[Demand]],NA())</f>
        <v>114502.07</v>
      </c>
    </row>
    <row r="1757" spans="1:19" x14ac:dyDescent="0.3">
      <c r="A1757" s="3">
        <v>43760</v>
      </c>
      <c r="B1757" s="3" t="str">
        <f t="shared" si="27"/>
        <v>Q4-2019</v>
      </c>
      <c r="C1757" t="s">
        <v>18</v>
      </c>
      <c r="D1757">
        <v>43</v>
      </c>
      <c r="E1757" t="s">
        <v>8</v>
      </c>
      <c r="F1757">
        <v>2019</v>
      </c>
      <c r="G1757">
        <v>11.9</v>
      </c>
      <c r="H1757">
        <v>19.600000000000001</v>
      </c>
      <c r="I1757">
        <v>23.7</v>
      </c>
      <c r="J1757">
        <v>0</v>
      </c>
      <c r="K1757" t="s">
        <v>22</v>
      </c>
      <c r="L1757" t="s">
        <v>21</v>
      </c>
      <c r="M1757" s="2">
        <v>114108.545</v>
      </c>
      <c r="N1757" s="4">
        <v>111.449844</v>
      </c>
      <c r="O1757" s="5">
        <f>EnergyDemand__2_18[[#This Row],[Demand]]*EnergyDemand__2_18[[#This Row],[RRP AUD$]]</f>
        <v>12717379.53931698</v>
      </c>
      <c r="P1757" s="57">
        <f>IF(EnergyDemand__2_18[[#This Row],[School Day]]="Y",EnergyDemand__2_18[[#This Row],[Demand]],NA())</f>
        <v>114108.545</v>
      </c>
      <c r="Q1757" s="57" t="e">
        <f>IF(EnergyDemand__2_18[[#This Row],[School Day]]="N",EnergyDemand__2_18[[#This Row],[Demand]],NA())</f>
        <v>#N/A</v>
      </c>
      <c r="R1757" s="57" t="e">
        <f>IF(EnergyDemand__2_18[[#This Row],[Holiday]]="Y",EnergyDemand__2_18[[#This Row],[Demand]],NA())</f>
        <v>#N/A</v>
      </c>
      <c r="S1757" s="57">
        <f>IF(AND( EnergyDemand__2_18[[#This Row],[Holiday]]="N", EnergyDemand__2_18[[#This Row],[Day ]] &lt;&gt; "Saturday", EnergyDemand__2_18[[#This Row],[Day ]] &lt;&gt; "Sunday"),EnergyDemand__2_18[[#This Row],[Demand]],NA())</f>
        <v>114108.545</v>
      </c>
    </row>
    <row r="1758" spans="1:19" x14ac:dyDescent="0.3">
      <c r="A1758" s="3">
        <v>43761</v>
      </c>
      <c r="B1758" s="3" t="str">
        <f t="shared" si="27"/>
        <v>Q4-2019</v>
      </c>
      <c r="C1758" t="s">
        <v>18</v>
      </c>
      <c r="D1758">
        <v>43</v>
      </c>
      <c r="E1758" t="s">
        <v>9</v>
      </c>
      <c r="F1758">
        <v>2019</v>
      </c>
      <c r="G1758">
        <v>8.1999999999999993</v>
      </c>
      <c r="H1758">
        <v>27.9</v>
      </c>
      <c r="I1758">
        <v>26</v>
      </c>
      <c r="J1758">
        <v>0</v>
      </c>
      <c r="K1758" t="s">
        <v>22</v>
      </c>
      <c r="L1758" t="s">
        <v>21</v>
      </c>
      <c r="M1758" s="2">
        <v>114281.61500000001</v>
      </c>
      <c r="N1758" s="4">
        <v>99.736133030000005</v>
      </c>
      <c r="O1758" s="5">
        <f>EnergyDemand__2_18[[#This Row],[Demand]]*EnergyDemand__2_18[[#This Row],[RRP AUD$]]</f>
        <v>11398006.356523244</v>
      </c>
      <c r="P1758" s="57">
        <f>IF(EnergyDemand__2_18[[#This Row],[School Day]]="Y",EnergyDemand__2_18[[#This Row],[Demand]],NA())</f>
        <v>114281.61500000001</v>
      </c>
      <c r="Q1758" s="57" t="e">
        <f>IF(EnergyDemand__2_18[[#This Row],[School Day]]="N",EnergyDemand__2_18[[#This Row],[Demand]],NA())</f>
        <v>#N/A</v>
      </c>
      <c r="R1758" s="57" t="e">
        <f>IF(EnergyDemand__2_18[[#This Row],[Holiday]]="Y",EnergyDemand__2_18[[#This Row],[Demand]],NA())</f>
        <v>#N/A</v>
      </c>
      <c r="S1758" s="57">
        <f>IF(AND( EnergyDemand__2_18[[#This Row],[Holiday]]="N", EnergyDemand__2_18[[#This Row],[Day ]] &lt;&gt; "Saturday", EnergyDemand__2_18[[#This Row],[Day ]] &lt;&gt; "Sunday"),EnergyDemand__2_18[[#This Row],[Demand]],NA())</f>
        <v>114281.61500000001</v>
      </c>
    </row>
    <row r="1759" spans="1:19" x14ac:dyDescent="0.3">
      <c r="A1759" s="3">
        <v>43762</v>
      </c>
      <c r="B1759" s="3" t="str">
        <f t="shared" si="27"/>
        <v>Q4-2019</v>
      </c>
      <c r="C1759" t="s">
        <v>18</v>
      </c>
      <c r="D1759">
        <v>43</v>
      </c>
      <c r="E1759" t="s">
        <v>3</v>
      </c>
      <c r="F1759">
        <v>2019</v>
      </c>
      <c r="G1759">
        <v>13</v>
      </c>
      <c r="H1759">
        <v>33.799999999999997</v>
      </c>
      <c r="I1759">
        <v>26.1</v>
      </c>
      <c r="J1759">
        <v>0.2</v>
      </c>
      <c r="K1759" t="s">
        <v>22</v>
      </c>
      <c r="L1759" t="s">
        <v>21</v>
      </c>
      <c r="M1759" s="2">
        <v>115442.655</v>
      </c>
      <c r="N1759" s="4">
        <v>82.370096540000006</v>
      </c>
      <c r="O1759" s="5">
        <f>EnergyDemand__2_18[[#This Row],[Demand]]*EnergyDemand__2_18[[#This Row],[RRP AUD$]]</f>
        <v>9509022.637183914</v>
      </c>
      <c r="P1759" s="57">
        <f>IF(EnergyDemand__2_18[[#This Row],[School Day]]="Y",EnergyDemand__2_18[[#This Row],[Demand]],NA())</f>
        <v>115442.655</v>
      </c>
      <c r="Q1759" s="57" t="e">
        <f>IF(EnergyDemand__2_18[[#This Row],[School Day]]="N",EnergyDemand__2_18[[#This Row],[Demand]],NA())</f>
        <v>#N/A</v>
      </c>
      <c r="R1759" s="57" t="e">
        <f>IF(EnergyDemand__2_18[[#This Row],[Holiday]]="Y",EnergyDemand__2_18[[#This Row],[Demand]],NA())</f>
        <v>#N/A</v>
      </c>
      <c r="S1759" s="57">
        <f>IF(AND( EnergyDemand__2_18[[#This Row],[Holiday]]="N", EnergyDemand__2_18[[#This Row],[Day ]] &lt;&gt; "Saturday", EnergyDemand__2_18[[#This Row],[Day ]] &lt;&gt; "Sunday"),EnergyDemand__2_18[[#This Row],[Demand]],NA())</f>
        <v>115442.655</v>
      </c>
    </row>
    <row r="1760" spans="1:19" x14ac:dyDescent="0.3">
      <c r="A1760" s="3">
        <v>43763</v>
      </c>
      <c r="B1760" s="3" t="str">
        <f t="shared" si="27"/>
        <v>Q4-2019</v>
      </c>
      <c r="C1760" t="s">
        <v>18</v>
      </c>
      <c r="D1760">
        <v>43</v>
      </c>
      <c r="E1760" t="s">
        <v>4</v>
      </c>
      <c r="F1760">
        <v>2019</v>
      </c>
      <c r="G1760">
        <v>16.8</v>
      </c>
      <c r="H1760">
        <v>21.6</v>
      </c>
      <c r="I1760">
        <v>10</v>
      </c>
      <c r="J1760">
        <v>0</v>
      </c>
      <c r="K1760" t="s">
        <v>22</v>
      </c>
      <c r="L1760" t="s">
        <v>21</v>
      </c>
      <c r="M1760" s="2">
        <v>109130.77</v>
      </c>
      <c r="N1760" s="4">
        <v>70.884689609999995</v>
      </c>
      <c r="O1760" s="5">
        <f>EnergyDemand__2_18[[#This Row],[Demand]]*EnergyDemand__2_18[[#This Row],[RRP AUD$]]</f>
        <v>7735700.7583502997</v>
      </c>
      <c r="P1760" s="57">
        <f>IF(EnergyDemand__2_18[[#This Row],[School Day]]="Y",EnergyDemand__2_18[[#This Row],[Demand]],NA())</f>
        <v>109130.77</v>
      </c>
      <c r="Q1760" s="57" t="e">
        <f>IF(EnergyDemand__2_18[[#This Row],[School Day]]="N",EnergyDemand__2_18[[#This Row],[Demand]],NA())</f>
        <v>#N/A</v>
      </c>
      <c r="R1760" s="57" t="e">
        <f>IF(EnergyDemand__2_18[[#This Row],[Holiday]]="Y",EnergyDemand__2_18[[#This Row],[Demand]],NA())</f>
        <v>#N/A</v>
      </c>
      <c r="S1760" s="57">
        <f>IF(AND( EnergyDemand__2_18[[#This Row],[Holiday]]="N", EnergyDemand__2_18[[#This Row],[Day ]] &lt;&gt; "Saturday", EnergyDemand__2_18[[#This Row],[Day ]] &lt;&gt; "Sunday"),EnergyDemand__2_18[[#This Row],[Demand]],NA())</f>
        <v>109130.77</v>
      </c>
    </row>
    <row r="1761" spans="1:19" x14ac:dyDescent="0.3">
      <c r="A1761" s="3">
        <v>43764</v>
      </c>
      <c r="B1761" s="3" t="str">
        <f t="shared" si="27"/>
        <v>Q4-2019</v>
      </c>
      <c r="C1761" t="s">
        <v>18</v>
      </c>
      <c r="D1761">
        <v>43</v>
      </c>
      <c r="E1761" t="s">
        <v>5</v>
      </c>
      <c r="F1761">
        <v>2019</v>
      </c>
      <c r="G1761">
        <v>9.6</v>
      </c>
      <c r="H1761">
        <v>15.5</v>
      </c>
      <c r="I1761">
        <v>17.2</v>
      </c>
      <c r="J1761">
        <v>3.8</v>
      </c>
      <c r="K1761" t="s">
        <v>22</v>
      </c>
      <c r="L1761" t="s">
        <v>21</v>
      </c>
      <c r="M1761" s="2">
        <v>96698.285000000003</v>
      </c>
      <c r="N1761" s="4">
        <v>44.849283749999998</v>
      </c>
      <c r="O1761" s="5">
        <f>EnergyDemand__2_18[[#This Row],[Demand]]*EnergyDemand__2_18[[#This Row],[RRP AUD$]]</f>
        <v>4336848.822103369</v>
      </c>
      <c r="P1761" s="57">
        <f>IF(EnergyDemand__2_18[[#This Row],[School Day]]="Y",EnergyDemand__2_18[[#This Row],[Demand]],NA())</f>
        <v>96698.285000000003</v>
      </c>
      <c r="Q1761" s="57" t="e">
        <f>IF(EnergyDemand__2_18[[#This Row],[School Day]]="N",EnergyDemand__2_18[[#This Row],[Demand]],NA())</f>
        <v>#N/A</v>
      </c>
      <c r="R1761" s="57" t="e">
        <f>IF(EnergyDemand__2_18[[#This Row],[Holiday]]="Y",EnergyDemand__2_18[[#This Row],[Demand]],NA())</f>
        <v>#N/A</v>
      </c>
      <c r="S176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62" spans="1:19" x14ac:dyDescent="0.3">
      <c r="A1762" s="3">
        <v>43765</v>
      </c>
      <c r="B1762" s="3" t="str">
        <f t="shared" si="27"/>
        <v>Q4-2019</v>
      </c>
      <c r="C1762" t="s">
        <v>18</v>
      </c>
      <c r="D1762">
        <v>43</v>
      </c>
      <c r="E1762" t="s">
        <v>6</v>
      </c>
      <c r="F1762">
        <v>2019</v>
      </c>
      <c r="G1762">
        <v>10.3</v>
      </c>
      <c r="H1762">
        <v>17</v>
      </c>
      <c r="I1762">
        <v>10.1</v>
      </c>
      <c r="J1762">
        <v>1.2</v>
      </c>
      <c r="K1762" t="s">
        <v>22</v>
      </c>
      <c r="L1762" t="s">
        <v>21</v>
      </c>
      <c r="M1762" s="2">
        <v>102830.55499999999</v>
      </c>
      <c r="N1762" s="4">
        <v>87.808242980000003</v>
      </c>
      <c r="O1762" s="5">
        <f>EnergyDemand__2_18[[#This Row],[Demand]]*EnergyDemand__2_18[[#This Row],[RRP AUD$]]</f>
        <v>9029370.3592082541</v>
      </c>
      <c r="P1762" s="57">
        <f>IF(EnergyDemand__2_18[[#This Row],[School Day]]="Y",EnergyDemand__2_18[[#This Row],[Demand]],NA())</f>
        <v>102830.55499999999</v>
      </c>
      <c r="Q1762" s="57" t="e">
        <f>IF(EnergyDemand__2_18[[#This Row],[School Day]]="N",EnergyDemand__2_18[[#This Row],[Demand]],NA())</f>
        <v>#N/A</v>
      </c>
      <c r="R1762" s="57" t="e">
        <f>IF(EnergyDemand__2_18[[#This Row],[Holiday]]="Y",EnergyDemand__2_18[[#This Row],[Demand]],NA())</f>
        <v>#N/A</v>
      </c>
      <c r="S17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63" spans="1:19" x14ac:dyDescent="0.3">
      <c r="A1763" s="3">
        <v>43766</v>
      </c>
      <c r="B1763" s="3" t="str">
        <f t="shared" si="27"/>
        <v>Q4-2019</v>
      </c>
      <c r="C1763" t="s">
        <v>18</v>
      </c>
      <c r="D1763">
        <v>44</v>
      </c>
      <c r="E1763" t="s">
        <v>7</v>
      </c>
      <c r="F1763">
        <v>2019</v>
      </c>
      <c r="G1763">
        <v>8.6999999999999993</v>
      </c>
      <c r="H1763">
        <v>21.6</v>
      </c>
      <c r="I1763">
        <v>26.3</v>
      </c>
      <c r="J1763">
        <v>1.4</v>
      </c>
      <c r="K1763" t="s">
        <v>22</v>
      </c>
      <c r="L1763" t="s">
        <v>21</v>
      </c>
      <c r="M1763" s="2">
        <v>112634.63499999999</v>
      </c>
      <c r="N1763" s="4">
        <v>104.09160749999999</v>
      </c>
      <c r="O1763" s="5">
        <f>EnergyDemand__2_18[[#This Row],[Demand]]*EnergyDemand__2_18[[#This Row],[RRP AUD$]]</f>
        <v>11724320.217325762</v>
      </c>
      <c r="P1763" s="57">
        <f>IF(EnergyDemand__2_18[[#This Row],[School Day]]="Y",EnergyDemand__2_18[[#This Row],[Demand]],NA())</f>
        <v>112634.63499999999</v>
      </c>
      <c r="Q1763" s="57" t="e">
        <f>IF(EnergyDemand__2_18[[#This Row],[School Day]]="N",EnergyDemand__2_18[[#This Row],[Demand]],NA())</f>
        <v>#N/A</v>
      </c>
      <c r="R1763" s="57" t="e">
        <f>IF(EnergyDemand__2_18[[#This Row],[Holiday]]="Y",EnergyDemand__2_18[[#This Row],[Demand]],NA())</f>
        <v>#N/A</v>
      </c>
      <c r="S1763" s="57">
        <f>IF(AND( EnergyDemand__2_18[[#This Row],[Holiday]]="N", EnergyDemand__2_18[[#This Row],[Day ]] &lt;&gt; "Saturday", EnergyDemand__2_18[[#This Row],[Day ]] &lt;&gt; "Sunday"),EnergyDemand__2_18[[#This Row],[Demand]],NA())</f>
        <v>112634.63499999999</v>
      </c>
    </row>
    <row r="1764" spans="1:19" x14ac:dyDescent="0.3">
      <c r="A1764" s="3">
        <v>43767</v>
      </c>
      <c r="B1764" s="3" t="str">
        <f t="shared" si="27"/>
        <v>Q4-2019</v>
      </c>
      <c r="C1764" t="s">
        <v>18</v>
      </c>
      <c r="D1764">
        <v>44</v>
      </c>
      <c r="E1764" t="s">
        <v>8</v>
      </c>
      <c r="F1764">
        <v>2019</v>
      </c>
      <c r="G1764">
        <v>9.6999999999999993</v>
      </c>
      <c r="H1764">
        <v>30.5</v>
      </c>
      <c r="I1764">
        <v>27</v>
      </c>
      <c r="J1764">
        <v>0</v>
      </c>
      <c r="K1764" t="s">
        <v>22</v>
      </c>
      <c r="L1764" t="s">
        <v>21</v>
      </c>
      <c r="M1764" s="2">
        <v>111887.405</v>
      </c>
      <c r="N1764" s="4">
        <v>130.19868170000001</v>
      </c>
      <c r="O1764" s="5">
        <f>EnergyDemand__2_18[[#This Row],[Demand]]*EnergyDemand__2_18[[#This Row],[RRP AUD$]]</f>
        <v>14567592.629833989</v>
      </c>
      <c r="P1764" s="57">
        <f>IF(EnergyDemand__2_18[[#This Row],[School Day]]="Y",EnergyDemand__2_18[[#This Row],[Demand]],NA())</f>
        <v>111887.405</v>
      </c>
      <c r="Q1764" s="57" t="e">
        <f>IF(EnergyDemand__2_18[[#This Row],[School Day]]="N",EnergyDemand__2_18[[#This Row],[Demand]],NA())</f>
        <v>#N/A</v>
      </c>
      <c r="R1764" s="57" t="e">
        <f>IF(EnergyDemand__2_18[[#This Row],[Holiday]]="Y",EnergyDemand__2_18[[#This Row],[Demand]],NA())</f>
        <v>#N/A</v>
      </c>
      <c r="S1764" s="57">
        <f>IF(AND( EnergyDemand__2_18[[#This Row],[Holiday]]="N", EnergyDemand__2_18[[#This Row],[Day ]] &lt;&gt; "Saturday", EnergyDemand__2_18[[#This Row],[Day ]] &lt;&gt; "Sunday"),EnergyDemand__2_18[[#This Row],[Demand]],NA())</f>
        <v>111887.405</v>
      </c>
    </row>
    <row r="1765" spans="1:19" x14ac:dyDescent="0.3">
      <c r="A1765" s="3">
        <v>43768</v>
      </c>
      <c r="B1765" s="3" t="str">
        <f t="shared" si="27"/>
        <v>Q4-2019</v>
      </c>
      <c r="C1765" t="s">
        <v>18</v>
      </c>
      <c r="D1765">
        <v>44</v>
      </c>
      <c r="E1765" t="s">
        <v>9</v>
      </c>
      <c r="F1765">
        <v>2019</v>
      </c>
      <c r="G1765">
        <v>13.8</v>
      </c>
      <c r="H1765">
        <v>25.1</v>
      </c>
      <c r="I1765">
        <v>27.2</v>
      </c>
      <c r="J1765">
        <v>0</v>
      </c>
      <c r="K1765" t="s">
        <v>22</v>
      </c>
      <c r="L1765" t="s">
        <v>21</v>
      </c>
      <c r="M1765" s="2">
        <v>117375.73</v>
      </c>
      <c r="N1765" s="4">
        <v>130.31831199999999</v>
      </c>
      <c r="O1765" s="5">
        <f>EnergyDemand__2_18[[#This Row],[Demand]]*EnergyDemand__2_18[[#This Row],[RRP AUD$]]</f>
        <v>15296207.003367759</v>
      </c>
      <c r="P1765" s="57">
        <f>IF(EnergyDemand__2_18[[#This Row],[School Day]]="Y",EnergyDemand__2_18[[#This Row],[Demand]],NA())</f>
        <v>117375.73</v>
      </c>
      <c r="Q1765" s="57" t="e">
        <f>IF(EnergyDemand__2_18[[#This Row],[School Day]]="N",EnergyDemand__2_18[[#This Row],[Demand]],NA())</f>
        <v>#N/A</v>
      </c>
      <c r="R1765" s="57" t="e">
        <f>IF(EnergyDemand__2_18[[#This Row],[Holiday]]="Y",EnergyDemand__2_18[[#This Row],[Demand]],NA())</f>
        <v>#N/A</v>
      </c>
      <c r="S1765" s="57">
        <f>IF(AND( EnergyDemand__2_18[[#This Row],[Holiday]]="N", EnergyDemand__2_18[[#This Row],[Day ]] &lt;&gt; "Saturday", EnergyDemand__2_18[[#This Row],[Day ]] &lt;&gt; "Sunday"),EnergyDemand__2_18[[#This Row],[Demand]],NA())</f>
        <v>117375.73</v>
      </c>
    </row>
    <row r="1766" spans="1:19" x14ac:dyDescent="0.3">
      <c r="A1766" s="3">
        <v>43769</v>
      </c>
      <c r="B1766" s="3" t="str">
        <f t="shared" si="27"/>
        <v>Q4-2019</v>
      </c>
      <c r="C1766" t="s">
        <v>18</v>
      </c>
      <c r="D1766">
        <v>44</v>
      </c>
      <c r="E1766" t="s">
        <v>3</v>
      </c>
      <c r="F1766">
        <v>2019</v>
      </c>
      <c r="G1766">
        <v>14.2</v>
      </c>
      <c r="H1766">
        <v>33.700000000000003</v>
      </c>
      <c r="I1766">
        <v>25.5</v>
      </c>
      <c r="J1766">
        <v>0</v>
      </c>
      <c r="K1766" t="s">
        <v>22</v>
      </c>
      <c r="L1766" t="s">
        <v>21</v>
      </c>
      <c r="M1766" s="2">
        <v>121752.875</v>
      </c>
      <c r="N1766" s="4">
        <v>89.659635179999995</v>
      </c>
      <c r="O1766" s="5">
        <f>EnergyDemand__2_18[[#This Row],[Demand]]*EnergyDemand__2_18[[#This Row],[RRP AUD$]]</f>
        <v>10916318.354616143</v>
      </c>
      <c r="P1766" s="57">
        <f>IF(EnergyDemand__2_18[[#This Row],[School Day]]="Y",EnergyDemand__2_18[[#This Row],[Demand]],NA())</f>
        <v>121752.875</v>
      </c>
      <c r="Q1766" s="57" t="e">
        <f>IF(EnergyDemand__2_18[[#This Row],[School Day]]="N",EnergyDemand__2_18[[#This Row],[Demand]],NA())</f>
        <v>#N/A</v>
      </c>
      <c r="R1766" s="57" t="e">
        <f>IF(EnergyDemand__2_18[[#This Row],[Holiday]]="Y",EnergyDemand__2_18[[#This Row],[Demand]],NA())</f>
        <v>#N/A</v>
      </c>
      <c r="S1766" s="57">
        <f>IF(AND( EnergyDemand__2_18[[#This Row],[Holiday]]="N", EnergyDemand__2_18[[#This Row],[Day ]] &lt;&gt; "Saturday", EnergyDemand__2_18[[#This Row],[Day ]] &lt;&gt; "Sunday"),EnergyDemand__2_18[[#This Row],[Demand]],NA())</f>
        <v>121752.875</v>
      </c>
    </row>
    <row r="1767" spans="1:19" x14ac:dyDescent="0.3">
      <c r="A1767" s="3">
        <v>43770</v>
      </c>
      <c r="B1767" s="3" t="str">
        <f t="shared" si="27"/>
        <v>Q4-2019</v>
      </c>
      <c r="C1767" t="s">
        <v>19</v>
      </c>
      <c r="D1767">
        <v>44</v>
      </c>
      <c r="E1767" t="s">
        <v>4</v>
      </c>
      <c r="F1767">
        <v>2019</v>
      </c>
      <c r="G1767">
        <v>20</v>
      </c>
      <c r="H1767">
        <v>34.299999999999997</v>
      </c>
      <c r="I1767">
        <v>22.8</v>
      </c>
      <c r="J1767">
        <v>0</v>
      </c>
      <c r="K1767" t="s">
        <v>22</v>
      </c>
      <c r="L1767" t="s">
        <v>21</v>
      </c>
      <c r="M1767" s="2">
        <v>130510.905</v>
      </c>
      <c r="N1767" s="4">
        <v>90.318841500000005</v>
      </c>
      <c r="O1767" s="5">
        <f>EnergyDemand__2_18[[#This Row],[Demand]]*EnergyDemand__2_18[[#This Row],[RRP AUD$]]</f>
        <v>11787593.742716558</v>
      </c>
      <c r="P1767" s="57">
        <f>IF(EnergyDemand__2_18[[#This Row],[School Day]]="Y",EnergyDemand__2_18[[#This Row],[Demand]],NA())</f>
        <v>130510.905</v>
      </c>
      <c r="Q1767" s="57" t="e">
        <f>IF(EnergyDemand__2_18[[#This Row],[School Day]]="N",EnergyDemand__2_18[[#This Row],[Demand]],NA())</f>
        <v>#N/A</v>
      </c>
      <c r="R1767" s="57" t="e">
        <f>IF(EnergyDemand__2_18[[#This Row],[Holiday]]="Y",EnergyDemand__2_18[[#This Row],[Demand]],NA())</f>
        <v>#N/A</v>
      </c>
      <c r="S1767" s="57">
        <f>IF(AND( EnergyDemand__2_18[[#This Row],[Holiday]]="N", EnergyDemand__2_18[[#This Row],[Day ]] &lt;&gt; "Saturday", EnergyDemand__2_18[[#This Row],[Day ]] &lt;&gt; "Sunday"),EnergyDemand__2_18[[#This Row],[Demand]],NA())</f>
        <v>130510.905</v>
      </c>
    </row>
    <row r="1768" spans="1:19" x14ac:dyDescent="0.3">
      <c r="A1768" s="3">
        <v>43771</v>
      </c>
      <c r="B1768" s="3" t="str">
        <f t="shared" si="27"/>
        <v>Q4-2019</v>
      </c>
      <c r="C1768" t="s">
        <v>19</v>
      </c>
      <c r="D1768">
        <v>44</v>
      </c>
      <c r="E1768" t="s">
        <v>5</v>
      </c>
      <c r="F1768">
        <v>2019</v>
      </c>
      <c r="G1768">
        <v>15.8</v>
      </c>
      <c r="H1768">
        <v>18.899999999999999</v>
      </c>
      <c r="I1768">
        <v>2.2000000000000002</v>
      </c>
      <c r="J1768">
        <v>4.2</v>
      </c>
      <c r="K1768" t="s">
        <v>22</v>
      </c>
      <c r="L1768" t="s">
        <v>21</v>
      </c>
      <c r="M1768" s="2">
        <v>105806.825</v>
      </c>
      <c r="N1768" s="4">
        <v>90.798912520000002</v>
      </c>
      <c r="O1768" s="5">
        <f>EnergyDemand__2_18[[#This Row],[Demand]]*EnergyDemand__2_18[[#This Row],[RRP AUD$]]</f>
        <v>9607144.6471939497</v>
      </c>
      <c r="P1768" s="57">
        <f>IF(EnergyDemand__2_18[[#This Row],[School Day]]="Y",EnergyDemand__2_18[[#This Row],[Demand]],NA())</f>
        <v>105806.825</v>
      </c>
      <c r="Q1768" s="57" t="e">
        <f>IF(EnergyDemand__2_18[[#This Row],[School Day]]="N",EnergyDemand__2_18[[#This Row],[Demand]],NA())</f>
        <v>#N/A</v>
      </c>
      <c r="R1768" s="57" t="e">
        <f>IF(EnergyDemand__2_18[[#This Row],[Holiday]]="Y",EnergyDemand__2_18[[#This Row],[Demand]],NA())</f>
        <v>#N/A</v>
      </c>
      <c r="S176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69" spans="1:19" x14ac:dyDescent="0.3">
      <c r="A1769" s="3">
        <v>43772</v>
      </c>
      <c r="B1769" s="3" t="str">
        <f t="shared" si="27"/>
        <v>Q4-2019</v>
      </c>
      <c r="C1769" t="s">
        <v>19</v>
      </c>
      <c r="D1769">
        <v>44</v>
      </c>
      <c r="E1769" t="s">
        <v>6</v>
      </c>
      <c r="F1769">
        <v>2019</v>
      </c>
      <c r="G1769">
        <v>12.8</v>
      </c>
      <c r="H1769">
        <v>20.7</v>
      </c>
      <c r="I1769">
        <v>7.8</v>
      </c>
      <c r="J1769">
        <v>12.4</v>
      </c>
      <c r="K1769" t="s">
        <v>22</v>
      </c>
      <c r="L1769" t="s">
        <v>21</v>
      </c>
      <c r="M1769" s="2">
        <v>96867.014999999999</v>
      </c>
      <c r="N1769" s="4">
        <v>72.398840800000002</v>
      </c>
      <c r="O1769" s="5">
        <f>EnergyDemand__2_18[[#This Row],[Demand]]*EnergyDemand__2_18[[#This Row],[RRP AUD$]]</f>
        <v>7013059.5977562126</v>
      </c>
      <c r="P1769" s="57">
        <f>IF(EnergyDemand__2_18[[#This Row],[School Day]]="Y",EnergyDemand__2_18[[#This Row],[Demand]],NA())</f>
        <v>96867.014999999999</v>
      </c>
      <c r="Q1769" s="57" t="e">
        <f>IF(EnergyDemand__2_18[[#This Row],[School Day]]="N",EnergyDemand__2_18[[#This Row],[Demand]],NA())</f>
        <v>#N/A</v>
      </c>
      <c r="R1769" s="57" t="e">
        <f>IF(EnergyDemand__2_18[[#This Row],[Holiday]]="Y",EnergyDemand__2_18[[#This Row],[Demand]],NA())</f>
        <v>#N/A</v>
      </c>
      <c r="S17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70" spans="1:19" x14ac:dyDescent="0.3">
      <c r="A1770" s="3">
        <v>43773</v>
      </c>
      <c r="B1770" s="3" t="str">
        <f t="shared" si="27"/>
        <v>Q4-2019</v>
      </c>
      <c r="C1770" t="s">
        <v>19</v>
      </c>
      <c r="D1770">
        <v>45</v>
      </c>
      <c r="E1770" t="s">
        <v>7</v>
      </c>
      <c r="F1770">
        <v>2019</v>
      </c>
      <c r="G1770">
        <v>9.5</v>
      </c>
      <c r="H1770">
        <v>16.2</v>
      </c>
      <c r="I1770">
        <v>11.2</v>
      </c>
      <c r="J1770">
        <v>1.2</v>
      </c>
      <c r="K1770" t="s">
        <v>22</v>
      </c>
      <c r="L1770" t="s">
        <v>21</v>
      </c>
      <c r="M1770" s="2">
        <v>107279.84</v>
      </c>
      <c r="N1770" s="4">
        <v>79.09640417</v>
      </c>
      <c r="O1770" s="5">
        <f>EnergyDemand__2_18[[#This Row],[Demand]]*EnergyDemand__2_18[[#This Row],[RRP AUD$]]</f>
        <v>8485449.5839329325</v>
      </c>
      <c r="P1770" s="57">
        <f>IF(EnergyDemand__2_18[[#This Row],[School Day]]="Y",EnergyDemand__2_18[[#This Row],[Demand]],NA())</f>
        <v>107279.84</v>
      </c>
      <c r="Q1770" s="57" t="e">
        <f>IF(EnergyDemand__2_18[[#This Row],[School Day]]="N",EnergyDemand__2_18[[#This Row],[Demand]],NA())</f>
        <v>#N/A</v>
      </c>
      <c r="R1770" s="57" t="e">
        <f>IF(EnergyDemand__2_18[[#This Row],[Holiday]]="Y",EnergyDemand__2_18[[#This Row],[Demand]],NA())</f>
        <v>#N/A</v>
      </c>
      <c r="S1770" s="57">
        <f>IF(AND( EnergyDemand__2_18[[#This Row],[Holiday]]="N", EnergyDemand__2_18[[#This Row],[Day ]] &lt;&gt; "Saturday", EnergyDemand__2_18[[#This Row],[Day ]] &lt;&gt; "Sunday"),EnergyDemand__2_18[[#This Row],[Demand]],NA())</f>
        <v>107279.84</v>
      </c>
    </row>
    <row r="1771" spans="1:19" x14ac:dyDescent="0.3">
      <c r="A1771" s="3">
        <v>43774</v>
      </c>
      <c r="B1771" s="3" t="str">
        <f t="shared" si="27"/>
        <v>Q4-2019</v>
      </c>
      <c r="C1771" t="s">
        <v>19</v>
      </c>
      <c r="D1771">
        <v>45</v>
      </c>
      <c r="E1771" t="s">
        <v>8</v>
      </c>
      <c r="F1771">
        <v>2019</v>
      </c>
      <c r="G1771">
        <v>7.7</v>
      </c>
      <c r="H1771">
        <v>19.600000000000001</v>
      </c>
      <c r="I1771">
        <v>27.4</v>
      </c>
      <c r="J1771">
        <v>10.199999999999999</v>
      </c>
      <c r="K1771" t="s">
        <v>22</v>
      </c>
      <c r="L1771" t="s">
        <v>22</v>
      </c>
      <c r="M1771" s="2">
        <v>96817</v>
      </c>
      <c r="N1771" s="4">
        <v>66.476814739999995</v>
      </c>
      <c r="O1771" s="5">
        <f>EnergyDemand__2_18[[#This Row],[Demand]]*EnergyDemand__2_18[[#This Row],[RRP AUD$]]</f>
        <v>6436085.7726825792</v>
      </c>
      <c r="P1771" s="57">
        <f>IF(EnergyDemand__2_18[[#This Row],[School Day]]="Y",EnergyDemand__2_18[[#This Row],[Demand]],NA())</f>
        <v>96817</v>
      </c>
      <c r="Q1771" s="57" t="e">
        <f>IF(EnergyDemand__2_18[[#This Row],[School Day]]="N",EnergyDemand__2_18[[#This Row],[Demand]],NA())</f>
        <v>#N/A</v>
      </c>
      <c r="R1771" s="57">
        <f>IF(EnergyDemand__2_18[[#This Row],[Holiday]]="Y",EnergyDemand__2_18[[#This Row],[Demand]],NA())</f>
        <v>96817</v>
      </c>
      <c r="S17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72" spans="1:19" x14ac:dyDescent="0.3">
      <c r="A1772" s="3">
        <v>43775</v>
      </c>
      <c r="B1772" s="3" t="str">
        <f t="shared" si="27"/>
        <v>Q4-2019</v>
      </c>
      <c r="C1772" t="s">
        <v>19</v>
      </c>
      <c r="D1772">
        <v>45</v>
      </c>
      <c r="E1772" t="s">
        <v>9</v>
      </c>
      <c r="F1772">
        <v>2019</v>
      </c>
      <c r="G1772">
        <v>10.5</v>
      </c>
      <c r="H1772">
        <v>24.1</v>
      </c>
      <c r="I1772">
        <v>19.899999999999999</v>
      </c>
      <c r="J1772">
        <v>0</v>
      </c>
      <c r="K1772" t="s">
        <v>22</v>
      </c>
      <c r="L1772" t="s">
        <v>21</v>
      </c>
      <c r="M1772" s="2">
        <v>104381.38</v>
      </c>
      <c r="N1772" s="4">
        <v>58.451951880000003</v>
      </c>
      <c r="O1772" s="5">
        <f>EnergyDemand__2_18[[#This Row],[Demand]]*EnergyDemand__2_18[[#This Row],[RRP AUD$]]</f>
        <v>6101295.4009279953</v>
      </c>
      <c r="P1772" s="57">
        <f>IF(EnergyDemand__2_18[[#This Row],[School Day]]="Y",EnergyDemand__2_18[[#This Row],[Demand]],NA())</f>
        <v>104381.38</v>
      </c>
      <c r="Q1772" s="57" t="e">
        <f>IF(EnergyDemand__2_18[[#This Row],[School Day]]="N",EnergyDemand__2_18[[#This Row],[Demand]],NA())</f>
        <v>#N/A</v>
      </c>
      <c r="R1772" s="57" t="e">
        <f>IF(EnergyDemand__2_18[[#This Row],[Holiday]]="Y",EnergyDemand__2_18[[#This Row],[Demand]],NA())</f>
        <v>#N/A</v>
      </c>
      <c r="S1772" s="57">
        <f>IF(AND( EnergyDemand__2_18[[#This Row],[Holiday]]="N", EnergyDemand__2_18[[#This Row],[Day ]] &lt;&gt; "Saturday", EnergyDemand__2_18[[#This Row],[Day ]] &lt;&gt; "Sunday"),EnergyDemand__2_18[[#This Row],[Demand]],NA())</f>
        <v>104381.38</v>
      </c>
    </row>
    <row r="1773" spans="1:19" x14ac:dyDescent="0.3">
      <c r="A1773" s="3">
        <v>43776</v>
      </c>
      <c r="B1773" s="3" t="str">
        <f t="shared" si="27"/>
        <v>Q4-2019</v>
      </c>
      <c r="C1773" t="s">
        <v>19</v>
      </c>
      <c r="D1773">
        <v>45</v>
      </c>
      <c r="E1773" t="s">
        <v>3</v>
      </c>
      <c r="F1773">
        <v>2019</v>
      </c>
      <c r="G1773">
        <v>11.5</v>
      </c>
      <c r="H1773">
        <v>17.7</v>
      </c>
      <c r="I1773">
        <v>8.3000000000000007</v>
      </c>
      <c r="J1773">
        <v>0</v>
      </c>
      <c r="K1773" t="s">
        <v>22</v>
      </c>
      <c r="L1773" t="s">
        <v>21</v>
      </c>
      <c r="M1773" s="2">
        <v>115132.64</v>
      </c>
      <c r="N1773" s="4">
        <v>63.897686270000001</v>
      </c>
      <c r="O1773" s="5">
        <f>EnergyDemand__2_18[[#This Row],[Demand]]*EnergyDemand__2_18[[#This Row],[RRP AUD$]]</f>
        <v>7356709.3101568529</v>
      </c>
      <c r="P1773" s="57">
        <f>IF(EnergyDemand__2_18[[#This Row],[School Day]]="Y",EnergyDemand__2_18[[#This Row],[Demand]],NA())</f>
        <v>115132.64</v>
      </c>
      <c r="Q1773" s="57" t="e">
        <f>IF(EnergyDemand__2_18[[#This Row],[School Day]]="N",EnergyDemand__2_18[[#This Row],[Demand]],NA())</f>
        <v>#N/A</v>
      </c>
      <c r="R1773" s="57" t="e">
        <f>IF(EnergyDemand__2_18[[#This Row],[Holiday]]="Y",EnergyDemand__2_18[[#This Row],[Demand]],NA())</f>
        <v>#N/A</v>
      </c>
      <c r="S1773" s="57">
        <f>IF(AND( EnergyDemand__2_18[[#This Row],[Holiday]]="N", EnergyDemand__2_18[[#This Row],[Day ]] &lt;&gt; "Saturday", EnergyDemand__2_18[[#This Row],[Day ]] &lt;&gt; "Sunday"),EnergyDemand__2_18[[#This Row],[Demand]],NA())</f>
        <v>115132.64</v>
      </c>
    </row>
    <row r="1774" spans="1:19" x14ac:dyDescent="0.3">
      <c r="A1774" s="3">
        <v>43777</v>
      </c>
      <c r="B1774" s="3" t="str">
        <f t="shared" si="27"/>
        <v>Q4-2019</v>
      </c>
      <c r="C1774" t="s">
        <v>19</v>
      </c>
      <c r="D1774">
        <v>45</v>
      </c>
      <c r="E1774" t="s">
        <v>4</v>
      </c>
      <c r="F1774">
        <v>2019</v>
      </c>
      <c r="G1774">
        <v>10.3</v>
      </c>
      <c r="H1774">
        <v>15</v>
      </c>
      <c r="I1774">
        <v>16.100000000000001</v>
      </c>
      <c r="J1774">
        <v>6.8</v>
      </c>
      <c r="K1774" t="s">
        <v>22</v>
      </c>
      <c r="L1774" t="s">
        <v>21</v>
      </c>
      <c r="M1774" s="2">
        <v>113954.78</v>
      </c>
      <c r="N1774" s="4">
        <v>81.077541510000003</v>
      </c>
      <c r="O1774" s="5">
        <f>EnergyDemand__2_18[[#This Row],[Demand]]*EnergyDemand__2_18[[#This Row],[RRP AUD$]]</f>
        <v>9239173.4057129174</v>
      </c>
      <c r="P1774" s="57">
        <f>IF(EnergyDemand__2_18[[#This Row],[School Day]]="Y",EnergyDemand__2_18[[#This Row],[Demand]],NA())</f>
        <v>113954.78</v>
      </c>
      <c r="Q1774" s="57" t="e">
        <f>IF(EnergyDemand__2_18[[#This Row],[School Day]]="N",EnergyDemand__2_18[[#This Row],[Demand]],NA())</f>
        <v>#N/A</v>
      </c>
      <c r="R1774" s="57" t="e">
        <f>IF(EnergyDemand__2_18[[#This Row],[Holiday]]="Y",EnergyDemand__2_18[[#This Row],[Demand]],NA())</f>
        <v>#N/A</v>
      </c>
      <c r="S1774" s="57">
        <f>IF(AND( EnergyDemand__2_18[[#This Row],[Holiday]]="N", EnergyDemand__2_18[[#This Row],[Day ]] &lt;&gt; "Saturday", EnergyDemand__2_18[[#This Row],[Day ]] &lt;&gt; "Sunday"),EnergyDemand__2_18[[#This Row],[Demand]],NA())</f>
        <v>113954.78</v>
      </c>
    </row>
    <row r="1775" spans="1:19" x14ac:dyDescent="0.3">
      <c r="A1775" s="3">
        <v>43778</v>
      </c>
      <c r="B1775" s="3" t="str">
        <f t="shared" si="27"/>
        <v>Q4-2019</v>
      </c>
      <c r="C1775" t="s">
        <v>19</v>
      </c>
      <c r="D1775">
        <v>45</v>
      </c>
      <c r="E1775" t="s">
        <v>5</v>
      </c>
      <c r="F1775">
        <v>2019</v>
      </c>
      <c r="G1775">
        <v>7.6</v>
      </c>
      <c r="H1775">
        <v>14.2</v>
      </c>
      <c r="I1775">
        <v>9.8000000000000007</v>
      </c>
      <c r="J1775">
        <v>6.4</v>
      </c>
      <c r="K1775" t="s">
        <v>22</v>
      </c>
      <c r="L1775" t="s">
        <v>21</v>
      </c>
      <c r="M1775" s="2">
        <v>108924.79</v>
      </c>
      <c r="N1775" s="4">
        <v>70.474884239999994</v>
      </c>
      <c r="O1775" s="5">
        <f>EnergyDemand__2_18[[#This Row],[Demand]]*EnergyDemand__2_18[[#This Row],[RRP AUD$]]</f>
        <v>7676461.9661163082</v>
      </c>
      <c r="P1775" s="57">
        <f>IF(EnergyDemand__2_18[[#This Row],[School Day]]="Y",EnergyDemand__2_18[[#This Row],[Demand]],NA())</f>
        <v>108924.79</v>
      </c>
      <c r="Q1775" s="57" t="e">
        <f>IF(EnergyDemand__2_18[[#This Row],[School Day]]="N",EnergyDemand__2_18[[#This Row],[Demand]],NA())</f>
        <v>#N/A</v>
      </c>
      <c r="R1775" s="57" t="e">
        <f>IF(EnergyDemand__2_18[[#This Row],[Holiday]]="Y",EnergyDemand__2_18[[#This Row],[Demand]],NA())</f>
        <v>#N/A</v>
      </c>
      <c r="S177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76" spans="1:19" x14ac:dyDescent="0.3">
      <c r="A1776" s="3">
        <v>43779</v>
      </c>
      <c r="B1776" s="3" t="str">
        <f t="shared" si="27"/>
        <v>Q4-2019</v>
      </c>
      <c r="C1776" t="s">
        <v>19</v>
      </c>
      <c r="D1776">
        <v>45</v>
      </c>
      <c r="E1776" t="s">
        <v>6</v>
      </c>
      <c r="F1776">
        <v>2019</v>
      </c>
      <c r="G1776">
        <v>10.8</v>
      </c>
      <c r="H1776">
        <v>18.100000000000001</v>
      </c>
      <c r="I1776">
        <v>13.5</v>
      </c>
      <c r="J1776">
        <v>0.2</v>
      </c>
      <c r="K1776" t="s">
        <v>22</v>
      </c>
      <c r="L1776" t="s">
        <v>21</v>
      </c>
      <c r="M1776" s="2">
        <v>101550.045</v>
      </c>
      <c r="N1776" s="4">
        <v>86.639009709999996</v>
      </c>
      <c r="O1776" s="5">
        <f>EnergyDemand__2_18[[#This Row],[Demand]]*EnergyDemand__2_18[[#This Row],[RRP AUD$]]</f>
        <v>8798195.3348059356</v>
      </c>
      <c r="P1776" s="57">
        <f>IF(EnergyDemand__2_18[[#This Row],[School Day]]="Y",EnergyDemand__2_18[[#This Row],[Demand]],NA())</f>
        <v>101550.045</v>
      </c>
      <c r="Q1776" s="57" t="e">
        <f>IF(EnergyDemand__2_18[[#This Row],[School Day]]="N",EnergyDemand__2_18[[#This Row],[Demand]],NA())</f>
        <v>#N/A</v>
      </c>
      <c r="R1776" s="57" t="e">
        <f>IF(EnergyDemand__2_18[[#This Row],[Holiday]]="Y",EnergyDemand__2_18[[#This Row],[Demand]],NA())</f>
        <v>#N/A</v>
      </c>
      <c r="S17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77" spans="1:19" x14ac:dyDescent="0.3">
      <c r="A1777" s="3">
        <v>43780</v>
      </c>
      <c r="B1777" s="3" t="str">
        <f t="shared" si="27"/>
        <v>Q4-2019</v>
      </c>
      <c r="C1777" t="s">
        <v>19</v>
      </c>
      <c r="D1777">
        <v>46</v>
      </c>
      <c r="E1777" t="s">
        <v>7</v>
      </c>
      <c r="F1777">
        <v>2019</v>
      </c>
      <c r="G1777">
        <v>10</v>
      </c>
      <c r="H1777">
        <v>29.6</v>
      </c>
      <c r="I1777">
        <v>27.4</v>
      </c>
      <c r="J1777">
        <v>0</v>
      </c>
      <c r="K1777" t="s">
        <v>22</v>
      </c>
      <c r="L1777" t="s">
        <v>21</v>
      </c>
      <c r="M1777" s="2">
        <v>106758.95</v>
      </c>
      <c r="N1777" s="4">
        <v>66.491326110000003</v>
      </c>
      <c r="O1777" s="5">
        <f>EnergyDemand__2_18[[#This Row],[Demand]]*EnergyDemand__2_18[[#This Row],[RRP AUD$]]</f>
        <v>7098544.1596111841</v>
      </c>
      <c r="P1777" s="57">
        <f>IF(EnergyDemand__2_18[[#This Row],[School Day]]="Y",EnergyDemand__2_18[[#This Row],[Demand]],NA())</f>
        <v>106758.95</v>
      </c>
      <c r="Q1777" s="57" t="e">
        <f>IF(EnergyDemand__2_18[[#This Row],[School Day]]="N",EnergyDemand__2_18[[#This Row],[Demand]],NA())</f>
        <v>#N/A</v>
      </c>
      <c r="R1777" s="57" t="e">
        <f>IF(EnergyDemand__2_18[[#This Row],[Holiday]]="Y",EnergyDemand__2_18[[#This Row],[Demand]],NA())</f>
        <v>#N/A</v>
      </c>
      <c r="S1777" s="57">
        <f>IF(AND( EnergyDemand__2_18[[#This Row],[Holiday]]="N", EnergyDemand__2_18[[#This Row],[Day ]] &lt;&gt; "Saturday", EnergyDemand__2_18[[#This Row],[Day ]] &lt;&gt; "Sunday"),EnergyDemand__2_18[[#This Row],[Demand]],NA())</f>
        <v>106758.95</v>
      </c>
    </row>
    <row r="1778" spans="1:19" x14ac:dyDescent="0.3">
      <c r="A1778" s="3">
        <v>43781</v>
      </c>
      <c r="B1778" s="3" t="str">
        <f t="shared" si="27"/>
        <v>Q4-2019</v>
      </c>
      <c r="C1778" t="s">
        <v>19</v>
      </c>
      <c r="D1778">
        <v>46</v>
      </c>
      <c r="E1778" t="s">
        <v>8</v>
      </c>
      <c r="F1778">
        <v>2019</v>
      </c>
      <c r="G1778">
        <v>11.5</v>
      </c>
      <c r="H1778">
        <v>17.399999999999999</v>
      </c>
      <c r="I1778">
        <v>12.7</v>
      </c>
      <c r="J1778">
        <v>0.6</v>
      </c>
      <c r="K1778" t="s">
        <v>22</v>
      </c>
      <c r="L1778" t="s">
        <v>21</v>
      </c>
      <c r="M1778" s="2">
        <v>104303.46</v>
      </c>
      <c r="N1778" s="4">
        <v>57.069845890000003</v>
      </c>
      <c r="O1778" s="5">
        <f>EnergyDemand__2_18[[#This Row],[Demand]]*EnergyDemand__2_18[[#This Row],[RRP AUD$]]</f>
        <v>5952582.38799378</v>
      </c>
      <c r="P1778" s="57">
        <f>IF(EnergyDemand__2_18[[#This Row],[School Day]]="Y",EnergyDemand__2_18[[#This Row],[Demand]],NA())</f>
        <v>104303.46</v>
      </c>
      <c r="Q1778" s="57" t="e">
        <f>IF(EnergyDemand__2_18[[#This Row],[School Day]]="N",EnergyDemand__2_18[[#This Row],[Demand]],NA())</f>
        <v>#N/A</v>
      </c>
      <c r="R1778" s="57" t="e">
        <f>IF(EnergyDemand__2_18[[#This Row],[Holiday]]="Y",EnergyDemand__2_18[[#This Row],[Demand]],NA())</f>
        <v>#N/A</v>
      </c>
      <c r="S1778" s="57">
        <f>IF(AND( EnergyDemand__2_18[[#This Row],[Holiday]]="N", EnergyDemand__2_18[[#This Row],[Day ]] &lt;&gt; "Saturday", EnergyDemand__2_18[[#This Row],[Day ]] &lt;&gt; "Sunday"),EnergyDemand__2_18[[#This Row],[Demand]],NA())</f>
        <v>104303.46</v>
      </c>
    </row>
    <row r="1779" spans="1:19" x14ac:dyDescent="0.3">
      <c r="A1779" s="3">
        <v>43782</v>
      </c>
      <c r="B1779" s="3" t="str">
        <f t="shared" si="27"/>
        <v>Q4-2019</v>
      </c>
      <c r="C1779" t="s">
        <v>19</v>
      </c>
      <c r="D1779">
        <v>46</v>
      </c>
      <c r="E1779" t="s">
        <v>9</v>
      </c>
      <c r="F1779">
        <v>2019</v>
      </c>
      <c r="G1779">
        <v>9.1</v>
      </c>
      <c r="H1779">
        <v>17.3</v>
      </c>
      <c r="I1779">
        <v>12</v>
      </c>
      <c r="J1779">
        <v>1.6</v>
      </c>
      <c r="K1779" t="s">
        <v>22</v>
      </c>
      <c r="L1779" t="s">
        <v>21</v>
      </c>
      <c r="M1779" s="2">
        <v>112573.54</v>
      </c>
      <c r="N1779" s="4">
        <v>64.519389450000006</v>
      </c>
      <c r="O1779" s="5">
        <f>EnergyDemand__2_18[[#This Row],[Demand]]*EnergyDemand__2_18[[#This Row],[RRP AUD$]]</f>
        <v>7263176.0690251533</v>
      </c>
      <c r="P1779" s="57">
        <f>IF(EnergyDemand__2_18[[#This Row],[School Day]]="Y",EnergyDemand__2_18[[#This Row],[Demand]],NA())</f>
        <v>112573.54</v>
      </c>
      <c r="Q1779" s="57" t="e">
        <f>IF(EnergyDemand__2_18[[#This Row],[School Day]]="N",EnergyDemand__2_18[[#This Row],[Demand]],NA())</f>
        <v>#N/A</v>
      </c>
      <c r="R1779" s="57" t="e">
        <f>IF(EnergyDemand__2_18[[#This Row],[Holiday]]="Y",EnergyDemand__2_18[[#This Row],[Demand]],NA())</f>
        <v>#N/A</v>
      </c>
      <c r="S1779" s="57">
        <f>IF(AND( EnergyDemand__2_18[[#This Row],[Holiday]]="N", EnergyDemand__2_18[[#This Row],[Day ]] &lt;&gt; "Saturday", EnergyDemand__2_18[[#This Row],[Day ]] &lt;&gt; "Sunday"),EnergyDemand__2_18[[#This Row],[Demand]],NA())</f>
        <v>112573.54</v>
      </c>
    </row>
    <row r="1780" spans="1:19" x14ac:dyDescent="0.3">
      <c r="A1780" s="3">
        <v>43783</v>
      </c>
      <c r="B1780" s="3" t="str">
        <f t="shared" si="27"/>
        <v>Q4-2019</v>
      </c>
      <c r="C1780" t="s">
        <v>19</v>
      </c>
      <c r="D1780">
        <v>46</v>
      </c>
      <c r="E1780" t="s">
        <v>3</v>
      </c>
      <c r="F1780">
        <v>2019</v>
      </c>
      <c r="G1780">
        <v>12.1</v>
      </c>
      <c r="H1780">
        <v>22.4</v>
      </c>
      <c r="I1780">
        <v>19.7</v>
      </c>
      <c r="J1780">
        <v>0.8</v>
      </c>
      <c r="K1780" t="s">
        <v>22</v>
      </c>
      <c r="L1780" t="s">
        <v>21</v>
      </c>
      <c r="M1780" s="2">
        <v>109828.93</v>
      </c>
      <c r="N1780" s="4">
        <v>74.43626304</v>
      </c>
      <c r="O1780" s="5">
        <f>EnergyDemand__2_18[[#This Row],[Demand]]*EnergyDemand__2_18[[#This Row],[RRP AUD$]]</f>
        <v>8175255.1228817469</v>
      </c>
      <c r="P1780" s="57">
        <f>IF(EnergyDemand__2_18[[#This Row],[School Day]]="Y",EnergyDemand__2_18[[#This Row],[Demand]],NA())</f>
        <v>109828.93</v>
      </c>
      <c r="Q1780" s="57" t="e">
        <f>IF(EnergyDemand__2_18[[#This Row],[School Day]]="N",EnergyDemand__2_18[[#This Row],[Demand]],NA())</f>
        <v>#N/A</v>
      </c>
      <c r="R1780" s="57" t="e">
        <f>IF(EnergyDemand__2_18[[#This Row],[Holiday]]="Y",EnergyDemand__2_18[[#This Row],[Demand]],NA())</f>
        <v>#N/A</v>
      </c>
      <c r="S1780" s="57">
        <f>IF(AND( EnergyDemand__2_18[[#This Row],[Holiday]]="N", EnergyDemand__2_18[[#This Row],[Day ]] &lt;&gt; "Saturday", EnergyDemand__2_18[[#This Row],[Day ]] &lt;&gt; "Sunday"),EnergyDemand__2_18[[#This Row],[Demand]],NA())</f>
        <v>109828.93</v>
      </c>
    </row>
    <row r="1781" spans="1:19" x14ac:dyDescent="0.3">
      <c r="A1781" s="3">
        <v>43784</v>
      </c>
      <c r="B1781" s="3" t="str">
        <f t="shared" si="27"/>
        <v>Q4-2019</v>
      </c>
      <c r="C1781" t="s">
        <v>19</v>
      </c>
      <c r="D1781">
        <v>46</v>
      </c>
      <c r="E1781" t="s">
        <v>4</v>
      </c>
      <c r="F1781">
        <v>2019</v>
      </c>
      <c r="G1781">
        <v>13</v>
      </c>
      <c r="H1781">
        <v>18.5</v>
      </c>
      <c r="I1781">
        <v>12.4</v>
      </c>
      <c r="J1781">
        <v>0</v>
      </c>
      <c r="K1781" t="s">
        <v>22</v>
      </c>
      <c r="L1781" t="s">
        <v>21</v>
      </c>
      <c r="M1781" s="2">
        <v>110954.755</v>
      </c>
      <c r="N1781" s="4">
        <v>72.065598769999994</v>
      </c>
      <c r="O1781" s="5">
        <f>EnergyDemand__2_18[[#This Row],[Demand]]*EnergyDemand__2_18[[#This Row],[RRP AUD$]]</f>
        <v>7996020.8554536514</v>
      </c>
      <c r="P1781" s="57">
        <f>IF(EnergyDemand__2_18[[#This Row],[School Day]]="Y",EnergyDemand__2_18[[#This Row],[Demand]],NA())</f>
        <v>110954.755</v>
      </c>
      <c r="Q1781" s="57" t="e">
        <f>IF(EnergyDemand__2_18[[#This Row],[School Day]]="N",EnergyDemand__2_18[[#This Row],[Demand]],NA())</f>
        <v>#N/A</v>
      </c>
      <c r="R1781" s="57" t="e">
        <f>IF(EnergyDemand__2_18[[#This Row],[Holiday]]="Y",EnergyDemand__2_18[[#This Row],[Demand]],NA())</f>
        <v>#N/A</v>
      </c>
      <c r="S1781" s="57">
        <f>IF(AND( EnergyDemand__2_18[[#This Row],[Holiday]]="N", EnergyDemand__2_18[[#This Row],[Day ]] &lt;&gt; "Saturday", EnergyDemand__2_18[[#This Row],[Day ]] &lt;&gt; "Sunday"),EnergyDemand__2_18[[#This Row],[Demand]],NA())</f>
        <v>110954.755</v>
      </c>
    </row>
    <row r="1782" spans="1:19" x14ac:dyDescent="0.3">
      <c r="A1782" s="3">
        <v>43785</v>
      </c>
      <c r="B1782" s="3" t="str">
        <f t="shared" si="27"/>
        <v>Q4-2019</v>
      </c>
      <c r="C1782" t="s">
        <v>19</v>
      </c>
      <c r="D1782">
        <v>46</v>
      </c>
      <c r="E1782" t="s">
        <v>5</v>
      </c>
      <c r="F1782">
        <v>2019</v>
      </c>
      <c r="G1782">
        <v>9.1999999999999993</v>
      </c>
      <c r="H1782">
        <v>17.2</v>
      </c>
      <c r="I1782">
        <v>23.9</v>
      </c>
      <c r="J1782">
        <v>0</v>
      </c>
      <c r="K1782" t="s">
        <v>22</v>
      </c>
      <c r="L1782" t="s">
        <v>21</v>
      </c>
      <c r="M1782" s="2">
        <v>97646.12</v>
      </c>
      <c r="N1782" s="4">
        <v>67.187219450000001</v>
      </c>
      <c r="O1782" s="5">
        <f>EnergyDemand__2_18[[#This Row],[Demand]]*EnergyDemand__2_18[[#This Row],[RRP AUD$]]</f>
        <v>6560571.2928810334</v>
      </c>
      <c r="P1782" s="57">
        <f>IF(EnergyDemand__2_18[[#This Row],[School Day]]="Y",EnergyDemand__2_18[[#This Row],[Demand]],NA())</f>
        <v>97646.12</v>
      </c>
      <c r="Q1782" s="57" t="e">
        <f>IF(EnergyDemand__2_18[[#This Row],[School Day]]="N",EnergyDemand__2_18[[#This Row],[Demand]],NA())</f>
        <v>#N/A</v>
      </c>
      <c r="R1782" s="57" t="e">
        <f>IF(EnergyDemand__2_18[[#This Row],[Holiday]]="Y",EnergyDemand__2_18[[#This Row],[Demand]],NA())</f>
        <v>#N/A</v>
      </c>
      <c r="S178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83" spans="1:19" x14ac:dyDescent="0.3">
      <c r="A1783" s="3">
        <v>43786</v>
      </c>
      <c r="B1783" s="3" t="str">
        <f t="shared" si="27"/>
        <v>Q4-2019</v>
      </c>
      <c r="C1783" t="s">
        <v>19</v>
      </c>
      <c r="D1783">
        <v>46</v>
      </c>
      <c r="E1783" t="s">
        <v>6</v>
      </c>
      <c r="F1783">
        <v>2019</v>
      </c>
      <c r="G1783">
        <v>10.8</v>
      </c>
      <c r="H1783">
        <v>16.2</v>
      </c>
      <c r="I1783">
        <v>24.1</v>
      </c>
      <c r="J1783">
        <v>0</v>
      </c>
      <c r="K1783" t="s">
        <v>22</v>
      </c>
      <c r="L1783" t="s">
        <v>21</v>
      </c>
      <c r="M1783" s="2">
        <v>96742.49</v>
      </c>
      <c r="N1783" s="4">
        <v>66.41186458</v>
      </c>
      <c r="O1783" s="5">
        <f>EnergyDemand__2_18[[#This Row],[Demand]]*EnergyDemand__2_18[[#This Row],[RRP AUD$]]</f>
        <v>6424849.1450120043</v>
      </c>
      <c r="P1783" s="57">
        <f>IF(EnergyDemand__2_18[[#This Row],[School Day]]="Y",EnergyDemand__2_18[[#This Row],[Demand]],NA())</f>
        <v>96742.49</v>
      </c>
      <c r="Q1783" s="57" t="e">
        <f>IF(EnergyDemand__2_18[[#This Row],[School Day]]="N",EnergyDemand__2_18[[#This Row],[Demand]],NA())</f>
        <v>#N/A</v>
      </c>
      <c r="R1783" s="57" t="e">
        <f>IF(EnergyDemand__2_18[[#This Row],[Holiday]]="Y",EnergyDemand__2_18[[#This Row],[Demand]],NA())</f>
        <v>#N/A</v>
      </c>
      <c r="S17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84" spans="1:19" x14ac:dyDescent="0.3">
      <c r="A1784" s="3">
        <v>43787</v>
      </c>
      <c r="B1784" s="3" t="str">
        <f t="shared" si="27"/>
        <v>Q4-2019</v>
      </c>
      <c r="C1784" t="s">
        <v>19</v>
      </c>
      <c r="D1784">
        <v>47</v>
      </c>
      <c r="E1784" t="s">
        <v>7</v>
      </c>
      <c r="F1784">
        <v>2019</v>
      </c>
      <c r="G1784">
        <v>8.5</v>
      </c>
      <c r="H1784">
        <v>26.9</v>
      </c>
      <c r="I1784">
        <v>29.9</v>
      </c>
      <c r="J1784">
        <v>0</v>
      </c>
      <c r="K1784" t="s">
        <v>22</v>
      </c>
      <c r="L1784" t="s">
        <v>21</v>
      </c>
      <c r="M1784" s="2">
        <v>109148.25</v>
      </c>
      <c r="N1784" s="4">
        <v>72.281071499999996</v>
      </c>
      <c r="O1784" s="5">
        <f>EnergyDemand__2_18[[#This Row],[Demand]]*EnergyDemand__2_18[[#This Row],[RRP AUD$]]</f>
        <v>7889352.4623498749</v>
      </c>
      <c r="P1784" s="57">
        <f>IF(EnergyDemand__2_18[[#This Row],[School Day]]="Y",EnergyDemand__2_18[[#This Row],[Demand]],NA())</f>
        <v>109148.25</v>
      </c>
      <c r="Q1784" s="57" t="e">
        <f>IF(EnergyDemand__2_18[[#This Row],[School Day]]="N",EnergyDemand__2_18[[#This Row],[Demand]],NA())</f>
        <v>#N/A</v>
      </c>
      <c r="R1784" s="57" t="e">
        <f>IF(EnergyDemand__2_18[[#This Row],[Holiday]]="Y",EnergyDemand__2_18[[#This Row],[Demand]],NA())</f>
        <v>#N/A</v>
      </c>
      <c r="S1784" s="57">
        <f>IF(AND( EnergyDemand__2_18[[#This Row],[Holiday]]="N", EnergyDemand__2_18[[#This Row],[Day ]] &lt;&gt; "Saturday", EnergyDemand__2_18[[#This Row],[Day ]] &lt;&gt; "Sunday"),EnergyDemand__2_18[[#This Row],[Demand]],NA())</f>
        <v>109148.25</v>
      </c>
    </row>
    <row r="1785" spans="1:19" x14ac:dyDescent="0.3">
      <c r="A1785" s="3">
        <v>43788</v>
      </c>
      <c r="B1785" s="3" t="str">
        <f t="shared" si="27"/>
        <v>Q4-2019</v>
      </c>
      <c r="C1785" t="s">
        <v>19</v>
      </c>
      <c r="D1785">
        <v>47</v>
      </c>
      <c r="E1785" t="s">
        <v>8</v>
      </c>
      <c r="F1785">
        <v>2019</v>
      </c>
      <c r="G1785">
        <v>11.4</v>
      </c>
      <c r="H1785">
        <v>18.600000000000001</v>
      </c>
      <c r="I1785">
        <v>27.9</v>
      </c>
      <c r="J1785">
        <v>0</v>
      </c>
      <c r="K1785" t="s">
        <v>22</v>
      </c>
      <c r="L1785" t="s">
        <v>21</v>
      </c>
      <c r="M1785" s="2">
        <v>112033.87</v>
      </c>
      <c r="N1785" s="4">
        <v>81.955895620000007</v>
      </c>
      <c r="O1785" s="5">
        <f>EnergyDemand__2_18[[#This Row],[Demand]]*EnergyDemand__2_18[[#This Row],[RRP AUD$]]</f>
        <v>9181836.1556246504</v>
      </c>
      <c r="P1785" s="57">
        <f>IF(EnergyDemand__2_18[[#This Row],[School Day]]="Y",EnergyDemand__2_18[[#This Row],[Demand]],NA())</f>
        <v>112033.87</v>
      </c>
      <c r="Q1785" s="57" t="e">
        <f>IF(EnergyDemand__2_18[[#This Row],[School Day]]="N",EnergyDemand__2_18[[#This Row],[Demand]],NA())</f>
        <v>#N/A</v>
      </c>
      <c r="R1785" s="57" t="e">
        <f>IF(EnergyDemand__2_18[[#This Row],[Holiday]]="Y",EnergyDemand__2_18[[#This Row],[Demand]],NA())</f>
        <v>#N/A</v>
      </c>
      <c r="S1785" s="57">
        <f>IF(AND( EnergyDemand__2_18[[#This Row],[Holiday]]="N", EnergyDemand__2_18[[#This Row],[Day ]] &lt;&gt; "Saturday", EnergyDemand__2_18[[#This Row],[Day ]] &lt;&gt; "Sunday"),EnergyDemand__2_18[[#This Row],[Demand]],NA())</f>
        <v>112033.87</v>
      </c>
    </row>
    <row r="1786" spans="1:19" x14ac:dyDescent="0.3">
      <c r="A1786" s="3">
        <v>43789</v>
      </c>
      <c r="B1786" s="3" t="str">
        <f t="shared" si="27"/>
        <v>Q4-2019</v>
      </c>
      <c r="C1786" t="s">
        <v>19</v>
      </c>
      <c r="D1786">
        <v>47</v>
      </c>
      <c r="E1786" t="s">
        <v>9</v>
      </c>
      <c r="F1786">
        <v>2019</v>
      </c>
      <c r="G1786">
        <v>9.4</v>
      </c>
      <c r="H1786">
        <v>34.700000000000003</v>
      </c>
      <c r="I1786">
        <v>30.1</v>
      </c>
      <c r="J1786">
        <v>0</v>
      </c>
      <c r="K1786" t="s">
        <v>22</v>
      </c>
      <c r="L1786" t="s">
        <v>21</v>
      </c>
      <c r="M1786" s="2">
        <v>119736.125</v>
      </c>
      <c r="N1786" s="4">
        <v>83.763251699999998</v>
      </c>
      <c r="O1786" s="5">
        <f>EnergyDemand__2_18[[#This Row],[Demand]]*EnergyDemand__2_18[[#This Row],[RRP AUD$]]</f>
        <v>10029487.175957663</v>
      </c>
      <c r="P1786" s="57">
        <f>IF(EnergyDemand__2_18[[#This Row],[School Day]]="Y",EnergyDemand__2_18[[#This Row],[Demand]],NA())</f>
        <v>119736.125</v>
      </c>
      <c r="Q1786" s="57" t="e">
        <f>IF(EnergyDemand__2_18[[#This Row],[School Day]]="N",EnergyDemand__2_18[[#This Row],[Demand]],NA())</f>
        <v>#N/A</v>
      </c>
      <c r="R1786" s="57" t="e">
        <f>IF(EnergyDemand__2_18[[#This Row],[Holiday]]="Y",EnergyDemand__2_18[[#This Row],[Demand]],NA())</f>
        <v>#N/A</v>
      </c>
      <c r="S1786" s="57">
        <f>IF(AND( EnergyDemand__2_18[[#This Row],[Holiday]]="N", EnergyDemand__2_18[[#This Row],[Day ]] &lt;&gt; "Saturday", EnergyDemand__2_18[[#This Row],[Day ]] &lt;&gt; "Sunday"),EnergyDemand__2_18[[#This Row],[Demand]],NA())</f>
        <v>119736.125</v>
      </c>
    </row>
    <row r="1787" spans="1:19" x14ac:dyDescent="0.3">
      <c r="A1787" s="3">
        <v>43790</v>
      </c>
      <c r="B1787" s="3" t="str">
        <f t="shared" si="27"/>
        <v>Q4-2019</v>
      </c>
      <c r="C1787" t="s">
        <v>19</v>
      </c>
      <c r="D1787">
        <v>47</v>
      </c>
      <c r="E1787" t="s">
        <v>3</v>
      </c>
      <c r="F1787">
        <v>2019</v>
      </c>
      <c r="G1787">
        <v>14</v>
      </c>
      <c r="H1787">
        <v>40.9</v>
      </c>
      <c r="I1787">
        <v>18.8</v>
      </c>
      <c r="J1787">
        <v>0</v>
      </c>
      <c r="K1787" t="s">
        <v>22</v>
      </c>
      <c r="L1787" t="s">
        <v>21</v>
      </c>
      <c r="M1787" s="2">
        <v>131312</v>
      </c>
      <c r="N1787" s="4">
        <v>72.815311210000004</v>
      </c>
      <c r="O1787" s="5">
        <f>EnergyDemand__2_18[[#This Row],[Demand]]*EnergyDemand__2_18[[#This Row],[RRP AUD$]]</f>
        <v>9561524.1456075199</v>
      </c>
      <c r="P1787" s="57">
        <f>IF(EnergyDemand__2_18[[#This Row],[School Day]]="Y",EnergyDemand__2_18[[#This Row],[Demand]],NA())</f>
        <v>131312</v>
      </c>
      <c r="Q1787" s="57" t="e">
        <f>IF(EnergyDemand__2_18[[#This Row],[School Day]]="N",EnergyDemand__2_18[[#This Row],[Demand]],NA())</f>
        <v>#N/A</v>
      </c>
      <c r="R1787" s="57" t="e">
        <f>IF(EnergyDemand__2_18[[#This Row],[Holiday]]="Y",EnergyDemand__2_18[[#This Row],[Demand]],NA())</f>
        <v>#N/A</v>
      </c>
      <c r="S1787" s="57">
        <f>IF(AND( EnergyDemand__2_18[[#This Row],[Holiday]]="N", EnergyDemand__2_18[[#This Row],[Day ]] &lt;&gt; "Saturday", EnergyDemand__2_18[[#This Row],[Day ]] &lt;&gt; "Sunday"),EnergyDemand__2_18[[#This Row],[Demand]],NA())</f>
        <v>131312</v>
      </c>
    </row>
    <row r="1788" spans="1:19" x14ac:dyDescent="0.3">
      <c r="A1788" s="3">
        <v>43791</v>
      </c>
      <c r="B1788" s="3" t="str">
        <f t="shared" si="27"/>
        <v>Q4-2019</v>
      </c>
      <c r="C1788" t="s">
        <v>19</v>
      </c>
      <c r="D1788">
        <v>47</v>
      </c>
      <c r="E1788" t="s">
        <v>4</v>
      </c>
      <c r="F1788">
        <v>2019</v>
      </c>
      <c r="G1788">
        <v>13.6</v>
      </c>
      <c r="H1788">
        <v>20</v>
      </c>
      <c r="I1788">
        <v>28.3</v>
      </c>
      <c r="J1788">
        <v>0</v>
      </c>
      <c r="K1788" t="s">
        <v>22</v>
      </c>
      <c r="L1788" t="s">
        <v>21</v>
      </c>
      <c r="M1788" s="2">
        <v>109049.36500000001</v>
      </c>
      <c r="N1788" s="4">
        <v>65.412978010000003</v>
      </c>
      <c r="O1788" s="5">
        <f>EnergyDemand__2_18[[#This Row],[Demand]]*EnergyDemand__2_18[[#This Row],[RRP AUD$]]</f>
        <v>7133243.7147494648</v>
      </c>
      <c r="P1788" s="57">
        <f>IF(EnergyDemand__2_18[[#This Row],[School Day]]="Y",EnergyDemand__2_18[[#This Row],[Demand]],NA())</f>
        <v>109049.36500000001</v>
      </c>
      <c r="Q1788" s="57" t="e">
        <f>IF(EnergyDemand__2_18[[#This Row],[School Day]]="N",EnergyDemand__2_18[[#This Row],[Demand]],NA())</f>
        <v>#N/A</v>
      </c>
      <c r="R1788" s="57" t="e">
        <f>IF(EnergyDemand__2_18[[#This Row],[Holiday]]="Y",EnergyDemand__2_18[[#This Row],[Demand]],NA())</f>
        <v>#N/A</v>
      </c>
      <c r="S1788" s="57">
        <f>IF(AND( EnergyDemand__2_18[[#This Row],[Holiday]]="N", EnergyDemand__2_18[[#This Row],[Day ]] &lt;&gt; "Saturday", EnergyDemand__2_18[[#This Row],[Day ]] &lt;&gt; "Sunday"),EnergyDemand__2_18[[#This Row],[Demand]],NA())</f>
        <v>109049.36500000001</v>
      </c>
    </row>
    <row r="1789" spans="1:19" x14ac:dyDescent="0.3">
      <c r="A1789" s="3">
        <v>43792</v>
      </c>
      <c r="B1789" s="3" t="str">
        <f t="shared" si="27"/>
        <v>Q4-2019</v>
      </c>
      <c r="C1789" t="s">
        <v>19</v>
      </c>
      <c r="D1789">
        <v>47</v>
      </c>
      <c r="E1789" t="s">
        <v>5</v>
      </c>
      <c r="F1789">
        <v>2019</v>
      </c>
      <c r="G1789">
        <v>10.1</v>
      </c>
      <c r="H1789">
        <v>23.8</v>
      </c>
      <c r="I1789">
        <v>24.6</v>
      </c>
      <c r="J1789">
        <v>0</v>
      </c>
      <c r="K1789" t="s">
        <v>22</v>
      </c>
      <c r="L1789" t="s">
        <v>21</v>
      </c>
      <c r="M1789" s="2">
        <v>97245.764999999999</v>
      </c>
      <c r="N1789" s="4">
        <v>49.794292779999999</v>
      </c>
      <c r="O1789" s="5">
        <f>EnergyDemand__2_18[[#This Row],[Demand]]*EnergyDemand__2_18[[#This Row],[RRP AUD$]]</f>
        <v>4842284.0940250764</v>
      </c>
      <c r="P1789" s="57">
        <f>IF(EnergyDemand__2_18[[#This Row],[School Day]]="Y",EnergyDemand__2_18[[#This Row],[Demand]],NA())</f>
        <v>97245.764999999999</v>
      </c>
      <c r="Q1789" s="57" t="e">
        <f>IF(EnergyDemand__2_18[[#This Row],[School Day]]="N",EnergyDemand__2_18[[#This Row],[Demand]],NA())</f>
        <v>#N/A</v>
      </c>
      <c r="R1789" s="57" t="e">
        <f>IF(EnergyDemand__2_18[[#This Row],[Holiday]]="Y",EnergyDemand__2_18[[#This Row],[Demand]],NA())</f>
        <v>#N/A</v>
      </c>
      <c r="S178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90" spans="1:19" x14ac:dyDescent="0.3">
      <c r="A1790" s="3">
        <v>43793</v>
      </c>
      <c r="B1790" s="3" t="str">
        <f t="shared" si="27"/>
        <v>Q4-2019</v>
      </c>
      <c r="C1790" t="s">
        <v>19</v>
      </c>
      <c r="D1790">
        <v>47</v>
      </c>
      <c r="E1790" t="s">
        <v>6</v>
      </c>
      <c r="F1790">
        <v>2019</v>
      </c>
      <c r="G1790">
        <v>11.9</v>
      </c>
      <c r="H1790">
        <v>23.7</v>
      </c>
      <c r="I1790">
        <v>30.6</v>
      </c>
      <c r="J1790">
        <v>0</v>
      </c>
      <c r="K1790" t="s">
        <v>22</v>
      </c>
      <c r="L1790" t="s">
        <v>21</v>
      </c>
      <c r="M1790" s="2">
        <v>96778.25</v>
      </c>
      <c r="N1790" s="4">
        <v>60.755443960000001</v>
      </c>
      <c r="O1790" s="5">
        <f>EnergyDemand__2_18[[#This Row],[Demand]]*EnergyDemand__2_18[[#This Row],[RRP AUD$]]</f>
        <v>5879805.5444218703</v>
      </c>
      <c r="P1790" s="57">
        <f>IF(EnergyDemand__2_18[[#This Row],[School Day]]="Y",EnergyDemand__2_18[[#This Row],[Demand]],NA())</f>
        <v>96778.25</v>
      </c>
      <c r="Q1790" s="57" t="e">
        <f>IF(EnergyDemand__2_18[[#This Row],[School Day]]="N",EnergyDemand__2_18[[#This Row],[Demand]],NA())</f>
        <v>#N/A</v>
      </c>
      <c r="R1790" s="57" t="e">
        <f>IF(EnergyDemand__2_18[[#This Row],[Holiday]]="Y",EnergyDemand__2_18[[#This Row],[Demand]],NA())</f>
        <v>#N/A</v>
      </c>
      <c r="S17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91" spans="1:19" x14ac:dyDescent="0.3">
      <c r="A1791" s="3">
        <v>43794</v>
      </c>
      <c r="B1791" s="3" t="str">
        <f t="shared" si="27"/>
        <v>Q4-2019</v>
      </c>
      <c r="C1791" t="s">
        <v>19</v>
      </c>
      <c r="D1791">
        <v>48</v>
      </c>
      <c r="E1791" t="s">
        <v>7</v>
      </c>
      <c r="F1791">
        <v>2019</v>
      </c>
      <c r="G1791">
        <v>11.4</v>
      </c>
      <c r="H1791">
        <v>27.4</v>
      </c>
      <c r="I1791">
        <v>18</v>
      </c>
      <c r="J1791">
        <v>0</v>
      </c>
      <c r="K1791" t="s">
        <v>22</v>
      </c>
      <c r="L1791" t="s">
        <v>21</v>
      </c>
      <c r="M1791" s="2">
        <v>113899.3</v>
      </c>
      <c r="N1791" s="4">
        <v>71.001116179999997</v>
      </c>
      <c r="O1791" s="5">
        <f>EnergyDemand__2_18[[#This Row],[Demand]]*EnergyDemand__2_18[[#This Row],[RRP AUD$]]</f>
        <v>8086977.4321206743</v>
      </c>
      <c r="P1791" s="57">
        <f>IF(EnergyDemand__2_18[[#This Row],[School Day]]="Y",EnergyDemand__2_18[[#This Row],[Demand]],NA())</f>
        <v>113899.3</v>
      </c>
      <c r="Q1791" s="57" t="e">
        <f>IF(EnergyDemand__2_18[[#This Row],[School Day]]="N",EnergyDemand__2_18[[#This Row],[Demand]],NA())</f>
        <v>#N/A</v>
      </c>
      <c r="R1791" s="57" t="e">
        <f>IF(EnergyDemand__2_18[[#This Row],[Holiday]]="Y",EnergyDemand__2_18[[#This Row],[Demand]],NA())</f>
        <v>#N/A</v>
      </c>
      <c r="S1791" s="57">
        <f>IF(AND( EnergyDemand__2_18[[#This Row],[Holiday]]="N", EnergyDemand__2_18[[#This Row],[Day ]] &lt;&gt; "Saturday", EnergyDemand__2_18[[#This Row],[Day ]] &lt;&gt; "Sunday"),EnergyDemand__2_18[[#This Row],[Demand]],NA())</f>
        <v>113899.3</v>
      </c>
    </row>
    <row r="1792" spans="1:19" x14ac:dyDescent="0.3">
      <c r="A1792" s="3">
        <v>43795</v>
      </c>
      <c r="B1792" s="3" t="str">
        <f t="shared" si="27"/>
        <v>Q4-2019</v>
      </c>
      <c r="C1792" t="s">
        <v>19</v>
      </c>
      <c r="D1792">
        <v>48</v>
      </c>
      <c r="E1792" t="s">
        <v>8</v>
      </c>
      <c r="F1792">
        <v>2019</v>
      </c>
      <c r="G1792">
        <v>11.4</v>
      </c>
      <c r="H1792">
        <v>16.399999999999999</v>
      </c>
      <c r="I1792">
        <v>22.2</v>
      </c>
      <c r="J1792">
        <v>2</v>
      </c>
      <c r="K1792" t="s">
        <v>22</v>
      </c>
      <c r="L1792" t="s">
        <v>21</v>
      </c>
      <c r="M1792" s="2">
        <v>107629.16</v>
      </c>
      <c r="N1792" s="4">
        <v>47.350592130000003</v>
      </c>
      <c r="O1792" s="5">
        <f>EnergyDemand__2_18[[#This Row],[Demand]]*EnergyDemand__2_18[[#This Row],[RRP AUD$]]</f>
        <v>5096304.4564545108</v>
      </c>
      <c r="P1792" s="57">
        <f>IF(EnergyDemand__2_18[[#This Row],[School Day]]="Y",EnergyDemand__2_18[[#This Row],[Demand]],NA())</f>
        <v>107629.16</v>
      </c>
      <c r="Q1792" s="57" t="e">
        <f>IF(EnergyDemand__2_18[[#This Row],[School Day]]="N",EnergyDemand__2_18[[#This Row],[Demand]],NA())</f>
        <v>#N/A</v>
      </c>
      <c r="R1792" s="57" t="e">
        <f>IF(EnergyDemand__2_18[[#This Row],[Holiday]]="Y",EnergyDemand__2_18[[#This Row],[Demand]],NA())</f>
        <v>#N/A</v>
      </c>
      <c r="S1792" s="57">
        <f>IF(AND( EnergyDemand__2_18[[#This Row],[Holiday]]="N", EnergyDemand__2_18[[#This Row],[Day ]] &lt;&gt; "Saturday", EnergyDemand__2_18[[#This Row],[Day ]] &lt;&gt; "Sunday"),EnergyDemand__2_18[[#This Row],[Demand]],NA())</f>
        <v>107629.16</v>
      </c>
    </row>
    <row r="1793" spans="1:19" x14ac:dyDescent="0.3">
      <c r="A1793" s="3">
        <v>43796</v>
      </c>
      <c r="B1793" s="3" t="str">
        <f t="shared" si="27"/>
        <v>Q4-2019</v>
      </c>
      <c r="C1793" t="s">
        <v>19</v>
      </c>
      <c r="D1793">
        <v>48</v>
      </c>
      <c r="E1793" t="s">
        <v>9</v>
      </c>
      <c r="F1793">
        <v>2019</v>
      </c>
      <c r="G1793">
        <v>8.6</v>
      </c>
      <c r="H1793">
        <v>24.8</v>
      </c>
      <c r="I1793">
        <v>31</v>
      </c>
      <c r="J1793">
        <v>0</v>
      </c>
      <c r="K1793" t="s">
        <v>22</v>
      </c>
      <c r="L1793" t="s">
        <v>21</v>
      </c>
      <c r="M1793" s="2">
        <v>108417.69500000001</v>
      </c>
      <c r="N1793" s="4">
        <v>59.044674999999998</v>
      </c>
      <c r="O1793" s="5">
        <f>EnergyDemand__2_18[[#This Row],[Demand]]*EnergyDemand__2_18[[#This Row],[RRP AUD$]]</f>
        <v>6401487.5655241255</v>
      </c>
      <c r="P1793" s="57">
        <f>IF(EnergyDemand__2_18[[#This Row],[School Day]]="Y",EnergyDemand__2_18[[#This Row],[Demand]],NA())</f>
        <v>108417.69500000001</v>
      </c>
      <c r="Q1793" s="57" t="e">
        <f>IF(EnergyDemand__2_18[[#This Row],[School Day]]="N",EnergyDemand__2_18[[#This Row],[Demand]],NA())</f>
        <v>#N/A</v>
      </c>
      <c r="R1793" s="57" t="e">
        <f>IF(EnergyDemand__2_18[[#This Row],[Holiday]]="Y",EnergyDemand__2_18[[#This Row],[Demand]],NA())</f>
        <v>#N/A</v>
      </c>
      <c r="S1793" s="57">
        <f>IF(AND( EnergyDemand__2_18[[#This Row],[Holiday]]="N", EnergyDemand__2_18[[#This Row],[Day ]] &lt;&gt; "Saturday", EnergyDemand__2_18[[#This Row],[Day ]] &lt;&gt; "Sunday"),EnergyDemand__2_18[[#This Row],[Demand]],NA())</f>
        <v>108417.69500000001</v>
      </c>
    </row>
    <row r="1794" spans="1:19" x14ac:dyDescent="0.3">
      <c r="A1794" s="3">
        <v>43797</v>
      </c>
      <c r="B1794" s="3" t="str">
        <f t="shared" ref="B1794:B1857" si="28">"Q" &amp;INT((MONTH(A1794)+2)/3) &amp; "-" &amp; YEAR(A1794)</f>
        <v>Q4-2019</v>
      </c>
      <c r="C1794" t="s">
        <v>19</v>
      </c>
      <c r="D1794">
        <v>48</v>
      </c>
      <c r="E1794" t="s">
        <v>3</v>
      </c>
      <c r="F1794">
        <v>2019</v>
      </c>
      <c r="G1794">
        <v>11.4</v>
      </c>
      <c r="H1794">
        <v>21.1</v>
      </c>
      <c r="I1794">
        <v>30.7</v>
      </c>
      <c r="J1794">
        <v>0</v>
      </c>
      <c r="K1794" t="s">
        <v>22</v>
      </c>
      <c r="L1794" t="s">
        <v>21</v>
      </c>
      <c r="M1794" s="2">
        <v>112735.875</v>
      </c>
      <c r="N1794" s="4">
        <v>70.202551959999994</v>
      </c>
      <c r="O1794" s="5">
        <f>EnergyDemand__2_18[[#This Row],[Demand]]*EnergyDemand__2_18[[#This Row],[RRP AUD$]]</f>
        <v>7914346.1224435642</v>
      </c>
      <c r="P1794" s="57">
        <f>IF(EnergyDemand__2_18[[#This Row],[School Day]]="Y",EnergyDemand__2_18[[#This Row],[Demand]],NA())</f>
        <v>112735.875</v>
      </c>
      <c r="Q1794" s="57" t="e">
        <f>IF(EnergyDemand__2_18[[#This Row],[School Day]]="N",EnergyDemand__2_18[[#This Row],[Demand]],NA())</f>
        <v>#N/A</v>
      </c>
      <c r="R1794" s="57" t="e">
        <f>IF(EnergyDemand__2_18[[#This Row],[Holiday]]="Y",EnergyDemand__2_18[[#This Row],[Demand]],NA())</f>
        <v>#N/A</v>
      </c>
      <c r="S1794" s="57">
        <f>IF(AND( EnergyDemand__2_18[[#This Row],[Holiday]]="N", EnergyDemand__2_18[[#This Row],[Day ]] &lt;&gt; "Saturday", EnergyDemand__2_18[[#This Row],[Day ]] &lt;&gt; "Sunday"),EnergyDemand__2_18[[#This Row],[Demand]],NA())</f>
        <v>112735.875</v>
      </c>
    </row>
    <row r="1795" spans="1:19" x14ac:dyDescent="0.3">
      <c r="A1795" s="3">
        <v>43798</v>
      </c>
      <c r="B1795" s="3" t="str">
        <f t="shared" si="28"/>
        <v>Q4-2019</v>
      </c>
      <c r="C1795" t="s">
        <v>19</v>
      </c>
      <c r="D1795">
        <v>48</v>
      </c>
      <c r="E1795" t="s">
        <v>4</v>
      </c>
      <c r="F1795">
        <v>2019</v>
      </c>
      <c r="G1795">
        <v>11.9</v>
      </c>
      <c r="H1795">
        <v>19.7</v>
      </c>
      <c r="I1795">
        <v>21.9</v>
      </c>
      <c r="J1795">
        <v>0</v>
      </c>
      <c r="K1795" t="s">
        <v>22</v>
      </c>
      <c r="L1795" t="s">
        <v>21</v>
      </c>
      <c r="M1795" s="2">
        <v>114799.91</v>
      </c>
      <c r="N1795" s="4">
        <v>79.605729069999995</v>
      </c>
      <c r="O1795" s="5">
        <f>EnergyDemand__2_18[[#This Row],[Demand]]*EnergyDemand__2_18[[#This Row],[RRP AUD$]]</f>
        <v>9138730.5327203833</v>
      </c>
      <c r="P1795" s="57">
        <f>IF(EnergyDemand__2_18[[#This Row],[School Day]]="Y",EnergyDemand__2_18[[#This Row],[Demand]],NA())</f>
        <v>114799.91</v>
      </c>
      <c r="Q1795" s="57" t="e">
        <f>IF(EnergyDemand__2_18[[#This Row],[School Day]]="N",EnergyDemand__2_18[[#This Row],[Demand]],NA())</f>
        <v>#N/A</v>
      </c>
      <c r="R1795" s="57" t="e">
        <f>IF(EnergyDemand__2_18[[#This Row],[Holiday]]="Y",EnergyDemand__2_18[[#This Row],[Demand]],NA())</f>
        <v>#N/A</v>
      </c>
      <c r="S1795" s="57">
        <f>IF(AND( EnergyDemand__2_18[[#This Row],[Holiday]]="N", EnergyDemand__2_18[[#This Row],[Day ]] &lt;&gt; "Saturday", EnergyDemand__2_18[[#This Row],[Day ]] &lt;&gt; "Sunday"),EnergyDemand__2_18[[#This Row],[Demand]],NA())</f>
        <v>114799.91</v>
      </c>
    </row>
    <row r="1796" spans="1:19" x14ac:dyDescent="0.3">
      <c r="A1796" s="3">
        <v>43799</v>
      </c>
      <c r="B1796" s="3" t="str">
        <f t="shared" si="28"/>
        <v>Q4-2019</v>
      </c>
      <c r="C1796" t="s">
        <v>19</v>
      </c>
      <c r="D1796">
        <v>48</v>
      </c>
      <c r="E1796" t="s">
        <v>5</v>
      </c>
      <c r="F1796">
        <v>2019</v>
      </c>
      <c r="G1796">
        <v>10.3</v>
      </c>
      <c r="H1796">
        <v>18.399999999999999</v>
      </c>
      <c r="I1796">
        <v>26.7</v>
      </c>
      <c r="J1796">
        <v>8</v>
      </c>
      <c r="K1796" t="s">
        <v>22</v>
      </c>
      <c r="L1796" t="s">
        <v>21</v>
      </c>
      <c r="M1796" s="2">
        <v>98959.56</v>
      </c>
      <c r="N1796" s="4">
        <v>51.05874163</v>
      </c>
      <c r="O1796" s="5">
        <f>EnergyDemand__2_18[[#This Row],[Demand]]*EnergyDemand__2_18[[#This Row],[RRP AUD$]]</f>
        <v>5052750.6058584824</v>
      </c>
      <c r="P1796" s="57">
        <f>IF(EnergyDemand__2_18[[#This Row],[School Day]]="Y",EnergyDemand__2_18[[#This Row],[Demand]],NA())</f>
        <v>98959.56</v>
      </c>
      <c r="Q1796" s="57" t="e">
        <f>IF(EnergyDemand__2_18[[#This Row],[School Day]]="N",EnergyDemand__2_18[[#This Row],[Demand]],NA())</f>
        <v>#N/A</v>
      </c>
      <c r="R1796" s="57" t="e">
        <f>IF(EnergyDemand__2_18[[#This Row],[Holiday]]="Y",EnergyDemand__2_18[[#This Row],[Demand]],NA())</f>
        <v>#N/A</v>
      </c>
      <c r="S17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97" spans="1:19" x14ac:dyDescent="0.3">
      <c r="A1797" s="3">
        <v>43800</v>
      </c>
      <c r="B1797" s="3" t="str">
        <f t="shared" si="28"/>
        <v>Q4-2019</v>
      </c>
      <c r="C1797" t="s">
        <v>20</v>
      </c>
      <c r="D1797">
        <v>48</v>
      </c>
      <c r="E1797" t="s">
        <v>6</v>
      </c>
      <c r="F1797">
        <v>2019</v>
      </c>
      <c r="G1797">
        <v>12.2</v>
      </c>
      <c r="H1797">
        <v>16.8</v>
      </c>
      <c r="I1797">
        <v>9.8000000000000007</v>
      </c>
      <c r="J1797">
        <v>0</v>
      </c>
      <c r="K1797" t="s">
        <v>22</v>
      </c>
      <c r="L1797" t="s">
        <v>21</v>
      </c>
      <c r="M1797" s="2">
        <v>100233.98</v>
      </c>
      <c r="N1797" s="4">
        <v>33.154867019999998</v>
      </c>
      <c r="O1797" s="5">
        <f>EnergyDemand__2_18[[#This Row],[Demand]]*EnergyDemand__2_18[[#This Row],[RRP AUD$]]</f>
        <v>3323244.2777853394</v>
      </c>
      <c r="P1797" s="57">
        <f>IF(EnergyDemand__2_18[[#This Row],[School Day]]="Y",EnergyDemand__2_18[[#This Row],[Demand]],NA())</f>
        <v>100233.98</v>
      </c>
      <c r="Q1797" s="57" t="e">
        <f>IF(EnergyDemand__2_18[[#This Row],[School Day]]="N",EnergyDemand__2_18[[#This Row],[Demand]],NA())</f>
        <v>#N/A</v>
      </c>
      <c r="R1797" s="57" t="e">
        <f>IF(EnergyDemand__2_18[[#This Row],[Holiday]]="Y",EnergyDemand__2_18[[#This Row],[Demand]],NA())</f>
        <v>#N/A</v>
      </c>
      <c r="S17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798" spans="1:19" x14ac:dyDescent="0.3">
      <c r="A1798" s="3">
        <v>43801</v>
      </c>
      <c r="B1798" s="3" t="str">
        <f t="shared" si="28"/>
        <v>Q4-2019</v>
      </c>
      <c r="C1798" t="s">
        <v>20</v>
      </c>
      <c r="D1798">
        <v>49</v>
      </c>
      <c r="E1798" t="s">
        <v>7</v>
      </c>
      <c r="F1798">
        <v>2019</v>
      </c>
      <c r="G1798">
        <v>9.8000000000000007</v>
      </c>
      <c r="H1798">
        <v>15.5</v>
      </c>
      <c r="I1798">
        <v>18.2</v>
      </c>
      <c r="J1798">
        <v>3.4</v>
      </c>
      <c r="K1798" t="s">
        <v>22</v>
      </c>
      <c r="L1798" t="s">
        <v>21</v>
      </c>
      <c r="M1798" s="2">
        <v>110609.4</v>
      </c>
      <c r="N1798" s="4">
        <v>29.070382550000001</v>
      </c>
      <c r="O1798" s="5">
        <f>EnergyDemand__2_18[[#This Row],[Demand]]*EnergyDemand__2_18[[#This Row],[RRP AUD$]]</f>
        <v>3215457.5716259698</v>
      </c>
      <c r="P1798" s="57">
        <f>IF(EnergyDemand__2_18[[#This Row],[School Day]]="Y",EnergyDemand__2_18[[#This Row],[Demand]],NA())</f>
        <v>110609.4</v>
      </c>
      <c r="Q1798" s="57" t="e">
        <f>IF(EnergyDemand__2_18[[#This Row],[School Day]]="N",EnergyDemand__2_18[[#This Row],[Demand]],NA())</f>
        <v>#N/A</v>
      </c>
      <c r="R1798" s="57" t="e">
        <f>IF(EnergyDemand__2_18[[#This Row],[Holiday]]="Y",EnergyDemand__2_18[[#This Row],[Demand]],NA())</f>
        <v>#N/A</v>
      </c>
      <c r="S1798" s="57">
        <f>IF(AND( EnergyDemand__2_18[[#This Row],[Holiday]]="N", EnergyDemand__2_18[[#This Row],[Day ]] &lt;&gt; "Saturday", EnergyDemand__2_18[[#This Row],[Day ]] &lt;&gt; "Sunday"),EnergyDemand__2_18[[#This Row],[Demand]],NA())</f>
        <v>110609.4</v>
      </c>
    </row>
    <row r="1799" spans="1:19" x14ac:dyDescent="0.3">
      <c r="A1799" s="3">
        <v>43802</v>
      </c>
      <c r="B1799" s="3" t="str">
        <f t="shared" si="28"/>
        <v>Q4-2019</v>
      </c>
      <c r="C1799" t="s">
        <v>20</v>
      </c>
      <c r="D1799">
        <v>49</v>
      </c>
      <c r="E1799" t="s">
        <v>8</v>
      </c>
      <c r="F1799">
        <v>2019</v>
      </c>
      <c r="G1799">
        <v>11</v>
      </c>
      <c r="H1799">
        <v>22.2</v>
      </c>
      <c r="I1799">
        <v>19.2</v>
      </c>
      <c r="J1799">
        <v>0.4</v>
      </c>
      <c r="K1799" t="s">
        <v>22</v>
      </c>
      <c r="L1799" t="s">
        <v>21</v>
      </c>
      <c r="M1799" s="2">
        <v>109094.04</v>
      </c>
      <c r="N1799" s="4">
        <v>19.170950680000001</v>
      </c>
      <c r="O1799" s="5">
        <f>EnergyDemand__2_18[[#This Row],[Demand]]*EnergyDemand__2_18[[#This Row],[RRP AUD$]]</f>
        <v>2091436.4603219472</v>
      </c>
      <c r="P1799" s="57">
        <f>IF(EnergyDemand__2_18[[#This Row],[School Day]]="Y",EnergyDemand__2_18[[#This Row],[Demand]],NA())</f>
        <v>109094.04</v>
      </c>
      <c r="Q1799" s="57" t="e">
        <f>IF(EnergyDemand__2_18[[#This Row],[School Day]]="N",EnergyDemand__2_18[[#This Row],[Demand]],NA())</f>
        <v>#N/A</v>
      </c>
      <c r="R1799" s="57" t="e">
        <f>IF(EnergyDemand__2_18[[#This Row],[Holiday]]="Y",EnergyDemand__2_18[[#This Row],[Demand]],NA())</f>
        <v>#N/A</v>
      </c>
      <c r="S1799" s="57">
        <f>IF(AND( EnergyDemand__2_18[[#This Row],[Holiday]]="N", EnergyDemand__2_18[[#This Row],[Day ]] &lt;&gt; "Saturday", EnergyDemand__2_18[[#This Row],[Day ]] &lt;&gt; "Sunday"),EnergyDemand__2_18[[#This Row],[Demand]],NA())</f>
        <v>109094.04</v>
      </c>
    </row>
    <row r="1800" spans="1:19" x14ac:dyDescent="0.3">
      <c r="A1800" s="3">
        <v>43803</v>
      </c>
      <c r="B1800" s="3" t="str">
        <f t="shared" si="28"/>
        <v>Q4-2019</v>
      </c>
      <c r="C1800" t="s">
        <v>20</v>
      </c>
      <c r="D1800">
        <v>49</v>
      </c>
      <c r="E1800" t="s">
        <v>9</v>
      </c>
      <c r="F1800">
        <v>2019</v>
      </c>
      <c r="G1800">
        <v>12.1</v>
      </c>
      <c r="H1800">
        <v>23</v>
      </c>
      <c r="I1800">
        <v>20.3</v>
      </c>
      <c r="J1800">
        <v>0</v>
      </c>
      <c r="K1800" t="s">
        <v>22</v>
      </c>
      <c r="L1800" t="s">
        <v>21</v>
      </c>
      <c r="M1800" s="2">
        <v>107400.705</v>
      </c>
      <c r="N1800" s="4">
        <v>39.415048149999997</v>
      </c>
      <c r="O1800" s="5">
        <f>EnergyDemand__2_18[[#This Row],[Demand]]*EnergyDemand__2_18[[#This Row],[RRP AUD$]]</f>
        <v>4233203.9589189459</v>
      </c>
      <c r="P1800" s="57">
        <f>IF(EnergyDemand__2_18[[#This Row],[School Day]]="Y",EnergyDemand__2_18[[#This Row],[Demand]],NA())</f>
        <v>107400.705</v>
      </c>
      <c r="Q1800" s="57" t="e">
        <f>IF(EnergyDemand__2_18[[#This Row],[School Day]]="N",EnergyDemand__2_18[[#This Row],[Demand]],NA())</f>
        <v>#N/A</v>
      </c>
      <c r="R1800" s="57" t="e">
        <f>IF(EnergyDemand__2_18[[#This Row],[Holiday]]="Y",EnergyDemand__2_18[[#This Row],[Demand]],NA())</f>
        <v>#N/A</v>
      </c>
      <c r="S1800" s="57">
        <f>IF(AND( EnergyDemand__2_18[[#This Row],[Holiday]]="N", EnergyDemand__2_18[[#This Row],[Day ]] &lt;&gt; "Saturday", EnergyDemand__2_18[[#This Row],[Day ]] &lt;&gt; "Sunday"),EnergyDemand__2_18[[#This Row],[Demand]],NA())</f>
        <v>107400.705</v>
      </c>
    </row>
    <row r="1801" spans="1:19" x14ac:dyDescent="0.3">
      <c r="A1801" s="3">
        <v>43804</v>
      </c>
      <c r="B1801" s="3" t="str">
        <f t="shared" si="28"/>
        <v>Q4-2019</v>
      </c>
      <c r="C1801" t="s">
        <v>20</v>
      </c>
      <c r="D1801">
        <v>49</v>
      </c>
      <c r="E1801" t="s">
        <v>3</v>
      </c>
      <c r="F1801">
        <v>2019</v>
      </c>
      <c r="G1801">
        <v>12.3</v>
      </c>
      <c r="H1801">
        <v>23.9</v>
      </c>
      <c r="I1801">
        <v>20.399999999999999</v>
      </c>
      <c r="J1801">
        <v>0</v>
      </c>
      <c r="K1801" t="s">
        <v>22</v>
      </c>
      <c r="L1801" t="s">
        <v>21</v>
      </c>
      <c r="M1801" s="2">
        <v>107891.69</v>
      </c>
      <c r="N1801" s="4">
        <v>45.830326149999998</v>
      </c>
      <c r="O1801" s="5">
        <f>EnergyDemand__2_18[[#This Row],[Demand]]*EnergyDemand__2_18[[#This Row],[RRP AUD$]]</f>
        <v>4944711.3415746931</v>
      </c>
      <c r="P1801" s="57">
        <f>IF(EnergyDemand__2_18[[#This Row],[School Day]]="Y",EnergyDemand__2_18[[#This Row],[Demand]],NA())</f>
        <v>107891.69</v>
      </c>
      <c r="Q1801" s="57" t="e">
        <f>IF(EnergyDemand__2_18[[#This Row],[School Day]]="N",EnergyDemand__2_18[[#This Row],[Demand]],NA())</f>
        <v>#N/A</v>
      </c>
      <c r="R1801" s="57" t="e">
        <f>IF(EnergyDemand__2_18[[#This Row],[Holiday]]="Y",EnergyDemand__2_18[[#This Row],[Demand]],NA())</f>
        <v>#N/A</v>
      </c>
      <c r="S1801" s="57">
        <f>IF(AND( EnergyDemand__2_18[[#This Row],[Holiday]]="N", EnergyDemand__2_18[[#This Row],[Day ]] &lt;&gt; "Saturday", EnergyDemand__2_18[[#This Row],[Day ]] &lt;&gt; "Sunday"),EnergyDemand__2_18[[#This Row],[Demand]],NA())</f>
        <v>107891.69</v>
      </c>
    </row>
    <row r="1802" spans="1:19" x14ac:dyDescent="0.3">
      <c r="A1802" s="3">
        <v>43805</v>
      </c>
      <c r="B1802" s="3" t="str">
        <f t="shared" si="28"/>
        <v>Q4-2019</v>
      </c>
      <c r="C1802" t="s">
        <v>20</v>
      </c>
      <c r="D1802">
        <v>49</v>
      </c>
      <c r="E1802" t="s">
        <v>4</v>
      </c>
      <c r="F1802">
        <v>2019</v>
      </c>
      <c r="G1802">
        <v>13.3</v>
      </c>
      <c r="H1802">
        <v>20.8</v>
      </c>
      <c r="I1802">
        <v>18.2</v>
      </c>
      <c r="J1802">
        <v>0</v>
      </c>
      <c r="K1802" t="s">
        <v>22</v>
      </c>
      <c r="L1802" t="s">
        <v>21</v>
      </c>
      <c r="M1802" s="2">
        <v>105028.985</v>
      </c>
      <c r="N1802" s="4">
        <v>41.38035927</v>
      </c>
      <c r="O1802" s="5">
        <f>EnergyDemand__2_18[[#This Row],[Demand]]*EnergyDemand__2_18[[#This Row],[RRP AUD$]]</f>
        <v>4346137.1330634411</v>
      </c>
      <c r="P1802" s="57">
        <f>IF(EnergyDemand__2_18[[#This Row],[School Day]]="Y",EnergyDemand__2_18[[#This Row],[Demand]],NA())</f>
        <v>105028.985</v>
      </c>
      <c r="Q1802" s="57" t="e">
        <f>IF(EnergyDemand__2_18[[#This Row],[School Day]]="N",EnergyDemand__2_18[[#This Row],[Demand]],NA())</f>
        <v>#N/A</v>
      </c>
      <c r="R1802" s="57" t="e">
        <f>IF(EnergyDemand__2_18[[#This Row],[Holiday]]="Y",EnergyDemand__2_18[[#This Row],[Demand]],NA())</f>
        <v>#N/A</v>
      </c>
      <c r="S1802" s="57">
        <f>IF(AND( EnergyDemand__2_18[[#This Row],[Holiday]]="N", EnergyDemand__2_18[[#This Row],[Day ]] &lt;&gt; "Saturday", EnergyDemand__2_18[[#This Row],[Day ]] &lt;&gt; "Sunday"),EnergyDemand__2_18[[#This Row],[Demand]],NA())</f>
        <v>105028.985</v>
      </c>
    </row>
    <row r="1803" spans="1:19" x14ac:dyDescent="0.3">
      <c r="A1803" s="3">
        <v>43806</v>
      </c>
      <c r="B1803" s="3" t="str">
        <f t="shared" si="28"/>
        <v>Q4-2019</v>
      </c>
      <c r="C1803" t="s">
        <v>20</v>
      </c>
      <c r="D1803">
        <v>49</v>
      </c>
      <c r="E1803" t="s">
        <v>5</v>
      </c>
      <c r="F1803">
        <v>2019</v>
      </c>
      <c r="G1803">
        <v>11.2</v>
      </c>
      <c r="H1803">
        <v>21</v>
      </c>
      <c r="I1803">
        <v>30.3</v>
      </c>
      <c r="J1803">
        <v>0</v>
      </c>
      <c r="K1803" t="s">
        <v>22</v>
      </c>
      <c r="L1803" t="s">
        <v>21</v>
      </c>
      <c r="M1803" s="2">
        <v>95436.3</v>
      </c>
      <c r="N1803" s="4">
        <v>47.12307019</v>
      </c>
      <c r="O1803" s="5">
        <f>EnergyDemand__2_18[[#This Row],[Demand]]*EnergyDemand__2_18[[#This Row],[RRP AUD$]]</f>
        <v>4497251.4635738973</v>
      </c>
      <c r="P1803" s="57">
        <f>IF(EnergyDemand__2_18[[#This Row],[School Day]]="Y",EnergyDemand__2_18[[#This Row],[Demand]],NA())</f>
        <v>95436.3</v>
      </c>
      <c r="Q1803" s="57" t="e">
        <f>IF(EnergyDemand__2_18[[#This Row],[School Day]]="N",EnergyDemand__2_18[[#This Row],[Demand]],NA())</f>
        <v>#N/A</v>
      </c>
      <c r="R1803" s="57" t="e">
        <f>IF(EnergyDemand__2_18[[#This Row],[Holiday]]="Y",EnergyDemand__2_18[[#This Row],[Demand]],NA())</f>
        <v>#N/A</v>
      </c>
      <c r="S180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04" spans="1:19" x14ac:dyDescent="0.3">
      <c r="A1804" s="3">
        <v>43807</v>
      </c>
      <c r="B1804" s="3" t="str">
        <f t="shared" si="28"/>
        <v>Q4-2019</v>
      </c>
      <c r="C1804" t="s">
        <v>20</v>
      </c>
      <c r="D1804">
        <v>49</v>
      </c>
      <c r="E1804" t="s">
        <v>6</v>
      </c>
      <c r="F1804">
        <v>2019</v>
      </c>
      <c r="G1804">
        <v>13.8</v>
      </c>
      <c r="H1804">
        <v>27.6</v>
      </c>
      <c r="I1804">
        <v>30.8</v>
      </c>
      <c r="J1804">
        <v>0</v>
      </c>
      <c r="K1804" t="s">
        <v>22</v>
      </c>
      <c r="L1804" t="s">
        <v>21</v>
      </c>
      <c r="M1804" s="2">
        <v>97577.414999999994</v>
      </c>
      <c r="N1804" s="4">
        <v>43.690411390000001</v>
      </c>
      <c r="O1804" s="5">
        <f>EnergyDemand__2_18[[#This Row],[Demand]]*EnergyDemand__2_18[[#This Row],[RRP AUD$]]</f>
        <v>4263197.4037227565</v>
      </c>
      <c r="P1804" s="57">
        <f>IF(EnergyDemand__2_18[[#This Row],[School Day]]="Y",EnergyDemand__2_18[[#This Row],[Demand]],NA())</f>
        <v>97577.414999999994</v>
      </c>
      <c r="Q1804" s="57" t="e">
        <f>IF(EnergyDemand__2_18[[#This Row],[School Day]]="N",EnergyDemand__2_18[[#This Row],[Demand]],NA())</f>
        <v>#N/A</v>
      </c>
      <c r="R1804" s="57" t="e">
        <f>IF(EnergyDemand__2_18[[#This Row],[Holiday]]="Y",EnergyDemand__2_18[[#This Row],[Demand]],NA())</f>
        <v>#N/A</v>
      </c>
      <c r="S18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05" spans="1:19" x14ac:dyDescent="0.3">
      <c r="A1805" s="3">
        <v>43808</v>
      </c>
      <c r="B1805" s="3" t="str">
        <f t="shared" si="28"/>
        <v>Q4-2019</v>
      </c>
      <c r="C1805" t="s">
        <v>20</v>
      </c>
      <c r="D1805">
        <v>50</v>
      </c>
      <c r="E1805" t="s">
        <v>7</v>
      </c>
      <c r="F1805">
        <v>2019</v>
      </c>
      <c r="G1805">
        <v>16.3</v>
      </c>
      <c r="H1805">
        <v>38</v>
      </c>
      <c r="I1805">
        <v>28.6</v>
      </c>
      <c r="J1805">
        <v>0</v>
      </c>
      <c r="K1805" t="s">
        <v>22</v>
      </c>
      <c r="L1805" t="s">
        <v>21</v>
      </c>
      <c r="M1805" s="2">
        <v>127910.83500000001</v>
      </c>
      <c r="N1805" s="4">
        <v>62.718792569999998</v>
      </c>
      <c r="O1805" s="5">
        <f>EnergyDemand__2_18[[#This Row],[Demand]]*EnergyDemand__2_18[[#This Row],[RRP AUD$]]</f>
        <v>8022413.1278204964</v>
      </c>
      <c r="P1805" s="57">
        <f>IF(EnergyDemand__2_18[[#This Row],[School Day]]="Y",EnergyDemand__2_18[[#This Row],[Demand]],NA())</f>
        <v>127910.83500000001</v>
      </c>
      <c r="Q1805" s="57" t="e">
        <f>IF(EnergyDemand__2_18[[#This Row],[School Day]]="N",EnergyDemand__2_18[[#This Row],[Demand]],NA())</f>
        <v>#N/A</v>
      </c>
      <c r="R1805" s="57" t="e">
        <f>IF(EnergyDemand__2_18[[#This Row],[Holiday]]="Y",EnergyDemand__2_18[[#This Row],[Demand]],NA())</f>
        <v>#N/A</v>
      </c>
      <c r="S1805" s="57">
        <f>IF(AND( EnergyDemand__2_18[[#This Row],[Holiday]]="N", EnergyDemand__2_18[[#This Row],[Day ]] &lt;&gt; "Saturday", EnergyDemand__2_18[[#This Row],[Day ]] &lt;&gt; "Sunday"),EnergyDemand__2_18[[#This Row],[Demand]],NA())</f>
        <v>127910.83500000001</v>
      </c>
    </row>
    <row r="1806" spans="1:19" x14ac:dyDescent="0.3">
      <c r="A1806" s="3">
        <v>43809</v>
      </c>
      <c r="B1806" s="3" t="str">
        <f t="shared" si="28"/>
        <v>Q4-2019</v>
      </c>
      <c r="C1806" t="s">
        <v>20</v>
      </c>
      <c r="D1806">
        <v>50</v>
      </c>
      <c r="E1806" t="s">
        <v>8</v>
      </c>
      <c r="F1806">
        <v>2019</v>
      </c>
      <c r="G1806">
        <v>14.3</v>
      </c>
      <c r="H1806">
        <v>17.2</v>
      </c>
      <c r="I1806">
        <v>22.2</v>
      </c>
      <c r="J1806">
        <v>0</v>
      </c>
      <c r="K1806" t="s">
        <v>22</v>
      </c>
      <c r="L1806" t="s">
        <v>21</v>
      </c>
      <c r="M1806" s="2">
        <v>109548.62</v>
      </c>
      <c r="N1806" s="4">
        <v>48.336164680000003</v>
      </c>
      <c r="O1806" s="5">
        <f>EnergyDemand__2_18[[#This Row],[Demand]]*EnergyDemand__2_18[[#This Row],[RRP AUD$]]</f>
        <v>5295160.1367867421</v>
      </c>
      <c r="P1806" s="57">
        <f>IF(EnergyDemand__2_18[[#This Row],[School Day]]="Y",EnergyDemand__2_18[[#This Row],[Demand]],NA())</f>
        <v>109548.62</v>
      </c>
      <c r="Q1806" s="57" t="e">
        <f>IF(EnergyDemand__2_18[[#This Row],[School Day]]="N",EnergyDemand__2_18[[#This Row],[Demand]],NA())</f>
        <v>#N/A</v>
      </c>
      <c r="R1806" s="57" t="e">
        <f>IF(EnergyDemand__2_18[[#This Row],[Holiday]]="Y",EnergyDemand__2_18[[#This Row],[Demand]],NA())</f>
        <v>#N/A</v>
      </c>
      <c r="S1806" s="57">
        <f>IF(AND( EnergyDemand__2_18[[#This Row],[Holiday]]="N", EnergyDemand__2_18[[#This Row],[Day ]] &lt;&gt; "Saturday", EnergyDemand__2_18[[#This Row],[Day ]] &lt;&gt; "Sunday"),EnergyDemand__2_18[[#This Row],[Demand]],NA())</f>
        <v>109548.62</v>
      </c>
    </row>
    <row r="1807" spans="1:19" x14ac:dyDescent="0.3">
      <c r="A1807" s="3">
        <v>43810</v>
      </c>
      <c r="B1807" s="3" t="str">
        <f t="shared" si="28"/>
        <v>Q4-2019</v>
      </c>
      <c r="C1807" t="s">
        <v>20</v>
      </c>
      <c r="D1807">
        <v>50</v>
      </c>
      <c r="E1807" t="s">
        <v>9</v>
      </c>
      <c r="F1807">
        <v>2019</v>
      </c>
      <c r="G1807">
        <v>13.4</v>
      </c>
      <c r="H1807">
        <v>18.100000000000001</v>
      </c>
      <c r="I1807">
        <v>21.8</v>
      </c>
      <c r="J1807">
        <v>0</v>
      </c>
      <c r="K1807" t="s">
        <v>22</v>
      </c>
      <c r="L1807" t="s">
        <v>21</v>
      </c>
      <c r="M1807" s="2">
        <v>109060.375</v>
      </c>
      <c r="N1807" s="4">
        <v>57.730485369999997</v>
      </c>
      <c r="O1807" s="5">
        <f>EnergyDemand__2_18[[#This Row],[Demand]]*EnergyDemand__2_18[[#This Row],[RRP AUD$]]</f>
        <v>6296108.3833842138</v>
      </c>
      <c r="P1807" s="57">
        <f>IF(EnergyDemand__2_18[[#This Row],[School Day]]="Y",EnergyDemand__2_18[[#This Row],[Demand]],NA())</f>
        <v>109060.375</v>
      </c>
      <c r="Q1807" s="57" t="e">
        <f>IF(EnergyDemand__2_18[[#This Row],[School Day]]="N",EnergyDemand__2_18[[#This Row],[Demand]],NA())</f>
        <v>#N/A</v>
      </c>
      <c r="R1807" s="57" t="e">
        <f>IF(EnergyDemand__2_18[[#This Row],[Holiday]]="Y",EnergyDemand__2_18[[#This Row],[Demand]],NA())</f>
        <v>#N/A</v>
      </c>
      <c r="S1807" s="57">
        <f>IF(AND( EnergyDemand__2_18[[#This Row],[Holiday]]="N", EnergyDemand__2_18[[#This Row],[Day ]] &lt;&gt; "Saturday", EnergyDemand__2_18[[#This Row],[Day ]] &lt;&gt; "Sunday"),EnergyDemand__2_18[[#This Row],[Demand]],NA())</f>
        <v>109060.375</v>
      </c>
    </row>
    <row r="1808" spans="1:19" x14ac:dyDescent="0.3">
      <c r="A1808" s="3">
        <v>43811</v>
      </c>
      <c r="B1808" s="3" t="str">
        <f t="shared" si="28"/>
        <v>Q4-2019</v>
      </c>
      <c r="C1808" t="s">
        <v>20</v>
      </c>
      <c r="D1808">
        <v>50</v>
      </c>
      <c r="E1808" t="s">
        <v>3</v>
      </c>
      <c r="F1808">
        <v>2019</v>
      </c>
      <c r="G1808">
        <v>13.4</v>
      </c>
      <c r="H1808">
        <v>18.399999999999999</v>
      </c>
      <c r="I1808">
        <v>22.7</v>
      </c>
      <c r="J1808">
        <v>0</v>
      </c>
      <c r="K1808" t="s">
        <v>22</v>
      </c>
      <c r="L1808" t="s">
        <v>21</v>
      </c>
      <c r="M1808" s="2">
        <v>108599.065</v>
      </c>
      <c r="N1808" s="4">
        <v>41.647543489999997</v>
      </c>
      <c r="O1808" s="5">
        <f>EnergyDemand__2_18[[#This Row],[Demand]]*EnergyDemand__2_18[[#This Row],[RRP AUD$]]</f>
        <v>4522884.2825608365</v>
      </c>
      <c r="P1808" s="57">
        <f>IF(EnergyDemand__2_18[[#This Row],[School Day]]="Y",EnergyDemand__2_18[[#This Row],[Demand]],NA())</f>
        <v>108599.065</v>
      </c>
      <c r="Q1808" s="57" t="e">
        <f>IF(EnergyDemand__2_18[[#This Row],[School Day]]="N",EnergyDemand__2_18[[#This Row],[Demand]],NA())</f>
        <v>#N/A</v>
      </c>
      <c r="R1808" s="57" t="e">
        <f>IF(EnergyDemand__2_18[[#This Row],[Holiday]]="Y",EnergyDemand__2_18[[#This Row],[Demand]],NA())</f>
        <v>#N/A</v>
      </c>
      <c r="S1808" s="57">
        <f>IF(AND( EnergyDemand__2_18[[#This Row],[Holiday]]="N", EnergyDemand__2_18[[#This Row],[Day ]] &lt;&gt; "Saturday", EnergyDemand__2_18[[#This Row],[Day ]] &lt;&gt; "Sunday"),EnergyDemand__2_18[[#This Row],[Demand]],NA())</f>
        <v>108599.065</v>
      </c>
    </row>
    <row r="1809" spans="1:19" x14ac:dyDescent="0.3">
      <c r="A1809" s="3">
        <v>43812</v>
      </c>
      <c r="B1809" s="3" t="str">
        <f t="shared" si="28"/>
        <v>Q4-2019</v>
      </c>
      <c r="C1809" t="s">
        <v>20</v>
      </c>
      <c r="D1809">
        <v>50</v>
      </c>
      <c r="E1809" t="s">
        <v>4</v>
      </c>
      <c r="F1809">
        <v>2019</v>
      </c>
      <c r="G1809">
        <v>11.4</v>
      </c>
      <c r="H1809">
        <v>20.9</v>
      </c>
      <c r="I1809">
        <v>24.8</v>
      </c>
      <c r="J1809">
        <v>0</v>
      </c>
      <c r="K1809" t="s">
        <v>22</v>
      </c>
      <c r="L1809" t="s">
        <v>21</v>
      </c>
      <c r="M1809" s="2">
        <v>107070.61</v>
      </c>
      <c r="N1809" s="4">
        <v>58.517373640000002</v>
      </c>
      <c r="O1809" s="5">
        <f>EnergyDemand__2_18[[#This Row],[Demand]]*EnergyDemand__2_18[[#This Row],[RRP AUD$]]</f>
        <v>6265490.8912327206</v>
      </c>
      <c r="P1809" s="57">
        <f>IF(EnergyDemand__2_18[[#This Row],[School Day]]="Y",EnergyDemand__2_18[[#This Row],[Demand]],NA())</f>
        <v>107070.61</v>
      </c>
      <c r="Q1809" s="57" t="e">
        <f>IF(EnergyDemand__2_18[[#This Row],[School Day]]="N",EnergyDemand__2_18[[#This Row],[Demand]],NA())</f>
        <v>#N/A</v>
      </c>
      <c r="R1809" s="57" t="e">
        <f>IF(EnergyDemand__2_18[[#This Row],[Holiday]]="Y",EnergyDemand__2_18[[#This Row],[Demand]],NA())</f>
        <v>#N/A</v>
      </c>
      <c r="S1809" s="57">
        <f>IF(AND( EnergyDemand__2_18[[#This Row],[Holiday]]="N", EnergyDemand__2_18[[#This Row],[Day ]] &lt;&gt; "Saturday", EnergyDemand__2_18[[#This Row],[Day ]] &lt;&gt; "Sunday"),EnergyDemand__2_18[[#This Row],[Demand]],NA())</f>
        <v>107070.61</v>
      </c>
    </row>
    <row r="1810" spans="1:19" x14ac:dyDescent="0.3">
      <c r="A1810" s="3">
        <v>43813</v>
      </c>
      <c r="B1810" s="3" t="str">
        <f t="shared" si="28"/>
        <v>Q4-2019</v>
      </c>
      <c r="C1810" t="s">
        <v>20</v>
      </c>
      <c r="D1810">
        <v>50</v>
      </c>
      <c r="E1810" t="s">
        <v>5</v>
      </c>
      <c r="F1810">
        <v>2019</v>
      </c>
      <c r="G1810">
        <v>14.1</v>
      </c>
      <c r="H1810">
        <v>20.100000000000001</v>
      </c>
      <c r="I1810">
        <v>10.4</v>
      </c>
      <c r="J1810">
        <v>0</v>
      </c>
      <c r="K1810" t="s">
        <v>22</v>
      </c>
      <c r="L1810" t="s">
        <v>21</v>
      </c>
      <c r="M1810" s="2">
        <v>101239.235</v>
      </c>
      <c r="N1810" s="4">
        <v>65.765248349999993</v>
      </c>
      <c r="O1810" s="5">
        <f>EnergyDemand__2_18[[#This Row],[Demand]]*EnergyDemand__2_18[[#This Row],[RRP AUD$]]</f>
        <v>6658023.4325390114</v>
      </c>
      <c r="P1810" s="57">
        <f>IF(EnergyDemand__2_18[[#This Row],[School Day]]="Y",EnergyDemand__2_18[[#This Row],[Demand]],NA())</f>
        <v>101239.235</v>
      </c>
      <c r="Q1810" s="57" t="e">
        <f>IF(EnergyDemand__2_18[[#This Row],[School Day]]="N",EnergyDemand__2_18[[#This Row],[Demand]],NA())</f>
        <v>#N/A</v>
      </c>
      <c r="R1810" s="57" t="e">
        <f>IF(EnergyDemand__2_18[[#This Row],[Holiday]]="Y",EnergyDemand__2_18[[#This Row],[Demand]],NA())</f>
        <v>#N/A</v>
      </c>
      <c r="S181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11" spans="1:19" x14ac:dyDescent="0.3">
      <c r="A1811" s="3">
        <v>43814</v>
      </c>
      <c r="B1811" s="3" t="str">
        <f t="shared" si="28"/>
        <v>Q4-2019</v>
      </c>
      <c r="C1811" t="s">
        <v>20</v>
      </c>
      <c r="D1811">
        <v>50</v>
      </c>
      <c r="E1811" t="s">
        <v>6</v>
      </c>
      <c r="F1811">
        <v>2019</v>
      </c>
      <c r="G1811">
        <v>15.1</v>
      </c>
      <c r="H1811">
        <v>21.7</v>
      </c>
      <c r="I1811">
        <v>16.399999999999999</v>
      </c>
      <c r="J1811">
        <v>0</v>
      </c>
      <c r="K1811" t="s">
        <v>22</v>
      </c>
      <c r="L1811" t="s">
        <v>21</v>
      </c>
      <c r="M1811" s="2">
        <v>98723.45</v>
      </c>
      <c r="N1811" s="4">
        <v>50.936743069999999</v>
      </c>
      <c r="O1811" s="5">
        <f>EnergyDemand__2_18[[#This Row],[Demand]]*EnergyDemand__2_18[[#This Row],[RRP AUD$]]</f>
        <v>5028651.0076339915</v>
      </c>
      <c r="P1811" s="57">
        <f>IF(EnergyDemand__2_18[[#This Row],[School Day]]="Y",EnergyDemand__2_18[[#This Row],[Demand]],NA())</f>
        <v>98723.45</v>
      </c>
      <c r="Q1811" s="57" t="e">
        <f>IF(EnergyDemand__2_18[[#This Row],[School Day]]="N",EnergyDemand__2_18[[#This Row],[Demand]],NA())</f>
        <v>#N/A</v>
      </c>
      <c r="R1811" s="57" t="e">
        <f>IF(EnergyDemand__2_18[[#This Row],[Holiday]]="Y",EnergyDemand__2_18[[#This Row],[Demand]],NA())</f>
        <v>#N/A</v>
      </c>
      <c r="S181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12" spans="1:19" x14ac:dyDescent="0.3">
      <c r="A1812" s="3">
        <v>43815</v>
      </c>
      <c r="B1812" s="3" t="str">
        <f t="shared" si="28"/>
        <v>Q4-2019</v>
      </c>
      <c r="C1812" t="s">
        <v>20</v>
      </c>
      <c r="D1812">
        <v>51</v>
      </c>
      <c r="E1812" t="s">
        <v>7</v>
      </c>
      <c r="F1812">
        <v>2019</v>
      </c>
      <c r="G1812">
        <v>13</v>
      </c>
      <c r="H1812">
        <v>22.6</v>
      </c>
      <c r="I1812">
        <v>21.7</v>
      </c>
      <c r="J1812">
        <v>0</v>
      </c>
      <c r="K1812" t="s">
        <v>22</v>
      </c>
      <c r="L1812" t="s">
        <v>21</v>
      </c>
      <c r="M1812" s="2">
        <v>114400.065</v>
      </c>
      <c r="N1812" s="4">
        <v>73.601749130000002</v>
      </c>
      <c r="O1812" s="5">
        <f>EnergyDemand__2_18[[#This Row],[Demand]]*EnergyDemand__2_18[[#This Row],[RRP AUD$]]</f>
        <v>8420044.8845856935</v>
      </c>
      <c r="P1812" s="57">
        <f>IF(EnergyDemand__2_18[[#This Row],[School Day]]="Y",EnergyDemand__2_18[[#This Row],[Demand]],NA())</f>
        <v>114400.065</v>
      </c>
      <c r="Q1812" s="57" t="e">
        <f>IF(EnergyDemand__2_18[[#This Row],[School Day]]="N",EnergyDemand__2_18[[#This Row],[Demand]],NA())</f>
        <v>#N/A</v>
      </c>
      <c r="R1812" s="57" t="e">
        <f>IF(EnergyDemand__2_18[[#This Row],[Holiday]]="Y",EnergyDemand__2_18[[#This Row],[Demand]],NA())</f>
        <v>#N/A</v>
      </c>
      <c r="S1812" s="57">
        <f>IF(AND( EnergyDemand__2_18[[#This Row],[Holiday]]="N", EnergyDemand__2_18[[#This Row],[Day ]] &lt;&gt; "Saturday", EnergyDemand__2_18[[#This Row],[Day ]] &lt;&gt; "Sunday"),EnergyDemand__2_18[[#This Row],[Demand]],NA())</f>
        <v>114400.065</v>
      </c>
    </row>
    <row r="1813" spans="1:19" x14ac:dyDescent="0.3">
      <c r="A1813" s="3">
        <v>43816</v>
      </c>
      <c r="B1813" s="3" t="str">
        <f t="shared" si="28"/>
        <v>Q4-2019</v>
      </c>
      <c r="C1813" t="s">
        <v>20</v>
      </c>
      <c r="D1813">
        <v>51</v>
      </c>
      <c r="E1813" t="s">
        <v>8</v>
      </c>
      <c r="F1813">
        <v>2019</v>
      </c>
      <c r="G1813">
        <v>12.6</v>
      </c>
      <c r="H1813">
        <v>26.3</v>
      </c>
      <c r="I1813">
        <v>29.5</v>
      </c>
      <c r="J1813">
        <v>0</v>
      </c>
      <c r="K1813" t="s">
        <v>22</v>
      </c>
      <c r="L1813" t="s">
        <v>21</v>
      </c>
      <c r="M1813" s="2">
        <v>123999.07</v>
      </c>
      <c r="N1813" s="4">
        <v>83.084082179999996</v>
      </c>
      <c r="O1813" s="5">
        <f>EnergyDemand__2_18[[#This Row],[Demand]]*EnergyDemand__2_18[[#This Row],[RRP AUD$]]</f>
        <v>10302348.922123572</v>
      </c>
      <c r="P1813" s="57">
        <f>IF(EnergyDemand__2_18[[#This Row],[School Day]]="Y",EnergyDemand__2_18[[#This Row],[Demand]],NA())</f>
        <v>123999.07</v>
      </c>
      <c r="Q1813" s="57" t="e">
        <f>IF(EnergyDemand__2_18[[#This Row],[School Day]]="N",EnergyDemand__2_18[[#This Row],[Demand]],NA())</f>
        <v>#N/A</v>
      </c>
      <c r="R1813" s="57" t="e">
        <f>IF(EnergyDemand__2_18[[#This Row],[Holiday]]="Y",EnergyDemand__2_18[[#This Row],[Demand]],NA())</f>
        <v>#N/A</v>
      </c>
      <c r="S1813" s="57">
        <f>IF(AND( EnergyDemand__2_18[[#This Row],[Holiday]]="N", EnergyDemand__2_18[[#This Row],[Day ]] &lt;&gt; "Saturday", EnergyDemand__2_18[[#This Row],[Day ]] &lt;&gt; "Sunday"),EnergyDemand__2_18[[#This Row],[Demand]],NA())</f>
        <v>123999.07</v>
      </c>
    </row>
    <row r="1814" spans="1:19" x14ac:dyDescent="0.3">
      <c r="A1814" s="3">
        <v>43817</v>
      </c>
      <c r="B1814" s="3" t="str">
        <f t="shared" si="28"/>
        <v>Q4-2019</v>
      </c>
      <c r="C1814" t="s">
        <v>20</v>
      </c>
      <c r="D1814">
        <v>51</v>
      </c>
      <c r="E1814" t="s">
        <v>9</v>
      </c>
      <c r="F1814">
        <v>2019</v>
      </c>
      <c r="G1814">
        <v>15.9</v>
      </c>
      <c r="H1814">
        <v>40.1</v>
      </c>
      <c r="I1814">
        <v>29.3</v>
      </c>
      <c r="J1814">
        <v>0</v>
      </c>
      <c r="K1814" t="s">
        <v>22</v>
      </c>
      <c r="L1814" t="s">
        <v>21</v>
      </c>
      <c r="M1814" s="2">
        <v>146990.89000000001</v>
      </c>
      <c r="N1814" s="4">
        <v>95.802971920000005</v>
      </c>
      <c r="O1814" s="5">
        <f>EnergyDemand__2_18[[#This Row],[Demand]]*EnergyDemand__2_18[[#This Row],[RRP AUD$]]</f>
        <v>14082164.107165812</v>
      </c>
      <c r="P1814" s="57">
        <f>IF(EnergyDemand__2_18[[#This Row],[School Day]]="Y",EnergyDemand__2_18[[#This Row],[Demand]],NA())</f>
        <v>146990.89000000001</v>
      </c>
      <c r="Q1814" s="57" t="e">
        <f>IF(EnergyDemand__2_18[[#This Row],[School Day]]="N",EnergyDemand__2_18[[#This Row],[Demand]],NA())</f>
        <v>#N/A</v>
      </c>
      <c r="R1814" s="57" t="e">
        <f>IF(EnergyDemand__2_18[[#This Row],[Holiday]]="Y",EnergyDemand__2_18[[#This Row],[Demand]],NA())</f>
        <v>#N/A</v>
      </c>
      <c r="S1814" s="57">
        <f>IF(AND( EnergyDemand__2_18[[#This Row],[Holiday]]="N", EnergyDemand__2_18[[#This Row],[Day ]] &lt;&gt; "Saturday", EnergyDemand__2_18[[#This Row],[Day ]] &lt;&gt; "Sunday"),EnergyDemand__2_18[[#This Row],[Demand]],NA())</f>
        <v>146990.89000000001</v>
      </c>
    </row>
    <row r="1815" spans="1:19" x14ac:dyDescent="0.3">
      <c r="A1815" s="3">
        <v>43818</v>
      </c>
      <c r="B1815" s="3" t="str">
        <f t="shared" si="28"/>
        <v>Q4-2019</v>
      </c>
      <c r="C1815" t="s">
        <v>20</v>
      </c>
      <c r="D1815">
        <v>51</v>
      </c>
      <c r="E1815" t="s">
        <v>3</v>
      </c>
      <c r="F1815">
        <v>2019</v>
      </c>
      <c r="G1815">
        <v>17.2</v>
      </c>
      <c r="H1815">
        <v>23.3</v>
      </c>
      <c r="I1815">
        <v>29.3</v>
      </c>
      <c r="J1815">
        <v>0</v>
      </c>
      <c r="K1815" t="s">
        <v>22</v>
      </c>
      <c r="L1815" t="s">
        <v>21</v>
      </c>
      <c r="M1815" s="2">
        <v>125050.61</v>
      </c>
      <c r="N1815" s="4">
        <v>71.953511919999997</v>
      </c>
      <c r="O1815" s="5">
        <f>EnergyDemand__2_18[[#This Row],[Demand]]*EnergyDemand__2_18[[#This Row],[RRP AUD$]]</f>
        <v>8997830.5572382715</v>
      </c>
      <c r="P1815" s="57">
        <f>IF(EnergyDemand__2_18[[#This Row],[School Day]]="Y",EnergyDemand__2_18[[#This Row],[Demand]],NA())</f>
        <v>125050.61</v>
      </c>
      <c r="Q1815" s="57" t="e">
        <f>IF(EnergyDemand__2_18[[#This Row],[School Day]]="N",EnergyDemand__2_18[[#This Row],[Demand]],NA())</f>
        <v>#N/A</v>
      </c>
      <c r="R1815" s="57" t="e">
        <f>IF(EnergyDemand__2_18[[#This Row],[Holiday]]="Y",EnergyDemand__2_18[[#This Row],[Demand]],NA())</f>
        <v>#N/A</v>
      </c>
      <c r="S1815" s="57">
        <f>IF(AND( EnergyDemand__2_18[[#This Row],[Holiday]]="N", EnergyDemand__2_18[[#This Row],[Day ]] &lt;&gt; "Saturday", EnergyDemand__2_18[[#This Row],[Day ]] &lt;&gt; "Sunday"),EnergyDemand__2_18[[#This Row],[Demand]],NA())</f>
        <v>125050.61</v>
      </c>
    </row>
    <row r="1816" spans="1:19" x14ac:dyDescent="0.3">
      <c r="A1816" s="3">
        <v>43819</v>
      </c>
      <c r="B1816" s="3" t="str">
        <f t="shared" si="28"/>
        <v>Q4-2019</v>
      </c>
      <c r="C1816" t="s">
        <v>20</v>
      </c>
      <c r="D1816">
        <v>51</v>
      </c>
      <c r="E1816" t="s">
        <v>4</v>
      </c>
      <c r="F1816">
        <v>2019</v>
      </c>
      <c r="G1816">
        <v>13.7</v>
      </c>
      <c r="H1816">
        <v>43.5</v>
      </c>
      <c r="I1816">
        <v>31.4</v>
      </c>
      <c r="J1816">
        <v>0</v>
      </c>
      <c r="K1816" t="s">
        <v>21</v>
      </c>
      <c r="L1816" t="s">
        <v>21</v>
      </c>
      <c r="M1816" s="2">
        <v>150553.4</v>
      </c>
      <c r="N1816" s="4">
        <v>243.81015959999999</v>
      </c>
      <c r="O1816" s="5">
        <f>EnergyDemand__2_18[[#This Row],[Demand]]*EnergyDemand__2_18[[#This Row],[RRP AUD$]]</f>
        <v>36706448.482322641</v>
      </c>
      <c r="P1816" s="57" t="e">
        <f>IF(EnergyDemand__2_18[[#This Row],[School Day]]="Y",EnergyDemand__2_18[[#This Row],[Demand]],NA())</f>
        <v>#N/A</v>
      </c>
      <c r="Q1816" s="57">
        <f>IF(EnergyDemand__2_18[[#This Row],[School Day]]="N",EnergyDemand__2_18[[#This Row],[Demand]],NA())</f>
        <v>150553.4</v>
      </c>
      <c r="R1816" s="57" t="e">
        <f>IF(EnergyDemand__2_18[[#This Row],[Holiday]]="Y",EnergyDemand__2_18[[#This Row],[Demand]],NA())</f>
        <v>#N/A</v>
      </c>
      <c r="S1816" s="57">
        <f>IF(AND( EnergyDemand__2_18[[#This Row],[Holiday]]="N", EnergyDemand__2_18[[#This Row],[Day ]] &lt;&gt; "Saturday", EnergyDemand__2_18[[#This Row],[Day ]] &lt;&gt; "Sunday"),EnergyDemand__2_18[[#This Row],[Demand]],NA())</f>
        <v>150553.4</v>
      </c>
    </row>
    <row r="1817" spans="1:19" x14ac:dyDescent="0.3">
      <c r="A1817" s="3">
        <v>43820</v>
      </c>
      <c r="B1817" s="3" t="str">
        <f t="shared" si="28"/>
        <v>Q4-2019</v>
      </c>
      <c r="C1817" t="s">
        <v>20</v>
      </c>
      <c r="D1817">
        <v>51</v>
      </c>
      <c r="E1817" t="s">
        <v>5</v>
      </c>
      <c r="F1817">
        <v>2019</v>
      </c>
      <c r="G1817">
        <v>16.899999999999999</v>
      </c>
      <c r="H1817">
        <v>20.2</v>
      </c>
      <c r="I1817">
        <v>28.3</v>
      </c>
      <c r="J1817">
        <v>0</v>
      </c>
      <c r="K1817" t="s">
        <v>21</v>
      </c>
      <c r="L1817" t="s">
        <v>21</v>
      </c>
      <c r="M1817" s="2">
        <v>100632.47500000001</v>
      </c>
      <c r="N1817" s="4">
        <v>44.94113626</v>
      </c>
      <c r="O1817" s="5">
        <f>EnergyDemand__2_18[[#This Row],[Demand]]*EnergyDemand__2_18[[#This Row],[RRP AUD$]]</f>
        <v>4522537.7711560437</v>
      </c>
      <c r="P1817" s="57" t="e">
        <f>IF(EnergyDemand__2_18[[#This Row],[School Day]]="Y",EnergyDemand__2_18[[#This Row],[Demand]],NA())</f>
        <v>#N/A</v>
      </c>
      <c r="Q1817" s="57">
        <f>IF(EnergyDemand__2_18[[#This Row],[School Day]]="N",EnergyDemand__2_18[[#This Row],[Demand]],NA())</f>
        <v>100632.47500000001</v>
      </c>
      <c r="R1817" s="57" t="e">
        <f>IF(EnergyDemand__2_18[[#This Row],[Holiday]]="Y",EnergyDemand__2_18[[#This Row],[Demand]],NA())</f>
        <v>#N/A</v>
      </c>
      <c r="S181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18" spans="1:19" x14ac:dyDescent="0.3">
      <c r="A1818" s="3">
        <v>43821</v>
      </c>
      <c r="B1818" s="3" t="str">
        <f t="shared" si="28"/>
        <v>Q4-2019</v>
      </c>
      <c r="C1818" t="s">
        <v>20</v>
      </c>
      <c r="D1818">
        <v>51</v>
      </c>
      <c r="E1818" t="s">
        <v>6</v>
      </c>
      <c r="F1818">
        <v>2019</v>
      </c>
      <c r="G1818">
        <v>13.1</v>
      </c>
      <c r="H1818">
        <v>19.600000000000001</v>
      </c>
      <c r="I1818">
        <v>31.5</v>
      </c>
      <c r="J1818">
        <v>0</v>
      </c>
      <c r="K1818" t="s">
        <v>21</v>
      </c>
      <c r="L1818" t="s">
        <v>21</v>
      </c>
      <c r="M1818" s="2">
        <v>90145.615000000005</v>
      </c>
      <c r="N1818" s="4">
        <v>34.678705909999998</v>
      </c>
      <c r="O1818" s="5">
        <f>EnergyDemand__2_18[[#This Row],[Demand]]*EnergyDemand__2_18[[#This Row],[RRP AUD$]]</f>
        <v>3126133.2716610846</v>
      </c>
      <c r="P1818" s="57" t="e">
        <f>IF(EnergyDemand__2_18[[#This Row],[School Day]]="Y",EnergyDemand__2_18[[#This Row],[Demand]],NA())</f>
        <v>#N/A</v>
      </c>
      <c r="Q1818" s="57">
        <f>IF(EnergyDemand__2_18[[#This Row],[School Day]]="N",EnergyDemand__2_18[[#This Row],[Demand]],NA())</f>
        <v>90145.615000000005</v>
      </c>
      <c r="R1818" s="57" t="e">
        <f>IF(EnergyDemand__2_18[[#This Row],[Holiday]]="Y",EnergyDemand__2_18[[#This Row],[Demand]],NA())</f>
        <v>#N/A</v>
      </c>
      <c r="S181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19" spans="1:19" x14ac:dyDescent="0.3">
      <c r="A1819" s="3">
        <v>43822</v>
      </c>
      <c r="B1819" s="3" t="str">
        <f t="shared" si="28"/>
        <v>Q4-2019</v>
      </c>
      <c r="C1819" t="s">
        <v>20</v>
      </c>
      <c r="D1819">
        <v>52</v>
      </c>
      <c r="E1819" t="s">
        <v>7</v>
      </c>
      <c r="F1819">
        <v>2019</v>
      </c>
      <c r="G1819">
        <v>12.1</v>
      </c>
      <c r="H1819">
        <v>20</v>
      </c>
      <c r="I1819">
        <v>29.2</v>
      </c>
      <c r="J1819">
        <v>0</v>
      </c>
      <c r="K1819" t="s">
        <v>21</v>
      </c>
      <c r="L1819" t="s">
        <v>21</v>
      </c>
      <c r="M1819" s="2">
        <v>101818.02499999999</v>
      </c>
      <c r="N1819" s="4">
        <v>47.19823427</v>
      </c>
      <c r="O1819" s="5">
        <f>EnergyDemand__2_18[[#This Row],[Demand]]*EnergyDemand__2_18[[#This Row],[RRP AUD$]]</f>
        <v>4805630.9968587169</v>
      </c>
      <c r="P1819" s="57" t="e">
        <f>IF(EnergyDemand__2_18[[#This Row],[School Day]]="Y",EnergyDemand__2_18[[#This Row],[Demand]],NA())</f>
        <v>#N/A</v>
      </c>
      <c r="Q1819" s="57">
        <f>IF(EnergyDemand__2_18[[#This Row],[School Day]]="N",EnergyDemand__2_18[[#This Row],[Demand]],NA())</f>
        <v>101818.02499999999</v>
      </c>
      <c r="R1819" s="57" t="e">
        <f>IF(EnergyDemand__2_18[[#This Row],[Holiday]]="Y",EnergyDemand__2_18[[#This Row],[Demand]],NA())</f>
        <v>#N/A</v>
      </c>
      <c r="S1819" s="57">
        <f>IF(AND( EnergyDemand__2_18[[#This Row],[Holiday]]="N", EnergyDemand__2_18[[#This Row],[Day ]] &lt;&gt; "Saturday", EnergyDemand__2_18[[#This Row],[Day ]] &lt;&gt; "Sunday"),EnergyDemand__2_18[[#This Row],[Demand]],NA())</f>
        <v>101818.02499999999</v>
      </c>
    </row>
    <row r="1820" spans="1:19" x14ac:dyDescent="0.3">
      <c r="A1820" s="3">
        <v>43823</v>
      </c>
      <c r="B1820" s="3" t="str">
        <f t="shared" si="28"/>
        <v>Q4-2019</v>
      </c>
      <c r="C1820" t="s">
        <v>20</v>
      </c>
      <c r="D1820">
        <v>52</v>
      </c>
      <c r="E1820" t="s">
        <v>8</v>
      </c>
      <c r="F1820">
        <v>2019</v>
      </c>
      <c r="G1820">
        <v>14.1</v>
      </c>
      <c r="H1820">
        <v>24.5</v>
      </c>
      <c r="I1820">
        <v>31.4</v>
      </c>
      <c r="J1820">
        <v>0</v>
      </c>
      <c r="K1820" t="s">
        <v>21</v>
      </c>
      <c r="L1820" t="s">
        <v>21</v>
      </c>
      <c r="M1820" s="2">
        <v>102168.93</v>
      </c>
      <c r="N1820" s="4">
        <v>57.331305110000002</v>
      </c>
      <c r="O1820" s="5">
        <f>EnergyDemand__2_18[[#This Row],[Demand]]*EnergyDemand__2_18[[#This Row],[RRP AUD$]]</f>
        <v>5857478.098592232</v>
      </c>
      <c r="P1820" s="57" t="e">
        <f>IF(EnergyDemand__2_18[[#This Row],[School Day]]="Y",EnergyDemand__2_18[[#This Row],[Demand]],NA())</f>
        <v>#N/A</v>
      </c>
      <c r="Q1820" s="57">
        <f>IF(EnergyDemand__2_18[[#This Row],[School Day]]="N",EnergyDemand__2_18[[#This Row],[Demand]],NA())</f>
        <v>102168.93</v>
      </c>
      <c r="R1820" s="57" t="e">
        <f>IF(EnergyDemand__2_18[[#This Row],[Holiday]]="Y",EnergyDemand__2_18[[#This Row],[Demand]],NA())</f>
        <v>#N/A</v>
      </c>
      <c r="S1820" s="57">
        <f>IF(AND( EnergyDemand__2_18[[#This Row],[Holiday]]="N", EnergyDemand__2_18[[#This Row],[Day ]] &lt;&gt; "Saturday", EnergyDemand__2_18[[#This Row],[Day ]] &lt;&gt; "Sunday"),EnergyDemand__2_18[[#This Row],[Demand]],NA())</f>
        <v>102168.93</v>
      </c>
    </row>
    <row r="1821" spans="1:19" x14ac:dyDescent="0.3">
      <c r="A1821" s="3">
        <v>43824</v>
      </c>
      <c r="B1821" s="3" t="str">
        <f t="shared" si="28"/>
        <v>Q4-2019</v>
      </c>
      <c r="C1821" t="s">
        <v>20</v>
      </c>
      <c r="D1821">
        <v>52</v>
      </c>
      <c r="E1821" t="s">
        <v>9</v>
      </c>
      <c r="F1821">
        <v>2019</v>
      </c>
      <c r="G1821">
        <v>14</v>
      </c>
      <c r="H1821">
        <v>27.9</v>
      </c>
      <c r="I1821">
        <v>32</v>
      </c>
      <c r="J1821">
        <v>0</v>
      </c>
      <c r="K1821" t="s">
        <v>21</v>
      </c>
      <c r="L1821" t="s">
        <v>22</v>
      </c>
      <c r="M1821" s="2">
        <v>98312.744999999995</v>
      </c>
      <c r="N1821" s="4">
        <v>42.257239390000002</v>
      </c>
      <c r="O1821" s="5">
        <f>EnergyDemand__2_18[[#This Row],[Demand]]*EnergyDemand__2_18[[#This Row],[RRP AUD$]]</f>
        <v>4154425.2005530256</v>
      </c>
      <c r="P1821" s="57" t="e">
        <f>IF(EnergyDemand__2_18[[#This Row],[School Day]]="Y",EnergyDemand__2_18[[#This Row],[Demand]],NA())</f>
        <v>#N/A</v>
      </c>
      <c r="Q1821" s="57">
        <f>IF(EnergyDemand__2_18[[#This Row],[School Day]]="N",EnergyDemand__2_18[[#This Row],[Demand]],NA())</f>
        <v>98312.744999999995</v>
      </c>
      <c r="R1821" s="57">
        <f>IF(EnergyDemand__2_18[[#This Row],[Holiday]]="Y",EnergyDemand__2_18[[#This Row],[Demand]],NA())</f>
        <v>98312.744999999995</v>
      </c>
      <c r="S18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22" spans="1:19" x14ac:dyDescent="0.3">
      <c r="A1822" s="3">
        <v>43825</v>
      </c>
      <c r="B1822" s="3" t="str">
        <f t="shared" si="28"/>
        <v>Q4-2019</v>
      </c>
      <c r="C1822" t="s">
        <v>20</v>
      </c>
      <c r="D1822">
        <v>52</v>
      </c>
      <c r="E1822" t="s">
        <v>3</v>
      </c>
      <c r="F1822">
        <v>2019</v>
      </c>
      <c r="G1822">
        <v>16.5</v>
      </c>
      <c r="H1822">
        <v>20.5</v>
      </c>
      <c r="I1822">
        <v>26.2</v>
      </c>
      <c r="J1822">
        <v>0</v>
      </c>
      <c r="K1822" t="s">
        <v>21</v>
      </c>
      <c r="L1822" t="s">
        <v>22</v>
      </c>
      <c r="M1822" s="2">
        <v>96120.524999999994</v>
      </c>
      <c r="N1822" s="4">
        <v>41.255986679999999</v>
      </c>
      <c r="O1822" s="5">
        <f>EnergyDemand__2_18[[#This Row],[Demand]]*EnergyDemand__2_18[[#This Row],[RRP AUD$]]</f>
        <v>3965547.0990746068</v>
      </c>
      <c r="P1822" s="57" t="e">
        <f>IF(EnergyDemand__2_18[[#This Row],[School Day]]="Y",EnergyDemand__2_18[[#This Row],[Demand]],NA())</f>
        <v>#N/A</v>
      </c>
      <c r="Q1822" s="57">
        <f>IF(EnergyDemand__2_18[[#This Row],[School Day]]="N",EnergyDemand__2_18[[#This Row],[Demand]],NA())</f>
        <v>96120.524999999994</v>
      </c>
      <c r="R1822" s="57">
        <f>IF(EnergyDemand__2_18[[#This Row],[Holiday]]="Y",EnergyDemand__2_18[[#This Row],[Demand]],NA())</f>
        <v>96120.524999999994</v>
      </c>
      <c r="S18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23" spans="1:19" x14ac:dyDescent="0.3">
      <c r="A1823" s="3">
        <v>43826</v>
      </c>
      <c r="B1823" s="3" t="str">
        <f t="shared" si="28"/>
        <v>Q4-2019</v>
      </c>
      <c r="C1823" t="s">
        <v>20</v>
      </c>
      <c r="D1823">
        <v>52</v>
      </c>
      <c r="E1823" t="s">
        <v>4</v>
      </c>
      <c r="F1823">
        <v>2019</v>
      </c>
      <c r="G1823">
        <v>13.6</v>
      </c>
      <c r="H1823">
        <v>23.9</v>
      </c>
      <c r="I1823">
        <v>31.6</v>
      </c>
      <c r="J1823">
        <v>0</v>
      </c>
      <c r="K1823" t="s">
        <v>21</v>
      </c>
      <c r="L1823" t="s">
        <v>21</v>
      </c>
      <c r="M1823" s="2">
        <v>107256.065</v>
      </c>
      <c r="N1823" s="4">
        <v>56.122451329999997</v>
      </c>
      <c r="O1823" s="5">
        <f>EnergyDemand__2_18[[#This Row],[Demand]]*EnergyDemand__2_18[[#This Row],[RRP AUD$]]</f>
        <v>6019473.2878098162</v>
      </c>
      <c r="P1823" s="57" t="e">
        <f>IF(EnergyDemand__2_18[[#This Row],[School Day]]="Y",EnergyDemand__2_18[[#This Row],[Demand]],NA())</f>
        <v>#N/A</v>
      </c>
      <c r="Q1823" s="57">
        <f>IF(EnergyDemand__2_18[[#This Row],[School Day]]="N",EnergyDemand__2_18[[#This Row],[Demand]],NA())</f>
        <v>107256.065</v>
      </c>
      <c r="R1823" s="57" t="e">
        <f>IF(EnergyDemand__2_18[[#This Row],[Holiday]]="Y",EnergyDemand__2_18[[#This Row],[Demand]],NA())</f>
        <v>#N/A</v>
      </c>
      <c r="S1823" s="57">
        <f>IF(AND( EnergyDemand__2_18[[#This Row],[Holiday]]="N", EnergyDemand__2_18[[#This Row],[Day ]] &lt;&gt; "Saturday", EnergyDemand__2_18[[#This Row],[Day ]] &lt;&gt; "Sunday"),EnergyDemand__2_18[[#This Row],[Demand]],NA())</f>
        <v>107256.065</v>
      </c>
    </row>
    <row r="1824" spans="1:19" x14ac:dyDescent="0.3">
      <c r="A1824" s="3">
        <v>43827</v>
      </c>
      <c r="B1824" s="3" t="str">
        <f t="shared" si="28"/>
        <v>Q4-2019</v>
      </c>
      <c r="C1824" t="s">
        <v>20</v>
      </c>
      <c r="D1824">
        <v>52</v>
      </c>
      <c r="E1824" t="s">
        <v>5</v>
      </c>
      <c r="F1824">
        <v>2019</v>
      </c>
      <c r="G1824">
        <v>16.7</v>
      </c>
      <c r="H1824">
        <v>28.4</v>
      </c>
      <c r="I1824">
        <v>20.6</v>
      </c>
      <c r="J1824">
        <v>0</v>
      </c>
      <c r="K1824" t="s">
        <v>21</v>
      </c>
      <c r="L1824" t="s">
        <v>21</v>
      </c>
      <c r="M1824" s="2">
        <v>113521.685</v>
      </c>
      <c r="N1824" s="4">
        <v>63.295449300000001</v>
      </c>
      <c r="O1824" s="5">
        <f>EnergyDemand__2_18[[#This Row],[Demand]]*EnergyDemand__2_18[[#This Row],[RRP AUD$]]</f>
        <v>7185406.0573680708</v>
      </c>
      <c r="P1824" s="57" t="e">
        <f>IF(EnergyDemand__2_18[[#This Row],[School Day]]="Y",EnergyDemand__2_18[[#This Row],[Demand]],NA())</f>
        <v>#N/A</v>
      </c>
      <c r="Q1824" s="57">
        <f>IF(EnergyDemand__2_18[[#This Row],[School Day]]="N",EnergyDemand__2_18[[#This Row],[Demand]],NA())</f>
        <v>113521.685</v>
      </c>
      <c r="R1824" s="57" t="e">
        <f>IF(EnergyDemand__2_18[[#This Row],[Holiday]]="Y",EnergyDemand__2_18[[#This Row],[Demand]],NA())</f>
        <v>#N/A</v>
      </c>
      <c r="S182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25" spans="1:19" x14ac:dyDescent="0.3">
      <c r="A1825" s="3">
        <v>43828</v>
      </c>
      <c r="B1825" s="3" t="str">
        <f t="shared" si="28"/>
        <v>Q4-2019</v>
      </c>
      <c r="C1825" t="s">
        <v>20</v>
      </c>
      <c r="D1825">
        <v>52</v>
      </c>
      <c r="E1825" t="s">
        <v>6</v>
      </c>
      <c r="F1825">
        <v>2019</v>
      </c>
      <c r="G1825">
        <v>16.8</v>
      </c>
      <c r="H1825">
        <v>33.200000000000003</v>
      </c>
      <c r="I1825">
        <v>31.9</v>
      </c>
      <c r="J1825">
        <v>0</v>
      </c>
      <c r="K1825" t="s">
        <v>21</v>
      </c>
      <c r="L1825" t="s">
        <v>21</v>
      </c>
      <c r="M1825" s="2">
        <v>118293.52499999999</v>
      </c>
      <c r="N1825" s="4">
        <v>87.686688779999997</v>
      </c>
      <c r="O1825" s="5">
        <f>EnergyDemand__2_18[[#This Row],[Demand]]*EnergyDemand__2_18[[#This Row],[RRP AUD$]]</f>
        <v>10372767.511364149</v>
      </c>
      <c r="P1825" s="57" t="e">
        <f>IF(EnergyDemand__2_18[[#This Row],[School Day]]="Y",EnergyDemand__2_18[[#This Row],[Demand]],NA())</f>
        <v>#N/A</v>
      </c>
      <c r="Q1825" s="57">
        <f>IF(EnergyDemand__2_18[[#This Row],[School Day]]="N",EnergyDemand__2_18[[#This Row],[Demand]],NA())</f>
        <v>118293.52499999999</v>
      </c>
      <c r="R1825" s="57" t="e">
        <f>IF(EnergyDemand__2_18[[#This Row],[Holiday]]="Y",EnergyDemand__2_18[[#This Row],[Demand]],NA())</f>
        <v>#N/A</v>
      </c>
      <c r="S182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26" spans="1:19" x14ac:dyDescent="0.3">
      <c r="A1826" s="3">
        <v>43829</v>
      </c>
      <c r="B1826" s="3" t="str">
        <f t="shared" si="28"/>
        <v>Q4-2019</v>
      </c>
      <c r="C1826" t="s">
        <v>20</v>
      </c>
      <c r="D1826">
        <v>53</v>
      </c>
      <c r="E1826" t="s">
        <v>7</v>
      </c>
      <c r="F1826">
        <v>2019</v>
      </c>
      <c r="G1826">
        <v>19.7</v>
      </c>
      <c r="H1826">
        <v>40.799999999999997</v>
      </c>
      <c r="I1826">
        <v>18.8</v>
      </c>
      <c r="J1826">
        <v>0</v>
      </c>
      <c r="K1826" t="s">
        <v>21</v>
      </c>
      <c r="L1826" t="s">
        <v>21</v>
      </c>
      <c r="M1826" s="2">
        <v>140410.125</v>
      </c>
      <c r="N1826" s="4">
        <v>295.82920189999999</v>
      </c>
      <c r="O1826" s="5">
        <f>EnergyDemand__2_18[[#This Row],[Demand]]*EnergyDemand__2_18[[#This Row],[RRP AUD$]]</f>
        <v>41537415.217429236</v>
      </c>
      <c r="P1826" s="57" t="e">
        <f>IF(EnergyDemand__2_18[[#This Row],[School Day]]="Y",EnergyDemand__2_18[[#This Row],[Demand]],NA())</f>
        <v>#N/A</v>
      </c>
      <c r="Q1826" s="57">
        <f>IF(EnergyDemand__2_18[[#This Row],[School Day]]="N",EnergyDemand__2_18[[#This Row],[Demand]],NA())</f>
        <v>140410.125</v>
      </c>
      <c r="R1826" s="57" t="e">
        <f>IF(EnergyDemand__2_18[[#This Row],[Holiday]]="Y",EnergyDemand__2_18[[#This Row],[Demand]],NA())</f>
        <v>#N/A</v>
      </c>
      <c r="S1826" s="57">
        <f>IF(AND( EnergyDemand__2_18[[#This Row],[Holiday]]="N", EnergyDemand__2_18[[#This Row],[Day ]] &lt;&gt; "Saturday", EnergyDemand__2_18[[#This Row],[Day ]] &lt;&gt; "Sunday"),EnergyDemand__2_18[[#This Row],[Demand]],NA())</f>
        <v>140410.125</v>
      </c>
    </row>
    <row r="1827" spans="1:19" x14ac:dyDescent="0.3">
      <c r="A1827" s="3">
        <v>43830</v>
      </c>
      <c r="B1827" s="3" t="str">
        <f t="shared" si="28"/>
        <v>Q4-2019</v>
      </c>
      <c r="C1827" t="s">
        <v>20</v>
      </c>
      <c r="D1827">
        <v>53</v>
      </c>
      <c r="E1827" t="s">
        <v>8</v>
      </c>
      <c r="F1827">
        <v>2019</v>
      </c>
      <c r="G1827">
        <v>15.3</v>
      </c>
      <c r="H1827">
        <v>21.2</v>
      </c>
      <c r="I1827">
        <v>29.3</v>
      </c>
      <c r="J1827">
        <v>2.4</v>
      </c>
      <c r="K1827" t="s">
        <v>21</v>
      </c>
      <c r="L1827" t="s">
        <v>21</v>
      </c>
      <c r="M1827" s="2">
        <v>95410.39</v>
      </c>
      <c r="N1827" s="4">
        <v>46.251483919999998</v>
      </c>
      <c r="O1827" s="5">
        <f>EnergyDemand__2_18[[#This Row],[Demand]]*EnergyDemand__2_18[[#This Row],[RRP AUD$]]</f>
        <v>4412872.1188859288</v>
      </c>
      <c r="P1827" s="57" t="e">
        <f>IF(EnergyDemand__2_18[[#This Row],[School Day]]="Y",EnergyDemand__2_18[[#This Row],[Demand]],NA())</f>
        <v>#N/A</v>
      </c>
      <c r="Q1827" s="57">
        <f>IF(EnergyDemand__2_18[[#This Row],[School Day]]="N",EnergyDemand__2_18[[#This Row],[Demand]],NA())</f>
        <v>95410.39</v>
      </c>
      <c r="R1827" s="57" t="e">
        <f>IF(EnergyDemand__2_18[[#This Row],[Holiday]]="Y",EnergyDemand__2_18[[#This Row],[Demand]],NA())</f>
        <v>#N/A</v>
      </c>
      <c r="S1827" s="57">
        <f>IF(AND( EnergyDemand__2_18[[#This Row],[Holiday]]="N", EnergyDemand__2_18[[#This Row],[Day ]] &lt;&gt; "Saturday", EnergyDemand__2_18[[#This Row],[Day ]] &lt;&gt; "Sunday"),EnergyDemand__2_18[[#This Row],[Demand]],NA())</f>
        <v>95410.39</v>
      </c>
    </row>
    <row r="1828" spans="1:19" x14ac:dyDescent="0.3">
      <c r="A1828" s="3">
        <v>43831</v>
      </c>
      <c r="B1828" s="3" t="str">
        <f t="shared" si="28"/>
        <v>Q1-2020</v>
      </c>
      <c r="C1828" t="s">
        <v>2</v>
      </c>
      <c r="D1828">
        <v>1</v>
      </c>
      <c r="E1828" t="s">
        <v>9</v>
      </c>
      <c r="F1828">
        <v>2020</v>
      </c>
      <c r="G1828">
        <v>11.8</v>
      </c>
      <c r="H1828">
        <v>24.9</v>
      </c>
      <c r="I1828">
        <v>31.6</v>
      </c>
      <c r="J1828">
        <v>0</v>
      </c>
      <c r="K1828" t="s">
        <v>21</v>
      </c>
      <c r="L1828" t="s">
        <v>22</v>
      </c>
      <c r="M1828" s="2">
        <v>89077.854999999996</v>
      </c>
      <c r="N1828" s="4">
        <v>50.921802759999999</v>
      </c>
      <c r="O1828" s="5">
        <f>EnergyDemand__2_18[[#This Row],[Demand]]*EnergyDemand__2_18[[#This Row],[RRP AUD$]]</f>
        <v>4536004.9625938796</v>
      </c>
      <c r="P1828" s="57" t="e">
        <f>IF(EnergyDemand__2_18[[#This Row],[School Day]]="Y",EnergyDemand__2_18[[#This Row],[Demand]],NA())</f>
        <v>#N/A</v>
      </c>
      <c r="Q1828" s="57">
        <f>IF(EnergyDemand__2_18[[#This Row],[School Day]]="N",EnergyDemand__2_18[[#This Row],[Demand]],NA())</f>
        <v>89077.854999999996</v>
      </c>
      <c r="R1828" s="57">
        <f>IF(EnergyDemand__2_18[[#This Row],[Holiday]]="Y",EnergyDemand__2_18[[#This Row],[Demand]],NA())</f>
        <v>89077.854999999996</v>
      </c>
      <c r="S18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29" spans="1:19" x14ac:dyDescent="0.3">
      <c r="A1829" s="3">
        <v>43832</v>
      </c>
      <c r="B1829" s="3" t="str">
        <f t="shared" si="28"/>
        <v>Q1-2020</v>
      </c>
      <c r="C1829" t="s">
        <v>2</v>
      </c>
      <c r="D1829">
        <v>1</v>
      </c>
      <c r="E1829" t="s">
        <v>3</v>
      </c>
      <c r="F1829">
        <v>2020</v>
      </c>
      <c r="G1829">
        <v>12.8</v>
      </c>
      <c r="H1829">
        <v>25</v>
      </c>
      <c r="I1829">
        <v>31.6</v>
      </c>
      <c r="J1829">
        <v>0</v>
      </c>
      <c r="K1829" t="s">
        <v>21</v>
      </c>
      <c r="L1829" t="s">
        <v>21</v>
      </c>
      <c r="M1829" s="2">
        <v>102988.185</v>
      </c>
      <c r="N1829" s="4">
        <v>69.546225629999995</v>
      </c>
      <c r="O1829" s="5">
        <f>EnergyDemand__2_18[[#This Row],[Demand]]*EnergyDemand__2_18[[#This Row],[RRP AUD$]]</f>
        <v>7162439.551234181</v>
      </c>
      <c r="P1829" s="57" t="e">
        <f>IF(EnergyDemand__2_18[[#This Row],[School Day]]="Y",EnergyDemand__2_18[[#This Row],[Demand]],NA())</f>
        <v>#N/A</v>
      </c>
      <c r="Q1829" s="57">
        <f>IF(EnergyDemand__2_18[[#This Row],[School Day]]="N",EnergyDemand__2_18[[#This Row],[Demand]],NA())</f>
        <v>102988.185</v>
      </c>
      <c r="R1829" s="57" t="e">
        <f>IF(EnergyDemand__2_18[[#This Row],[Holiday]]="Y",EnergyDemand__2_18[[#This Row],[Demand]],NA())</f>
        <v>#N/A</v>
      </c>
      <c r="S1829" s="57">
        <f>IF(AND( EnergyDemand__2_18[[#This Row],[Holiday]]="N", EnergyDemand__2_18[[#This Row],[Day ]] &lt;&gt; "Saturday", EnergyDemand__2_18[[#This Row],[Day ]] &lt;&gt; "Sunday"),EnergyDemand__2_18[[#This Row],[Demand]],NA())</f>
        <v>102988.185</v>
      </c>
    </row>
    <row r="1830" spans="1:19" x14ac:dyDescent="0.3">
      <c r="A1830" s="3">
        <v>43833</v>
      </c>
      <c r="B1830" s="3" t="str">
        <f t="shared" si="28"/>
        <v>Q1-2020</v>
      </c>
      <c r="C1830" t="s">
        <v>2</v>
      </c>
      <c r="D1830">
        <v>1</v>
      </c>
      <c r="E1830" t="s">
        <v>4</v>
      </c>
      <c r="F1830">
        <v>2020</v>
      </c>
      <c r="G1830">
        <v>13.7</v>
      </c>
      <c r="H1830">
        <v>36.6</v>
      </c>
      <c r="I1830">
        <v>30.7</v>
      </c>
      <c r="J1830">
        <v>0</v>
      </c>
      <c r="K1830" t="s">
        <v>21</v>
      </c>
      <c r="L1830" t="s">
        <v>21</v>
      </c>
      <c r="M1830" s="2">
        <v>118922.215</v>
      </c>
      <c r="N1830" s="4">
        <v>65.435921559999997</v>
      </c>
      <c r="O1830" s="5">
        <f>EnergyDemand__2_18[[#This Row],[Demand]]*EnergyDemand__2_18[[#This Row],[RRP AUD$]]</f>
        <v>7781784.7324814545</v>
      </c>
      <c r="P1830" s="57" t="e">
        <f>IF(EnergyDemand__2_18[[#This Row],[School Day]]="Y",EnergyDemand__2_18[[#This Row],[Demand]],NA())</f>
        <v>#N/A</v>
      </c>
      <c r="Q1830" s="57">
        <f>IF(EnergyDemand__2_18[[#This Row],[School Day]]="N",EnergyDemand__2_18[[#This Row],[Demand]],NA())</f>
        <v>118922.215</v>
      </c>
      <c r="R1830" s="57" t="e">
        <f>IF(EnergyDemand__2_18[[#This Row],[Holiday]]="Y",EnergyDemand__2_18[[#This Row],[Demand]],NA())</f>
        <v>#N/A</v>
      </c>
      <c r="S1830" s="57">
        <f>IF(AND( EnergyDemand__2_18[[#This Row],[Holiday]]="N", EnergyDemand__2_18[[#This Row],[Day ]] &lt;&gt; "Saturday", EnergyDemand__2_18[[#This Row],[Day ]] &lt;&gt; "Sunday"),EnergyDemand__2_18[[#This Row],[Demand]],NA())</f>
        <v>118922.215</v>
      </c>
    </row>
    <row r="1831" spans="1:19" x14ac:dyDescent="0.3">
      <c r="A1831" s="3">
        <v>43834</v>
      </c>
      <c r="B1831" s="3" t="str">
        <f t="shared" si="28"/>
        <v>Q1-2020</v>
      </c>
      <c r="C1831" t="s">
        <v>2</v>
      </c>
      <c r="D1831">
        <v>1</v>
      </c>
      <c r="E1831" t="s">
        <v>5</v>
      </c>
      <c r="F1831">
        <v>2020</v>
      </c>
      <c r="G1831">
        <v>18.600000000000001</v>
      </c>
      <c r="H1831">
        <v>26.8</v>
      </c>
      <c r="I1831">
        <v>22.8</v>
      </c>
      <c r="J1831">
        <v>0</v>
      </c>
      <c r="K1831" t="s">
        <v>21</v>
      </c>
      <c r="L1831" t="s">
        <v>21</v>
      </c>
      <c r="M1831" s="2">
        <v>102245.61</v>
      </c>
      <c r="N1831" s="4">
        <v>28.04223073</v>
      </c>
      <c r="O1831" s="5">
        <f>EnergyDemand__2_18[[#This Row],[Demand]]*EnergyDemand__2_18[[#This Row],[RRP AUD$]]</f>
        <v>2867194.9867495955</v>
      </c>
      <c r="P1831" s="57" t="e">
        <f>IF(EnergyDemand__2_18[[#This Row],[School Day]]="Y",EnergyDemand__2_18[[#This Row],[Demand]],NA())</f>
        <v>#N/A</v>
      </c>
      <c r="Q1831" s="57">
        <f>IF(EnergyDemand__2_18[[#This Row],[School Day]]="N",EnergyDemand__2_18[[#This Row],[Demand]],NA())</f>
        <v>102245.61</v>
      </c>
      <c r="R1831" s="57" t="e">
        <f>IF(EnergyDemand__2_18[[#This Row],[Holiday]]="Y",EnergyDemand__2_18[[#This Row],[Demand]],NA())</f>
        <v>#N/A</v>
      </c>
      <c r="S18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32" spans="1:19" x14ac:dyDescent="0.3">
      <c r="A1832" s="3">
        <v>43835</v>
      </c>
      <c r="B1832" s="3" t="str">
        <f t="shared" si="28"/>
        <v>Q1-2020</v>
      </c>
      <c r="C1832" t="s">
        <v>2</v>
      </c>
      <c r="D1832">
        <v>1</v>
      </c>
      <c r="E1832" t="s">
        <v>6</v>
      </c>
      <c r="F1832">
        <v>2020</v>
      </c>
      <c r="G1832">
        <v>12.7</v>
      </c>
      <c r="H1832">
        <v>16.7</v>
      </c>
      <c r="I1832">
        <v>5.0999999999999996</v>
      </c>
      <c r="J1832">
        <v>2.2000000000000002</v>
      </c>
      <c r="K1832" t="s">
        <v>21</v>
      </c>
      <c r="L1832" t="s">
        <v>21</v>
      </c>
      <c r="M1832" s="2">
        <v>95671.2</v>
      </c>
      <c r="N1832" s="4">
        <v>18.87543557</v>
      </c>
      <c r="O1832" s="5">
        <f>EnergyDemand__2_18[[#This Row],[Demand]]*EnergyDemand__2_18[[#This Row],[RRP AUD$]]</f>
        <v>1805835.571504584</v>
      </c>
      <c r="P1832" s="57" t="e">
        <f>IF(EnergyDemand__2_18[[#This Row],[School Day]]="Y",EnergyDemand__2_18[[#This Row],[Demand]],NA())</f>
        <v>#N/A</v>
      </c>
      <c r="Q1832" s="57">
        <f>IF(EnergyDemand__2_18[[#This Row],[School Day]]="N",EnergyDemand__2_18[[#This Row],[Demand]],NA())</f>
        <v>95671.2</v>
      </c>
      <c r="R1832" s="57" t="e">
        <f>IF(EnergyDemand__2_18[[#This Row],[Holiday]]="Y",EnergyDemand__2_18[[#This Row],[Demand]],NA())</f>
        <v>#N/A</v>
      </c>
      <c r="S183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33" spans="1:19" x14ac:dyDescent="0.3">
      <c r="A1833" s="3">
        <v>43836</v>
      </c>
      <c r="B1833" s="3" t="str">
        <f t="shared" si="28"/>
        <v>Q1-2020</v>
      </c>
      <c r="C1833" t="s">
        <v>2</v>
      </c>
      <c r="D1833">
        <v>2</v>
      </c>
      <c r="E1833" t="s">
        <v>7</v>
      </c>
      <c r="F1833">
        <v>2020</v>
      </c>
      <c r="G1833">
        <v>11.9</v>
      </c>
      <c r="H1833">
        <v>18</v>
      </c>
      <c r="I1833">
        <v>2.7</v>
      </c>
      <c r="J1833">
        <v>8.1999999999999993</v>
      </c>
      <c r="K1833" t="s">
        <v>21</v>
      </c>
      <c r="L1833" t="s">
        <v>21</v>
      </c>
      <c r="M1833" s="2">
        <v>110253.59</v>
      </c>
      <c r="N1833" s="4">
        <v>56.104400259999998</v>
      </c>
      <c r="O1833" s="5">
        <f>EnergyDemand__2_18[[#This Row],[Demand]]*EnergyDemand__2_18[[#This Row],[RRP AUD$]]</f>
        <v>6185711.5434619328</v>
      </c>
      <c r="P1833" s="57" t="e">
        <f>IF(EnergyDemand__2_18[[#This Row],[School Day]]="Y",EnergyDemand__2_18[[#This Row],[Demand]],NA())</f>
        <v>#N/A</v>
      </c>
      <c r="Q1833" s="57">
        <f>IF(EnergyDemand__2_18[[#This Row],[School Day]]="N",EnergyDemand__2_18[[#This Row],[Demand]],NA())</f>
        <v>110253.59</v>
      </c>
      <c r="R1833" s="57" t="e">
        <f>IF(EnergyDemand__2_18[[#This Row],[Holiday]]="Y",EnergyDemand__2_18[[#This Row],[Demand]],NA())</f>
        <v>#N/A</v>
      </c>
      <c r="S1833" s="57">
        <f>IF(AND( EnergyDemand__2_18[[#This Row],[Holiday]]="N", EnergyDemand__2_18[[#This Row],[Day ]] &lt;&gt; "Saturday", EnergyDemand__2_18[[#This Row],[Day ]] &lt;&gt; "Sunday"),EnergyDemand__2_18[[#This Row],[Demand]],NA())</f>
        <v>110253.59</v>
      </c>
    </row>
    <row r="1834" spans="1:19" x14ac:dyDescent="0.3">
      <c r="A1834" s="3">
        <v>43837</v>
      </c>
      <c r="B1834" s="3" t="str">
        <f t="shared" si="28"/>
        <v>Q1-2020</v>
      </c>
      <c r="C1834" t="s">
        <v>2</v>
      </c>
      <c r="D1834">
        <v>2</v>
      </c>
      <c r="E1834" t="s">
        <v>8</v>
      </c>
      <c r="F1834">
        <v>2020</v>
      </c>
      <c r="G1834">
        <v>12.6</v>
      </c>
      <c r="H1834">
        <v>20.100000000000001</v>
      </c>
      <c r="I1834">
        <v>7.7</v>
      </c>
      <c r="J1834">
        <v>1.2</v>
      </c>
      <c r="K1834" t="s">
        <v>21</v>
      </c>
      <c r="L1834" t="s">
        <v>21</v>
      </c>
      <c r="M1834" s="2">
        <v>109336.56</v>
      </c>
      <c r="N1834" s="4">
        <v>59.42379013</v>
      </c>
      <c r="O1834" s="5">
        <f>EnergyDemand__2_18[[#This Row],[Demand]]*EnergyDemand__2_18[[#This Row],[RRP AUD$]]</f>
        <v>6497192.7949761525</v>
      </c>
      <c r="P1834" s="57" t="e">
        <f>IF(EnergyDemand__2_18[[#This Row],[School Day]]="Y",EnergyDemand__2_18[[#This Row],[Demand]],NA())</f>
        <v>#N/A</v>
      </c>
      <c r="Q1834" s="57">
        <f>IF(EnergyDemand__2_18[[#This Row],[School Day]]="N",EnergyDemand__2_18[[#This Row],[Demand]],NA())</f>
        <v>109336.56</v>
      </c>
      <c r="R1834" s="57" t="e">
        <f>IF(EnergyDemand__2_18[[#This Row],[Holiday]]="Y",EnergyDemand__2_18[[#This Row],[Demand]],NA())</f>
        <v>#N/A</v>
      </c>
      <c r="S1834" s="57">
        <f>IF(AND( EnergyDemand__2_18[[#This Row],[Holiday]]="N", EnergyDemand__2_18[[#This Row],[Day ]] &lt;&gt; "Saturday", EnergyDemand__2_18[[#This Row],[Day ]] &lt;&gt; "Sunday"),EnergyDemand__2_18[[#This Row],[Demand]],NA())</f>
        <v>109336.56</v>
      </c>
    </row>
    <row r="1835" spans="1:19" x14ac:dyDescent="0.3">
      <c r="A1835" s="3">
        <v>43838</v>
      </c>
      <c r="B1835" s="3" t="str">
        <f t="shared" si="28"/>
        <v>Q1-2020</v>
      </c>
      <c r="C1835" t="s">
        <v>2</v>
      </c>
      <c r="D1835">
        <v>2</v>
      </c>
      <c r="E1835" t="s">
        <v>9</v>
      </c>
      <c r="F1835">
        <v>2020</v>
      </c>
      <c r="G1835">
        <v>16.8</v>
      </c>
      <c r="H1835">
        <v>23.8</v>
      </c>
      <c r="I1835">
        <v>26.9</v>
      </c>
      <c r="J1835">
        <v>0</v>
      </c>
      <c r="K1835" t="s">
        <v>21</v>
      </c>
      <c r="L1835" t="s">
        <v>21</v>
      </c>
      <c r="M1835" s="2">
        <v>110038.625</v>
      </c>
      <c r="N1835" s="4">
        <v>53.313229810000003</v>
      </c>
      <c r="O1835" s="5">
        <f>EnergyDemand__2_18[[#This Row],[Demand]]*EnergyDemand__2_18[[#This Row],[RRP AUD$]]</f>
        <v>5866514.5026014112</v>
      </c>
      <c r="P1835" s="57" t="e">
        <f>IF(EnergyDemand__2_18[[#This Row],[School Day]]="Y",EnergyDemand__2_18[[#This Row],[Demand]],NA())</f>
        <v>#N/A</v>
      </c>
      <c r="Q1835" s="57">
        <f>IF(EnergyDemand__2_18[[#This Row],[School Day]]="N",EnergyDemand__2_18[[#This Row],[Demand]],NA())</f>
        <v>110038.625</v>
      </c>
      <c r="R1835" s="57" t="e">
        <f>IF(EnergyDemand__2_18[[#This Row],[Holiday]]="Y",EnergyDemand__2_18[[#This Row],[Demand]],NA())</f>
        <v>#N/A</v>
      </c>
      <c r="S1835" s="57">
        <f>IF(AND( EnergyDemand__2_18[[#This Row],[Holiday]]="N", EnergyDemand__2_18[[#This Row],[Day ]] &lt;&gt; "Saturday", EnergyDemand__2_18[[#This Row],[Day ]] &lt;&gt; "Sunday"),EnergyDemand__2_18[[#This Row],[Demand]],NA())</f>
        <v>110038.625</v>
      </c>
    </row>
    <row r="1836" spans="1:19" x14ac:dyDescent="0.3">
      <c r="A1836" s="3">
        <v>43839</v>
      </c>
      <c r="B1836" s="3" t="str">
        <f t="shared" si="28"/>
        <v>Q1-2020</v>
      </c>
      <c r="C1836" t="s">
        <v>2</v>
      </c>
      <c r="D1836">
        <v>2</v>
      </c>
      <c r="E1836" t="s">
        <v>3</v>
      </c>
      <c r="F1836">
        <v>2020</v>
      </c>
      <c r="G1836">
        <v>17.899999999999999</v>
      </c>
      <c r="H1836">
        <v>31.9</v>
      </c>
      <c r="I1836">
        <v>29.8</v>
      </c>
      <c r="J1836">
        <v>0</v>
      </c>
      <c r="K1836" t="s">
        <v>21</v>
      </c>
      <c r="L1836" t="s">
        <v>21</v>
      </c>
      <c r="M1836" s="2">
        <v>127365.59</v>
      </c>
      <c r="N1836" s="4">
        <v>86.980864980000007</v>
      </c>
      <c r="O1836" s="5">
        <f>EnergyDemand__2_18[[#This Row],[Demand]]*EnergyDemand__2_18[[#This Row],[RRP AUD$]]</f>
        <v>11078369.186888039</v>
      </c>
      <c r="P1836" s="57" t="e">
        <f>IF(EnergyDemand__2_18[[#This Row],[School Day]]="Y",EnergyDemand__2_18[[#This Row],[Demand]],NA())</f>
        <v>#N/A</v>
      </c>
      <c r="Q1836" s="57">
        <f>IF(EnergyDemand__2_18[[#This Row],[School Day]]="N",EnergyDemand__2_18[[#This Row],[Demand]],NA())</f>
        <v>127365.59</v>
      </c>
      <c r="R1836" s="57" t="e">
        <f>IF(EnergyDemand__2_18[[#This Row],[Holiday]]="Y",EnergyDemand__2_18[[#This Row],[Demand]],NA())</f>
        <v>#N/A</v>
      </c>
      <c r="S1836" s="57">
        <f>IF(AND( EnergyDemand__2_18[[#This Row],[Holiday]]="N", EnergyDemand__2_18[[#This Row],[Day ]] &lt;&gt; "Saturday", EnergyDemand__2_18[[#This Row],[Day ]] &lt;&gt; "Sunday"),EnergyDemand__2_18[[#This Row],[Demand]],NA())</f>
        <v>127365.59</v>
      </c>
    </row>
    <row r="1837" spans="1:19" x14ac:dyDescent="0.3">
      <c r="A1837" s="3">
        <v>43840</v>
      </c>
      <c r="B1837" s="3" t="str">
        <f t="shared" si="28"/>
        <v>Q1-2020</v>
      </c>
      <c r="C1837" t="s">
        <v>2</v>
      </c>
      <c r="D1837">
        <v>2</v>
      </c>
      <c r="E1837" t="s">
        <v>4</v>
      </c>
      <c r="F1837">
        <v>2020</v>
      </c>
      <c r="G1837">
        <v>20.100000000000001</v>
      </c>
      <c r="H1837">
        <v>32.9</v>
      </c>
      <c r="I1837">
        <v>10.1</v>
      </c>
      <c r="J1837">
        <v>0</v>
      </c>
      <c r="K1837" t="s">
        <v>21</v>
      </c>
      <c r="L1837" t="s">
        <v>21</v>
      </c>
      <c r="M1837" s="2">
        <v>122533.88</v>
      </c>
      <c r="N1837" s="4">
        <v>65.485985589999999</v>
      </c>
      <c r="O1837" s="5">
        <f>EnergyDemand__2_18[[#This Row],[Demand]]*EnergyDemand__2_18[[#This Row],[RRP AUD$]]</f>
        <v>8024251.8999667894</v>
      </c>
      <c r="P1837" s="57" t="e">
        <f>IF(EnergyDemand__2_18[[#This Row],[School Day]]="Y",EnergyDemand__2_18[[#This Row],[Demand]],NA())</f>
        <v>#N/A</v>
      </c>
      <c r="Q1837" s="57">
        <f>IF(EnergyDemand__2_18[[#This Row],[School Day]]="N",EnergyDemand__2_18[[#This Row],[Demand]],NA())</f>
        <v>122533.88</v>
      </c>
      <c r="R1837" s="57" t="e">
        <f>IF(EnergyDemand__2_18[[#This Row],[Holiday]]="Y",EnergyDemand__2_18[[#This Row],[Demand]],NA())</f>
        <v>#N/A</v>
      </c>
      <c r="S1837" s="57">
        <f>IF(AND( EnergyDemand__2_18[[#This Row],[Holiday]]="N", EnergyDemand__2_18[[#This Row],[Day ]] &lt;&gt; "Saturday", EnergyDemand__2_18[[#This Row],[Day ]] &lt;&gt; "Sunday"),EnergyDemand__2_18[[#This Row],[Demand]],NA())</f>
        <v>122533.88</v>
      </c>
    </row>
    <row r="1838" spans="1:19" x14ac:dyDescent="0.3">
      <c r="A1838" s="3">
        <v>43841</v>
      </c>
      <c r="B1838" s="3" t="str">
        <f t="shared" si="28"/>
        <v>Q1-2020</v>
      </c>
      <c r="C1838" t="s">
        <v>2</v>
      </c>
      <c r="D1838">
        <v>2</v>
      </c>
      <c r="E1838" t="s">
        <v>5</v>
      </c>
      <c r="F1838">
        <v>2020</v>
      </c>
      <c r="G1838">
        <v>13.5</v>
      </c>
      <c r="H1838">
        <v>19.3</v>
      </c>
      <c r="I1838">
        <v>18.2</v>
      </c>
      <c r="J1838">
        <v>15.6</v>
      </c>
      <c r="K1838" t="s">
        <v>21</v>
      </c>
      <c r="L1838" t="s">
        <v>21</v>
      </c>
      <c r="M1838" s="2">
        <v>91886.604999999996</v>
      </c>
      <c r="N1838" s="4">
        <v>22.78453983</v>
      </c>
      <c r="O1838" s="5">
        <f>EnergyDemand__2_18[[#This Row],[Demand]]*EnergyDemand__2_18[[#This Row],[RRP AUD$]]</f>
        <v>2093594.0114659769</v>
      </c>
      <c r="P1838" s="57" t="e">
        <f>IF(EnergyDemand__2_18[[#This Row],[School Day]]="Y",EnergyDemand__2_18[[#This Row],[Demand]],NA())</f>
        <v>#N/A</v>
      </c>
      <c r="Q1838" s="57">
        <f>IF(EnergyDemand__2_18[[#This Row],[School Day]]="N",EnergyDemand__2_18[[#This Row],[Demand]],NA())</f>
        <v>91886.604999999996</v>
      </c>
      <c r="R1838" s="57" t="e">
        <f>IF(EnergyDemand__2_18[[#This Row],[Holiday]]="Y",EnergyDemand__2_18[[#This Row],[Demand]],NA())</f>
        <v>#N/A</v>
      </c>
      <c r="S183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39" spans="1:19" x14ac:dyDescent="0.3">
      <c r="A1839" s="3">
        <v>43842</v>
      </c>
      <c r="B1839" s="3" t="str">
        <f t="shared" si="28"/>
        <v>Q1-2020</v>
      </c>
      <c r="C1839" t="s">
        <v>2</v>
      </c>
      <c r="D1839">
        <v>2</v>
      </c>
      <c r="E1839" t="s">
        <v>6</v>
      </c>
      <c r="F1839">
        <v>2020</v>
      </c>
      <c r="G1839">
        <v>14.2</v>
      </c>
      <c r="H1839">
        <v>19.899999999999999</v>
      </c>
      <c r="I1839">
        <v>21.9</v>
      </c>
      <c r="J1839">
        <v>0</v>
      </c>
      <c r="K1839" t="s">
        <v>21</v>
      </c>
      <c r="L1839" t="s">
        <v>21</v>
      </c>
      <c r="M1839" s="2">
        <v>91797.595000000001</v>
      </c>
      <c r="N1839" s="4">
        <v>45.627913079999999</v>
      </c>
      <c r="O1839" s="5">
        <f>EnergyDemand__2_18[[#This Row],[Demand]]*EnergyDemand__2_18[[#This Row],[RRP AUD$]]</f>
        <v>4188532.6856130427</v>
      </c>
      <c r="P1839" s="57" t="e">
        <f>IF(EnergyDemand__2_18[[#This Row],[School Day]]="Y",EnergyDemand__2_18[[#This Row],[Demand]],NA())</f>
        <v>#N/A</v>
      </c>
      <c r="Q1839" s="57">
        <f>IF(EnergyDemand__2_18[[#This Row],[School Day]]="N",EnergyDemand__2_18[[#This Row],[Demand]],NA())</f>
        <v>91797.595000000001</v>
      </c>
      <c r="R1839" s="57" t="e">
        <f>IF(EnergyDemand__2_18[[#This Row],[Holiday]]="Y",EnergyDemand__2_18[[#This Row],[Demand]],NA())</f>
        <v>#N/A</v>
      </c>
      <c r="S183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40" spans="1:19" x14ac:dyDescent="0.3">
      <c r="A1840" s="3">
        <v>43843</v>
      </c>
      <c r="B1840" s="3" t="str">
        <f t="shared" si="28"/>
        <v>Q1-2020</v>
      </c>
      <c r="C1840" t="s">
        <v>2</v>
      </c>
      <c r="D1840">
        <v>3</v>
      </c>
      <c r="E1840" t="s">
        <v>7</v>
      </c>
      <c r="F1840">
        <v>2020</v>
      </c>
      <c r="G1840">
        <v>12.7</v>
      </c>
      <c r="H1840">
        <v>32.200000000000003</v>
      </c>
      <c r="I1840">
        <v>28.1</v>
      </c>
      <c r="J1840">
        <v>0</v>
      </c>
      <c r="K1840" t="s">
        <v>21</v>
      </c>
      <c r="L1840" t="s">
        <v>21</v>
      </c>
      <c r="M1840" s="2">
        <v>119653.94500000001</v>
      </c>
      <c r="N1840" s="4">
        <v>76.952473240000003</v>
      </c>
      <c r="O1840" s="5">
        <f>EnergyDemand__2_18[[#This Row],[Demand]]*EnergyDemand__2_18[[#This Row],[RRP AUD$]]</f>
        <v>9207667.0006729327</v>
      </c>
      <c r="P1840" s="57" t="e">
        <f>IF(EnergyDemand__2_18[[#This Row],[School Day]]="Y",EnergyDemand__2_18[[#This Row],[Demand]],NA())</f>
        <v>#N/A</v>
      </c>
      <c r="Q1840" s="57">
        <f>IF(EnergyDemand__2_18[[#This Row],[School Day]]="N",EnergyDemand__2_18[[#This Row],[Demand]],NA())</f>
        <v>119653.94500000001</v>
      </c>
      <c r="R1840" s="57" t="e">
        <f>IF(EnergyDemand__2_18[[#This Row],[Holiday]]="Y",EnergyDemand__2_18[[#This Row],[Demand]],NA())</f>
        <v>#N/A</v>
      </c>
      <c r="S1840" s="57">
        <f>IF(AND( EnergyDemand__2_18[[#This Row],[Holiday]]="N", EnergyDemand__2_18[[#This Row],[Day ]] &lt;&gt; "Saturday", EnergyDemand__2_18[[#This Row],[Day ]] &lt;&gt; "Sunday"),EnergyDemand__2_18[[#This Row],[Demand]],NA())</f>
        <v>119653.94500000001</v>
      </c>
    </row>
    <row r="1841" spans="1:19" x14ac:dyDescent="0.3">
      <c r="A1841" s="3">
        <v>43844</v>
      </c>
      <c r="B1841" s="3" t="str">
        <f t="shared" si="28"/>
        <v>Q1-2020</v>
      </c>
      <c r="C1841" t="s">
        <v>2</v>
      </c>
      <c r="D1841">
        <v>3</v>
      </c>
      <c r="E1841" t="s">
        <v>8</v>
      </c>
      <c r="F1841">
        <v>2020</v>
      </c>
      <c r="G1841">
        <v>16.7</v>
      </c>
      <c r="H1841">
        <v>33.799999999999997</v>
      </c>
      <c r="I1841">
        <v>27.4</v>
      </c>
      <c r="J1841">
        <v>0</v>
      </c>
      <c r="K1841" t="s">
        <v>21</v>
      </c>
      <c r="L1841" t="s">
        <v>21</v>
      </c>
      <c r="M1841" s="2">
        <v>137302.60500000001</v>
      </c>
      <c r="N1841" s="4">
        <v>88.847653539999996</v>
      </c>
      <c r="O1841" s="5">
        <f>EnergyDemand__2_18[[#This Row],[Demand]]*EnergyDemand__2_18[[#This Row],[RRP AUD$]]</f>
        <v>12199014.279179472</v>
      </c>
      <c r="P1841" s="57" t="e">
        <f>IF(EnergyDemand__2_18[[#This Row],[School Day]]="Y",EnergyDemand__2_18[[#This Row],[Demand]],NA())</f>
        <v>#N/A</v>
      </c>
      <c r="Q1841" s="57">
        <f>IF(EnergyDemand__2_18[[#This Row],[School Day]]="N",EnergyDemand__2_18[[#This Row],[Demand]],NA())</f>
        <v>137302.60500000001</v>
      </c>
      <c r="R1841" s="57" t="e">
        <f>IF(EnergyDemand__2_18[[#This Row],[Holiday]]="Y",EnergyDemand__2_18[[#This Row],[Demand]],NA())</f>
        <v>#N/A</v>
      </c>
      <c r="S1841" s="57">
        <f>IF(AND( EnergyDemand__2_18[[#This Row],[Holiday]]="N", EnergyDemand__2_18[[#This Row],[Day ]] &lt;&gt; "Saturday", EnergyDemand__2_18[[#This Row],[Day ]] &lt;&gt; "Sunday"),EnergyDemand__2_18[[#This Row],[Demand]],NA())</f>
        <v>137302.60500000001</v>
      </c>
    </row>
    <row r="1842" spans="1:19" x14ac:dyDescent="0.3">
      <c r="A1842" s="3">
        <v>43845</v>
      </c>
      <c r="B1842" s="3" t="str">
        <f t="shared" si="28"/>
        <v>Q1-2020</v>
      </c>
      <c r="C1842" t="s">
        <v>2</v>
      </c>
      <c r="D1842">
        <v>3</v>
      </c>
      <c r="E1842" t="s">
        <v>9</v>
      </c>
      <c r="F1842">
        <v>2020</v>
      </c>
      <c r="G1842">
        <v>19.5</v>
      </c>
      <c r="H1842">
        <v>36.799999999999997</v>
      </c>
      <c r="I1842">
        <v>20.8</v>
      </c>
      <c r="J1842">
        <v>0</v>
      </c>
      <c r="K1842" t="s">
        <v>21</v>
      </c>
      <c r="L1842" t="s">
        <v>21</v>
      </c>
      <c r="M1842" s="2">
        <v>137408.22500000001</v>
      </c>
      <c r="N1842" s="4">
        <v>63.73047072</v>
      </c>
      <c r="O1842" s="5">
        <f>EnergyDemand__2_18[[#This Row],[Demand]]*EnergyDemand__2_18[[#This Row],[RRP AUD$]]</f>
        <v>8757090.8600496724</v>
      </c>
      <c r="P1842" s="57" t="e">
        <f>IF(EnergyDemand__2_18[[#This Row],[School Day]]="Y",EnergyDemand__2_18[[#This Row],[Demand]],NA())</f>
        <v>#N/A</v>
      </c>
      <c r="Q1842" s="57">
        <f>IF(EnergyDemand__2_18[[#This Row],[School Day]]="N",EnergyDemand__2_18[[#This Row],[Demand]],NA())</f>
        <v>137408.22500000001</v>
      </c>
      <c r="R1842" s="57" t="e">
        <f>IF(EnergyDemand__2_18[[#This Row],[Holiday]]="Y",EnergyDemand__2_18[[#This Row],[Demand]],NA())</f>
        <v>#N/A</v>
      </c>
      <c r="S1842" s="57">
        <f>IF(AND( EnergyDemand__2_18[[#This Row],[Holiday]]="N", EnergyDemand__2_18[[#This Row],[Day ]] &lt;&gt; "Saturday", EnergyDemand__2_18[[#This Row],[Day ]] &lt;&gt; "Sunday"),EnergyDemand__2_18[[#This Row],[Demand]],NA())</f>
        <v>137408.22500000001</v>
      </c>
    </row>
    <row r="1843" spans="1:19" x14ac:dyDescent="0.3">
      <c r="A1843" s="3">
        <v>43846</v>
      </c>
      <c r="B1843" s="3" t="str">
        <f t="shared" si="28"/>
        <v>Q1-2020</v>
      </c>
      <c r="C1843" t="s">
        <v>2</v>
      </c>
      <c r="D1843">
        <v>3</v>
      </c>
      <c r="E1843" t="s">
        <v>3</v>
      </c>
      <c r="F1843">
        <v>2020</v>
      </c>
      <c r="G1843">
        <v>15.7</v>
      </c>
      <c r="H1843">
        <v>19.600000000000001</v>
      </c>
      <c r="I1843">
        <v>18.600000000000001</v>
      </c>
      <c r="J1843">
        <v>19.600000000000001</v>
      </c>
      <c r="K1843" t="s">
        <v>21</v>
      </c>
      <c r="L1843" t="s">
        <v>21</v>
      </c>
      <c r="M1843" s="2">
        <v>109669.645</v>
      </c>
      <c r="N1843" s="4">
        <v>33.404425930000002</v>
      </c>
      <c r="O1843" s="5">
        <f>EnergyDemand__2_18[[#This Row],[Demand]]*EnergyDemand__2_18[[#This Row],[RRP AUD$]]</f>
        <v>3663451.5331718954</v>
      </c>
      <c r="P1843" s="57" t="e">
        <f>IF(EnergyDemand__2_18[[#This Row],[School Day]]="Y",EnergyDemand__2_18[[#This Row],[Demand]],NA())</f>
        <v>#N/A</v>
      </c>
      <c r="Q1843" s="57">
        <f>IF(EnergyDemand__2_18[[#This Row],[School Day]]="N",EnergyDemand__2_18[[#This Row],[Demand]],NA())</f>
        <v>109669.645</v>
      </c>
      <c r="R1843" s="57" t="e">
        <f>IF(EnergyDemand__2_18[[#This Row],[Holiday]]="Y",EnergyDemand__2_18[[#This Row],[Demand]],NA())</f>
        <v>#N/A</v>
      </c>
      <c r="S1843" s="57">
        <f>IF(AND( EnergyDemand__2_18[[#This Row],[Holiday]]="N", EnergyDemand__2_18[[#This Row],[Day ]] &lt;&gt; "Saturday", EnergyDemand__2_18[[#This Row],[Day ]] &lt;&gt; "Sunday"),EnergyDemand__2_18[[#This Row],[Demand]],NA())</f>
        <v>109669.645</v>
      </c>
    </row>
    <row r="1844" spans="1:19" x14ac:dyDescent="0.3">
      <c r="A1844" s="3">
        <v>43847</v>
      </c>
      <c r="B1844" s="3" t="str">
        <f t="shared" si="28"/>
        <v>Q1-2020</v>
      </c>
      <c r="C1844" t="s">
        <v>2</v>
      </c>
      <c r="D1844">
        <v>3</v>
      </c>
      <c r="E1844" t="s">
        <v>4</v>
      </c>
      <c r="F1844">
        <v>2020</v>
      </c>
      <c r="G1844">
        <v>14.4</v>
      </c>
      <c r="H1844">
        <v>24.8</v>
      </c>
      <c r="I1844">
        <v>24.4</v>
      </c>
      <c r="J1844">
        <v>0</v>
      </c>
      <c r="K1844" t="s">
        <v>21</v>
      </c>
      <c r="L1844" t="s">
        <v>21</v>
      </c>
      <c r="M1844" s="2">
        <v>108108.175</v>
      </c>
      <c r="N1844" s="4">
        <v>39.500761930000003</v>
      </c>
      <c r="O1844" s="5">
        <f>EnergyDemand__2_18[[#This Row],[Demand]]*EnergyDemand__2_18[[#This Row],[RRP AUD$]]</f>
        <v>4270355.2833617786</v>
      </c>
      <c r="P1844" s="57" t="e">
        <f>IF(EnergyDemand__2_18[[#This Row],[School Day]]="Y",EnergyDemand__2_18[[#This Row],[Demand]],NA())</f>
        <v>#N/A</v>
      </c>
      <c r="Q1844" s="57">
        <f>IF(EnergyDemand__2_18[[#This Row],[School Day]]="N",EnergyDemand__2_18[[#This Row],[Demand]],NA())</f>
        <v>108108.175</v>
      </c>
      <c r="R1844" s="57" t="e">
        <f>IF(EnergyDemand__2_18[[#This Row],[Holiday]]="Y",EnergyDemand__2_18[[#This Row],[Demand]],NA())</f>
        <v>#N/A</v>
      </c>
      <c r="S1844" s="57">
        <f>IF(AND( EnergyDemand__2_18[[#This Row],[Holiday]]="N", EnergyDemand__2_18[[#This Row],[Day ]] &lt;&gt; "Saturday", EnergyDemand__2_18[[#This Row],[Day ]] &lt;&gt; "Sunday"),EnergyDemand__2_18[[#This Row],[Demand]],NA())</f>
        <v>108108.175</v>
      </c>
    </row>
    <row r="1845" spans="1:19" x14ac:dyDescent="0.3">
      <c r="A1845" s="3">
        <v>43848</v>
      </c>
      <c r="B1845" s="3" t="str">
        <f t="shared" si="28"/>
        <v>Q1-2020</v>
      </c>
      <c r="C1845" t="s">
        <v>2</v>
      </c>
      <c r="D1845">
        <v>3</v>
      </c>
      <c r="E1845" t="s">
        <v>5</v>
      </c>
      <c r="F1845">
        <v>2020</v>
      </c>
      <c r="G1845">
        <v>13.9</v>
      </c>
      <c r="H1845">
        <v>29.4</v>
      </c>
      <c r="I1845">
        <v>27.2</v>
      </c>
      <c r="J1845">
        <v>0</v>
      </c>
      <c r="K1845" t="s">
        <v>21</v>
      </c>
      <c r="L1845" t="s">
        <v>21</v>
      </c>
      <c r="M1845" s="2">
        <v>105946.34</v>
      </c>
      <c r="N1845" s="4">
        <v>52.05315547</v>
      </c>
      <c r="O1845" s="5">
        <f>EnergyDemand__2_18[[#This Row],[Demand]]*EnergyDemand__2_18[[#This Row],[RRP AUD$]]</f>
        <v>5514841.30749748</v>
      </c>
      <c r="P1845" s="57" t="e">
        <f>IF(EnergyDemand__2_18[[#This Row],[School Day]]="Y",EnergyDemand__2_18[[#This Row],[Demand]],NA())</f>
        <v>#N/A</v>
      </c>
      <c r="Q1845" s="57">
        <f>IF(EnergyDemand__2_18[[#This Row],[School Day]]="N",EnergyDemand__2_18[[#This Row],[Demand]],NA())</f>
        <v>105946.34</v>
      </c>
      <c r="R1845" s="57" t="e">
        <f>IF(EnergyDemand__2_18[[#This Row],[Holiday]]="Y",EnergyDemand__2_18[[#This Row],[Demand]],NA())</f>
        <v>#N/A</v>
      </c>
      <c r="S184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46" spans="1:19" x14ac:dyDescent="0.3">
      <c r="A1846" s="3">
        <v>43849</v>
      </c>
      <c r="B1846" s="3" t="str">
        <f t="shared" si="28"/>
        <v>Q1-2020</v>
      </c>
      <c r="C1846" t="s">
        <v>2</v>
      </c>
      <c r="D1846">
        <v>3</v>
      </c>
      <c r="E1846" t="s">
        <v>6</v>
      </c>
      <c r="F1846">
        <v>2020</v>
      </c>
      <c r="G1846">
        <v>17.5</v>
      </c>
      <c r="H1846">
        <v>25.5</v>
      </c>
      <c r="I1846">
        <v>23.9</v>
      </c>
      <c r="J1846">
        <v>0</v>
      </c>
      <c r="K1846" t="s">
        <v>21</v>
      </c>
      <c r="L1846" t="s">
        <v>21</v>
      </c>
      <c r="M1846" s="2">
        <v>106921.55499999999</v>
      </c>
      <c r="N1846" s="4">
        <v>60.347055949999998</v>
      </c>
      <c r="O1846" s="5">
        <f>EnergyDemand__2_18[[#This Row],[Demand]]*EnergyDemand__2_18[[#This Row],[RRP AUD$]]</f>
        <v>6452401.061846002</v>
      </c>
      <c r="P1846" s="57" t="e">
        <f>IF(EnergyDemand__2_18[[#This Row],[School Day]]="Y",EnergyDemand__2_18[[#This Row],[Demand]],NA())</f>
        <v>#N/A</v>
      </c>
      <c r="Q1846" s="57">
        <f>IF(EnergyDemand__2_18[[#This Row],[School Day]]="N",EnergyDemand__2_18[[#This Row],[Demand]],NA())</f>
        <v>106921.55499999999</v>
      </c>
      <c r="R1846" s="57" t="e">
        <f>IF(EnergyDemand__2_18[[#This Row],[Holiday]]="Y",EnergyDemand__2_18[[#This Row],[Demand]],NA())</f>
        <v>#N/A</v>
      </c>
      <c r="S184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47" spans="1:19" x14ac:dyDescent="0.3">
      <c r="A1847" s="3">
        <v>43850</v>
      </c>
      <c r="B1847" s="3" t="str">
        <f t="shared" si="28"/>
        <v>Q1-2020</v>
      </c>
      <c r="C1847" t="s">
        <v>2</v>
      </c>
      <c r="D1847">
        <v>4</v>
      </c>
      <c r="E1847" t="s">
        <v>7</v>
      </c>
      <c r="F1847">
        <v>2020</v>
      </c>
      <c r="G1847">
        <v>19.100000000000001</v>
      </c>
      <c r="H1847">
        <v>21.8</v>
      </c>
      <c r="I1847">
        <v>8.8000000000000007</v>
      </c>
      <c r="J1847">
        <v>0.4</v>
      </c>
      <c r="K1847" t="s">
        <v>21</v>
      </c>
      <c r="L1847" t="s">
        <v>21</v>
      </c>
      <c r="M1847" s="2">
        <v>116291.535</v>
      </c>
      <c r="N1847" s="4">
        <v>45.359335479999999</v>
      </c>
      <c r="O1847" s="5">
        <f>EnergyDemand__2_18[[#This Row],[Demand]]*EnergyDemand__2_18[[#This Row],[RRP AUD$]]</f>
        <v>5274906.7495491616</v>
      </c>
      <c r="P1847" s="57" t="e">
        <f>IF(EnergyDemand__2_18[[#This Row],[School Day]]="Y",EnergyDemand__2_18[[#This Row],[Demand]],NA())</f>
        <v>#N/A</v>
      </c>
      <c r="Q1847" s="57">
        <f>IF(EnergyDemand__2_18[[#This Row],[School Day]]="N",EnergyDemand__2_18[[#This Row],[Demand]],NA())</f>
        <v>116291.535</v>
      </c>
      <c r="R1847" s="57" t="e">
        <f>IF(EnergyDemand__2_18[[#This Row],[Holiday]]="Y",EnergyDemand__2_18[[#This Row],[Demand]],NA())</f>
        <v>#N/A</v>
      </c>
      <c r="S1847" s="57">
        <f>IF(AND( EnergyDemand__2_18[[#This Row],[Holiday]]="N", EnergyDemand__2_18[[#This Row],[Day ]] &lt;&gt; "Saturday", EnergyDemand__2_18[[#This Row],[Day ]] &lt;&gt; "Sunday"),EnergyDemand__2_18[[#This Row],[Demand]],NA())</f>
        <v>116291.535</v>
      </c>
    </row>
    <row r="1848" spans="1:19" x14ac:dyDescent="0.3">
      <c r="A1848" s="3">
        <v>43851</v>
      </c>
      <c r="B1848" s="3" t="str">
        <f t="shared" si="28"/>
        <v>Q1-2020</v>
      </c>
      <c r="C1848" t="s">
        <v>2</v>
      </c>
      <c r="D1848">
        <v>4</v>
      </c>
      <c r="E1848" t="s">
        <v>8</v>
      </c>
      <c r="F1848">
        <v>2020</v>
      </c>
      <c r="G1848">
        <v>14.8</v>
      </c>
      <c r="H1848">
        <v>23.5</v>
      </c>
      <c r="I1848">
        <v>28.4</v>
      </c>
      <c r="J1848">
        <v>44</v>
      </c>
      <c r="K1848" t="s">
        <v>21</v>
      </c>
      <c r="L1848" t="s">
        <v>21</v>
      </c>
      <c r="M1848" s="2">
        <v>112128.19500000001</v>
      </c>
      <c r="N1848" s="4">
        <v>53.564869539999997</v>
      </c>
      <c r="O1848" s="5">
        <f>EnergyDemand__2_18[[#This Row],[Demand]]*EnergyDemand__2_18[[#This Row],[RRP AUD$]]</f>
        <v>6006132.1369306799</v>
      </c>
      <c r="P1848" s="57" t="e">
        <f>IF(EnergyDemand__2_18[[#This Row],[School Day]]="Y",EnergyDemand__2_18[[#This Row],[Demand]],NA())</f>
        <v>#N/A</v>
      </c>
      <c r="Q1848" s="57">
        <f>IF(EnergyDemand__2_18[[#This Row],[School Day]]="N",EnergyDemand__2_18[[#This Row],[Demand]],NA())</f>
        <v>112128.19500000001</v>
      </c>
      <c r="R1848" s="57" t="e">
        <f>IF(EnergyDemand__2_18[[#This Row],[Holiday]]="Y",EnergyDemand__2_18[[#This Row],[Demand]],NA())</f>
        <v>#N/A</v>
      </c>
      <c r="S1848" s="57">
        <f>IF(AND( EnergyDemand__2_18[[#This Row],[Holiday]]="N", EnergyDemand__2_18[[#This Row],[Day ]] &lt;&gt; "Saturday", EnergyDemand__2_18[[#This Row],[Day ]] &lt;&gt; "Sunday"),EnergyDemand__2_18[[#This Row],[Demand]],NA())</f>
        <v>112128.19500000001</v>
      </c>
    </row>
    <row r="1849" spans="1:19" x14ac:dyDescent="0.3">
      <c r="A1849" s="3">
        <v>43852</v>
      </c>
      <c r="B1849" s="3" t="str">
        <f t="shared" si="28"/>
        <v>Q1-2020</v>
      </c>
      <c r="C1849" t="s">
        <v>2</v>
      </c>
      <c r="D1849">
        <v>4</v>
      </c>
      <c r="E1849" t="s">
        <v>9</v>
      </c>
      <c r="F1849">
        <v>2020</v>
      </c>
      <c r="G1849">
        <v>14.1</v>
      </c>
      <c r="H1849">
        <v>31.7</v>
      </c>
      <c r="I1849">
        <v>12.4</v>
      </c>
      <c r="J1849">
        <v>0</v>
      </c>
      <c r="K1849" t="s">
        <v>21</v>
      </c>
      <c r="L1849" t="s">
        <v>21</v>
      </c>
      <c r="M1849" s="2">
        <v>119287.15</v>
      </c>
      <c r="N1849" s="4">
        <v>45.155690849999999</v>
      </c>
      <c r="O1849" s="5">
        <f>EnergyDemand__2_18[[#This Row],[Demand]]*EnergyDemand__2_18[[#This Row],[RRP AUD$]]</f>
        <v>5386493.6677775774</v>
      </c>
      <c r="P1849" s="57" t="e">
        <f>IF(EnergyDemand__2_18[[#This Row],[School Day]]="Y",EnergyDemand__2_18[[#This Row],[Demand]],NA())</f>
        <v>#N/A</v>
      </c>
      <c r="Q1849" s="57">
        <f>IF(EnergyDemand__2_18[[#This Row],[School Day]]="N",EnergyDemand__2_18[[#This Row],[Demand]],NA())</f>
        <v>119287.15</v>
      </c>
      <c r="R1849" s="57" t="e">
        <f>IF(EnergyDemand__2_18[[#This Row],[Holiday]]="Y",EnergyDemand__2_18[[#This Row],[Demand]],NA())</f>
        <v>#N/A</v>
      </c>
      <c r="S1849" s="57">
        <f>IF(AND( EnergyDemand__2_18[[#This Row],[Holiday]]="N", EnergyDemand__2_18[[#This Row],[Day ]] &lt;&gt; "Saturday", EnergyDemand__2_18[[#This Row],[Day ]] &lt;&gt; "Sunday"),EnergyDemand__2_18[[#This Row],[Demand]],NA())</f>
        <v>119287.15</v>
      </c>
    </row>
    <row r="1850" spans="1:19" x14ac:dyDescent="0.3">
      <c r="A1850" s="3">
        <v>43853</v>
      </c>
      <c r="B1850" s="3" t="str">
        <f t="shared" si="28"/>
        <v>Q1-2020</v>
      </c>
      <c r="C1850" t="s">
        <v>2</v>
      </c>
      <c r="D1850">
        <v>4</v>
      </c>
      <c r="E1850" t="s">
        <v>3</v>
      </c>
      <c r="F1850">
        <v>2020</v>
      </c>
      <c r="G1850">
        <v>12.9</v>
      </c>
      <c r="H1850">
        <v>22.6</v>
      </c>
      <c r="I1850">
        <v>13.4</v>
      </c>
      <c r="J1850">
        <v>22.8</v>
      </c>
      <c r="K1850" t="s">
        <v>21</v>
      </c>
      <c r="L1850" t="s">
        <v>21</v>
      </c>
      <c r="M1850" s="2">
        <v>112254.83</v>
      </c>
      <c r="N1850" s="4">
        <v>-1.7614234529999999</v>
      </c>
      <c r="O1850" s="5">
        <f>EnergyDemand__2_18[[#This Row],[Demand]]*EnergyDemand__2_18[[#This Row],[RRP AUD$]]</f>
        <v>-197728.29027452797</v>
      </c>
      <c r="P1850" s="57" t="e">
        <f>IF(EnergyDemand__2_18[[#This Row],[School Day]]="Y",EnergyDemand__2_18[[#This Row],[Demand]],NA())</f>
        <v>#N/A</v>
      </c>
      <c r="Q1850" s="57">
        <f>IF(EnergyDemand__2_18[[#This Row],[School Day]]="N",EnergyDemand__2_18[[#This Row],[Demand]],NA())</f>
        <v>112254.83</v>
      </c>
      <c r="R1850" s="57" t="e">
        <f>IF(EnergyDemand__2_18[[#This Row],[Holiday]]="Y",EnergyDemand__2_18[[#This Row],[Demand]],NA())</f>
        <v>#N/A</v>
      </c>
      <c r="S1850" s="57">
        <f>IF(AND( EnergyDemand__2_18[[#This Row],[Holiday]]="N", EnergyDemand__2_18[[#This Row],[Day ]] &lt;&gt; "Saturday", EnergyDemand__2_18[[#This Row],[Day ]] &lt;&gt; "Sunday"),EnergyDemand__2_18[[#This Row],[Demand]],NA())</f>
        <v>112254.83</v>
      </c>
    </row>
    <row r="1851" spans="1:19" x14ac:dyDescent="0.3">
      <c r="A1851" s="3">
        <v>43854</v>
      </c>
      <c r="B1851" s="3" t="str">
        <f t="shared" si="28"/>
        <v>Q1-2020</v>
      </c>
      <c r="C1851" t="s">
        <v>2</v>
      </c>
      <c r="D1851">
        <v>4</v>
      </c>
      <c r="E1851" t="s">
        <v>4</v>
      </c>
      <c r="F1851">
        <v>2020</v>
      </c>
      <c r="G1851">
        <v>11.7</v>
      </c>
      <c r="H1851">
        <v>24.1</v>
      </c>
      <c r="I1851">
        <v>20.6</v>
      </c>
      <c r="J1851">
        <v>1.2</v>
      </c>
      <c r="K1851" t="s">
        <v>21</v>
      </c>
      <c r="L1851" t="s">
        <v>21</v>
      </c>
      <c r="M1851" s="2">
        <v>109316.375</v>
      </c>
      <c r="N1851" s="4">
        <v>49.479433710000002</v>
      </c>
      <c r="O1851" s="5">
        <f>EnergyDemand__2_18[[#This Row],[Demand]]*EnergyDemand__2_18[[#This Row],[RRP AUD$]]</f>
        <v>5408912.3302300014</v>
      </c>
      <c r="P1851" s="57" t="e">
        <f>IF(EnergyDemand__2_18[[#This Row],[School Day]]="Y",EnergyDemand__2_18[[#This Row],[Demand]],NA())</f>
        <v>#N/A</v>
      </c>
      <c r="Q1851" s="57">
        <f>IF(EnergyDemand__2_18[[#This Row],[School Day]]="N",EnergyDemand__2_18[[#This Row],[Demand]],NA())</f>
        <v>109316.375</v>
      </c>
      <c r="R1851" s="57" t="e">
        <f>IF(EnergyDemand__2_18[[#This Row],[Holiday]]="Y",EnergyDemand__2_18[[#This Row],[Demand]],NA())</f>
        <v>#N/A</v>
      </c>
      <c r="S1851" s="57">
        <f>IF(AND( EnergyDemand__2_18[[#This Row],[Holiday]]="N", EnergyDemand__2_18[[#This Row],[Day ]] &lt;&gt; "Saturday", EnergyDemand__2_18[[#This Row],[Day ]] &lt;&gt; "Sunday"),EnergyDemand__2_18[[#This Row],[Demand]],NA())</f>
        <v>109316.375</v>
      </c>
    </row>
    <row r="1852" spans="1:19" x14ac:dyDescent="0.3">
      <c r="A1852" s="3">
        <v>43855</v>
      </c>
      <c r="B1852" s="3" t="str">
        <f t="shared" si="28"/>
        <v>Q1-2020</v>
      </c>
      <c r="C1852" t="s">
        <v>2</v>
      </c>
      <c r="D1852">
        <v>4</v>
      </c>
      <c r="E1852" t="s">
        <v>5</v>
      </c>
      <c r="F1852">
        <v>2020</v>
      </c>
      <c r="G1852">
        <v>13</v>
      </c>
      <c r="H1852">
        <v>27.4</v>
      </c>
      <c r="I1852">
        <v>30</v>
      </c>
      <c r="J1852">
        <v>0</v>
      </c>
      <c r="K1852" t="s">
        <v>21</v>
      </c>
      <c r="L1852" t="s">
        <v>21</v>
      </c>
      <c r="M1852" s="2">
        <v>102445.88</v>
      </c>
      <c r="N1852" s="4">
        <v>50.132823129999998</v>
      </c>
      <c r="O1852" s="5">
        <f>EnergyDemand__2_18[[#This Row],[Demand]]*EnergyDemand__2_18[[#This Row],[RRP AUD$]]</f>
        <v>5135901.1824372048</v>
      </c>
      <c r="P1852" s="57" t="e">
        <f>IF(EnergyDemand__2_18[[#This Row],[School Day]]="Y",EnergyDemand__2_18[[#This Row],[Demand]],NA())</f>
        <v>#N/A</v>
      </c>
      <c r="Q1852" s="57">
        <f>IF(EnergyDemand__2_18[[#This Row],[School Day]]="N",EnergyDemand__2_18[[#This Row],[Demand]],NA())</f>
        <v>102445.88</v>
      </c>
      <c r="R1852" s="57" t="e">
        <f>IF(EnergyDemand__2_18[[#This Row],[Holiday]]="Y",EnergyDemand__2_18[[#This Row],[Demand]],NA())</f>
        <v>#N/A</v>
      </c>
      <c r="S185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53" spans="1:19" x14ac:dyDescent="0.3">
      <c r="A1853" s="3">
        <v>43856</v>
      </c>
      <c r="B1853" s="3" t="str">
        <f t="shared" si="28"/>
        <v>Q1-2020</v>
      </c>
      <c r="C1853" t="s">
        <v>2</v>
      </c>
      <c r="D1853">
        <v>4</v>
      </c>
      <c r="E1853" t="s">
        <v>6</v>
      </c>
      <c r="F1853">
        <v>2020</v>
      </c>
      <c r="G1853">
        <v>15.8</v>
      </c>
      <c r="H1853">
        <v>23.6</v>
      </c>
      <c r="I1853">
        <v>24</v>
      </c>
      <c r="J1853">
        <v>0</v>
      </c>
      <c r="K1853" t="s">
        <v>21</v>
      </c>
      <c r="L1853" t="s">
        <v>22</v>
      </c>
      <c r="M1853" s="2">
        <v>101233.205</v>
      </c>
      <c r="N1853" s="4">
        <v>51.415029230000002</v>
      </c>
      <c r="O1853" s="5">
        <f>EnergyDemand__2_18[[#This Row],[Demand]]*EnergyDemand__2_18[[#This Row],[RRP AUD$]]</f>
        <v>5204908.1941215824</v>
      </c>
      <c r="P1853" s="57" t="e">
        <f>IF(EnergyDemand__2_18[[#This Row],[School Day]]="Y",EnergyDemand__2_18[[#This Row],[Demand]],NA())</f>
        <v>#N/A</v>
      </c>
      <c r="Q1853" s="57">
        <f>IF(EnergyDemand__2_18[[#This Row],[School Day]]="N",EnergyDemand__2_18[[#This Row],[Demand]],NA())</f>
        <v>101233.205</v>
      </c>
      <c r="R1853" s="57">
        <f>IF(EnergyDemand__2_18[[#This Row],[Holiday]]="Y",EnergyDemand__2_18[[#This Row],[Demand]],NA())</f>
        <v>101233.205</v>
      </c>
      <c r="S185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54" spans="1:19" x14ac:dyDescent="0.3">
      <c r="A1854" s="3">
        <v>43857</v>
      </c>
      <c r="B1854" s="3" t="str">
        <f t="shared" si="28"/>
        <v>Q1-2020</v>
      </c>
      <c r="C1854" t="s">
        <v>2</v>
      </c>
      <c r="D1854">
        <v>5</v>
      </c>
      <c r="E1854" t="s">
        <v>7</v>
      </c>
      <c r="F1854">
        <v>2020</v>
      </c>
      <c r="G1854">
        <v>12.8</v>
      </c>
      <c r="H1854">
        <v>23.1</v>
      </c>
      <c r="I1854">
        <v>26.1</v>
      </c>
      <c r="J1854">
        <v>0</v>
      </c>
      <c r="K1854" t="s">
        <v>21</v>
      </c>
      <c r="L1854" t="s">
        <v>22</v>
      </c>
      <c r="M1854" s="2">
        <v>103134.46</v>
      </c>
      <c r="N1854" s="4">
        <v>54.453082340000002</v>
      </c>
      <c r="O1854" s="5">
        <f>EnergyDemand__2_18[[#This Row],[Demand]]*EnergyDemand__2_18[[#This Row],[RRP AUD$]]</f>
        <v>5615989.242471437</v>
      </c>
      <c r="P1854" s="57" t="e">
        <f>IF(EnergyDemand__2_18[[#This Row],[School Day]]="Y",EnergyDemand__2_18[[#This Row],[Demand]],NA())</f>
        <v>#N/A</v>
      </c>
      <c r="Q1854" s="57">
        <f>IF(EnergyDemand__2_18[[#This Row],[School Day]]="N",EnergyDemand__2_18[[#This Row],[Demand]],NA())</f>
        <v>103134.46</v>
      </c>
      <c r="R1854" s="57">
        <f>IF(EnergyDemand__2_18[[#This Row],[Holiday]]="Y",EnergyDemand__2_18[[#This Row],[Demand]],NA())</f>
        <v>103134.46</v>
      </c>
      <c r="S185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55" spans="1:19" x14ac:dyDescent="0.3">
      <c r="A1855" s="3">
        <v>43858</v>
      </c>
      <c r="B1855" s="3" t="str">
        <f t="shared" si="28"/>
        <v>Q1-2020</v>
      </c>
      <c r="C1855" t="s">
        <v>2</v>
      </c>
      <c r="D1855">
        <v>5</v>
      </c>
      <c r="E1855" t="s">
        <v>8</v>
      </c>
      <c r="F1855">
        <v>2020</v>
      </c>
      <c r="G1855">
        <v>13.6</v>
      </c>
      <c r="H1855">
        <v>25.4</v>
      </c>
      <c r="I1855">
        <v>26.5</v>
      </c>
      <c r="J1855">
        <v>0</v>
      </c>
      <c r="K1855" t="s">
        <v>21</v>
      </c>
      <c r="L1855" t="s">
        <v>21</v>
      </c>
      <c r="M1855" s="2">
        <v>116190.55499999999</v>
      </c>
      <c r="N1855" s="4">
        <v>67.173829400000002</v>
      </c>
      <c r="O1855" s="5">
        <f>EnergyDemand__2_18[[#This Row],[Demand]]*EnergyDemand__2_18[[#This Row],[RRP AUD$]]</f>
        <v>7804964.519461317</v>
      </c>
      <c r="P1855" s="57" t="e">
        <f>IF(EnergyDemand__2_18[[#This Row],[School Day]]="Y",EnergyDemand__2_18[[#This Row],[Demand]],NA())</f>
        <v>#N/A</v>
      </c>
      <c r="Q1855" s="57">
        <f>IF(EnergyDemand__2_18[[#This Row],[School Day]]="N",EnergyDemand__2_18[[#This Row],[Demand]],NA())</f>
        <v>116190.55499999999</v>
      </c>
      <c r="R1855" s="57" t="e">
        <f>IF(EnergyDemand__2_18[[#This Row],[Holiday]]="Y",EnergyDemand__2_18[[#This Row],[Demand]],NA())</f>
        <v>#N/A</v>
      </c>
      <c r="S1855" s="57">
        <f>IF(AND( EnergyDemand__2_18[[#This Row],[Holiday]]="N", EnergyDemand__2_18[[#This Row],[Day ]] &lt;&gt; "Saturday", EnergyDemand__2_18[[#This Row],[Day ]] &lt;&gt; "Sunday"),EnergyDemand__2_18[[#This Row],[Demand]],NA())</f>
        <v>116190.55499999999</v>
      </c>
    </row>
    <row r="1856" spans="1:19" x14ac:dyDescent="0.3">
      <c r="A1856" s="3">
        <v>43859</v>
      </c>
      <c r="B1856" s="3" t="str">
        <f t="shared" si="28"/>
        <v>Q1-2020</v>
      </c>
      <c r="C1856" t="s">
        <v>2</v>
      </c>
      <c r="D1856">
        <v>5</v>
      </c>
      <c r="E1856" t="s">
        <v>9</v>
      </c>
      <c r="F1856">
        <v>2020</v>
      </c>
      <c r="G1856">
        <v>15.2</v>
      </c>
      <c r="H1856">
        <v>31.5</v>
      </c>
      <c r="I1856">
        <v>29.5</v>
      </c>
      <c r="J1856">
        <v>0</v>
      </c>
      <c r="K1856" t="s">
        <v>21</v>
      </c>
      <c r="L1856" t="s">
        <v>21</v>
      </c>
      <c r="M1856" s="2">
        <v>129812.91499999999</v>
      </c>
      <c r="N1856" s="4">
        <v>78.27234224</v>
      </c>
      <c r="O1856" s="5">
        <f>EnergyDemand__2_18[[#This Row],[Demand]]*EnergyDemand__2_18[[#This Row],[RRP AUD$]]</f>
        <v>10160760.910052029</v>
      </c>
      <c r="P1856" s="57" t="e">
        <f>IF(EnergyDemand__2_18[[#This Row],[School Day]]="Y",EnergyDemand__2_18[[#This Row],[Demand]],NA())</f>
        <v>#N/A</v>
      </c>
      <c r="Q1856" s="57">
        <f>IF(EnergyDemand__2_18[[#This Row],[School Day]]="N",EnergyDemand__2_18[[#This Row],[Demand]],NA())</f>
        <v>129812.91499999999</v>
      </c>
      <c r="R1856" s="57" t="e">
        <f>IF(EnergyDemand__2_18[[#This Row],[Holiday]]="Y",EnergyDemand__2_18[[#This Row],[Demand]],NA())</f>
        <v>#N/A</v>
      </c>
      <c r="S1856" s="57">
        <f>IF(AND( EnergyDemand__2_18[[#This Row],[Holiday]]="N", EnergyDemand__2_18[[#This Row],[Day ]] &lt;&gt; "Saturday", EnergyDemand__2_18[[#This Row],[Day ]] &lt;&gt; "Sunday"),EnergyDemand__2_18[[#This Row],[Demand]],NA())</f>
        <v>129812.91499999999</v>
      </c>
    </row>
    <row r="1857" spans="1:19" x14ac:dyDescent="0.3">
      <c r="A1857" s="3">
        <v>43860</v>
      </c>
      <c r="B1857" s="3" t="str">
        <f t="shared" si="28"/>
        <v>Q1-2020</v>
      </c>
      <c r="C1857" t="s">
        <v>2</v>
      </c>
      <c r="D1857">
        <v>5</v>
      </c>
      <c r="E1857" t="s">
        <v>3</v>
      </c>
      <c r="F1857">
        <v>2020</v>
      </c>
      <c r="G1857">
        <v>16.399999999999999</v>
      </c>
      <c r="H1857">
        <v>39.4</v>
      </c>
      <c r="I1857">
        <v>29.3</v>
      </c>
      <c r="J1857">
        <v>0</v>
      </c>
      <c r="K1857" t="s">
        <v>22</v>
      </c>
      <c r="L1857" t="s">
        <v>21</v>
      </c>
      <c r="M1857" s="2">
        <v>154816.49</v>
      </c>
      <c r="N1857" s="4">
        <v>1044.4473029999999</v>
      </c>
      <c r="O1857" s="5">
        <f>EnergyDemand__2_18[[#This Row],[Demand]]*EnergyDemand__2_18[[#This Row],[RRP AUD$]]</f>
        <v>161697665.44042644</v>
      </c>
      <c r="P1857" s="57">
        <f>IF(EnergyDemand__2_18[[#This Row],[School Day]]="Y",EnergyDemand__2_18[[#This Row],[Demand]],NA())</f>
        <v>154816.49</v>
      </c>
      <c r="Q1857" s="57" t="e">
        <f>IF(EnergyDemand__2_18[[#This Row],[School Day]]="N",EnergyDemand__2_18[[#This Row],[Demand]],NA())</f>
        <v>#N/A</v>
      </c>
      <c r="R1857" s="57" t="e">
        <f>IF(EnergyDemand__2_18[[#This Row],[Holiday]]="Y",EnergyDemand__2_18[[#This Row],[Demand]],NA())</f>
        <v>#N/A</v>
      </c>
      <c r="S1857" s="57">
        <f>IF(AND( EnergyDemand__2_18[[#This Row],[Holiday]]="N", EnergyDemand__2_18[[#This Row],[Day ]] &lt;&gt; "Saturday", EnergyDemand__2_18[[#This Row],[Day ]] &lt;&gt; "Sunday"),EnergyDemand__2_18[[#This Row],[Demand]],NA())</f>
        <v>154816.49</v>
      </c>
    </row>
    <row r="1858" spans="1:19" x14ac:dyDescent="0.3">
      <c r="A1858" s="3">
        <v>43861</v>
      </c>
      <c r="B1858" s="3" t="str">
        <f t="shared" ref="B1858:B1921" si="29">"Q" &amp;INT((MONTH(A1858)+2)/3) &amp; "-" &amp; YEAR(A1858)</f>
        <v>Q1-2020</v>
      </c>
      <c r="C1858" t="s">
        <v>2</v>
      </c>
      <c r="D1858">
        <v>5</v>
      </c>
      <c r="E1858" t="s">
        <v>4</v>
      </c>
      <c r="F1858">
        <v>2020</v>
      </c>
      <c r="G1858">
        <v>21.5</v>
      </c>
      <c r="H1858">
        <v>42.9</v>
      </c>
      <c r="I1858">
        <v>18.3</v>
      </c>
      <c r="J1858">
        <v>0</v>
      </c>
      <c r="K1858" t="s">
        <v>22</v>
      </c>
      <c r="L1858" t="s">
        <v>21</v>
      </c>
      <c r="M1858" s="2">
        <v>170653.84</v>
      </c>
      <c r="N1858" s="4">
        <v>2809.437516</v>
      </c>
      <c r="O1858" s="5">
        <f>EnergyDemand__2_18[[#This Row],[Demand]]*EnergyDemand__2_18[[#This Row],[RRP AUD$]]</f>
        <v>479441300.34546143</v>
      </c>
      <c r="P1858" s="57">
        <f>IF(EnergyDemand__2_18[[#This Row],[School Day]]="Y",EnergyDemand__2_18[[#This Row],[Demand]],NA())</f>
        <v>170653.84</v>
      </c>
      <c r="Q1858" s="57" t="e">
        <f>IF(EnergyDemand__2_18[[#This Row],[School Day]]="N",EnergyDemand__2_18[[#This Row],[Demand]],NA())</f>
        <v>#N/A</v>
      </c>
      <c r="R1858" s="57" t="e">
        <f>IF(EnergyDemand__2_18[[#This Row],[Holiday]]="Y",EnergyDemand__2_18[[#This Row],[Demand]],NA())</f>
        <v>#N/A</v>
      </c>
      <c r="S1858" s="57">
        <f>IF(AND( EnergyDemand__2_18[[#This Row],[Holiday]]="N", EnergyDemand__2_18[[#This Row],[Day ]] &lt;&gt; "Saturday", EnergyDemand__2_18[[#This Row],[Day ]] &lt;&gt; "Sunday"),EnergyDemand__2_18[[#This Row],[Demand]],NA())</f>
        <v>170653.84</v>
      </c>
    </row>
    <row r="1859" spans="1:19" x14ac:dyDescent="0.3">
      <c r="A1859" s="3">
        <v>43862</v>
      </c>
      <c r="B1859" s="3" t="str">
        <f t="shared" si="29"/>
        <v>Q1-2020</v>
      </c>
      <c r="C1859" t="s">
        <v>10</v>
      </c>
      <c r="D1859">
        <v>5</v>
      </c>
      <c r="E1859" t="s">
        <v>5</v>
      </c>
      <c r="F1859">
        <v>2020</v>
      </c>
      <c r="G1859">
        <v>23.5</v>
      </c>
      <c r="H1859">
        <v>29.3</v>
      </c>
      <c r="I1859">
        <v>1.8</v>
      </c>
      <c r="J1859">
        <v>0.8</v>
      </c>
      <c r="K1859" t="s">
        <v>22</v>
      </c>
      <c r="L1859" t="s">
        <v>21</v>
      </c>
      <c r="M1859" s="2">
        <v>131856.315</v>
      </c>
      <c r="N1859" s="4">
        <v>86.908607950000004</v>
      </c>
      <c r="O1859" s="5">
        <f>EnergyDemand__2_18[[#This Row],[Demand]]*EnergyDemand__2_18[[#This Row],[RRP AUD$]]</f>
        <v>11459448.786066705</v>
      </c>
      <c r="P1859" s="57">
        <f>IF(EnergyDemand__2_18[[#This Row],[School Day]]="Y",EnergyDemand__2_18[[#This Row],[Demand]],NA())</f>
        <v>131856.315</v>
      </c>
      <c r="Q1859" s="57" t="e">
        <f>IF(EnergyDemand__2_18[[#This Row],[School Day]]="N",EnergyDemand__2_18[[#This Row],[Demand]],NA())</f>
        <v>#N/A</v>
      </c>
      <c r="R1859" s="57" t="e">
        <f>IF(EnergyDemand__2_18[[#This Row],[Holiday]]="Y",EnergyDemand__2_18[[#This Row],[Demand]],NA())</f>
        <v>#N/A</v>
      </c>
      <c r="S185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60" spans="1:19" x14ac:dyDescent="0.3">
      <c r="A1860" s="3">
        <v>43863</v>
      </c>
      <c r="B1860" s="3" t="str">
        <f t="shared" si="29"/>
        <v>Q1-2020</v>
      </c>
      <c r="C1860" t="s">
        <v>10</v>
      </c>
      <c r="D1860">
        <v>5</v>
      </c>
      <c r="E1860" t="s">
        <v>6</v>
      </c>
      <c r="F1860">
        <v>2020</v>
      </c>
      <c r="G1860">
        <v>14.2</v>
      </c>
      <c r="H1860">
        <v>25.1</v>
      </c>
      <c r="I1860">
        <v>21</v>
      </c>
      <c r="J1860">
        <v>14.8</v>
      </c>
      <c r="K1860" t="s">
        <v>22</v>
      </c>
      <c r="L1860" t="s">
        <v>21</v>
      </c>
      <c r="M1860" s="2">
        <v>97609.06</v>
      </c>
      <c r="N1860" s="4">
        <v>14.2356353</v>
      </c>
      <c r="O1860" s="5">
        <f>EnergyDemand__2_18[[#This Row],[Demand]]*EnergyDemand__2_18[[#This Row],[RRP AUD$]]</f>
        <v>1389526.980135818</v>
      </c>
      <c r="P1860" s="57">
        <f>IF(EnergyDemand__2_18[[#This Row],[School Day]]="Y",EnergyDemand__2_18[[#This Row],[Demand]],NA())</f>
        <v>97609.06</v>
      </c>
      <c r="Q1860" s="57" t="e">
        <f>IF(EnergyDemand__2_18[[#This Row],[School Day]]="N",EnergyDemand__2_18[[#This Row],[Demand]],NA())</f>
        <v>#N/A</v>
      </c>
      <c r="R1860" s="57" t="e">
        <f>IF(EnergyDemand__2_18[[#This Row],[Holiday]]="Y",EnergyDemand__2_18[[#This Row],[Demand]],NA())</f>
        <v>#N/A</v>
      </c>
      <c r="S186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61" spans="1:19" x14ac:dyDescent="0.3">
      <c r="A1861" s="3">
        <v>43864</v>
      </c>
      <c r="B1861" s="3" t="str">
        <f t="shared" si="29"/>
        <v>Q1-2020</v>
      </c>
      <c r="C1861" t="s">
        <v>10</v>
      </c>
      <c r="D1861">
        <v>6</v>
      </c>
      <c r="E1861" t="s">
        <v>7</v>
      </c>
      <c r="F1861">
        <v>2020</v>
      </c>
      <c r="G1861">
        <v>13.2</v>
      </c>
      <c r="H1861">
        <v>17.7</v>
      </c>
      <c r="I1861">
        <v>22.7</v>
      </c>
      <c r="J1861">
        <v>0</v>
      </c>
      <c r="K1861" t="s">
        <v>22</v>
      </c>
      <c r="L1861" t="s">
        <v>21</v>
      </c>
      <c r="M1861" s="2">
        <v>105004.91</v>
      </c>
      <c r="N1861" s="4">
        <v>15.310771989999999</v>
      </c>
      <c r="O1861" s="5">
        <f>EnergyDemand__2_18[[#This Row],[Demand]]*EnergyDemand__2_18[[#This Row],[RRP AUD$]]</f>
        <v>1607706.2348404708</v>
      </c>
      <c r="P1861" s="57">
        <f>IF(EnergyDemand__2_18[[#This Row],[School Day]]="Y",EnergyDemand__2_18[[#This Row],[Demand]],NA())</f>
        <v>105004.91</v>
      </c>
      <c r="Q1861" s="57" t="e">
        <f>IF(EnergyDemand__2_18[[#This Row],[School Day]]="N",EnergyDemand__2_18[[#This Row],[Demand]],NA())</f>
        <v>#N/A</v>
      </c>
      <c r="R1861" s="57" t="e">
        <f>IF(EnergyDemand__2_18[[#This Row],[Holiday]]="Y",EnergyDemand__2_18[[#This Row],[Demand]],NA())</f>
        <v>#N/A</v>
      </c>
      <c r="S1861" s="57">
        <f>IF(AND( EnergyDemand__2_18[[#This Row],[Holiday]]="N", EnergyDemand__2_18[[#This Row],[Day ]] &lt;&gt; "Saturday", EnergyDemand__2_18[[#This Row],[Day ]] &lt;&gt; "Sunday"),EnergyDemand__2_18[[#This Row],[Demand]],NA())</f>
        <v>105004.91</v>
      </c>
    </row>
    <row r="1862" spans="1:19" x14ac:dyDescent="0.3">
      <c r="A1862" s="3">
        <v>43865</v>
      </c>
      <c r="B1862" s="3" t="str">
        <f t="shared" si="29"/>
        <v>Q1-2020</v>
      </c>
      <c r="C1862" t="s">
        <v>10</v>
      </c>
      <c r="D1862">
        <v>6</v>
      </c>
      <c r="E1862" t="s">
        <v>8</v>
      </c>
      <c r="F1862">
        <v>2020</v>
      </c>
      <c r="G1862">
        <v>11.3</v>
      </c>
      <c r="H1862">
        <v>19.7</v>
      </c>
      <c r="I1862">
        <v>28.6</v>
      </c>
      <c r="J1862">
        <v>0</v>
      </c>
      <c r="K1862" t="s">
        <v>22</v>
      </c>
      <c r="L1862" t="s">
        <v>21</v>
      </c>
      <c r="M1862" s="2">
        <v>107034.065</v>
      </c>
      <c r="N1862" s="4">
        <v>25.212092720000001</v>
      </c>
      <c r="O1862" s="5">
        <f>EnergyDemand__2_18[[#This Row],[Demand]]*EnergyDemand__2_18[[#This Row],[RRP AUD$]]</f>
        <v>2698552.7709785071</v>
      </c>
      <c r="P1862" s="57">
        <f>IF(EnergyDemand__2_18[[#This Row],[School Day]]="Y",EnergyDemand__2_18[[#This Row],[Demand]],NA())</f>
        <v>107034.065</v>
      </c>
      <c r="Q1862" s="57" t="e">
        <f>IF(EnergyDemand__2_18[[#This Row],[School Day]]="N",EnergyDemand__2_18[[#This Row],[Demand]],NA())</f>
        <v>#N/A</v>
      </c>
      <c r="R1862" s="57" t="e">
        <f>IF(EnergyDemand__2_18[[#This Row],[Holiday]]="Y",EnergyDemand__2_18[[#This Row],[Demand]],NA())</f>
        <v>#N/A</v>
      </c>
      <c r="S1862" s="57">
        <f>IF(AND( EnergyDemand__2_18[[#This Row],[Holiday]]="N", EnergyDemand__2_18[[#This Row],[Day ]] &lt;&gt; "Saturday", EnergyDemand__2_18[[#This Row],[Day ]] &lt;&gt; "Sunday"),EnergyDemand__2_18[[#This Row],[Demand]],NA())</f>
        <v>107034.065</v>
      </c>
    </row>
    <row r="1863" spans="1:19" x14ac:dyDescent="0.3">
      <c r="A1863" s="3">
        <v>43866</v>
      </c>
      <c r="B1863" s="3" t="str">
        <f t="shared" si="29"/>
        <v>Q1-2020</v>
      </c>
      <c r="C1863" t="s">
        <v>10</v>
      </c>
      <c r="D1863">
        <v>6</v>
      </c>
      <c r="E1863" t="s">
        <v>9</v>
      </c>
      <c r="F1863">
        <v>2020</v>
      </c>
      <c r="G1863">
        <v>10.8</v>
      </c>
      <c r="H1863">
        <v>20.100000000000001</v>
      </c>
      <c r="I1863">
        <v>27.1</v>
      </c>
      <c r="J1863">
        <v>0</v>
      </c>
      <c r="K1863" t="s">
        <v>22</v>
      </c>
      <c r="L1863" t="s">
        <v>21</v>
      </c>
      <c r="M1863" s="2">
        <v>108988.44</v>
      </c>
      <c r="N1863" s="4">
        <v>42.116875</v>
      </c>
      <c r="O1863" s="5">
        <f>EnergyDemand__2_18[[#This Row],[Demand]]*EnergyDemand__2_18[[#This Row],[RRP AUD$]]</f>
        <v>4590252.5039250003</v>
      </c>
      <c r="P1863" s="57">
        <f>IF(EnergyDemand__2_18[[#This Row],[School Day]]="Y",EnergyDemand__2_18[[#This Row],[Demand]],NA())</f>
        <v>108988.44</v>
      </c>
      <c r="Q1863" s="57" t="e">
        <f>IF(EnergyDemand__2_18[[#This Row],[School Day]]="N",EnergyDemand__2_18[[#This Row],[Demand]],NA())</f>
        <v>#N/A</v>
      </c>
      <c r="R1863" s="57" t="e">
        <f>IF(EnergyDemand__2_18[[#This Row],[Holiday]]="Y",EnergyDemand__2_18[[#This Row],[Demand]],NA())</f>
        <v>#N/A</v>
      </c>
      <c r="S1863" s="57">
        <f>IF(AND( EnergyDemand__2_18[[#This Row],[Holiday]]="N", EnergyDemand__2_18[[#This Row],[Day ]] &lt;&gt; "Saturday", EnergyDemand__2_18[[#This Row],[Day ]] &lt;&gt; "Sunday"),EnergyDemand__2_18[[#This Row],[Demand]],NA())</f>
        <v>108988.44</v>
      </c>
    </row>
    <row r="1864" spans="1:19" x14ac:dyDescent="0.3">
      <c r="A1864" s="3">
        <v>43867</v>
      </c>
      <c r="B1864" s="3" t="str">
        <f t="shared" si="29"/>
        <v>Q1-2020</v>
      </c>
      <c r="C1864" t="s">
        <v>10</v>
      </c>
      <c r="D1864">
        <v>6</v>
      </c>
      <c r="E1864" t="s">
        <v>3</v>
      </c>
      <c r="F1864">
        <v>2020</v>
      </c>
      <c r="G1864">
        <v>13.7</v>
      </c>
      <c r="H1864">
        <v>25.5</v>
      </c>
      <c r="I1864">
        <v>25</v>
      </c>
      <c r="J1864">
        <v>0</v>
      </c>
      <c r="K1864" t="s">
        <v>22</v>
      </c>
      <c r="L1864" t="s">
        <v>21</v>
      </c>
      <c r="M1864" s="2">
        <v>120569.46</v>
      </c>
      <c r="N1864" s="4">
        <v>42.766032299999999</v>
      </c>
      <c r="O1864" s="5">
        <f>EnergyDemand__2_18[[#This Row],[Demand]]*EnergyDemand__2_18[[#This Row],[RRP AUD$]]</f>
        <v>5156277.4207535582</v>
      </c>
      <c r="P1864" s="57">
        <f>IF(EnergyDemand__2_18[[#This Row],[School Day]]="Y",EnergyDemand__2_18[[#This Row],[Demand]],NA())</f>
        <v>120569.46</v>
      </c>
      <c r="Q1864" s="57" t="e">
        <f>IF(EnergyDemand__2_18[[#This Row],[School Day]]="N",EnergyDemand__2_18[[#This Row],[Demand]],NA())</f>
        <v>#N/A</v>
      </c>
      <c r="R1864" s="57" t="e">
        <f>IF(EnergyDemand__2_18[[#This Row],[Holiday]]="Y",EnergyDemand__2_18[[#This Row],[Demand]],NA())</f>
        <v>#N/A</v>
      </c>
      <c r="S1864" s="57">
        <f>IF(AND( EnergyDemand__2_18[[#This Row],[Holiday]]="N", EnergyDemand__2_18[[#This Row],[Day ]] &lt;&gt; "Saturday", EnergyDemand__2_18[[#This Row],[Day ]] &lt;&gt; "Sunday"),EnergyDemand__2_18[[#This Row],[Demand]],NA())</f>
        <v>120569.46</v>
      </c>
    </row>
    <row r="1865" spans="1:19" x14ac:dyDescent="0.3">
      <c r="A1865" s="3">
        <v>43868</v>
      </c>
      <c r="B1865" s="3" t="str">
        <f t="shared" si="29"/>
        <v>Q1-2020</v>
      </c>
      <c r="C1865" t="s">
        <v>10</v>
      </c>
      <c r="D1865">
        <v>6</v>
      </c>
      <c r="E1865" t="s">
        <v>4</v>
      </c>
      <c r="F1865">
        <v>2020</v>
      </c>
      <c r="G1865">
        <v>16.5</v>
      </c>
      <c r="H1865">
        <v>23.2</v>
      </c>
      <c r="I1865">
        <v>18.399999999999999</v>
      </c>
      <c r="J1865">
        <v>0</v>
      </c>
      <c r="K1865" t="s">
        <v>22</v>
      </c>
      <c r="L1865" t="s">
        <v>21</v>
      </c>
      <c r="M1865" s="2">
        <v>120734.85</v>
      </c>
      <c r="N1865" s="4">
        <v>45.332425360000002</v>
      </c>
      <c r="O1865" s="5">
        <f>EnergyDemand__2_18[[#This Row],[Demand]]*EnergyDemand__2_18[[#This Row],[RRP AUD$]]</f>
        <v>5473203.5759757962</v>
      </c>
      <c r="P1865" s="57">
        <f>IF(EnergyDemand__2_18[[#This Row],[School Day]]="Y",EnergyDemand__2_18[[#This Row],[Demand]],NA())</f>
        <v>120734.85</v>
      </c>
      <c r="Q1865" s="57" t="e">
        <f>IF(EnergyDemand__2_18[[#This Row],[School Day]]="N",EnergyDemand__2_18[[#This Row],[Demand]],NA())</f>
        <v>#N/A</v>
      </c>
      <c r="R1865" s="57" t="e">
        <f>IF(EnergyDemand__2_18[[#This Row],[Holiday]]="Y",EnergyDemand__2_18[[#This Row],[Demand]],NA())</f>
        <v>#N/A</v>
      </c>
      <c r="S1865" s="57">
        <f>IF(AND( EnergyDemand__2_18[[#This Row],[Holiday]]="N", EnergyDemand__2_18[[#This Row],[Day ]] &lt;&gt; "Saturday", EnergyDemand__2_18[[#This Row],[Day ]] &lt;&gt; "Sunday"),EnergyDemand__2_18[[#This Row],[Demand]],NA())</f>
        <v>120734.85</v>
      </c>
    </row>
    <row r="1866" spans="1:19" x14ac:dyDescent="0.3">
      <c r="A1866" s="3">
        <v>43869</v>
      </c>
      <c r="B1866" s="3" t="str">
        <f t="shared" si="29"/>
        <v>Q1-2020</v>
      </c>
      <c r="C1866" t="s">
        <v>10</v>
      </c>
      <c r="D1866">
        <v>6</v>
      </c>
      <c r="E1866" t="s">
        <v>5</v>
      </c>
      <c r="F1866">
        <v>2020</v>
      </c>
      <c r="G1866">
        <v>17.399999999999999</v>
      </c>
      <c r="H1866">
        <v>29.4</v>
      </c>
      <c r="I1866">
        <v>27.5</v>
      </c>
      <c r="J1866">
        <v>0</v>
      </c>
      <c r="K1866" t="s">
        <v>22</v>
      </c>
      <c r="L1866" t="s">
        <v>21</v>
      </c>
      <c r="M1866" s="2">
        <v>107864.44500000001</v>
      </c>
      <c r="N1866" s="4">
        <v>28.570907080000001</v>
      </c>
      <c r="O1866" s="5">
        <f>EnergyDemand__2_18[[#This Row],[Demand]]*EnergyDemand__2_18[[#This Row],[RRP AUD$]]</f>
        <v>3081785.035330771</v>
      </c>
      <c r="P1866" s="57">
        <f>IF(EnergyDemand__2_18[[#This Row],[School Day]]="Y",EnergyDemand__2_18[[#This Row],[Demand]],NA())</f>
        <v>107864.44500000001</v>
      </c>
      <c r="Q1866" s="57" t="e">
        <f>IF(EnergyDemand__2_18[[#This Row],[School Day]]="N",EnergyDemand__2_18[[#This Row],[Demand]],NA())</f>
        <v>#N/A</v>
      </c>
      <c r="R1866" s="57" t="e">
        <f>IF(EnergyDemand__2_18[[#This Row],[Holiday]]="Y",EnergyDemand__2_18[[#This Row],[Demand]],NA())</f>
        <v>#N/A</v>
      </c>
      <c r="S186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67" spans="1:19" x14ac:dyDescent="0.3">
      <c r="A1867" s="3">
        <v>43870</v>
      </c>
      <c r="B1867" s="3" t="str">
        <f t="shared" si="29"/>
        <v>Q1-2020</v>
      </c>
      <c r="C1867" t="s">
        <v>10</v>
      </c>
      <c r="D1867">
        <v>6</v>
      </c>
      <c r="E1867" t="s">
        <v>6</v>
      </c>
      <c r="F1867">
        <v>2020</v>
      </c>
      <c r="G1867">
        <v>19.600000000000001</v>
      </c>
      <c r="H1867">
        <v>28.2</v>
      </c>
      <c r="I1867">
        <v>19.899999999999999</v>
      </c>
      <c r="J1867">
        <v>0</v>
      </c>
      <c r="K1867" t="s">
        <v>22</v>
      </c>
      <c r="L1867" t="s">
        <v>21</v>
      </c>
      <c r="M1867" s="2">
        <v>103857.11</v>
      </c>
      <c r="N1867" s="4">
        <v>21.555491809999999</v>
      </c>
      <c r="O1867" s="5">
        <f>EnergyDemand__2_18[[#This Row],[Demand]]*EnergyDemand__2_18[[#This Row],[RRP AUD$]]</f>
        <v>2238691.0840152688</v>
      </c>
      <c r="P1867" s="57">
        <f>IF(EnergyDemand__2_18[[#This Row],[School Day]]="Y",EnergyDemand__2_18[[#This Row],[Demand]],NA())</f>
        <v>103857.11</v>
      </c>
      <c r="Q1867" s="57" t="e">
        <f>IF(EnergyDemand__2_18[[#This Row],[School Day]]="N",EnergyDemand__2_18[[#This Row],[Demand]],NA())</f>
        <v>#N/A</v>
      </c>
      <c r="R1867" s="57" t="e">
        <f>IF(EnergyDemand__2_18[[#This Row],[Holiday]]="Y",EnergyDemand__2_18[[#This Row],[Demand]],NA())</f>
        <v>#N/A</v>
      </c>
      <c r="S186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68" spans="1:19" x14ac:dyDescent="0.3">
      <c r="A1868" s="3">
        <v>43871</v>
      </c>
      <c r="B1868" s="3" t="str">
        <f t="shared" si="29"/>
        <v>Q1-2020</v>
      </c>
      <c r="C1868" t="s">
        <v>10</v>
      </c>
      <c r="D1868">
        <v>7</v>
      </c>
      <c r="E1868" t="s">
        <v>7</v>
      </c>
      <c r="F1868">
        <v>2020</v>
      </c>
      <c r="G1868">
        <v>18.5</v>
      </c>
      <c r="H1868">
        <v>27.7</v>
      </c>
      <c r="I1868">
        <v>15</v>
      </c>
      <c r="J1868">
        <v>0.6</v>
      </c>
      <c r="K1868" t="s">
        <v>22</v>
      </c>
      <c r="L1868" t="s">
        <v>21</v>
      </c>
      <c r="M1868" s="2">
        <v>122975.46</v>
      </c>
      <c r="N1868" s="4">
        <v>50.809242179999998</v>
      </c>
      <c r="O1868" s="5">
        <f>EnergyDemand__2_18[[#This Row],[Demand]]*EnergyDemand__2_18[[#This Row],[RRP AUD$]]</f>
        <v>6248289.9293369027</v>
      </c>
      <c r="P1868" s="57">
        <f>IF(EnergyDemand__2_18[[#This Row],[School Day]]="Y",EnergyDemand__2_18[[#This Row],[Demand]],NA())</f>
        <v>122975.46</v>
      </c>
      <c r="Q1868" s="57" t="e">
        <f>IF(EnergyDemand__2_18[[#This Row],[School Day]]="N",EnergyDemand__2_18[[#This Row],[Demand]],NA())</f>
        <v>#N/A</v>
      </c>
      <c r="R1868" s="57" t="e">
        <f>IF(EnergyDemand__2_18[[#This Row],[Holiday]]="Y",EnergyDemand__2_18[[#This Row],[Demand]],NA())</f>
        <v>#N/A</v>
      </c>
      <c r="S1868" s="57">
        <f>IF(AND( EnergyDemand__2_18[[#This Row],[Holiday]]="N", EnergyDemand__2_18[[#This Row],[Day ]] &lt;&gt; "Saturday", EnergyDemand__2_18[[#This Row],[Day ]] &lt;&gt; "Sunday"),EnergyDemand__2_18[[#This Row],[Demand]],NA())</f>
        <v>122975.46</v>
      </c>
    </row>
    <row r="1869" spans="1:19" x14ac:dyDescent="0.3">
      <c r="A1869" s="3">
        <v>43872</v>
      </c>
      <c r="B1869" s="3" t="str">
        <f t="shared" si="29"/>
        <v>Q1-2020</v>
      </c>
      <c r="C1869" t="s">
        <v>10</v>
      </c>
      <c r="D1869">
        <v>7</v>
      </c>
      <c r="E1869" t="s">
        <v>8</v>
      </c>
      <c r="F1869">
        <v>2020</v>
      </c>
      <c r="G1869">
        <v>19.5</v>
      </c>
      <c r="H1869">
        <v>25.9</v>
      </c>
      <c r="I1869">
        <v>19.100000000000001</v>
      </c>
      <c r="J1869">
        <v>0</v>
      </c>
      <c r="K1869" t="s">
        <v>22</v>
      </c>
      <c r="L1869" t="s">
        <v>21</v>
      </c>
      <c r="M1869" s="2">
        <v>127110.58</v>
      </c>
      <c r="N1869" s="4">
        <v>61.289840849999997</v>
      </c>
      <c r="O1869" s="5">
        <f>EnergyDemand__2_18[[#This Row],[Demand]]*EnergyDemand__2_18[[#This Row],[RRP AUD$]]</f>
        <v>7790587.2185511924</v>
      </c>
      <c r="P1869" s="57">
        <f>IF(EnergyDemand__2_18[[#This Row],[School Day]]="Y",EnergyDemand__2_18[[#This Row],[Demand]],NA())</f>
        <v>127110.58</v>
      </c>
      <c r="Q1869" s="57" t="e">
        <f>IF(EnergyDemand__2_18[[#This Row],[School Day]]="N",EnergyDemand__2_18[[#This Row],[Demand]],NA())</f>
        <v>#N/A</v>
      </c>
      <c r="R1869" s="57" t="e">
        <f>IF(EnergyDemand__2_18[[#This Row],[Holiday]]="Y",EnergyDemand__2_18[[#This Row],[Demand]],NA())</f>
        <v>#N/A</v>
      </c>
      <c r="S1869" s="57">
        <f>IF(AND( EnergyDemand__2_18[[#This Row],[Holiday]]="N", EnergyDemand__2_18[[#This Row],[Day ]] &lt;&gt; "Saturday", EnergyDemand__2_18[[#This Row],[Day ]] &lt;&gt; "Sunday"),EnergyDemand__2_18[[#This Row],[Demand]],NA())</f>
        <v>127110.58</v>
      </c>
    </row>
    <row r="1870" spans="1:19" x14ac:dyDescent="0.3">
      <c r="A1870" s="3">
        <v>43873</v>
      </c>
      <c r="B1870" s="3" t="str">
        <f t="shared" si="29"/>
        <v>Q1-2020</v>
      </c>
      <c r="C1870" t="s">
        <v>10</v>
      </c>
      <c r="D1870">
        <v>7</v>
      </c>
      <c r="E1870" t="s">
        <v>9</v>
      </c>
      <c r="F1870">
        <v>2020</v>
      </c>
      <c r="G1870">
        <v>19.100000000000001</v>
      </c>
      <c r="H1870">
        <v>27.7</v>
      </c>
      <c r="I1870">
        <v>17.3</v>
      </c>
      <c r="J1870">
        <v>0</v>
      </c>
      <c r="K1870" t="s">
        <v>22</v>
      </c>
      <c r="L1870" t="s">
        <v>21</v>
      </c>
      <c r="M1870" s="2">
        <v>124618.565</v>
      </c>
      <c r="N1870" s="4">
        <v>53.243525050000002</v>
      </c>
      <c r="O1870" s="5">
        <f>EnergyDemand__2_18[[#This Row],[Demand]]*EnergyDemand__2_18[[#This Row],[RRP AUD$]]</f>
        <v>6635131.6872725533</v>
      </c>
      <c r="P1870" s="57">
        <f>IF(EnergyDemand__2_18[[#This Row],[School Day]]="Y",EnergyDemand__2_18[[#This Row],[Demand]],NA())</f>
        <v>124618.565</v>
      </c>
      <c r="Q1870" s="57" t="e">
        <f>IF(EnergyDemand__2_18[[#This Row],[School Day]]="N",EnergyDemand__2_18[[#This Row],[Demand]],NA())</f>
        <v>#N/A</v>
      </c>
      <c r="R1870" s="57" t="e">
        <f>IF(EnergyDemand__2_18[[#This Row],[Holiday]]="Y",EnergyDemand__2_18[[#This Row],[Demand]],NA())</f>
        <v>#N/A</v>
      </c>
      <c r="S1870" s="57">
        <f>IF(AND( EnergyDemand__2_18[[#This Row],[Holiday]]="N", EnergyDemand__2_18[[#This Row],[Day ]] &lt;&gt; "Saturday", EnergyDemand__2_18[[#This Row],[Day ]] &lt;&gt; "Sunday"),EnergyDemand__2_18[[#This Row],[Demand]],NA())</f>
        <v>124618.565</v>
      </c>
    </row>
    <row r="1871" spans="1:19" x14ac:dyDescent="0.3">
      <c r="A1871" s="3">
        <v>43874</v>
      </c>
      <c r="B1871" s="3" t="str">
        <f t="shared" si="29"/>
        <v>Q1-2020</v>
      </c>
      <c r="C1871" t="s">
        <v>10</v>
      </c>
      <c r="D1871">
        <v>7</v>
      </c>
      <c r="E1871" t="s">
        <v>3</v>
      </c>
      <c r="F1871">
        <v>2020</v>
      </c>
      <c r="G1871">
        <v>19.399999999999999</v>
      </c>
      <c r="H1871">
        <v>31.7</v>
      </c>
      <c r="I1871">
        <v>26.7</v>
      </c>
      <c r="J1871">
        <v>0</v>
      </c>
      <c r="K1871" t="s">
        <v>22</v>
      </c>
      <c r="L1871" t="s">
        <v>21</v>
      </c>
      <c r="M1871" s="2">
        <v>139137.185</v>
      </c>
      <c r="N1871" s="4">
        <v>79.018494320000002</v>
      </c>
      <c r="O1871" s="5">
        <f>EnergyDemand__2_18[[#This Row],[Demand]]*EnergyDemand__2_18[[#This Row],[RRP AUD$]]</f>
        <v>10994410.862623289</v>
      </c>
      <c r="P1871" s="57">
        <f>IF(EnergyDemand__2_18[[#This Row],[School Day]]="Y",EnergyDemand__2_18[[#This Row],[Demand]],NA())</f>
        <v>139137.185</v>
      </c>
      <c r="Q1871" s="57" t="e">
        <f>IF(EnergyDemand__2_18[[#This Row],[School Day]]="N",EnergyDemand__2_18[[#This Row],[Demand]],NA())</f>
        <v>#N/A</v>
      </c>
      <c r="R1871" s="57" t="e">
        <f>IF(EnergyDemand__2_18[[#This Row],[Holiday]]="Y",EnergyDemand__2_18[[#This Row],[Demand]],NA())</f>
        <v>#N/A</v>
      </c>
      <c r="S1871" s="57">
        <f>IF(AND( EnergyDemand__2_18[[#This Row],[Holiday]]="N", EnergyDemand__2_18[[#This Row],[Day ]] &lt;&gt; "Saturday", EnergyDemand__2_18[[#This Row],[Day ]] &lt;&gt; "Sunday"),EnergyDemand__2_18[[#This Row],[Demand]],NA())</f>
        <v>139137.185</v>
      </c>
    </row>
    <row r="1872" spans="1:19" x14ac:dyDescent="0.3">
      <c r="A1872" s="3">
        <v>43875</v>
      </c>
      <c r="B1872" s="3" t="str">
        <f t="shared" si="29"/>
        <v>Q1-2020</v>
      </c>
      <c r="C1872" t="s">
        <v>10</v>
      </c>
      <c r="D1872">
        <v>7</v>
      </c>
      <c r="E1872" t="s">
        <v>4</v>
      </c>
      <c r="F1872">
        <v>2020</v>
      </c>
      <c r="G1872">
        <v>20.3</v>
      </c>
      <c r="H1872">
        <v>33.700000000000003</v>
      </c>
      <c r="I1872">
        <v>10.6</v>
      </c>
      <c r="J1872">
        <v>0</v>
      </c>
      <c r="K1872" t="s">
        <v>22</v>
      </c>
      <c r="L1872" t="s">
        <v>21</v>
      </c>
      <c r="M1872" s="2">
        <v>139855.63</v>
      </c>
      <c r="N1872" s="4">
        <v>79.502643969999994</v>
      </c>
      <c r="O1872" s="5">
        <f>EnergyDemand__2_18[[#This Row],[Demand]]*EnergyDemand__2_18[[#This Row],[RRP AUD$]]</f>
        <v>11118892.359090051</v>
      </c>
      <c r="P1872" s="57">
        <f>IF(EnergyDemand__2_18[[#This Row],[School Day]]="Y",EnergyDemand__2_18[[#This Row],[Demand]],NA())</f>
        <v>139855.63</v>
      </c>
      <c r="Q1872" s="57" t="e">
        <f>IF(EnergyDemand__2_18[[#This Row],[School Day]]="N",EnergyDemand__2_18[[#This Row],[Demand]],NA())</f>
        <v>#N/A</v>
      </c>
      <c r="R1872" s="57" t="e">
        <f>IF(EnergyDemand__2_18[[#This Row],[Holiday]]="Y",EnergyDemand__2_18[[#This Row],[Demand]],NA())</f>
        <v>#N/A</v>
      </c>
      <c r="S1872" s="57">
        <f>IF(AND( EnergyDemand__2_18[[#This Row],[Holiday]]="N", EnergyDemand__2_18[[#This Row],[Day ]] &lt;&gt; "Saturday", EnergyDemand__2_18[[#This Row],[Day ]] &lt;&gt; "Sunday"),EnergyDemand__2_18[[#This Row],[Demand]],NA())</f>
        <v>139855.63</v>
      </c>
    </row>
    <row r="1873" spans="1:19" x14ac:dyDescent="0.3">
      <c r="A1873" s="3">
        <v>43876</v>
      </c>
      <c r="B1873" s="3" t="str">
        <f t="shared" si="29"/>
        <v>Q1-2020</v>
      </c>
      <c r="C1873" t="s">
        <v>10</v>
      </c>
      <c r="D1873">
        <v>7</v>
      </c>
      <c r="E1873" t="s">
        <v>5</v>
      </c>
      <c r="F1873">
        <v>2020</v>
      </c>
      <c r="G1873">
        <v>18.899999999999999</v>
      </c>
      <c r="H1873">
        <v>19.3</v>
      </c>
      <c r="I1873">
        <v>2.4</v>
      </c>
      <c r="J1873">
        <v>5.4</v>
      </c>
      <c r="K1873" t="s">
        <v>22</v>
      </c>
      <c r="L1873" t="s">
        <v>21</v>
      </c>
      <c r="M1873" s="2">
        <v>108300.63499999999</v>
      </c>
      <c r="N1873" s="4">
        <v>55.674962260000001</v>
      </c>
      <c r="O1873" s="5">
        <f>EnergyDemand__2_18[[#This Row],[Demand]]*EnergyDemand__2_18[[#This Row],[RRP AUD$]]</f>
        <v>6029633.7663590349</v>
      </c>
      <c r="P1873" s="57">
        <f>IF(EnergyDemand__2_18[[#This Row],[School Day]]="Y",EnergyDemand__2_18[[#This Row],[Demand]],NA())</f>
        <v>108300.63499999999</v>
      </c>
      <c r="Q1873" s="57" t="e">
        <f>IF(EnergyDemand__2_18[[#This Row],[School Day]]="N",EnergyDemand__2_18[[#This Row],[Demand]],NA())</f>
        <v>#N/A</v>
      </c>
      <c r="R1873" s="57" t="e">
        <f>IF(EnergyDemand__2_18[[#This Row],[Holiday]]="Y",EnergyDemand__2_18[[#This Row],[Demand]],NA())</f>
        <v>#N/A</v>
      </c>
      <c r="S187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74" spans="1:19" x14ac:dyDescent="0.3">
      <c r="A1874" s="3">
        <v>43877</v>
      </c>
      <c r="B1874" s="3" t="str">
        <f t="shared" si="29"/>
        <v>Q1-2020</v>
      </c>
      <c r="C1874" t="s">
        <v>10</v>
      </c>
      <c r="D1874">
        <v>7</v>
      </c>
      <c r="E1874" t="s">
        <v>6</v>
      </c>
      <c r="F1874">
        <v>2020</v>
      </c>
      <c r="G1874">
        <v>16.899999999999999</v>
      </c>
      <c r="H1874">
        <v>26.4</v>
      </c>
      <c r="I1874">
        <v>23.8</v>
      </c>
      <c r="J1874">
        <v>2.8</v>
      </c>
      <c r="K1874" t="s">
        <v>22</v>
      </c>
      <c r="L1874" t="s">
        <v>21</v>
      </c>
      <c r="M1874" s="2">
        <v>100904.27</v>
      </c>
      <c r="N1874" s="4">
        <v>47.00473539</v>
      </c>
      <c r="O1874" s="5">
        <f>EnergyDemand__2_18[[#This Row],[Demand]]*EnergyDemand__2_18[[#This Row],[RRP AUD$]]</f>
        <v>4742978.5110711157</v>
      </c>
      <c r="P1874" s="57">
        <f>IF(EnergyDemand__2_18[[#This Row],[School Day]]="Y",EnergyDemand__2_18[[#This Row],[Demand]],NA())</f>
        <v>100904.27</v>
      </c>
      <c r="Q1874" s="57" t="e">
        <f>IF(EnergyDemand__2_18[[#This Row],[School Day]]="N",EnergyDemand__2_18[[#This Row],[Demand]],NA())</f>
        <v>#N/A</v>
      </c>
      <c r="R1874" s="57" t="e">
        <f>IF(EnergyDemand__2_18[[#This Row],[Holiday]]="Y",EnergyDemand__2_18[[#This Row],[Demand]],NA())</f>
        <v>#N/A</v>
      </c>
      <c r="S187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75" spans="1:19" x14ac:dyDescent="0.3">
      <c r="A1875" s="3">
        <v>43878</v>
      </c>
      <c r="B1875" s="3" t="str">
        <f t="shared" si="29"/>
        <v>Q1-2020</v>
      </c>
      <c r="C1875" t="s">
        <v>10</v>
      </c>
      <c r="D1875">
        <v>8</v>
      </c>
      <c r="E1875" t="s">
        <v>7</v>
      </c>
      <c r="F1875">
        <v>2020</v>
      </c>
      <c r="G1875">
        <v>15.2</v>
      </c>
      <c r="H1875">
        <v>25.6</v>
      </c>
      <c r="I1875">
        <v>26.4</v>
      </c>
      <c r="J1875">
        <v>0</v>
      </c>
      <c r="K1875" t="s">
        <v>22</v>
      </c>
      <c r="L1875" t="s">
        <v>21</v>
      </c>
      <c r="M1875" s="2">
        <v>123351.845</v>
      </c>
      <c r="N1875" s="4">
        <v>64.10902188</v>
      </c>
      <c r="O1875" s="5">
        <f>EnergyDemand__2_18[[#This Row],[Demand]]*EnergyDemand__2_18[[#This Row],[RRP AUD$]]</f>
        <v>7907966.1300433688</v>
      </c>
      <c r="P1875" s="57">
        <f>IF(EnergyDemand__2_18[[#This Row],[School Day]]="Y",EnergyDemand__2_18[[#This Row],[Demand]],NA())</f>
        <v>123351.845</v>
      </c>
      <c r="Q1875" s="57" t="e">
        <f>IF(EnergyDemand__2_18[[#This Row],[School Day]]="N",EnergyDemand__2_18[[#This Row],[Demand]],NA())</f>
        <v>#N/A</v>
      </c>
      <c r="R1875" s="57" t="e">
        <f>IF(EnergyDemand__2_18[[#This Row],[Holiday]]="Y",EnergyDemand__2_18[[#This Row],[Demand]],NA())</f>
        <v>#N/A</v>
      </c>
      <c r="S1875" s="57">
        <f>IF(AND( EnergyDemand__2_18[[#This Row],[Holiday]]="N", EnergyDemand__2_18[[#This Row],[Day ]] &lt;&gt; "Saturday", EnergyDemand__2_18[[#This Row],[Day ]] &lt;&gt; "Sunday"),EnergyDemand__2_18[[#This Row],[Demand]],NA())</f>
        <v>123351.845</v>
      </c>
    </row>
    <row r="1876" spans="1:19" x14ac:dyDescent="0.3">
      <c r="A1876" s="3">
        <v>43879</v>
      </c>
      <c r="B1876" s="3" t="str">
        <f t="shared" si="29"/>
        <v>Q1-2020</v>
      </c>
      <c r="C1876" t="s">
        <v>10</v>
      </c>
      <c r="D1876">
        <v>8</v>
      </c>
      <c r="E1876" t="s">
        <v>8</v>
      </c>
      <c r="F1876">
        <v>2020</v>
      </c>
      <c r="G1876">
        <v>17.600000000000001</v>
      </c>
      <c r="H1876">
        <v>21.8</v>
      </c>
      <c r="I1876">
        <v>7.3</v>
      </c>
      <c r="J1876">
        <v>0</v>
      </c>
      <c r="K1876" t="s">
        <v>22</v>
      </c>
      <c r="L1876" t="s">
        <v>21</v>
      </c>
      <c r="M1876" s="2">
        <v>119178.12</v>
      </c>
      <c r="N1876" s="4">
        <v>60.59554515</v>
      </c>
      <c r="O1876" s="5">
        <f>EnergyDemand__2_18[[#This Row],[Demand]]*EnergyDemand__2_18[[#This Row],[RRP AUD$]]</f>
        <v>7221663.1513521178</v>
      </c>
      <c r="P1876" s="57">
        <f>IF(EnergyDemand__2_18[[#This Row],[School Day]]="Y",EnergyDemand__2_18[[#This Row],[Demand]],NA())</f>
        <v>119178.12</v>
      </c>
      <c r="Q1876" s="57" t="e">
        <f>IF(EnergyDemand__2_18[[#This Row],[School Day]]="N",EnergyDemand__2_18[[#This Row],[Demand]],NA())</f>
        <v>#N/A</v>
      </c>
      <c r="R1876" s="57" t="e">
        <f>IF(EnergyDemand__2_18[[#This Row],[Holiday]]="Y",EnergyDemand__2_18[[#This Row],[Demand]],NA())</f>
        <v>#N/A</v>
      </c>
      <c r="S1876" s="57">
        <f>IF(AND( EnergyDemand__2_18[[#This Row],[Holiday]]="N", EnergyDemand__2_18[[#This Row],[Day ]] &lt;&gt; "Saturday", EnergyDemand__2_18[[#This Row],[Day ]] &lt;&gt; "Sunday"),EnergyDemand__2_18[[#This Row],[Demand]],NA())</f>
        <v>119178.12</v>
      </c>
    </row>
    <row r="1877" spans="1:19" x14ac:dyDescent="0.3">
      <c r="A1877" s="3">
        <v>43880</v>
      </c>
      <c r="B1877" s="3" t="str">
        <f t="shared" si="29"/>
        <v>Q1-2020</v>
      </c>
      <c r="C1877" t="s">
        <v>10</v>
      </c>
      <c r="D1877">
        <v>8</v>
      </c>
      <c r="E1877" t="s">
        <v>9</v>
      </c>
      <c r="F1877">
        <v>2020</v>
      </c>
      <c r="G1877">
        <v>13.3</v>
      </c>
      <c r="H1877">
        <v>19.7</v>
      </c>
      <c r="I1877">
        <v>12.9</v>
      </c>
      <c r="J1877">
        <v>38</v>
      </c>
      <c r="K1877" t="s">
        <v>22</v>
      </c>
      <c r="L1877" t="s">
        <v>21</v>
      </c>
      <c r="M1877" s="2">
        <v>109375.215</v>
      </c>
      <c r="N1877" s="4">
        <v>51.44203692</v>
      </c>
      <c r="O1877" s="5">
        <f>EnergyDemand__2_18[[#This Row],[Demand]]*EnergyDemand__2_18[[#This Row],[RRP AUD$]]</f>
        <v>5626483.8481629379</v>
      </c>
      <c r="P1877" s="57">
        <f>IF(EnergyDemand__2_18[[#This Row],[School Day]]="Y",EnergyDemand__2_18[[#This Row],[Demand]],NA())</f>
        <v>109375.215</v>
      </c>
      <c r="Q1877" s="57" t="e">
        <f>IF(EnergyDemand__2_18[[#This Row],[School Day]]="N",EnergyDemand__2_18[[#This Row],[Demand]],NA())</f>
        <v>#N/A</v>
      </c>
      <c r="R1877" s="57" t="e">
        <f>IF(EnergyDemand__2_18[[#This Row],[Holiday]]="Y",EnergyDemand__2_18[[#This Row],[Demand]],NA())</f>
        <v>#N/A</v>
      </c>
      <c r="S1877" s="57">
        <f>IF(AND( EnergyDemand__2_18[[#This Row],[Holiday]]="N", EnergyDemand__2_18[[#This Row],[Day ]] &lt;&gt; "Saturday", EnergyDemand__2_18[[#This Row],[Day ]] &lt;&gt; "Sunday"),EnergyDemand__2_18[[#This Row],[Demand]],NA())</f>
        <v>109375.215</v>
      </c>
    </row>
    <row r="1878" spans="1:19" x14ac:dyDescent="0.3">
      <c r="A1878" s="3">
        <v>43881</v>
      </c>
      <c r="B1878" s="3" t="str">
        <f t="shared" si="29"/>
        <v>Q1-2020</v>
      </c>
      <c r="C1878" t="s">
        <v>10</v>
      </c>
      <c r="D1878">
        <v>8</v>
      </c>
      <c r="E1878" t="s">
        <v>3</v>
      </c>
      <c r="F1878">
        <v>2020</v>
      </c>
      <c r="G1878">
        <v>14.2</v>
      </c>
      <c r="H1878">
        <v>18.7</v>
      </c>
      <c r="I1878">
        <v>15.2</v>
      </c>
      <c r="J1878">
        <v>3.2</v>
      </c>
      <c r="K1878" t="s">
        <v>22</v>
      </c>
      <c r="L1878" t="s">
        <v>21</v>
      </c>
      <c r="M1878" s="2">
        <v>112202.145</v>
      </c>
      <c r="N1878" s="4">
        <v>58.361290920000002</v>
      </c>
      <c r="O1878" s="5">
        <f>EnergyDemand__2_18[[#This Row],[Demand]]*EnergyDemand__2_18[[#This Row],[RRP AUD$]]</f>
        <v>6548262.0261930237</v>
      </c>
      <c r="P1878" s="57">
        <f>IF(EnergyDemand__2_18[[#This Row],[School Day]]="Y",EnergyDemand__2_18[[#This Row],[Demand]],NA())</f>
        <v>112202.145</v>
      </c>
      <c r="Q1878" s="57" t="e">
        <f>IF(EnergyDemand__2_18[[#This Row],[School Day]]="N",EnergyDemand__2_18[[#This Row],[Demand]],NA())</f>
        <v>#N/A</v>
      </c>
      <c r="R1878" s="57" t="e">
        <f>IF(EnergyDemand__2_18[[#This Row],[Holiday]]="Y",EnergyDemand__2_18[[#This Row],[Demand]],NA())</f>
        <v>#N/A</v>
      </c>
      <c r="S1878" s="57">
        <f>IF(AND( EnergyDemand__2_18[[#This Row],[Holiday]]="N", EnergyDemand__2_18[[#This Row],[Day ]] &lt;&gt; "Saturday", EnergyDemand__2_18[[#This Row],[Day ]] &lt;&gt; "Sunday"),EnergyDemand__2_18[[#This Row],[Demand]],NA())</f>
        <v>112202.145</v>
      </c>
    </row>
    <row r="1879" spans="1:19" x14ac:dyDescent="0.3">
      <c r="A1879" s="3">
        <v>43882</v>
      </c>
      <c r="B1879" s="3" t="str">
        <f t="shared" si="29"/>
        <v>Q1-2020</v>
      </c>
      <c r="C1879" t="s">
        <v>10</v>
      </c>
      <c r="D1879">
        <v>8</v>
      </c>
      <c r="E1879" t="s">
        <v>4</v>
      </c>
      <c r="F1879">
        <v>2020</v>
      </c>
      <c r="G1879">
        <v>13.5</v>
      </c>
      <c r="H1879">
        <v>19.600000000000001</v>
      </c>
      <c r="I1879">
        <v>17.100000000000001</v>
      </c>
      <c r="J1879">
        <v>2.8</v>
      </c>
      <c r="K1879" t="s">
        <v>22</v>
      </c>
      <c r="L1879" t="s">
        <v>21</v>
      </c>
      <c r="M1879" s="2">
        <v>108949.05499999999</v>
      </c>
      <c r="N1879" s="4">
        <v>48.658203370000003</v>
      </c>
      <c r="O1879" s="5">
        <f>EnergyDemand__2_18[[#This Row],[Demand]]*EnergyDemand__2_18[[#This Row],[RRP AUD$]]</f>
        <v>5301265.2751593152</v>
      </c>
      <c r="P1879" s="57">
        <f>IF(EnergyDemand__2_18[[#This Row],[School Day]]="Y",EnergyDemand__2_18[[#This Row],[Demand]],NA())</f>
        <v>108949.05499999999</v>
      </c>
      <c r="Q1879" s="57" t="e">
        <f>IF(EnergyDemand__2_18[[#This Row],[School Day]]="N",EnergyDemand__2_18[[#This Row],[Demand]],NA())</f>
        <v>#N/A</v>
      </c>
      <c r="R1879" s="57" t="e">
        <f>IF(EnergyDemand__2_18[[#This Row],[Holiday]]="Y",EnergyDemand__2_18[[#This Row],[Demand]],NA())</f>
        <v>#N/A</v>
      </c>
      <c r="S1879" s="57">
        <f>IF(AND( EnergyDemand__2_18[[#This Row],[Holiday]]="N", EnergyDemand__2_18[[#This Row],[Day ]] &lt;&gt; "Saturday", EnergyDemand__2_18[[#This Row],[Day ]] &lt;&gt; "Sunday"),EnergyDemand__2_18[[#This Row],[Demand]],NA())</f>
        <v>108949.05499999999</v>
      </c>
    </row>
    <row r="1880" spans="1:19" x14ac:dyDescent="0.3">
      <c r="A1880" s="3">
        <v>43883</v>
      </c>
      <c r="B1880" s="3" t="str">
        <f t="shared" si="29"/>
        <v>Q1-2020</v>
      </c>
      <c r="C1880" t="s">
        <v>10</v>
      </c>
      <c r="D1880">
        <v>8</v>
      </c>
      <c r="E1880" t="s">
        <v>5</v>
      </c>
      <c r="F1880">
        <v>2020</v>
      </c>
      <c r="G1880">
        <v>11.4</v>
      </c>
      <c r="H1880">
        <v>21.1</v>
      </c>
      <c r="I1880">
        <v>25.4</v>
      </c>
      <c r="J1880">
        <v>0</v>
      </c>
      <c r="K1880" t="s">
        <v>22</v>
      </c>
      <c r="L1880" t="s">
        <v>21</v>
      </c>
      <c r="M1880" s="2">
        <v>96922.02</v>
      </c>
      <c r="N1880" s="4">
        <v>42.236093580000002</v>
      </c>
      <c r="O1880" s="5">
        <f>EnergyDemand__2_18[[#This Row],[Demand]]*EnergyDemand__2_18[[#This Row],[RRP AUD$]]</f>
        <v>4093607.506682632</v>
      </c>
      <c r="P1880" s="57">
        <f>IF(EnergyDemand__2_18[[#This Row],[School Day]]="Y",EnergyDemand__2_18[[#This Row],[Demand]],NA())</f>
        <v>96922.02</v>
      </c>
      <c r="Q1880" s="57" t="e">
        <f>IF(EnergyDemand__2_18[[#This Row],[School Day]]="N",EnergyDemand__2_18[[#This Row],[Demand]],NA())</f>
        <v>#N/A</v>
      </c>
      <c r="R1880" s="57" t="e">
        <f>IF(EnergyDemand__2_18[[#This Row],[Holiday]]="Y",EnergyDemand__2_18[[#This Row],[Demand]],NA())</f>
        <v>#N/A</v>
      </c>
      <c r="S188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81" spans="1:19" x14ac:dyDescent="0.3">
      <c r="A1881" s="3">
        <v>43884</v>
      </c>
      <c r="B1881" s="3" t="str">
        <f t="shared" si="29"/>
        <v>Q1-2020</v>
      </c>
      <c r="C1881" t="s">
        <v>10</v>
      </c>
      <c r="D1881">
        <v>8</v>
      </c>
      <c r="E1881" t="s">
        <v>6</v>
      </c>
      <c r="F1881">
        <v>2020</v>
      </c>
      <c r="G1881">
        <v>13.3</v>
      </c>
      <c r="H1881">
        <v>34</v>
      </c>
      <c r="I1881">
        <v>21.6</v>
      </c>
      <c r="J1881">
        <v>0</v>
      </c>
      <c r="K1881" t="s">
        <v>22</v>
      </c>
      <c r="L1881" t="s">
        <v>21</v>
      </c>
      <c r="M1881" s="2">
        <v>106129.66499999999</v>
      </c>
      <c r="N1881" s="4">
        <v>51.318456159999997</v>
      </c>
      <c r="O1881" s="5">
        <f>EnergyDemand__2_18[[#This Row],[Demand]]*EnergyDemand__2_18[[#This Row],[RRP AUD$]]</f>
        <v>5446410.5605779858</v>
      </c>
      <c r="P1881" s="57">
        <f>IF(EnergyDemand__2_18[[#This Row],[School Day]]="Y",EnergyDemand__2_18[[#This Row],[Demand]],NA())</f>
        <v>106129.66499999999</v>
      </c>
      <c r="Q1881" s="57" t="e">
        <f>IF(EnergyDemand__2_18[[#This Row],[School Day]]="N",EnergyDemand__2_18[[#This Row],[Demand]],NA())</f>
        <v>#N/A</v>
      </c>
      <c r="R1881" s="57" t="e">
        <f>IF(EnergyDemand__2_18[[#This Row],[Holiday]]="Y",EnergyDemand__2_18[[#This Row],[Demand]],NA())</f>
        <v>#N/A</v>
      </c>
      <c r="S188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82" spans="1:19" x14ac:dyDescent="0.3">
      <c r="A1882" s="3">
        <v>43885</v>
      </c>
      <c r="B1882" s="3" t="str">
        <f t="shared" si="29"/>
        <v>Q1-2020</v>
      </c>
      <c r="C1882" t="s">
        <v>10</v>
      </c>
      <c r="D1882">
        <v>9</v>
      </c>
      <c r="E1882" t="s">
        <v>7</v>
      </c>
      <c r="F1882">
        <v>2020</v>
      </c>
      <c r="G1882">
        <v>16.8</v>
      </c>
      <c r="H1882">
        <v>23.7</v>
      </c>
      <c r="I1882">
        <v>5.4</v>
      </c>
      <c r="J1882">
        <v>0</v>
      </c>
      <c r="K1882" t="s">
        <v>22</v>
      </c>
      <c r="L1882" t="s">
        <v>21</v>
      </c>
      <c r="M1882" s="2">
        <v>122619.05499999999</v>
      </c>
      <c r="N1882" s="4">
        <v>57.234083179999999</v>
      </c>
      <c r="O1882" s="5">
        <f>EnergyDemand__2_18[[#This Row],[Demand]]*EnergyDemand__2_18[[#This Row],[RRP AUD$]]</f>
        <v>7017989.1933229947</v>
      </c>
      <c r="P1882" s="57">
        <f>IF(EnergyDemand__2_18[[#This Row],[School Day]]="Y",EnergyDemand__2_18[[#This Row],[Demand]],NA())</f>
        <v>122619.05499999999</v>
      </c>
      <c r="Q1882" s="57" t="e">
        <f>IF(EnergyDemand__2_18[[#This Row],[School Day]]="N",EnergyDemand__2_18[[#This Row],[Demand]],NA())</f>
        <v>#N/A</v>
      </c>
      <c r="R1882" s="57" t="e">
        <f>IF(EnergyDemand__2_18[[#This Row],[Holiday]]="Y",EnergyDemand__2_18[[#This Row],[Demand]],NA())</f>
        <v>#N/A</v>
      </c>
      <c r="S1882" s="57">
        <f>IF(AND( EnergyDemand__2_18[[#This Row],[Holiday]]="N", EnergyDemand__2_18[[#This Row],[Day ]] &lt;&gt; "Saturday", EnergyDemand__2_18[[#This Row],[Day ]] &lt;&gt; "Sunday"),EnergyDemand__2_18[[#This Row],[Demand]],NA())</f>
        <v>122619.05499999999</v>
      </c>
    </row>
    <row r="1883" spans="1:19" x14ac:dyDescent="0.3">
      <c r="A1883" s="3">
        <v>43886</v>
      </c>
      <c r="B1883" s="3" t="str">
        <f t="shared" si="29"/>
        <v>Q1-2020</v>
      </c>
      <c r="C1883" t="s">
        <v>10</v>
      </c>
      <c r="D1883">
        <v>9</v>
      </c>
      <c r="E1883" t="s">
        <v>8</v>
      </c>
      <c r="F1883">
        <v>2020</v>
      </c>
      <c r="G1883">
        <v>18.399999999999999</v>
      </c>
      <c r="H1883">
        <v>31.6</v>
      </c>
      <c r="I1883">
        <v>10.6</v>
      </c>
      <c r="J1883">
        <v>3.6</v>
      </c>
      <c r="K1883" t="s">
        <v>22</v>
      </c>
      <c r="L1883" t="s">
        <v>21</v>
      </c>
      <c r="M1883" s="2">
        <v>123558.425</v>
      </c>
      <c r="N1883" s="4">
        <v>60.554701809999997</v>
      </c>
      <c r="O1883" s="5">
        <f>EnergyDemand__2_18[[#This Row],[Demand]]*EnergyDemand__2_18[[#This Row],[RRP AUD$]]</f>
        <v>7482043.581988249</v>
      </c>
      <c r="P1883" s="57">
        <f>IF(EnergyDemand__2_18[[#This Row],[School Day]]="Y",EnergyDemand__2_18[[#This Row],[Demand]],NA())</f>
        <v>123558.425</v>
      </c>
      <c r="Q1883" s="57" t="e">
        <f>IF(EnergyDemand__2_18[[#This Row],[School Day]]="N",EnergyDemand__2_18[[#This Row],[Demand]],NA())</f>
        <v>#N/A</v>
      </c>
      <c r="R1883" s="57" t="e">
        <f>IF(EnergyDemand__2_18[[#This Row],[Holiday]]="Y",EnergyDemand__2_18[[#This Row],[Demand]],NA())</f>
        <v>#N/A</v>
      </c>
      <c r="S1883" s="57">
        <f>IF(AND( EnergyDemand__2_18[[#This Row],[Holiday]]="N", EnergyDemand__2_18[[#This Row],[Day ]] &lt;&gt; "Saturday", EnergyDemand__2_18[[#This Row],[Day ]] &lt;&gt; "Sunday"),EnergyDemand__2_18[[#This Row],[Demand]],NA())</f>
        <v>123558.425</v>
      </c>
    </row>
    <row r="1884" spans="1:19" x14ac:dyDescent="0.3">
      <c r="A1884" s="3">
        <v>43887</v>
      </c>
      <c r="B1884" s="3" t="str">
        <f t="shared" si="29"/>
        <v>Q1-2020</v>
      </c>
      <c r="C1884" t="s">
        <v>10</v>
      </c>
      <c r="D1884">
        <v>9</v>
      </c>
      <c r="E1884" t="s">
        <v>9</v>
      </c>
      <c r="F1884">
        <v>2020</v>
      </c>
      <c r="G1884">
        <v>16.2</v>
      </c>
      <c r="H1884">
        <v>19.2</v>
      </c>
      <c r="I1884">
        <v>19.3</v>
      </c>
      <c r="J1884">
        <v>4</v>
      </c>
      <c r="K1884" t="s">
        <v>22</v>
      </c>
      <c r="L1884" t="s">
        <v>21</v>
      </c>
      <c r="M1884" s="2">
        <v>108371.125</v>
      </c>
      <c r="N1884" s="4">
        <v>45.06152522</v>
      </c>
      <c r="O1884" s="5">
        <f>EnergyDemand__2_18[[#This Row],[Demand]]*EnergyDemand__2_18[[#This Row],[RRP AUD$]]</f>
        <v>4883368.1823072722</v>
      </c>
      <c r="P1884" s="57">
        <f>IF(EnergyDemand__2_18[[#This Row],[School Day]]="Y",EnergyDemand__2_18[[#This Row],[Demand]],NA())</f>
        <v>108371.125</v>
      </c>
      <c r="Q1884" s="57" t="e">
        <f>IF(EnergyDemand__2_18[[#This Row],[School Day]]="N",EnergyDemand__2_18[[#This Row],[Demand]],NA())</f>
        <v>#N/A</v>
      </c>
      <c r="R1884" s="57" t="e">
        <f>IF(EnergyDemand__2_18[[#This Row],[Holiday]]="Y",EnergyDemand__2_18[[#This Row],[Demand]],NA())</f>
        <v>#N/A</v>
      </c>
      <c r="S1884" s="57">
        <f>IF(AND( EnergyDemand__2_18[[#This Row],[Holiday]]="N", EnergyDemand__2_18[[#This Row],[Day ]] &lt;&gt; "Saturday", EnergyDemand__2_18[[#This Row],[Day ]] &lt;&gt; "Sunday"),EnergyDemand__2_18[[#This Row],[Demand]],NA())</f>
        <v>108371.125</v>
      </c>
    </row>
    <row r="1885" spans="1:19" x14ac:dyDescent="0.3">
      <c r="A1885" s="3">
        <v>43888</v>
      </c>
      <c r="B1885" s="3" t="str">
        <f t="shared" si="29"/>
        <v>Q1-2020</v>
      </c>
      <c r="C1885" t="s">
        <v>10</v>
      </c>
      <c r="D1885">
        <v>9</v>
      </c>
      <c r="E1885" t="s">
        <v>3</v>
      </c>
      <c r="F1885">
        <v>2020</v>
      </c>
      <c r="G1885">
        <v>11</v>
      </c>
      <c r="H1885">
        <v>19.7</v>
      </c>
      <c r="I1885">
        <v>11.1</v>
      </c>
      <c r="J1885">
        <v>0.2</v>
      </c>
      <c r="K1885" t="s">
        <v>22</v>
      </c>
      <c r="L1885" t="s">
        <v>21</v>
      </c>
      <c r="M1885" s="2">
        <v>108675.4</v>
      </c>
      <c r="N1885" s="4">
        <v>48.542669150000002</v>
      </c>
      <c r="O1885" s="5">
        <f>EnergyDemand__2_18[[#This Row],[Demand]]*EnergyDemand__2_18[[#This Row],[RRP AUD$]]</f>
        <v>5275393.9869439099</v>
      </c>
      <c r="P1885" s="57">
        <f>IF(EnergyDemand__2_18[[#This Row],[School Day]]="Y",EnergyDemand__2_18[[#This Row],[Demand]],NA())</f>
        <v>108675.4</v>
      </c>
      <c r="Q1885" s="57" t="e">
        <f>IF(EnergyDemand__2_18[[#This Row],[School Day]]="N",EnergyDemand__2_18[[#This Row],[Demand]],NA())</f>
        <v>#N/A</v>
      </c>
      <c r="R1885" s="57" t="e">
        <f>IF(EnergyDemand__2_18[[#This Row],[Holiday]]="Y",EnergyDemand__2_18[[#This Row],[Demand]],NA())</f>
        <v>#N/A</v>
      </c>
      <c r="S1885" s="57">
        <f>IF(AND( EnergyDemand__2_18[[#This Row],[Holiday]]="N", EnergyDemand__2_18[[#This Row],[Day ]] &lt;&gt; "Saturday", EnergyDemand__2_18[[#This Row],[Day ]] &lt;&gt; "Sunday"),EnergyDemand__2_18[[#This Row],[Demand]],NA())</f>
        <v>108675.4</v>
      </c>
    </row>
    <row r="1886" spans="1:19" x14ac:dyDescent="0.3">
      <c r="A1886" s="3">
        <v>43889</v>
      </c>
      <c r="B1886" s="3" t="str">
        <f t="shared" si="29"/>
        <v>Q1-2020</v>
      </c>
      <c r="C1886" t="s">
        <v>10</v>
      </c>
      <c r="D1886">
        <v>9</v>
      </c>
      <c r="E1886" t="s">
        <v>4</v>
      </c>
      <c r="F1886">
        <v>2020</v>
      </c>
      <c r="G1886">
        <v>13.1</v>
      </c>
      <c r="H1886">
        <v>20.100000000000001</v>
      </c>
      <c r="I1886">
        <v>17.600000000000001</v>
      </c>
      <c r="J1886">
        <v>0</v>
      </c>
      <c r="K1886" t="s">
        <v>22</v>
      </c>
      <c r="L1886" t="s">
        <v>21</v>
      </c>
      <c r="M1886" s="2">
        <v>110006.97</v>
      </c>
      <c r="N1886" s="4">
        <v>50.306352859999997</v>
      </c>
      <c r="O1886" s="5">
        <f>EnergyDemand__2_18[[#This Row],[Demand]]*EnergyDemand__2_18[[#This Row],[RRP AUD$]]</f>
        <v>5534049.449879434</v>
      </c>
      <c r="P1886" s="57">
        <f>IF(EnergyDemand__2_18[[#This Row],[School Day]]="Y",EnergyDemand__2_18[[#This Row],[Demand]],NA())</f>
        <v>110006.97</v>
      </c>
      <c r="Q1886" s="57" t="e">
        <f>IF(EnergyDemand__2_18[[#This Row],[School Day]]="N",EnergyDemand__2_18[[#This Row],[Demand]],NA())</f>
        <v>#N/A</v>
      </c>
      <c r="R1886" s="57" t="e">
        <f>IF(EnergyDemand__2_18[[#This Row],[Holiday]]="Y",EnergyDemand__2_18[[#This Row],[Demand]],NA())</f>
        <v>#N/A</v>
      </c>
      <c r="S1886" s="57">
        <f>IF(AND( EnergyDemand__2_18[[#This Row],[Holiday]]="N", EnergyDemand__2_18[[#This Row],[Day ]] &lt;&gt; "Saturday", EnergyDemand__2_18[[#This Row],[Day ]] &lt;&gt; "Sunday"),EnergyDemand__2_18[[#This Row],[Demand]],NA())</f>
        <v>110006.97</v>
      </c>
    </row>
    <row r="1887" spans="1:19" x14ac:dyDescent="0.3">
      <c r="A1887" s="3">
        <v>43890</v>
      </c>
      <c r="B1887" s="3" t="str">
        <f t="shared" si="29"/>
        <v>Q1-2020</v>
      </c>
      <c r="C1887" t="s">
        <v>10</v>
      </c>
      <c r="D1887">
        <v>9</v>
      </c>
      <c r="E1887" t="s">
        <v>5</v>
      </c>
      <c r="F1887">
        <v>2020</v>
      </c>
      <c r="G1887">
        <v>14.7</v>
      </c>
      <c r="H1887">
        <v>22.4</v>
      </c>
      <c r="I1887">
        <v>22.8</v>
      </c>
      <c r="J1887">
        <v>0</v>
      </c>
      <c r="K1887" t="s">
        <v>22</v>
      </c>
      <c r="L1887" t="s">
        <v>21</v>
      </c>
      <c r="M1887" s="2">
        <v>100380.94</v>
      </c>
      <c r="N1887" s="4">
        <v>51.289608729999998</v>
      </c>
      <c r="O1887" s="5">
        <f>EnergyDemand__2_18[[#This Row],[Demand]]*EnergyDemand__2_18[[#This Row],[RRP AUD$]]</f>
        <v>5148499.136549606</v>
      </c>
      <c r="P1887" s="57">
        <f>IF(EnergyDemand__2_18[[#This Row],[School Day]]="Y",EnergyDemand__2_18[[#This Row],[Demand]],NA())</f>
        <v>100380.94</v>
      </c>
      <c r="Q1887" s="57" t="e">
        <f>IF(EnergyDemand__2_18[[#This Row],[School Day]]="N",EnergyDemand__2_18[[#This Row],[Demand]],NA())</f>
        <v>#N/A</v>
      </c>
      <c r="R1887" s="57" t="e">
        <f>IF(EnergyDemand__2_18[[#This Row],[Holiday]]="Y",EnergyDemand__2_18[[#This Row],[Demand]],NA())</f>
        <v>#N/A</v>
      </c>
      <c r="S18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88" spans="1:19" x14ac:dyDescent="0.3">
      <c r="A1888" s="3">
        <v>43891</v>
      </c>
      <c r="B1888" s="3" t="str">
        <f t="shared" si="29"/>
        <v>Q1-2020</v>
      </c>
      <c r="C1888" t="s">
        <v>11</v>
      </c>
      <c r="D1888">
        <v>9</v>
      </c>
      <c r="E1888" t="s">
        <v>6</v>
      </c>
      <c r="F1888">
        <v>2020</v>
      </c>
      <c r="G1888">
        <v>13.2</v>
      </c>
      <c r="H1888">
        <v>32.1</v>
      </c>
      <c r="I1888">
        <v>20.8</v>
      </c>
      <c r="J1888">
        <v>0</v>
      </c>
      <c r="K1888" t="s">
        <v>22</v>
      </c>
      <c r="L1888" t="s">
        <v>21</v>
      </c>
      <c r="M1888" s="2">
        <v>101413.145</v>
      </c>
      <c r="N1888" s="4">
        <v>43.745921029999998</v>
      </c>
      <c r="O1888" s="5">
        <f>EnergyDemand__2_18[[#This Row],[Demand]]*EnergyDemand__2_18[[#This Row],[RRP AUD$]]</f>
        <v>4436411.4325739397</v>
      </c>
      <c r="P1888" s="57">
        <f>IF(EnergyDemand__2_18[[#This Row],[School Day]]="Y",EnergyDemand__2_18[[#This Row],[Demand]],NA())</f>
        <v>101413.145</v>
      </c>
      <c r="Q1888" s="57" t="e">
        <f>IF(EnergyDemand__2_18[[#This Row],[School Day]]="N",EnergyDemand__2_18[[#This Row],[Demand]],NA())</f>
        <v>#N/A</v>
      </c>
      <c r="R1888" s="57" t="e">
        <f>IF(EnergyDemand__2_18[[#This Row],[Holiday]]="Y",EnergyDemand__2_18[[#This Row],[Demand]],NA())</f>
        <v>#N/A</v>
      </c>
      <c r="S188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89" spans="1:19" x14ac:dyDescent="0.3">
      <c r="A1889" s="3">
        <v>43892</v>
      </c>
      <c r="B1889" s="3" t="str">
        <f t="shared" si="29"/>
        <v>Q1-2020</v>
      </c>
      <c r="C1889" t="s">
        <v>11</v>
      </c>
      <c r="D1889">
        <v>10</v>
      </c>
      <c r="E1889" t="s">
        <v>7</v>
      </c>
      <c r="F1889">
        <v>2020</v>
      </c>
      <c r="G1889">
        <v>14.2</v>
      </c>
      <c r="H1889">
        <v>18.399999999999999</v>
      </c>
      <c r="I1889">
        <v>21.1</v>
      </c>
      <c r="J1889">
        <v>3</v>
      </c>
      <c r="K1889" t="s">
        <v>22</v>
      </c>
      <c r="L1889" t="s">
        <v>21</v>
      </c>
      <c r="M1889" s="2">
        <v>106359.955</v>
      </c>
      <c r="N1889" s="4">
        <v>52.728395089999999</v>
      </c>
      <c r="O1889" s="5">
        <f>EnergyDemand__2_18[[#This Row],[Demand]]*EnergyDemand__2_18[[#This Row],[RRP AUD$]]</f>
        <v>5608189.728994621</v>
      </c>
      <c r="P1889" s="57">
        <f>IF(EnergyDemand__2_18[[#This Row],[School Day]]="Y",EnergyDemand__2_18[[#This Row],[Demand]],NA())</f>
        <v>106359.955</v>
      </c>
      <c r="Q1889" s="57" t="e">
        <f>IF(EnergyDemand__2_18[[#This Row],[School Day]]="N",EnergyDemand__2_18[[#This Row],[Demand]],NA())</f>
        <v>#N/A</v>
      </c>
      <c r="R1889" s="57" t="e">
        <f>IF(EnergyDemand__2_18[[#This Row],[Holiday]]="Y",EnergyDemand__2_18[[#This Row],[Demand]],NA())</f>
        <v>#N/A</v>
      </c>
      <c r="S1889" s="57">
        <f>IF(AND( EnergyDemand__2_18[[#This Row],[Holiday]]="N", EnergyDemand__2_18[[#This Row],[Day ]] &lt;&gt; "Saturday", EnergyDemand__2_18[[#This Row],[Day ]] &lt;&gt; "Sunday"),EnergyDemand__2_18[[#This Row],[Demand]],NA())</f>
        <v>106359.955</v>
      </c>
    </row>
    <row r="1890" spans="1:19" x14ac:dyDescent="0.3">
      <c r="A1890" s="3">
        <v>43893</v>
      </c>
      <c r="B1890" s="3" t="str">
        <f t="shared" si="29"/>
        <v>Q1-2020</v>
      </c>
      <c r="C1890" t="s">
        <v>11</v>
      </c>
      <c r="D1890">
        <v>10</v>
      </c>
      <c r="E1890" t="s">
        <v>8</v>
      </c>
      <c r="F1890">
        <v>2020</v>
      </c>
      <c r="G1890">
        <v>14.7</v>
      </c>
      <c r="H1890">
        <v>19.5</v>
      </c>
      <c r="I1890">
        <v>15.9</v>
      </c>
      <c r="J1890">
        <v>0</v>
      </c>
      <c r="K1890" t="s">
        <v>22</v>
      </c>
      <c r="L1890" t="s">
        <v>21</v>
      </c>
      <c r="M1890" s="2">
        <v>108746.37</v>
      </c>
      <c r="N1890" s="4">
        <v>49.781089729999998</v>
      </c>
      <c r="O1890" s="5">
        <f>EnergyDemand__2_18[[#This Row],[Demand]]*EnergyDemand__2_18[[#This Row],[RRP AUD$]]</f>
        <v>5413512.8027817793</v>
      </c>
      <c r="P1890" s="57">
        <f>IF(EnergyDemand__2_18[[#This Row],[School Day]]="Y",EnergyDemand__2_18[[#This Row],[Demand]],NA())</f>
        <v>108746.37</v>
      </c>
      <c r="Q1890" s="57" t="e">
        <f>IF(EnergyDemand__2_18[[#This Row],[School Day]]="N",EnergyDemand__2_18[[#This Row],[Demand]],NA())</f>
        <v>#N/A</v>
      </c>
      <c r="R1890" s="57" t="e">
        <f>IF(EnergyDemand__2_18[[#This Row],[Holiday]]="Y",EnergyDemand__2_18[[#This Row],[Demand]],NA())</f>
        <v>#N/A</v>
      </c>
      <c r="S1890" s="57">
        <f>IF(AND( EnergyDemand__2_18[[#This Row],[Holiday]]="N", EnergyDemand__2_18[[#This Row],[Day ]] &lt;&gt; "Saturday", EnergyDemand__2_18[[#This Row],[Day ]] &lt;&gt; "Sunday"),EnergyDemand__2_18[[#This Row],[Demand]],NA())</f>
        <v>108746.37</v>
      </c>
    </row>
    <row r="1891" spans="1:19" x14ac:dyDescent="0.3">
      <c r="A1891" s="3">
        <v>43894</v>
      </c>
      <c r="B1891" s="3" t="str">
        <f t="shared" si="29"/>
        <v>Q1-2020</v>
      </c>
      <c r="C1891" t="s">
        <v>11</v>
      </c>
      <c r="D1891">
        <v>10</v>
      </c>
      <c r="E1891" t="s">
        <v>9</v>
      </c>
      <c r="F1891">
        <v>2020</v>
      </c>
      <c r="G1891">
        <v>13.6</v>
      </c>
      <c r="H1891">
        <v>23.5</v>
      </c>
      <c r="I1891">
        <v>7.1</v>
      </c>
      <c r="J1891">
        <v>0</v>
      </c>
      <c r="K1891" t="s">
        <v>22</v>
      </c>
      <c r="L1891" t="s">
        <v>21</v>
      </c>
      <c r="M1891" s="2">
        <v>117505.625</v>
      </c>
      <c r="N1891" s="4">
        <v>58.522870509999997</v>
      </c>
      <c r="O1891" s="5">
        <f>EnergyDemand__2_18[[#This Row],[Demand]]*EnergyDemand__2_18[[#This Row],[RRP AUD$]]</f>
        <v>6876766.4760716185</v>
      </c>
      <c r="P1891" s="57">
        <f>IF(EnergyDemand__2_18[[#This Row],[School Day]]="Y",EnergyDemand__2_18[[#This Row],[Demand]],NA())</f>
        <v>117505.625</v>
      </c>
      <c r="Q1891" s="57" t="e">
        <f>IF(EnergyDemand__2_18[[#This Row],[School Day]]="N",EnergyDemand__2_18[[#This Row],[Demand]],NA())</f>
        <v>#N/A</v>
      </c>
      <c r="R1891" s="57" t="e">
        <f>IF(EnergyDemand__2_18[[#This Row],[Holiday]]="Y",EnergyDemand__2_18[[#This Row],[Demand]],NA())</f>
        <v>#N/A</v>
      </c>
      <c r="S1891" s="57">
        <f>IF(AND( EnergyDemand__2_18[[#This Row],[Holiday]]="N", EnergyDemand__2_18[[#This Row],[Day ]] &lt;&gt; "Saturday", EnergyDemand__2_18[[#This Row],[Day ]] &lt;&gt; "Sunday"),EnergyDemand__2_18[[#This Row],[Demand]],NA())</f>
        <v>117505.625</v>
      </c>
    </row>
    <row r="1892" spans="1:19" x14ac:dyDescent="0.3">
      <c r="A1892" s="3">
        <v>43895</v>
      </c>
      <c r="B1892" s="3" t="str">
        <f t="shared" si="29"/>
        <v>Q1-2020</v>
      </c>
      <c r="C1892" t="s">
        <v>11</v>
      </c>
      <c r="D1892">
        <v>10</v>
      </c>
      <c r="E1892" t="s">
        <v>3</v>
      </c>
      <c r="F1892">
        <v>2020</v>
      </c>
      <c r="G1892">
        <v>15.4</v>
      </c>
      <c r="H1892">
        <v>20.3</v>
      </c>
      <c r="I1892">
        <v>4.3</v>
      </c>
      <c r="J1892">
        <v>54.6</v>
      </c>
      <c r="K1892" t="s">
        <v>22</v>
      </c>
      <c r="L1892" t="s">
        <v>21</v>
      </c>
      <c r="M1892" s="2">
        <v>119734.63499999999</v>
      </c>
      <c r="N1892" s="4">
        <v>57.036382109999998</v>
      </c>
      <c r="O1892" s="5">
        <f>EnergyDemand__2_18[[#This Row],[Demand]]*EnergyDemand__2_18[[#This Row],[RRP AUD$]]</f>
        <v>6829230.3936613789</v>
      </c>
      <c r="P1892" s="57">
        <f>IF(EnergyDemand__2_18[[#This Row],[School Day]]="Y",EnergyDemand__2_18[[#This Row],[Demand]],NA())</f>
        <v>119734.63499999999</v>
      </c>
      <c r="Q1892" s="57" t="e">
        <f>IF(EnergyDemand__2_18[[#This Row],[School Day]]="N",EnergyDemand__2_18[[#This Row],[Demand]],NA())</f>
        <v>#N/A</v>
      </c>
      <c r="R1892" s="57" t="e">
        <f>IF(EnergyDemand__2_18[[#This Row],[Holiday]]="Y",EnergyDemand__2_18[[#This Row],[Demand]],NA())</f>
        <v>#N/A</v>
      </c>
      <c r="S1892" s="57">
        <f>IF(AND( EnergyDemand__2_18[[#This Row],[Holiday]]="N", EnergyDemand__2_18[[#This Row],[Day ]] &lt;&gt; "Saturday", EnergyDemand__2_18[[#This Row],[Day ]] &lt;&gt; "Sunday"),EnergyDemand__2_18[[#This Row],[Demand]],NA())</f>
        <v>119734.63499999999</v>
      </c>
    </row>
    <row r="1893" spans="1:19" x14ac:dyDescent="0.3">
      <c r="A1893" s="3">
        <v>43896</v>
      </c>
      <c r="B1893" s="3" t="str">
        <f t="shared" si="29"/>
        <v>Q1-2020</v>
      </c>
      <c r="C1893" t="s">
        <v>11</v>
      </c>
      <c r="D1893">
        <v>10</v>
      </c>
      <c r="E1893" t="s">
        <v>4</v>
      </c>
      <c r="F1893">
        <v>2020</v>
      </c>
      <c r="G1893">
        <v>15.9</v>
      </c>
      <c r="H1893">
        <v>19</v>
      </c>
      <c r="I1893">
        <v>12.7</v>
      </c>
      <c r="J1893">
        <v>7</v>
      </c>
      <c r="K1893" t="s">
        <v>22</v>
      </c>
      <c r="L1893" t="s">
        <v>21</v>
      </c>
      <c r="M1893" s="2">
        <v>111322.325</v>
      </c>
      <c r="N1893" s="4">
        <v>53.736514710000002</v>
      </c>
      <c r="O1893" s="5">
        <f>EnergyDemand__2_18[[#This Row],[Demand]]*EnergyDemand__2_18[[#This Row],[RRP AUD$]]</f>
        <v>5982073.754913901</v>
      </c>
      <c r="P1893" s="57">
        <f>IF(EnergyDemand__2_18[[#This Row],[School Day]]="Y",EnergyDemand__2_18[[#This Row],[Demand]],NA())</f>
        <v>111322.325</v>
      </c>
      <c r="Q1893" s="57" t="e">
        <f>IF(EnergyDemand__2_18[[#This Row],[School Day]]="N",EnergyDemand__2_18[[#This Row],[Demand]],NA())</f>
        <v>#N/A</v>
      </c>
      <c r="R1893" s="57" t="e">
        <f>IF(EnergyDemand__2_18[[#This Row],[Holiday]]="Y",EnergyDemand__2_18[[#This Row],[Demand]],NA())</f>
        <v>#N/A</v>
      </c>
      <c r="S1893" s="57">
        <f>IF(AND( EnergyDemand__2_18[[#This Row],[Holiday]]="N", EnergyDemand__2_18[[#This Row],[Day ]] &lt;&gt; "Saturday", EnergyDemand__2_18[[#This Row],[Day ]] &lt;&gt; "Sunday"),EnergyDemand__2_18[[#This Row],[Demand]],NA())</f>
        <v>111322.325</v>
      </c>
    </row>
    <row r="1894" spans="1:19" x14ac:dyDescent="0.3">
      <c r="A1894" s="3">
        <v>43897</v>
      </c>
      <c r="B1894" s="3" t="str">
        <f t="shared" si="29"/>
        <v>Q1-2020</v>
      </c>
      <c r="C1894" t="s">
        <v>11</v>
      </c>
      <c r="D1894">
        <v>10</v>
      </c>
      <c r="E1894" t="s">
        <v>5</v>
      </c>
      <c r="F1894">
        <v>2020</v>
      </c>
      <c r="G1894">
        <v>15.4</v>
      </c>
      <c r="H1894">
        <v>20</v>
      </c>
      <c r="I1894">
        <v>17.100000000000001</v>
      </c>
      <c r="J1894">
        <v>0.2</v>
      </c>
      <c r="K1894" t="s">
        <v>22</v>
      </c>
      <c r="L1894" t="s">
        <v>21</v>
      </c>
      <c r="M1894" s="2">
        <v>96850.78</v>
      </c>
      <c r="N1894" s="4">
        <v>28.020466209999999</v>
      </c>
      <c r="O1894" s="5">
        <f>EnergyDemand__2_18[[#This Row],[Demand]]*EnergyDemand__2_18[[#This Row],[RRP AUD$]]</f>
        <v>2713804.0084021436</v>
      </c>
      <c r="P1894" s="57">
        <f>IF(EnergyDemand__2_18[[#This Row],[School Day]]="Y",EnergyDemand__2_18[[#This Row],[Demand]],NA())</f>
        <v>96850.78</v>
      </c>
      <c r="Q1894" s="57" t="e">
        <f>IF(EnergyDemand__2_18[[#This Row],[School Day]]="N",EnergyDemand__2_18[[#This Row],[Demand]],NA())</f>
        <v>#N/A</v>
      </c>
      <c r="R1894" s="57" t="e">
        <f>IF(EnergyDemand__2_18[[#This Row],[Holiday]]="Y",EnergyDemand__2_18[[#This Row],[Demand]],NA())</f>
        <v>#N/A</v>
      </c>
      <c r="S189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95" spans="1:19" x14ac:dyDescent="0.3">
      <c r="A1895" s="3">
        <v>43898</v>
      </c>
      <c r="B1895" s="3" t="str">
        <f t="shared" si="29"/>
        <v>Q1-2020</v>
      </c>
      <c r="C1895" t="s">
        <v>11</v>
      </c>
      <c r="D1895">
        <v>10</v>
      </c>
      <c r="E1895" t="s">
        <v>6</v>
      </c>
      <c r="F1895">
        <v>2020</v>
      </c>
      <c r="G1895">
        <v>13.9</v>
      </c>
      <c r="H1895">
        <v>22.4</v>
      </c>
      <c r="I1895">
        <v>19.5</v>
      </c>
      <c r="J1895">
        <v>0</v>
      </c>
      <c r="K1895" t="s">
        <v>22</v>
      </c>
      <c r="L1895" t="s">
        <v>21</v>
      </c>
      <c r="M1895" s="2">
        <v>92553.29</v>
      </c>
      <c r="N1895" s="4">
        <v>17.916415310000001</v>
      </c>
      <c r="O1895" s="5">
        <f>EnergyDemand__2_18[[#This Row],[Demand]]*EnergyDemand__2_18[[#This Row],[RRP AUD$]]</f>
        <v>1658223.1819468699</v>
      </c>
      <c r="P1895" s="57">
        <f>IF(EnergyDemand__2_18[[#This Row],[School Day]]="Y",EnergyDemand__2_18[[#This Row],[Demand]],NA())</f>
        <v>92553.29</v>
      </c>
      <c r="Q1895" s="57" t="e">
        <f>IF(EnergyDemand__2_18[[#This Row],[School Day]]="N",EnergyDemand__2_18[[#This Row],[Demand]],NA())</f>
        <v>#N/A</v>
      </c>
      <c r="R1895" s="57" t="e">
        <f>IF(EnergyDemand__2_18[[#This Row],[Holiday]]="Y",EnergyDemand__2_18[[#This Row],[Demand]],NA())</f>
        <v>#N/A</v>
      </c>
      <c r="S189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96" spans="1:19" x14ac:dyDescent="0.3">
      <c r="A1896" s="3">
        <v>43899</v>
      </c>
      <c r="B1896" s="3" t="str">
        <f t="shared" si="29"/>
        <v>Q1-2020</v>
      </c>
      <c r="C1896" t="s">
        <v>11</v>
      </c>
      <c r="D1896">
        <v>11</v>
      </c>
      <c r="E1896" t="s">
        <v>7</v>
      </c>
      <c r="F1896">
        <v>2020</v>
      </c>
      <c r="G1896">
        <v>12.3</v>
      </c>
      <c r="H1896">
        <v>21</v>
      </c>
      <c r="I1896">
        <v>19.7</v>
      </c>
      <c r="J1896">
        <v>0</v>
      </c>
      <c r="K1896" t="s">
        <v>22</v>
      </c>
      <c r="L1896" t="s">
        <v>22</v>
      </c>
      <c r="M1896" s="2">
        <v>94641.7</v>
      </c>
      <c r="N1896" s="4">
        <v>22.041451550000001</v>
      </c>
      <c r="O1896" s="5">
        <f>EnergyDemand__2_18[[#This Row],[Demand]]*EnergyDemand__2_18[[#This Row],[RRP AUD$]]</f>
        <v>2086040.445159635</v>
      </c>
      <c r="P1896" s="57">
        <f>IF(EnergyDemand__2_18[[#This Row],[School Day]]="Y",EnergyDemand__2_18[[#This Row],[Demand]],NA())</f>
        <v>94641.7</v>
      </c>
      <c r="Q1896" s="57" t="e">
        <f>IF(EnergyDemand__2_18[[#This Row],[School Day]]="N",EnergyDemand__2_18[[#This Row],[Demand]],NA())</f>
        <v>#N/A</v>
      </c>
      <c r="R1896" s="57">
        <f>IF(EnergyDemand__2_18[[#This Row],[Holiday]]="Y",EnergyDemand__2_18[[#This Row],[Demand]],NA())</f>
        <v>94641.7</v>
      </c>
      <c r="S189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897" spans="1:19" x14ac:dyDescent="0.3">
      <c r="A1897" s="3">
        <v>43900</v>
      </c>
      <c r="B1897" s="3" t="str">
        <f t="shared" si="29"/>
        <v>Q1-2020</v>
      </c>
      <c r="C1897" t="s">
        <v>11</v>
      </c>
      <c r="D1897">
        <v>11</v>
      </c>
      <c r="E1897" t="s">
        <v>8</v>
      </c>
      <c r="F1897">
        <v>2020</v>
      </c>
      <c r="G1897">
        <v>10.3</v>
      </c>
      <c r="H1897">
        <v>22.3</v>
      </c>
      <c r="I1897">
        <v>21.9</v>
      </c>
      <c r="J1897">
        <v>0</v>
      </c>
      <c r="K1897" t="s">
        <v>22</v>
      </c>
      <c r="L1897" t="s">
        <v>21</v>
      </c>
      <c r="M1897" s="2">
        <v>112142.54</v>
      </c>
      <c r="N1897" s="4">
        <v>48.059723949999999</v>
      </c>
      <c r="O1897" s="5">
        <f>EnergyDemand__2_18[[#This Row],[Demand]]*EnergyDemand__2_18[[#This Row],[RRP AUD$]]</f>
        <v>5389539.5154518327</v>
      </c>
      <c r="P1897" s="57">
        <f>IF(EnergyDemand__2_18[[#This Row],[School Day]]="Y",EnergyDemand__2_18[[#This Row],[Demand]],NA())</f>
        <v>112142.54</v>
      </c>
      <c r="Q1897" s="57" t="e">
        <f>IF(EnergyDemand__2_18[[#This Row],[School Day]]="N",EnergyDemand__2_18[[#This Row],[Demand]],NA())</f>
        <v>#N/A</v>
      </c>
      <c r="R1897" s="57" t="e">
        <f>IF(EnergyDemand__2_18[[#This Row],[Holiday]]="Y",EnergyDemand__2_18[[#This Row],[Demand]],NA())</f>
        <v>#N/A</v>
      </c>
      <c r="S1897" s="57">
        <f>IF(AND( EnergyDemand__2_18[[#This Row],[Holiday]]="N", EnergyDemand__2_18[[#This Row],[Day ]] &lt;&gt; "Saturday", EnergyDemand__2_18[[#This Row],[Day ]] &lt;&gt; "Sunday"),EnergyDemand__2_18[[#This Row],[Demand]],NA())</f>
        <v>112142.54</v>
      </c>
    </row>
    <row r="1898" spans="1:19" x14ac:dyDescent="0.3">
      <c r="A1898" s="3">
        <v>43901</v>
      </c>
      <c r="B1898" s="3" t="str">
        <f t="shared" si="29"/>
        <v>Q1-2020</v>
      </c>
      <c r="C1898" t="s">
        <v>11</v>
      </c>
      <c r="D1898">
        <v>11</v>
      </c>
      <c r="E1898" t="s">
        <v>9</v>
      </c>
      <c r="F1898">
        <v>2020</v>
      </c>
      <c r="G1898">
        <v>12.6</v>
      </c>
      <c r="H1898">
        <v>29.5</v>
      </c>
      <c r="I1898">
        <v>15.7</v>
      </c>
      <c r="J1898">
        <v>0</v>
      </c>
      <c r="K1898" t="s">
        <v>22</v>
      </c>
      <c r="L1898" t="s">
        <v>21</v>
      </c>
      <c r="M1898" s="2">
        <v>118830.14</v>
      </c>
      <c r="N1898" s="4">
        <v>44.369936750000001</v>
      </c>
      <c r="O1898" s="5">
        <f>EnergyDemand__2_18[[#This Row],[Demand]]*EnergyDemand__2_18[[#This Row],[RRP AUD$]]</f>
        <v>5272485.7957936451</v>
      </c>
      <c r="P1898" s="57">
        <f>IF(EnergyDemand__2_18[[#This Row],[School Day]]="Y",EnergyDemand__2_18[[#This Row],[Demand]],NA())</f>
        <v>118830.14</v>
      </c>
      <c r="Q1898" s="57" t="e">
        <f>IF(EnergyDemand__2_18[[#This Row],[School Day]]="N",EnergyDemand__2_18[[#This Row],[Demand]],NA())</f>
        <v>#N/A</v>
      </c>
      <c r="R1898" s="57" t="e">
        <f>IF(EnergyDemand__2_18[[#This Row],[Holiday]]="Y",EnergyDemand__2_18[[#This Row],[Demand]],NA())</f>
        <v>#N/A</v>
      </c>
      <c r="S1898" s="57">
        <f>IF(AND( EnergyDemand__2_18[[#This Row],[Holiday]]="N", EnergyDemand__2_18[[#This Row],[Day ]] &lt;&gt; "Saturday", EnergyDemand__2_18[[#This Row],[Day ]] &lt;&gt; "Sunday"),EnergyDemand__2_18[[#This Row],[Demand]],NA())</f>
        <v>118830.14</v>
      </c>
    </row>
    <row r="1899" spans="1:19" x14ac:dyDescent="0.3">
      <c r="A1899" s="3">
        <v>43902</v>
      </c>
      <c r="B1899" s="3" t="str">
        <f t="shared" si="29"/>
        <v>Q1-2020</v>
      </c>
      <c r="C1899" t="s">
        <v>11</v>
      </c>
      <c r="D1899">
        <v>11</v>
      </c>
      <c r="E1899" t="s">
        <v>3</v>
      </c>
      <c r="F1899">
        <v>2020</v>
      </c>
      <c r="G1899">
        <v>16.600000000000001</v>
      </c>
      <c r="H1899">
        <v>29.5</v>
      </c>
      <c r="I1899">
        <v>19.5</v>
      </c>
      <c r="J1899">
        <v>0</v>
      </c>
      <c r="K1899" t="s">
        <v>22</v>
      </c>
      <c r="L1899" t="s">
        <v>21</v>
      </c>
      <c r="M1899" s="2">
        <v>120272.77499999999</v>
      </c>
      <c r="N1899" s="4">
        <v>39.127565740000001</v>
      </c>
      <c r="O1899" s="5">
        <f>EnergyDemand__2_18[[#This Row],[Demand]]*EnergyDemand__2_18[[#This Row],[RRP AUD$]]</f>
        <v>4705980.9105447289</v>
      </c>
      <c r="P1899" s="57">
        <f>IF(EnergyDemand__2_18[[#This Row],[School Day]]="Y",EnergyDemand__2_18[[#This Row],[Demand]],NA())</f>
        <v>120272.77499999999</v>
      </c>
      <c r="Q1899" s="57" t="e">
        <f>IF(EnergyDemand__2_18[[#This Row],[School Day]]="N",EnergyDemand__2_18[[#This Row],[Demand]],NA())</f>
        <v>#N/A</v>
      </c>
      <c r="R1899" s="57" t="e">
        <f>IF(EnergyDemand__2_18[[#This Row],[Holiday]]="Y",EnergyDemand__2_18[[#This Row],[Demand]],NA())</f>
        <v>#N/A</v>
      </c>
      <c r="S1899" s="57">
        <f>IF(AND( EnergyDemand__2_18[[#This Row],[Holiday]]="N", EnergyDemand__2_18[[#This Row],[Day ]] &lt;&gt; "Saturday", EnergyDemand__2_18[[#This Row],[Day ]] &lt;&gt; "Sunday"),EnergyDemand__2_18[[#This Row],[Demand]],NA())</f>
        <v>120272.77499999999</v>
      </c>
    </row>
    <row r="1900" spans="1:19" x14ac:dyDescent="0.3">
      <c r="A1900" s="3">
        <v>43903</v>
      </c>
      <c r="B1900" s="3" t="str">
        <f t="shared" si="29"/>
        <v>Q1-2020</v>
      </c>
      <c r="C1900" t="s">
        <v>11</v>
      </c>
      <c r="D1900">
        <v>11</v>
      </c>
      <c r="E1900" t="s">
        <v>4</v>
      </c>
      <c r="F1900">
        <v>2020</v>
      </c>
      <c r="G1900">
        <v>19.100000000000001</v>
      </c>
      <c r="H1900">
        <v>26.8</v>
      </c>
      <c r="I1900">
        <v>7.3</v>
      </c>
      <c r="J1900">
        <v>0</v>
      </c>
      <c r="K1900" t="s">
        <v>22</v>
      </c>
      <c r="L1900" t="s">
        <v>21</v>
      </c>
      <c r="M1900" s="2">
        <v>115075.81</v>
      </c>
      <c r="N1900" s="4">
        <v>40.127134920000003</v>
      </c>
      <c r="O1900" s="5">
        <f>EnergyDemand__2_18[[#This Row],[Demand]]*EnergyDemand__2_18[[#This Row],[RRP AUD$]]</f>
        <v>4617662.5538982851</v>
      </c>
      <c r="P1900" s="57">
        <f>IF(EnergyDemand__2_18[[#This Row],[School Day]]="Y",EnergyDemand__2_18[[#This Row],[Demand]],NA())</f>
        <v>115075.81</v>
      </c>
      <c r="Q1900" s="57" t="e">
        <f>IF(EnergyDemand__2_18[[#This Row],[School Day]]="N",EnergyDemand__2_18[[#This Row],[Demand]],NA())</f>
        <v>#N/A</v>
      </c>
      <c r="R1900" s="57" t="e">
        <f>IF(EnergyDemand__2_18[[#This Row],[Holiday]]="Y",EnergyDemand__2_18[[#This Row],[Demand]],NA())</f>
        <v>#N/A</v>
      </c>
      <c r="S1900" s="57">
        <f>IF(AND( EnergyDemand__2_18[[#This Row],[Holiday]]="N", EnergyDemand__2_18[[#This Row],[Day ]] &lt;&gt; "Saturday", EnergyDemand__2_18[[#This Row],[Day ]] &lt;&gt; "Sunday"),EnergyDemand__2_18[[#This Row],[Demand]],NA())</f>
        <v>115075.81</v>
      </c>
    </row>
    <row r="1901" spans="1:19" x14ac:dyDescent="0.3">
      <c r="A1901" s="3">
        <v>43904</v>
      </c>
      <c r="B1901" s="3" t="str">
        <f t="shared" si="29"/>
        <v>Q1-2020</v>
      </c>
      <c r="C1901" t="s">
        <v>11</v>
      </c>
      <c r="D1901">
        <v>11</v>
      </c>
      <c r="E1901" t="s">
        <v>5</v>
      </c>
      <c r="F1901">
        <v>2020</v>
      </c>
      <c r="G1901">
        <v>13.1</v>
      </c>
      <c r="H1901">
        <v>17.899999999999999</v>
      </c>
      <c r="I1901">
        <v>12.3</v>
      </c>
      <c r="J1901">
        <v>0.6</v>
      </c>
      <c r="K1901" t="s">
        <v>22</v>
      </c>
      <c r="L1901" t="s">
        <v>21</v>
      </c>
      <c r="M1901" s="2">
        <v>96016.19</v>
      </c>
      <c r="N1901" s="4">
        <v>29.137325780000001</v>
      </c>
      <c r="O1901" s="5">
        <f>EnergyDemand__2_18[[#This Row],[Demand]]*EnergyDemand__2_18[[#This Row],[RRP AUD$]]</f>
        <v>2797655.0081843785</v>
      </c>
      <c r="P1901" s="57">
        <f>IF(EnergyDemand__2_18[[#This Row],[School Day]]="Y",EnergyDemand__2_18[[#This Row],[Demand]],NA())</f>
        <v>96016.19</v>
      </c>
      <c r="Q1901" s="57" t="e">
        <f>IF(EnergyDemand__2_18[[#This Row],[School Day]]="N",EnergyDemand__2_18[[#This Row],[Demand]],NA())</f>
        <v>#N/A</v>
      </c>
      <c r="R1901" s="57" t="e">
        <f>IF(EnergyDemand__2_18[[#This Row],[Holiday]]="Y",EnergyDemand__2_18[[#This Row],[Demand]],NA())</f>
        <v>#N/A</v>
      </c>
      <c r="S190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02" spans="1:19" x14ac:dyDescent="0.3">
      <c r="A1902" s="3">
        <v>43905</v>
      </c>
      <c r="B1902" s="3" t="str">
        <f t="shared" si="29"/>
        <v>Q1-2020</v>
      </c>
      <c r="C1902" t="s">
        <v>11</v>
      </c>
      <c r="D1902">
        <v>11</v>
      </c>
      <c r="E1902" t="s">
        <v>6</v>
      </c>
      <c r="F1902">
        <v>2020</v>
      </c>
      <c r="G1902">
        <v>12.7</v>
      </c>
      <c r="H1902">
        <v>18.8</v>
      </c>
      <c r="I1902">
        <v>10.199999999999999</v>
      </c>
      <c r="J1902">
        <v>0</v>
      </c>
      <c r="K1902" t="s">
        <v>22</v>
      </c>
      <c r="L1902" t="s">
        <v>21</v>
      </c>
      <c r="M1902" s="2">
        <v>97664.934999999998</v>
      </c>
      <c r="N1902" s="4">
        <v>31.657840010000001</v>
      </c>
      <c r="O1902" s="5">
        <f>EnergyDemand__2_18[[#This Row],[Demand]]*EnergyDemand__2_18[[#This Row],[RRP AUD$]]</f>
        <v>3091860.8868170492</v>
      </c>
      <c r="P1902" s="57">
        <f>IF(EnergyDemand__2_18[[#This Row],[School Day]]="Y",EnergyDemand__2_18[[#This Row],[Demand]],NA())</f>
        <v>97664.934999999998</v>
      </c>
      <c r="Q1902" s="57" t="e">
        <f>IF(EnergyDemand__2_18[[#This Row],[School Day]]="N",EnergyDemand__2_18[[#This Row],[Demand]],NA())</f>
        <v>#N/A</v>
      </c>
      <c r="R1902" s="57" t="e">
        <f>IF(EnergyDemand__2_18[[#This Row],[Holiday]]="Y",EnergyDemand__2_18[[#This Row],[Demand]],NA())</f>
        <v>#N/A</v>
      </c>
      <c r="S190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03" spans="1:19" x14ac:dyDescent="0.3">
      <c r="A1903" s="3">
        <v>43906</v>
      </c>
      <c r="B1903" s="3" t="str">
        <f t="shared" si="29"/>
        <v>Q1-2020</v>
      </c>
      <c r="C1903" t="s">
        <v>11</v>
      </c>
      <c r="D1903">
        <v>12</v>
      </c>
      <c r="E1903" t="s">
        <v>7</v>
      </c>
      <c r="F1903">
        <v>2020</v>
      </c>
      <c r="G1903">
        <v>9.3000000000000007</v>
      </c>
      <c r="H1903">
        <v>26.5</v>
      </c>
      <c r="I1903">
        <v>20.6</v>
      </c>
      <c r="J1903">
        <v>0</v>
      </c>
      <c r="K1903" t="s">
        <v>22</v>
      </c>
      <c r="L1903" t="s">
        <v>21</v>
      </c>
      <c r="M1903" s="2">
        <v>110586.815</v>
      </c>
      <c r="N1903" s="4">
        <v>46.670884049999998</v>
      </c>
      <c r="O1903" s="5">
        <f>EnergyDemand__2_18[[#This Row],[Demand]]*EnergyDemand__2_18[[#This Row],[RRP AUD$]]</f>
        <v>5161184.4203238003</v>
      </c>
      <c r="P1903" s="57">
        <f>IF(EnergyDemand__2_18[[#This Row],[School Day]]="Y",EnergyDemand__2_18[[#This Row],[Demand]],NA())</f>
        <v>110586.815</v>
      </c>
      <c r="Q1903" s="57" t="e">
        <f>IF(EnergyDemand__2_18[[#This Row],[School Day]]="N",EnergyDemand__2_18[[#This Row],[Demand]],NA())</f>
        <v>#N/A</v>
      </c>
      <c r="R1903" s="57" t="e">
        <f>IF(EnergyDemand__2_18[[#This Row],[Holiday]]="Y",EnergyDemand__2_18[[#This Row],[Demand]],NA())</f>
        <v>#N/A</v>
      </c>
      <c r="S1903" s="57">
        <f>IF(AND( EnergyDemand__2_18[[#This Row],[Holiday]]="N", EnergyDemand__2_18[[#This Row],[Day ]] &lt;&gt; "Saturday", EnergyDemand__2_18[[#This Row],[Day ]] &lt;&gt; "Sunday"),EnergyDemand__2_18[[#This Row],[Demand]],NA())</f>
        <v>110586.815</v>
      </c>
    </row>
    <row r="1904" spans="1:19" x14ac:dyDescent="0.3">
      <c r="A1904" s="3">
        <v>43907</v>
      </c>
      <c r="B1904" s="3" t="str">
        <f t="shared" si="29"/>
        <v>Q1-2020</v>
      </c>
      <c r="C1904" t="s">
        <v>11</v>
      </c>
      <c r="D1904">
        <v>12</v>
      </c>
      <c r="E1904" t="s">
        <v>8</v>
      </c>
      <c r="F1904">
        <v>2020</v>
      </c>
      <c r="G1904">
        <v>11.6</v>
      </c>
      <c r="H1904">
        <v>28.2</v>
      </c>
      <c r="I1904">
        <v>19.899999999999999</v>
      </c>
      <c r="J1904">
        <v>0</v>
      </c>
      <c r="K1904" t="s">
        <v>22</v>
      </c>
      <c r="L1904" t="s">
        <v>21</v>
      </c>
      <c r="M1904" s="2">
        <v>115254.185</v>
      </c>
      <c r="N1904" s="4">
        <v>52.451198269999999</v>
      </c>
      <c r="O1904" s="5">
        <f>EnergyDemand__2_18[[#This Row],[Demand]]*EnergyDemand__2_18[[#This Row],[RRP AUD$]]</f>
        <v>6045220.1088822596</v>
      </c>
      <c r="P1904" s="57">
        <f>IF(EnergyDemand__2_18[[#This Row],[School Day]]="Y",EnergyDemand__2_18[[#This Row],[Demand]],NA())</f>
        <v>115254.185</v>
      </c>
      <c r="Q1904" s="57" t="e">
        <f>IF(EnergyDemand__2_18[[#This Row],[School Day]]="N",EnergyDemand__2_18[[#This Row],[Demand]],NA())</f>
        <v>#N/A</v>
      </c>
      <c r="R1904" s="57" t="e">
        <f>IF(EnergyDemand__2_18[[#This Row],[Holiday]]="Y",EnergyDemand__2_18[[#This Row],[Demand]],NA())</f>
        <v>#N/A</v>
      </c>
      <c r="S1904" s="57">
        <f>IF(AND( EnergyDemand__2_18[[#This Row],[Holiday]]="N", EnergyDemand__2_18[[#This Row],[Day ]] &lt;&gt; "Saturday", EnergyDemand__2_18[[#This Row],[Day ]] &lt;&gt; "Sunday"),EnergyDemand__2_18[[#This Row],[Demand]],NA())</f>
        <v>115254.185</v>
      </c>
    </row>
    <row r="1905" spans="1:19" x14ac:dyDescent="0.3">
      <c r="A1905" s="3">
        <v>43908</v>
      </c>
      <c r="B1905" s="3" t="str">
        <f t="shared" si="29"/>
        <v>Q1-2020</v>
      </c>
      <c r="C1905" t="s">
        <v>11</v>
      </c>
      <c r="D1905">
        <v>12</v>
      </c>
      <c r="E1905" t="s">
        <v>9</v>
      </c>
      <c r="F1905">
        <v>2020</v>
      </c>
      <c r="G1905">
        <v>17.7</v>
      </c>
      <c r="H1905">
        <v>28.3</v>
      </c>
      <c r="I1905">
        <v>9.1</v>
      </c>
      <c r="J1905">
        <v>0</v>
      </c>
      <c r="K1905" t="s">
        <v>22</v>
      </c>
      <c r="L1905" t="s">
        <v>21</v>
      </c>
      <c r="M1905" s="2">
        <v>121127.145</v>
      </c>
      <c r="N1905" s="4">
        <v>51.291442230000001</v>
      </c>
      <c r="O1905" s="5">
        <f>EnergyDemand__2_18[[#This Row],[Demand]]*EnergyDemand__2_18[[#This Row],[RRP AUD$]]</f>
        <v>6212785.9602523334</v>
      </c>
      <c r="P1905" s="57">
        <f>IF(EnergyDemand__2_18[[#This Row],[School Day]]="Y",EnergyDemand__2_18[[#This Row],[Demand]],NA())</f>
        <v>121127.145</v>
      </c>
      <c r="Q1905" s="57" t="e">
        <f>IF(EnergyDemand__2_18[[#This Row],[School Day]]="N",EnergyDemand__2_18[[#This Row],[Demand]],NA())</f>
        <v>#N/A</v>
      </c>
      <c r="R1905" s="57" t="e">
        <f>IF(EnergyDemand__2_18[[#This Row],[Holiday]]="Y",EnergyDemand__2_18[[#This Row],[Demand]],NA())</f>
        <v>#N/A</v>
      </c>
      <c r="S1905" s="57">
        <f>IF(AND( EnergyDemand__2_18[[#This Row],[Holiday]]="N", EnergyDemand__2_18[[#This Row],[Day ]] &lt;&gt; "Saturday", EnergyDemand__2_18[[#This Row],[Day ]] &lt;&gt; "Sunday"),EnergyDemand__2_18[[#This Row],[Demand]],NA())</f>
        <v>121127.145</v>
      </c>
    </row>
    <row r="1906" spans="1:19" x14ac:dyDescent="0.3">
      <c r="A1906" s="3">
        <v>43909</v>
      </c>
      <c r="B1906" s="3" t="str">
        <f t="shared" si="29"/>
        <v>Q1-2020</v>
      </c>
      <c r="C1906" t="s">
        <v>11</v>
      </c>
      <c r="D1906">
        <v>12</v>
      </c>
      <c r="E1906" t="s">
        <v>3</v>
      </c>
      <c r="F1906">
        <v>2020</v>
      </c>
      <c r="G1906">
        <v>18.7</v>
      </c>
      <c r="H1906">
        <v>30.4</v>
      </c>
      <c r="I1906">
        <v>8.1999999999999993</v>
      </c>
      <c r="J1906">
        <v>0</v>
      </c>
      <c r="K1906" t="s">
        <v>22</v>
      </c>
      <c r="L1906" t="s">
        <v>21</v>
      </c>
      <c r="M1906" s="2">
        <v>127266.86</v>
      </c>
      <c r="N1906" s="4">
        <v>47.562659549999999</v>
      </c>
      <c r="O1906" s="5">
        <f>EnergyDemand__2_18[[#This Row],[Demand]]*EnergyDemand__2_18[[#This Row],[RRP AUD$]]</f>
        <v>6053150.3341775127</v>
      </c>
      <c r="P1906" s="57">
        <f>IF(EnergyDemand__2_18[[#This Row],[School Day]]="Y",EnergyDemand__2_18[[#This Row],[Demand]],NA())</f>
        <v>127266.86</v>
      </c>
      <c r="Q1906" s="57" t="e">
        <f>IF(EnergyDemand__2_18[[#This Row],[School Day]]="N",EnergyDemand__2_18[[#This Row],[Demand]],NA())</f>
        <v>#N/A</v>
      </c>
      <c r="R1906" s="57" t="e">
        <f>IF(EnergyDemand__2_18[[#This Row],[Holiday]]="Y",EnergyDemand__2_18[[#This Row],[Demand]],NA())</f>
        <v>#N/A</v>
      </c>
      <c r="S1906" s="57">
        <f>IF(AND( EnergyDemand__2_18[[#This Row],[Holiday]]="N", EnergyDemand__2_18[[#This Row],[Day ]] &lt;&gt; "Saturday", EnergyDemand__2_18[[#This Row],[Day ]] &lt;&gt; "Sunday"),EnergyDemand__2_18[[#This Row],[Demand]],NA())</f>
        <v>127266.86</v>
      </c>
    </row>
    <row r="1907" spans="1:19" x14ac:dyDescent="0.3">
      <c r="A1907" s="3">
        <v>43910</v>
      </c>
      <c r="B1907" s="3" t="str">
        <f t="shared" si="29"/>
        <v>Q1-2020</v>
      </c>
      <c r="C1907" t="s">
        <v>11</v>
      </c>
      <c r="D1907">
        <v>12</v>
      </c>
      <c r="E1907" t="s">
        <v>4</v>
      </c>
      <c r="F1907">
        <v>2020</v>
      </c>
      <c r="G1907">
        <v>16.100000000000001</v>
      </c>
      <c r="H1907">
        <v>22.7</v>
      </c>
      <c r="I1907">
        <v>12.6</v>
      </c>
      <c r="J1907">
        <v>0</v>
      </c>
      <c r="K1907" t="s">
        <v>22</v>
      </c>
      <c r="L1907" t="s">
        <v>21</v>
      </c>
      <c r="M1907" s="2">
        <v>111547.605</v>
      </c>
      <c r="N1907" s="4">
        <v>40.76436769</v>
      </c>
      <c r="O1907" s="5">
        <f>EnergyDemand__2_18[[#This Row],[Demand]]*EnergyDemand__2_18[[#This Row],[RRP AUD$]]</f>
        <v>4547167.5851588827</v>
      </c>
      <c r="P1907" s="57">
        <f>IF(EnergyDemand__2_18[[#This Row],[School Day]]="Y",EnergyDemand__2_18[[#This Row],[Demand]],NA())</f>
        <v>111547.605</v>
      </c>
      <c r="Q1907" s="57" t="e">
        <f>IF(EnergyDemand__2_18[[#This Row],[School Day]]="N",EnergyDemand__2_18[[#This Row],[Demand]],NA())</f>
        <v>#N/A</v>
      </c>
      <c r="R1907" s="57" t="e">
        <f>IF(EnergyDemand__2_18[[#This Row],[Holiday]]="Y",EnergyDemand__2_18[[#This Row],[Demand]],NA())</f>
        <v>#N/A</v>
      </c>
      <c r="S1907" s="57">
        <f>IF(AND( EnergyDemand__2_18[[#This Row],[Holiday]]="N", EnergyDemand__2_18[[#This Row],[Day ]] &lt;&gt; "Saturday", EnergyDemand__2_18[[#This Row],[Day ]] &lt;&gt; "Sunday"),EnergyDemand__2_18[[#This Row],[Demand]],NA())</f>
        <v>111547.605</v>
      </c>
    </row>
    <row r="1908" spans="1:19" x14ac:dyDescent="0.3">
      <c r="A1908" s="3">
        <v>43911</v>
      </c>
      <c r="B1908" s="3" t="str">
        <f t="shared" si="29"/>
        <v>Q1-2020</v>
      </c>
      <c r="C1908" t="s">
        <v>11</v>
      </c>
      <c r="D1908">
        <v>12</v>
      </c>
      <c r="E1908" t="s">
        <v>5</v>
      </c>
      <c r="F1908">
        <v>2020</v>
      </c>
      <c r="G1908">
        <v>14.6</v>
      </c>
      <c r="H1908">
        <v>18.399999999999999</v>
      </c>
      <c r="I1908">
        <v>10.8</v>
      </c>
      <c r="J1908">
        <v>0</v>
      </c>
      <c r="K1908" t="s">
        <v>22</v>
      </c>
      <c r="L1908" t="s">
        <v>21</v>
      </c>
      <c r="M1908" s="2">
        <v>103999.33500000001</v>
      </c>
      <c r="N1908" s="4">
        <v>47.458698750000003</v>
      </c>
      <c r="O1908" s="5">
        <f>EnergyDemand__2_18[[#This Row],[Demand]]*EnergyDemand__2_18[[#This Row],[RRP AUD$]]</f>
        <v>4935673.1099653319</v>
      </c>
      <c r="P1908" s="57">
        <f>IF(EnergyDemand__2_18[[#This Row],[School Day]]="Y",EnergyDemand__2_18[[#This Row],[Demand]],NA())</f>
        <v>103999.33500000001</v>
      </c>
      <c r="Q1908" s="57" t="e">
        <f>IF(EnergyDemand__2_18[[#This Row],[School Day]]="N",EnergyDemand__2_18[[#This Row],[Demand]],NA())</f>
        <v>#N/A</v>
      </c>
      <c r="R1908" s="57" t="e">
        <f>IF(EnergyDemand__2_18[[#This Row],[Holiday]]="Y",EnergyDemand__2_18[[#This Row],[Demand]],NA())</f>
        <v>#N/A</v>
      </c>
      <c r="S190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09" spans="1:19" x14ac:dyDescent="0.3">
      <c r="A1909" s="3">
        <v>43912</v>
      </c>
      <c r="B1909" s="3" t="str">
        <f t="shared" si="29"/>
        <v>Q1-2020</v>
      </c>
      <c r="C1909" t="s">
        <v>11</v>
      </c>
      <c r="D1909">
        <v>12</v>
      </c>
      <c r="E1909" t="s">
        <v>6</v>
      </c>
      <c r="F1909">
        <v>2020</v>
      </c>
      <c r="G1909">
        <v>12.1</v>
      </c>
      <c r="H1909">
        <v>18.3</v>
      </c>
      <c r="I1909">
        <v>15.2</v>
      </c>
      <c r="J1909">
        <v>0</v>
      </c>
      <c r="K1909" t="s">
        <v>22</v>
      </c>
      <c r="L1909" t="s">
        <v>21</v>
      </c>
      <c r="M1909" s="2">
        <v>97449.684999999998</v>
      </c>
      <c r="N1909" s="4">
        <v>34.618054800000003</v>
      </c>
      <c r="O1909" s="5">
        <f>EnergyDemand__2_18[[#This Row],[Demand]]*EnergyDemand__2_18[[#This Row],[RRP AUD$]]</f>
        <v>3373518.5355727384</v>
      </c>
      <c r="P1909" s="57">
        <f>IF(EnergyDemand__2_18[[#This Row],[School Day]]="Y",EnergyDemand__2_18[[#This Row],[Demand]],NA())</f>
        <v>97449.684999999998</v>
      </c>
      <c r="Q1909" s="57" t="e">
        <f>IF(EnergyDemand__2_18[[#This Row],[School Day]]="N",EnergyDemand__2_18[[#This Row],[Demand]],NA())</f>
        <v>#N/A</v>
      </c>
      <c r="R1909" s="57" t="e">
        <f>IF(EnergyDemand__2_18[[#This Row],[Holiday]]="Y",EnergyDemand__2_18[[#This Row],[Demand]],NA())</f>
        <v>#N/A</v>
      </c>
      <c r="S190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10" spans="1:19" x14ac:dyDescent="0.3">
      <c r="A1910" s="3">
        <v>43913</v>
      </c>
      <c r="B1910" s="3" t="str">
        <f t="shared" si="29"/>
        <v>Q1-2020</v>
      </c>
      <c r="C1910" t="s">
        <v>11</v>
      </c>
      <c r="D1910">
        <v>13</v>
      </c>
      <c r="E1910" t="s">
        <v>7</v>
      </c>
      <c r="F1910">
        <v>2020</v>
      </c>
      <c r="G1910">
        <v>12.7</v>
      </c>
      <c r="H1910">
        <v>17.100000000000001</v>
      </c>
      <c r="I1910">
        <v>9.9</v>
      </c>
      <c r="J1910">
        <v>0.4</v>
      </c>
      <c r="K1910" t="s">
        <v>22</v>
      </c>
      <c r="L1910" t="s">
        <v>21</v>
      </c>
      <c r="M1910" s="2">
        <v>112906.94500000001</v>
      </c>
      <c r="N1910" s="4">
        <v>44.639439000000003</v>
      </c>
      <c r="O1910" s="5">
        <f>EnergyDemand__2_18[[#This Row],[Demand]]*EnergyDemand__2_18[[#This Row],[RRP AUD$]]</f>
        <v>5040102.684003856</v>
      </c>
      <c r="P1910" s="57">
        <f>IF(EnergyDemand__2_18[[#This Row],[School Day]]="Y",EnergyDemand__2_18[[#This Row],[Demand]],NA())</f>
        <v>112906.94500000001</v>
      </c>
      <c r="Q1910" s="57" t="e">
        <f>IF(EnergyDemand__2_18[[#This Row],[School Day]]="N",EnergyDemand__2_18[[#This Row],[Demand]],NA())</f>
        <v>#N/A</v>
      </c>
      <c r="R1910" s="57" t="e">
        <f>IF(EnergyDemand__2_18[[#This Row],[Holiday]]="Y",EnergyDemand__2_18[[#This Row],[Demand]],NA())</f>
        <v>#N/A</v>
      </c>
      <c r="S1910" s="57">
        <f>IF(AND( EnergyDemand__2_18[[#This Row],[Holiday]]="N", EnergyDemand__2_18[[#This Row],[Day ]] &lt;&gt; "Saturday", EnergyDemand__2_18[[#This Row],[Day ]] &lt;&gt; "Sunday"),EnergyDemand__2_18[[#This Row],[Demand]],NA())</f>
        <v>112906.94500000001</v>
      </c>
    </row>
    <row r="1911" spans="1:19" x14ac:dyDescent="0.3">
      <c r="A1911" s="3">
        <v>43914</v>
      </c>
      <c r="B1911" s="3" t="str">
        <f t="shared" si="29"/>
        <v>Q1-2020</v>
      </c>
      <c r="C1911" t="s">
        <v>11</v>
      </c>
      <c r="D1911">
        <v>13</v>
      </c>
      <c r="E1911" t="s">
        <v>8</v>
      </c>
      <c r="F1911">
        <v>2020</v>
      </c>
      <c r="G1911">
        <v>8.5</v>
      </c>
      <c r="H1911">
        <v>17.899999999999999</v>
      </c>
      <c r="I1911">
        <v>15.8</v>
      </c>
      <c r="J1911">
        <v>0</v>
      </c>
      <c r="K1911" t="s">
        <v>21</v>
      </c>
      <c r="L1911" t="s">
        <v>21</v>
      </c>
      <c r="M1911" s="2">
        <v>114935.545</v>
      </c>
      <c r="N1911" s="4">
        <v>49.44768766</v>
      </c>
      <c r="O1911" s="5">
        <f>EnergyDemand__2_18[[#This Row],[Demand]]*EnergyDemand__2_18[[#This Row],[RRP AUD$]]</f>
        <v>5683296.9301918745</v>
      </c>
      <c r="P1911" s="57" t="e">
        <f>IF(EnergyDemand__2_18[[#This Row],[School Day]]="Y",EnergyDemand__2_18[[#This Row],[Demand]],NA())</f>
        <v>#N/A</v>
      </c>
      <c r="Q1911" s="57">
        <f>IF(EnergyDemand__2_18[[#This Row],[School Day]]="N",EnergyDemand__2_18[[#This Row],[Demand]],NA())</f>
        <v>114935.545</v>
      </c>
      <c r="R1911" s="57" t="e">
        <f>IF(EnergyDemand__2_18[[#This Row],[Holiday]]="Y",EnergyDemand__2_18[[#This Row],[Demand]],NA())</f>
        <v>#N/A</v>
      </c>
      <c r="S1911" s="57">
        <f>IF(AND( EnergyDemand__2_18[[#This Row],[Holiday]]="N", EnergyDemand__2_18[[#This Row],[Day ]] &lt;&gt; "Saturday", EnergyDemand__2_18[[#This Row],[Day ]] &lt;&gt; "Sunday"),EnergyDemand__2_18[[#This Row],[Demand]],NA())</f>
        <v>114935.545</v>
      </c>
    </row>
    <row r="1912" spans="1:19" x14ac:dyDescent="0.3">
      <c r="A1912" s="3">
        <v>43915</v>
      </c>
      <c r="B1912" s="3" t="str">
        <f t="shared" si="29"/>
        <v>Q1-2020</v>
      </c>
      <c r="C1912" t="s">
        <v>11</v>
      </c>
      <c r="D1912">
        <v>13</v>
      </c>
      <c r="E1912" t="s">
        <v>9</v>
      </c>
      <c r="F1912">
        <v>2020</v>
      </c>
      <c r="G1912">
        <v>10.8</v>
      </c>
      <c r="H1912">
        <v>17.5</v>
      </c>
      <c r="I1912">
        <v>7.6</v>
      </c>
      <c r="J1912">
        <v>0</v>
      </c>
      <c r="K1912" t="s">
        <v>21</v>
      </c>
      <c r="L1912" t="s">
        <v>21</v>
      </c>
      <c r="M1912" s="2">
        <v>113147.815</v>
      </c>
      <c r="N1912" s="4">
        <v>43.72083739</v>
      </c>
      <c r="O1912" s="5">
        <f>EnergyDemand__2_18[[#This Row],[Demand]]*EnergyDemand__2_18[[#This Row],[RRP AUD$]]</f>
        <v>4946917.2206488028</v>
      </c>
      <c r="P1912" s="57" t="e">
        <f>IF(EnergyDemand__2_18[[#This Row],[School Day]]="Y",EnergyDemand__2_18[[#This Row],[Demand]],NA())</f>
        <v>#N/A</v>
      </c>
      <c r="Q1912" s="57">
        <f>IF(EnergyDemand__2_18[[#This Row],[School Day]]="N",EnergyDemand__2_18[[#This Row],[Demand]],NA())</f>
        <v>113147.815</v>
      </c>
      <c r="R1912" s="57" t="e">
        <f>IF(EnergyDemand__2_18[[#This Row],[Holiday]]="Y",EnergyDemand__2_18[[#This Row],[Demand]],NA())</f>
        <v>#N/A</v>
      </c>
      <c r="S1912" s="57">
        <f>IF(AND( EnergyDemand__2_18[[#This Row],[Holiday]]="N", EnergyDemand__2_18[[#This Row],[Day ]] &lt;&gt; "Saturday", EnergyDemand__2_18[[#This Row],[Day ]] &lt;&gt; "Sunday"),EnergyDemand__2_18[[#This Row],[Demand]],NA())</f>
        <v>113147.815</v>
      </c>
    </row>
    <row r="1913" spans="1:19" x14ac:dyDescent="0.3">
      <c r="A1913" s="3">
        <v>43916</v>
      </c>
      <c r="B1913" s="3" t="str">
        <f t="shared" si="29"/>
        <v>Q1-2020</v>
      </c>
      <c r="C1913" t="s">
        <v>11</v>
      </c>
      <c r="D1913">
        <v>13</v>
      </c>
      <c r="E1913" t="s">
        <v>3</v>
      </c>
      <c r="F1913">
        <v>2020</v>
      </c>
      <c r="G1913">
        <v>13.7</v>
      </c>
      <c r="H1913">
        <v>19.8</v>
      </c>
      <c r="I1913">
        <v>15.5</v>
      </c>
      <c r="J1913">
        <v>0</v>
      </c>
      <c r="K1913" t="s">
        <v>21</v>
      </c>
      <c r="L1913" t="s">
        <v>21</v>
      </c>
      <c r="M1913" s="2">
        <v>110088.01</v>
      </c>
      <c r="N1913" s="4">
        <v>45.521245239999999</v>
      </c>
      <c r="O1913" s="5">
        <f>EnergyDemand__2_18[[#This Row],[Demand]]*EnergyDemand__2_18[[#This Row],[RRP AUD$]]</f>
        <v>5011343.3011935716</v>
      </c>
      <c r="P1913" s="57" t="e">
        <f>IF(EnergyDemand__2_18[[#This Row],[School Day]]="Y",EnergyDemand__2_18[[#This Row],[Demand]],NA())</f>
        <v>#N/A</v>
      </c>
      <c r="Q1913" s="57">
        <f>IF(EnergyDemand__2_18[[#This Row],[School Day]]="N",EnergyDemand__2_18[[#This Row],[Demand]],NA())</f>
        <v>110088.01</v>
      </c>
      <c r="R1913" s="57" t="e">
        <f>IF(EnergyDemand__2_18[[#This Row],[Holiday]]="Y",EnergyDemand__2_18[[#This Row],[Demand]],NA())</f>
        <v>#N/A</v>
      </c>
      <c r="S1913" s="57">
        <f>IF(AND( EnergyDemand__2_18[[#This Row],[Holiday]]="N", EnergyDemand__2_18[[#This Row],[Day ]] &lt;&gt; "Saturday", EnergyDemand__2_18[[#This Row],[Day ]] &lt;&gt; "Sunday"),EnergyDemand__2_18[[#This Row],[Demand]],NA())</f>
        <v>110088.01</v>
      </c>
    </row>
    <row r="1914" spans="1:19" x14ac:dyDescent="0.3">
      <c r="A1914" s="3">
        <v>43917</v>
      </c>
      <c r="B1914" s="3" t="str">
        <f t="shared" si="29"/>
        <v>Q1-2020</v>
      </c>
      <c r="C1914" t="s">
        <v>11</v>
      </c>
      <c r="D1914">
        <v>13</v>
      </c>
      <c r="E1914" t="s">
        <v>4</v>
      </c>
      <c r="F1914">
        <v>2020</v>
      </c>
      <c r="G1914">
        <v>13.6</v>
      </c>
      <c r="H1914">
        <v>27.6</v>
      </c>
      <c r="I1914">
        <v>17.8</v>
      </c>
      <c r="J1914">
        <v>0</v>
      </c>
      <c r="K1914" t="s">
        <v>21</v>
      </c>
      <c r="L1914" t="s">
        <v>21</v>
      </c>
      <c r="M1914" s="2">
        <v>111958.245</v>
      </c>
      <c r="N1914" s="4">
        <v>49.318500309999997</v>
      </c>
      <c r="O1914" s="5">
        <f>EnergyDemand__2_18[[#This Row],[Demand]]*EnergyDemand__2_18[[#This Row],[RRP AUD$]]</f>
        <v>5521612.7407395551</v>
      </c>
      <c r="P1914" s="57" t="e">
        <f>IF(EnergyDemand__2_18[[#This Row],[School Day]]="Y",EnergyDemand__2_18[[#This Row],[Demand]],NA())</f>
        <v>#N/A</v>
      </c>
      <c r="Q1914" s="57">
        <f>IF(EnergyDemand__2_18[[#This Row],[School Day]]="N",EnergyDemand__2_18[[#This Row],[Demand]],NA())</f>
        <v>111958.245</v>
      </c>
      <c r="R1914" s="57" t="e">
        <f>IF(EnergyDemand__2_18[[#This Row],[Holiday]]="Y",EnergyDemand__2_18[[#This Row],[Demand]],NA())</f>
        <v>#N/A</v>
      </c>
      <c r="S1914" s="57">
        <f>IF(AND( EnergyDemand__2_18[[#This Row],[Holiday]]="N", EnergyDemand__2_18[[#This Row],[Day ]] &lt;&gt; "Saturday", EnergyDemand__2_18[[#This Row],[Day ]] &lt;&gt; "Sunday"),EnergyDemand__2_18[[#This Row],[Demand]],NA())</f>
        <v>111958.245</v>
      </c>
    </row>
    <row r="1915" spans="1:19" x14ac:dyDescent="0.3">
      <c r="A1915" s="3">
        <v>43918</v>
      </c>
      <c r="B1915" s="3" t="str">
        <f t="shared" si="29"/>
        <v>Q1-2020</v>
      </c>
      <c r="C1915" t="s">
        <v>11</v>
      </c>
      <c r="D1915">
        <v>13</v>
      </c>
      <c r="E1915" t="s">
        <v>5</v>
      </c>
      <c r="F1915">
        <v>2020</v>
      </c>
      <c r="G1915">
        <v>14.8</v>
      </c>
      <c r="H1915">
        <v>27.5</v>
      </c>
      <c r="I1915">
        <v>16.899999999999999</v>
      </c>
      <c r="J1915">
        <v>0</v>
      </c>
      <c r="K1915" t="s">
        <v>21</v>
      </c>
      <c r="L1915" t="s">
        <v>21</v>
      </c>
      <c r="M1915" s="2">
        <v>97923.714999999997</v>
      </c>
      <c r="N1915" s="4">
        <v>47.963271040000002</v>
      </c>
      <c r="O1915" s="5">
        <f>EnergyDemand__2_18[[#This Row],[Demand]]*EnergyDemand__2_18[[#This Row],[RRP AUD$]]</f>
        <v>4696741.683788714</v>
      </c>
      <c r="P1915" s="57" t="e">
        <f>IF(EnergyDemand__2_18[[#This Row],[School Day]]="Y",EnergyDemand__2_18[[#This Row],[Demand]],NA())</f>
        <v>#N/A</v>
      </c>
      <c r="Q1915" s="57">
        <f>IF(EnergyDemand__2_18[[#This Row],[School Day]]="N",EnergyDemand__2_18[[#This Row],[Demand]],NA())</f>
        <v>97923.714999999997</v>
      </c>
      <c r="R1915" s="57" t="e">
        <f>IF(EnergyDemand__2_18[[#This Row],[Holiday]]="Y",EnergyDemand__2_18[[#This Row],[Demand]],NA())</f>
        <v>#N/A</v>
      </c>
      <c r="S191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16" spans="1:19" x14ac:dyDescent="0.3">
      <c r="A1916" s="3">
        <v>43919</v>
      </c>
      <c r="B1916" s="3" t="str">
        <f t="shared" si="29"/>
        <v>Q1-2020</v>
      </c>
      <c r="C1916" t="s">
        <v>11</v>
      </c>
      <c r="D1916">
        <v>13</v>
      </c>
      <c r="E1916" t="s">
        <v>6</v>
      </c>
      <c r="F1916">
        <v>2020</v>
      </c>
      <c r="G1916">
        <v>16.5</v>
      </c>
      <c r="H1916">
        <v>26.4</v>
      </c>
      <c r="I1916">
        <v>9.5</v>
      </c>
      <c r="J1916">
        <v>0</v>
      </c>
      <c r="K1916" t="s">
        <v>21</v>
      </c>
      <c r="L1916" t="s">
        <v>21</v>
      </c>
      <c r="M1916" s="2">
        <v>95953.205000000002</v>
      </c>
      <c r="N1916" s="4">
        <v>42.33862791</v>
      </c>
      <c r="O1916" s="5">
        <f>EnergyDemand__2_18[[#This Row],[Demand]]*EnergyDemand__2_18[[#This Row],[RRP AUD$]]</f>
        <v>4062527.0432669516</v>
      </c>
      <c r="P1916" s="57" t="e">
        <f>IF(EnergyDemand__2_18[[#This Row],[School Day]]="Y",EnergyDemand__2_18[[#This Row],[Demand]],NA())</f>
        <v>#N/A</v>
      </c>
      <c r="Q1916" s="57">
        <f>IF(EnergyDemand__2_18[[#This Row],[School Day]]="N",EnergyDemand__2_18[[#This Row],[Demand]],NA())</f>
        <v>95953.205000000002</v>
      </c>
      <c r="R1916" s="57" t="e">
        <f>IF(EnergyDemand__2_18[[#This Row],[Holiday]]="Y",EnergyDemand__2_18[[#This Row],[Demand]],NA())</f>
        <v>#N/A</v>
      </c>
      <c r="S191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17" spans="1:19" x14ac:dyDescent="0.3">
      <c r="A1917" s="3">
        <v>43920</v>
      </c>
      <c r="B1917" s="3" t="str">
        <f t="shared" si="29"/>
        <v>Q1-2020</v>
      </c>
      <c r="C1917" t="s">
        <v>11</v>
      </c>
      <c r="D1917">
        <v>14</v>
      </c>
      <c r="E1917" t="s">
        <v>7</v>
      </c>
      <c r="F1917">
        <v>2020</v>
      </c>
      <c r="G1917">
        <v>15.9</v>
      </c>
      <c r="H1917">
        <v>21.7</v>
      </c>
      <c r="I1917">
        <v>13.3</v>
      </c>
      <c r="J1917">
        <v>5.2</v>
      </c>
      <c r="K1917" t="s">
        <v>21</v>
      </c>
      <c r="L1917" t="s">
        <v>21</v>
      </c>
      <c r="M1917" s="2">
        <v>107687.51</v>
      </c>
      <c r="N1917" s="4">
        <v>57.502975429999999</v>
      </c>
      <c r="O1917" s="5">
        <f>EnergyDemand__2_18[[#This Row],[Demand]]*EnergyDemand__2_18[[#This Row],[RRP AUD$]]</f>
        <v>6192352.2416478787</v>
      </c>
      <c r="P1917" s="57" t="e">
        <f>IF(EnergyDemand__2_18[[#This Row],[School Day]]="Y",EnergyDemand__2_18[[#This Row],[Demand]],NA())</f>
        <v>#N/A</v>
      </c>
      <c r="Q1917" s="57">
        <f>IF(EnergyDemand__2_18[[#This Row],[School Day]]="N",EnergyDemand__2_18[[#This Row],[Demand]],NA())</f>
        <v>107687.51</v>
      </c>
      <c r="R1917" s="57" t="e">
        <f>IF(EnergyDemand__2_18[[#This Row],[Holiday]]="Y",EnergyDemand__2_18[[#This Row],[Demand]],NA())</f>
        <v>#N/A</v>
      </c>
      <c r="S1917" s="57">
        <f>IF(AND( EnergyDemand__2_18[[#This Row],[Holiday]]="N", EnergyDemand__2_18[[#This Row],[Day ]] &lt;&gt; "Saturday", EnergyDemand__2_18[[#This Row],[Day ]] &lt;&gt; "Sunday"),EnergyDemand__2_18[[#This Row],[Demand]],NA())</f>
        <v>107687.51</v>
      </c>
    </row>
    <row r="1918" spans="1:19" x14ac:dyDescent="0.3">
      <c r="A1918" s="3">
        <v>43921</v>
      </c>
      <c r="B1918" s="3" t="str">
        <f t="shared" si="29"/>
        <v>Q1-2020</v>
      </c>
      <c r="C1918" t="s">
        <v>11</v>
      </c>
      <c r="D1918">
        <v>14</v>
      </c>
      <c r="E1918" t="s">
        <v>8</v>
      </c>
      <c r="F1918">
        <v>2020</v>
      </c>
      <c r="G1918">
        <v>12.2</v>
      </c>
      <c r="H1918">
        <v>21.4</v>
      </c>
      <c r="I1918">
        <v>16.899999999999999</v>
      </c>
      <c r="J1918">
        <v>0</v>
      </c>
      <c r="K1918" t="s">
        <v>21</v>
      </c>
      <c r="L1918" t="s">
        <v>21</v>
      </c>
      <c r="M1918" s="2">
        <v>109043.86500000001</v>
      </c>
      <c r="N1918" s="4">
        <v>57.690193069999999</v>
      </c>
      <c r="O1918" s="5">
        <f>EnergyDemand__2_18[[#This Row],[Demand]]*EnergyDemand__2_18[[#This Row],[RRP AUD$]]</f>
        <v>6290761.6249490157</v>
      </c>
      <c r="P1918" s="57" t="e">
        <f>IF(EnergyDemand__2_18[[#This Row],[School Day]]="Y",EnergyDemand__2_18[[#This Row],[Demand]],NA())</f>
        <v>#N/A</v>
      </c>
      <c r="Q1918" s="57">
        <f>IF(EnergyDemand__2_18[[#This Row],[School Day]]="N",EnergyDemand__2_18[[#This Row],[Demand]],NA())</f>
        <v>109043.86500000001</v>
      </c>
      <c r="R1918" s="57" t="e">
        <f>IF(EnergyDemand__2_18[[#This Row],[Holiday]]="Y",EnergyDemand__2_18[[#This Row],[Demand]],NA())</f>
        <v>#N/A</v>
      </c>
      <c r="S1918" s="57">
        <f>IF(AND( EnergyDemand__2_18[[#This Row],[Holiday]]="N", EnergyDemand__2_18[[#This Row],[Day ]] &lt;&gt; "Saturday", EnergyDemand__2_18[[#This Row],[Day ]] &lt;&gt; "Sunday"),EnergyDemand__2_18[[#This Row],[Demand]],NA())</f>
        <v>109043.86500000001</v>
      </c>
    </row>
    <row r="1919" spans="1:19" x14ac:dyDescent="0.3">
      <c r="A1919" s="3">
        <v>43922</v>
      </c>
      <c r="B1919" s="3" t="str">
        <f t="shared" si="29"/>
        <v>Q2-2020</v>
      </c>
      <c r="C1919" t="s">
        <v>12</v>
      </c>
      <c r="D1919">
        <v>14</v>
      </c>
      <c r="E1919" t="s">
        <v>9</v>
      </c>
      <c r="F1919">
        <v>2020</v>
      </c>
      <c r="G1919">
        <v>11</v>
      </c>
      <c r="H1919">
        <v>23.1</v>
      </c>
      <c r="I1919">
        <v>15.2</v>
      </c>
      <c r="J1919">
        <v>0</v>
      </c>
      <c r="K1919" t="s">
        <v>21</v>
      </c>
      <c r="L1919" t="s">
        <v>21</v>
      </c>
      <c r="M1919" s="2">
        <v>110991.625</v>
      </c>
      <c r="N1919" s="4">
        <v>62.967514510000001</v>
      </c>
      <c r="O1919" s="5">
        <f>EnergyDemand__2_18[[#This Row],[Demand]]*EnergyDemand__2_18[[#This Row],[RRP AUD$]]</f>
        <v>6988866.7576759793</v>
      </c>
      <c r="P1919" s="57" t="e">
        <f>IF(EnergyDemand__2_18[[#This Row],[School Day]]="Y",EnergyDemand__2_18[[#This Row],[Demand]],NA())</f>
        <v>#N/A</v>
      </c>
      <c r="Q1919" s="57">
        <f>IF(EnergyDemand__2_18[[#This Row],[School Day]]="N",EnergyDemand__2_18[[#This Row],[Demand]],NA())</f>
        <v>110991.625</v>
      </c>
      <c r="R1919" s="57" t="e">
        <f>IF(EnergyDemand__2_18[[#This Row],[Holiday]]="Y",EnergyDemand__2_18[[#This Row],[Demand]],NA())</f>
        <v>#N/A</v>
      </c>
      <c r="S1919" s="57">
        <f>IF(AND( EnergyDemand__2_18[[#This Row],[Holiday]]="N", EnergyDemand__2_18[[#This Row],[Day ]] &lt;&gt; "Saturday", EnergyDemand__2_18[[#This Row],[Day ]] &lt;&gt; "Sunday"),EnergyDemand__2_18[[#This Row],[Demand]],NA())</f>
        <v>110991.625</v>
      </c>
    </row>
    <row r="1920" spans="1:19" x14ac:dyDescent="0.3">
      <c r="A1920" s="3">
        <v>43923</v>
      </c>
      <c r="B1920" s="3" t="str">
        <f t="shared" si="29"/>
        <v>Q2-2020</v>
      </c>
      <c r="C1920" t="s">
        <v>12</v>
      </c>
      <c r="D1920">
        <v>14</v>
      </c>
      <c r="E1920" t="s">
        <v>3</v>
      </c>
      <c r="F1920">
        <v>2020</v>
      </c>
      <c r="G1920">
        <v>12.4</v>
      </c>
      <c r="H1920">
        <v>20.7</v>
      </c>
      <c r="I1920">
        <v>4.2</v>
      </c>
      <c r="J1920">
        <v>23</v>
      </c>
      <c r="K1920" t="s">
        <v>21</v>
      </c>
      <c r="L1920" t="s">
        <v>21</v>
      </c>
      <c r="M1920" s="2">
        <v>116302.66499999999</v>
      </c>
      <c r="N1920" s="4">
        <v>61.537019960000002</v>
      </c>
      <c r="O1920" s="5">
        <f>EnergyDemand__2_18[[#This Row],[Demand]]*EnergyDemand__2_18[[#This Row],[RRP AUD$]]</f>
        <v>7156919.4175061928</v>
      </c>
      <c r="P1920" s="57" t="e">
        <f>IF(EnergyDemand__2_18[[#This Row],[School Day]]="Y",EnergyDemand__2_18[[#This Row],[Demand]],NA())</f>
        <v>#N/A</v>
      </c>
      <c r="Q1920" s="57">
        <f>IF(EnergyDemand__2_18[[#This Row],[School Day]]="N",EnergyDemand__2_18[[#This Row],[Demand]],NA())</f>
        <v>116302.66499999999</v>
      </c>
      <c r="R1920" s="57" t="e">
        <f>IF(EnergyDemand__2_18[[#This Row],[Holiday]]="Y",EnergyDemand__2_18[[#This Row],[Demand]],NA())</f>
        <v>#N/A</v>
      </c>
      <c r="S1920" s="57">
        <f>IF(AND( EnergyDemand__2_18[[#This Row],[Holiday]]="N", EnergyDemand__2_18[[#This Row],[Day ]] &lt;&gt; "Saturday", EnergyDemand__2_18[[#This Row],[Day ]] &lt;&gt; "Sunday"),EnergyDemand__2_18[[#This Row],[Demand]],NA())</f>
        <v>116302.66499999999</v>
      </c>
    </row>
    <row r="1921" spans="1:19" x14ac:dyDescent="0.3">
      <c r="A1921" s="3">
        <v>43924</v>
      </c>
      <c r="B1921" s="3" t="str">
        <f t="shared" si="29"/>
        <v>Q2-2020</v>
      </c>
      <c r="C1921" t="s">
        <v>12</v>
      </c>
      <c r="D1921">
        <v>14</v>
      </c>
      <c r="E1921" t="s">
        <v>4</v>
      </c>
      <c r="F1921">
        <v>2020</v>
      </c>
      <c r="G1921">
        <v>13.7</v>
      </c>
      <c r="H1921">
        <v>23.2</v>
      </c>
      <c r="I1921">
        <v>12</v>
      </c>
      <c r="J1921">
        <v>15.8</v>
      </c>
      <c r="K1921" t="s">
        <v>21</v>
      </c>
      <c r="L1921" t="s">
        <v>21</v>
      </c>
      <c r="M1921" s="2">
        <v>104294.57</v>
      </c>
      <c r="N1921" s="4">
        <v>48.636778120000002</v>
      </c>
      <c r="O1921" s="5">
        <f>EnergyDemand__2_18[[#This Row],[Demand]]*EnergyDemand__2_18[[#This Row],[RRP AUD$]]</f>
        <v>5072551.8602108089</v>
      </c>
      <c r="P1921" s="57" t="e">
        <f>IF(EnergyDemand__2_18[[#This Row],[School Day]]="Y",EnergyDemand__2_18[[#This Row],[Demand]],NA())</f>
        <v>#N/A</v>
      </c>
      <c r="Q1921" s="57">
        <f>IF(EnergyDemand__2_18[[#This Row],[School Day]]="N",EnergyDemand__2_18[[#This Row],[Demand]],NA())</f>
        <v>104294.57</v>
      </c>
      <c r="R1921" s="57" t="e">
        <f>IF(EnergyDemand__2_18[[#This Row],[Holiday]]="Y",EnergyDemand__2_18[[#This Row],[Demand]],NA())</f>
        <v>#N/A</v>
      </c>
      <c r="S1921" s="57">
        <f>IF(AND( EnergyDemand__2_18[[#This Row],[Holiday]]="N", EnergyDemand__2_18[[#This Row],[Day ]] &lt;&gt; "Saturday", EnergyDemand__2_18[[#This Row],[Day ]] &lt;&gt; "Sunday"),EnergyDemand__2_18[[#This Row],[Demand]],NA())</f>
        <v>104294.57</v>
      </c>
    </row>
    <row r="1922" spans="1:19" x14ac:dyDescent="0.3">
      <c r="A1922" s="3">
        <v>43925</v>
      </c>
      <c r="B1922" s="3" t="str">
        <f t="shared" ref="B1922:B1985" si="30">"Q" &amp;INT((MONTH(A1922)+2)/3) &amp; "-" &amp; YEAR(A1922)</f>
        <v>Q2-2020</v>
      </c>
      <c r="C1922" t="s">
        <v>12</v>
      </c>
      <c r="D1922">
        <v>14</v>
      </c>
      <c r="E1922" t="s">
        <v>5</v>
      </c>
      <c r="F1922">
        <v>2020</v>
      </c>
      <c r="G1922">
        <v>12.8</v>
      </c>
      <c r="H1922">
        <v>16.600000000000001</v>
      </c>
      <c r="I1922">
        <v>6.1</v>
      </c>
      <c r="J1922">
        <v>35.200000000000003</v>
      </c>
      <c r="K1922" t="s">
        <v>21</v>
      </c>
      <c r="L1922" t="s">
        <v>21</v>
      </c>
      <c r="M1922" s="2">
        <v>101854.155</v>
      </c>
      <c r="N1922" s="4">
        <v>38.375968759999999</v>
      </c>
      <c r="O1922" s="5">
        <f>EnergyDemand__2_18[[#This Row],[Demand]]*EnergyDemand__2_18[[#This Row],[RRP AUD$]]</f>
        <v>3908751.8703561975</v>
      </c>
      <c r="P1922" s="57" t="e">
        <f>IF(EnergyDemand__2_18[[#This Row],[School Day]]="Y",EnergyDemand__2_18[[#This Row],[Demand]],NA())</f>
        <v>#N/A</v>
      </c>
      <c r="Q1922" s="57">
        <f>IF(EnergyDemand__2_18[[#This Row],[School Day]]="N",EnergyDemand__2_18[[#This Row],[Demand]],NA())</f>
        <v>101854.155</v>
      </c>
      <c r="R1922" s="57" t="e">
        <f>IF(EnergyDemand__2_18[[#This Row],[Holiday]]="Y",EnergyDemand__2_18[[#This Row],[Demand]],NA())</f>
        <v>#N/A</v>
      </c>
      <c r="S192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23" spans="1:19" x14ac:dyDescent="0.3">
      <c r="A1923" s="3">
        <v>43926</v>
      </c>
      <c r="B1923" s="3" t="str">
        <f t="shared" si="30"/>
        <v>Q2-2020</v>
      </c>
      <c r="C1923" t="s">
        <v>12</v>
      </c>
      <c r="D1923">
        <v>14</v>
      </c>
      <c r="E1923" t="s">
        <v>6</v>
      </c>
      <c r="F1923">
        <v>2020</v>
      </c>
      <c r="G1923">
        <v>9.5</v>
      </c>
      <c r="H1923">
        <v>16.899999999999999</v>
      </c>
      <c r="I1923">
        <v>4.5</v>
      </c>
      <c r="J1923">
        <v>4.4000000000000004</v>
      </c>
      <c r="K1923" t="s">
        <v>21</v>
      </c>
      <c r="L1923" t="s">
        <v>21</v>
      </c>
      <c r="M1923" s="2">
        <v>105098.02499999999</v>
      </c>
      <c r="N1923" s="4">
        <v>23.78090796</v>
      </c>
      <c r="O1923" s="5">
        <f>EnergyDemand__2_18[[#This Row],[Demand]]*EnergyDemand__2_18[[#This Row],[RRP AUD$]]</f>
        <v>2499326.4593027788</v>
      </c>
      <c r="P1923" s="57" t="e">
        <f>IF(EnergyDemand__2_18[[#This Row],[School Day]]="Y",EnergyDemand__2_18[[#This Row],[Demand]],NA())</f>
        <v>#N/A</v>
      </c>
      <c r="Q1923" s="57">
        <f>IF(EnergyDemand__2_18[[#This Row],[School Day]]="N",EnergyDemand__2_18[[#This Row],[Demand]],NA())</f>
        <v>105098.02499999999</v>
      </c>
      <c r="R1923" s="57" t="e">
        <f>IF(EnergyDemand__2_18[[#This Row],[Holiday]]="Y",EnergyDemand__2_18[[#This Row],[Demand]],NA())</f>
        <v>#N/A</v>
      </c>
      <c r="S192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24" spans="1:19" x14ac:dyDescent="0.3">
      <c r="A1924" s="3">
        <v>43927</v>
      </c>
      <c r="B1924" s="3" t="str">
        <f t="shared" si="30"/>
        <v>Q2-2020</v>
      </c>
      <c r="C1924" t="s">
        <v>12</v>
      </c>
      <c r="D1924">
        <v>15</v>
      </c>
      <c r="E1924" t="s">
        <v>7</v>
      </c>
      <c r="F1924">
        <v>2020</v>
      </c>
      <c r="G1924">
        <v>10.7</v>
      </c>
      <c r="H1924">
        <v>16.5</v>
      </c>
      <c r="I1924">
        <v>11.5</v>
      </c>
      <c r="J1924">
        <v>6.2</v>
      </c>
      <c r="K1924" t="s">
        <v>21</v>
      </c>
      <c r="L1924" t="s">
        <v>21</v>
      </c>
      <c r="M1924" s="2">
        <v>118074.565</v>
      </c>
      <c r="N1924" s="4">
        <v>64.755851129999996</v>
      </c>
      <c r="O1924" s="5">
        <f>EnergyDemand__2_18[[#This Row],[Demand]]*EnergyDemand__2_18[[#This Row],[RRP AUD$]]</f>
        <v>7646018.9533795081</v>
      </c>
      <c r="P1924" s="57" t="e">
        <f>IF(EnergyDemand__2_18[[#This Row],[School Day]]="Y",EnergyDemand__2_18[[#This Row],[Demand]],NA())</f>
        <v>#N/A</v>
      </c>
      <c r="Q1924" s="57">
        <f>IF(EnergyDemand__2_18[[#This Row],[School Day]]="N",EnergyDemand__2_18[[#This Row],[Demand]],NA())</f>
        <v>118074.565</v>
      </c>
      <c r="R1924" s="57" t="e">
        <f>IF(EnergyDemand__2_18[[#This Row],[Holiday]]="Y",EnergyDemand__2_18[[#This Row],[Demand]],NA())</f>
        <v>#N/A</v>
      </c>
      <c r="S1924" s="57">
        <f>IF(AND( EnergyDemand__2_18[[#This Row],[Holiday]]="N", EnergyDemand__2_18[[#This Row],[Day ]] &lt;&gt; "Saturday", EnergyDemand__2_18[[#This Row],[Day ]] &lt;&gt; "Sunday"),EnergyDemand__2_18[[#This Row],[Demand]],NA())</f>
        <v>118074.565</v>
      </c>
    </row>
    <row r="1925" spans="1:19" x14ac:dyDescent="0.3">
      <c r="A1925" s="3">
        <v>43928</v>
      </c>
      <c r="B1925" s="3" t="str">
        <f t="shared" si="30"/>
        <v>Q2-2020</v>
      </c>
      <c r="C1925" t="s">
        <v>12</v>
      </c>
      <c r="D1925">
        <v>15</v>
      </c>
      <c r="E1925" t="s">
        <v>8</v>
      </c>
      <c r="F1925">
        <v>2020</v>
      </c>
      <c r="G1925">
        <v>11.9</v>
      </c>
      <c r="H1925">
        <v>16.399999999999999</v>
      </c>
      <c r="I1925">
        <v>9.5</v>
      </c>
      <c r="J1925">
        <v>1.4</v>
      </c>
      <c r="K1925" t="s">
        <v>21</v>
      </c>
      <c r="L1925" t="s">
        <v>21</v>
      </c>
      <c r="M1925" s="2">
        <v>118404.455</v>
      </c>
      <c r="N1925" s="4">
        <v>55.234382369999999</v>
      </c>
      <c r="O1925" s="5">
        <f>EnergyDemand__2_18[[#This Row],[Demand]]*EnergyDemand__2_18[[#This Row],[RRP AUD$]]</f>
        <v>6539996.9417814584</v>
      </c>
      <c r="P1925" s="57" t="e">
        <f>IF(EnergyDemand__2_18[[#This Row],[School Day]]="Y",EnergyDemand__2_18[[#This Row],[Demand]],NA())</f>
        <v>#N/A</v>
      </c>
      <c r="Q1925" s="57">
        <f>IF(EnergyDemand__2_18[[#This Row],[School Day]]="N",EnergyDemand__2_18[[#This Row],[Demand]],NA())</f>
        <v>118404.455</v>
      </c>
      <c r="R1925" s="57" t="e">
        <f>IF(EnergyDemand__2_18[[#This Row],[Holiday]]="Y",EnergyDemand__2_18[[#This Row],[Demand]],NA())</f>
        <v>#N/A</v>
      </c>
      <c r="S1925" s="57">
        <f>IF(AND( EnergyDemand__2_18[[#This Row],[Holiday]]="N", EnergyDemand__2_18[[#This Row],[Day ]] &lt;&gt; "Saturday", EnergyDemand__2_18[[#This Row],[Day ]] &lt;&gt; "Sunday"),EnergyDemand__2_18[[#This Row],[Demand]],NA())</f>
        <v>118404.455</v>
      </c>
    </row>
    <row r="1926" spans="1:19" x14ac:dyDescent="0.3">
      <c r="A1926" s="3">
        <v>43929</v>
      </c>
      <c r="B1926" s="3" t="str">
        <f t="shared" si="30"/>
        <v>Q2-2020</v>
      </c>
      <c r="C1926" t="s">
        <v>12</v>
      </c>
      <c r="D1926">
        <v>15</v>
      </c>
      <c r="E1926" t="s">
        <v>9</v>
      </c>
      <c r="F1926">
        <v>2020</v>
      </c>
      <c r="G1926">
        <v>11.7</v>
      </c>
      <c r="H1926">
        <v>18.600000000000001</v>
      </c>
      <c r="I1926">
        <v>10.7</v>
      </c>
      <c r="J1926">
        <v>1.2</v>
      </c>
      <c r="K1926" t="s">
        <v>21</v>
      </c>
      <c r="L1926" t="s">
        <v>21</v>
      </c>
      <c r="M1926" s="2">
        <v>108404.01</v>
      </c>
      <c r="N1926" s="4">
        <v>44.729397409999997</v>
      </c>
      <c r="O1926" s="5">
        <f>EnergyDemand__2_18[[#This Row],[Demand]]*EnergyDemand__2_18[[#This Row],[RRP AUD$]]</f>
        <v>4848846.0441276133</v>
      </c>
      <c r="P1926" s="57" t="e">
        <f>IF(EnergyDemand__2_18[[#This Row],[School Day]]="Y",EnergyDemand__2_18[[#This Row],[Demand]],NA())</f>
        <v>#N/A</v>
      </c>
      <c r="Q1926" s="57">
        <f>IF(EnergyDemand__2_18[[#This Row],[School Day]]="N",EnergyDemand__2_18[[#This Row],[Demand]],NA())</f>
        <v>108404.01</v>
      </c>
      <c r="R1926" s="57" t="e">
        <f>IF(EnergyDemand__2_18[[#This Row],[Holiday]]="Y",EnergyDemand__2_18[[#This Row],[Demand]],NA())</f>
        <v>#N/A</v>
      </c>
      <c r="S1926" s="57">
        <f>IF(AND( EnergyDemand__2_18[[#This Row],[Holiday]]="N", EnergyDemand__2_18[[#This Row],[Day ]] &lt;&gt; "Saturday", EnergyDemand__2_18[[#This Row],[Day ]] &lt;&gt; "Sunday"),EnergyDemand__2_18[[#This Row],[Demand]],NA())</f>
        <v>108404.01</v>
      </c>
    </row>
    <row r="1927" spans="1:19" x14ac:dyDescent="0.3">
      <c r="A1927" s="3">
        <v>43930</v>
      </c>
      <c r="B1927" s="3" t="str">
        <f t="shared" si="30"/>
        <v>Q2-2020</v>
      </c>
      <c r="C1927" t="s">
        <v>12</v>
      </c>
      <c r="D1927">
        <v>15</v>
      </c>
      <c r="E1927" t="s">
        <v>3</v>
      </c>
      <c r="F1927">
        <v>2020</v>
      </c>
      <c r="G1927">
        <v>8.9</v>
      </c>
      <c r="H1927">
        <v>21.2</v>
      </c>
      <c r="I1927">
        <v>15.8</v>
      </c>
      <c r="J1927">
        <v>0</v>
      </c>
      <c r="K1927" t="s">
        <v>21</v>
      </c>
      <c r="L1927" t="s">
        <v>21</v>
      </c>
      <c r="M1927" s="2">
        <v>108587.52</v>
      </c>
      <c r="N1927" s="4">
        <v>43.738044760000001</v>
      </c>
      <c r="O1927" s="5">
        <f>EnergyDemand__2_18[[#This Row],[Demand]]*EnergyDemand__2_18[[#This Row],[RRP AUD$]]</f>
        <v>4749405.8101373957</v>
      </c>
      <c r="P1927" s="57" t="e">
        <f>IF(EnergyDemand__2_18[[#This Row],[School Day]]="Y",EnergyDemand__2_18[[#This Row],[Demand]],NA())</f>
        <v>#N/A</v>
      </c>
      <c r="Q1927" s="57">
        <f>IF(EnergyDemand__2_18[[#This Row],[School Day]]="N",EnergyDemand__2_18[[#This Row],[Demand]],NA())</f>
        <v>108587.52</v>
      </c>
      <c r="R1927" s="57" t="e">
        <f>IF(EnergyDemand__2_18[[#This Row],[Holiday]]="Y",EnergyDemand__2_18[[#This Row],[Demand]],NA())</f>
        <v>#N/A</v>
      </c>
      <c r="S1927" s="57">
        <f>IF(AND( EnergyDemand__2_18[[#This Row],[Holiday]]="N", EnergyDemand__2_18[[#This Row],[Day ]] &lt;&gt; "Saturday", EnergyDemand__2_18[[#This Row],[Day ]] &lt;&gt; "Sunday"),EnergyDemand__2_18[[#This Row],[Demand]],NA())</f>
        <v>108587.52</v>
      </c>
    </row>
    <row r="1928" spans="1:19" x14ac:dyDescent="0.3">
      <c r="A1928" s="3">
        <v>43931</v>
      </c>
      <c r="B1928" s="3" t="str">
        <f t="shared" si="30"/>
        <v>Q2-2020</v>
      </c>
      <c r="C1928" t="s">
        <v>12</v>
      </c>
      <c r="D1928">
        <v>15</v>
      </c>
      <c r="E1928" t="s">
        <v>4</v>
      </c>
      <c r="F1928">
        <v>2020</v>
      </c>
      <c r="G1928">
        <v>12.7</v>
      </c>
      <c r="H1928">
        <v>22</v>
      </c>
      <c r="I1928">
        <v>9.5</v>
      </c>
      <c r="J1928">
        <v>0.2</v>
      </c>
      <c r="K1928" t="s">
        <v>21</v>
      </c>
      <c r="L1928" t="s">
        <v>22</v>
      </c>
      <c r="M1928" s="2">
        <v>94831.23</v>
      </c>
      <c r="N1928" s="4">
        <v>38.435506619999998</v>
      </c>
      <c r="O1928" s="5">
        <f>EnergyDemand__2_18[[#This Row],[Demand]]*EnergyDemand__2_18[[#This Row],[RRP AUD$]]</f>
        <v>3644886.3684477424</v>
      </c>
      <c r="P1928" s="57" t="e">
        <f>IF(EnergyDemand__2_18[[#This Row],[School Day]]="Y",EnergyDemand__2_18[[#This Row],[Demand]],NA())</f>
        <v>#N/A</v>
      </c>
      <c r="Q1928" s="57">
        <f>IF(EnergyDemand__2_18[[#This Row],[School Day]]="N",EnergyDemand__2_18[[#This Row],[Demand]],NA())</f>
        <v>94831.23</v>
      </c>
      <c r="R1928" s="57">
        <f>IF(EnergyDemand__2_18[[#This Row],[Holiday]]="Y",EnergyDemand__2_18[[#This Row],[Demand]],NA())</f>
        <v>94831.23</v>
      </c>
      <c r="S19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29" spans="1:19" x14ac:dyDescent="0.3">
      <c r="A1929" s="3">
        <v>43932</v>
      </c>
      <c r="B1929" s="3" t="str">
        <f t="shared" si="30"/>
        <v>Q2-2020</v>
      </c>
      <c r="C1929" t="s">
        <v>12</v>
      </c>
      <c r="D1929">
        <v>15</v>
      </c>
      <c r="E1929" t="s">
        <v>5</v>
      </c>
      <c r="F1929">
        <v>2020</v>
      </c>
      <c r="G1929">
        <v>13</v>
      </c>
      <c r="H1929">
        <v>15.7</v>
      </c>
      <c r="I1929">
        <v>11.3</v>
      </c>
      <c r="J1929">
        <v>2.4</v>
      </c>
      <c r="K1929" t="s">
        <v>21</v>
      </c>
      <c r="L1929" t="s">
        <v>22</v>
      </c>
      <c r="M1929" s="2">
        <v>92097.07</v>
      </c>
      <c r="N1929" s="4">
        <v>19.934105580000001</v>
      </c>
      <c r="O1929" s="5">
        <f>EnergyDemand__2_18[[#This Row],[Demand]]*EnergyDemand__2_18[[#This Row],[RRP AUD$]]</f>
        <v>1835872.7169886508</v>
      </c>
      <c r="P1929" s="57" t="e">
        <f>IF(EnergyDemand__2_18[[#This Row],[School Day]]="Y",EnergyDemand__2_18[[#This Row],[Demand]],NA())</f>
        <v>#N/A</v>
      </c>
      <c r="Q1929" s="57">
        <f>IF(EnergyDemand__2_18[[#This Row],[School Day]]="N",EnergyDemand__2_18[[#This Row],[Demand]],NA())</f>
        <v>92097.07</v>
      </c>
      <c r="R1929" s="57">
        <f>IF(EnergyDemand__2_18[[#This Row],[Holiday]]="Y",EnergyDemand__2_18[[#This Row],[Demand]],NA())</f>
        <v>92097.07</v>
      </c>
      <c r="S192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30" spans="1:19" x14ac:dyDescent="0.3">
      <c r="A1930" s="3">
        <v>43933</v>
      </c>
      <c r="B1930" s="3" t="str">
        <f t="shared" si="30"/>
        <v>Q2-2020</v>
      </c>
      <c r="C1930" t="s">
        <v>12</v>
      </c>
      <c r="D1930">
        <v>15</v>
      </c>
      <c r="E1930" t="s">
        <v>6</v>
      </c>
      <c r="F1930">
        <v>2020</v>
      </c>
      <c r="G1930">
        <v>11</v>
      </c>
      <c r="H1930">
        <v>15.3</v>
      </c>
      <c r="I1930">
        <v>7.7</v>
      </c>
      <c r="J1930">
        <v>2.4</v>
      </c>
      <c r="K1930" t="s">
        <v>21</v>
      </c>
      <c r="L1930" t="s">
        <v>22</v>
      </c>
      <c r="M1930" s="2">
        <v>101760.09</v>
      </c>
      <c r="N1930" s="4">
        <v>45.982052150000001</v>
      </c>
      <c r="O1930" s="5">
        <f>EnergyDemand__2_18[[#This Row],[Demand]]*EnergyDemand__2_18[[#This Row],[RRP AUD$]]</f>
        <v>4679137.7651686938</v>
      </c>
      <c r="P1930" s="57" t="e">
        <f>IF(EnergyDemand__2_18[[#This Row],[School Day]]="Y",EnergyDemand__2_18[[#This Row],[Demand]],NA())</f>
        <v>#N/A</v>
      </c>
      <c r="Q1930" s="57">
        <f>IF(EnergyDemand__2_18[[#This Row],[School Day]]="N",EnergyDemand__2_18[[#This Row],[Demand]],NA())</f>
        <v>101760.09</v>
      </c>
      <c r="R1930" s="57">
        <f>IF(EnergyDemand__2_18[[#This Row],[Holiday]]="Y",EnergyDemand__2_18[[#This Row],[Demand]],NA())</f>
        <v>101760.09</v>
      </c>
      <c r="S193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31" spans="1:19" x14ac:dyDescent="0.3">
      <c r="A1931" s="3">
        <v>43934</v>
      </c>
      <c r="B1931" s="3" t="str">
        <f t="shared" si="30"/>
        <v>Q2-2020</v>
      </c>
      <c r="C1931" t="s">
        <v>12</v>
      </c>
      <c r="D1931">
        <v>16</v>
      </c>
      <c r="E1931" t="s">
        <v>7</v>
      </c>
      <c r="F1931">
        <v>2020</v>
      </c>
      <c r="G1931">
        <v>12.2</v>
      </c>
      <c r="H1931">
        <v>18.3</v>
      </c>
      <c r="I1931">
        <v>14.3</v>
      </c>
      <c r="J1931">
        <v>0</v>
      </c>
      <c r="K1931" t="s">
        <v>21</v>
      </c>
      <c r="L1931" t="s">
        <v>22</v>
      </c>
      <c r="M1931" s="2">
        <v>100025.9</v>
      </c>
      <c r="N1931" s="4">
        <v>56.657417019999997</v>
      </c>
      <c r="O1931" s="5">
        <f>EnergyDemand__2_18[[#This Row],[Demand]]*EnergyDemand__2_18[[#This Row],[RRP AUD$]]</f>
        <v>5667209.1291008173</v>
      </c>
      <c r="P1931" s="57" t="e">
        <f>IF(EnergyDemand__2_18[[#This Row],[School Day]]="Y",EnergyDemand__2_18[[#This Row],[Demand]],NA())</f>
        <v>#N/A</v>
      </c>
      <c r="Q1931" s="57">
        <f>IF(EnergyDemand__2_18[[#This Row],[School Day]]="N",EnergyDemand__2_18[[#This Row],[Demand]],NA())</f>
        <v>100025.9</v>
      </c>
      <c r="R1931" s="57">
        <f>IF(EnergyDemand__2_18[[#This Row],[Holiday]]="Y",EnergyDemand__2_18[[#This Row],[Demand]],NA())</f>
        <v>100025.9</v>
      </c>
      <c r="S193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32" spans="1:19" x14ac:dyDescent="0.3">
      <c r="A1932" s="3">
        <v>43935</v>
      </c>
      <c r="B1932" s="3" t="str">
        <f t="shared" si="30"/>
        <v>Q2-2020</v>
      </c>
      <c r="C1932" t="s">
        <v>12</v>
      </c>
      <c r="D1932">
        <v>16</v>
      </c>
      <c r="E1932" t="s">
        <v>8</v>
      </c>
      <c r="F1932">
        <v>2020</v>
      </c>
      <c r="G1932">
        <v>12.1</v>
      </c>
      <c r="H1932">
        <v>23.4</v>
      </c>
      <c r="I1932">
        <v>11.1</v>
      </c>
      <c r="J1932">
        <v>0.6</v>
      </c>
      <c r="K1932" t="s">
        <v>21</v>
      </c>
      <c r="L1932" t="s">
        <v>21</v>
      </c>
      <c r="M1932" s="2">
        <v>107849.83</v>
      </c>
      <c r="N1932" s="4">
        <v>40.838553589999997</v>
      </c>
      <c r="O1932" s="5">
        <f>EnergyDemand__2_18[[#This Row],[Demand]]*EnergyDemand__2_18[[#This Row],[RRP AUD$]]</f>
        <v>4404431.062127389</v>
      </c>
      <c r="P1932" s="57" t="e">
        <f>IF(EnergyDemand__2_18[[#This Row],[School Day]]="Y",EnergyDemand__2_18[[#This Row],[Demand]],NA())</f>
        <v>#N/A</v>
      </c>
      <c r="Q1932" s="57">
        <f>IF(EnergyDemand__2_18[[#This Row],[School Day]]="N",EnergyDemand__2_18[[#This Row],[Demand]],NA())</f>
        <v>107849.83</v>
      </c>
      <c r="R1932" s="57" t="e">
        <f>IF(EnergyDemand__2_18[[#This Row],[Holiday]]="Y",EnergyDemand__2_18[[#This Row],[Demand]],NA())</f>
        <v>#N/A</v>
      </c>
      <c r="S1932" s="57">
        <f>IF(AND( EnergyDemand__2_18[[#This Row],[Holiday]]="N", EnergyDemand__2_18[[#This Row],[Day ]] &lt;&gt; "Saturday", EnergyDemand__2_18[[#This Row],[Day ]] &lt;&gt; "Sunday"),EnergyDemand__2_18[[#This Row],[Demand]],NA())</f>
        <v>107849.83</v>
      </c>
    </row>
    <row r="1933" spans="1:19" x14ac:dyDescent="0.3">
      <c r="A1933" s="3">
        <v>43936</v>
      </c>
      <c r="B1933" s="3" t="str">
        <f t="shared" si="30"/>
        <v>Q2-2020</v>
      </c>
      <c r="C1933" t="s">
        <v>12</v>
      </c>
      <c r="D1933">
        <v>16</v>
      </c>
      <c r="E1933" t="s">
        <v>9</v>
      </c>
      <c r="F1933">
        <v>2020</v>
      </c>
      <c r="G1933">
        <v>15.6</v>
      </c>
      <c r="H1933">
        <v>23.5</v>
      </c>
      <c r="I1933">
        <v>11.8</v>
      </c>
      <c r="J1933">
        <v>0</v>
      </c>
      <c r="K1933" t="s">
        <v>21</v>
      </c>
      <c r="L1933" t="s">
        <v>21</v>
      </c>
      <c r="M1933" s="2">
        <v>104547.34</v>
      </c>
      <c r="N1933" s="4">
        <v>27.705995810000001</v>
      </c>
      <c r="O1933" s="5">
        <f>EnergyDemand__2_18[[#This Row],[Demand]]*EnergyDemand__2_18[[#This Row],[RRP AUD$]]</f>
        <v>2896588.1639866456</v>
      </c>
      <c r="P1933" s="57" t="e">
        <f>IF(EnergyDemand__2_18[[#This Row],[School Day]]="Y",EnergyDemand__2_18[[#This Row],[Demand]],NA())</f>
        <v>#N/A</v>
      </c>
      <c r="Q1933" s="57">
        <f>IF(EnergyDemand__2_18[[#This Row],[School Day]]="N",EnergyDemand__2_18[[#This Row],[Demand]],NA())</f>
        <v>104547.34</v>
      </c>
      <c r="R1933" s="57" t="e">
        <f>IF(EnergyDemand__2_18[[#This Row],[Holiday]]="Y",EnergyDemand__2_18[[#This Row],[Demand]],NA())</f>
        <v>#N/A</v>
      </c>
      <c r="S1933" s="57">
        <f>IF(AND( EnergyDemand__2_18[[#This Row],[Holiday]]="N", EnergyDemand__2_18[[#This Row],[Day ]] &lt;&gt; "Saturday", EnergyDemand__2_18[[#This Row],[Day ]] &lt;&gt; "Sunday"),EnergyDemand__2_18[[#This Row],[Demand]],NA())</f>
        <v>104547.34</v>
      </c>
    </row>
    <row r="1934" spans="1:19" x14ac:dyDescent="0.3">
      <c r="A1934" s="3">
        <v>43937</v>
      </c>
      <c r="B1934" s="3" t="str">
        <f t="shared" si="30"/>
        <v>Q2-2020</v>
      </c>
      <c r="C1934" t="s">
        <v>12</v>
      </c>
      <c r="D1934">
        <v>16</v>
      </c>
      <c r="E1934" t="s">
        <v>3</v>
      </c>
      <c r="F1934">
        <v>2020</v>
      </c>
      <c r="G1934">
        <v>15.4</v>
      </c>
      <c r="H1934">
        <v>21.5</v>
      </c>
      <c r="I1934">
        <v>11.3</v>
      </c>
      <c r="J1934">
        <v>0.2</v>
      </c>
      <c r="K1934" t="s">
        <v>21</v>
      </c>
      <c r="L1934" t="s">
        <v>21</v>
      </c>
      <c r="M1934" s="2">
        <v>106527.94500000001</v>
      </c>
      <c r="N1934" s="4">
        <v>29.80144816</v>
      </c>
      <c r="O1934" s="5">
        <f>EnergyDemand__2_18[[#This Row],[Demand]]*EnergyDemand__2_18[[#This Row],[RRP AUD$]]</f>
        <v>3174687.0305088311</v>
      </c>
      <c r="P1934" s="57" t="e">
        <f>IF(EnergyDemand__2_18[[#This Row],[School Day]]="Y",EnergyDemand__2_18[[#This Row],[Demand]],NA())</f>
        <v>#N/A</v>
      </c>
      <c r="Q1934" s="57">
        <f>IF(EnergyDemand__2_18[[#This Row],[School Day]]="N",EnergyDemand__2_18[[#This Row],[Demand]],NA())</f>
        <v>106527.94500000001</v>
      </c>
      <c r="R1934" s="57" t="e">
        <f>IF(EnergyDemand__2_18[[#This Row],[Holiday]]="Y",EnergyDemand__2_18[[#This Row],[Demand]],NA())</f>
        <v>#N/A</v>
      </c>
      <c r="S1934" s="57">
        <f>IF(AND( EnergyDemand__2_18[[#This Row],[Holiday]]="N", EnergyDemand__2_18[[#This Row],[Day ]] &lt;&gt; "Saturday", EnergyDemand__2_18[[#This Row],[Day ]] &lt;&gt; "Sunday"),EnergyDemand__2_18[[#This Row],[Demand]],NA())</f>
        <v>106527.94500000001</v>
      </c>
    </row>
    <row r="1935" spans="1:19" x14ac:dyDescent="0.3">
      <c r="A1935" s="3">
        <v>43938</v>
      </c>
      <c r="B1935" s="3" t="str">
        <f t="shared" si="30"/>
        <v>Q2-2020</v>
      </c>
      <c r="C1935" t="s">
        <v>12</v>
      </c>
      <c r="D1935">
        <v>16</v>
      </c>
      <c r="E1935" t="s">
        <v>4</v>
      </c>
      <c r="F1935">
        <v>2020</v>
      </c>
      <c r="G1935">
        <v>11.4</v>
      </c>
      <c r="H1935">
        <v>18.399999999999999</v>
      </c>
      <c r="I1935">
        <v>10.1</v>
      </c>
      <c r="J1935">
        <v>0</v>
      </c>
      <c r="K1935" t="s">
        <v>21</v>
      </c>
      <c r="L1935" t="s">
        <v>21</v>
      </c>
      <c r="M1935" s="2">
        <v>106943.49</v>
      </c>
      <c r="N1935" s="4">
        <v>30.782703059999999</v>
      </c>
      <c r="O1935" s="5">
        <f>EnergyDemand__2_18[[#This Row],[Demand]]*EnergyDemand__2_18[[#This Row],[RRP AUD$]]</f>
        <v>3292009.6968700793</v>
      </c>
      <c r="P1935" s="57" t="e">
        <f>IF(EnergyDemand__2_18[[#This Row],[School Day]]="Y",EnergyDemand__2_18[[#This Row],[Demand]],NA())</f>
        <v>#N/A</v>
      </c>
      <c r="Q1935" s="57">
        <f>IF(EnergyDemand__2_18[[#This Row],[School Day]]="N",EnergyDemand__2_18[[#This Row],[Demand]],NA())</f>
        <v>106943.49</v>
      </c>
      <c r="R1935" s="57" t="e">
        <f>IF(EnergyDemand__2_18[[#This Row],[Holiday]]="Y",EnergyDemand__2_18[[#This Row],[Demand]],NA())</f>
        <v>#N/A</v>
      </c>
      <c r="S1935" s="57">
        <f>IF(AND( EnergyDemand__2_18[[#This Row],[Holiday]]="N", EnergyDemand__2_18[[#This Row],[Day ]] &lt;&gt; "Saturday", EnergyDemand__2_18[[#This Row],[Day ]] &lt;&gt; "Sunday"),EnergyDemand__2_18[[#This Row],[Demand]],NA())</f>
        <v>106943.49</v>
      </c>
    </row>
    <row r="1936" spans="1:19" x14ac:dyDescent="0.3">
      <c r="A1936" s="3">
        <v>43939</v>
      </c>
      <c r="B1936" s="3" t="str">
        <f t="shared" si="30"/>
        <v>Q2-2020</v>
      </c>
      <c r="C1936" t="s">
        <v>12</v>
      </c>
      <c r="D1936">
        <v>16</v>
      </c>
      <c r="E1936" t="s">
        <v>5</v>
      </c>
      <c r="F1936">
        <v>2020</v>
      </c>
      <c r="G1936">
        <v>12.9</v>
      </c>
      <c r="H1936">
        <v>16.399999999999999</v>
      </c>
      <c r="I1936">
        <v>7.9</v>
      </c>
      <c r="J1936">
        <v>0</v>
      </c>
      <c r="K1936" t="s">
        <v>21</v>
      </c>
      <c r="L1936" t="s">
        <v>21</v>
      </c>
      <c r="M1936" s="2">
        <v>106888.545</v>
      </c>
      <c r="N1936" s="4">
        <v>42.660865000000001</v>
      </c>
      <c r="O1936" s="5">
        <f>EnergyDemand__2_18[[#This Row],[Demand]]*EnergyDemand__2_18[[#This Row],[RRP AUD$]]</f>
        <v>4559957.7882914254</v>
      </c>
      <c r="P1936" s="57" t="e">
        <f>IF(EnergyDemand__2_18[[#This Row],[School Day]]="Y",EnergyDemand__2_18[[#This Row],[Demand]],NA())</f>
        <v>#N/A</v>
      </c>
      <c r="Q1936" s="57">
        <f>IF(EnergyDemand__2_18[[#This Row],[School Day]]="N",EnergyDemand__2_18[[#This Row],[Demand]],NA())</f>
        <v>106888.545</v>
      </c>
      <c r="R1936" s="57" t="e">
        <f>IF(EnergyDemand__2_18[[#This Row],[Holiday]]="Y",EnergyDemand__2_18[[#This Row],[Demand]],NA())</f>
        <v>#N/A</v>
      </c>
      <c r="S193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37" spans="1:19" x14ac:dyDescent="0.3">
      <c r="A1937" s="3">
        <v>43940</v>
      </c>
      <c r="B1937" s="3" t="str">
        <f t="shared" si="30"/>
        <v>Q2-2020</v>
      </c>
      <c r="C1937" t="s">
        <v>12</v>
      </c>
      <c r="D1937">
        <v>16</v>
      </c>
      <c r="E1937" t="s">
        <v>6</v>
      </c>
      <c r="F1937">
        <v>2020</v>
      </c>
      <c r="G1937">
        <v>11.2</v>
      </c>
      <c r="H1937">
        <v>19.399999999999999</v>
      </c>
      <c r="I1937">
        <v>11.3</v>
      </c>
      <c r="J1937">
        <v>0</v>
      </c>
      <c r="K1937" t="s">
        <v>21</v>
      </c>
      <c r="L1937" t="s">
        <v>21</v>
      </c>
      <c r="M1937" s="2">
        <v>100737.83500000001</v>
      </c>
      <c r="N1937" s="4">
        <v>35.703490809999998</v>
      </c>
      <c r="O1937" s="5">
        <f>EnergyDemand__2_18[[#This Row],[Demand]]*EnergyDemand__2_18[[#This Row],[RRP AUD$]]</f>
        <v>3596692.3661417966</v>
      </c>
      <c r="P1937" s="57" t="e">
        <f>IF(EnergyDemand__2_18[[#This Row],[School Day]]="Y",EnergyDemand__2_18[[#This Row],[Demand]],NA())</f>
        <v>#N/A</v>
      </c>
      <c r="Q1937" s="57">
        <f>IF(EnergyDemand__2_18[[#This Row],[School Day]]="N",EnergyDemand__2_18[[#This Row],[Demand]],NA())</f>
        <v>100737.83500000001</v>
      </c>
      <c r="R1937" s="57" t="e">
        <f>IF(EnergyDemand__2_18[[#This Row],[Holiday]]="Y",EnergyDemand__2_18[[#This Row],[Demand]],NA())</f>
        <v>#N/A</v>
      </c>
      <c r="S193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38" spans="1:19" x14ac:dyDescent="0.3">
      <c r="A1938" s="3">
        <v>43941</v>
      </c>
      <c r="B1938" s="3" t="str">
        <f t="shared" si="30"/>
        <v>Q2-2020</v>
      </c>
      <c r="C1938" t="s">
        <v>12</v>
      </c>
      <c r="D1938">
        <v>17</v>
      </c>
      <c r="E1938" t="s">
        <v>7</v>
      </c>
      <c r="F1938">
        <v>2020</v>
      </c>
      <c r="G1938">
        <v>12</v>
      </c>
      <c r="H1938">
        <v>20.8</v>
      </c>
      <c r="I1938">
        <v>8.1</v>
      </c>
      <c r="J1938">
        <v>3.4</v>
      </c>
      <c r="K1938" t="s">
        <v>21</v>
      </c>
      <c r="L1938" t="s">
        <v>21</v>
      </c>
      <c r="M1938" s="2">
        <v>109168.595</v>
      </c>
      <c r="N1938" s="4">
        <v>25.61588931</v>
      </c>
      <c r="O1938" s="5">
        <f>EnergyDemand__2_18[[#This Row],[Demand]]*EnergyDemand__2_18[[#This Row],[RRP AUD$]]</f>
        <v>2796450.6456482196</v>
      </c>
      <c r="P1938" s="57" t="e">
        <f>IF(EnergyDemand__2_18[[#This Row],[School Day]]="Y",EnergyDemand__2_18[[#This Row],[Demand]],NA())</f>
        <v>#N/A</v>
      </c>
      <c r="Q1938" s="57">
        <f>IF(EnergyDemand__2_18[[#This Row],[School Day]]="N",EnergyDemand__2_18[[#This Row],[Demand]],NA())</f>
        <v>109168.595</v>
      </c>
      <c r="R1938" s="57" t="e">
        <f>IF(EnergyDemand__2_18[[#This Row],[Holiday]]="Y",EnergyDemand__2_18[[#This Row],[Demand]],NA())</f>
        <v>#N/A</v>
      </c>
      <c r="S1938" s="57">
        <f>IF(AND( EnergyDemand__2_18[[#This Row],[Holiday]]="N", EnergyDemand__2_18[[#This Row],[Day ]] &lt;&gt; "Saturday", EnergyDemand__2_18[[#This Row],[Day ]] &lt;&gt; "Sunday"),EnergyDemand__2_18[[#This Row],[Demand]],NA())</f>
        <v>109168.595</v>
      </c>
    </row>
    <row r="1939" spans="1:19" x14ac:dyDescent="0.3">
      <c r="A1939" s="3">
        <v>43942</v>
      </c>
      <c r="B1939" s="3" t="str">
        <f t="shared" si="30"/>
        <v>Q2-2020</v>
      </c>
      <c r="C1939" t="s">
        <v>12</v>
      </c>
      <c r="D1939">
        <v>17</v>
      </c>
      <c r="E1939" t="s">
        <v>8</v>
      </c>
      <c r="F1939">
        <v>2020</v>
      </c>
      <c r="G1939">
        <v>8.5</v>
      </c>
      <c r="H1939">
        <v>19.600000000000001</v>
      </c>
      <c r="I1939">
        <v>9.8000000000000007</v>
      </c>
      <c r="J1939">
        <v>0</v>
      </c>
      <c r="K1939" t="s">
        <v>21</v>
      </c>
      <c r="L1939" t="s">
        <v>21</v>
      </c>
      <c r="M1939" s="2">
        <v>111417.63</v>
      </c>
      <c r="N1939" s="4">
        <v>33.035885159999999</v>
      </c>
      <c r="O1939" s="5">
        <f>EnergyDemand__2_18[[#This Row],[Demand]]*EnergyDemand__2_18[[#This Row],[RRP AUD$]]</f>
        <v>3680780.0294793709</v>
      </c>
      <c r="P1939" s="57" t="e">
        <f>IF(EnergyDemand__2_18[[#This Row],[School Day]]="Y",EnergyDemand__2_18[[#This Row],[Demand]],NA())</f>
        <v>#N/A</v>
      </c>
      <c r="Q1939" s="57">
        <f>IF(EnergyDemand__2_18[[#This Row],[School Day]]="N",EnergyDemand__2_18[[#This Row],[Demand]],NA())</f>
        <v>111417.63</v>
      </c>
      <c r="R1939" s="57" t="e">
        <f>IF(EnergyDemand__2_18[[#This Row],[Holiday]]="Y",EnergyDemand__2_18[[#This Row],[Demand]],NA())</f>
        <v>#N/A</v>
      </c>
      <c r="S1939" s="57">
        <f>IF(AND( EnergyDemand__2_18[[#This Row],[Holiday]]="N", EnergyDemand__2_18[[#This Row],[Day ]] &lt;&gt; "Saturday", EnergyDemand__2_18[[#This Row],[Day ]] &lt;&gt; "Sunday"),EnergyDemand__2_18[[#This Row],[Demand]],NA())</f>
        <v>111417.63</v>
      </c>
    </row>
    <row r="1940" spans="1:19" x14ac:dyDescent="0.3">
      <c r="A1940" s="3">
        <v>43943</v>
      </c>
      <c r="B1940" s="3" t="str">
        <f t="shared" si="30"/>
        <v>Q2-2020</v>
      </c>
      <c r="C1940" t="s">
        <v>12</v>
      </c>
      <c r="D1940">
        <v>17</v>
      </c>
      <c r="E1940" t="s">
        <v>9</v>
      </c>
      <c r="F1940">
        <v>2020</v>
      </c>
      <c r="G1940">
        <v>12.8</v>
      </c>
      <c r="H1940">
        <v>18.2</v>
      </c>
      <c r="I1940">
        <v>8.8000000000000007</v>
      </c>
      <c r="J1940">
        <v>0</v>
      </c>
      <c r="K1940" t="s">
        <v>21</v>
      </c>
      <c r="L1940" t="s">
        <v>21</v>
      </c>
      <c r="M1940" s="2">
        <v>113506.01</v>
      </c>
      <c r="N1940" s="4">
        <v>37.881751569999999</v>
      </c>
      <c r="O1940" s="5">
        <f>EnergyDemand__2_18[[#This Row],[Demand]]*EnergyDemand__2_18[[#This Row],[RRP AUD$]]</f>
        <v>4299806.4725219356</v>
      </c>
      <c r="P1940" s="57" t="e">
        <f>IF(EnergyDemand__2_18[[#This Row],[School Day]]="Y",EnergyDemand__2_18[[#This Row],[Demand]],NA())</f>
        <v>#N/A</v>
      </c>
      <c r="Q1940" s="57">
        <f>IF(EnergyDemand__2_18[[#This Row],[School Day]]="N",EnergyDemand__2_18[[#This Row],[Demand]],NA())</f>
        <v>113506.01</v>
      </c>
      <c r="R1940" s="57" t="e">
        <f>IF(EnergyDemand__2_18[[#This Row],[Holiday]]="Y",EnergyDemand__2_18[[#This Row],[Demand]],NA())</f>
        <v>#N/A</v>
      </c>
      <c r="S1940" s="57">
        <f>IF(AND( EnergyDemand__2_18[[#This Row],[Holiday]]="N", EnergyDemand__2_18[[#This Row],[Day ]] &lt;&gt; "Saturday", EnergyDemand__2_18[[#This Row],[Day ]] &lt;&gt; "Sunday"),EnergyDemand__2_18[[#This Row],[Demand]],NA())</f>
        <v>113506.01</v>
      </c>
    </row>
    <row r="1941" spans="1:19" x14ac:dyDescent="0.3">
      <c r="A1941" s="3">
        <v>43944</v>
      </c>
      <c r="B1941" s="3" t="str">
        <f t="shared" si="30"/>
        <v>Q2-2020</v>
      </c>
      <c r="C1941" t="s">
        <v>12</v>
      </c>
      <c r="D1941">
        <v>17</v>
      </c>
      <c r="E1941" t="s">
        <v>3</v>
      </c>
      <c r="F1941">
        <v>2020</v>
      </c>
      <c r="G1941">
        <v>9.6</v>
      </c>
      <c r="H1941">
        <v>19.7</v>
      </c>
      <c r="I1941">
        <v>9.6999999999999993</v>
      </c>
      <c r="J1941">
        <v>0</v>
      </c>
      <c r="K1941" t="s">
        <v>21</v>
      </c>
      <c r="L1941" t="s">
        <v>21</v>
      </c>
      <c r="M1941" s="2">
        <v>112872.88</v>
      </c>
      <c r="N1941" s="4">
        <v>20.49660012</v>
      </c>
      <c r="O1941" s="5">
        <f>EnergyDemand__2_18[[#This Row],[Demand]]*EnergyDemand__2_18[[#This Row],[RRP AUD$]]</f>
        <v>2313510.2857527458</v>
      </c>
      <c r="P1941" s="57" t="e">
        <f>IF(EnergyDemand__2_18[[#This Row],[School Day]]="Y",EnergyDemand__2_18[[#This Row],[Demand]],NA())</f>
        <v>#N/A</v>
      </c>
      <c r="Q1941" s="57">
        <f>IF(EnergyDemand__2_18[[#This Row],[School Day]]="N",EnergyDemand__2_18[[#This Row],[Demand]],NA())</f>
        <v>112872.88</v>
      </c>
      <c r="R1941" s="57" t="e">
        <f>IF(EnergyDemand__2_18[[#This Row],[Holiday]]="Y",EnergyDemand__2_18[[#This Row],[Demand]],NA())</f>
        <v>#N/A</v>
      </c>
      <c r="S1941" s="57">
        <f>IF(AND( EnergyDemand__2_18[[#This Row],[Holiday]]="N", EnergyDemand__2_18[[#This Row],[Day ]] &lt;&gt; "Saturday", EnergyDemand__2_18[[#This Row],[Day ]] &lt;&gt; "Sunday"),EnergyDemand__2_18[[#This Row],[Demand]],NA())</f>
        <v>112872.88</v>
      </c>
    </row>
    <row r="1942" spans="1:19" x14ac:dyDescent="0.3">
      <c r="A1942" s="3">
        <v>43945</v>
      </c>
      <c r="B1942" s="3" t="str">
        <f t="shared" si="30"/>
        <v>Q2-2020</v>
      </c>
      <c r="C1942" t="s">
        <v>12</v>
      </c>
      <c r="D1942">
        <v>17</v>
      </c>
      <c r="E1942" t="s">
        <v>4</v>
      </c>
      <c r="F1942">
        <v>2020</v>
      </c>
      <c r="G1942">
        <v>15.1</v>
      </c>
      <c r="H1942">
        <v>22.3</v>
      </c>
      <c r="I1942">
        <v>12.7</v>
      </c>
      <c r="J1942">
        <v>0.4</v>
      </c>
      <c r="K1942" t="s">
        <v>21</v>
      </c>
      <c r="L1942" t="s">
        <v>21</v>
      </c>
      <c r="M1942" s="2">
        <v>106565.295</v>
      </c>
      <c r="N1942" s="4">
        <v>26.641180070000001</v>
      </c>
      <c r="O1942" s="5">
        <f>EnergyDemand__2_18[[#This Row],[Demand]]*EnergyDemand__2_18[[#This Row],[RRP AUD$]]</f>
        <v>2839025.2133076708</v>
      </c>
      <c r="P1942" s="57" t="e">
        <f>IF(EnergyDemand__2_18[[#This Row],[School Day]]="Y",EnergyDemand__2_18[[#This Row],[Demand]],NA())</f>
        <v>#N/A</v>
      </c>
      <c r="Q1942" s="57">
        <f>IF(EnergyDemand__2_18[[#This Row],[School Day]]="N",EnergyDemand__2_18[[#This Row],[Demand]],NA())</f>
        <v>106565.295</v>
      </c>
      <c r="R1942" s="57" t="e">
        <f>IF(EnergyDemand__2_18[[#This Row],[Holiday]]="Y",EnergyDemand__2_18[[#This Row],[Demand]],NA())</f>
        <v>#N/A</v>
      </c>
      <c r="S1942" s="57">
        <f>IF(AND( EnergyDemand__2_18[[#This Row],[Holiday]]="N", EnergyDemand__2_18[[#This Row],[Day ]] &lt;&gt; "Saturday", EnergyDemand__2_18[[#This Row],[Day ]] &lt;&gt; "Sunday"),EnergyDemand__2_18[[#This Row],[Demand]],NA())</f>
        <v>106565.295</v>
      </c>
    </row>
    <row r="1943" spans="1:19" x14ac:dyDescent="0.3">
      <c r="A1943" s="3">
        <v>43946</v>
      </c>
      <c r="B1943" s="3" t="str">
        <f t="shared" si="30"/>
        <v>Q2-2020</v>
      </c>
      <c r="C1943" t="s">
        <v>12</v>
      </c>
      <c r="D1943">
        <v>17</v>
      </c>
      <c r="E1943" t="s">
        <v>5</v>
      </c>
      <c r="F1943">
        <v>2020</v>
      </c>
      <c r="G1943">
        <v>10.5</v>
      </c>
      <c r="H1943">
        <v>21.7</v>
      </c>
      <c r="I1943">
        <v>10.4</v>
      </c>
      <c r="J1943">
        <v>0</v>
      </c>
      <c r="K1943" t="s">
        <v>21</v>
      </c>
      <c r="L1943" t="s">
        <v>22</v>
      </c>
      <c r="M1943" s="2">
        <v>96845.119999999995</v>
      </c>
      <c r="N1943" s="4">
        <v>17.640174080000001</v>
      </c>
      <c r="O1943" s="5">
        <f>EnergyDemand__2_18[[#This Row],[Demand]]*EnergyDemand__2_18[[#This Row],[RRP AUD$]]</f>
        <v>1708364.7755984897</v>
      </c>
      <c r="P1943" s="57" t="e">
        <f>IF(EnergyDemand__2_18[[#This Row],[School Day]]="Y",EnergyDemand__2_18[[#This Row],[Demand]],NA())</f>
        <v>#N/A</v>
      </c>
      <c r="Q1943" s="57">
        <f>IF(EnergyDemand__2_18[[#This Row],[School Day]]="N",EnergyDemand__2_18[[#This Row],[Demand]],NA())</f>
        <v>96845.119999999995</v>
      </c>
      <c r="R1943" s="57">
        <f>IF(EnergyDemand__2_18[[#This Row],[Holiday]]="Y",EnergyDemand__2_18[[#This Row],[Demand]],NA())</f>
        <v>96845.119999999995</v>
      </c>
      <c r="S194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44" spans="1:19" x14ac:dyDescent="0.3">
      <c r="A1944" s="3">
        <v>43947</v>
      </c>
      <c r="B1944" s="3" t="str">
        <f t="shared" si="30"/>
        <v>Q2-2020</v>
      </c>
      <c r="C1944" t="s">
        <v>12</v>
      </c>
      <c r="D1944">
        <v>17</v>
      </c>
      <c r="E1944" t="s">
        <v>6</v>
      </c>
      <c r="F1944">
        <v>2020</v>
      </c>
      <c r="G1944">
        <v>15.4</v>
      </c>
      <c r="H1944">
        <v>17.7</v>
      </c>
      <c r="I1944">
        <v>6.6</v>
      </c>
      <c r="J1944">
        <v>14</v>
      </c>
      <c r="K1944" t="s">
        <v>21</v>
      </c>
      <c r="L1944" t="s">
        <v>21</v>
      </c>
      <c r="M1944" s="2">
        <v>96572.934999999998</v>
      </c>
      <c r="N1944" s="4">
        <v>13.563055800000001</v>
      </c>
      <c r="O1944" s="5">
        <f>EnergyDemand__2_18[[#This Row],[Demand]]*EnergyDemand__2_18[[#This Row],[RRP AUD$]]</f>
        <v>1309824.1061747731</v>
      </c>
      <c r="P1944" s="57" t="e">
        <f>IF(EnergyDemand__2_18[[#This Row],[School Day]]="Y",EnergyDemand__2_18[[#This Row],[Demand]],NA())</f>
        <v>#N/A</v>
      </c>
      <c r="Q1944" s="57">
        <f>IF(EnergyDemand__2_18[[#This Row],[School Day]]="N",EnergyDemand__2_18[[#This Row],[Demand]],NA())</f>
        <v>96572.934999999998</v>
      </c>
      <c r="R1944" s="57" t="e">
        <f>IF(EnergyDemand__2_18[[#This Row],[Holiday]]="Y",EnergyDemand__2_18[[#This Row],[Demand]],NA())</f>
        <v>#N/A</v>
      </c>
      <c r="S194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45" spans="1:19" x14ac:dyDescent="0.3">
      <c r="A1945" s="3">
        <v>43948</v>
      </c>
      <c r="B1945" s="3" t="str">
        <f t="shared" si="30"/>
        <v>Q2-2020</v>
      </c>
      <c r="C1945" t="s">
        <v>12</v>
      </c>
      <c r="D1945">
        <v>18</v>
      </c>
      <c r="E1945" t="s">
        <v>7</v>
      </c>
      <c r="F1945">
        <v>2020</v>
      </c>
      <c r="G1945">
        <v>8.1</v>
      </c>
      <c r="H1945">
        <v>18.100000000000001</v>
      </c>
      <c r="I1945">
        <v>12.5</v>
      </c>
      <c r="J1945">
        <v>0.6</v>
      </c>
      <c r="K1945" t="s">
        <v>21</v>
      </c>
      <c r="L1945" t="s">
        <v>21</v>
      </c>
      <c r="M1945" s="2">
        <v>113471.83</v>
      </c>
      <c r="N1945" s="4">
        <v>33.031410970000003</v>
      </c>
      <c r="O1945" s="5">
        <f>EnergyDemand__2_18[[#This Row],[Demand]]*EnergyDemand__2_18[[#This Row],[RRP AUD$]]</f>
        <v>3748134.6502479757</v>
      </c>
      <c r="P1945" s="57" t="e">
        <f>IF(EnergyDemand__2_18[[#This Row],[School Day]]="Y",EnergyDemand__2_18[[#This Row],[Demand]],NA())</f>
        <v>#N/A</v>
      </c>
      <c r="Q1945" s="57">
        <f>IF(EnergyDemand__2_18[[#This Row],[School Day]]="N",EnergyDemand__2_18[[#This Row],[Demand]],NA())</f>
        <v>113471.83</v>
      </c>
      <c r="R1945" s="57" t="e">
        <f>IF(EnergyDemand__2_18[[#This Row],[Holiday]]="Y",EnergyDemand__2_18[[#This Row],[Demand]],NA())</f>
        <v>#N/A</v>
      </c>
      <c r="S1945" s="57">
        <f>IF(AND( EnergyDemand__2_18[[#This Row],[Holiday]]="N", EnergyDemand__2_18[[#This Row],[Day ]] &lt;&gt; "Saturday", EnergyDemand__2_18[[#This Row],[Day ]] &lt;&gt; "Sunday"),EnergyDemand__2_18[[#This Row],[Demand]],NA())</f>
        <v>113471.83</v>
      </c>
    </row>
    <row r="1946" spans="1:19" x14ac:dyDescent="0.3">
      <c r="A1946" s="3">
        <v>43949</v>
      </c>
      <c r="B1946" s="3" t="str">
        <f t="shared" si="30"/>
        <v>Q2-2020</v>
      </c>
      <c r="C1946" t="s">
        <v>12</v>
      </c>
      <c r="D1946">
        <v>18</v>
      </c>
      <c r="E1946" t="s">
        <v>8</v>
      </c>
      <c r="F1946">
        <v>2020</v>
      </c>
      <c r="G1946">
        <v>7.1</v>
      </c>
      <c r="H1946">
        <v>18.899999999999999</v>
      </c>
      <c r="I1946">
        <v>10.4</v>
      </c>
      <c r="J1946">
        <v>0</v>
      </c>
      <c r="K1946" t="s">
        <v>21</v>
      </c>
      <c r="L1946" t="s">
        <v>21</v>
      </c>
      <c r="M1946" s="2">
        <v>112124.06</v>
      </c>
      <c r="N1946" s="4">
        <v>19.566687859999998</v>
      </c>
      <c r="O1946" s="5">
        <f>EnergyDemand__2_18[[#This Row],[Demand]]*EnergyDemand__2_18[[#This Row],[RRP AUD$]]</f>
        <v>2193896.4836159116</v>
      </c>
      <c r="P1946" s="57" t="e">
        <f>IF(EnergyDemand__2_18[[#This Row],[School Day]]="Y",EnergyDemand__2_18[[#This Row],[Demand]],NA())</f>
        <v>#N/A</v>
      </c>
      <c r="Q1946" s="57">
        <f>IF(EnergyDemand__2_18[[#This Row],[School Day]]="N",EnergyDemand__2_18[[#This Row],[Demand]],NA())</f>
        <v>112124.06</v>
      </c>
      <c r="R1946" s="57" t="e">
        <f>IF(EnergyDemand__2_18[[#This Row],[Holiday]]="Y",EnergyDemand__2_18[[#This Row],[Demand]],NA())</f>
        <v>#N/A</v>
      </c>
      <c r="S1946" s="57">
        <f>IF(AND( EnergyDemand__2_18[[#This Row],[Holiday]]="N", EnergyDemand__2_18[[#This Row],[Day ]] &lt;&gt; "Saturday", EnergyDemand__2_18[[#This Row],[Day ]] &lt;&gt; "Sunday"),EnergyDemand__2_18[[#This Row],[Demand]],NA())</f>
        <v>112124.06</v>
      </c>
    </row>
    <row r="1947" spans="1:19" x14ac:dyDescent="0.3">
      <c r="A1947" s="3">
        <v>43950</v>
      </c>
      <c r="B1947" s="3" t="str">
        <f t="shared" si="30"/>
        <v>Q2-2020</v>
      </c>
      <c r="C1947" t="s">
        <v>12</v>
      </c>
      <c r="D1947">
        <v>18</v>
      </c>
      <c r="E1947" t="s">
        <v>9</v>
      </c>
      <c r="F1947">
        <v>2020</v>
      </c>
      <c r="G1947">
        <v>11.2</v>
      </c>
      <c r="H1947">
        <v>19.8</v>
      </c>
      <c r="I1947">
        <v>3.6</v>
      </c>
      <c r="J1947">
        <v>3.4</v>
      </c>
      <c r="K1947" t="s">
        <v>21</v>
      </c>
      <c r="L1947" t="s">
        <v>21</v>
      </c>
      <c r="M1947" s="2">
        <v>121307.84</v>
      </c>
      <c r="N1947" s="4">
        <v>32.265191100000003</v>
      </c>
      <c r="O1947" s="5">
        <f>EnergyDemand__2_18[[#This Row],[Demand]]*EnergyDemand__2_18[[#This Row],[RRP AUD$]]</f>
        <v>3914020.6395282242</v>
      </c>
      <c r="P1947" s="57" t="e">
        <f>IF(EnergyDemand__2_18[[#This Row],[School Day]]="Y",EnergyDemand__2_18[[#This Row],[Demand]],NA())</f>
        <v>#N/A</v>
      </c>
      <c r="Q1947" s="57">
        <f>IF(EnergyDemand__2_18[[#This Row],[School Day]]="N",EnergyDemand__2_18[[#This Row],[Demand]],NA())</f>
        <v>121307.84</v>
      </c>
      <c r="R1947" s="57" t="e">
        <f>IF(EnergyDemand__2_18[[#This Row],[Holiday]]="Y",EnergyDemand__2_18[[#This Row],[Demand]],NA())</f>
        <v>#N/A</v>
      </c>
      <c r="S1947" s="57">
        <f>IF(AND( EnergyDemand__2_18[[#This Row],[Holiday]]="N", EnergyDemand__2_18[[#This Row],[Day ]] &lt;&gt; "Saturday", EnergyDemand__2_18[[#This Row],[Day ]] &lt;&gt; "Sunday"),EnergyDemand__2_18[[#This Row],[Demand]],NA())</f>
        <v>121307.84</v>
      </c>
    </row>
    <row r="1948" spans="1:19" x14ac:dyDescent="0.3">
      <c r="A1948" s="3">
        <v>43951</v>
      </c>
      <c r="B1948" s="3" t="str">
        <f t="shared" si="30"/>
        <v>Q2-2020</v>
      </c>
      <c r="C1948" t="s">
        <v>12</v>
      </c>
      <c r="D1948">
        <v>18</v>
      </c>
      <c r="E1948" t="s">
        <v>3</v>
      </c>
      <c r="F1948">
        <v>2020</v>
      </c>
      <c r="G1948">
        <v>8.9</v>
      </c>
      <c r="H1948">
        <v>15.5</v>
      </c>
      <c r="I1948">
        <v>5.4</v>
      </c>
      <c r="J1948">
        <v>23.6</v>
      </c>
      <c r="K1948" t="s">
        <v>21</v>
      </c>
      <c r="L1948" t="s">
        <v>21</v>
      </c>
      <c r="M1948" s="2">
        <v>121353.33</v>
      </c>
      <c r="N1948" s="4">
        <v>30.41346278</v>
      </c>
      <c r="O1948" s="5">
        <f>EnergyDemand__2_18[[#This Row],[Demand]]*EnergyDemand__2_18[[#This Row],[RRP AUD$]]</f>
        <v>3690774.9851840576</v>
      </c>
      <c r="P1948" s="57" t="e">
        <f>IF(EnergyDemand__2_18[[#This Row],[School Day]]="Y",EnergyDemand__2_18[[#This Row],[Demand]],NA())</f>
        <v>#N/A</v>
      </c>
      <c r="Q1948" s="57">
        <f>IF(EnergyDemand__2_18[[#This Row],[School Day]]="N",EnergyDemand__2_18[[#This Row],[Demand]],NA())</f>
        <v>121353.33</v>
      </c>
      <c r="R1948" s="57" t="e">
        <f>IF(EnergyDemand__2_18[[#This Row],[Holiday]]="Y",EnergyDemand__2_18[[#This Row],[Demand]],NA())</f>
        <v>#N/A</v>
      </c>
      <c r="S1948" s="57">
        <f>IF(AND( EnergyDemand__2_18[[#This Row],[Holiday]]="N", EnergyDemand__2_18[[#This Row],[Day ]] &lt;&gt; "Saturday", EnergyDemand__2_18[[#This Row],[Day ]] &lt;&gt; "Sunday"),EnergyDemand__2_18[[#This Row],[Demand]],NA())</f>
        <v>121353.33</v>
      </c>
    </row>
    <row r="1949" spans="1:19" x14ac:dyDescent="0.3">
      <c r="A1949" s="3">
        <v>43952</v>
      </c>
      <c r="B1949" s="3" t="str">
        <f t="shared" si="30"/>
        <v>Q2-2020</v>
      </c>
      <c r="C1949" t="s">
        <v>13</v>
      </c>
      <c r="D1949">
        <v>18</v>
      </c>
      <c r="E1949" t="s">
        <v>4</v>
      </c>
      <c r="F1949">
        <v>2020</v>
      </c>
      <c r="G1949">
        <v>7.6</v>
      </c>
      <c r="H1949">
        <v>13</v>
      </c>
      <c r="I1949">
        <v>5.0999999999999996</v>
      </c>
      <c r="J1949">
        <v>8</v>
      </c>
      <c r="K1949" t="s">
        <v>21</v>
      </c>
      <c r="L1949" t="s">
        <v>21</v>
      </c>
      <c r="M1949" s="2">
        <v>127238.875</v>
      </c>
      <c r="N1949" s="4">
        <v>24.122816870000001</v>
      </c>
      <c r="O1949" s="5">
        <f>EnergyDemand__2_18[[#This Row],[Demand]]*EnergyDemand__2_18[[#This Row],[RRP AUD$]]</f>
        <v>3069360.0803698213</v>
      </c>
      <c r="P1949" s="57" t="e">
        <f>IF(EnergyDemand__2_18[[#This Row],[School Day]]="Y",EnergyDemand__2_18[[#This Row],[Demand]],NA())</f>
        <v>#N/A</v>
      </c>
      <c r="Q1949" s="57">
        <f>IF(EnergyDemand__2_18[[#This Row],[School Day]]="N",EnergyDemand__2_18[[#This Row],[Demand]],NA())</f>
        <v>127238.875</v>
      </c>
      <c r="R1949" s="57" t="e">
        <f>IF(EnergyDemand__2_18[[#This Row],[Holiday]]="Y",EnergyDemand__2_18[[#This Row],[Demand]],NA())</f>
        <v>#N/A</v>
      </c>
      <c r="S1949" s="57">
        <f>IF(AND( EnergyDemand__2_18[[#This Row],[Holiday]]="N", EnergyDemand__2_18[[#This Row],[Day ]] &lt;&gt; "Saturday", EnergyDemand__2_18[[#This Row],[Day ]] &lt;&gt; "Sunday"),EnergyDemand__2_18[[#This Row],[Demand]],NA())</f>
        <v>127238.875</v>
      </c>
    </row>
    <row r="1950" spans="1:19" x14ac:dyDescent="0.3">
      <c r="A1950" s="3">
        <v>43953</v>
      </c>
      <c r="B1950" s="3" t="str">
        <f t="shared" si="30"/>
        <v>Q2-2020</v>
      </c>
      <c r="C1950" t="s">
        <v>13</v>
      </c>
      <c r="D1950">
        <v>18</v>
      </c>
      <c r="E1950" t="s">
        <v>5</v>
      </c>
      <c r="F1950">
        <v>2020</v>
      </c>
      <c r="G1950">
        <v>8.3000000000000007</v>
      </c>
      <c r="H1950">
        <v>14.2</v>
      </c>
      <c r="I1950">
        <v>6.2</v>
      </c>
      <c r="J1950">
        <v>1.4</v>
      </c>
      <c r="K1950" t="s">
        <v>21</v>
      </c>
      <c r="L1950" t="s">
        <v>21</v>
      </c>
      <c r="M1950" s="2">
        <v>111665.72500000001</v>
      </c>
      <c r="N1950" s="4">
        <v>22.875644019999999</v>
      </c>
      <c r="O1950" s="5">
        <f>EnergyDemand__2_18[[#This Row],[Demand]]*EnergyDemand__2_18[[#This Row],[RRP AUD$]]</f>
        <v>2554425.3743352145</v>
      </c>
      <c r="P1950" s="57" t="e">
        <f>IF(EnergyDemand__2_18[[#This Row],[School Day]]="Y",EnergyDemand__2_18[[#This Row],[Demand]],NA())</f>
        <v>#N/A</v>
      </c>
      <c r="Q1950" s="57">
        <f>IF(EnergyDemand__2_18[[#This Row],[School Day]]="N",EnergyDemand__2_18[[#This Row],[Demand]],NA())</f>
        <v>111665.72500000001</v>
      </c>
      <c r="R1950" s="57" t="e">
        <f>IF(EnergyDemand__2_18[[#This Row],[Holiday]]="Y",EnergyDemand__2_18[[#This Row],[Demand]],NA())</f>
        <v>#N/A</v>
      </c>
      <c r="S195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51" spans="1:19" x14ac:dyDescent="0.3">
      <c r="A1951" s="3">
        <v>43954</v>
      </c>
      <c r="B1951" s="3" t="str">
        <f t="shared" si="30"/>
        <v>Q2-2020</v>
      </c>
      <c r="C1951" t="s">
        <v>13</v>
      </c>
      <c r="D1951">
        <v>18</v>
      </c>
      <c r="E1951" t="s">
        <v>6</v>
      </c>
      <c r="F1951">
        <v>2020</v>
      </c>
      <c r="G1951">
        <v>9.8000000000000007</v>
      </c>
      <c r="H1951">
        <v>15</v>
      </c>
      <c r="I1951">
        <v>8.3000000000000007</v>
      </c>
      <c r="J1951">
        <v>1.8</v>
      </c>
      <c r="K1951" t="s">
        <v>21</v>
      </c>
      <c r="L1951" t="s">
        <v>21</v>
      </c>
      <c r="M1951" s="2">
        <v>109669.355</v>
      </c>
      <c r="N1951" s="4">
        <v>36.488532380000002</v>
      </c>
      <c r="O1951" s="5">
        <f>EnergyDemand__2_18[[#This Row],[Demand]]*EnergyDemand__2_18[[#This Row],[RRP AUD$]]</f>
        <v>4001673.8110112152</v>
      </c>
      <c r="P1951" s="57" t="e">
        <f>IF(EnergyDemand__2_18[[#This Row],[School Day]]="Y",EnergyDemand__2_18[[#This Row],[Demand]],NA())</f>
        <v>#N/A</v>
      </c>
      <c r="Q1951" s="57">
        <f>IF(EnergyDemand__2_18[[#This Row],[School Day]]="N",EnergyDemand__2_18[[#This Row],[Demand]],NA())</f>
        <v>109669.355</v>
      </c>
      <c r="R1951" s="57" t="e">
        <f>IF(EnergyDemand__2_18[[#This Row],[Holiday]]="Y",EnergyDemand__2_18[[#This Row],[Demand]],NA())</f>
        <v>#N/A</v>
      </c>
      <c r="S195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52" spans="1:19" x14ac:dyDescent="0.3">
      <c r="A1952" s="3">
        <v>43955</v>
      </c>
      <c r="B1952" s="3" t="str">
        <f t="shared" si="30"/>
        <v>Q2-2020</v>
      </c>
      <c r="C1952" t="s">
        <v>13</v>
      </c>
      <c r="D1952">
        <v>19</v>
      </c>
      <c r="E1952" t="s">
        <v>7</v>
      </c>
      <c r="F1952">
        <v>2020</v>
      </c>
      <c r="G1952">
        <v>9.4</v>
      </c>
      <c r="H1952">
        <v>14.8</v>
      </c>
      <c r="I1952">
        <v>7</v>
      </c>
      <c r="J1952">
        <v>0.2</v>
      </c>
      <c r="K1952" t="s">
        <v>21</v>
      </c>
      <c r="L1952" t="s">
        <v>21</v>
      </c>
      <c r="M1952" s="2">
        <v>126892.26</v>
      </c>
      <c r="N1952" s="4">
        <v>53.063440780000001</v>
      </c>
      <c r="O1952" s="5">
        <f>EnergyDemand__2_18[[#This Row],[Demand]]*EnergyDemand__2_18[[#This Row],[RRP AUD$]]</f>
        <v>6733339.923950363</v>
      </c>
      <c r="P1952" s="57" t="e">
        <f>IF(EnergyDemand__2_18[[#This Row],[School Day]]="Y",EnergyDemand__2_18[[#This Row],[Demand]],NA())</f>
        <v>#N/A</v>
      </c>
      <c r="Q1952" s="57">
        <f>IF(EnergyDemand__2_18[[#This Row],[School Day]]="N",EnergyDemand__2_18[[#This Row],[Demand]],NA())</f>
        <v>126892.26</v>
      </c>
      <c r="R1952" s="57" t="e">
        <f>IF(EnergyDemand__2_18[[#This Row],[Holiday]]="Y",EnergyDemand__2_18[[#This Row],[Demand]],NA())</f>
        <v>#N/A</v>
      </c>
      <c r="S1952" s="57">
        <f>IF(AND( EnergyDemand__2_18[[#This Row],[Holiday]]="N", EnergyDemand__2_18[[#This Row],[Day ]] &lt;&gt; "Saturday", EnergyDemand__2_18[[#This Row],[Day ]] &lt;&gt; "Sunday"),EnergyDemand__2_18[[#This Row],[Demand]],NA())</f>
        <v>126892.26</v>
      </c>
    </row>
    <row r="1953" spans="1:19" x14ac:dyDescent="0.3">
      <c r="A1953" s="3">
        <v>43956</v>
      </c>
      <c r="B1953" s="3" t="str">
        <f t="shared" si="30"/>
        <v>Q2-2020</v>
      </c>
      <c r="C1953" t="s">
        <v>13</v>
      </c>
      <c r="D1953">
        <v>19</v>
      </c>
      <c r="E1953" t="s">
        <v>8</v>
      </c>
      <c r="F1953">
        <v>2020</v>
      </c>
      <c r="G1953">
        <v>8</v>
      </c>
      <c r="H1953">
        <v>19.5</v>
      </c>
      <c r="I1953">
        <v>11.6</v>
      </c>
      <c r="J1953">
        <v>0.4</v>
      </c>
      <c r="K1953" t="s">
        <v>21</v>
      </c>
      <c r="L1953" t="s">
        <v>21</v>
      </c>
      <c r="M1953" s="2">
        <v>118839.095</v>
      </c>
      <c r="N1953" s="4">
        <v>33.515699840000003</v>
      </c>
      <c r="O1953" s="5">
        <f>EnergyDemand__2_18[[#This Row],[Demand]]*EnergyDemand__2_18[[#This Row],[RRP AUD$]]</f>
        <v>3982975.4372772453</v>
      </c>
      <c r="P1953" s="57" t="e">
        <f>IF(EnergyDemand__2_18[[#This Row],[School Day]]="Y",EnergyDemand__2_18[[#This Row],[Demand]],NA())</f>
        <v>#N/A</v>
      </c>
      <c r="Q1953" s="57">
        <f>IF(EnergyDemand__2_18[[#This Row],[School Day]]="N",EnergyDemand__2_18[[#This Row],[Demand]],NA())</f>
        <v>118839.095</v>
      </c>
      <c r="R1953" s="57" t="e">
        <f>IF(EnergyDemand__2_18[[#This Row],[Holiday]]="Y",EnergyDemand__2_18[[#This Row],[Demand]],NA())</f>
        <v>#N/A</v>
      </c>
      <c r="S1953" s="57">
        <f>IF(AND( EnergyDemand__2_18[[#This Row],[Holiday]]="N", EnergyDemand__2_18[[#This Row],[Day ]] &lt;&gt; "Saturday", EnergyDemand__2_18[[#This Row],[Day ]] &lt;&gt; "Sunday"),EnergyDemand__2_18[[#This Row],[Demand]],NA())</f>
        <v>118839.095</v>
      </c>
    </row>
    <row r="1954" spans="1:19" x14ac:dyDescent="0.3">
      <c r="A1954" s="3">
        <v>43957</v>
      </c>
      <c r="B1954" s="3" t="str">
        <f t="shared" si="30"/>
        <v>Q2-2020</v>
      </c>
      <c r="C1954" t="s">
        <v>13</v>
      </c>
      <c r="D1954">
        <v>19</v>
      </c>
      <c r="E1954" t="s">
        <v>9</v>
      </c>
      <c r="F1954">
        <v>2020</v>
      </c>
      <c r="G1954">
        <v>10.199999999999999</v>
      </c>
      <c r="H1954">
        <v>20.100000000000001</v>
      </c>
      <c r="I1954">
        <v>9.6999999999999993</v>
      </c>
      <c r="J1954">
        <v>0</v>
      </c>
      <c r="K1954" t="s">
        <v>21</v>
      </c>
      <c r="L1954" t="s">
        <v>21</v>
      </c>
      <c r="M1954" s="2">
        <v>113214.27</v>
      </c>
      <c r="N1954" s="4">
        <v>17.064877800000001</v>
      </c>
      <c r="O1954" s="5">
        <f>EnergyDemand__2_18[[#This Row],[Demand]]*EnergyDemand__2_18[[#This Row],[RRP AUD$]]</f>
        <v>1931987.6827662063</v>
      </c>
      <c r="P1954" s="57" t="e">
        <f>IF(EnergyDemand__2_18[[#This Row],[School Day]]="Y",EnergyDemand__2_18[[#This Row],[Demand]],NA())</f>
        <v>#N/A</v>
      </c>
      <c r="Q1954" s="57">
        <f>IF(EnergyDemand__2_18[[#This Row],[School Day]]="N",EnergyDemand__2_18[[#This Row],[Demand]],NA())</f>
        <v>113214.27</v>
      </c>
      <c r="R1954" s="57" t="e">
        <f>IF(EnergyDemand__2_18[[#This Row],[Holiday]]="Y",EnergyDemand__2_18[[#This Row],[Demand]],NA())</f>
        <v>#N/A</v>
      </c>
      <c r="S1954" s="57">
        <f>IF(AND( EnergyDemand__2_18[[#This Row],[Holiday]]="N", EnergyDemand__2_18[[#This Row],[Day ]] &lt;&gt; "Saturday", EnergyDemand__2_18[[#This Row],[Day ]] &lt;&gt; "Sunday"),EnergyDemand__2_18[[#This Row],[Demand]],NA())</f>
        <v>113214.27</v>
      </c>
    </row>
    <row r="1955" spans="1:19" x14ac:dyDescent="0.3">
      <c r="A1955" s="3">
        <v>43958</v>
      </c>
      <c r="B1955" s="3" t="str">
        <f t="shared" si="30"/>
        <v>Q2-2020</v>
      </c>
      <c r="C1955" t="s">
        <v>13</v>
      </c>
      <c r="D1955">
        <v>19</v>
      </c>
      <c r="E1955" t="s">
        <v>3</v>
      </c>
      <c r="F1955">
        <v>2020</v>
      </c>
      <c r="G1955">
        <v>15.1</v>
      </c>
      <c r="H1955">
        <v>21.1</v>
      </c>
      <c r="I1955">
        <v>6.2</v>
      </c>
      <c r="J1955">
        <v>0</v>
      </c>
      <c r="K1955" t="s">
        <v>21</v>
      </c>
      <c r="L1955" t="s">
        <v>21</v>
      </c>
      <c r="M1955" s="2">
        <v>109642.755</v>
      </c>
      <c r="N1955" s="4">
        <v>15.237901519999999</v>
      </c>
      <c r="O1955" s="5">
        <f>EnergyDemand__2_18[[#This Row],[Demand]]*EnergyDemand__2_18[[#This Row],[RRP AUD$]]</f>
        <v>1670725.5030714876</v>
      </c>
      <c r="P1955" s="57" t="e">
        <f>IF(EnergyDemand__2_18[[#This Row],[School Day]]="Y",EnergyDemand__2_18[[#This Row],[Demand]],NA())</f>
        <v>#N/A</v>
      </c>
      <c r="Q1955" s="57">
        <f>IF(EnergyDemand__2_18[[#This Row],[School Day]]="N",EnergyDemand__2_18[[#This Row],[Demand]],NA())</f>
        <v>109642.755</v>
      </c>
      <c r="R1955" s="57" t="e">
        <f>IF(EnergyDemand__2_18[[#This Row],[Holiday]]="Y",EnergyDemand__2_18[[#This Row],[Demand]],NA())</f>
        <v>#N/A</v>
      </c>
      <c r="S1955" s="57">
        <f>IF(AND( EnergyDemand__2_18[[#This Row],[Holiday]]="N", EnergyDemand__2_18[[#This Row],[Day ]] &lt;&gt; "Saturday", EnergyDemand__2_18[[#This Row],[Day ]] &lt;&gt; "Sunday"),EnergyDemand__2_18[[#This Row],[Demand]],NA())</f>
        <v>109642.755</v>
      </c>
    </row>
    <row r="1956" spans="1:19" x14ac:dyDescent="0.3">
      <c r="A1956" s="3">
        <v>43959</v>
      </c>
      <c r="B1956" s="3" t="str">
        <f t="shared" si="30"/>
        <v>Q2-2020</v>
      </c>
      <c r="C1956" t="s">
        <v>13</v>
      </c>
      <c r="D1956">
        <v>19</v>
      </c>
      <c r="E1956" t="s">
        <v>4</v>
      </c>
      <c r="F1956">
        <v>2020</v>
      </c>
      <c r="G1956">
        <v>12.6</v>
      </c>
      <c r="H1956">
        <v>19.600000000000001</v>
      </c>
      <c r="I1956">
        <v>10.7</v>
      </c>
      <c r="J1956">
        <v>0</v>
      </c>
      <c r="K1956" t="s">
        <v>21</v>
      </c>
      <c r="L1956" t="s">
        <v>21</v>
      </c>
      <c r="M1956" s="2">
        <v>107914.05499999999</v>
      </c>
      <c r="N1956" s="4">
        <v>30.698219210000001</v>
      </c>
      <c r="O1956" s="5">
        <f>EnergyDemand__2_18[[#This Row],[Demand]]*EnergyDemand__2_18[[#This Row],[RRP AUD$]]</f>
        <v>3312769.3162299963</v>
      </c>
      <c r="P1956" s="57" t="e">
        <f>IF(EnergyDemand__2_18[[#This Row],[School Day]]="Y",EnergyDemand__2_18[[#This Row],[Demand]],NA())</f>
        <v>#N/A</v>
      </c>
      <c r="Q1956" s="57">
        <f>IF(EnergyDemand__2_18[[#This Row],[School Day]]="N",EnergyDemand__2_18[[#This Row],[Demand]],NA())</f>
        <v>107914.05499999999</v>
      </c>
      <c r="R1956" s="57" t="e">
        <f>IF(EnergyDemand__2_18[[#This Row],[Holiday]]="Y",EnergyDemand__2_18[[#This Row],[Demand]],NA())</f>
        <v>#N/A</v>
      </c>
      <c r="S1956" s="57">
        <f>IF(AND( EnergyDemand__2_18[[#This Row],[Holiday]]="N", EnergyDemand__2_18[[#This Row],[Day ]] &lt;&gt; "Saturday", EnergyDemand__2_18[[#This Row],[Day ]] &lt;&gt; "Sunday"),EnergyDemand__2_18[[#This Row],[Demand]],NA())</f>
        <v>107914.05499999999</v>
      </c>
    </row>
    <row r="1957" spans="1:19" x14ac:dyDescent="0.3">
      <c r="A1957" s="3">
        <v>43960</v>
      </c>
      <c r="B1957" s="3" t="str">
        <f t="shared" si="30"/>
        <v>Q2-2020</v>
      </c>
      <c r="C1957" t="s">
        <v>13</v>
      </c>
      <c r="D1957">
        <v>19</v>
      </c>
      <c r="E1957" t="s">
        <v>5</v>
      </c>
      <c r="F1957">
        <v>2020</v>
      </c>
      <c r="G1957">
        <v>12.6</v>
      </c>
      <c r="H1957">
        <v>14</v>
      </c>
      <c r="I1957">
        <v>5.4</v>
      </c>
      <c r="J1957">
        <v>0.6</v>
      </c>
      <c r="K1957" t="s">
        <v>21</v>
      </c>
      <c r="L1957" t="s">
        <v>21</v>
      </c>
      <c r="M1957" s="2">
        <v>107786.255</v>
      </c>
      <c r="N1957" s="4">
        <v>22.461551329999999</v>
      </c>
      <c r="O1957" s="5">
        <f>EnergyDemand__2_18[[#This Row],[Demand]]*EnergyDemand__2_18[[#This Row],[RRP AUD$]]</f>
        <v>2421046.4993509692</v>
      </c>
      <c r="P1957" s="57" t="e">
        <f>IF(EnergyDemand__2_18[[#This Row],[School Day]]="Y",EnergyDemand__2_18[[#This Row],[Demand]],NA())</f>
        <v>#N/A</v>
      </c>
      <c r="Q1957" s="57">
        <f>IF(EnergyDemand__2_18[[#This Row],[School Day]]="N",EnergyDemand__2_18[[#This Row],[Demand]],NA())</f>
        <v>107786.255</v>
      </c>
      <c r="R1957" s="57" t="e">
        <f>IF(EnergyDemand__2_18[[#This Row],[Holiday]]="Y",EnergyDemand__2_18[[#This Row],[Demand]],NA())</f>
        <v>#N/A</v>
      </c>
      <c r="S195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58" spans="1:19" x14ac:dyDescent="0.3">
      <c r="A1958" s="3">
        <v>43961</v>
      </c>
      <c r="B1958" s="3" t="str">
        <f t="shared" si="30"/>
        <v>Q2-2020</v>
      </c>
      <c r="C1958" t="s">
        <v>13</v>
      </c>
      <c r="D1958">
        <v>19</v>
      </c>
      <c r="E1958" t="s">
        <v>6</v>
      </c>
      <c r="F1958">
        <v>2020</v>
      </c>
      <c r="G1958">
        <v>7.2</v>
      </c>
      <c r="H1958">
        <v>14.5</v>
      </c>
      <c r="I1958">
        <v>9</v>
      </c>
      <c r="J1958">
        <v>7</v>
      </c>
      <c r="K1958" t="s">
        <v>21</v>
      </c>
      <c r="L1958" t="s">
        <v>21</v>
      </c>
      <c r="M1958" s="2">
        <v>107555.19</v>
      </c>
      <c r="N1958" s="4">
        <v>36.456396259999998</v>
      </c>
      <c r="O1958" s="5">
        <f>EnergyDemand__2_18[[#This Row],[Demand]]*EnergyDemand__2_18[[#This Row],[RRP AUD$]]</f>
        <v>3921074.6264595892</v>
      </c>
      <c r="P1958" s="57" t="e">
        <f>IF(EnergyDemand__2_18[[#This Row],[School Day]]="Y",EnergyDemand__2_18[[#This Row],[Demand]],NA())</f>
        <v>#N/A</v>
      </c>
      <c r="Q1958" s="57">
        <f>IF(EnergyDemand__2_18[[#This Row],[School Day]]="N",EnergyDemand__2_18[[#This Row],[Demand]],NA())</f>
        <v>107555.19</v>
      </c>
      <c r="R1958" s="57" t="e">
        <f>IF(EnergyDemand__2_18[[#This Row],[Holiday]]="Y",EnergyDemand__2_18[[#This Row],[Demand]],NA())</f>
        <v>#N/A</v>
      </c>
      <c r="S195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59" spans="1:19" x14ac:dyDescent="0.3">
      <c r="A1959" s="3">
        <v>43962</v>
      </c>
      <c r="B1959" s="3" t="str">
        <f t="shared" si="30"/>
        <v>Q2-2020</v>
      </c>
      <c r="C1959" t="s">
        <v>13</v>
      </c>
      <c r="D1959">
        <v>20</v>
      </c>
      <c r="E1959" t="s">
        <v>7</v>
      </c>
      <c r="F1959">
        <v>2020</v>
      </c>
      <c r="G1959">
        <v>7.8</v>
      </c>
      <c r="H1959">
        <v>17.100000000000001</v>
      </c>
      <c r="I1959">
        <v>7.5</v>
      </c>
      <c r="J1959">
        <v>0.6</v>
      </c>
      <c r="K1959" t="s">
        <v>21</v>
      </c>
      <c r="L1959" t="s">
        <v>21</v>
      </c>
      <c r="M1959" s="2">
        <v>122550.94500000001</v>
      </c>
      <c r="N1959" s="4">
        <v>37.85789836</v>
      </c>
      <c r="O1959" s="5">
        <f>EnergyDemand__2_18[[#This Row],[Demand]]*EnergyDemand__2_18[[#This Row],[RRP AUD$]]</f>
        <v>4639521.2197319502</v>
      </c>
      <c r="P1959" s="57" t="e">
        <f>IF(EnergyDemand__2_18[[#This Row],[School Day]]="Y",EnergyDemand__2_18[[#This Row],[Demand]],NA())</f>
        <v>#N/A</v>
      </c>
      <c r="Q1959" s="57">
        <f>IF(EnergyDemand__2_18[[#This Row],[School Day]]="N",EnergyDemand__2_18[[#This Row],[Demand]],NA())</f>
        <v>122550.94500000001</v>
      </c>
      <c r="R1959" s="57" t="e">
        <f>IF(EnergyDemand__2_18[[#This Row],[Holiday]]="Y",EnergyDemand__2_18[[#This Row],[Demand]],NA())</f>
        <v>#N/A</v>
      </c>
      <c r="S1959" s="57">
        <f>IF(AND( EnergyDemand__2_18[[#This Row],[Holiday]]="N", EnergyDemand__2_18[[#This Row],[Day ]] &lt;&gt; "Saturday", EnergyDemand__2_18[[#This Row],[Day ]] &lt;&gt; "Sunday"),EnergyDemand__2_18[[#This Row],[Demand]],NA())</f>
        <v>122550.94500000001</v>
      </c>
    </row>
    <row r="1960" spans="1:19" x14ac:dyDescent="0.3">
      <c r="A1960" s="3">
        <v>43963</v>
      </c>
      <c r="B1960" s="3" t="str">
        <f t="shared" si="30"/>
        <v>Q2-2020</v>
      </c>
      <c r="C1960" t="s">
        <v>13</v>
      </c>
      <c r="D1960">
        <v>20</v>
      </c>
      <c r="E1960" t="s">
        <v>8</v>
      </c>
      <c r="F1960">
        <v>2020</v>
      </c>
      <c r="G1960">
        <v>10.3</v>
      </c>
      <c r="H1960">
        <v>14.8</v>
      </c>
      <c r="I1960">
        <v>8.5</v>
      </c>
      <c r="J1960">
        <v>0.2</v>
      </c>
      <c r="K1960" t="s">
        <v>21</v>
      </c>
      <c r="L1960" t="s">
        <v>21</v>
      </c>
      <c r="M1960" s="2">
        <v>120767.795</v>
      </c>
      <c r="N1960" s="4">
        <v>29.433623390000001</v>
      </c>
      <c r="O1960" s="5">
        <f>EnergyDemand__2_18[[#This Row],[Demand]]*EnergyDemand__2_18[[#This Row],[RRP AUD$]]</f>
        <v>3554633.7956707249</v>
      </c>
      <c r="P1960" s="57" t="e">
        <f>IF(EnergyDemand__2_18[[#This Row],[School Day]]="Y",EnergyDemand__2_18[[#This Row],[Demand]],NA())</f>
        <v>#N/A</v>
      </c>
      <c r="Q1960" s="57">
        <f>IF(EnergyDemand__2_18[[#This Row],[School Day]]="N",EnergyDemand__2_18[[#This Row],[Demand]],NA())</f>
        <v>120767.795</v>
      </c>
      <c r="R1960" s="57" t="e">
        <f>IF(EnergyDemand__2_18[[#This Row],[Holiday]]="Y",EnergyDemand__2_18[[#This Row],[Demand]],NA())</f>
        <v>#N/A</v>
      </c>
      <c r="S1960" s="57">
        <f>IF(AND( EnergyDemand__2_18[[#This Row],[Holiday]]="N", EnergyDemand__2_18[[#This Row],[Day ]] &lt;&gt; "Saturday", EnergyDemand__2_18[[#This Row],[Day ]] &lt;&gt; "Sunday"),EnergyDemand__2_18[[#This Row],[Demand]],NA())</f>
        <v>120767.795</v>
      </c>
    </row>
    <row r="1961" spans="1:19" x14ac:dyDescent="0.3">
      <c r="A1961" s="3">
        <v>43964</v>
      </c>
      <c r="B1961" s="3" t="str">
        <f t="shared" si="30"/>
        <v>Q2-2020</v>
      </c>
      <c r="C1961" t="s">
        <v>13</v>
      </c>
      <c r="D1961">
        <v>20</v>
      </c>
      <c r="E1961" t="s">
        <v>9</v>
      </c>
      <c r="F1961">
        <v>2020</v>
      </c>
      <c r="G1961">
        <v>10.4</v>
      </c>
      <c r="H1961">
        <v>14.5</v>
      </c>
      <c r="I1961">
        <v>8.9</v>
      </c>
      <c r="J1961">
        <v>1.4</v>
      </c>
      <c r="K1961" t="s">
        <v>21</v>
      </c>
      <c r="L1961" t="s">
        <v>21</v>
      </c>
      <c r="M1961" s="2">
        <v>127145.14</v>
      </c>
      <c r="N1961" s="4">
        <v>43.43886852</v>
      </c>
      <c r="O1961" s="5">
        <f>EnergyDemand__2_18[[#This Row],[Demand]]*EnergyDemand__2_18[[#This Row],[RRP AUD$]]</f>
        <v>5523041.0194169926</v>
      </c>
      <c r="P1961" s="57" t="e">
        <f>IF(EnergyDemand__2_18[[#This Row],[School Day]]="Y",EnergyDemand__2_18[[#This Row],[Demand]],NA())</f>
        <v>#N/A</v>
      </c>
      <c r="Q1961" s="57">
        <f>IF(EnergyDemand__2_18[[#This Row],[School Day]]="N",EnergyDemand__2_18[[#This Row],[Demand]],NA())</f>
        <v>127145.14</v>
      </c>
      <c r="R1961" s="57" t="e">
        <f>IF(EnergyDemand__2_18[[#This Row],[Holiday]]="Y",EnergyDemand__2_18[[#This Row],[Demand]],NA())</f>
        <v>#N/A</v>
      </c>
      <c r="S1961" s="57">
        <f>IF(AND( EnergyDemand__2_18[[#This Row],[Holiday]]="N", EnergyDemand__2_18[[#This Row],[Day ]] &lt;&gt; "Saturday", EnergyDemand__2_18[[#This Row],[Day ]] &lt;&gt; "Sunday"),EnergyDemand__2_18[[#This Row],[Demand]],NA())</f>
        <v>127145.14</v>
      </c>
    </row>
    <row r="1962" spans="1:19" x14ac:dyDescent="0.3">
      <c r="A1962" s="3">
        <v>43965</v>
      </c>
      <c r="B1962" s="3" t="str">
        <f t="shared" si="30"/>
        <v>Q2-2020</v>
      </c>
      <c r="C1962" t="s">
        <v>13</v>
      </c>
      <c r="D1962">
        <v>20</v>
      </c>
      <c r="E1962" t="s">
        <v>3</v>
      </c>
      <c r="F1962">
        <v>2020</v>
      </c>
      <c r="G1962">
        <v>6.6</v>
      </c>
      <c r="H1962">
        <v>14.7</v>
      </c>
      <c r="I1962">
        <v>9.8000000000000007</v>
      </c>
      <c r="J1962">
        <v>2.8</v>
      </c>
      <c r="K1962" t="s">
        <v>21</v>
      </c>
      <c r="L1962" t="s">
        <v>21</v>
      </c>
      <c r="M1962" s="2">
        <v>129285.09</v>
      </c>
      <c r="N1962" s="4">
        <v>48.118726070000001</v>
      </c>
      <c r="O1962" s="5">
        <f>EnergyDemand__2_18[[#This Row],[Demand]]*EnergyDemand__2_18[[#This Row],[RRP AUD$]]</f>
        <v>6221033.8306452967</v>
      </c>
      <c r="P1962" s="57" t="e">
        <f>IF(EnergyDemand__2_18[[#This Row],[School Day]]="Y",EnergyDemand__2_18[[#This Row],[Demand]],NA())</f>
        <v>#N/A</v>
      </c>
      <c r="Q1962" s="57">
        <f>IF(EnergyDemand__2_18[[#This Row],[School Day]]="N",EnergyDemand__2_18[[#This Row],[Demand]],NA())</f>
        <v>129285.09</v>
      </c>
      <c r="R1962" s="57" t="e">
        <f>IF(EnergyDemand__2_18[[#This Row],[Holiday]]="Y",EnergyDemand__2_18[[#This Row],[Demand]],NA())</f>
        <v>#N/A</v>
      </c>
      <c r="S1962" s="57">
        <f>IF(AND( EnergyDemand__2_18[[#This Row],[Holiday]]="N", EnergyDemand__2_18[[#This Row],[Day ]] &lt;&gt; "Saturday", EnergyDemand__2_18[[#This Row],[Day ]] &lt;&gt; "Sunday"),EnergyDemand__2_18[[#This Row],[Demand]],NA())</f>
        <v>129285.09</v>
      </c>
    </row>
    <row r="1963" spans="1:19" x14ac:dyDescent="0.3">
      <c r="A1963" s="3">
        <v>43966</v>
      </c>
      <c r="B1963" s="3" t="str">
        <f t="shared" si="30"/>
        <v>Q2-2020</v>
      </c>
      <c r="C1963" t="s">
        <v>13</v>
      </c>
      <c r="D1963">
        <v>20</v>
      </c>
      <c r="E1963" t="s">
        <v>4</v>
      </c>
      <c r="F1963">
        <v>2020</v>
      </c>
      <c r="G1963">
        <v>4.5</v>
      </c>
      <c r="H1963">
        <v>15.3</v>
      </c>
      <c r="I1963">
        <v>10.8</v>
      </c>
      <c r="J1963">
        <v>0</v>
      </c>
      <c r="K1963" t="s">
        <v>21</v>
      </c>
      <c r="L1963" t="s">
        <v>21</v>
      </c>
      <c r="M1963" s="2">
        <v>129112.45</v>
      </c>
      <c r="N1963" s="4">
        <v>51.077775019999997</v>
      </c>
      <c r="O1963" s="5">
        <f>EnergyDemand__2_18[[#This Row],[Demand]]*EnergyDemand__2_18[[#This Row],[RRP AUD$]]</f>
        <v>6594776.6733809989</v>
      </c>
      <c r="P1963" s="57" t="e">
        <f>IF(EnergyDemand__2_18[[#This Row],[School Day]]="Y",EnergyDemand__2_18[[#This Row],[Demand]],NA())</f>
        <v>#N/A</v>
      </c>
      <c r="Q1963" s="57">
        <f>IF(EnergyDemand__2_18[[#This Row],[School Day]]="N",EnergyDemand__2_18[[#This Row],[Demand]],NA())</f>
        <v>129112.45</v>
      </c>
      <c r="R1963" s="57" t="e">
        <f>IF(EnergyDemand__2_18[[#This Row],[Holiday]]="Y",EnergyDemand__2_18[[#This Row],[Demand]],NA())</f>
        <v>#N/A</v>
      </c>
      <c r="S1963" s="57">
        <f>IF(AND( EnergyDemand__2_18[[#This Row],[Holiday]]="N", EnergyDemand__2_18[[#This Row],[Day ]] &lt;&gt; "Saturday", EnergyDemand__2_18[[#This Row],[Day ]] &lt;&gt; "Sunday"),EnergyDemand__2_18[[#This Row],[Demand]],NA())</f>
        <v>129112.45</v>
      </c>
    </row>
    <row r="1964" spans="1:19" x14ac:dyDescent="0.3">
      <c r="A1964" s="3">
        <v>43967</v>
      </c>
      <c r="B1964" s="3" t="str">
        <f t="shared" si="30"/>
        <v>Q2-2020</v>
      </c>
      <c r="C1964" t="s">
        <v>13</v>
      </c>
      <c r="D1964">
        <v>20</v>
      </c>
      <c r="E1964" t="s">
        <v>5</v>
      </c>
      <c r="F1964">
        <v>2020</v>
      </c>
      <c r="G1964">
        <v>4.5</v>
      </c>
      <c r="H1964">
        <v>18</v>
      </c>
      <c r="I1964">
        <v>10.7</v>
      </c>
      <c r="J1964">
        <v>0</v>
      </c>
      <c r="K1964" t="s">
        <v>21</v>
      </c>
      <c r="L1964" t="s">
        <v>21</v>
      </c>
      <c r="M1964" s="2">
        <v>110420.89</v>
      </c>
      <c r="N1964" s="4">
        <v>46.529095040000001</v>
      </c>
      <c r="O1964" s="5">
        <f>EnergyDemand__2_18[[#This Row],[Demand]]*EnergyDemand__2_18[[#This Row],[RRP AUD$]]</f>
        <v>5137784.085211386</v>
      </c>
      <c r="P1964" s="57" t="e">
        <f>IF(EnergyDemand__2_18[[#This Row],[School Day]]="Y",EnergyDemand__2_18[[#This Row],[Demand]],NA())</f>
        <v>#N/A</v>
      </c>
      <c r="Q1964" s="57">
        <f>IF(EnergyDemand__2_18[[#This Row],[School Day]]="N",EnergyDemand__2_18[[#This Row],[Demand]],NA())</f>
        <v>110420.89</v>
      </c>
      <c r="R1964" s="57" t="e">
        <f>IF(EnergyDemand__2_18[[#This Row],[Holiday]]="Y",EnergyDemand__2_18[[#This Row],[Demand]],NA())</f>
        <v>#N/A</v>
      </c>
      <c r="S196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65" spans="1:19" x14ac:dyDescent="0.3">
      <c r="A1965" s="3">
        <v>43968</v>
      </c>
      <c r="B1965" s="3" t="str">
        <f t="shared" si="30"/>
        <v>Q2-2020</v>
      </c>
      <c r="C1965" t="s">
        <v>13</v>
      </c>
      <c r="D1965">
        <v>20</v>
      </c>
      <c r="E1965" t="s">
        <v>6</v>
      </c>
      <c r="F1965">
        <v>2020</v>
      </c>
      <c r="G1965">
        <v>5.0999999999999996</v>
      </c>
      <c r="H1965">
        <v>18.5</v>
      </c>
      <c r="I1965">
        <v>10.6</v>
      </c>
      <c r="J1965">
        <v>0</v>
      </c>
      <c r="K1965" t="s">
        <v>21</v>
      </c>
      <c r="L1965" t="s">
        <v>21</v>
      </c>
      <c r="M1965" s="2">
        <v>109774.425</v>
      </c>
      <c r="N1965" s="4">
        <v>47.157281560000001</v>
      </c>
      <c r="O1965" s="5">
        <f>EnergyDemand__2_18[[#This Row],[Demand]]*EnergyDemand__2_18[[#This Row],[RRP AUD$]]</f>
        <v>5176663.4678121032</v>
      </c>
      <c r="P1965" s="57" t="e">
        <f>IF(EnergyDemand__2_18[[#This Row],[School Day]]="Y",EnergyDemand__2_18[[#This Row],[Demand]],NA())</f>
        <v>#N/A</v>
      </c>
      <c r="Q1965" s="57">
        <f>IF(EnergyDemand__2_18[[#This Row],[School Day]]="N",EnergyDemand__2_18[[#This Row],[Demand]],NA())</f>
        <v>109774.425</v>
      </c>
      <c r="R1965" s="57" t="e">
        <f>IF(EnergyDemand__2_18[[#This Row],[Holiday]]="Y",EnergyDemand__2_18[[#This Row],[Demand]],NA())</f>
        <v>#N/A</v>
      </c>
      <c r="S196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66" spans="1:19" x14ac:dyDescent="0.3">
      <c r="A1966" s="3">
        <v>43969</v>
      </c>
      <c r="B1966" s="3" t="str">
        <f t="shared" si="30"/>
        <v>Q2-2020</v>
      </c>
      <c r="C1966" t="s">
        <v>13</v>
      </c>
      <c r="D1966">
        <v>21</v>
      </c>
      <c r="E1966" t="s">
        <v>7</v>
      </c>
      <c r="F1966">
        <v>2020</v>
      </c>
      <c r="G1966">
        <v>5.5</v>
      </c>
      <c r="H1966">
        <v>19.399999999999999</v>
      </c>
      <c r="I1966">
        <v>10.5</v>
      </c>
      <c r="J1966">
        <v>0</v>
      </c>
      <c r="K1966" t="s">
        <v>21</v>
      </c>
      <c r="L1966" t="s">
        <v>21</v>
      </c>
      <c r="M1966" s="2">
        <v>120076.645</v>
      </c>
      <c r="N1966" s="4">
        <v>44.491085740000003</v>
      </c>
      <c r="O1966" s="5">
        <f>EnergyDemand__2_18[[#This Row],[Demand]]*EnergyDemand__2_18[[#This Row],[RRP AUD$]]</f>
        <v>5342340.3080665432</v>
      </c>
      <c r="P1966" s="57" t="e">
        <f>IF(EnergyDemand__2_18[[#This Row],[School Day]]="Y",EnergyDemand__2_18[[#This Row],[Demand]],NA())</f>
        <v>#N/A</v>
      </c>
      <c r="Q1966" s="57">
        <f>IF(EnergyDemand__2_18[[#This Row],[School Day]]="N",EnergyDemand__2_18[[#This Row],[Demand]],NA())</f>
        <v>120076.645</v>
      </c>
      <c r="R1966" s="57" t="e">
        <f>IF(EnergyDemand__2_18[[#This Row],[Holiday]]="Y",EnergyDemand__2_18[[#This Row],[Demand]],NA())</f>
        <v>#N/A</v>
      </c>
      <c r="S1966" s="57">
        <f>IF(AND( EnergyDemand__2_18[[#This Row],[Holiday]]="N", EnergyDemand__2_18[[#This Row],[Day ]] &lt;&gt; "Saturday", EnergyDemand__2_18[[#This Row],[Day ]] &lt;&gt; "Sunday"),EnergyDemand__2_18[[#This Row],[Demand]],NA())</f>
        <v>120076.645</v>
      </c>
    </row>
    <row r="1967" spans="1:19" x14ac:dyDescent="0.3">
      <c r="A1967" s="3">
        <v>43970</v>
      </c>
      <c r="B1967" s="3" t="str">
        <f t="shared" si="30"/>
        <v>Q2-2020</v>
      </c>
      <c r="C1967" t="s">
        <v>13</v>
      </c>
      <c r="D1967">
        <v>21</v>
      </c>
      <c r="E1967" t="s">
        <v>8</v>
      </c>
      <c r="F1967">
        <v>2020</v>
      </c>
      <c r="G1967">
        <v>8.1</v>
      </c>
      <c r="H1967">
        <v>17.7</v>
      </c>
      <c r="I1967">
        <v>4.9000000000000004</v>
      </c>
      <c r="J1967">
        <v>0</v>
      </c>
      <c r="K1967" t="s">
        <v>21</v>
      </c>
      <c r="L1967" t="s">
        <v>21</v>
      </c>
      <c r="M1967" s="2">
        <v>119789.97</v>
      </c>
      <c r="N1967" s="4">
        <v>44.374805960000003</v>
      </c>
      <c r="O1967" s="5">
        <f>EnergyDemand__2_18[[#This Row],[Demand]]*EnergyDemand__2_18[[#This Row],[RRP AUD$]]</f>
        <v>5315656.674704222</v>
      </c>
      <c r="P1967" s="57" t="e">
        <f>IF(EnergyDemand__2_18[[#This Row],[School Day]]="Y",EnergyDemand__2_18[[#This Row],[Demand]],NA())</f>
        <v>#N/A</v>
      </c>
      <c r="Q1967" s="57">
        <f>IF(EnergyDemand__2_18[[#This Row],[School Day]]="N",EnergyDemand__2_18[[#This Row],[Demand]],NA())</f>
        <v>119789.97</v>
      </c>
      <c r="R1967" s="57" t="e">
        <f>IF(EnergyDemand__2_18[[#This Row],[Holiday]]="Y",EnergyDemand__2_18[[#This Row],[Demand]],NA())</f>
        <v>#N/A</v>
      </c>
      <c r="S1967" s="57">
        <f>IF(AND( EnergyDemand__2_18[[#This Row],[Holiday]]="N", EnergyDemand__2_18[[#This Row],[Day ]] &lt;&gt; "Saturday", EnergyDemand__2_18[[#This Row],[Day ]] &lt;&gt; "Sunday"),EnergyDemand__2_18[[#This Row],[Demand]],NA())</f>
        <v>119789.97</v>
      </c>
    </row>
    <row r="1968" spans="1:19" x14ac:dyDescent="0.3">
      <c r="A1968" s="3">
        <v>43971</v>
      </c>
      <c r="B1968" s="3" t="str">
        <f t="shared" si="30"/>
        <v>Q2-2020</v>
      </c>
      <c r="C1968" t="s">
        <v>13</v>
      </c>
      <c r="D1968">
        <v>21</v>
      </c>
      <c r="E1968" t="s">
        <v>9</v>
      </c>
      <c r="F1968">
        <v>2020</v>
      </c>
      <c r="G1968">
        <v>10.3</v>
      </c>
      <c r="H1968">
        <v>15.8</v>
      </c>
      <c r="I1968">
        <v>7.8</v>
      </c>
      <c r="J1968">
        <v>15.6</v>
      </c>
      <c r="K1968" t="s">
        <v>21</v>
      </c>
      <c r="L1968" t="s">
        <v>21</v>
      </c>
      <c r="M1968" s="2">
        <v>119803.985</v>
      </c>
      <c r="N1968" s="4">
        <v>40.056890670000001</v>
      </c>
      <c r="O1968" s="5">
        <f>EnergyDemand__2_18[[#This Row],[Demand]]*EnergyDemand__2_18[[#This Row],[RRP AUD$]]</f>
        <v>4798975.1289753197</v>
      </c>
      <c r="P1968" s="57" t="e">
        <f>IF(EnergyDemand__2_18[[#This Row],[School Day]]="Y",EnergyDemand__2_18[[#This Row],[Demand]],NA())</f>
        <v>#N/A</v>
      </c>
      <c r="Q1968" s="57">
        <f>IF(EnergyDemand__2_18[[#This Row],[School Day]]="N",EnergyDemand__2_18[[#This Row],[Demand]],NA())</f>
        <v>119803.985</v>
      </c>
      <c r="R1968" s="57" t="e">
        <f>IF(EnergyDemand__2_18[[#This Row],[Holiday]]="Y",EnergyDemand__2_18[[#This Row],[Demand]],NA())</f>
        <v>#N/A</v>
      </c>
      <c r="S1968" s="57">
        <f>IF(AND( EnergyDemand__2_18[[#This Row],[Holiday]]="N", EnergyDemand__2_18[[#This Row],[Day ]] &lt;&gt; "Saturday", EnergyDemand__2_18[[#This Row],[Day ]] &lt;&gt; "Sunday"),EnergyDemand__2_18[[#This Row],[Demand]],NA())</f>
        <v>119803.985</v>
      </c>
    </row>
    <row r="1969" spans="1:19" x14ac:dyDescent="0.3">
      <c r="A1969" s="3">
        <v>43972</v>
      </c>
      <c r="B1969" s="3" t="str">
        <f t="shared" si="30"/>
        <v>Q2-2020</v>
      </c>
      <c r="C1969" t="s">
        <v>13</v>
      </c>
      <c r="D1969">
        <v>21</v>
      </c>
      <c r="E1969" t="s">
        <v>3</v>
      </c>
      <c r="F1969">
        <v>2020</v>
      </c>
      <c r="G1969">
        <v>9.4</v>
      </c>
      <c r="H1969">
        <v>13.7</v>
      </c>
      <c r="I1969">
        <v>6.6</v>
      </c>
      <c r="J1969">
        <v>12.4</v>
      </c>
      <c r="K1969" t="s">
        <v>21</v>
      </c>
      <c r="L1969" t="s">
        <v>21</v>
      </c>
      <c r="M1969" s="2">
        <v>127563.61</v>
      </c>
      <c r="N1969" s="4">
        <v>58.074876109999998</v>
      </c>
      <c r="O1969" s="5">
        <f>EnergyDemand__2_18[[#This Row],[Demand]]*EnergyDemand__2_18[[#This Row],[RRP AUD$]]</f>
        <v>7408240.8468943574</v>
      </c>
      <c r="P1969" s="57" t="e">
        <f>IF(EnergyDemand__2_18[[#This Row],[School Day]]="Y",EnergyDemand__2_18[[#This Row],[Demand]],NA())</f>
        <v>#N/A</v>
      </c>
      <c r="Q1969" s="57">
        <f>IF(EnergyDemand__2_18[[#This Row],[School Day]]="N",EnergyDemand__2_18[[#This Row],[Demand]],NA())</f>
        <v>127563.61</v>
      </c>
      <c r="R1969" s="57" t="e">
        <f>IF(EnergyDemand__2_18[[#This Row],[Holiday]]="Y",EnergyDemand__2_18[[#This Row],[Demand]],NA())</f>
        <v>#N/A</v>
      </c>
      <c r="S1969" s="57">
        <f>IF(AND( EnergyDemand__2_18[[#This Row],[Holiday]]="N", EnergyDemand__2_18[[#This Row],[Day ]] &lt;&gt; "Saturday", EnergyDemand__2_18[[#This Row],[Day ]] &lt;&gt; "Sunday"),EnergyDemand__2_18[[#This Row],[Demand]],NA())</f>
        <v>127563.61</v>
      </c>
    </row>
    <row r="1970" spans="1:19" x14ac:dyDescent="0.3">
      <c r="A1970" s="3">
        <v>43973</v>
      </c>
      <c r="B1970" s="3" t="str">
        <f t="shared" si="30"/>
        <v>Q2-2020</v>
      </c>
      <c r="C1970" t="s">
        <v>13</v>
      </c>
      <c r="D1970">
        <v>21</v>
      </c>
      <c r="E1970" t="s">
        <v>4</v>
      </c>
      <c r="F1970">
        <v>2020</v>
      </c>
      <c r="G1970">
        <v>9.1</v>
      </c>
      <c r="H1970">
        <v>13.6</v>
      </c>
      <c r="I1970">
        <v>7.8</v>
      </c>
      <c r="J1970">
        <v>11.4</v>
      </c>
      <c r="K1970" t="s">
        <v>21</v>
      </c>
      <c r="L1970" t="s">
        <v>21</v>
      </c>
      <c r="M1970" s="2">
        <v>130472.2</v>
      </c>
      <c r="N1970" s="4">
        <v>69.661220639999996</v>
      </c>
      <c r="O1970" s="5">
        <f>EnergyDemand__2_18[[#This Row],[Demand]]*EnergyDemand__2_18[[#This Row],[RRP AUD$]]</f>
        <v>9088852.7115862072</v>
      </c>
      <c r="P1970" s="57" t="e">
        <f>IF(EnergyDemand__2_18[[#This Row],[School Day]]="Y",EnergyDemand__2_18[[#This Row],[Demand]],NA())</f>
        <v>#N/A</v>
      </c>
      <c r="Q1970" s="57">
        <f>IF(EnergyDemand__2_18[[#This Row],[School Day]]="N",EnergyDemand__2_18[[#This Row],[Demand]],NA())</f>
        <v>130472.2</v>
      </c>
      <c r="R1970" s="57" t="e">
        <f>IF(EnergyDemand__2_18[[#This Row],[Holiday]]="Y",EnergyDemand__2_18[[#This Row],[Demand]],NA())</f>
        <v>#N/A</v>
      </c>
      <c r="S1970" s="57">
        <f>IF(AND( EnergyDemand__2_18[[#This Row],[Holiday]]="N", EnergyDemand__2_18[[#This Row],[Day ]] &lt;&gt; "Saturday", EnergyDemand__2_18[[#This Row],[Day ]] &lt;&gt; "Sunday"),EnergyDemand__2_18[[#This Row],[Demand]],NA())</f>
        <v>130472.2</v>
      </c>
    </row>
    <row r="1971" spans="1:19" x14ac:dyDescent="0.3">
      <c r="A1971" s="3">
        <v>43974</v>
      </c>
      <c r="B1971" s="3" t="str">
        <f t="shared" si="30"/>
        <v>Q2-2020</v>
      </c>
      <c r="C1971" t="s">
        <v>13</v>
      </c>
      <c r="D1971">
        <v>21</v>
      </c>
      <c r="E1971" t="s">
        <v>5</v>
      </c>
      <c r="F1971">
        <v>2020</v>
      </c>
      <c r="G1971">
        <v>9.4</v>
      </c>
      <c r="H1971">
        <v>13.5</v>
      </c>
      <c r="I1971">
        <v>5.8</v>
      </c>
      <c r="J1971">
        <v>0</v>
      </c>
      <c r="K1971" t="s">
        <v>21</v>
      </c>
      <c r="L1971" t="s">
        <v>21</v>
      </c>
      <c r="M1971" s="2">
        <v>115234.32</v>
      </c>
      <c r="N1971" s="4">
        <v>40.605164469999998</v>
      </c>
      <c r="O1971" s="5">
        <f>EnergyDemand__2_18[[#This Row],[Demand]]*EnergyDemand__2_18[[#This Row],[RRP AUD$]]</f>
        <v>4679108.5161886103</v>
      </c>
      <c r="P1971" s="57" t="e">
        <f>IF(EnergyDemand__2_18[[#This Row],[School Day]]="Y",EnergyDemand__2_18[[#This Row],[Demand]],NA())</f>
        <v>#N/A</v>
      </c>
      <c r="Q1971" s="57">
        <f>IF(EnergyDemand__2_18[[#This Row],[School Day]]="N",EnergyDemand__2_18[[#This Row],[Demand]],NA())</f>
        <v>115234.32</v>
      </c>
      <c r="R1971" s="57" t="e">
        <f>IF(EnergyDemand__2_18[[#This Row],[Holiday]]="Y",EnergyDemand__2_18[[#This Row],[Demand]],NA())</f>
        <v>#N/A</v>
      </c>
      <c r="S197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72" spans="1:19" x14ac:dyDescent="0.3">
      <c r="A1972" s="3">
        <v>43975</v>
      </c>
      <c r="B1972" s="3" t="str">
        <f t="shared" si="30"/>
        <v>Q2-2020</v>
      </c>
      <c r="C1972" t="s">
        <v>13</v>
      </c>
      <c r="D1972">
        <v>21</v>
      </c>
      <c r="E1972" t="s">
        <v>6</v>
      </c>
      <c r="F1972">
        <v>2020</v>
      </c>
      <c r="G1972">
        <v>10.9</v>
      </c>
      <c r="H1972">
        <v>13.8</v>
      </c>
      <c r="I1972">
        <v>7.9</v>
      </c>
      <c r="J1972">
        <v>3</v>
      </c>
      <c r="K1972" t="s">
        <v>21</v>
      </c>
      <c r="L1972" t="s">
        <v>21</v>
      </c>
      <c r="M1972" s="2">
        <v>109579.82</v>
      </c>
      <c r="N1972" s="4">
        <v>39.993102280000002</v>
      </c>
      <c r="O1972" s="5">
        <f>EnergyDemand__2_18[[#This Row],[Demand]]*EnergyDemand__2_18[[#This Row],[RRP AUD$]]</f>
        <v>4382436.9490839904</v>
      </c>
      <c r="P1972" s="57" t="e">
        <f>IF(EnergyDemand__2_18[[#This Row],[School Day]]="Y",EnergyDemand__2_18[[#This Row],[Demand]],NA())</f>
        <v>#N/A</v>
      </c>
      <c r="Q1972" s="57">
        <f>IF(EnergyDemand__2_18[[#This Row],[School Day]]="N",EnergyDemand__2_18[[#This Row],[Demand]],NA())</f>
        <v>109579.82</v>
      </c>
      <c r="R1972" s="57" t="e">
        <f>IF(EnergyDemand__2_18[[#This Row],[Holiday]]="Y",EnergyDemand__2_18[[#This Row],[Demand]],NA())</f>
        <v>#N/A</v>
      </c>
      <c r="S197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73" spans="1:19" x14ac:dyDescent="0.3">
      <c r="A1973" s="3">
        <v>43976</v>
      </c>
      <c r="B1973" s="3" t="str">
        <f t="shared" si="30"/>
        <v>Q2-2020</v>
      </c>
      <c r="C1973" t="s">
        <v>13</v>
      </c>
      <c r="D1973">
        <v>22</v>
      </c>
      <c r="E1973" t="s">
        <v>7</v>
      </c>
      <c r="F1973">
        <v>2020</v>
      </c>
      <c r="G1973">
        <v>5.5</v>
      </c>
      <c r="H1973">
        <v>16</v>
      </c>
      <c r="I1973">
        <v>10</v>
      </c>
      <c r="J1973">
        <v>0</v>
      </c>
      <c r="K1973" t="s">
        <v>21</v>
      </c>
      <c r="L1973" t="s">
        <v>21</v>
      </c>
      <c r="M1973" s="2">
        <v>125532.575</v>
      </c>
      <c r="N1973" s="4">
        <v>46.784888840000001</v>
      </c>
      <c r="O1973" s="5">
        <f>EnergyDemand__2_18[[#This Row],[Demand]]*EnergyDemand__2_18[[#This Row],[RRP AUD$]]</f>
        <v>5873027.5671739634</v>
      </c>
      <c r="P1973" s="57" t="e">
        <f>IF(EnergyDemand__2_18[[#This Row],[School Day]]="Y",EnergyDemand__2_18[[#This Row],[Demand]],NA())</f>
        <v>#N/A</v>
      </c>
      <c r="Q1973" s="57">
        <f>IF(EnergyDemand__2_18[[#This Row],[School Day]]="N",EnergyDemand__2_18[[#This Row],[Demand]],NA())</f>
        <v>125532.575</v>
      </c>
      <c r="R1973" s="57" t="e">
        <f>IF(EnergyDemand__2_18[[#This Row],[Holiday]]="Y",EnergyDemand__2_18[[#This Row],[Demand]],NA())</f>
        <v>#N/A</v>
      </c>
      <c r="S1973" s="57">
        <f>IF(AND( EnergyDemand__2_18[[#This Row],[Holiday]]="N", EnergyDemand__2_18[[#This Row],[Day ]] &lt;&gt; "Saturday", EnergyDemand__2_18[[#This Row],[Day ]] &lt;&gt; "Sunday"),EnergyDemand__2_18[[#This Row],[Demand]],NA())</f>
        <v>125532.575</v>
      </c>
    </row>
    <row r="1974" spans="1:19" x14ac:dyDescent="0.3">
      <c r="A1974" s="3">
        <v>43977</v>
      </c>
      <c r="B1974" s="3" t="str">
        <f t="shared" si="30"/>
        <v>Q2-2020</v>
      </c>
      <c r="C1974" t="s">
        <v>13</v>
      </c>
      <c r="D1974">
        <v>22</v>
      </c>
      <c r="E1974" t="s">
        <v>8</v>
      </c>
      <c r="F1974">
        <v>2020</v>
      </c>
      <c r="G1974">
        <v>5.4</v>
      </c>
      <c r="H1974">
        <v>18.5</v>
      </c>
      <c r="I1974">
        <v>9.4</v>
      </c>
      <c r="J1974">
        <v>0</v>
      </c>
      <c r="K1974" t="s">
        <v>21</v>
      </c>
      <c r="L1974" t="s">
        <v>21</v>
      </c>
      <c r="M1974" s="2">
        <v>126788.83500000001</v>
      </c>
      <c r="N1974" s="4">
        <v>46.707466500000002</v>
      </c>
      <c r="O1974" s="5">
        <f>EnergyDemand__2_18[[#This Row],[Demand]]*EnergyDemand__2_18[[#This Row],[RRP AUD$]]</f>
        <v>5921985.2633365281</v>
      </c>
      <c r="P1974" s="57" t="e">
        <f>IF(EnergyDemand__2_18[[#This Row],[School Day]]="Y",EnergyDemand__2_18[[#This Row],[Demand]],NA())</f>
        <v>#N/A</v>
      </c>
      <c r="Q1974" s="57">
        <f>IF(EnergyDemand__2_18[[#This Row],[School Day]]="N",EnergyDemand__2_18[[#This Row],[Demand]],NA())</f>
        <v>126788.83500000001</v>
      </c>
      <c r="R1974" s="57" t="e">
        <f>IF(EnergyDemand__2_18[[#This Row],[Holiday]]="Y",EnergyDemand__2_18[[#This Row],[Demand]],NA())</f>
        <v>#N/A</v>
      </c>
      <c r="S1974" s="57">
        <f>IF(AND( EnergyDemand__2_18[[#This Row],[Holiday]]="N", EnergyDemand__2_18[[#This Row],[Day ]] &lt;&gt; "Saturday", EnergyDemand__2_18[[#This Row],[Day ]] &lt;&gt; "Sunday"),EnergyDemand__2_18[[#This Row],[Demand]],NA())</f>
        <v>126788.83500000001</v>
      </c>
    </row>
    <row r="1975" spans="1:19" x14ac:dyDescent="0.3">
      <c r="A1975" s="3">
        <v>43978</v>
      </c>
      <c r="B1975" s="3" t="str">
        <f t="shared" si="30"/>
        <v>Q2-2020</v>
      </c>
      <c r="C1975" t="s">
        <v>13</v>
      </c>
      <c r="D1975">
        <v>22</v>
      </c>
      <c r="E1975" t="s">
        <v>9</v>
      </c>
      <c r="F1975">
        <v>2020</v>
      </c>
      <c r="G1975">
        <v>5.9</v>
      </c>
      <c r="H1975">
        <v>17.100000000000001</v>
      </c>
      <c r="I1975">
        <v>7.8</v>
      </c>
      <c r="J1975">
        <v>0</v>
      </c>
      <c r="K1975" t="s">
        <v>22</v>
      </c>
      <c r="L1975" t="s">
        <v>21</v>
      </c>
      <c r="M1975" s="2">
        <v>124189.8</v>
      </c>
      <c r="N1975" s="4">
        <v>50.44310686</v>
      </c>
      <c r="O1975" s="5">
        <f>EnergyDemand__2_18[[#This Row],[Demand]]*EnergyDemand__2_18[[#This Row],[RRP AUD$]]</f>
        <v>6264519.352322028</v>
      </c>
      <c r="P1975" s="57">
        <f>IF(EnergyDemand__2_18[[#This Row],[School Day]]="Y",EnergyDemand__2_18[[#This Row],[Demand]],NA())</f>
        <v>124189.8</v>
      </c>
      <c r="Q1975" s="57" t="e">
        <f>IF(EnergyDemand__2_18[[#This Row],[School Day]]="N",EnergyDemand__2_18[[#This Row],[Demand]],NA())</f>
        <v>#N/A</v>
      </c>
      <c r="R1975" s="57" t="e">
        <f>IF(EnergyDemand__2_18[[#This Row],[Holiday]]="Y",EnergyDemand__2_18[[#This Row],[Demand]],NA())</f>
        <v>#N/A</v>
      </c>
      <c r="S1975" s="57">
        <f>IF(AND( EnergyDemand__2_18[[#This Row],[Holiday]]="N", EnergyDemand__2_18[[#This Row],[Day ]] &lt;&gt; "Saturday", EnergyDemand__2_18[[#This Row],[Day ]] &lt;&gt; "Sunday"),EnergyDemand__2_18[[#This Row],[Demand]],NA())</f>
        <v>124189.8</v>
      </c>
    </row>
    <row r="1976" spans="1:19" x14ac:dyDescent="0.3">
      <c r="A1976" s="3">
        <v>43979</v>
      </c>
      <c r="B1976" s="3" t="str">
        <f t="shared" si="30"/>
        <v>Q2-2020</v>
      </c>
      <c r="C1976" t="s">
        <v>13</v>
      </c>
      <c r="D1976">
        <v>22</v>
      </c>
      <c r="E1976" t="s">
        <v>3</v>
      </c>
      <c r="F1976">
        <v>2020</v>
      </c>
      <c r="G1976">
        <v>12.1</v>
      </c>
      <c r="H1976">
        <v>17.600000000000001</v>
      </c>
      <c r="I1976">
        <v>6.7</v>
      </c>
      <c r="J1976">
        <v>0</v>
      </c>
      <c r="K1976" t="s">
        <v>22</v>
      </c>
      <c r="L1976" t="s">
        <v>21</v>
      </c>
      <c r="M1976" s="2">
        <v>124062.485</v>
      </c>
      <c r="N1976" s="4">
        <v>65.360378650000001</v>
      </c>
      <c r="O1976" s="5">
        <f>EnergyDemand__2_18[[#This Row],[Demand]]*EnergyDemand__2_18[[#This Row],[RRP AUD$]]</f>
        <v>8108770.9958599452</v>
      </c>
      <c r="P1976" s="57">
        <f>IF(EnergyDemand__2_18[[#This Row],[School Day]]="Y",EnergyDemand__2_18[[#This Row],[Demand]],NA())</f>
        <v>124062.485</v>
      </c>
      <c r="Q1976" s="57" t="e">
        <f>IF(EnergyDemand__2_18[[#This Row],[School Day]]="N",EnergyDemand__2_18[[#This Row],[Demand]],NA())</f>
        <v>#N/A</v>
      </c>
      <c r="R1976" s="57" t="e">
        <f>IF(EnergyDemand__2_18[[#This Row],[Holiday]]="Y",EnergyDemand__2_18[[#This Row],[Demand]],NA())</f>
        <v>#N/A</v>
      </c>
      <c r="S1976" s="57">
        <f>IF(AND( EnergyDemand__2_18[[#This Row],[Holiday]]="N", EnergyDemand__2_18[[#This Row],[Day ]] &lt;&gt; "Saturday", EnergyDemand__2_18[[#This Row],[Day ]] &lt;&gt; "Sunday"),EnergyDemand__2_18[[#This Row],[Demand]],NA())</f>
        <v>124062.485</v>
      </c>
    </row>
    <row r="1977" spans="1:19" x14ac:dyDescent="0.3">
      <c r="A1977" s="3">
        <v>43980</v>
      </c>
      <c r="B1977" s="3" t="str">
        <f t="shared" si="30"/>
        <v>Q2-2020</v>
      </c>
      <c r="C1977" t="s">
        <v>13</v>
      </c>
      <c r="D1977">
        <v>22</v>
      </c>
      <c r="E1977" t="s">
        <v>4</v>
      </c>
      <c r="F1977">
        <v>2020</v>
      </c>
      <c r="G1977">
        <v>7.2</v>
      </c>
      <c r="H1977">
        <v>17.100000000000001</v>
      </c>
      <c r="I1977">
        <v>9.6</v>
      </c>
      <c r="J1977">
        <v>0</v>
      </c>
      <c r="K1977" t="s">
        <v>22</v>
      </c>
      <c r="L1977" t="s">
        <v>21</v>
      </c>
      <c r="M1977" s="2">
        <v>120072.09</v>
      </c>
      <c r="N1977" s="4">
        <v>50.142944370000002</v>
      </c>
      <c r="O1977" s="5">
        <f>EnergyDemand__2_18[[#This Row],[Demand]]*EnergyDemand__2_18[[#This Row],[RRP AUD$]]</f>
        <v>6020768.1292596338</v>
      </c>
      <c r="P1977" s="57">
        <f>IF(EnergyDemand__2_18[[#This Row],[School Day]]="Y",EnergyDemand__2_18[[#This Row],[Demand]],NA())</f>
        <v>120072.09</v>
      </c>
      <c r="Q1977" s="57" t="e">
        <f>IF(EnergyDemand__2_18[[#This Row],[School Day]]="N",EnergyDemand__2_18[[#This Row],[Demand]],NA())</f>
        <v>#N/A</v>
      </c>
      <c r="R1977" s="57" t="e">
        <f>IF(EnergyDemand__2_18[[#This Row],[Holiday]]="Y",EnergyDemand__2_18[[#This Row],[Demand]],NA())</f>
        <v>#N/A</v>
      </c>
      <c r="S1977" s="57">
        <f>IF(AND( EnergyDemand__2_18[[#This Row],[Holiday]]="N", EnergyDemand__2_18[[#This Row],[Day ]] &lt;&gt; "Saturday", EnergyDemand__2_18[[#This Row],[Day ]] &lt;&gt; "Sunday"),EnergyDemand__2_18[[#This Row],[Demand]],NA())</f>
        <v>120072.09</v>
      </c>
    </row>
    <row r="1978" spans="1:19" x14ac:dyDescent="0.3">
      <c r="A1978" s="3">
        <v>43981</v>
      </c>
      <c r="B1978" s="3" t="str">
        <f t="shared" si="30"/>
        <v>Q2-2020</v>
      </c>
      <c r="C1978" t="s">
        <v>13</v>
      </c>
      <c r="D1978">
        <v>22</v>
      </c>
      <c r="E1978" t="s">
        <v>5</v>
      </c>
      <c r="F1978">
        <v>2020</v>
      </c>
      <c r="G1978">
        <v>8.1</v>
      </c>
      <c r="H1978">
        <v>17.100000000000001</v>
      </c>
      <c r="I1978">
        <v>9.3000000000000007</v>
      </c>
      <c r="J1978">
        <v>0</v>
      </c>
      <c r="K1978" t="s">
        <v>22</v>
      </c>
      <c r="L1978" t="s">
        <v>21</v>
      </c>
      <c r="M1978" s="2">
        <v>102231.77</v>
      </c>
      <c r="N1978" s="4">
        <v>21.75529586</v>
      </c>
      <c r="O1978" s="5">
        <f>EnergyDemand__2_18[[#This Row],[Demand]]*EnergyDemand__2_18[[#This Row],[RRP AUD$]]</f>
        <v>2224082.4026414724</v>
      </c>
      <c r="P1978" s="57">
        <f>IF(EnergyDemand__2_18[[#This Row],[School Day]]="Y",EnergyDemand__2_18[[#This Row],[Demand]],NA())</f>
        <v>102231.77</v>
      </c>
      <c r="Q1978" s="57" t="e">
        <f>IF(EnergyDemand__2_18[[#This Row],[School Day]]="N",EnergyDemand__2_18[[#This Row],[Demand]],NA())</f>
        <v>#N/A</v>
      </c>
      <c r="R1978" s="57" t="e">
        <f>IF(EnergyDemand__2_18[[#This Row],[Holiday]]="Y",EnergyDemand__2_18[[#This Row],[Demand]],NA())</f>
        <v>#N/A</v>
      </c>
      <c r="S197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79" spans="1:19" x14ac:dyDescent="0.3">
      <c r="A1979" s="3">
        <v>43982</v>
      </c>
      <c r="B1979" s="3" t="str">
        <f t="shared" si="30"/>
        <v>Q2-2020</v>
      </c>
      <c r="C1979" t="s">
        <v>13</v>
      </c>
      <c r="D1979">
        <v>22</v>
      </c>
      <c r="E1979" t="s">
        <v>6</v>
      </c>
      <c r="F1979">
        <v>2020</v>
      </c>
      <c r="G1979">
        <v>12.4</v>
      </c>
      <c r="H1979">
        <v>17.8</v>
      </c>
      <c r="I1979">
        <v>8</v>
      </c>
      <c r="J1979">
        <v>0</v>
      </c>
      <c r="K1979" t="s">
        <v>22</v>
      </c>
      <c r="L1979" t="s">
        <v>21</v>
      </c>
      <c r="M1979" s="2">
        <v>102684.59</v>
      </c>
      <c r="N1979" s="4">
        <v>30.299929980000002</v>
      </c>
      <c r="O1979" s="5">
        <f>EnergyDemand__2_18[[#This Row],[Demand]]*EnergyDemand__2_18[[#This Row],[RRP AUD$]]</f>
        <v>3111335.8870250084</v>
      </c>
      <c r="P1979" s="57">
        <f>IF(EnergyDemand__2_18[[#This Row],[School Day]]="Y",EnergyDemand__2_18[[#This Row],[Demand]],NA())</f>
        <v>102684.59</v>
      </c>
      <c r="Q1979" s="57" t="e">
        <f>IF(EnergyDemand__2_18[[#This Row],[School Day]]="N",EnergyDemand__2_18[[#This Row],[Demand]],NA())</f>
        <v>#N/A</v>
      </c>
      <c r="R1979" s="57" t="e">
        <f>IF(EnergyDemand__2_18[[#This Row],[Holiday]]="Y",EnergyDemand__2_18[[#This Row],[Demand]],NA())</f>
        <v>#N/A</v>
      </c>
      <c r="S197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80" spans="1:19" x14ac:dyDescent="0.3">
      <c r="A1980" s="3">
        <v>43983</v>
      </c>
      <c r="B1980" s="3" t="str">
        <f t="shared" si="30"/>
        <v>Q2-2020</v>
      </c>
      <c r="C1980" t="s">
        <v>14</v>
      </c>
      <c r="D1980">
        <v>23</v>
      </c>
      <c r="E1980" t="s">
        <v>7</v>
      </c>
      <c r="F1980">
        <v>2020</v>
      </c>
      <c r="G1980">
        <v>9.3000000000000007</v>
      </c>
      <c r="H1980">
        <v>11.2</v>
      </c>
      <c r="I1980">
        <v>2.6</v>
      </c>
      <c r="J1980">
        <v>5</v>
      </c>
      <c r="K1980" t="s">
        <v>22</v>
      </c>
      <c r="L1980" t="s">
        <v>21</v>
      </c>
      <c r="M1980" s="2">
        <v>132039.70499999999</v>
      </c>
      <c r="N1980" s="4">
        <v>35.150957130000002</v>
      </c>
      <c r="O1980" s="5">
        <f>EnergyDemand__2_18[[#This Row],[Demand]]*EnergyDemand__2_18[[#This Row],[RRP AUD$]]</f>
        <v>4641322.0099128466</v>
      </c>
      <c r="P1980" s="57">
        <f>IF(EnergyDemand__2_18[[#This Row],[School Day]]="Y",EnergyDemand__2_18[[#This Row],[Demand]],NA())</f>
        <v>132039.70499999999</v>
      </c>
      <c r="Q1980" s="57" t="e">
        <f>IF(EnergyDemand__2_18[[#This Row],[School Day]]="N",EnergyDemand__2_18[[#This Row],[Demand]],NA())</f>
        <v>#N/A</v>
      </c>
      <c r="R1980" s="57" t="e">
        <f>IF(EnergyDemand__2_18[[#This Row],[Holiday]]="Y",EnergyDemand__2_18[[#This Row],[Demand]],NA())</f>
        <v>#N/A</v>
      </c>
      <c r="S1980" s="57">
        <f>IF(AND( EnergyDemand__2_18[[#This Row],[Holiday]]="N", EnergyDemand__2_18[[#This Row],[Day ]] &lt;&gt; "Saturday", EnergyDemand__2_18[[#This Row],[Day ]] &lt;&gt; "Sunday"),EnergyDemand__2_18[[#This Row],[Demand]],NA())</f>
        <v>132039.70499999999</v>
      </c>
    </row>
    <row r="1981" spans="1:19" x14ac:dyDescent="0.3">
      <c r="A1981" s="3">
        <v>43984</v>
      </c>
      <c r="B1981" s="3" t="str">
        <f t="shared" si="30"/>
        <v>Q2-2020</v>
      </c>
      <c r="C1981" t="s">
        <v>14</v>
      </c>
      <c r="D1981">
        <v>23</v>
      </c>
      <c r="E1981" t="s">
        <v>8</v>
      </c>
      <c r="F1981">
        <v>2020</v>
      </c>
      <c r="G1981">
        <v>8.4</v>
      </c>
      <c r="H1981">
        <v>15.6</v>
      </c>
      <c r="I1981">
        <v>4.9000000000000004</v>
      </c>
      <c r="J1981">
        <v>11.6</v>
      </c>
      <c r="K1981" t="s">
        <v>22</v>
      </c>
      <c r="L1981" t="s">
        <v>21</v>
      </c>
      <c r="M1981" s="2">
        <v>132710.35999999999</v>
      </c>
      <c r="N1981" s="4">
        <v>40.304546930000001</v>
      </c>
      <c r="O1981" s="5">
        <f>EnergyDemand__2_18[[#This Row],[Demand]]*EnergyDemand__2_18[[#This Row],[RRP AUD$]]</f>
        <v>5348830.9327171948</v>
      </c>
      <c r="P1981" s="57">
        <f>IF(EnergyDemand__2_18[[#This Row],[School Day]]="Y",EnergyDemand__2_18[[#This Row],[Demand]],NA())</f>
        <v>132710.35999999999</v>
      </c>
      <c r="Q1981" s="57" t="e">
        <f>IF(EnergyDemand__2_18[[#This Row],[School Day]]="N",EnergyDemand__2_18[[#This Row],[Demand]],NA())</f>
        <v>#N/A</v>
      </c>
      <c r="R1981" s="57" t="e">
        <f>IF(EnergyDemand__2_18[[#This Row],[Holiday]]="Y",EnergyDemand__2_18[[#This Row],[Demand]],NA())</f>
        <v>#N/A</v>
      </c>
      <c r="S1981" s="57">
        <f>IF(AND( EnergyDemand__2_18[[#This Row],[Holiday]]="N", EnergyDemand__2_18[[#This Row],[Day ]] &lt;&gt; "Saturday", EnergyDemand__2_18[[#This Row],[Day ]] &lt;&gt; "Sunday"),EnergyDemand__2_18[[#This Row],[Demand]],NA())</f>
        <v>132710.35999999999</v>
      </c>
    </row>
    <row r="1982" spans="1:19" x14ac:dyDescent="0.3">
      <c r="A1982" s="3">
        <v>43985</v>
      </c>
      <c r="B1982" s="3" t="str">
        <f t="shared" si="30"/>
        <v>Q2-2020</v>
      </c>
      <c r="C1982" t="s">
        <v>14</v>
      </c>
      <c r="D1982">
        <v>23</v>
      </c>
      <c r="E1982" t="s">
        <v>9</v>
      </c>
      <c r="F1982">
        <v>2020</v>
      </c>
      <c r="G1982">
        <v>10.5</v>
      </c>
      <c r="H1982">
        <v>14.1</v>
      </c>
      <c r="I1982">
        <v>7.3</v>
      </c>
      <c r="J1982">
        <v>0.6</v>
      </c>
      <c r="K1982" t="s">
        <v>22</v>
      </c>
      <c r="L1982" t="s">
        <v>21</v>
      </c>
      <c r="M1982" s="2">
        <v>130801.825</v>
      </c>
      <c r="N1982" s="4">
        <v>46.17833796</v>
      </c>
      <c r="O1982" s="5">
        <f>EnergyDemand__2_18[[#This Row],[Demand]]*EnergyDemand__2_18[[#This Row],[RRP AUD$]]</f>
        <v>6040210.8806347772</v>
      </c>
      <c r="P1982" s="57">
        <f>IF(EnergyDemand__2_18[[#This Row],[School Day]]="Y",EnergyDemand__2_18[[#This Row],[Demand]],NA())</f>
        <v>130801.825</v>
      </c>
      <c r="Q1982" s="57" t="e">
        <f>IF(EnergyDemand__2_18[[#This Row],[School Day]]="N",EnergyDemand__2_18[[#This Row],[Demand]],NA())</f>
        <v>#N/A</v>
      </c>
      <c r="R1982" s="57" t="e">
        <f>IF(EnergyDemand__2_18[[#This Row],[Holiday]]="Y",EnergyDemand__2_18[[#This Row],[Demand]],NA())</f>
        <v>#N/A</v>
      </c>
      <c r="S1982" s="57">
        <f>IF(AND( EnergyDemand__2_18[[#This Row],[Holiday]]="N", EnergyDemand__2_18[[#This Row],[Day ]] &lt;&gt; "Saturday", EnergyDemand__2_18[[#This Row],[Day ]] &lt;&gt; "Sunday"),EnergyDemand__2_18[[#This Row],[Demand]],NA())</f>
        <v>130801.825</v>
      </c>
    </row>
    <row r="1983" spans="1:19" x14ac:dyDescent="0.3">
      <c r="A1983" s="3">
        <v>43986</v>
      </c>
      <c r="B1983" s="3" t="str">
        <f t="shared" si="30"/>
        <v>Q2-2020</v>
      </c>
      <c r="C1983" t="s">
        <v>14</v>
      </c>
      <c r="D1983">
        <v>23</v>
      </c>
      <c r="E1983" t="s">
        <v>3</v>
      </c>
      <c r="F1983">
        <v>2020</v>
      </c>
      <c r="G1983">
        <v>9.3000000000000007</v>
      </c>
      <c r="H1983">
        <v>13.8</v>
      </c>
      <c r="I1983">
        <v>9.3000000000000007</v>
      </c>
      <c r="J1983">
        <v>0</v>
      </c>
      <c r="K1983" t="s">
        <v>22</v>
      </c>
      <c r="L1983" t="s">
        <v>21</v>
      </c>
      <c r="M1983" s="2">
        <v>133322.02499999999</v>
      </c>
      <c r="N1983" s="4">
        <v>52.411741579999997</v>
      </c>
      <c r="O1983" s="5">
        <f>EnergyDemand__2_18[[#This Row],[Demand]]*EnergyDemand__2_18[[#This Row],[RRP AUD$]]</f>
        <v>6987639.521222299</v>
      </c>
      <c r="P1983" s="57">
        <f>IF(EnergyDemand__2_18[[#This Row],[School Day]]="Y",EnergyDemand__2_18[[#This Row],[Demand]],NA())</f>
        <v>133322.02499999999</v>
      </c>
      <c r="Q1983" s="57" t="e">
        <f>IF(EnergyDemand__2_18[[#This Row],[School Day]]="N",EnergyDemand__2_18[[#This Row],[Demand]],NA())</f>
        <v>#N/A</v>
      </c>
      <c r="R1983" s="57" t="e">
        <f>IF(EnergyDemand__2_18[[#This Row],[Holiday]]="Y",EnergyDemand__2_18[[#This Row],[Demand]],NA())</f>
        <v>#N/A</v>
      </c>
      <c r="S1983" s="57">
        <f>IF(AND( EnergyDemand__2_18[[#This Row],[Holiday]]="N", EnergyDemand__2_18[[#This Row],[Day ]] &lt;&gt; "Saturday", EnergyDemand__2_18[[#This Row],[Day ]] &lt;&gt; "Sunday"),EnergyDemand__2_18[[#This Row],[Demand]],NA())</f>
        <v>133322.02499999999</v>
      </c>
    </row>
    <row r="1984" spans="1:19" x14ac:dyDescent="0.3">
      <c r="A1984" s="3">
        <v>43987</v>
      </c>
      <c r="B1984" s="3" t="str">
        <f t="shared" si="30"/>
        <v>Q2-2020</v>
      </c>
      <c r="C1984" t="s">
        <v>14</v>
      </c>
      <c r="D1984">
        <v>23</v>
      </c>
      <c r="E1984" t="s">
        <v>4</v>
      </c>
      <c r="F1984">
        <v>2020</v>
      </c>
      <c r="G1984">
        <v>4.0999999999999996</v>
      </c>
      <c r="H1984">
        <v>14.6</v>
      </c>
      <c r="I1984">
        <v>9.4</v>
      </c>
      <c r="J1984">
        <v>0</v>
      </c>
      <c r="K1984" t="s">
        <v>22</v>
      </c>
      <c r="L1984" t="s">
        <v>21</v>
      </c>
      <c r="M1984" s="2">
        <v>137368.465</v>
      </c>
      <c r="N1984" s="4">
        <v>62.033443830000003</v>
      </c>
      <c r="O1984" s="5">
        <f>EnergyDemand__2_18[[#This Row],[Demand]]*EnergyDemand__2_18[[#This Row],[RRP AUD$]]</f>
        <v>8521438.9575908203</v>
      </c>
      <c r="P1984" s="57">
        <f>IF(EnergyDemand__2_18[[#This Row],[School Day]]="Y",EnergyDemand__2_18[[#This Row],[Demand]],NA())</f>
        <v>137368.465</v>
      </c>
      <c r="Q1984" s="57" t="e">
        <f>IF(EnergyDemand__2_18[[#This Row],[School Day]]="N",EnergyDemand__2_18[[#This Row],[Demand]],NA())</f>
        <v>#N/A</v>
      </c>
      <c r="R1984" s="57" t="e">
        <f>IF(EnergyDemand__2_18[[#This Row],[Holiday]]="Y",EnergyDemand__2_18[[#This Row],[Demand]],NA())</f>
        <v>#N/A</v>
      </c>
      <c r="S1984" s="57">
        <f>IF(AND( EnergyDemand__2_18[[#This Row],[Holiday]]="N", EnergyDemand__2_18[[#This Row],[Day ]] &lt;&gt; "Saturday", EnergyDemand__2_18[[#This Row],[Day ]] &lt;&gt; "Sunday"),EnergyDemand__2_18[[#This Row],[Demand]],NA())</f>
        <v>137368.465</v>
      </c>
    </row>
    <row r="1985" spans="1:19" x14ac:dyDescent="0.3">
      <c r="A1985" s="3">
        <v>43988</v>
      </c>
      <c r="B1985" s="3" t="str">
        <f t="shared" si="30"/>
        <v>Q2-2020</v>
      </c>
      <c r="C1985" t="s">
        <v>14</v>
      </c>
      <c r="D1985">
        <v>23</v>
      </c>
      <c r="E1985" t="s">
        <v>5</v>
      </c>
      <c r="F1985">
        <v>2020</v>
      </c>
      <c r="G1985">
        <v>6</v>
      </c>
      <c r="H1985">
        <v>13.3</v>
      </c>
      <c r="I1985">
        <v>6.6</v>
      </c>
      <c r="J1985">
        <v>0</v>
      </c>
      <c r="K1985" t="s">
        <v>22</v>
      </c>
      <c r="L1985" t="s">
        <v>21</v>
      </c>
      <c r="M1985" s="2">
        <v>126427.92</v>
      </c>
      <c r="N1985" s="4">
        <v>51.805299679999997</v>
      </c>
      <c r="O1985" s="5">
        <f>EnergyDemand__2_18[[#This Row],[Demand]]*EnergyDemand__2_18[[#This Row],[RRP AUD$]]</f>
        <v>6549636.283519065</v>
      </c>
      <c r="P1985" s="57">
        <f>IF(EnergyDemand__2_18[[#This Row],[School Day]]="Y",EnergyDemand__2_18[[#This Row],[Demand]],NA())</f>
        <v>126427.92</v>
      </c>
      <c r="Q1985" s="57" t="e">
        <f>IF(EnergyDemand__2_18[[#This Row],[School Day]]="N",EnergyDemand__2_18[[#This Row],[Demand]],NA())</f>
        <v>#N/A</v>
      </c>
      <c r="R1985" s="57" t="e">
        <f>IF(EnergyDemand__2_18[[#This Row],[Holiday]]="Y",EnergyDemand__2_18[[#This Row],[Demand]],NA())</f>
        <v>#N/A</v>
      </c>
      <c r="S198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86" spans="1:19" x14ac:dyDescent="0.3">
      <c r="A1986" s="3">
        <v>43989</v>
      </c>
      <c r="B1986" s="3" t="str">
        <f t="shared" ref="B1986:B2049" si="31">"Q" &amp;INT((MONTH(A1986)+2)/3) &amp; "-" &amp; YEAR(A1986)</f>
        <v>Q2-2020</v>
      </c>
      <c r="C1986" t="s">
        <v>14</v>
      </c>
      <c r="D1986">
        <v>23</v>
      </c>
      <c r="E1986" t="s">
        <v>6</v>
      </c>
      <c r="F1986">
        <v>2020</v>
      </c>
      <c r="G1986">
        <v>7.9</v>
      </c>
      <c r="H1986">
        <v>11.8</v>
      </c>
      <c r="I1986">
        <v>6.3</v>
      </c>
      <c r="J1986">
        <v>0</v>
      </c>
      <c r="K1986" t="s">
        <v>22</v>
      </c>
      <c r="L1986" t="s">
        <v>21</v>
      </c>
      <c r="M1986" s="2">
        <v>119524.41</v>
      </c>
      <c r="N1986" s="4">
        <v>52.567743700000001</v>
      </c>
      <c r="O1986" s="5">
        <f>EnergyDemand__2_18[[#This Row],[Demand]]*EnergyDemand__2_18[[#This Row],[RRP AUD$]]</f>
        <v>6283128.5507737175</v>
      </c>
      <c r="P1986" s="57">
        <f>IF(EnergyDemand__2_18[[#This Row],[School Day]]="Y",EnergyDemand__2_18[[#This Row],[Demand]],NA())</f>
        <v>119524.41</v>
      </c>
      <c r="Q1986" s="57" t="e">
        <f>IF(EnergyDemand__2_18[[#This Row],[School Day]]="N",EnergyDemand__2_18[[#This Row],[Demand]],NA())</f>
        <v>#N/A</v>
      </c>
      <c r="R1986" s="57" t="e">
        <f>IF(EnergyDemand__2_18[[#This Row],[Holiday]]="Y",EnergyDemand__2_18[[#This Row],[Demand]],NA())</f>
        <v>#N/A</v>
      </c>
      <c r="S198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87" spans="1:19" x14ac:dyDescent="0.3">
      <c r="A1987" s="3">
        <v>43990</v>
      </c>
      <c r="B1987" s="3" t="str">
        <f t="shared" si="31"/>
        <v>Q2-2020</v>
      </c>
      <c r="C1987" t="s">
        <v>14</v>
      </c>
      <c r="D1987">
        <v>24</v>
      </c>
      <c r="E1987" t="s">
        <v>7</v>
      </c>
      <c r="F1987">
        <v>2020</v>
      </c>
      <c r="G1987">
        <v>4.5</v>
      </c>
      <c r="H1987">
        <v>12.6</v>
      </c>
      <c r="I1987">
        <v>8.8000000000000007</v>
      </c>
      <c r="J1987">
        <v>0</v>
      </c>
      <c r="K1987" t="s">
        <v>22</v>
      </c>
      <c r="L1987" t="s">
        <v>22</v>
      </c>
      <c r="M1987" s="2">
        <v>124792.97500000001</v>
      </c>
      <c r="N1987" s="4">
        <v>64.935526899999999</v>
      </c>
      <c r="O1987" s="5">
        <f>EnergyDemand__2_18[[#This Row],[Demand]]*EnergyDemand__2_18[[#This Row],[RRP AUD$]]</f>
        <v>8103497.5850435281</v>
      </c>
      <c r="P1987" s="57">
        <f>IF(EnergyDemand__2_18[[#This Row],[School Day]]="Y",EnergyDemand__2_18[[#This Row],[Demand]],NA())</f>
        <v>124792.97500000001</v>
      </c>
      <c r="Q1987" s="57" t="e">
        <f>IF(EnergyDemand__2_18[[#This Row],[School Day]]="N",EnergyDemand__2_18[[#This Row],[Demand]],NA())</f>
        <v>#N/A</v>
      </c>
      <c r="R1987" s="57">
        <f>IF(EnergyDemand__2_18[[#This Row],[Holiday]]="Y",EnergyDemand__2_18[[#This Row],[Demand]],NA())</f>
        <v>124792.97500000001</v>
      </c>
      <c r="S198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88" spans="1:19" x14ac:dyDescent="0.3">
      <c r="A1988" s="3">
        <v>43991</v>
      </c>
      <c r="B1988" s="3" t="str">
        <f t="shared" si="31"/>
        <v>Q2-2020</v>
      </c>
      <c r="C1988" t="s">
        <v>14</v>
      </c>
      <c r="D1988">
        <v>24</v>
      </c>
      <c r="E1988" t="s">
        <v>8</v>
      </c>
      <c r="F1988">
        <v>2020</v>
      </c>
      <c r="G1988">
        <v>2</v>
      </c>
      <c r="H1988">
        <v>15.3</v>
      </c>
      <c r="I1988">
        <v>9.3000000000000007</v>
      </c>
      <c r="J1988">
        <v>0.2</v>
      </c>
      <c r="K1988" t="s">
        <v>22</v>
      </c>
      <c r="L1988" t="s">
        <v>21</v>
      </c>
      <c r="M1988" s="2">
        <v>141571.29500000001</v>
      </c>
      <c r="N1988" s="4">
        <v>134.74761480000001</v>
      </c>
      <c r="O1988" s="5">
        <f>EnergyDemand__2_18[[#This Row],[Demand]]*EnergyDemand__2_18[[#This Row],[RRP AUD$]]</f>
        <v>19076394.325397167</v>
      </c>
      <c r="P1988" s="57">
        <f>IF(EnergyDemand__2_18[[#This Row],[School Day]]="Y",EnergyDemand__2_18[[#This Row],[Demand]],NA())</f>
        <v>141571.29500000001</v>
      </c>
      <c r="Q1988" s="57" t="e">
        <f>IF(EnergyDemand__2_18[[#This Row],[School Day]]="N",EnergyDemand__2_18[[#This Row],[Demand]],NA())</f>
        <v>#N/A</v>
      </c>
      <c r="R1988" s="57" t="e">
        <f>IF(EnergyDemand__2_18[[#This Row],[Holiday]]="Y",EnergyDemand__2_18[[#This Row],[Demand]],NA())</f>
        <v>#N/A</v>
      </c>
      <c r="S1988" s="57">
        <f>IF(AND( EnergyDemand__2_18[[#This Row],[Holiday]]="N", EnergyDemand__2_18[[#This Row],[Day ]] &lt;&gt; "Saturday", EnergyDemand__2_18[[#This Row],[Day ]] &lt;&gt; "Sunday"),EnergyDemand__2_18[[#This Row],[Demand]],NA())</f>
        <v>141571.29500000001</v>
      </c>
    </row>
    <row r="1989" spans="1:19" x14ac:dyDescent="0.3">
      <c r="A1989" s="3">
        <v>43992</v>
      </c>
      <c r="B1989" s="3" t="str">
        <f t="shared" si="31"/>
        <v>Q2-2020</v>
      </c>
      <c r="C1989" t="s">
        <v>14</v>
      </c>
      <c r="D1989">
        <v>24</v>
      </c>
      <c r="E1989" t="s">
        <v>9</v>
      </c>
      <c r="F1989">
        <v>2020</v>
      </c>
      <c r="G1989">
        <v>3.9</v>
      </c>
      <c r="H1989">
        <v>16.7</v>
      </c>
      <c r="I1989">
        <v>8.8000000000000007</v>
      </c>
      <c r="J1989">
        <v>0</v>
      </c>
      <c r="K1989" t="s">
        <v>22</v>
      </c>
      <c r="L1989" t="s">
        <v>21</v>
      </c>
      <c r="M1989" s="2">
        <v>137795.79500000001</v>
      </c>
      <c r="N1989" s="4">
        <v>121.1776674</v>
      </c>
      <c r="O1989" s="5">
        <f>EnergyDemand__2_18[[#This Row],[Demand]]*EnergyDemand__2_18[[#This Row],[RRP AUD$]]</f>
        <v>16697773.015628586</v>
      </c>
      <c r="P1989" s="57">
        <f>IF(EnergyDemand__2_18[[#This Row],[School Day]]="Y",EnergyDemand__2_18[[#This Row],[Demand]],NA())</f>
        <v>137795.79500000001</v>
      </c>
      <c r="Q1989" s="57" t="e">
        <f>IF(EnergyDemand__2_18[[#This Row],[School Day]]="N",EnergyDemand__2_18[[#This Row],[Demand]],NA())</f>
        <v>#N/A</v>
      </c>
      <c r="R1989" s="57" t="e">
        <f>IF(EnergyDemand__2_18[[#This Row],[Holiday]]="Y",EnergyDemand__2_18[[#This Row],[Demand]],NA())</f>
        <v>#N/A</v>
      </c>
      <c r="S1989" s="57">
        <f>IF(AND( EnergyDemand__2_18[[#This Row],[Holiday]]="N", EnergyDemand__2_18[[#This Row],[Day ]] &lt;&gt; "Saturday", EnergyDemand__2_18[[#This Row],[Day ]] &lt;&gt; "Sunday"),EnergyDemand__2_18[[#This Row],[Demand]],NA())</f>
        <v>137795.79500000001</v>
      </c>
    </row>
    <row r="1990" spans="1:19" x14ac:dyDescent="0.3">
      <c r="A1990" s="3">
        <v>43993</v>
      </c>
      <c r="B1990" s="3" t="str">
        <f t="shared" si="31"/>
        <v>Q2-2020</v>
      </c>
      <c r="C1990" t="s">
        <v>14</v>
      </c>
      <c r="D1990">
        <v>24</v>
      </c>
      <c r="E1990" t="s">
        <v>3</v>
      </c>
      <c r="F1990">
        <v>2020</v>
      </c>
      <c r="G1990">
        <v>4.5</v>
      </c>
      <c r="H1990">
        <v>16.899999999999999</v>
      </c>
      <c r="I1990">
        <v>9.1</v>
      </c>
      <c r="J1990">
        <v>0</v>
      </c>
      <c r="K1990" t="s">
        <v>22</v>
      </c>
      <c r="L1990" t="s">
        <v>21</v>
      </c>
      <c r="M1990" s="2">
        <v>141444.44500000001</v>
      </c>
      <c r="N1990" s="4">
        <v>99.91431747</v>
      </c>
      <c r="O1990" s="5">
        <f>EnergyDemand__2_18[[#This Row],[Demand]]*EnergyDemand__2_18[[#This Row],[RRP AUD$]]</f>
        <v>14132325.182097955</v>
      </c>
      <c r="P1990" s="57">
        <f>IF(EnergyDemand__2_18[[#This Row],[School Day]]="Y",EnergyDemand__2_18[[#This Row],[Demand]],NA())</f>
        <v>141444.44500000001</v>
      </c>
      <c r="Q1990" s="57" t="e">
        <f>IF(EnergyDemand__2_18[[#This Row],[School Day]]="N",EnergyDemand__2_18[[#This Row],[Demand]],NA())</f>
        <v>#N/A</v>
      </c>
      <c r="R1990" s="57" t="e">
        <f>IF(EnergyDemand__2_18[[#This Row],[Holiday]]="Y",EnergyDemand__2_18[[#This Row],[Demand]],NA())</f>
        <v>#N/A</v>
      </c>
      <c r="S1990" s="57">
        <f>IF(AND( EnergyDemand__2_18[[#This Row],[Holiday]]="N", EnergyDemand__2_18[[#This Row],[Day ]] &lt;&gt; "Saturday", EnergyDemand__2_18[[#This Row],[Day ]] &lt;&gt; "Sunday"),EnergyDemand__2_18[[#This Row],[Demand]],NA())</f>
        <v>141444.44500000001</v>
      </c>
    </row>
    <row r="1991" spans="1:19" x14ac:dyDescent="0.3">
      <c r="A1991" s="3">
        <v>43994</v>
      </c>
      <c r="B1991" s="3" t="str">
        <f t="shared" si="31"/>
        <v>Q2-2020</v>
      </c>
      <c r="C1991" t="s">
        <v>14</v>
      </c>
      <c r="D1991">
        <v>24</v>
      </c>
      <c r="E1991" t="s">
        <v>4</v>
      </c>
      <c r="F1991">
        <v>2020</v>
      </c>
      <c r="G1991">
        <v>4.2</v>
      </c>
      <c r="H1991">
        <v>15.3</v>
      </c>
      <c r="I1991">
        <v>9.1999999999999993</v>
      </c>
      <c r="J1991">
        <v>0</v>
      </c>
      <c r="K1991" t="s">
        <v>22</v>
      </c>
      <c r="L1991" t="s">
        <v>21</v>
      </c>
      <c r="M1991" s="2">
        <v>134684.58499999999</v>
      </c>
      <c r="N1991" s="4">
        <v>50.250574039999997</v>
      </c>
      <c r="O1991" s="5">
        <f>EnergyDemand__2_18[[#This Row],[Demand]]*EnergyDemand__2_18[[#This Row],[RRP AUD$]]</f>
        <v>6767977.7105891723</v>
      </c>
      <c r="P1991" s="57">
        <f>IF(EnergyDemand__2_18[[#This Row],[School Day]]="Y",EnergyDemand__2_18[[#This Row],[Demand]],NA())</f>
        <v>134684.58499999999</v>
      </c>
      <c r="Q1991" s="57" t="e">
        <f>IF(EnergyDemand__2_18[[#This Row],[School Day]]="N",EnergyDemand__2_18[[#This Row],[Demand]],NA())</f>
        <v>#N/A</v>
      </c>
      <c r="R1991" s="57" t="e">
        <f>IF(EnergyDemand__2_18[[#This Row],[Holiday]]="Y",EnergyDemand__2_18[[#This Row],[Demand]],NA())</f>
        <v>#N/A</v>
      </c>
      <c r="S1991" s="57">
        <f>IF(AND( EnergyDemand__2_18[[#This Row],[Holiday]]="N", EnergyDemand__2_18[[#This Row],[Day ]] &lt;&gt; "Saturday", EnergyDemand__2_18[[#This Row],[Day ]] &lt;&gt; "Sunday"),EnergyDemand__2_18[[#This Row],[Demand]],NA())</f>
        <v>134684.58499999999</v>
      </c>
    </row>
    <row r="1992" spans="1:19" x14ac:dyDescent="0.3">
      <c r="A1992" s="3">
        <v>43995</v>
      </c>
      <c r="B1992" s="3" t="str">
        <f t="shared" si="31"/>
        <v>Q2-2020</v>
      </c>
      <c r="C1992" t="s">
        <v>14</v>
      </c>
      <c r="D1992">
        <v>24</v>
      </c>
      <c r="E1992" t="s">
        <v>5</v>
      </c>
      <c r="F1992">
        <v>2020</v>
      </c>
      <c r="G1992">
        <v>5.7</v>
      </c>
      <c r="H1992">
        <v>16.399999999999999</v>
      </c>
      <c r="I1992">
        <v>3.4</v>
      </c>
      <c r="J1992">
        <v>0</v>
      </c>
      <c r="K1992" t="s">
        <v>22</v>
      </c>
      <c r="L1992" t="s">
        <v>21</v>
      </c>
      <c r="M1992" s="2">
        <v>117394.455</v>
      </c>
      <c r="N1992" s="4">
        <v>31.448271609999999</v>
      </c>
      <c r="O1992" s="5">
        <f>EnergyDemand__2_18[[#This Row],[Demand]]*EnergyDemand__2_18[[#This Row],[RRP AUD$]]</f>
        <v>3691852.7063479223</v>
      </c>
      <c r="P1992" s="57">
        <f>IF(EnergyDemand__2_18[[#This Row],[School Day]]="Y",EnergyDemand__2_18[[#This Row],[Demand]],NA())</f>
        <v>117394.455</v>
      </c>
      <c r="Q1992" s="57" t="e">
        <f>IF(EnergyDemand__2_18[[#This Row],[School Day]]="N",EnergyDemand__2_18[[#This Row],[Demand]],NA())</f>
        <v>#N/A</v>
      </c>
      <c r="R1992" s="57" t="e">
        <f>IF(EnergyDemand__2_18[[#This Row],[Holiday]]="Y",EnergyDemand__2_18[[#This Row],[Demand]],NA())</f>
        <v>#N/A</v>
      </c>
      <c r="S199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93" spans="1:19" x14ac:dyDescent="0.3">
      <c r="A1993" s="3">
        <v>43996</v>
      </c>
      <c r="B1993" s="3" t="str">
        <f t="shared" si="31"/>
        <v>Q2-2020</v>
      </c>
      <c r="C1993" t="s">
        <v>14</v>
      </c>
      <c r="D1993">
        <v>24</v>
      </c>
      <c r="E1993" t="s">
        <v>6</v>
      </c>
      <c r="F1993">
        <v>2020</v>
      </c>
      <c r="G1993">
        <v>10.4</v>
      </c>
      <c r="H1993">
        <v>15.2</v>
      </c>
      <c r="I1993">
        <v>8</v>
      </c>
      <c r="J1993">
        <v>5.8</v>
      </c>
      <c r="K1993" t="s">
        <v>22</v>
      </c>
      <c r="L1993" t="s">
        <v>21</v>
      </c>
      <c r="M1993" s="2">
        <v>107553.005</v>
      </c>
      <c r="N1993" s="4">
        <v>24.879646619999999</v>
      </c>
      <c r="O1993" s="5">
        <f>EnergyDemand__2_18[[#This Row],[Demand]]*EnergyDemand__2_18[[#This Row],[RRP AUD$]]</f>
        <v>2675880.7573190932</v>
      </c>
      <c r="P1993" s="57">
        <f>IF(EnergyDemand__2_18[[#This Row],[School Day]]="Y",EnergyDemand__2_18[[#This Row],[Demand]],NA())</f>
        <v>107553.005</v>
      </c>
      <c r="Q1993" s="57" t="e">
        <f>IF(EnergyDemand__2_18[[#This Row],[School Day]]="N",EnergyDemand__2_18[[#This Row],[Demand]],NA())</f>
        <v>#N/A</v>
      </c>
      <c r="R1993" s="57" t="e">
        <f>IF(EnergyDemand__2_18[[#This Row],[Holiday]]="Y",EnergyDemand__2_18[[#This Row],[Demand]],NA())</f>
        <v>#N/A</v>
      </c>
      <c r="S199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1994" spans="1:19" x14ac:dyDescent="0.3">
      <c r="A1994" s="3">
        <v>43997</v>
      </c>
      <c r="B1994" s="3" t="str">
        <f t="shared" si="31"/>
        <v>Q2-2020</v>
      </c>
      <c r="C1994" t="s">
        <v>14</v>
      </c>
      <c r="D1994">
        <v>25</v>
      </c>
      <c r="E1994" t="s">
        <v>7</v>
      </c>
      <c r="F1994">
        <v>2020</v>
      </c>
      <c r="G1994">
        <v>11.6</v>
      </c>
      <c r="H1994">
        <v>18.399999999999999</v>
      </c>
      <c r="I1994">
        <v>8</v>
      </c>
      <c r="J1994">
        <v>0</v>
      </c>
      <c r="K1994" t="s">
        <v>22</v>
      </c>
      <c r="L1994" t="s">
        <v>21</v>
      </c>
      <c r="M1994" s="2">
        <v>121221.455</v>
      </c>
      <c r="N1994" s="4">
        <v>26.006880500000001</v>
      </c>
      <c r="O1994" s="5">
        <f>EnergyDemand__2_18[[#This Row],[Demand]]*EnergyDemand__2_18[[#This Row],[RRP AUD$]]</f>
        <v>3152591.8942211275</v>
      </c>
      <c r="P1994" s="57">
        <f>IF(EnergyDemand__2_18[[#This Row],[School Day]]="Y",EnergyDemand__2_18[[#This Row],[Demand]],NA())</f>
        <v>121221.455</v>
      </c>
      <c r="Q1994" s="57" t="e">
        <f>IF(EnergyDemand__2_18[[#This Row],[School Day]]="N",EnergyDemand__2_18[[#This Row],[Demand]],NA())</f>
        <v>#N/A</v>
      </c>
      <c r="R1994" s="57" t="e">
        <f>IF(EnergyDemand__2_18[[#This Row],[Holiday]]="Y",EnergyDemand__2_18[[#This Row],[Demand]],NA())</f>
        <v>#N/A</v>
      </c>
      <c r="S1994" s="57">
        <f>IF(AND( EnergyDemand__2_18[[#This Row],[Holiday]]="N", EnergyDemand__2_18[[#This Row],[Day ]] &lt;&gt; "Saturday", EnergyDemand__2_18[[#This Row],[Day ]] &lt;&gt; "Sunday"),EnergyDemand__2_18[[#This Row],[Demand]],NA())</f>
        <v>121221.455</v>
      </c>
    </row>
    <row r="1995" spans="1:19" x14ac:dyDescent="0.3">
      <c r="A1995" s="3">
        <v>43998</v>
      </c>
      <c r="B1995" s="3" t="str">
        <f t="shared" si="31"/>
        <v>Q2-2020</v>
      </c>
      <c r="C1995" t="s">
        <v>14</v>
      </c>
      <c r="D1995">
        <v>25</v>
      </c>
      <c r="E1995" t="s">
        <v>8</v>
      </c>
      <c r="F1995">
        <v>2020</v>
      </c>
      <c r="G1995">
        <v>13</v>
      </c>
      <c r="H1995">
        <v>17.899999999999999</v>
      </c>
      <c r="I1995">
        <v>6.7</v>
      </c>
      <c r="J1995">
        <v>0</v>
      </c>
      <c r="K1995" t="s">
        <v>22</v>
      </c>
      <c r="L1995" t="s">
        <v>21</v>
      </c>
      <c r="M1995" s="2">
        <v>124473.67</v>
      </c>
      <c r="N1995" s="4">
        <v>34.230911220000003</v>
      </c>
      <c r="O1995" s="5">
        <f>EnergyDemand__2_18[[#This Row],[Demand]]*EnergyDemand__2_18[[#This Row],[RRP AUD$]]</f>
        <v>4260847.1469975775</v>
      </c>
      <c r="P1995" s="57">
        <f>IF(EnergyDemand__2_18[[#This Row],[School Day]]="Y",EnergyDemand__2_18[[#This Row],[Demand]],NA())</f>
        <v>124473.67</v>
      </c>
      <c r="Q1995" s="57" t="e">
        <f>IF(EnergyDemand__2_18[[#This Row],[School Day]]="N",EnergyDemand__2_18[[#This Row],[Demand]],NA())</f>
        <v>#N/A</v>
      </c>
      <c r="R1995" s="57" t="e">
        <f>IF(EnergyDemand__2_18[[#This Row],[Holiday]]="Y",EnergyDemand__2_18[[#This Row],[Demand]],NA())</f>
        <v>#N/A</v>
      </c>
      <c r="S1995" s="57">
        <f>IF(AND( EnergyDemand__2_18[[#This Row],[Holiday]]="N", EnergyDemand__2_18[[#This Row],[Day ]] &lt;&gt; "Saturday", EnergyDemand__2_18[[#This Row],[Day ]] &lt;&gt; "Sunday"),EnergyDemand__2_18[[#This Row],[Demand]],NA())</f>
        <v>124473.67</v>
      </c>
    </row>
    <row r="1996" spans="1:19" x14ac:dyDescent="0.3">
      <c r="A1996" s="3">
        <v>43999</v>
      </c>
      <c r="B1996" s="3" t="str">
        <f t="shared" si="31"/>
        <v>Q2-2020</v>
      </c>
      <c r="C1996" t="s">
        <v>14</v>
      </c>
      <c r="D1996">
        <v>25</v>
      </c>
      <c r="E1996" t="s">
        <v>9</v>
      </c>
      <c r="F1996">
        <v>2020</v>
      </c>
      <c r="G1996">
        <v>10.199999999999999</v>
      </c>
      <c r="H1996">
        <v>14.6</v>
      </c>
      <c r="I1996">
        <v>8.5</v>
      </c>
      <c r="J1996">
        <v>0.4</v>
      </c>
      <c r="K1996" t="s">
        <v>22</v>
      </c>
      <c r="L1996" t="s">
        <v>21</v>
      </c>
      <c r="M1996" s="2">
        <v>133969.69</v>
      </c>
      <c r="N1996" s="4">
        <v>66.78362319</v>
      </c>
      <c r="O1996" s="5">
        <f>EnergyDemand__2_18[[#This Row],[Demand]]*EnergyDemand__2_18[[#This Row],[RRP AUD$]]</f>
        <v>8946981.2958411109</v>
      </c>
      <c r="P1996" s="57">
        <f>IF(EnergyDemand__2_18[[#This Row],[School Day]]="Y",EnergyDemand__2_18[[#This Row],[Demand]],NA())</f>
        <v>133969.69</v>
      </c>
      <c r="Q1996" s="57" t="e">
        <f>IF(EnergyDemand__2_18[[#This Row],[School Day]]="N",EnergyDemand__2_18[[#This Row],[Demand]],NA())</f>
        <v>#N/A</v>
      </c>
      <c r="R1996" s="57" t="e">
        <f>IF(EnergyDemand__2_18[[#This Row],[Holiday]]="Y",EnergyDemand__2_18[[#This Row],[Demand]],NA())</f>
        <v>#N/A</v>
      </c>
      <c r="S1996" s="57">
        <f>IF(AND( EnergyDemand__2_18[[#This Row],[Holiday]]="N", EnergyDemand__2_18[[#This Row],[Day ]] &lt;&gt; "Saturday", EnergyDemand__2_18[[#This Row],[Day ]] &lt;&gt; "Sunday"),EnergyDemand__2_18[[#This Row],[Demand]],NA())</f>
        <v>133969.69</v>
      </c>
    </row>
    <row r="1997" spans="1:19" x14ac:dyDescent="0.3">
      <c r="A1997" s="3">
        <v>44000</v>
      </c>
      <c r="B1997" s="3" t="str">
        <f t="shared" si="31"/>
        <v>Q2-2020</v>
      </c>
      <c r="C1997" t="s">
        <v>14</v>
      </c>
      <c r="D1997">
        <v>25</v>
      </c>
      <c r="E1997" t="s">
        <v>3</v>
      </c>
      <c r="F1997">
        <v>2020</v>
      </c>
      <c r="G1997">
        <v>4.5999999999999996</v>
      </c>
      <c r="H1997">
        <v>16.899999999999999</v>
      </c>
      <c r="I1997">
        <v>9.1</v>
      </c>
      <c r="J1997">
        <v>0</v>
      </c>
      <c r="K1997" t="s">
        <v>22</v>
      </c>
      <c r="L1997" t="s">
        <v>21</v>
      </c>
      <c r="M1997" s="2">
        <v>130437.325</v>
      </c>
      <c r="N1997" s="4">
        <v>35.142928869999999</v>
      </c>
      <c r="O1997" s="5">
        <f>EnergyDemand__2_18[[#This Row],[Demand]]*EnergyDemand__2_18[[#This Row],[RRP AUD$]]</f>
        <v>4583949.6344680721</v>
      </c>
      <c r="P1997" s="57">
        <f>IF(EnergyDemand__2_18[[#This Row],[School Day]]="Y",EnergyDemand__2_18[[#This Row],[Demand]],NA())</f>
        <v>130437.325</v>
      </c>
      <c r="Q1997" s="57" t="e">
        <f>IF(EnergyDemand__2_18[[#This Row],[School Day]]="N",EnergyDemand__2_18[[#This Row],[Demand]],NA())</f>
        <v>#N/A</v>
      </c>
      <c r="R1997" s="57" t="e">
        <f>IF(EnergyDemand__2_18[[#This Row],[Holiday]]="Y",EnergyDemand__2_18[[#This Row],[Demand]],NA())</f>
        <v>#N/A</v>
      </c>
      <c r="S1997" s="57">
        <f>IF(AND( EnergyDemand__2_18[[#This Row],[Holiday]]="N", EnergyDemand__2_18[[#This Row],[Day ]] &lt;&gt; "Saturday", EnergyDemand__2_18[[#This Row],[Day ]] &lt;&gt; "Sunday"),EnergyDemand__2_18[[#This Row],[Demand]],NA())</f>
        <v>130437.325</v>
      </c>
    </row>
    <row r="1998" spans="1:19" x14ac:dyDescent="0.3">
      <c r="A1998" s="3">
        <v>44001</v>
      </c>
      <c r="B1998" s="3" t="str">
        <f t="shared" si="31"/>
        <v>Q2-2020</v>
      </c>
      <c r="C1998" t="s">
        <v>14</v>
      </c>
      <c r="D1998">
        <v>25</v>
      </c>
      <c r="E1998" t="s">
        <v>4</v>
      </c>
      <c r="F1998">
        <v>2020</v>
      </c>
      <c r="G1998">
        <v>6.4</v>
      </c>
      <c r="H1998">
        <v>17.8</v>
      </c>
      <c r="I1998">
        <v>8.6</v>
      </c>
      <c r="J1998">
        <v>0</v>
      </c>
      <c r="K1998" t="s">
        <v>22</v>
      </c>
      <c r="L1998" t="s">
        <v>21</v>
      </c>
      <c r="M1998" s="2">
        <v>120149.435</v>
      </c>
      <c r="N1998" s="4">
        <v>30.518706590000001</v>
      </c>
      <c r="O1998" s="5">
        <f>EnergyDemand__2_18[[#This Row],[Demand]]*EnergyDemand__2_18[[#This Row],[RRP AUD$]]</f>
        <v>3666805.3537192768</v>
      </c>
      <c r="P1998" s="57">
        <f>IF(EnergyDemand__2_18[[#This Row],[School Day]]="Y",EnergyDemand__2_18[[#This Row],[Demand]],NA())</f>
        <v>120149.435</v>
      </c>
      <c r="Q1998" s="57" t="e">
        <f>IF(EnergyDemand__2_18[[#This Row],[School Day]]="N",EnergyDemand__2_18[[#This Row],[Demand]],NA())</f>
        <v>#N/A</v>
      </c>
      <c r="R1998" s="57" t="e">
        <f>IF(EnergyDemand__2_18[[#This Row],[Holiday]]="Y",EnergyDemand__2_18[[#This Row],[Demand]],NA())</f>
        <v>#N/A</v>
      </c>
      <c r="S1998" s="57">
        <f>IF(AND( EnergyDemand__2_18[[#This Row],[Holiday]]="N", EnergyDemand__2_18[[#This Row],[Day ]] &lt;&gt; "Saturday", EnergyDemand__2_18[[#This Row],[Day ]] &lt;&gt; "Sunday"),EnergyDemand__2_18[[#This Row],[Demand]],NA())</f>
        <v>120149.435</v>
      </c>
    </row>
    <row r="1999" spans="1:19" x14ac:dyDescent="0.3">
      <c r="A1999" s="3">
        <v>44002</v>
      </c>
      <c r="B1999" s="3" t="str">
        <f t="shared" si="31"/>
        <v>Q2-2020</v>
      </c>
      <c r="C1999" t="s">
        <v>14</v>
      </c>
      <c r="D1999">
        <v>25</v>
      </c>
      <c r="E1999" t="s">
        <v>5</v>
      </c>
      <c r="F1999">
        <v>2020</v>
      </c>
      <c r="G1999">
        <v>12.8</v>
      </c>
      <c r="H1999">
        <v>16.899999999999999</v>
      </c>
      <c r="I1999">
        <v>8.5</v>
      </c>
      <c r="J1999">
        <v>1.4</v>
      </c>
      <c r="K1999" t="s">
        <v>22</v>
      </c>
      <c r="L1999" t="s">
        <v>21</v>
      </c>
      <c r="M1999" s="2">
        <v>109644.69500000001</v>
      </c>
      <c r="N1999" s="4">
        <v>34.059332099999999</v>
      </c>
      <c r="O1999" s="5">
        <f>EnergyDemand__2_18[[#This Row],[Demand]]*EnergyDemand__2_18[[#This Row],[RRP AUD$]]</f>
        <v>3734425.0800082097</v>
      </c>
      <c r="P1999" s="57">
        <f>IF(EnergyDemand__2_18[[#This Row],[School Day]]="Y",EnergyDemand__2_18[[#This Row],[Demand]],NA())</f>
        <v>109644.69500000001</v>
      </c>
      <c r="Q1999" s="57" t="e">
        <f>IF(EnergyDemand__2_18[[#This Row],[School Day]]="N",EnergyDemand__2_18[[#This Row],[Demand]],NA())</f>
        <v>#N/A</v>
      </c>
      <c r="R1999" s="57" t="e">
        <f>IF(EnergyDemand__2_18[[#This Row],[Holiday]]="Y",EnergyDemand__2_18[[#This Row],[Demand]],NA())</f>
        <v>#N/A</v>
      </c>
      <c r="S199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00" spans="1:19" x14ac:dyDescent="0.3">
      <c r="A2000" s="3">
        <v>44003</v>
      </c>
      <c r="B2000" s="3" t="str">
        <f t="shared" si="31"/>
        <v>Q2-2020</v>
      </c>
      <c r="C2000" t="s">
        <v>14</v>
      </c>
      <c r="D2000">
        <v>25</v>
      </c>
      <c r="E2000" t="s">
        <v>6</v>
      </c>
      <c r="F2000">
        <v>2020</v>
      </c>
      <c r="G2000">
        <v>6.9</v>
      </c>
      <c r="H2000">
        <v>12</v>
      </c>
      <c r="I2000">
        <v>4.9000000000000004</v>
      </c>
      <c r="J2000">
        <v>0</v>
      </c>
      <c r="K2000" t="s">
        <v>22</v>
      </c>
      <c r="L2000" t="s">
        <v>21</v>
      </c>
      <c r="M2000" s="2">
        <v>121528.375</v>
      </c>
      <c r="N2000" s="4">
        <v>36.994378519999998</v>
      </c>
      <c r="O2000" s="5">
        <f>EnergyDemand__2_18[[#This Row],[Demand]]*EnergyDemand__2_18[[#This Row],[RRP AUD$]]</f>
        <v>4495866.7056705048</v>
      </c>
      <c r="P2000" s="57">
        <f>IF(EnergyDemand__2_18[[#This Row],[School Day]]="Y",EnergyDemand__2_18[[#This Row],[Demand]],NA())</f>
        <v>121528.375</v>
      </c>
      <c r="Q2000" s="57" t="e">
        <f>IF(EnergyDemand__2_18[[#This Row],[School Day]]="N",EnergyDemand__2_18[[#This Row],[Demand]],NA())</f>
        <v>#N/A</v>
      </c>
      <c r="R2000" s="57" t="e">
        <f>IF(EnergyDemand__2_18[[#This Row],[Holiday]]="Y",EnergyDemand__2_18[[#This Row],[Demand]],NA())</f>
        <v>#N/A</v>
      </c>
      <c r="S200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01" spans="1:19" x14ac:dyDescent="0.3">
      <c r="A2001" s="3">
        <v>44004</v>
      </c>
      <c r="B2001" s="3" t="str">
        <f t="shared" si="31"/>
        <v>Q2-2020</v>
      </c>
      <c r="C2001" t="s">
        <v>14</v>
      </c>
      <c r="D2001">
        <v>26</v>
      </c>
      <c r="E2001" t="s">
        <v>7</v>
      </c>
      <c r="F2001">
        <v>2020</v>
      </c>
      <c r="G2001">
        <v>8.1</v>
      </c>
      <c r="H2001">
        <v>13</v>
      </c>
      <c r="I2001">
        <v>5.5</v>
      </c>
      <c r="J2001">
        <v>0</v>
      </c>
      <c r="K2001" t="s">
        <v>22</v>
      </c>
      <c r="L2001" t="s">
        <v>21</v>
      </c>
      <c r="M2001" s="2">
        <v>136373.435</v>
      </c>
      <c r="N2001" s="4">
        <v>45.896190480000001</v>
      </c>
      <c r="O2001" s="5">
        <f>EnergyDemand__2_18[[#This Row],[Demand]]*EnergyDemand__2_18[[#This Row],[RRP AUD$]]</f>
        <v>6259021.1491718991</v>
      </c>
      <c r="P2001" s="57">
        <f>IF(EnergyDemand__2_18[[#This Row],[School Day]]="Y",EnergyDemand__2_18[[#This Row],[Demand]],NA())</f>
        <v>136373.435</v>
      </c>
      <c r="Q2001" s="57" t="e">
        <f>IF(EnergyDemand__2_18[[#This Row],[School Day]]="N",EnergyDemand__2_18[[#This Row],[Demand]],NA())</f>
        <v>#N/A</v>
      </c>
      <c r="R2001" s="57" t="e">
        <f>IF(EnergyDemand__2_18[[#This Row],[Holiday]]="Y",EnergyDemand__2_18[[#This Row],[Demand]],NA())</f>
        <v>#N/A</v>
      </c>
      <c r="S2001" s="57">
        <f>IF(AND( EnergyDemand__2_18[[#This Row],[Holiday]]="N", EnergyDemand__2_18[[#This Row],[Day ]] &lt;&gt; "Saturday", EnergyDemand__2_18[[#This Row],[Day ]] &lt;&gt; "Sunday"),EnergyDemand__2_18[[#This Row],[Demand]],NA())</f>
        <v>136373.435</v>
      </c>
    </row>
    <row r="2002" spans="1:19" x14ac:dyDescent="0.3">
      <c r="A2002" s="3">
        <v>44005</v>
      </c>
      <c r="B2002" s="3" t="str">
        <f t="shared" si="31"/>
        <v>Q2-2020</v>
      </c>
      <c r="C2002" t="s">
        <v>14</v>
      </c>
      <c r="D2002">
        <v>26</v>
      </c>
      <c r="E2002" t="s">
        <v>8</v>
      </c>
      <c r="F2002">
        <v>2020</v>
      </c>
      <c r="G2002">
        <v>9</v>
      </c>
      <c r="H2002">
        <v>14.4</v>
      </c>
      <c r="I2002">
        <v>8.4</v>
      </c>
      <c r="J2002">
        <v>2.2000000000000002</v>
      </c>
      <c r="K2002" t="s">
        <v>22</v>
      </c>
      <c r="L2002" t="s">
        <v>21</v>
      </c>
      <c r="M2002" s="2">
        <v>131904.745</v>
      </c>
      <c r="N2002" s="4">
        <v>48.986743169999997</v>
      </c>
      <c r="O2002" s="5">
        <f>EnergyDemand__2_18[[#This Row],[Demand]]*EnergyDemand__2_18[[#This Row],[RRP AUD$]]</f>
        <v>6461583.8662193408</v>
      </c>
      <c r="P2002" s="57">
        <f>IF(EnergyDemand__2_18[[#This Row],[School Day]]="Y",EnergyDemand__2_18[[#This Row],[Demand]],NA())</f>
        <v>131904.745</v>
      </c>
      <c r="Q2002" s="57" t="e">
        <f>IF(EnergyDemand__2_18[[#This Row],[School Day]]="N",EnergyDemand__2_18[[#This Row],[Demand]],NA())</f>
        <v>#N/A</v>
      </c>
      <c r="R2002" s="57" t="e">
        <f>IF(EnergyDemand__2_18[[#This Row],[Holiday]]="Y",EnergyDemand__2_18[[#This Row],[Demand]],NA())</f>
        <v>#N/A</v>
      </c>
      <c r="S2002" s="57">
        <f>IF(AND( EnergyDemand__2_18[[#This Row],[Holiday]]="N", EnergyDemand__2_18[[#This Row],[Day ]] &lt;&gt; "Saturday", EnergyDemand__2_18[[#This Row],[Day ]] &lt;&gt; "Sunday"),EnergyDemand__2_18[[#This Row],[Demand]],NA())</f>
        <v>131904.745</v>
      </c>
    </row>
    <row r="2003" spans="1:19" x14ac:dyDescent="0.3">
      <c r="A2003" s="3">
        <v>44006</v>
      </c>
      <c r="B2003" s="3" t="str">
        <f t="shared" si="31"/>
        <v>Q2-2020</v>
      </c>
      <c r="C2003" t="s">
        <v>14</v>
      </c>
      <c r="D2003">
        <v>26</v>
      </c>
      <c r="E2003" t="s">
        <v>9</v>
      </c>
      <c r="F2003">
        <v>2020</v>
      </c>
      <c r="G2003">
        <v>10.1</v>
      </c>
      <c r="H2003">
        <v>14.9</v>
      </c>
      <c r="I2003">
        <v>8</v>
      </c>
      <c r="J2003">
        <v>0.4</v>
      </c>
      <c r="K2003" t="s">
        <v>22</v>
      </c>
      <c r="L2003" t="s">
        <v>21</v>
      </c>
      <c r="M2003" s="2">
        <v>133100.905</v>
      </c>
      <c r="N2003" s="4">
        <v>56.721435829999997</v>
      </c>
      <c r="O2003" s="5">
        <f>EnergyDemand__2_18[[#This Row],[Demand]]*EnergyDemand__2_18[[#This Row],[RRP AUD$]]</f>
        <v>7549674.4418724254</v>
      </c>
      <c r="P2003" s="57">
        <f>IF(EnergyDemand__2_18[[#This Row],[School Day]]="Y",EnergyDemand__2_18[[#This Row],[Demand]],NA())</f>
        <v>133100.905</v>
      </c>
      <c r="Q2003" s="57" t="e">
        <f>IF(EnergyDemand__2_18[[#This Row],[School Day]]="N",EnergyDemand__2_18[[#This Row],[Demand]],NA())</f>
        <v>#N/A</v>
      </c>
      <c r="R2003" s="57" t="e">
        <f>IF(EnergyDemand__2_18[[#This Row],[Holiday]]="Y",EnergyDemand__2_18[[#This Row],[Demand]],NA())</f>
        <v>#N/A</v>
      </c>
      <c r="S2003" s="57">
        <f>IF(AND( EnergyDemand__2_18[[#This Row],[Holiday]]="N", EnergyDemand__2_18[[#This Row],[Day ]] &lt;&gt; "Saturday", EnergyDemand__2_18[[#This Row],[Day ]] &lt;&gt; "Sunday"),EnergyDemand__2_18[[#This Row],[Demand]],NA())</f>
        <v>133100.905</v>
      </c>
    </row>
    <row r="2004" spans="1:19" x14ac:dyDescent="0.3">
      <c r="A2004" s="3">
        <v>44007</v>
      </c>
      <c r="B2004" s="3" t="str">
        <f t="shared" si="31"/>
        <v>Q2-2020</v>
      </c>
      <c r="C2004" t="s">
        <v>14</v>
      </c>
      <c r="D2004">
        <v>26</v>
      </c>
      <c r="E2004" t="s">
        <v>3</v>
      </c>
      <c r="F2004">
        <v>2020</v>
      </c>
      <c r="G2004">
        <v>10.199999999999999</v>
      </c>
      <c r="H2004">
        <v>15.9</v>
      </c>
      <c r="I2004">
        <v>5</v>
      </c>
      <c r="J2004">
        <v>0</v>
      </c>
      <c r="K2004" t="s">
        <v>22</v>
      </c>
      <c r="L2004" t="s">
        <v>21</v>
      </c>
      <c r="M2004" s="2">
        <v>131466.23999999999</v>
      </c>
      <c r="N2004" s="4">
        <v>39.910040360000004</v>
      </c>
      <c r="O2004" s="5">
        <f>EnergyDemand__2_18[[#This Row],[Demand]]*EnergyDemand__2_18[[#This Row],[RRP AUD$]]</f>
        <v>5246822.9443774465</v>
      </c>
      <c r="P2004" s="57">
        <f>IF(EnergyDemand__2_18[[#This Row],[School Day]]="Y",EnergyDemand__2_18[[#This Row],[Demand]],NA())</f>
        <v>131466.23999999999</v>
      </c>
      <c r="Q2004" s="57" t="e">
        <f>IF(EnergyDemand__2_18[[#This Row],[School Day]]="N",EnergyDemand__2_18[[#This Row],[Demand]],NA())</f>
        <v>#N/A</v>
      </c>
      <c r="R2004" s="57" t="e">
        <f>IF(EnergyDemand__2_18[[#This Row],[Holiday]]="Y",EnergyDemand__2_18[[#This Row],[Demand]],NA())</f>
        <v>#N/A</v>
      </c>
      <c r="S2004" s="57">
        <f>IF(AND( EnergyDemand__2_18[[#This Row],[Holiday]]="N", EnergyDemand__2_18[[#This Row],[Day ]] &lt;&gt; "Saturday", EnergyDemand__2_18[[#This Row],[Day ]] &lt;&gt; "Sunday"),EnergyDemand__2_18[[#This Row],[Demand]],NA())</f>
        <v>131466.23999999999</v>
      </c>
    </row>
    <row r="2005" spans="1:19" x14ac:dyDescent="0.3">
      <c r="A2005" s="3">
        <v>44008</v>
      </c>
      <c r="B2005" s="3" t="str">
        <f t="shared" si="31"/>
        <v>Q2-2020</v>
      </c>
      <c r="C2005" t="s">
        <v>14</v>
      </c>
      <c r="D2005">
        <v>26</v>
      </c>
      <c r="E2005" t="s">
        <v>4</v>
      </c>
      <c r="F2005">
        <v>2020</v>
      </c>
      <c r="G2005">
        <v>7.9</v>
      </c>
      <c r="H2005">
        <v>13.8</v>
      </c>
      <c r="I2005">
        <v>8.8000000000000007</v>
      </c>
      <c r="J2005">
        <v>1.2</v>
      </c>
      <c r="K2005" t="s">
        <v>21</v>
      </c>
      <c r="L2005" t="s">
        <v>21</v>
      </c>
      <c r="M2005" s="2">
        <v>136872.56</v>
      </c>
      <c r="N2005" s="4">
        <v>55.536961150000003</v>
      </c>
      <c r="O2005" s="5">
        <f>EnergyDemand__2_18[[#This Row],[Demand]]*EnergyDemand__2_18[[#This Row],[RRP AUD$]]</f>
        <v>7601486.0472210441</v>
      </c>
      <c r="P2005" s="57" t="e">
        <f>IF(EnergyDemand__2_18[[#This Row],[School Day]]="Y",EnergyDemand__2_18[[#This Row],[Demand]],NA())</f>
        <v>#N/A</v>
      </c>
      <c r="Q2005" s="57">
        <f>IF(EnergyDemand__2_18[[#This Row],[School Day]]="N",EnergyDemand__2_18[[#This Row],[Demand]],NA())</f>
        <v>136872.56</v>
      </c>
      <c r="R2005" s="57" t="e">
        <f>IF(EnergyDemand__2_18[[#This Row],[Holiday]]="Y",EnergyDemand__2_18[[#This Row],[Demand]],NA())</f>
        <v>#N/A</v>
      </c>
      <c r="S2005" s="57">
        <f>IF(AND( EnergyDemand__2_18[[#This Row],[Holiday]]="N", EnergyDemand__2_18[[#This Row],[Day ]] &lt;&gt; "Saturday", EnergyDemand__2_18[[#This Row],[Day ]] &lt;&gt; "Sunday"),EnergyDemand__2_18[[#This Row],[Demand]],NA())</f>
        <v>136872.56</v>
      </c>
    </row>
    <row r="2006" spans="1:19" x14ac:dyDescent="0.3">
      <c r="A2006" s="3">
        <v>44009</v>
      </c>
      <c r="B2006" s="3" t="str">
        <f t="shared" si="31"/>
        <v>Q2-2020</v>
      </c>
      <c r="C2006" t="s">
        <v>14</v>
      </c>
      <c r="D2006">
        <v>26</v>
      </c>
      <c r="E2006" t="s">
        <v>5</v>
      </c>
      <c r="F2006">
        <v>2020</v>
      </c>
      <c r="G2006">
        <v>6.2</v>
      </c>
      <c r="H2006">
        <v>13.1</v>
      </c>
      <c r="I2006">
        <v>7.9</v>
      </c>
      <c r="J2006">
        <v>0</v>
      </c>
      <c r="K2006" t="s">
        <v>21</v>
      </c>
      <c r="L2006" t="s">
        <v>21</v>
      </c>
      <c r="M2006" s="2">
        <v>126938.54</v>
      </c>
      <c r="N2006" s="4">
        <v>48.303282799999998</v>
      </c>
      <c r="O2006" s="5">
        <f>EnergyDemand__2_18[[#This Row],[Demand]]*EnergyDemand__2_18[[#This Row],[RRP AUD$]]</f>
        <v>6131548.1958391117</v>
      </c>
      <c r="P2006" s="57" t="e">
        <f>IF(EnergyDemand__2_18[[#This Row],[School Day]]="Y",EnergyDemand__2_18[[#This Row],[Demand]],NA())</f>
        <v>#N/A</v>
      </c>
      <c r="Q2006" s="57">
        <f>IF(EnergyDemand__2_18[[#This Row],[School Day]]="N",EnergyDemand__2_18[[#This Row],[Demand]],NA())</f>
        <v>126938.54</v>
      </c>
      <c r="R2006" s="57" t="e">
        <f>IF(EnergyDemand__2_18[[#This Row],[Holiday]]="Y",EnergyDemand__2_18[[#This Row],[Demand]],NA())</f>
        <v>#N/A</v>
      </c>
      <c r="S200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07" spans="1:19" x14ac:dyDescent="0.3">
      <c r="A2007" s="3">
        <v>44010</v>
      </c>
      <c r="B2007" s="3" t="str">
        <f t="shared" si="31"/>
        <v>Q2-2020</v>
      </c>
      <c r="C2007" t="s">
        <v>14</v>
      </c>
      <c r="D2007">
        <v>26</v>
      </c>
      <c r="E2007" t="s">
        <v>6</v>
      </c>
      <c r="F2007">
        <v>2020</v>
      </c>
      <c r="G2007">
        <v>1.7</v>
      </c>
      <c r="H2007">
        <v>12.5</v>
      </c>
      <c r="I2007">
        <v>9.3000000000000007</v>
      </c>
      <c r="J2007">
        <v>0.2</v>
      </c>
      <c r="K2007" t="s">
        <v>21</v>
      </c>
      <c r="L2007" t="s">
        <v>21</v>
      </c>
      <c r="M2007" s="2">
        <v>125830.75</v>
      </c>
      <c r="N2007" s="4">
        <v>49.198760270000001</v>
      </c>
      <c r="O2007" s="5">
        <f>EnergyDemand__2_18[[#This Row],[Demand]]*EnergyDemand__2_18[[#This Row],[RRP AUD$]]</f>
        <v>6190716.9038443025</v>
      </c>
      <c r="P2007" s="57" t="e">
        <f>IF(EnergyDemand__2_18[[#This Row],[School Day]]="Y",EnergyDemand__2_18[[#This Row],[Demand]],NA())</f>
        <v>#N/A</v>
      </c>
      <c r="Q2007" s="57">
        <f>IF(EnergyDemand__2_18[[#This Row],[School Day]]="N",EnergyDemand__2_18[[#This Row],[Demand]],NA())</f>
        <v>125830.75</v>
      </c>
      <c r="R2007" s="57" t="e">
        <f>IF(EnergyDemand__2_18[[#This Row],[Holiday]]="Y",EnergyDemand__2_18[[#This Row],[Demand]],NA())</f>
        <v>#N/A</v>
      </c>
      <c r="S200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08" spans="1:19" x14ac:dyDescent="0.3">
      <c r="A2008" s="3">
        <v>44011</v>
      </c>
      <c r="B2008" s="3" t="str">
        <f t="shared" si="31"/>
        <v>Q2-2020</v>
      </c>
      <c r="C2008" t="s">
        <v>14</v>
      </c>
      <c r="D2008">
        <v>27</v>
      </c>
      <c r="E2008" t="s">
        <v>7</v>
      </c>
      <c r="F2008">
        <v>2020</v>
      </c>
      <c r="G2008">
        <v>2.2000000000000002</v>
      </c>
      <c r="H2008">
        <v>15.4</v>
      </c>
      <c r="I2008">
        <v>9.3000000000000007</v>
      </c>
      <c r="J2008">
        <v>0</v>
      </c>
      <c r="K2008" t="s">
        <v>21</v>
      </c>
      <c r="L2008" t="s">
        <v>21</v>
      </c>
      <c r="M2008" s="2">
        <v>141431.99</v>
      </c>
      <c r="N2008" s="4">
        <v>42.724552449999997</v>
      </c>
      <c r="O2008" s="5">
        <f>EnergyDemand__2_18[[#This Row],[Demand]]*EnergyDemand__2_18[[#This Row],[RRP AUD$]]</f>
        <v>6042618.4748628745</v>
      </c>
      <c r="P2008" s="57" t="e">
        <f>IF(EnergyDemand__2_18[[#This Row],[School Day]]="Y",EnergyDemand__2_18[[#This Row],[Demand]],NA())</f>
        <v>#N/A</v>
      </c>
      <c r="Q2008" s="57">
        <f>IF(EnergyDemand__2_18[[#This Row],[School Day]]="N",EnergyDemand__2_18[[#This Row],[Demand]],NA())</f>
        <v>141431.99</v>
      </c>
      <c r="R2008" s="57" t="e">
        <f>IF(EnergyDemand__2_18[[#This Row],[Holiday]]="Y",EnergyDemand__2_18[[#This Row],[Demand]],NA())</f>
        <v>#N/A</v>
      </c>
      <c r="S2008" s="57">
        <f>IF(AND( EnergyDemand__2_18[[#This Row],[Holiday]]="N", EnergyDemand__2_18[[#This Row],[Day ]] &lt;&gt; "Saturday", EnergyDemand__2_18[[#This Row],[Day ]] &lt;&gt; "Sunday"),EnergyDemand__2_18[[#This Row],[Demand]],NA())</f>
        <v>141431.99</v>
      </c>
    </row>
    <row r="2009" spans="1:19" x14ac:dyDescent="0.3">
      <c r="A2009" s="3">
        <v>44012</v>
      </c>
      <c r="B2009" s="3" t="str">
        <f t="shared" si="31"/>
        <v>Q2-2020</v>
      </c>
      <c r="C2009" t="s">
        <v>14</v>
      </c>
      <c r="D2009">
        <v>27</v>
      </c>
      <c r="E2009" t="s">
        <v>8</v>
      </c>
      <c r="F2009">
        <v>2020</v>
      </c>
      <c r="G2009">
        <v>3</v>
      </c>
      <c r="H2009">
        <v>15.2</v>
      </c>
      <c r="I2009">
        <v>7.7</v>
      </c>
      <c r="J2009">
        <v>0</v>
      </c>
      <c r="K2009" t="s">
        <v>21</v>
      </c>
      <c r="L2009" t="s">
        <v>21</v>
      </c>
      <c r="M2009" s="2">
        <v>137644.86499999999</v>
      </c>
      <c r="N2009" s="4">
        <v>32.463374850000001</v>
      </c>
      <c r="O2009" s="5">
        <f>EnergyDemand__2_18[[#This Row],[Demand]]*EnergyDemand__2_18[[#This Row],[RRP AUD$]]</f>
        <v>4468416.8486726452</v>
      </c>
      <c r="P2009" s="57" t="e">
        <f>IF(EnergyDemand__2_18[[#This Row],[School Day]]="Y",EnergyDemand__2_18[[#This Row],[Demand]],NA())</f>
        <v>#N/A</v>
      </c>
      <c r="Q2009" s="57">
        <f>IF(EnergyDemand__2_18[[#This Row],[School Day]]="N",EnergyDemand__2_18[[#This Row],[Demand]],NA())</f>
        <v>137644.86499999999</v>
      </c>
      <c r="R2009" s="57" t="e">
        <f>IF(EnergyDemand__2_18[[#This Row],[Holiday]]="Y",EnergyDemand__2_18[[#This Row],[Demand]],NA())</f>
        <v>#N/A</v>
      </c>
      <c r="S2009" s="57">
        <f>IF(AND( EnergyDemand__2_18[[#This Row],[Holiday]]="N", EnergyDemand__2_18[[#This Row],[Day ]] &lt;&gt; "Saturday", EnergyDemand__2_18[[#This Row],[Day ]] &lt;&gt; "Sunday"),EnergyDemand__2_18[[#This Row],[Demand]],NA())</f>
        <v>137644.86499999999</v>
      </c>
    </row>
    <row r="2010" spans="1:19" x14ac:dyDescent="0.3">
      <c r="A2010" s="3">
        <v>44013</v>
      </c>
      <c r="B2010" s="3" t="str">
        <f t="shared" si="31"/>
        <v>Q3-2020</v>
      </c>
      <c r="C2010" t="s">
        <v>15</v>
      </c>
      <c r="D2010">
        <v>27</v>
      </c>
      <c r="E2010" t="s">
        <v>9</v>
      </c>
      <c r="F2010">
        <v>2020</v>
      </c>
      <c r="G2010">
        <v>9.8000000000000007</v>
      </c>
      <c r="H2010">
        <v>17.399999999999999</v>
      </c>
      <c r="I2010">
        <v>9.1</v>
      </c>
      <c r="J2010">
        <v>0</v>
      </c>
      <c r="K2010" t="s">
        <v>21</v>
      </c>
      <c r="L2010" t="s">
        <v>21</v>
      </c>
      <c r="M2010" s="2">
        <v>126614.72</v>
      </c>
      <c r="N2010" s="4">
        <v>33.15843237</v>
      </c>
      <c r="O2010" s="5">
        <f>EnergyDemand__2_18[[#This Row],[Demand]]*EnergyDemand__2_18[[#This Row],[RRP AUD$]]</f>
        <v>4198345.6301664868</v>
      </c>
      <c r="P2010" s="57" t="e">
        <f>IF(EnergyDemand__2_18[[#This Row],[School Day]]="Y",EnergyDemand__2_18[[#This Row],[Demand]],NA())</f>
        <v>#N/A</v>
      </c>
      <c r="Q2010" s="57">
        <f>IF(EnergyDemand__2_18[[#This Row],[School Day]]="N",EnergyDemand__2_18[[#This Row],[Demand]],NA())</f>
        <v>126614.72</v>
      </c>
      <c r="R2010" s="57" t="e">
        <f>IF(EnergyDemand__2_18[[#This Row],[Holiday]]="Y",EnergyDemand__2_18[[#This Row],[Demand]],NA())</f>
        <v>#N/A</v>
      </c>
      <c r="S2010" s="57">
        <f>IF(AND( EnergyDemand__2_18[[#This Row],[Holiday]]="N", EnergyDemand__2_18[[#This Row],[Day ]] &lt;&gt; "Saturday", EnergyDemand__2_18[[#This Row],[Day ]] &lt;&gt; "Sunday"),EnergyDemand__2_18[[#This Row],[Demand]],NA())</f>
        <v>126614.72</v>
      </c>
    </row>
    <row r="2011" spans="1:19" x14ac:dyDescent="0.3">
      <c r="A2011" s="3">
        <v>44014</v>
      </c>
      <c r="B2011" s="3" t="str">
        <f t="shared" si="31"/>
        <v>Q3-2020</v>
      </c>
      <c r="C2011" t="s">
        <v>15</v>
      </c>
      <c r="D2011">
        <v>27</v>
      </c>
      <c r="E2011" t="s">
        <v>3</v>
      </c>
      <c r="F2011">
        <v>2020</v>
      </c>
      <c r="G2011">
        <v>10.199999999999999</v>
      </c>
      <c r="H2011">
        <v>15.1</v>
      </c>
      <c r="I2011">
        <v>7.3</v>
      </c>
      <c r="J2011">
        <v>1.2</v>
      </c>
      <c r="K2011" t="s">
        <v>21</v>
      </c>
      <c r="L2011" t="s">
        <v>21</v>
      </c>
      <c r="M2011" s="2">
        <v>131372.71</v>
      </c>
      <c r="N2011" s="4">
        <v>37.366426310000001</v>
      </c>
      <c r="O2011" s="5">
        <f>EnergyDemand__2_18[[#This Row],[Demand]]*EnergyDemand__2_18[[#This Row],[RRP AUD$]]</f>
        <v>4908928.6873599999</v>
      </c>
      <c r="P2011" s="57" t="e">
        <f>IF(EnergyDemand__2_18[[#This Row],[School Day]]="Y",EnergyDemand__2_18[[#This Row],[Demand]],NA())</f>
        <v>#N/A</v>
      </c>
      <c r="Q2011" s="57">
        <f>IF(EnergyDemand__2_18[[#This Row],[School Day]]="N",EnergyDemand__2_18[[#This Row],[Demand]],NA())</f>
        <v>131372.71</v>
      </c>
      <c r="R2011" s="57" t="e">
        <f>IF(EnergyDemand__2_18[[#This Row],[Holiday]]="Y",EnergyDemand__2_18[[#This Row],[Demand]],NA())</f>
        <v>#N/A</v>
      </c>
      <c r="S2011" s="57">
        <f>IF(AND( EnergyDemand__2_18[[#This Row],[Holiday]]="N", EnergyDemand__2_18[[#This Row],[Day ]] &lt;&gt; "Saturday", EnergyDemand__2_18[[#This Row],[Day ]] &lt;&gt; "Sunday"),EnergyDemand__2_18[[#This Row],[Demand]],NA())</f>
        <v>131372.71</v>
      </c>
    </row>
    <row r="2012" spans="1:19" x14ac:dyDescent="0.3">
      <c r="A2012" s="3">
        <v>44015</v>
      </c>
      <c r="B2012" s="3" t="str">
        <f t="shared" si="31"/>
        <v>Q3-2020</v>
      </c>
      <c r="C2012" t="s">
        <v>15</v>
      </c>
      <c r="D2012">
        <v>27</v>
      </c>
      <c r="E2012" t="s">
        <v>4</v>
      </c>
      <c r="F2012">
        <v>2020</v>
      </c>
      <c r="G2012">
        <v>7.7</v>
      </c>
      <c r="H2012">
        <v>10.3</v>
      </c>
      <c r="I2012">
        <v>4.0999999999999996</v>
      </c>
      <c r="J2012">
        <v>0</v>
      </c>
      <c r="K2012" t="s">
        <v>21</v>
      </c>
      <c r="L2012" t="s">
        <v>21</v>
      </c>
      <c r="M2012" s="2">
        <v>143010.26999999999</v>
      </c>
      <c r="N2012" s="4">
        <v>43.512020370000002</v>
      </c>
      <c r="O2012" s="5">
        <f>EnergyDemand__2_18[[#This Row],[Demand]]*EnergyDemand__2_18[[#This Row],[RRP AUD$]]</f>
        <v>6222665.7813591994</v>
      </c>
      <c r="P2012" s="57" t="e">
        <f>IF(EnergyDemand__2_18[[#This Row],[School Day]]="Y",EnergyDemand__2_18[[#This Row],[Demand]],NA())</f>
        <v>#N/A</v>
      </c>
      <c r="Q2012" s="57">
        <f>IF(EnergyDemand__2_18[[#This Row],[School Day]]="N",EnergyDemand__2_18[[#This Row],[Demand]],NA())</f>
        <v>143010.26999999999</v>
      </c>
      <c r="R2012" s="57" t="e">
        <f>IF(EnergyDemand__2_18[[#This Row],[Holiday]]="Y",EnergyDemand__2_18[[#This Row],[Demand]],NA())</f>
        <v>#N/A</v>
      </c>
      <c r="S2012" s="57">
        <f>IF(AND( EnergyDemand__2_18[[#This Row],[Holiday]]="N", EnergyDemand__2_18[[#This Row],[Day ]] &lt;&gt; "Saturday", EnergyDemand__2_18[[#This Row],[Day ]] &lt;&gt; "Sunday"),EnergyDemand__2_18[[#This Row],[Demand]],NA())</f>
        <v>143010.26999999999</v>
      </c>
    </row>
    <row r="2013" spans="1:19" x14ac:dyDescent="0.3">
      <c r="A2013" s="3">
        <v>44016</v>
      </c>
      <c r="B2013" s="3" t="str">
        <f t="shared" si="31"/>
        <v>Q3-2020</v>
      </c>
      <c r="C2013" t="s">
        <v>15</v>
      </c>
      <c r="D2013">
        <v>27</v>
      </c>
      <c r="E2013" t="s">
        <v>5</v>
      </c>
      <c r="F2013">
        <v>2020</v>
      </c>
      <c r="G2013">
        <v>6.5</v>
      </c>
      <c r="H2013">
        <v>14.5</v>
      </c>
      <c r="I2013">
        <v>5.7</v>
      </c>
      <c r="J2013">
        <v>7.8</v>
      </c>
      <c r="K2013" t="s">
        <v>21</v>
      </c>
      <c r="L2013" t="s">
        <v>21</v>
      </c>
      <c r="M2013" s="2">
        <v>125400.27</v>
      </c>
      <c r="N2013" s="4">
        <v>50.026100579999998</v>
      </c>
      <c r="O2013" s="5">
        <f>EnergyDemand__2_18[[#This Row],[Demand]]*EnergyDemand__2_18[[#This Row],[RRP AUD$]]</f>
        <v>6273286.5197791569</v>
      </c>
      <c r="P2013" s="57" t="e">
        <f>IF(EnergyDemand__2_18[[#This Row],[School Day]]="Y",EnergyDemand__2_18[[#This Row],[Demand]],NA())</f>
        <v>#N/A</v>
      </c>
      <c r="Q2013" s="57">
        <f>IF(EnergyDemand__2_18[[#This Row],[School Day]]="N",EnergyDemand__2_18[[#This Row],[Demand]],NA())</f>
        <v>125400.27</v>
      </c>
      <c r="R2013" s="57" t="e">
        <f>IF(EnergyDemand__2_18[[#This Row],[Holiday]]="Y",EnergyDemand__2_18[[#This Row],[Demand]],NA())</f>
        <v>#N/A</v>
      </c>
      <c r="S201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14" spans="1:19" x14ac:dyDescent="0.3">
      <c r="A2014" s="3">
        <v>44017</v>
      </c>
      <c r="B2014" s="3" t="str">
        <f t="shared" si="31"/>
        <v>Q3-2020</v>
      </c>
      <c r="C2014" t="s">
        <v>15</v>
      </c>
      <c r="D2014">
        <v>27</v>
      </c>
      <c r="E2014" t="s">
        <v>6</v>
      </c>
      <c r="F2014">
        <v>2020</v>
      </c>
      <c r="G2014">
        <v>8.9</v>
      </c>
      <c r="H2014">
        <v>12.5</v>
      </c>
      <c r="I2014">
        <v>6.5</v>
      </c>
      <c r="J2014">
        <v>4.5999999999999996</v>
      </c>
      <c r="K2014" t="s">
        <v>21</v>
      </c>
      <c r="L2014" t="s">
        <v>21</v>
      </c>
      <c r="M2014" s="2">
        <v>118507.76</v>
      </c>
      <c r="N2014" s="4">
        <v>50.787712599999999</v>
      </c>
      <c r="O2014" s="5">
        <f>EnergyDemand__2_18[[#This Row],[Demand]]*EnergyDemand__2_18[[#This Row],[RRP AUD$]]</f>
        <v>6018738.0557497758</v>
      </c>
      <c r="P2014" s="57" t="e">
        <f>IF(EnergyDemand__2_18[[#This Row],[School Day]]="Y",EnergyDemand__2_18[[#This Row],[Demand]],NA())</f>
        <v>#N/A</v>
      </c>
      <c r="Q2014" s="57">
        <f>IF(EnergyDemand__2_18[[#This Row],[School Day]]="N",EnergyDemand__2_18[[#This Row],[Demand]],NA())</f>
        <v>118507.76</v>
      </c>
      <c r="R2014" s="57" t="e">
        <f>IF(EnergyDemand__2_18[[#This Row],[Holiday]]="Y",EnergyDemand__2_18[[#This Row],[Demand]],NA())</f>
        <v>#N/A</v>
      </c>
      <c r="S201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15" spans="1:19" x14ac:dyDescent="0.3">
      <c r="A2015" s="3">
        <v>44018</v>
      </c>
      <c r="B2015" s="3" t="str">
        <f t="shared" si="31"/>
        <v>Q3-2020</v>
      </c>
      <c r="C2015" t="s">
        <v>15</v>
      </c>
      <c r="D2015">
        <v>28</v>
      </c>
      <c r="E2015" t="s">
        <v>7</v>
      </c>
      <c r="F2015">
        <v>2020</v>
      </c>
      <c r="G2015">
        <v>8.1</v>
      </c>
      <c r="H2015">
        <v>13.1</v>
      </c>
      <c r="I2015">
        <v>5.8</v>
      </c>
      <c r="J2015">
        <v>1</v>
      </c>
      <c r="K2015" t="s">
        <v>21</v>
      </c>
      <c r="L2015" t="s">
        <v>21</v>
      </c>
      <c r="M2015" s="2">
        <v>136255.33499999999</v>
      </c>
      <c r="N2015" s="4">
        <v>75.960622720000003</v>
      </c>
      <c r="O2015" s="5">
        <f>EnergyDemand__2_18[[#This Row],[Demand]]*EnergyDemand__2_18[[#This Row],[RRP AUD$]]</f>
        <v>10350040.095522212</v>
      </c>
      <c r="P2015" s="57" t="e">
        <f>IF(EnergyDemand__2_18[[#This Row],[School Day]]="Y",EnergyDemand__2_18[[#This Row],[Demand]],NA())</f>
        <v>#N/A</v>
      </c>
      <c r="Q2015" s="57">
        <f>IF(EnergyDemand__2_18[[#This Row],[School Day]]="N",EnergyDemand__2_18[[#This Row],[Demand]],NA())</f>
        <v>136255.33499999999</v>
      </c>
      <c r="R2015" s="57" t="e">
        <f>IF(EnergyDemand__2_18[[#This Row],[Holiday]]="Y",EnergyDemand__2_18[[#This Row],[Demand]],NA())</f>
        <v>#N/A</v>
      </c>
      <c r="S2015" s="57">
        <f>IF(AND( EnergyDemand__2_18[[#This Row],[Holiday]]="N", EnergyDemand__2_18[[#This Row],[Day ]] &lt;&gt; "Saturday", EnergyDemand__2_18[[#This Row],[Day ]] &lt;&gt; "Sunday"),EnergyDemand__2_18[[#This Row],[Demand]],NA())</f>
        <v>136255.33499999999</v>
      </c>
    </row>
    <row r="2016" spans="1:19" x14ac:dyDescent="0.3">
      <c r="A2016" s="3">
        <v>44019</v>
      </c>
      <c r="B2016" s="3" t="str">
        <f t="shared" si="31"/>
        <v>Q3-2020</v>
      </c>
      <c r="C2016" t="s">
        <v>15</v>
      </c>
      <c r="D2016">
        <v>28</v>
      </c>
      <c r="E2016" t="s">
        <v>8</v>
      </c>
      <c r="F2016">
        <v>2020</v>
      </c>
      <c r="G2016">
        <v>8.9</v>
      </c>
      <c r="H2016">
        <v>11.8</v>
      </c>
      <c r="I2016">
        <v>4.8</v>
      </c>
      <c r="J2016">
        <v>1.4</v>
      </c>
      <c r="K2016" t="s">
        <v>21</v>
      </c>
      <c r="L2016" t="s">
        <v>21</v>
      </c>
      <c r="M2016" s="2">
        <v>140264.51999999999</v>
      </c>
      <c r="N2016" s="4">
        <v>88.336242659999996</v>
      </c>
      <c r="O2016" s="5">
        <f>EnergyDemand__2_18[[#This Row],[Demand]]*EnergyDemand__2_18[[#This Row],[RRP AUD$]]</f>
        <v>12390440.675308421</v>
      </c>
      <c r="P2016" s="57" t="e">
        <f>IF(EnergyDemand__2_18[[#This Row],[School Day]]="Y",EnergyDemand__2_18[[#This Row],[Demand]],NA())</f>
        <v>#N/A</v>
      </c>
      <c r="Q2016" s="57">
        <f>IF(EnergyDemand__2_18[[#This Row],[School Day]]="N",EnergyDemand__2_18[[#This Row],[Demand]],NA())</f>
        <v>140264.51999999999</v>
      </c>
      <c r="R2016" s="57" t="e">
        <f>IF(EnergyDemand__2_18[[#This Row],[Holiday]]="Y",EnergyDemand__2_18[[#This Row],[Demand]],NA())</f>
        <v>#N/A</v>
      </c>
      <c r="S2016" s="57">
        <f>IF(AND( EnergyDemand__2_18[[#This Row],[Holiday]]="N", EnergyDemand__2_18[[#This Row],[Day ]] &lt;&gt; "Saturday", EnergyDemand__2_18[[#This Row],[Day ]] &lt;&gt; "Sunday"),EnergyDemand__2_18[[#This Row],[Demand]],NA())</f>
        <v>140264.51999999999</v>
      </c>
    </row>
    <row r="2017" spans="1:19" x14ac:dyDescent="0.3">
      <c r="A2017" s="3">
        <v>44020</v>
      </c>
      <c r="B2017" s="3" t="str">
        <f t="shared" si="31"/>
        <v>Q3-2020</v>
      </c>
      <c r="C2017" t="s">
        <v>15</v>
      </c>
      <c r="D2017">
        <v>28</v>
      </c>
      <c r="E2017" t="s">
        <v>9</v>
      </c>
      <c r="F2017">
        <v>2020</v>
      </c>
      <c r="G2017">
        <v>4.9000000000000004</v>
      </c>
      <c r="H2017">
        <v>15.7</v>
      </c>
      <c r="I2017">
        <v>9.4</v>
      </c>
      <c r="J2017">
        <v>0</v>
      </c>
      <c r="K2017" t="s">
        <v>21</v>
      </c>
      <c r="L2017" t="s">
        <v>21</v>
      </c>
      <c r="M2017" s="2">
        <v>138627.10999999999</v>
      </c>
      <c r="N2017" s="4">
        <v>80.388196890000003</v>
      </c>
      <c r="O2017" s="5">
        <f>EnergyDemand__2_18[[#This Row],[Demand]]*EnergyDemand__2_18[[#This Row],[RRP AUD$]]</f>
        <v>11143983.412971687</v>
      </c>
      <c r="P2017" s="57" t="e">
        <f>IF(EnergyDemand__2_18[[#This Row],[School Day]]="Y",EnergyDemand__2_18[[#This Row],[Demand]],NA())</f>
        <v>#N/A</v>
      </c>
      <c r="Q2017" s="57">
        <f>IF(EnergyDemand__2_18[[#This Row],[School Day]]="N",EnergyDemand__2_18[[#This Row],[Demand]],NA())</f>
        <v>138627.10999999999</v>
      </c>
      <c r="R2017" s="57" t="e">
        <f>IF(EnergyDemand__2_18[[#This Row],[Holiday]]="Y",EnergyDemand__2_18[[#This Row],[Demand]],NA())</f>
        <v>#N/A</v>
      </c>
      <c r="S2017" s="57">
        <f>IF(AND( EnergyDemand__2_18[[#This Row],[Holiday]]="N", EnergyDemand__2_18[[#This Row],[Day ]] &lt;&gt; "Saturday", EnergyDemand__2_18[[#This Row],[Day ]] &lt;&gt; "Sunday"),EnergyDemand__2_18[[#This Row],[Demand]],NA())</f>
        <v>138627.10999999999</v>
      </c>
    </row>
    <row r="2018" spans="1:19" x14ac:dyDescent="0.3">
      <c r="A2018" s="3">
        <v>44021</v>
      </c>
      <c r="B2018" s="3" t="str">
        <f t="shared" si="31"/>
        <v>Q3-2020</v>
      </c>
      <c r="C2018" t="s">
        <v>15</v>
      </c>
      <c r="D2018">
        <v>28</v>
      </c>
      <c r="E2018" t="s">
        <v>3</v>
      </c>
      <c r="F2018">
        <v>2020</v>
      </c>
      <c r="G2018">
        <v>5.7</v>
      </c>
      <c r="H2018">
        <v>17.2</v>
      </c>
      <c r="I2018">
        <v>8.5</v>
      </c>
      <c r="J2018">
        <v>0</v>
      </c>
      <c r="K2018" t="s">
        <v>21</v>
      </c>
      <c r="L2018" t="s">
        <v>21</v>
      </c>
      <c r="M2018" s="2">
        <v>135266.16500000001</v>
      </c>
      <c r="N2018" s="4">
        <v>70.716279909999997</v>
      </c>
      <c r="O2018" s="5">
        <f>EnergyDemand__2_18[[#This Row],[Demand]]*EnergyDemand__2_18[[#This Row],[RRP AUD$]]</f>
        <v>9565519.9864922445</v>
      </c>
      <c r="P2018" s="57" t="e">
        <f>IF(EnergyDemand__2_18[[#This Row],[School Day]]="Y",EnergyDemand__2_18[[#This Row],[Demand]],NA())</f>
        <v>#N/A</v>
      </c>
      <c r="Q2018" s="57">
        <f>IF(EnergyDemand__2_18[[#This Row],[School Day]]="N",EnergyDemand__2_18[[#This Row],[Demand]],NA())</f>
        <v>135266.16500000001</v>
      </c>
      <c r="R2018" s="57" t="e">
        <f>IF(EnergyDemand__2_18[[#This Row],[Holiday]]="Y",EnergyDemand__2_18[[#This Row],[Demand]],NA())</f>
        <v>#N/A</v>
      </c>
      <c r="S2018" s="57">
        <f>IF(AND( EnergyDemand__2_18[[#This Row],[Holiday]]="N", EnergyDemand__2_18[[#This Row],[Day ]] &lt;&gt; "Saturday", EnergyDemand__2_18[[#This Row],[Day ]] &lt;&gt; "Sunday"),EnergyDemand__2_18[[#This Row],[Demand]],NA())</f>
        <v>135266.16500000001</v>
      </c>
    </row>
    <row r="2019" spans="1:19" x14ac:dyDescent="0.3">
      <c r="A2019" s="3">
        <v>44022</v>
      </c>
      <c r="B2019" s="3" t="str">
        <f t="shared" si="31"/>
        <v>Q3-2020</v>
      </c>
      <c r="C2019" t="s">
        <v>15</v>
      </c>
      <c r="D2019">
        <v>28</v>
      </c>
      <c r="E2019" t="s">
        <v>4</v>
      </c>
      <c r="F2019">
        <v>2020</v>
      </c>
      <c r="G2019">
        <v>6.4</v>
      </c>
      <c r="H2019">
        <v>16.899999999999999</v>
      </c>
      <c r="I2019">
        <v>7.9</v>
      </c>
      <c r="J2019">
        <v>0</v>
      </c>
      <c r="K2019" t="s">
        <v>21</v>
      </c>
      <c r="L2019" t="s">
        <v>21</v>
      </c>
      <c r="M2019" s="2">
        <v>134041.23000000001</v>
      </c>
      <c r="N2019" s="4">
        <v>67.739880499999998</v>
      </c>
      <c r="O2019" s="5">
        <f>EnergyDemand__2_18[[#This Row],[Demand]]*EnergyDemand__2_18[[#This Row],[RRP AUD$]]</f>
        <v>9079936.9022730161</v>
      </c>
      <c r="P2019" s="57" t="e">
        <f>IF(EnergyDemand__2_18[[#This Row],[School Day]]="Y",EnergyDemand__2_18[[#This Row],[Demand]],NA())</f>
        <v>#N/A</v>
      </c>
      <c r="Q2019" s="57">
        <f>IF(EnergyDemand__2_18[[#This Row],[School Day]]="N",EnergyDemand__2_18[[#This Row],[Demand]],NA())</f>
        <v>134041.23000000001</v>
      </c>
      <c r="R2019" s="57" t="e">
        <f>IF(EnergyDemand__2_18[[#This Row],[Holiday]]="Y",EnergyDemand__2_18[[#This Row],[Demand]],NA())</f>
        <v>#N/A</v>
      </c>
      <c r="S2019" s="57">
        <f>IF(AND( EnergyDemand__2_18[[#This Row],[Holiday]]="N", EnergyDemand__2_18[[#This Row],[Day ]] &lt;&gt; "Saturday", EnergyDemand__2_18[[#This Row],[Day ]] &lt;&gt; "Sunday"),EnergyDemand__2_18[[#This Row],[Demand]],NA())</f>
        <v>134041.23000000001</v>
      </c>
    </row>
    <row r="2020" spans="1:19" x14ac:dyDescent="0.3">
      <c r="A2020" s="3">
        <v>44023</v>
      </c>
      <c r="B2020" s="3" t="str">
        <f t="shared" si="31"/>
        <v>Q3-2020</v>
      </c>
      <c r="C2020" t="s">
        <v>15</v>
      </c>
      <c r="D2020">
        <v>28</v>
      </c>
      <c r="E2020" t="s">
        <v>5</v>
      </c>
      <c r="F2020">
        <v>2020</v>
      </c>
      <c r="G2020">
        <v>7.3</v>
      </c>
      <c r="H2020">
        <v>11.4</v>
      </c>
      <c r="I2020">
        <v>3.3</v>
      </c>
      <c r="J2020">
        <v>0</v>
      </c>
      <c r="K2020" t="s">
        <v>21</v>
      </c>
      <c r="L2020" t="s">
        <v>21</v>
      </c>
      <c r="M2020" s="2">
        <v>130088.95</v>
      </c>
      <c r="N2020" s="4">
        <v>81.929884130000005</v>
      </c>
      <c r="O2020" s="5">
        <f>EnergyDemand__2_18[[#This Row],[Demand]]*EnergyDemand__2_18[[#This Row],[RRP AUD$]]</f>
        <v>10658172.600093365</v>
      </c>
      <c r="P2020" s="57" t="e">
        <f>IF(EnergyDemand__2_18[[#This Row],[School Day]]="Y",EnergyDemand__2_18[[#This Row],[Demand]],NA())</f>
        <v>#N/A</v>
      </c>
      <c r="Q2020" s="57">
        <f>IF(EnergyDemand__2_18[[#This Row],[School Day]]="N",EnergyDemand__2_18[[#This Row],[Demand]],NA())</f>
        <v>130088.95</v>
      </c>
      <c r="R2020" s="57" t="e">
        <f>IF(EnergyDemand__2_18[[#This Row],[Holiday]]="Y",EnergyDemand__2_18[[#This Row],[Demand]],NA())</f>
        <v>#N/A</v>
      </c>
      <c r="S202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21" spans="1:19" x14ac:dyDescent="0.3">
      <c r="A2021" s="3">
        <v>44024</v>
      </c>
      <c r="B2021" s="3" t="str">
        <f t="shared" si="31"/>
        <v>Q3-2020</v>
      </c>
      <c r="C2021" t="s">
        <v>15</v>
      </c>
      <c r="D2021">
        <v>28</v>
      </c>
      <c r="E2021" t="s">
        <v>6</v>
      </c>
      <c r="F2021">
        <v>2020</v>
      </c>
      <c r="G2021">
        <v>9</v>
      </c>
      <c r="H2021">
        <v>14.2</v>
      </c>
      <c r="I2021">
        <v>8.3000000000000007</v>
      </c>
      <c r="J2021">
        <v>6.8</v>
      </c>
      <c r="K2021" t="s">
        <v>21</v>
      </c>
      <c r="L2021" t="s">
        <v>21</v>
      </c>
      <c r="M2021" s="2">
        <v>118837.05</v>
      </c>
      <c r="N2021" s="4">
        <v>61.719482409999998</v>
      </c>
      <c r="O2021" s="5">
        <f>EnergyDemand__2_18[[#This Row],[Demand]]*EnergyDemand__2_18[[#This Row],[RRP AUD$]]</f>
        <v>7334561.2171312906</v>
      </c>
      <c r="P2021" s="57" t="e">
        <f>IF(EnergyDemand__2_18[[#This Row],[School Day]]="Y",EnergyDemand__2_18[[#This Row],[Demand]],NA())</f>
        <v>#N/A</v>
      </c>
      <c r="Q2021" s="57">
        <f>IF(EnergyDemand__2_18[[#This Row],[School Day]]="N",EnergyDemand__2_18[[#This Row],[Demand]],NA())</f>
        <v>118837.05</v>
      </c>
      <c r="R2021" s="57" t="e">
        <f>IF(EnergyDemand__2_18[[#This Row],[Holiday]]="Y",EnergyDemand__2_18[[#This Row],[Demand]],NA())</f>
        <v>#N/A</v>
      </c>
      <c r="S202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22" spans="1:19" x14ac:dyDescent="0.3">
      <c r="A2022" s="3">
        <v>44025</v>
      </c>
      <c r="B2022" s="3" t="str">
        <f t="shared" si="31"/>
        <v>Q3-2020</v>
      </c>
      <c r="C2022" t="s">
        <v>15</v>
      </c>
      <c r="D2022">
        <v>29</v>
      </c>
      <c r="E2022" t="s">
        <v>7</v>
      </c>
      <c r="F2022">
        <v>2020</v>
      </c>
      <c r="G2022">
        <v>8.6999999999999993</v>
      </c>
      <c r="H2022">
        <v>15.1</v>
      </c>
      <c r="I2022">
        <v>7.4</v>
      </c>
      <c r="J2022">
        <v>3.4</v>
      </c>
      <c r="K2022" t="s">
        <v>21</v>
      </c>
      <c r="L2022" t="s">
        <v>21</v>
      </c>
      <c r="M2022" s="2">
        <v>130119.41</v>
      </c>
      <c r="N2022" s="4">
        <v>61.123170360000003</v>
      </c>
      <c r="O2022" s="5">
        <f>EnergyDemand__2_18[[#This Row],[Demand]]*EnergyDemand__2_18[[#This Row],[RRP AUD$]]</f>
        <v>7953310.864572688</v>
      </c>
      <c r="P2022" s="57" t="e">
        <f>IF(EnergyDemand__2_18[[#This Row],[School Day]]="Y",EnergyDemand__2_18[[#This Row],[Demand]],NA())</f>
        <v>#N/A</v>
      </c>
      <c r="Q2022" s="57">
        <f>IF(EnergyDemand__2_18[[#This Row],[School Day]]="N",EnergyDemand__2_18[[#This Row],[Demand]],NA())</f>
        <v>130119.41</v>
      </c>
      <c r="R2022" s="57" t="e">
        <f>IF(EnergyDemand__2_18[[#This Row],[Holiday]]="Y",EnergyDemand__2_18[[#This Row],[Demand]],NA())</f>
        <v>#N/A</v>
      </c>
      <c r="S2022" s="57">
        <f>IF(AND( EnergyDemand__2_18[[#This Row],[Holiday]]="N", EnergyDemand__2_18[[#This Row],[Day ]] &lt;&gt; "Saturday", EnergyDemand__2_18[[#This Row],[Day ]] &lt;&gt; "Sunday"),EnergyDemand__2_18[[#This Row],[Demand]],NA())</f>
        <v>130119.41</v>
      </c>
    </row>
    <row r="2023" spans="1:19" x14ac:dyDescent="0.3">
      <c r="A2023" s="3">
        <v>44026</v>
      </c>
      <c r="B2023" s="3" t="str">
        <f t="shared" si="31"/>
        <v>Q3-2020</v>
      </c>
      <c r="C2023" t="s">
        <v>15</v>
      </c>
      <c r="D2023">
        <v>29</v>
      </c>
      <c r="E2023" t="s">
        <v>8</v>
      </c>
      <c r="F2023">
        <v>2020</v>
      </c>
      <c r="G2023">
        <v>7.7</v>
      </c>
      <c r="H2023">
        <v>14.2</v>
      </c>
      <c r="I2023">
        <v>7.6</v>
      </c>
      <c r="J2023">
        <v>0</v>
      </c>
      <c r="K2023" t="s">
        <v>22</v>
      </c>
      <c r="L2023" t="s">
        <v>21</v>
      </c>
      <c r="M2023" s="2">
        <v>133668.935</v>
      </c>
      <c r="N2023" s="4">
        <v>61.112336169999999</v>
      </c>
      <c r="O2023" s="5">
        <f>EnergyDemand__2_18[[#This Row],[Demand]]*EnergyDemand__2_18[[#This Row],[RRP AUD$]]</f>
        <v>8168820.8912058789</v>
      </c>
      <c r="P2023" s="57">
        <f>IF(EnergyDemand__2_18[[#This Row],[School Day]]="Y",EnergyDemand__2_18[[#This Row],[Demand]],NA())</f>
        <v>133668.935</v>
      </c>
      <c r="Q2023" s="57" t="e">
        <f>IF(EnergyDemand__2_18[[#This Row],[School Day]]="N",EnergyDemand__2_18[[#This Row],[Demand]],NA())</f>
        <v>#N/A</v>
      </c>
      <c r="R2023" s="57" t="e">
        <f>IF(EnergyDemand__2_18[[#This Row],[Holiday]]="Y",EnergyDemand__2_18[[#This Row],[Demand]],NA())</f>
        <v>#N/A</v>
      </c>
      <c r="S2023" s="57">
        <f>IF(AND( EnergyDemand__2_18[[#This Row],[Holiday]]="N", EnergyDemand__2_18[[#This Row],[Day ]] &lt;&gt; "Saturday", EnergyDemand__2_18[[#This Row],[Day ]] &lt;&gt; "Sunday"),EnergyDemand__2_18[[#This Row],[Demand]],NA())</f>
        <v>133668.935</v>
      </c>
    </row>
    <row r="2024" spans="1:19" x14ac:dyDescent="0.3">
      <c r="A2024" s="3">
        <v>44027</v>
      </c>
      <c r="B2024" s="3" t="str">
        <f t="shared" si="31"/>
        <v>Q3-2020</v>
      </c>
      <c r="C2024" t="s">
        <v>15</v>
      </c>
      <c r="D2024">
        <v>29</v>
      </c>
      <c r="E2024" t="s">
        <v>9</v>
      </c>
      <c r="F2024">
        <v>2020</v>
      </c>
      <c r="G2024">
        <v>6.2</v>
      </c>
      <c r="H2024">
        <v>14.7</v>
      </c>
      <c r="I2024">
        <v>9.4</v>
      </c>
      <c r="J2024">
        <v>0.2</v>
      </c>
      <c r="K2024" t="s">
        <v>22</v>
      </c>
      <c r="L2024" t="s">
        <v>21</v>
      </c>
      <c r="M2024" s="2">
        <v>135296.79999999999</v>
      </c>
      <c r="N2024" s="4">
        <v>68.569810079999996</v>
      </c>
      <c r="O2024" s="5">
        <f>EnergyDemand__2_18[[#This Row],[Demand]]*EnergyDemand__2_18[[#This Row],[RRP AUD$]]</f>
        <v>9277275.8804317433</v>
      </c>
      <c r="P2024" s="57">
        <f>IF(EnergyDemand__2_18[[#This Row],[School Day]]="Y",EnergyDemand__2_18[[#This Row],[Demand]],NA())</f>
        <v>135296.79999999999</v>
      </c>
      <c r="Q2024" s="57" t="e">
        <f>IF(EnergyDemand__2_18[[#This Row],[School Day]]="N",EnergyDemand__2_18[[#This Row],[Demand]],NA())</f>
        <v>#N/A</v>
      </c>
      <c r="R2024" s="57" t="e">
        <f>IF(EnergyDemand__2_18[[#This Row],[Holiday]]="Y",EnergyDemand__2_18[[#This Row],[Demand]],NA())</f>
        <v>#N/A</v>
      </c>
      <c r="S2024" s="57">
        <f>IF(AND( EnergyDemand__2_18[[#This Row],[Holiday]]="N", EnergyDemand__2_18[[#This Row],[Day ]] &lt;&gt; "Saturday", EnergyDemand__2_18[[#This Row],[Day ]] &lt;&gt; "Sunday"),EnergyDemand__2_18[[#This Row],[Demand]],NA())</f>
        <v>135296.79999999999</v>
      </c>
    </row>
    <row r="2025" spans="1:19" x14ac:dyDescent="0.3">
      <c r="A2025" s="3">
        <v>44028</v>
      </c>
      <c r="B2025" s="3" t="str">
        <f t="shared" si="31"/>
        <v>Q3-2020</v>
      </c>
      <c r="C2025" t="s">
        <v>15</v>
      </c>
      <c r="D2025">
        <v>29</v>
      </c>
      <c r="E2025" t="s">
        <v>3</v>
      </c>
      <c r="F2025">
        <v>2020</v>
      </c>
      <c r="G2025">
        <v>4.2</v>
      </c>
      <c r="H2025">
        <v>11.5</v>
      </c>
      <c r="I2025">
        <v>8.6999999999999993</v>
      </c>
      <c r="J2025">
        <v>0</v>
      </c>
      <c r="K2025" t="s">
        <v>22</v>
      </c>
      <c r="L2025" t="s">
        <v>21</v>
      </c>
      <c r="M2025" s="2">
        <v>143158.89000000001</v>
      </c>
      <c r="N2025" s="4">
        <v>86.658216449999998</v>
      </c>
      <c r="O2025" s="5">
        <f>EnergyDemand__2_18[[#This Row],[Demand]]*EnergyDemand__2_18[[#This Row],[RRP AUD$]]</f>
        <v>12405894.076361742</v>
      </c>
      <c r="P2025" s="57">
        <f>IF(EnergyDemand__2_18[[#This Row],[School Day]]="Y",EnergyDemand__2_18[[#This Row],[Demand]],NA())</f>
        <v>143158.89000000001</v>
      </c>
      <c r="Q2025" s="57" t="e">
        <f>IF(EnergyDemand__2_18[[#This Row],[School Day]]="N",EnergyDemand__2_18[[#This Row],[Demand]],NA())</f>
        <v>#N/A</v>
      </c>
      <c r="R2025" s="57" t="e">
        <f>IF(EnergyDemand__2_18[[#This Row],[Holiday]]="Y",EnergyDemand__2_18[[#This Row],[Demand]],NA())</f>
        <v>#N/A</v>
      </c>
      <c r="S2025" s="57">
        <f>IF(AND( EnergyDemand__2_18[[#This Row],[Holiday]]="N", EnergyDemand__2_18[[#This Row],[Day ]] &lt;&gt; "Saturday", EnergyDemand__2_18[[#This Row],[Day ]] &lt;&gt; "Sunday"),EnergyDemand__2_18[[#This Row],[Demand]],NA())</f>
        <v>143158.89000000001</v>
      </c>
    </row>
    <row r="2026" spans="1:19" x14ac:dyDescent="0.3">
      <c r="A2026" s="3">
        <v>44029</v>
      </c>
      <c r="B2026" s="3" t="str">
        <f t="shared" si="31"/>
        <v>Q3-2020</v>
      </c>
      <c r="C2026" t="s">
        <v>15</v>
      </c>
      <c r="D2026">
        <v>29</v>
      </c>
      <c r="E2026" t="s">
        <v>4</v>
      </c>
      <c r="F2026">
        <v>2020</v>
      </c>
      <c r="G2026">
        <v>3.1</v>
      </c>
      <c r="H2026">
        <v>12.8</v>
      </c>
      <c r="I2026">
        <v>7.4</v>
      </c>
      <c r="J2026">
        <v>0</v>
      </c>
      <c r="K2026" t="s">
        <v>22</v>
      </c>
      <c r="L2026" t="s">
        <v>21</v>
      </c>
      <c r="M2026" s="2">
        <v>143109.35500000001</v>
      </c>
      <c r="N2026" s="4">
        <v>73.815508410000007</v>
      </c>
      <c r="O2026" s="5">
        <f>EnergyDemand__2_18[[#This Row],[Demand]]*EnergyDemand__2_18[[#This Row],[RRP AUD$]]</f>
        <v>10563689.797552178</v>
      </c>
      <c r="P2026" s="57">
        <f>IF(EnergyDemand__2_18[[#This Row],[School Day]]="Y",EnergyDemand__2_18[[#This Row],[Demand]],NA())</f>
        <v>143109.35500000001</v>
      </c>
      <c r="Q2026" s="57" t="e">
        <f>IF(EnergyDemand__2_18[[#This Row],[School Day]]="N",EnergyDemand__2_18[[#This Row],[Demand]],NA())</f>
        <v>#N/A</v>
      </c>
      <c r="R2026" s="57" t="e">
        <f>IF(EnergyDemand__2_18[[#This Row],[Holiday]]="Y",EnergyDemand__2_18[[#This Row],[Demand]],NA())</f>
        <v>#N/A</v>
      </c>
      <c r="S2026" s="57">
        <f>IF(AND( EnergyDemand__2_18[[#This Row],[Holiday]]="N", EnergyDemand__2_18[[#This Row],[Day ]] &lt;&gt; "Saturday", EnergyDemand__2_18[[#This Row],[Day ]] &lt;&gt; "Sunday"),EnergyDemand__2_18[[#This Row],[Demand]],NA())</f>
        <v>143109.35500000001</v>
      </c>
    </row>
    <row r="2027" spans="1:19" x14ac:dyDescent="0.3">
      <c r="A2027" s="3">
        <v>44030</v>
      </c>
      <c r="B2027" s="3" t="str">
        <f t="shared" si="31"/>
        <v>Q3-2020</v>
      </c>
      <c r="C2027" t="s">
        <v>15</v>
      </c>
      <c r="D2027">
        <v>29</v>
      </c>
      <c r="E2027" t="s">
        <v>5</v>
      </c>
      <c r="F2027">
        <v>2020</v>
      </c>
      <c r="G2027">
        <v>4</v>
      </c>
      <c r="H2027">
        <v>12.5</v>
      </c>
      <c r="I2027">
        <v>8.3000000000000007</v>
      </c>
      <c r="J2027">
        <v>0</v>
      </c>
      <c r="K2027" t="s">
        <v>22</v>
      </c>
      <c r="L2027" t="s">
        <v>21</v>
      </c>
      <c r="M2027" s="2">
        <v>125303.88499999999</v>
      </c>
      <c r="N2027" s="4">
        <v>43.53431853</v>
      </c>
      <c r="O2027" s="5">
        <f>EnergyDemand__2_18[[#This Row],[Demand]]*EnergyDemand__2_18[[#This Row],[RRP AUD$]]</f>
        <v>5455019.2426364888</v>
      </c>
      <c r="P2027" s="57">
        <f>IF(EnergyDemand__2_18[[#This Row],[School Day]]="Y",EnergyDemand__2_18[[#This Row],[Demand]],NA())</f>
        <v>125303.88499999999</v>
      </c>
      <c r="Q2027" s="57" t="e">
        <f>IF(EnergyDemand__2_18[[#This Row],[School Day]]="N",EnergyDemand__2_18[[#This Row],[Demand]],NA())</f>
        <v>#N/A</v>
      </c>
      <c r="R2027" s="57" t="e">
        <f>IF(EnergyDemand__2_18[[#This Row],[Holiday]]="Y",EnergyDemand__2_18[[#This Row],[Demand]],NA())</f>
        <v>#N/A</v>
      </c>
      <c r="S202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28" spans="1:19" x14ac:dyDescent="0.3">
      <c r="A2028" s="3">
        <v>44031</v>
      </c>
      <c r="B2028" s="3" t="str">
        <f t="shared" si="31"/>
        <v>Q3-2020</v>
      </c>
      <c r="C2028" t="s">
        <v>15</v>
      </c>
      <c r="D2028">
        <v>29</v>
      </c>
      <c r="E2028" t="s">
        <v>6</v>
      </c>
      <c r="F2028">
        <v>2020</v>
      </c>
      <c r="G2028">
        <v>8.1999999999999993</v>
      </c>
      <c r="H2028">
        <v>15.3</v>
      </c>
      <c r="I2028">
        <v>7.6</v>
      </c>
      <c r="J2028">
        <v>0</v>
      </c>
      <c r="K2028" t="s">
        <v>22</v>
      </c>
      <c r="L2028" t="s">
        <v>21</v>
      </c>
      <c r="M2028" s="2">
        <v>114065.32</v>
      </c>
      <c r="N2028" s="4">
        <v>31.208767980000001</v>
      </c>
      <c r="O2028" s="5">
        <f>EnergyDemand__2_18[[#This Row],[Demand]]*EnergyDemand__2_18[[#This Row],[RRP AUD$]]</f>
        <v>3559838.1064444538</v>
      </c>
      <c r="P2028" s="57">
        <f>IF(EnergyDemand__2_18[[#This Row],[School Day]]="Y",EnergyDemand__2_18[[#This Row],[Demand]],NA())</f>
        <v>114065.32</v>
      </c>
      <c r="Q2028" s="57" t="e">
        <f>IF(EnergyDemand__2_18[[#This Row],[School Day]]="N",EnergyDemand__2_18[[#This Row],[Demand]],NA())</f>
        <v>#N/A</v>
      </c>
      <c r="R2028" s="57" t="e">
        <f>IF(EnergyDemand__2_18[[#This Row],[Holiday]]="Y",EnergyDemand__2_18[[#This Row],[Demand]],NA())</f>
        <v>#N/A</v>
      </c>
      <c r="S202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29" spans="1:19" x14ac:dyDescent="0.3">
      <c r="A2029" s="3">
        <v>44032</v>
      </c>
      <c r="B2029" s="3" t="str">
        <f t="shared" si="31"/>
        <v>Q3-2020</v>
      </c>
      <c r="C2029" t="s">
        <v>15</v>
      </c>
      <c r="D2029">
        <v>30</v>
      </c>
      <c r="E2029" t="s">
        <v>7</v>
      </c>
      <c r="F2029">
        <v>2020</v>
      </c>
      <c r="G2029">
        <v>7.6</v>
      </c>
      <c r="H2029">
        <v>13.8</v>
      </c>
      <c r="I2029">
        <v>8.1999999999999993</v>
      </c>
      <c r="J2029">
        <v>0.6</v>
      </c>
      <c r="K2029" t="s">
        <v>22</v>
      </c>
      <c r="L2029" t="s">
        <v>21</v>
      </c>
      <c r="M2029" s="2">
        <v>132894.41</v>
      </c>
      <c r="N2029" s="4">
        <v>58.020119719999997</v>
      </c>
      <c r="O2029" s="5">
        <f>EnergyDemand__2_18[[#This Row],[Demand]]*EnergyDemand__2_18[[#This Row],[RRP AUD$]]</f>
        <v>7710549.5783187654</v>
      </c>
      <c r="P2029" s="57">
        <f>IF(EnergyDemand__2_18[[#This Row],[School Day]]="Y",EnergyDemand__2_18[[#This Row],[Demand]],NA())</f>
        <v>132894.41</v>
      </c>
      <c r="Q2029" s="57" t="e">
        <f>IF(EnergyDemand__2_18[[#This Row],[School Day]]="N",EnergyDemand__2_18[[#This Row],[Demand]],NA())</f>
        <v>#N/A</v>
      </c>
      <c r="R2029" s="57" t="e">
        <f>IF(EnergyDemand__2_18[[#This Row],[Holiday]]="Y",EnergyDemand__2_18[[#This Row],[Demand]],NA())</f>
        <v>#N/A</v>
      </c>
      <c r="S2029" s="57">
        <f>IF(AND( EnergyDemand__2_18[[#This Row],[Holiday]]="N", EnergyDemand__2_18[[#This Row],[Day ]] &lt;&gt; "Saturday", EnergyDemand__2_18[[#This Row],[Day ]] &lt;&gt; "Sunday"),EnergyDemand__2_18[[#This Row],[Demand]],NA())</f>
        <v>132894.41</v>
      </c>
    </row>
    <row r="2030" spans="1:19" x14ac:dyDescent="0.3">
      <c r="A2030" s="3">
        <v>44033</v>
      </c>
      <c r="B2030" s="3" t="str">
        <f t="shared" si="31"/>
        <v>Q3-2020</v>
      </c>
      <c r="C2030" t="s">
        <v>15</v>
      </c>
      <c r="D2030">
        <v>30</v>
      </c>
      <c r="E2030" t="s">
        <v>8</v>
      </c>
      <c r="F2030">
        <v>2020</v>
      </c>
      <c r="G2030">
        <v>7.2</v>
      </c>
      <c r="H2030">
        <v>12.9</v>
      </c>
      <c r="I2030">
        <v>8.1</v>
      </c>
      <c r="J2030">
        <v>0.4</v>
      </c>
      <c r="K2030" t="s">
        <v>22</v>
      </c>
      <c r="L2030" t="s">
        <v>21</v>
      </c>
      <c r="M2030" s="2">
        <v>140086.10500000001</v>
      </c>
      <c r="N2030" s="4">
        <v>95.137779660000007</v>
      </c>
      <c r="O2030" s="5">
        <f>EnergyDemand__2_18[[#This Row],[Demand]]*EnergyDemand__2_18[[#This Row],[RRP AUD$]]</f>
        <v>13327480.990917627</v>
      </c>
      <c r="P2030" s="57">
        <f>IF(EnergyDemand__2_18[[#This Row],[School Day]]="Y",EnergyDemand__2_18[[#This Row],[Demand]],NA())</f>
        <v>140086.10500000001</v>
      </c>
      <c r="Q2030" s="57" t="e">
        <f>IF(EnergyDemand__2_18[[#This Row],[School Day]]="N",EnergyDemand__2_18[[#This Row],[Demand]],NA())</f>
        <v>#N/A</v>
      </c>
      <c r="R2030" s="57" t="e">
        <f>IF(EnergyDemand__2_18[[#This Row],[Holiday]]="Y",EnergyDemand__2_18[[#This Row],[Demand]],NA())</f>
        <v>#N/A</v>
      </c>
      <c r="S2030" s="57">
        <f>IF(AND( EnergyDemand__2_18[[#This Row],[Holiday]]="N", EnergyDemand__2_18[[#This Row],[Day ]] &lt;&gt; "Saturday", EnergyDemand__2_18[[#This Row],[Day ]] &lt;&gt; "Sunday"),EnergyDemand__2_18[[#This Row],[Demand]],NA())</f>
        <v>140086.10500000001</v>
      </c>
    </row>
    <row r="2031" spans="1:19" x14ac:dyDescent="0.3">
      <c r="A2031" s="3">
        <v>44034</v>
      </c>
      <c r="B2031" s="3" t="str">
        <f t="shared" si="31"/>
        <v>Q3-2020</v>
      </c>
      <c r="C2031" t="s">
        <v>15</v>
      </c>
      <c r="D2031">
        <v>30</v>
      </c>
      <c r="E2031" t="s">
        <v>9</v>
      </c>
      <c r="F2031">
        <v>2020</v>
      </c>
      <c r="G2031">
        <v>8.1</v>
      </c>
      <c r="H2031">
        <v>13.3</v>
      </c>
      <c r="I2031">
        <v>8.4</v>
      </c>
      <c r="J2031">
        <v>0</v>
      </c>
      <c r="K2031" t="s">
        <v>22</v>
      </c>
      <c r="L2031" t="s">
        <v>21</v>
      </c>
      <c r="M2031" s="2">
        <v>138666.10500000001</v>
      </c>
      <c r="N2031" s="4">
        <v>93.875030289999998</v>
      </c>
      <c r="O2031" s="5">
        <f>EnergyDemand__2_18[[#This Row],[Demand]]*EnergyDemand__2_18[[#This Row],[RRP AUD$]]</f>
        <v>13017284.807071321</v>
      </c>
      <c r="P2031" s="57">
        <f>IF(EnergyDemand__2_18[[#This Row],[School Day]]="Y",EnergyDemand__2_18[[#This Row],[Demand]],NA())</f>
        <v>138666.10500000001</v>
      </c>
      <c r="Q2031" s="57" t="e">
        <f>IF(EnergyDemand__2_18[[#This Row],[School Day]]="N",EnergyDemand__2_18[[#This Row],[Demand]],NA())</f>
        <v>#N/A</v>
      </c>
      <c r="R2031" s="57" t="e">
        <f>IF(EnergyDemand__2_18[[#This Row],[Holiday]]="Y",EnergyDemand__2_18[[#This Row],[Demand]],NA())</f>
        <v>#N/A</v>
      </c>
      <c r="S2031" s="57">
        <f>IF(AND( EnergyDemand__2_18[[#This Row],[Holiday]]="N", EnergyDemand__2_18[[#This Row],[Day ]] &lt;&gt; "Saturday", EnergyDemand__2_18[[#This Row],[Day ]] &lt;&gt; "Sunday"),EnergyDemand__2_18[[#This Row],[Demand]],NA())</f>
        <v>138666.10500000001</v>
      </c>
    </row>
    <row r="2032" spans="1:19" x14ac:dyDescent="0.3">
      <c r="A2032" s="3">
        <v>44035</v>
      </c>
      <c r="B2032" s="3" t="str">
        <f t="shared" si="31"/>
        <v>Q3-2020</v>
      </c>
      <c r="C2032" t="s">
        <v>15</v>
      </c>
      <c r="D2032">
        <v>30</v>
      </c>
      <c r="E2032" t="s">
        <v>3</v>
      </c>
      <c r="F2032">
        <v>2020</v>
      </c>
      <c r="G2032">
        <v>8.1</v>
      </c>
      <c r="H2032">
        <v>12</v>
      </c>
      <c r="I2032">
        <v>7.5</v>
      </c>
      <c r="J2032">
        <v>2.2000000000000002</v>
      </c>
      <c r="K2032" t="s">
        <v>22</v>
      </c>
      <c r="L2032" t="s">
        <v>21</v>
      </c>
      <c r="M2032" s="2">
        <v>142476.36499999999</v>
      </c>
      <c r="N2032" s="4">
        <v>103.9160215</v>
      </c>
      <c r="O2032" s="5">
        <f>EnergyDemand__2_18[[#This Row],[Demand]]*EnergyDemand__2_18[[#This Row],[RRP AUD$]]</f>
        <v>14805577.008581847</v>
      </c>
      <c r="P2032" s="57">
        <f>IF(EnergyDemand__2_18[[#This Row],[School Day]]="Y",EnergyDemand__2_18[[#This Row],[Demand]],NA())</f>
        <v>142476.36499999999</v>
      </c>
      <c r="Q2032" s="57" t="e">
        <f>IF(EnergyDemand__2_18[[#This Row],[School Day]]="N",EnergyDemand__2_18[[#This Row],[Demand]],NA())</f>
        <v>#N/A</v>
      </c>
      <c r="R2032" s="57" t="e">
        <f>IF(EnergyDemand__2_18[[#This Row],[Holiday]]="Y",EnergyDemand__2_18[[#This Row],[Demand]],NA())</f>
        <v>#N/A</v>
      </c>
      <c r="S2032" s="57">
        <f>IF(AND( EnergyDemand__2_18[[#This Row],[Holiday]]="N", EnergyDemand__2_18[[#This Row],[Day ]] &lt;&gt; "Saturday", EnergyDemand__2_18[[#This Row],[Day ]] &lt;&gt; "Sunday"),EnergyDemand__2_18[[#This Row],[Demand]],NA())</f>
        <v>142476.36499999999</v>
      </c>
    </row>
    <row r="2033" spans="1:19" x14ac:dyDescent="0.3">
      <c r="A2033" s="3">
        <v>44036</v>
      </c>
      <c r="B2033" s="3" t="str">
        <f t="shared" si="31"/>
        <v>Q3-2020</v>
      </c>
      <c r="C2033" t="s">
        <v>15</v>
      </c>
      <c r="D2033">
        <v>30</v>
      </c>
      <c r="E2033" t="s">
        <v>4</v>
      </c>
      <c r="F2033">
        <v>2020</v>
      </c>
      <c r="G2033">
        <v>6.1</v>
      </c>
      <c r="H2033">
        <v>13.5</v>
      </c>
      <c r="I2033">
        <v>10.5</v>
      </c>
      <c r="J2033">
        <v>0</v>
      </c>
      <c r="K2033" t="s">
        <v>22</v>
      </c>
      <c r="L2033" t="s">
        <v>21</v>
      </c>
      <c r="M2033" s="2">
        <v>133822.70000000001</v>
      </c>
      <c r="N2033" s="4">
        <v>61.449140040000003</v>
      </c>
      <c r="O2033" s="5">
        <f>EnergyDemand__2_18[[#This Row],[Demand]]*EnergyDemand__2_18[[#This Row],[RRP AUD$]]</f>
        <v>8223289.8328309087</v>
      </c>
      <c r="P2033" s="57">
        <f>IF(EnergyDemand__2_18[[#This Row],[School Day]]="Y",EnergyDemand__2_18[[#This Row],[Demand]],NA())</f>
        <v>133822.70000000001</v>
      </c>
      <c r="Q2033" s="57" t="e">
        <f>IF(EnergyDemand__2_18[[#This Row],[School Day]]="N",EnergyDemand__2_18[[#This Row],[Demand]],NA())</f>
        <v>#N/A</v>
      </c>
      <c r="R2033" s="57" t="e">
        <f>IF(EnergyDemand__2_18[[#This Row],[Holiday]]="Y",EnergyDemand__2_18[[#This Row],[Demand]],NA())</f>
        <v>#N/A</v>
      </c>
      <c r="S2033" s="57">
        <f>IF(AND( EnergyDemand__2_18[[#This Row],[Holiday]]="N", EnergyDemand__2_18[[#This Row],[Day ]] &lt;&gt; "Saturday", EnergyDemand__2_18[[#This Row],[Day ]] &lt;&gt; "Sunday"),EnergyDemand__2_18[[#This Row],[Demand]],NA())</f>
        <v>133822.70000000001</v>
      </c>
    </row>
    <row r="2034" spans="1:19" x14ac:dyDescent="0.3">
      <c r="A2034" s="3">
        <v>44037</v>
      </c>
      <c r="B2034" s="3" t="str">
        <f t="shared" si="31"/>
        <v>Q3-2020</v>
      </c>
      <c r="C2034" t="s">
        <v>15</v>
      </c>
      <c r="D2034">
        <v>30</v>
      </c>
      <c r="E2034" t="s">
        <v>5</v>
      </c>
      <c r="F2034">
        <v>2020</v>
      </c>
      <c r="G2034">
        <v>4.3</v>
      </c>
      <c r="H2034">
        <v>12.2</v>
      </c>
      <c r="I2034">
        <v>9.6</v>
      </c>
      <c r="J2034">
        <v>0</v>
      </c>
      <c r="K2034" t="s">
        <v>22</v>
      </c>
      <c r="L2034" t="s">
        <v>21</v>
      </c>
      <c r="M2034" s="2">
        <v>128417.22</v>
      </c>
      <c r="N2034" s="4">
        <v>72.083011600000006</v>
      </c>
      <c r="O2034" s="5">
        <f>EnergyDemand__2_18[[#This Row],[Demand]]*EnergyDemand__2_18[[#This Row],[RRP AUD$]]</f>
        <v>9256699.9588997532</v>
      </c>
      <c r="P2034" s="57">
        <f>IF(EnergyDemand__2_18[[#This Row],[School Day]]="Y",EnergyDemand__2_18[[#This Row],[Demand]],NA())</f>
        <v>128417.22</v>
      </c>
      <c r="Q2034" s="57" t="e">
        <f>IF(EnergyDemand__2_18[[#This Row],[School Day]]="N",EnergyDemand__2_18[[#This Row],[Demand]],NA())</f>
        <v>#N/A</v>
      </c>
      <c r="R2034" s="57" t="e">
        <f>IF(EnergyDemand__2_18[[#This Row],[Holiday]]="Y",EnergyDemand__2_18[[#This Row],[Demand]],NA())</f>
        <v>#N/A</v>
      </c>
      <c r="S203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35" spans="1:19" x14ac:dyDescent="0.3">
      <c r="A2035" s="3">
        <v>44038</v>
      </c>
      <c r="B2035" s="3" t="str">
        <f t="shared" si="31"/>
        <v>Q3-2020</v>
      </c>
      <c r="C2035" t="s">
        <v>15</v>
      </c>
      <c r="D2035">
        <v>30</v>
      </c>
      <c r="E2035" t="s">
        <v>6</v>
      </c>
      <c r="F2035">
        <v>2020</v>
      </c>
      <c r="G2035">
        <v>5</v>
      </c>
      <c r="H2035">
        <v>12.8</v>
      </c>
      <c r="I2035">
        <v>7.2</v>
      </c>
      <c r="J2035">
        <v>0</v>
      </c>
      <c r="K2035" t="s">
        <v>22</v>
      </c>
      <c r="L2035" t="s">
        <v>21</v>
      </c>
      <c r="M2035" s="2">
        <v>123014.55499999999</v>
      </c>
      <c r="N2035" s="4">
        <v>69.922829460000003</v>
      </c>
      <c r="O2035" s="5">
        <f>EnergyDemand__2_18[[#This Row],[Demand]]*EnergyDemand__2_18[[#This Row],[RRP AUD$]]</f>
        <v>8601525.7503627893</v>
      </c>
      <c r="P2035" s="57">
        <f>IF(EnergyDemand__2_18[[#This Row],[School Day]]="Y",EnergyDemand__2_18[[#This Row],[Demand]],NA())</f>
        <v>123014.55499999999</v>
      </c>
      <c r="Q2035" s="57" t="e">
        <f>IF(EnergyDemand__2_18[[#This Row],[School Day]]="N",EnergyDemand__2_18[[#This Row],[Demand]],NA())</f>
        <v>#N/A</v>
      </c>
      <c r="R2035" s="57" t="e">
        <f>IF(EnergyDemand__2_18[[#This Row],[Holiday]]="Y",EnergyDemand__2_18[[#This Row],[Demand]],NA())</f>
        <v>#N/A</v>
      </c>
      <c r="S203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36" spans="1:19" x14ac:dyDescent="0.3">
      <c r="A2036" s="3">
        <v>44039</v>
      </c>
      <c r="B2036" s="3" t="str">
        <f t="shared" si="31"/>
        <v>Q3-2020</v>
      </c>
      <c r="C2036" t="s">
        <v>15</v>
      </c>
      <c r="D2036">
        <v>31</v>
      </c>
      <c r="E2036" t="s">
        <v>7</v>
      </c>
      <c r="F2036">
        <v>2020</v>
      </c>
      <c r="G2036">
        <v>7.4</v>
      </c>
      <c r="H2036">
        <v>13.5</v>
      </c>
      <c r="I2036">
        <v>7.3</v>
      </c>
      <c r="J2036">
        <v>0</v>
      </c>
      <c r="K2036" t="s">
        <v>22</v>
      </c>
      <c r="L2036" t="s">
        <v>21</v>
      </c>
      <c r="M2036" s="2">
        <v>132571.32999999999</v>
      </c>
      <c r="N2036" s="4">
        <v>59.486426420000001</v>
      </c>
      <c r="O2036" s="5">
        <f>EnergyDemand__2_18[[#This Row],[Demand]]*EnergyDemand__2_18[[#This Row],[RRP AUD$]]</f>
        <v>7886194.6674465379</v>
      </c>
      <c r="P2036" s="57">
        <f>IF(EnergyDemand__2_18[[#This Row],[School Day]]="Y",EnergyDemand__2_18[[#This Row],[Demand]],NA())</f>
        <v>132571.32999999999</v>
      </c>
      <c r="Q2036" s="57" t="e">
        <f>IF(EnergyDemand__2_18[[#This Row],[School Day]]="N",EnergyDemand__2_18[[#This Row],[Demand]],NA())</f>
        <v>#N/A</v>
      </c>
      <c r="R2036" s="57" t="e">
        <f>IF(EnergyDemand__2_18[[#This Row],[Holiday]]="Y",EnergyDemand__2_18[[#This Row],[Demand]],NA())</f>
        <v>#N/A</v>
      </c>
      <c r="S2036" s="57">
        <f>IF(AND( EnergyDemand__2_18[[#This Row],[Holiday]]="N", EnergyDemand__2_18[[#This Row],[Day ]] &lt;&gt; "Saturday", EnergyDemand__2_18[[#This Row],[Day ]] &lt;&gt; "Sunday"),EnergyDemand__2_18[[#This Row],[Demand]],NA())</f>
        <v>132571.32999999999</v>
      </c>
    </row>
    <row r="2037" spans="1:19" x14ac:dyDescent="0.3">
      <c r="A2037" s="3">
        <v>44040</v>
      </c>
      <c r="B2037" s="3" t="str">
        <f t="shared" si="31"/>
        <v>Q3-2020</v>
      </c>
      <c r="C2037" t="s">
        <v>15</v>
      </c>
      <c r="D2037">
        <v>31</v>
      </c>
      <c r="E2037" t="s">
        <v>8</v>
      </c>
      <c r="F2037">
        <v>2020</v>
      </c>
      <c r="G2037">
        <v>9.6</v>
      </c>
      <c r="H2037">
        <v>15.6</v>
      </c>
      <c r="I2037">
        <v>8</v>
      </c>
      <c r="J2037">
        <v>0.4</v>
      </c>
      <c r="K2037" t="s">
        <v>22</v>
      </c>
      <c r="L2037" t="s">
        <v>21</v>
      </c>
      <c r="M2037" s="2">
        <v>132720.39499999999</v>
      </c>
      <c r="N2037" s="4">
        <v>59.044778479999998</v>
      </c>
      <c r="O2037" s="5">
        <f>EnergyDemand__2_18[[#This Row],[Demand]]*EnergyDemand__2_18[[#This Row],[RRP AUD$]]</f>
        <v>7836446.3225530991</v>
      </c>
      <c r="P2037" s="57">
        <f>IF(EnergyDemand__2_18[[#This Row],[School Day]]="Y",EnergyDemand__2_18[[#This Row],[Demand]],NA())</f>
        <v>132720.39499999999</v>
      </c>
      <c r="Q2037" s="57" t="e">
        <f>IF(EnergyDemand__2_18[[#This Row],[School Day]]="N",EnergyDemand__2_18[[#This Row],[Demand]],NA())</f>
        <v>#N/A</v>
      </c>
      <c r="R2037" s="57" t="e">
        <f>IF(EnergyDemand__2_18[[#This Row],[Holiday]]="Y",EnergyDemand__2_18[[#This Row],[Demand]],NA())</f>
        <v>#N/A</v>
      </c>
      <c r="S2037" s="57">
        <f>IF(AND( EnergyDemand__2_18[[#This Row],[Holiday]]="N", EnergyDemand__2_18[[#This Row],[Day ]] &lt;&gt; "Saturday", EnergyDemand__2_18[[#This Row],[Day ]] &lt;&gt; "Sunday"),EnergyDemand__2_18[[#This Row],[Demand]],NA())</f>
        <v>132720.39499999999</v>
      </c>
    </row>
    <row r="2038" spans="1:19" x14ac:dyDescent="0.3">
      <c r="A2038" s="3">
        <v>44041</v>
      </c>
      <c r="B2038" s="3" t="str">
        <f t="shared" si="31"/>
        <v>Q3-2020</v>
      </c>
      <c r="C2038" t="s">
        <v>15</v>
      </c>
      <c r="D2038">
        <v>31</v>
      </c>
      <c r="E2038" t="s">
        <v>9</v>
      </c>
      <c r="F2038">
        <v>2020</v>
      </c>
      <c r="G2038">
        <v>8.6</v>
      </c>
      <c r="H2038">
        <v>16.3</v>
      </c>
      <c r="I2038">
        <v>9</v>
      </c>
      <c r="J2038">
        <v>0</v>
      </c>
      <c r="K2038" t="s">
        <v>22</v>
      </c>
      <c r="L2038" t="s">
        <v>21</v>
      </c>
      <c r="M2038" s="2">
        <v>130547.735</v>
      </c>
      <c r="N2038" s="4">
        <v>67.529831630000004</v>
      </c>
      <c r="O2038" s="5">
        <f>EnergyDemand__2_18[[#This Row],[Demand]]*EnergyDemand__2_18[[#This Row],[RRP AUD$]]</f>
        <v>8815866.5642278586</v>
      </c>
      <c r="P2038" s="57">
        <f>IF(EnergyDemand__2_18[[#This Row],[School Day]]="Y",EnergyDemand__2_18[[#This Row],[Demand]],NA())</f>
        <v>130547.735</v>
      </c>
      <c r="Q2038" s="57" t="e">
        <f>IF(EnergyDemand__2_18[[#This Row],[School Day]]="N",EnergyDemand__2_18[[#This Row],[Demand]],NA())</f>
        <v>#N/A</v>
      </c>
      <c r="R2038" s="57" t="e">
        <f>IF(EnergyDemand__2_18[[#This Row],[Holiday]]="Y",EnergyDemand__2_18[[#This Row],[Demand]],NA())</f>
        <v>#N/A</v>
      </c>
      <c r="S2038" s="57">
        <f>IF(AND( EnergyDemand__2_18[[#This Row],[Holiday]]="N", EnergyDemand__2_18[[#This Row],[Day ]] &lt;&gt; "Saturday", EnergyDemand__2_18[[#This Row],[Day ]] &lt;&gt; "Sunday"),EnergyDemand__2_18[[#This Row],[Demand]],NA())</f>
        <v>130547.735</v>
      </c>
    </row>
    <row r="2039" spans="1:19" x14ac:dyDescent="0.3">
      <c r="A2039" s="3">
        <v>44042</v>
      </c>
      <c r="B2039" s="3" t="str">
        <f t="shared" si="31"/>
        <v>Q3-2020</v>
      </c>
      <c r="C2039" t="s">
        <v>15</v>
      </c>
      <c r="D2039">
        <v>31</v>
      </c>
      <c r="E2039" t="s">
        <v>3</v>
      </c>
      <c r="F2039">
        <v>2020</v>
      </c>
      <c r="G2039">
        <v>8</v>
      </c>
      <c r="H2039">
        <v>14.2</v>
      </c>
      <c r="I2039">
        <v>11.3</v>
      </c>
      <c r="J2039">
        <v>0</v>
      </c>
      <c r="K2039" t="s">
        <v>22</v>
      </c>
      <c r="L2039" t="s">
        <v>21</v>
      </c>
      <c r="M2039" s="2">
        <v>132583.64000000001</v>
      </c>
      <c r="N2039" s="4">
        <v>63.223218019999997</v>
      </c>
      <c r="O2039" s="5">
        <f>EnergyDemand__2_18[[#This Row],[Demand]]*EnergyDemand__2_18[[#This Row],[RRP AUD$]]</f>
        <v>8382364.3776051933</v>
      </c>
      <c r="P2039" s="57">
        <f>IF(EnergyDemand__2_18[[#This Row],[School Day]]="Y",EnergyDemand__2_18[[#This Row],[Demand]],NA())</f>
        <v>132583.64000000001</v>
      </c>
      <c r="Q2039" s="57" t="e">
        <f>IF(EnergyDemand__2_18[[#This Row],[School Day]]="N",EnergyDemand__2_18[[#This Row],[Demand]],NA())</f>
        <v>#N/A</v>
      </c>
      <c r="R2039" s="57" t="e">
        <f>IF(EnergyDemand__2_18[[#This Row],[Holiday]]="Y",EnergyDemand__2_18[[#This Row],[Demand]],NA())</f>
        <v>#N/A</v>
      </c>
      <c r="S2039" s="57">
        <f>IF(AND( EnergyDemand__2_18[[#This Row],[Holiday]]="N", EnergyDemand__2_18[[#This Row],[Day ]] &lt;&gt; "Saturday", EnergyDemand__2_18[[#This Row],[Day ]] &lt;&gt; "Sunday"),EnergyDemand__2_18[[#This Row],[Demand]],NA())</f>
        <v>132583.64000000001</v>
      </c>
    </row>
    <row r="2040" spans="1:19" x14ac:dyDescent="0.3">
      <c r="A2040" s="3">
        <v>44043</v>
      </c>
      <c r="B2040" s="3" t="str">
        <f t="shared" si="31"/>
        <v>Q3-2020</v>
      </c>
      <c r="C2040" t="s">
        <v>15</v>
      </c>
      <c r="D2040">
        <v>31</v>
      </c>
      <c r="E2040" t="s">
        <v>4</v>
      </c>
      <c r="F2040">
        <v>2020</v>
      </c>
      <c r="G2040">
        <v>3.4</v>
      </c>
      <c r="H2040">
        <v>17.100000000000001</v>
      </c>
      <c r="I2040">
        <v>11.3</v>
      </c>
      <c r="J2040">
        <v>0</v>
      </c>
      <c r="K2040" t="s">
        <v>22</v>
      </c>
      <c r="L2040" t="s">
        <v>21</v>
      </c>
      <c r="M2040" s="2">
        <v>132105.75</v>
      </c>
      <c r="N2040" s="4">
        <v>73.082276160000006</v>
      </c>
      <c r="O2040" s="5">
        <f>EnergyDemand__2_18[[#This Row],[Demand]]*EnergyDemand__2_18[[#This Row],[RRP AUD$]]</f>
        <v>9654588.9038239215</v>
      </c>
      <c r="P2040" s="57">
        <f>IF(EnergyDemand__2_18[[#This Row],[School Day]]="Y",EnergyDemand__2_18[[#This Row],[Demand]],NA())</f>
        <v>132105.75</v>
      </c>
      <c r="Q2040" s="57" t="e">
        <f>IF(EnergyDemand__2_18[[#This Row],[School Day]]="N",EnergyDemand__2_18[[#This Row],[Demand]],NA())</f>
        <v>#N/A</v>
      </c>
      <c r="R2040" s="57" t="e">
        <f>IF(EnergyDemand__2_18[[#This Row],[Holiday]]="Y",EnergyDemand__2_18[[#This Row],[Demand]],NA())</f>
        <v>#N/A</v>
      </c>
      <c r="S2040" s="57">
        <f>IF(AND( EnergyDemand__2_18[[#This Row],[Holiday]]="N", EnergyDemand__2_18[[#This Row],[Day ]] &lt;&gt; "Saturday", EnergyDemand__2_18[[#This Row],[Day ]] &lt;&gt; "Sunday"),EnergyDemand__2_18[[#This Row],[Demand]],NA())</f>
        <v>132105.75</v>
      </c>
    </row>
    <row r="2041" spans="1:19" x14ac:dyDescent="0.3">
      <c r="A2041" s="3">
        <v>44044</v>
      </c>
      <c r="B2041" s="3" t="str">
        <f t="shared" si="31"/>
        <v>Q3-2020</v>
      </c>
      <c r="C2041" t="s">
        <v>16</v>
      </c>
      <c r="D2041">
        <v>31</v>
      </c>
      <c r="E2041" t="s">
        <v>5</v>
      </c>
      <c r="F2041">
        <v>2020</v>
      </c>
      <c r="G2041">
        <v>5.7</v>
      </c>
      <c r="H2041">
        <v>16.399999999999999</v>
      </c>
      <c r="I2041">
        <v>11.1</v>
      </c>
      <c r="J2041">
        <v>0</v>
      </c>
      <c r="K2041" t="s">
        <v>22</v>
      </c>
      <c r="L2041" t="s">
        <v>21</v>
      </c>
      <c r="M2041" s="2">
        <v>111590.65</v>
      </c>
      <c r="N2041" s="4">
        <v>47.91589475</v>
      </c>
      <c r="O2041" s="5">
        <f>EnergyDemand__2_18[[#This Row],[Demand]]*EnergyDemand__2_18[[#This Row],[RRP AUD$]]</f>
        <v>5346965.8404840874</v>
      </c>
      <c r="P2041" s="57">
        <f>IF(EnergyDemand__2_18[[#This Row],[School Day]]="Y",EnergyDemand__2_18[[#This Row],[Demand]],NA())</f>
        <v>111590.65</v>
      </c>
      <c r="Q2041" s="57" t="e">
        <f>IF(EnergyDemand__2_18[[#This Row],[School Day]]="N",EnergyDemand__2_18[[#This Row],[Demand]],NA())</f>
        <v>#N/A</v>
      </c>
      <c r="R2041" s="57" t="e">
        <f>IF(EnergyDemand__2_18[[#This Row],[Holiday]]="Y",EnergyDemand__2_18[[#This Row],[Demand]],NA())</f>
        <v>#N/A</v>
      </c>
      <c r="S204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42" spans="1:19" x14ac:dyDescent="0.3">
      <c r="A2042" s="3">
        <v>44045</v>
      </c>
      <c r="B2042" s="3" t="str">
        <f t="shared" si="31"/>
        <v>Q3-2020</v>
      </c>
      <c r="C2042" t="s">
        <v>16</v>
      </c>
      <c r="D2042">
        <v>31</v>
      </c>
      <c r="E2042" t="s">
        <v>6</v>
      </c>
      <c r="F2042">
        <v>2020</v>
      </c>
      <c r="G2042">
        <v>9</v>
      </c>
      <c r="H2042">
        <v>18.2</v>
      </c>
      <c r="I2042">
        <v>11.7</v>
      </c>
      <c r="J2042">
        <v>0</v>
      </c>
      <c r="K2042" t="s">
        <v>22</v>
      </c>
      <c r="L2042" t="s">
        <v>21</v>
      </c>
      <c r="M2042" s="2">
        <v>109935.33500000001</v>
      </c>
      <c r="N2042" s="4">
        <v>50.247956979999998</v>
      </c>
      <c r="O2042" s="5">
        <f>EnergyDemand__2_18[[#This Row],[Demand]]*EnergyDemand__2_18[[#This Row],[RRP AUD$]]</f>
        <v>5524025.9836618882</v>
      </c>
      <c r="P2042" s="57">
        <f>IF(EnergyDemand__2_18[[#This Row],[School Day]]="Y",EnergyDemand__2_18[[#This Row],[Demand]],NA())</f>
        <v>109935.33500000001</v>
      </c>
      <c r="Q2042" s="57" t="e">
        <f>IF(EnergyDemand__2_18[[#This Row],[School Day]]="N",EnergyDemand__2_18[[#This Row],[Demand]],NA())</f>
        <v>#N/A</v>
      </c>
      <c r="R2042" s="57" t="e">
        <f>IF(EnergyDemand__2_18[[#This Row],[Holiday]]="Y",EnergyDemand__2_18[[#This Row],[Demand]],NA())</f>
        <v>#N/A</v>
      </c>
      <c r="S204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43" spans="1:19" x14ac:dyDescent="0.3">
      <c r="A2043" s="3">
        <v>44046</v>
      </c>
      <c r="B2043" s="3" t="str">
        <f t="shared" si="31"/>
        <v>Q3-2020</v>
      </c>
      <c r="C2043" t="s">
        <v>16</v>
      </c>
      <c r="D2043">
        <v>32</v>
      </c>
      <c r="E2043" t="s">
        <v>7</v>
      </c>
      <c r="F2043">
        <v>2020</v>
      </c>
      <c r="G2043">
        <v>7.5</v>
      </c>
      <c r="H2043">
        <v>16</v>
      </c>
      <c r="I2043">
        <v>10.199999999999999</v>
      </c>
      <c r="J2043">
        <v>0</v>
      </c>
      <c r="K2043" t="s">
        <v>22</v>
      </c>
      <c r="L2043" t="s">
        <v>21</v>
      </c>
      <c r="M2043" s="2">
        <v>127930.355</v>
      </c>
      <c r="N2043" s="4">
        <v>47.688971700000003</v>
      </c>
      <c r="O2043" s="5">
        <f>EnergyDemand__2_18[[#This Row],[Demand]]*EnergyDemand__2_18[[#This Row],[RRP AUD$]]</f>
        <v>6100867.0791659541</v>
      </c>
      <c r="P2043" s="57">
        <f>IF(EnergyDemand__2_18[[#This Row],[School Day]]="Y",EnergyDemand__2_18[[#This Row],[Demand]],NA())</f>
        <v>127930.355</v>
      </c>
      <c r="Q2043" s="57" t="e">
        <f>IF(EnergyDemand__2_18[[#This Row],[School Day]]="N",EnergyDemand__2_18[[#This Row],[Demand]],NA())</f>
        <v>#N/A</v>
      </c>
      <c r="R2043" s="57" t="e">
        <f>IF(EnergyDemand__2_18[[#This Row],[Holiday]]="Y",EnergyDemand__2_18[[#This Row],[Demand]],NA())</f>
        <v>#N/A</v>
      </c>
      <c r="S2043" s="57">
        <f>IF(AND( EnergyDemand__2_18[[#This Row],[Holiday]]="N", EnergyDemand__2_18[[#This Row],[Day ]] &lt;&gt; "Saturday", EnergyDemand__2_18[[#This Row],[Day ]] &lt;&gt; "Sunday"),EnergyDemand__2_18[[#This Row],[Demand]],NA())</f>
        <v>127930.355</v>
      </c>
    </row>
    <row r="2044" spans="1:19" x14ac:dyDescent="0.3">
      <c r="A2044" s="3">
        <v>44047</v>
      </c>
      <c r="B2044" s="3" t="str">
        <f t="shared" si="31"/>
        <v>Q3-2020</v>
      </c>
      <c r="C2044" t="s">
        <v>16</v>
      </c>
      <c r="D2044">
        <v>32</v>
      </c>
      <c r="E2044" t="s">
        <v>8</v>
      </c>
      <c r="F2044">
        <v>2020</v>
      </c>
      <c r="G2044">
        <v>5.0999999999999996</v>
      </c>
      <c r="H2044">
        <v>10.5</v>
      </c>
      <c r="I2044">
        <v>10</v>
      </c>
      <c r="J2044">
        <v>1.2</v>
      </c>
      <c r="K2044" t="s">
        <v>21</v>
      </c>
      <c r="L2044" t="s">
        <v>21</v>
      </c>
      <c r="M2044" s="2">
        <v>140042.14499999999</v>
      </c>
      <c r="N2044" s="4">
        <v>49.18959504</v>
      </c>
      <c r="O2044" s="5">
        <f>EnergyDemand__2_18[[#This Row],[Demand]]*EnergyDemand__2_18[[#This Row],[RRP AUD$]]</f>
        <v>6888616.40108296</v>
      </c>
      <c r="P2044" s="57" t="e">
        <f>IF(EnergyDemand__2_18[[#This Row],[School Day]]="Y",EnergyDemand__2_18[[#This Row],[Demand]],NA())</f>
        <v>#N/A</v>
      </c>
      <c r="Q2044" s="57">
        <f>IF(EnergyDemand__2_18[[#This Row],[School Day]]="N",EnergyDemand__2_18[[#This Row],[Demand]],NA())</f>
        <v>140042.14499999999</v>
      </c>
      <c r="R2044" s="57" t="e">
        <f>IF(EnergyDemand__2_18[[#This Row],[Holiday]]="Y",EnergyDemand__2_18[[#This Row],[Demand]],NA())</f>
        <v>#N/A</v>
      </c>
      <c r="S2044" s="57">
        <f>IF(AND( EnergyDemand__2_18[[#This Row],[Holiday]]="N", EnergyDemand__2_18[[#This Row],[Day ]] &lt;&gt; "Saturday", EnergyDemand__2_18[[#This Row],[Day ]] &lt;&gt; "Sunday"),EnergyDemand__2_18[[#This Row],[Demand]],NA())</f>
        <v>140042.14499999999</v>
      </c>
    </row>
    <row r="2045" spans="1:19" x14ac:dyDescent="0.3">
      <c r="A2045" s="3">
        <v>44048</v>
      </c>
      <c r="B2045" s="3" t="str">
        <f t="shared" si="31"/>
        <v>Q3-2020</v>
      </c>
      <c r="C2045" t="s">
        <v>16</v>
      </c>
      <c r="D2045">
        <v>32</v>
      </c>
      <c r="E2045" t="s">
        <v>9</v>
      </c>
      <c r="F2045">
        <v>2020</v>
      </c>
      <c r="G2045">
        <v>4.7</v>
      </c>
      <c r="H2045">
        <v>11.3</v>
      </c>
      <c r="I2045">
        <v>9.6</v>
      </c>
      <c r="J2045">
        <v>5.8</v>
      </c>
      <c r="K2045" t="s">
        <v>21</v>
      </c>
      <c r="L2045" t="s">
        <v>21</v>
      </c>
      <c r="M2045" s="2">
        <v>140205.29500000001</v>
      </c>
      <c r="N2045" s="4">
        <v>55.464714379999997</v>
      </c>
      <c r="O2045" s="5">
        <f>EnergyDemand__2_18[[#This Row],[Demand]]*EnergyDemand__2_18[[#This Row],[RRP AUD$]]</f>
        <v>7776446.641738642</v>
      </c>
      <c r="P2045" s="57" t="e">
        <f>IF(EnergyDemand__2_18[[#This Row],[School Day]]="Y",EnergyDemand__2_18[[#This Row],[Demand]],NA())</f>
        <v>#N/A</v>
      </c>
      <c r="Q2045" s="57">
        <f>IF(EnergyDemand__2_18[[#This Row],[School Day]]="N",EnergyDemand__2_18[[#This Row],[Demand]],NA())</f>
        <v>140205.29500000001</v>
      </c>
      <c r="R2045" s="57" t="e">
        <f>IF(EnergyDemand__2_18[[#This Row],[Holiday]]="Y",EnergyDemand__2_18[[#This Row],[Demand]],NA())</f>
        <v>#N/A</v>
      </c>
      <c r="S2045" s="57">
        <f>IF(AND( EnergyDemand__2_18[[#This Row],[Holiday]]="N", EnergyDemand__2_18[[#This Row],[Day ]] &lt;&gt; "Saturday", EnergyDemand__2_18[[#This Row],[Day ]] &lt;&gt; "Sunday"),EnergyDemand__2_18[[#This Row],[Demand]],NA())</f>
        <v>140205.29500000001</v>
      </c>
    </row>
    <row r="2046" spans="1:19" x14ac:dyDescent="0.3">
      <c r="A2046" s="3">
        <v>44049</v>
      </c>
      <c r="B2046" s="3" t="str">
        <f t="shared" si="31"/>
        <v>Q3-2020</v>
      </c>
      <c r="C2046" t="s">
        <v>16</v>
      </c>
      <c r="D2046">
        <v>32</v>
      </c>
      <c r="E2046" t="s">
        <v>3</v>
      </c>
      <c r="F2046">
        <v>2020</v>
      </c>
      <c r="G2046">
        <v>5.5</v>
      </c>
      <c r="H2046">
        <v>12.8</v>
      </c>
      <c r="I2046">
        <v>10.8</v>
      </c>
      <c r="J2046">
        <v>0.8</v>
      </c>
      <c r="K2046" t="s">
        <v>21</v>
      </c>
      <c r="L2046" t="s">
        <v>21</v>
      </c>
      <c r="M2046" s="2">
        <v>140835.17499999999</v>
      </c>
      <c r="N2046" s="4">
        <v>69.433709239999999</v>
      </c>
      <c r="O2046" s="5">
        <f>EnergyDemand__2_18[[#This Row],[Demand]]*EnergyDemand__2_18[[#This Row],[RRP AUD$]]</f>
        <v>9778708.5917145163</v>
      </c>
      <c r="P2046" s="57" t="e">
        <f>IF(EnergyDemand__2_18[[#This Row],[School Day]]="Y",EnergyDemand__2_18[[#This Row],[Demand]],NA())</f>
        <v>#N/A</v>
      </c>
      <c r="Q2046" s="57">
        <f>IF(EnergyDemand__2_18[[#This Row],[School Day]]="N",EnergyDemand__2_18[[#This Row],[Demand]],NA())</f>
        <v>140835.17499999999</v>
      </c>
      <c r="R2046" s="57" t="e">
        <f>IF(EnergyDemand__2_18[[#This Row],[Holiday]]="Y",EnergyDemand__2_18[[#This Row],[Demand]],NA())</f>
        <v>#N/A</v>
      </c>
      <c r="S2046" s="57">
        <f>IF(AND( EnergyDemand__2_18[[#This Row],[Holiday]]="N", EnergyDemand__2_18[[#This Row],[Day ]] &lt;&gt; "Saturday", EnergyDemand__2_18[[#This Row],[Day ]] &lt;&gt; "Sunday"),EnergyDemand__2_18[[#This Row],[Demand]],NA())</f>
        <v>140835.17499999999</v>
      </c>
    </row>
    <row r="2047" spans="1:19" x14ac:dyDescent="0.3">
      <c r="A2047" s="3">
        <v>44050</v>
      </c>
      <c r="B2047" s="3" t="str">
        <f t="shared" si="31"/>
        <v>Q3-2020</v>
      </c>
      <c r="C2047" t="s">
        <v>16</v>
      </c>
      <c r="D2047">
        <v>32</v>
      </c>
      <c r="E2047" t="s">
        <v>4</v>
      </c>
      <c r="F2047">
        <v>2020</v>
      </c>
      <c r="G2047">
        <v>3.3</v>
      </c>
      <c r="H2047">
        <v>12.7</v>
      </c>
      <c r="I2047">
        <v>5.8</v>
      </c>
      <c r="J2047">
        <v>0</v>
      </c>
      <c r="K2047" t="s">
        <v>21</v>
      </c>
      <c r="L2047" t="s">
        <v>21</v>
      </c>
      <c r="M2047" s="2">
        <v>144062.60999999999</v>
      </c>
      <c r="N2047" s="4">
        <v>60.119431980000002</v>
      </c>
      <c r="O2047" s="5">
        <f>EnergyDemand__2_18[[#This Row],[Demand]]*EnergyDemand__2_18[[#This Row],[RRP AUD$]]</f>
        <v>8660962.2827562671</v>
      </c>
      <c r="P2047" s="57" t="e">
        <f>IF(EnergyDemand__2_18[[#This Row],[School Day]]="Y",EnergyDemand__2_18[[#This Row],[Demand]],NA())</f>
        <v>#N/A</v>
      </c>
      <c r="Q2047" s="57">
        <f>IF(EnergyDemand__2_18[[#This Row],[School Day]]="N",EnergyDemand__2_18[[#This Row],[Demand]],NA())</f>
        <v>144062.60999999999</v>
      </c>
      <c r="R2047" s="57" t="e">
        <f>IF(EnergyDemand__2_18[[#This Row],[Holiday]]="Y",EnergyDemand__2_18[[#This Row],[Demand]],NA())</f>
        <v>#N/A</v>
      </c>
      <c r="S2047" s="57">
        <f>IF(AND( EnergyDemand__2_18[[#This Row],[Holiday]]="N", EnergyDemand__2_18[[#This Row],[Day ]] &lt;&gt; "Saturday", EnergyDemand__2_18[[#This Row],[Day ]] &lt;&gt; "Sunday"),EnergyDemand__2_18[[#This Row],[Demand]],NA())</f>
        <v>144062.60999999999</v>
      </c>
    </row>
    <row r="2048" spans="1:19" x14ac:dyDescent="0.3">
      <c r="A2048" s="3">
        <v>44051</v>
      </c>
      <c r="B2048" s="3" t="str">
        <f t="shared" si="31"/>
        <v>Q3-2020</v>
      </c>
      <c r="C2048" t="s">
        <v>16</v>
      </c>
      <c r="D2048">
        <v>32</v>
      </c>
      <c r="E2048" t="s">
        <v>5</v>
      </c>
      <c r="F2048">
        <v>2020</v>
      </c>
      <c r="G2048">
        <v>4.7</v>
      </c>
      <c r="H2048">
        <v>14.9</v>
      </c>
      <c r="I2048">
        <v>7.2</v>
      </c>
      <c r="J2048">
        <v>6.8</v>
      </c>
      <c r="K2048" t="s">
        <v>21</v>
      </c>
      <c r="L2048" t="s">
        <v>21</v>
      </c>
      <c r="M2048" s="2">
        <v>121119.265</v>
      </c>
      <c r="N2048" s="4">
        <v>53.518660969999999</v>
      </c>
      <c r="O2048" s="5">
        <f>EnergyDemand__2_18[[#This Row],[Demand]]*EnergyDemand__2_18[[#This Row],[RRP AUD$]]</f>
        <v>6482140.8804705869</v>
      </c>
      <c r="P2048" s="57" t="e">
        <f>IF(EnergyDemand__2_18[[#This Row],[School Day]]="Y",EnergyDemand__2_18[[#This Row],[Demand]],NA())</f>
        <v>#N/A</v>
      </c>
      <c r="Q2048" s="57">
        <f>IF(EnergyDemand__2_18[[#This Row],[School Day]]="N",EnergyDemand__2_18[[#This Row],[Demand]],NA())</f>
        <v>121119.265</v>
      </c>
      <c r="R2048" s="57" t="e">
        <f>IF(EnergyDemand__2_18[[#This Row],[Holiday]]="Y",EnergyDemand__2_18[[#This Row],[Demand]],NA())</f>
        <v>#N/A</v>
      </c>
      <c r="S204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49" spans="1:19" x14ac:dyDescent="0.3">
      <c r="A2049" s="3">
        <v>44052</v>
      </c>
      <c r="B2049" s="3" t="str">
        <f t="shared" si="31"/>
        <v>Q3-2020</v>
      </c>
      <c r="C2049" t="s">
        <v>16</v>
      </c>
      <c r="D2049">
        <v>32</v>
      </c>
      <c r="E2049" t="s">
        <v>6</v>
      </c>
      <c r="F2049">
        <v>2020</v>
      </c>
      <c r="G2049">
        <v>8.9</v>
      </c>
      <c r="H2049">
        <v>15.8</v>
      </c>
      <c r="I2049">
        <v>10.199999999999999</v>
      </c>
      <c r="J2049">
        <v>0.2</v>
      </c>
      <c r="K2049" t="s">
        <v>21</v>
      </c>
      <c r="L2049" t="s">
        <v>21</v>
      </c>
      <c r="M2049" s="2">
        <v>111165.955</v>
      </c>
      <c r="N2049" s="4">
        <v>45.522171190000002</v>
      </c>
      <c r="O2049" s="5">
        <f>EnergyDemand__2_18[[#This Row],[Demand]]*EnergyDemand__2_18[[#This Row],[RRP AUD$]]</f>
        <v>5060515.6340098372</v>
      </c>
      <c r="P2049" s="57" t="e">
        <f>IF(EnergyDemand__2_18[[#This Row],[School Day]]="Y",EnergyDemand__2_18[[#This Row],[Demand]],NA())</f>
        <v>#N/A</v>
      </c>
      <c r="Q2049" s="57">
        <f>IF(EnergyDemand__2_18[[#This Row],[School Day]]="N",EnergyDemand__2_18[[#This Row],[Demand]],NA())</f>
        <v>111165.955</v>
      </c>
      <c r="R2049" s="57" t="e">
        <f>IF(EnergyDemand__2_18[[#This Row],[Holiday]]="Y",EnergyDemand__2_18[[#This Row],[Demand]],NA())</f>
        <v>#N/A</v>
      </c>
      <c r="S204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50" spans="1:19" x14ac:dyDescent="0.3">
      <c r="A2050" s="3">
        <v>44053</v>
      </c>
      <c r="B2050" s="3" t="str">
        <f t="shared" ref="B2050:B2107" si="32">"Q" &amp;INT((MONTH(A2050)+2)/3) &amp; "-" &amp; YEAR(A2050)</f>
        <v>Q3-2020</v>
      </c>
      <c r="C2050" t="s">
        <v>16</v>
      </c>
      <c r="D2050">
        <v>33</v>
      </c>
      <c r="E2050" t="s">
        <v>7</v>
      </c>
      <c r="F2050">
        <v>2020</v>
      </c>
      <c r="G2050">
        <v>5.7</v>
      </c>
      <c r="H2050">
        <v>14.8</v>
      </c>
      <c r="I2050">
        <v>12.7</v>
      </c>
      <c r="J2050">
        <v>0</v>
      </c>
      <c r="K2050" t="s">
        <v>21</v>
      </c>
      <c r="L2050" t="s">
        <v>21</v>
      </c>
      <c r="M2050" s="2">
        <v>125959.75</v>
      </c>
      <c r="N2050" s="4">
        <v>53.420434520000001</v>
      </c>
      <c r="O2050" s="5">
        <f>EnergyDemand__2_18[[#This Row],[Demand]]*EnergyDemand__2_18[[#This Row],[RRP AUD$]]</f>
        <v>6728824.5770305702</v>
      </c>
      <c r="P2050" s="57" t="e">
        <f>IF(EnergyDemand__2_18[[#This Row],[School Day]]="Y",EnergyDemand__2_18[[#This Row],[Demand]],NA())</f>
        <v>#N/A</v>
      </c>
      <c r="Q2050" s="57">
        <f>IF(EnergyDemand__2_18[[#This Row],[School Day]]="N",EnergyDemand__2_18[[#This Row],[Demand]],NA())</f>
        <v>125959.75</v>
      </c>
      <c r="R2050" s="57" t="e">
        <f>IF(EnergyDemand__2_18[[#This Row],[Holiday]]="Y",EnergyDemand__2_18[[#This Row],[Demand]],NA())</f>
        <v>#N/A</v>
      </c>
      <c r="S2050" s="57">
        <f>IF(AND( EnergyDemand__2_18[[#This Row],[Holiday]]="N", EnergyDemand__2_18[[#This Row],[Day ]] &lt;&gt; "Saturday", EnergyDemand__2_18[[#This Row],[Day ]] &lt;&gt; "Sunday"),EnergyDemand__2_18[[#This Row],[Demand]],NA())</f>
        <v>125959.75</v>
      </c>
    </row>
    <row r="2051" spans="1:19" x14ac:dyDescent="0.3">
      <c r="A2051" s="3">
        <v>44054</v>
      </c>
      <c r="B2051" s="3" t="str">
        <f t="shared" si="32"/>
        <v>Q3-2020</v>
      </c>
      <c r="C2051" t="s">
        <v>16</v>
      </c>
      <c r="D2051">
        <v>33</v>
      </c>
      <c r="E2051" t="s">
        <v>8</v>
      </c>
      <c r="F2051">
        <v>2020</v>
      </c>
      <c r="G2051">
        <v>4.3</v>
      </c>
      <c r="H2051">
        <v>15.8</v>
      </c>
      <c r="I2051">
        <v>10.3</v>
      </c>
      <c r="J2051">
        <v>0</v>
      </c>
      <c r="K2051" t="s">
        <v>21</v>
      </c>
      <c r="L2051" t="s">
        <v>21</v>
      </c>
      <c r="M2051" s="2">
        <v>130141.22500000001</v>
      </c>
      <c r="N2051" s="4">
        <v>42.328651729999997</v>
      </c>
      <c r="O2051" s="5">
        <f>EnergyDemand__2_18[[#This Row],[Demand]]*EnergyDemand__2_18[[#This Row],[RRP AUD$]]</f>
        <v>5508702.5887405695</v>
      </c>
      <c r="P2051" s="57" t="e">
        <f>IF(EnergyDemand__2_18[[#This Row],[School Day]]="Y",EnergyDemand__2_18[[#This Row],[Demand]],NA())</f>
        <v>#N/A</v>
      </c>
      <c r="Q2051" s="57">
        <f>IF(EnergyDemand__2_18[[#This Row],[School Day]]="N",EnergyDemand__2_18[[#This Row],[Demand]],NA())</f>
        <v>130141.22500000001</v>
      </c>
      <c r="R2051" s="57" t="e">
        <f>IF(EnergyDemand__2_18[[#This Row],[Holiday]]="Y",EnergyDemand__2_18[[#This Row],[Demand]],NA())</f>
        <v>#N/A</v>
      </c>
      <c r="S2051" s="57">
        <f>IF(AND( EnergyDemand__2_18[[#This Row],[Holiday]]="N", EnergyDemand__2_18[[#This Row],[Day ]] &lt;&gt; "Saturday", EnergyDemand__2_18[[#This Row],[Day ]] &lt;&gt; "Sunday"),EnergyDemand__2_18[[#This Row],[Demand]],NA())</f>
        <v>130141.22500000001</v>
      </c>
    </row>
    <row r="2052" spans="1:19" x14ac:dyDescent="0.3">
      <c r="A2052" s="3">
        <v>44055</v>
      </c>
      <c r="B2052" s="3" t="str">
        <f t="shared" si="32"/>
        <v>Q3-2020</v>
      </c>
      <c r="C2052" t="s">
        <v>16</v>
      </c>
      <c r="D2052">
        <v>33</v>
      </c>
      <c r="E2052" t="s">
        <v>9</v>
      </c>
      <c r="F2052">
        <v>2020</v>
      </c>
      <c r="G2052">
        <v>9.4</v>
      </c>
      <c r="H2052">
        <v>15.9</v>
      </c>
      <c r="I2052">
        <v>10</v>
      </c>
      <c r="J2052">
        <v>0.8</v>
      </c>
      <c r="K2052" t="s">
        <v>21</v>
      </c>
      <c r="L2052" t="s">
        <v>21</v>
      </c>
      <c r="M2052" s="2">
        <v>127945.31</v>
      </c>
      <c r="N2052" s="4">
        <v>58.629007379999997</v>
      </c>
      <c r="O2052" s="5">
        <f>EnergyDemand__2_18[[#This Row],[Demand]]*EnergyDemand__2_18[[#This Row],[RRP AUD$]]</f>
        <v>7501306.524226387</v>
      </c>
      <c r="P2052" s="57" t="e">
        <f>IF(EnergyDemand__2_18[[#This Row],[School Day]]="Y",EnergyDemand__2_18[[#This Row],[Demand]],NA())</f>
        <v>#N/A</v>
      </c>
      <c r="Q2052" s="57">
        <f>IF(EnergyDemand__2_18[[#This Row],[School Day]]="N",EnergyDemand__2_18[[#This Row],[Demand]],NA())</f>
        <v>127945.31</v>
      </c>
      <c r="R2052" s="57" t="e">
        <f>IF(EnergyDemand__2_18[[#This Row],[Holiday]]="Y",EnergyDemand__2_18[[#This Row],[Demand]],NA())</f>
        <v>#N/A</v>
      </c>
      <c r="S2052" s="57">
        <f>IF(AND( EnergyDemand__2_18[[#This Row],[Holiday]]="N", EnergyDemand__2_18[[#This Row],[Day ]] &lt;&gt; "Saturday", EnergyDemand__2_18[[#This Row],[Day ]] &lt;&gt; "Sunday"),EnergyDemand__2_18[[#This Row],[Demand]],NA())</f>
        <v>127945.31</v>
      </c>
    </row>
    <row r="2053" spans="1:19" x14ac:dyDescent="0.3">
      <c r="A2053" s="3">
        <v>44056</v>
      </c>
      <c r="B2053" s="3" t="str">
        <f t="shared" si="32"/>
        <v>Q3-2020</v>
      </c>
      <c r="C2053" t="s">
        <v>16</v>
      </c>
      <c r="D2053">
        <v>33</v>
      </c>
      <c r="E2053" t="s">
        <v>3</v>
      </c>
      <c r="F2053">
        <v>2020</v>
      </c>
      <c r="G2053">
        <v>11.4</v>
      </c>
      <c r="H2053">
        <v>18.100000000000001</v>
      </c>
      <c r="I2053">
        <v>11</v>
      </c>
      <c r="J2053">
        <v>1.2</v>
      </c>
      <c r="K2053" t="s">
        <v>21</v>
      </c>
      <c r="L2053" t="s">
        <v>21</v>
      </c>
      <c r="M2053" s="2">
        <v>121914.44</v>
      </c>
      <c r="N2053" s="4">
        <v>52.320157879999996</v>
      </c>
      <c r="O2053" s="5">
        <f>EnergyDemand__2_18[[#This Row],[Demand]]*EnergyDemand__2_18[[#This Row],[RRP AUD$]]</f>
        <v>6378582.7486517867</v>
      </c>
      <c r="P2053" s="57" t="e">
        <f>IF(EnergyDemand__2_18[[#This Row],[School Day]]="Y",EnergyDemand__2_18[[#This Row],[Demand]],NA())</f>
        <v>#N/A</v>
      </c>
      <c r="Q2053" s="57">
        <f>IF(EnergyDemand__2_18[[#This Row],[School Day]]="N",EnergyDemand__2_18[[#This Row],[Demand]],NA())</f>
        <v>121914.44</v>
      </c>
      <c r="R2053" s="57" t="e">
        <f>IF(EnergyDemand__2_18[[#This Row],[Holiday]]="Y",EnergyDemand__2_18[[#This Row],[Demand]],NA())</f>
        <v>#N/A</v>
      </c>
      <c r="S2053" s="57">
        <f>IF(AND( EnergyDemand__2_18[[#This Row],[Holiday]]="N", EnergyDemand__2_18[[#This Row],[Day ]] &lt;&gt; "Saturday", EnergyDemand__2_18[[#This Row],[Day ]] &lt;&gt; "Sunday"),EnergyDemand__2_18[[#This Row],[Demand]],NA())</f>
        <v>121914.44</v>
      </c>
    </row>
    <row r="2054" spans="1:19" x14ac:dyDescent="0.3">
      <c r="A2054" s="3">
        <v>44057</v>
      </c>
      <c r="B2054" s="3" t="str">
        <f t="shared" si="32"/>
        <v>Q3-2020</v>
      </c>
      <c r="C2054" t="s">
        <v>16</v>
      </c>
      <c r="D2054">
        <v>33</v>
      </c>
      <c r="E2054" t="s">
        <v>4</v>
      </c>
      <c r="F2054">
        <v>2020</v>
      </c>
      <c r="G2054">
        <v>10.7</v>
      </c>
      <c r="H2054">
        <v>18.100000000000001</v>
      </c>
      <c r="I2054">
        <v>7</v>
      </c>
      <c r="J2054">
        <v>0.8</v>
      </c>
      <c r="K2054" t="s">
        <v>21</v>
      </c>
      <c r="L2054" t="s">
        <v>21</v>
      </c>
      <c r="M2054" s="2">
        <v>124640.09</v>
      </c>
      <c r="N2054" s="4">
        <v>69.84183616</v>
      </c>
      <c r="O2054" s="5">
        <f>EnergyDemand__2_18[[#This Row],[Demand]]*EnergyDemand__2_18[[#This Row],[RRP AUD$]]</f>
        <v>8705092.7447476536</v>
      </c>
      <c r="P2054" s="57" t="e">
        <f>IF(EnergyDemand__2_18[[#This Row],[School Day]]="Y",EnergyDemand__2_18[[#This Row],[Demand]],NA())</f>
        <v>#N/A</v>
      </c>
      <c r="Q2054" s="57">
        <f>IF(EnergyDemand__2_18[[#This Row],[School Day]]="N",EnergyDemand__2_18[[#This Row],[Demand]],NA())</f>
        <v>124640.09</v>
      </c>
      <c r="R2054" s="57" t="e">
        <f>IF(EnergyDemand__2_18[[#This Row],[Holiday]]="Y",EnergyDemand__2_18[[#This Row],[Demand]],NA())</f>
        <v>#N/A</v>
      </c>
      <c r="S2054" s="57">
        <f>IF(AND( EnergyDemand__2_18[[#This Row],[Holiday]]="N", EnergyDemand__2_18[[#This Row],[Day ]] &lt;&gt; "Saturday", EnergyDemand__2_18[[#This Row],[Day ]] &lt;&gt; "Sunday"),EnergyDemand__2_18[[#This Row],[Demand]],NA())</f>
        <v>124640.09</v>
      </c>
    </row>
    <row r="2055" spans="1:19" x14ac:dyDescent="0.3">
      <c r="A2055" s="3">
        <v>44058</v>
      </c>
      <c r="B2055" s="3" t="str">
        <f t="shared" si="32"/>
        <v>Q3-2020</v>
      </c>
      <c r="C2055" t="s">
        <v>16</v>
      </c>
      <c r="D2055">
        <v>33</v>
      </c>
      <c r="E2055" t="s">
        <v>5</v>
      </c>
      <c r="F2055">
        <v>2020</v>
      </c>
      <c r="G2055">
        <v>7.4</v>
      </c>
      <c r="H2055">
        <v>14.9</v>
      </c>
      <c r="I2055">
        <v>13</v>
      </c>
      <c r="J2055">
        <v>2.8</v>
      </c>
      <c r="K2055" t="s">
        <v>21</v>
      </c>
      <c r="L2055" t="s">
        <v>21</v>
      </c>
      <c r="M2055" s="2">
        <v>113755.18</v>
      </c>
      <c r="N2055" s="4">
        <v>52.515043290000001</v>
      </c>
      <c r="O2055" s="5">
        <f>EnergyDemand__2_18[[#This Row],[Demand]]*EnergyDemand__2_18[[#This Row],[RRP AUD$]]</f>
        <v>5973858.2021617424</v>
      </c>
      <c r="P2055" s="57" t="e">
        <f>IF(EnergyDemand__2_18[[#This Row],[School Day]]="Y",EnergyDemand__2_18[[#This Row],[Demand]],NA())</f>
        <v>#N/A</v>
      </c>
      <c r="Q2055" s="57">
        <f>IF(EnergyDemand__2_18[[#This Row],[School Day]]="N",EnergyDemand__2_18[[#This Row],[Demand]],NA())</f>
        <v>113755.18</v>
      </c>
      <c r="R2055" s="57" t="e">
        <f>IF(EnergyDemand__2_18[[#This Row],[Holiday]]="Y",EnergyDemand__2_18[[#This Row],[Demand]],NA())</f>
        <v>#N/A</v>
      </c>
      <c r="S205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56" spans="1:19" x14ac:dyDescent="0.3">
      <c r="A2056" s="3">
        <v>44059</v>
      </c>
      <c r="B2056" s="3" t="str">
        <f t="shared" si="32"/>
        <v>Q3-2020</v>
      </c>
      <c r="C2056" t="s">
        <v>16</v>
      </c>
      <c r="D2056">
        <v>33</v>
      </c>
      <c r="E2056" t="s">
        <v>6</v>
      </c>
      <c r="F2056">
        <v>2020</v>
      </c>
      <c r="G2056">
        <v>10.7</v>
      </c>
      <c r="H2056">
        <v>15</v>
      </c>
      <c r="I2056">
        <v>9.9</v>
      </c>
      <c r="J2056">
        <v>0.4</v>
      </c>
      <c r="K2056" t="s">
        <v>21</v>
      </c>
      <c r="L2056" t="s">
        <v>21</v>
      </c>
      <c r="M2056" s="2">
        <v>111034.745</v>
      </c>
      <c r="N2056" s="4">
        <v>58.425198999999999</v>
      </c>
      <c r="O2056" s="5">
        <f>EnergyDemand__2_18[[#This Row],[Demand]]*EnergyDemand__2_18[[#This Row],[RRP AUD$]]</f>
        <v>6487227.072539255</v>
      </c>
      <c r="P2056" s="57" t="e">
        <f>IF(EnergyDemand__2_18[[#This Row],[School Day]]="Y",EnergyDemand__2_18[[#This Row],[Demand]],NA())</f>
        <v>#N/A</v>
      </c>
      <c r="Q2056" s="57">
        <f>IF(EnergyDemand__2_18[[#This Row],[School Day]]="N",EnergyDemand__2_18[[#This Row],[Demand]],NA())</f>
        <v>111034.745</v>
      </c>
      <c r="R2056" s="57" t="e">
        <f>IF(EnergyDemand__2_18[[#This Row],[Holiday]]="Y",EnergyDemand__2_18[[#This Row],[Demand]],NA())</f>
        <v>#N/A</v>
      </c>
      <c r="S205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57" spans="1:19" x14ac:dyDescent="0.3">
      <c r="A2057" s="3">
        <v>44060</v>
      </c>
      <c r="B2057" s="3" t="str">
        <f t="shared" si="32"/>
        <v>Q3-2020</v>
      </c>
      <c r="C2057" t="s">
        <v>16</v>
      </c>
      <c r="D2057">
        <v>34</v>
      </c>
      <c r="E2057" t="s">
        <v>7</v>
      </c>
      <c r="F2057">
        <v>2020</v>
      </c>
      <c r="G2057">
        <v>9.5</v>
      </c>
      <c r="H2057">
        <v>16.3</v>
      </c>
      <c r="I2057">
        <v>10.4</v>
      </c>
      <c r="J2057">
        <v>0</v>
      </c>
      <c r="K2057" t="s">
        <v>21</v>
      </c>
      <c r="L2057" t="s">
        <v>21</v>
      </c>
      <c r="M2057" s="2">
        <v>121520.57</v>
      </c>
      <c r="N2057" s="4">
        <v>60.710572059999997</v>
      </c>
      <c r="O2057" s="5">
        <f>EnergyDemand__2_18[[#This Row],[Demand]]*EnergyDemand__2_18[[#This Row],[RRP AUD$]]</f>
        <v>7377583.3217572747</v>
      </c>
      <c r="P2057" s="57" t="e">
        <f>IF(EnergyDemand__2_18[[#This Row],[School Day]]="Y",EnergyDemand__2_18[[#This Row],[Demand]],NA())</f>
        <v>#N/A</v>
      </c>
      <c r="Q2057" s="57">
        <f>IF(EnergyDemand__2_18[[#This Row],[School Day]]="N",EnergyDemand__2_18[[#This Row],[Demand]],NA())</f>
        <v>121520.57</v>
      </c>
      <c r="R2057" s="57" t="e">
        <f>IF(EnergyDemand__2_18[[#This Row],[Holiday]]="Y",EnergyDemand__2_18[[#This Row],[Demand]],NA())</f>
        <v>#N/A</v>
      </c>
      <c r="S2057" s="57">
        <f>IF(AND( EnergyDemand__2_18[[#This Row],[Holiday]]="N", EnergyDemand__2_18[[#This Row],[Day ]] &lt;&gt; "Saturday", EnergyDemand__2_18[[#This Row],[Day ]] &lt;&gt; "Sunday"),EnergyDemand__2_18[[#This Row],[Demand]],NA())</f>
        <v>121520.57</v>
      </c>
    </row>
    <row r="2058" spans="1:19" x14ac:dyDescent="0.3">
      <c r="A2058" s="3">
        <v>44061</v>
      </c>
      <c r="B2058" s="3" t="str">
        <f t="shared" si="32"/>
        <v>Q3-2020</v>
      </c>
      <c r="C2058" t="s">
        <v>16</v>
      </c>
      <c r="D2058">
        <v>34</v>
      </c>
      <c r="E2058" t="s">
        <v>8</v>
      </c>
      <c r="F2058">
        <v>2020</v>
      </c>
      <c r="G2058">
        <v>10</v>
      </c>
      <c r="H2058">
        <v>17.2</v>
      </c>
      <c r="I2058">
        <v>11.2</v>
      </c>
      <c r="J2058">
        <v>0.2</v>
      </c>
      <c r="K2058" t="s">
        <v>21</v>
      </c>
      <c r="L2058" t="s">
        <v>21</v>
      </c>
      <c r="M2058" s="2">
        <v>119321.855</v>
      </c>
      <c r="N2058" s="4">
        <v>44.024165019999998</v>
      </c>
      <c r="O2058" s="5">
        <f>EnergyDemand__2_18[[#This Row],[Demand]]*EnergyDemand__2_18[[#This Row],[RRP AUD$]]</f>
        <v>5253045.0350125115</v>
      </c>
      <c r="P2058" s="57" t="e">
        <f>IF(EnergyDemand__2_18[[#This Row],[School Day]]="Y",EnergyDemand__2_18[[#This Row],[Demand]],NA())</f>
        <v>#N/A</v>
      </c>
      <c r="Q2058" s="57">
        <f>IF(EnergyDemand__2_18[[#This Row],[School Day]]="N",EnergyDemand__2_18[[#This Row],[Demand]],NA())</f>
        <v>119321.855</v>
      </c>
      <c r="R2058" s="57" t="e">
        <f>IF(EnergyDemand__2_18[[#This Row],[Holiday]]="Y",EnergyDemand__2_18[[#This Row],[Demand]],NA())</f>
        <v>#N/A</v>
      </c>
      <c r="S2058" s="57">
        <f>IF(AND( EnergyDemand__2_18[[#This Row],[Holiday]]="N", EnergyDemand__2_18[[#This Row],[Day ]] &lt;&gt; "Saturday", EnergyDemand__2_18[[#This Row],[Day ]] &lt;&gt; "Sunday"),EnergyDemand__2_18[[#This Row],[Demand]],NA())</f>
        <v>119321.855</v>
      </c>
    </row>
    <row r="2059" spans="1:19" x14ac:dyDescent="0.3">
      <c r="A2059" s="3">
        <v>44062</v>
      </c>
      <c r="B2059" s="3" t="str">
        <f t="shared" si="32"/>
        <v>Q3-2020</v>
      </c>
      <c r="C2059" t="s">
        <v>16</v>
      </c>
      <c r="D2059">
        <v>34</v>
      </c>
      <c r="E2059" t="s">
        <v>9</v>
      </c>
      <c r="F2059">
        <v>2020</v>
      </c>
      <c r="G2059">
        <v>9.6999999999999993</v>
      </c>
      <c r="H2059">
        <v>12.7</v>
      </c>
      <c r="I2059">
        <v>7.9</v>
      </c>
      <c r="J2059">
        <v>1.2</v>
      </c>
      <c r="K2059" t="s">
        <v>21</v>
      </c>
      <c r="L2059" t="s">
        <v>21</v>
      </c>
      <c r="M2059" s="2">
        <v>129884.75</v>
      </c>
      <c r="N2059" s="4">
        <v>62.123207630000003</v>
      </c>
      <c r="O2059" s="5">
        <f>EnergyDemand__2_18[[#This Row],[Demand]]*EnergyDemand__2_18[[#This Row],[RRP AUD$]]</f>
        <v>8068857.2922206428</v>
      </c>
      <c r="P2059" s="57" t="e">
        <f>IF(EnergyDemand__2_18[[#This Row],[School Day]]="Y",EnergyDemand__2_18[[#This Row],[Demand]],NA())</f>
        <v>#N/A</v>
      </c>
      <c r="Q2059" s="57">
        <f>IF(EnergyDemand__2_18[[#This Row],[School Day]]="N",EnergyDemand__2_18[[#This Row],[Demand]],NA())</f>
        <v>129884.75</v>
      </c>
      <c r="R2059" s="57" t="e">
        <f>IF(EnergyDemand__2_18[[#This Row],[Holiday]]="Y",EnergyDemand__2_18[[#This Row],[Demand]],NA())</f>
        <v>#N/A</v>
      </c>
      <c r="S2059" s="57">
        <f>IF(AND( EnergyDemand__2_18[[#This Row],[Holiday]]="N", EnergyDemand__2_18[[#This Row],[Day ]] &lt;&gt; "Saturday", EnergyDemand__2_18[[#This Row],[Day ]] &lt;&gt; "Sunday"),EnergyDemand__2_18[[#This Row],[Demand]],NA())</f>
        <v>129884.75</v>
      </c>
    </row>
    <row r="2060" spans="1:19" x14ac:dyDescent="0.3">
      <c r="A2060" s="3">
        <v>44063</v>
      </c>
      <c r="B2060" s="3" t="str">
        <f t="shared" si="32"/>
        <v>Q3-2020</v>
      </c>
      <c r="C2060" t="s">
        <v>16</v>
      </c>
      <c r="D2060">
        <v>34</v>
      </c>
      <c r="E2060" t="s">
        <v>3</v>
      </c>
      <c r="F2060">
        <v>2020</v>
      </c>
      <c r="G2060">
        <v>9.6</v>
      </c>
      <c r="H2060">
        <v>15.7</v>
      </c>
      <c r="I2060">
        <v>9.6</v>
      </c>
      <c r="J2060">
        <v>3.8</v>
      </c>
      <c r="K2060" t="s">
        <v>21</v>
      </c>
      <c r="L2060" t="s">
        <v>21</v>
      </c>
      <c r="M2060" s="2">
        <v>123490.855</v>
      </c>
      <c r="N2060" s="4">
        <v>54.113552679999998</v>
      </c>
      <c r="O2060" s="5">
        <f>EnergyDemand__2_18[[#This Row],[Demand]]*EnergyDemand__2_18[[#This Row],[RRP AUD$]]</f>
        <v>6682528.8875407409</v>
      </c>
      <c r="P2060" s="57" t="e">
        <f>IF(EnergyDemand__2_18[[#This Row],[School Day]]="Y",EnergyDemand__2_18[[#This Row],[Demand]],NA())</f>
        <v>#N/A</v>
      </c>
      <c r="Q2060" s="57">
        <f>IF(EnergyDemand__2_18[[#This Row],[School Day]]="N",EnergyDemand__2_18[[#This Row],[Demand]],NA())</f>
        <v>123490.855</v>
      </c>
      <c r="R2060" s="57" t="e">
        <f>IF(EnergyDemand__2_18[[#This Row],[Holiday]]="Y",EnergyDemand__2_18[[#This Row],[Demand]],NA())</f>
        <v>#N/A</v>
      </c>
      <c r="S2060" s="57">
        <f>IF(AND( EnergyDemand__2_18[[#This Row],[Holiday]]="N", EnergyDemand__2_18[[#This Row],[Day ]] &lt;&gt; "Saturday", EnergyDemand__2_18[[#This Row],[Day ]] &lt;&gt; "Sunday"),EnergyDemand__2_18[[#This Row],[Demand]],NA())</f>
        <v>123490.855</v>
      </c>
    </row>
    <row r="2061" spans="1:19" x14ac:dyDescent="0.3">
      <c r="A2061" s="3">
        <v>44064</v>
      </c>
      <c r="B2061" s="3" t="str">
        <f t="shared" si="32"/>
        <v>Q3-2020</v>
      </c>
      <c r="C2061" t="s">
        <v>16</v>
      </c>
      <c r="D2061">
        <v>34</v>
      </c>
      <c r="E2061" t="s">
        <v>4</v>
      </c>
      <c r="F2061">
        <v>2020</v>
      </c>
      <c r="G2061">
        <v>8.5</v>
      </c>
      <c r="H2061">
        <v>14.1</v>
      </c>
      <c r="I2061">
        <v>12.2</v>
      </c>
      <c r="J2061">
        <v>0.4</v>
      </c>
      <c r="K2061" t="s">
        <v>21</v>
      </c>
      <c r="L2061" t="s">
        <v>21</v>
      </c>
      <c r="M2061" s="2">
        <v>125707.04</v>
      </c>
      <c r="N2061" s="4">
        <v>48.508304879999997</v>
      </c>
      <c r="O2061" s="5">
        <f>EnergyDemand__2_18[[#This Row],[Demand]]*EnergyDemand__2_18[[#This Row],[RRP AUD$]]</f>
        <v>6097835.4218823547</v>
      </c>
      <c r="P2061" s="57" t="e">
        <f>IF(EnergyDemand__2_18[[#This Row],[School Day]]="Y",EnergyDemand__2_18[[#This Row],[Demand]],NA())</f>
        <v>#N/A</v>
      </c>
      <c r="Q2061" s="57">
        <f>IF(EnergyDemand__2_18[[#This Row],[School Day]]="N",EnergyDemand__2_18[[#This Row],[Demand]],NA())</f>
        <v>125707.04</v>
      </c>
      <c r="R2061" s="57" t="e">
        <f>IF(EnergyDemand__2_18[[#This Row],[Holiday]]="Y",EnergyDemand__2_18[[#This Row],[Demand]],NA())</f>
        <v>#N/A</v>
      </c>
      <c r="S2061" s="57">
        <f>IF(AND( EnergyDemand__2_18[[#This Row],[Holiday]]="N", EnergyDemand__2_18[[#This Row],[Day ]] &lt;&gt; "Saturday", EnergyDemand__2_18[[#This Row],[Day ]] &lt;&gt; "Sunday"),EnergyDemand__2_18[[#This Row],[Demand]],NA())</f>
        <v>125707.04</v>
      </c>
    </row>
    <row r="2062" spans="1:19" x14ac:dyDescent="0.3">
      <c r="A2062" s="3">
        <v>44065</v>
      </c>
      <c r="B2062" s="3" t="str">
        <f t="shared" si="32"/>
        <v>Q3-2020</v>
      </c>
      <c r="C2062" t="s">
        <v>16</v>
      </c>
      <c r="D2062">
        <v>34</v>
      </c>
      <c r="E2062" t="s">
        <v>5</v>
      </c>
      <c r="F2062">
        <v>2020</v>
      </c>
      <c r="G2062">
        <v>5.8</v>
      </c>
      <c r="H2062">
        <v>11.1</v>
      </c>
      <c r="I2062">
        <v>3.8</v>
      </c>
      <c r="J2062">
        <v>4.4000000000000004</v>
      </c>
      <c r="K2062" t="s">
        <v>21</v>
      </c>
      <c r="L2062" t="s">
        <v>21</v>
      </c>
      <c r="M2062" s="2">
        <v>127131.37</v>
      </c>
      <c r="N2062" s="4">
        <v>56.065490250000003</v>
      </c>
      <c r="O2062" s="5">
        <f>EnergyDemand__2_18[[#This Row],[Demand]]*EnergyDemand__2_18[[#This Row],[RRP AUD$]]</f>
        <v>7127682.5852041431</v>
      </c>
      <c r="P2062" s="57" t="e">
        <f>IF(EnergyDemand__2_18[[#This Row],[School Day]]="Y",EnergyDemand__2_18[[#This Row],[Demand]],NA())</f>
        <v>#N/A</v>
      </c>
      <c r="Q2062" s="57">
        <f>IF(EnergyDemand__2_18[[#This Row],[School Day]]="N",EnergyDemand__2_18[[#This Row],[Demand]],NA())</f>
        <v>127131.37</v>
      </c>
      <c r="R2062" s="57" t="e">
        <f>IF(EnergyDemand__2_18[[#This Row],[Holiday]]="Y",EnergyDemand__2_18[[#This Row],[Demand]],NA())</f>
        <v>#N/A</v>
      </c>
      <c r="S2062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63" spans="1:19" x14ac:dyDescent="0.3">
      <c r="A2063" s="3">
        <v>44066</v>
      </c>
      <c r="B2063" s="3" t="str">
        <f t="shared" si="32"/>
        <v>Q3-2020</v>
      </c>
      <c r="C2063" t="s">
        <v>16</v>
      </c>
      <c r="D2063">
        <v>34</v>
      </c>
      <c r="E2063" t="s">
        <v>6</v>
      </c>
      <c r="F2063">
        <v>2020</v>
      </c>
      <c r="G2063">
        <v>6.8</v>
      </c>
      <c r="H2063">
        <v>11.5</v>
      </c>
      <c r="I2063">
        <v>8.6</v>
      </c>
      <c r="J2063">
        <v>25.6</v>
      </c>
      <c r="K2063" t="s">
        <v>21</v>
      </c>
      <c r="L2063" t="s">
        <v>21</v>
      </c>
      <c r="M2063" s="2">
        <v>117125.065</v>
      </c>
      <c r="N2063" s="4">
        <v>53.937950839999999</v>
      </c>
      <c r="O2063" s="5">
        <f>EnergyDemand__2_18[[#This Row],[Demand]]*EnergyDemand__2_18[[#This Row],[RRP AUD$]]</f>
        <v>6317485.9981018044</v>
      </c>
      <c r="P2063" s="57" t="e">
        <f>IF(EnergyDemand__2_18[[#This Row],[School Day]]="Y",EnergyDemand__2_18[[#This Row],[Demand]],NA())</f>
        <v>#N/A</v>
      </c>
      <c r="Q2063" s="57">
        <f>IF(EnergyDemand__2_18[[#This Row],[School Day]]="N",EnergyDemand__2_18[[#This Row],[Demand]],NA())</f>
        <v>117125.065</v>
      </c>
      <c r="R2063" s="57" t="e">
        <f>IF(EnergyDemand__2_18[[#This Row],[Holiday]]="Y",EnergyDemand__2_18[[#This Row],[Demand]],NA())</f>
        <v>#N/A</v>
      </c>
      <c r="S206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64" spans="1:19" x14ac:dyDescent="0.3">
      <c r="A2064" s="3">
        <v>44067</v>
      </c>
      <c r="B2064" s="3" t="str">
        <f t="shared" si="32"/>
        <v>Q3-2020</v>
      </c>
      <c r="C2064" t="s">
        <v>16</v>
      </c>
      <c r="D2064">
        <v>35</v>
      </c>
      <c r="E2064" t="s">
        <v>7</v>
      </c>
      <c r="F2064">
        <v>2020</v>
      </c>
      <c r="G2064">
        <v>6.3</v>
      </c>
      <c r="H2064">
        <v>12.4</v>
      </c>
      <c r="I2064">
        <v>12.8</v>
      </c>
      <c r="J2064">
        <v>2.8</v>
      </c>
      <c r="K2064" t="s">
        <v>21</v>
      </c>
      <c r="L2064" t="s">
        <v>21</v>
      </c>
      <c r="M2064" s="2">
        <v>134984.79</v>
      </c>
      <c r="N2064" s="4">
        <v>134.48842210000001</v>
      </c>
      <c r="O2064" s="5">
        <f>EnergyDemand__2_18[[#This Row],[Demand]]*EnergyDemand__2_18[[#This Row],[RRP AUD$]]</f>
        <v>18153891.414599862</v>
      </c>
      <c r="P2064" s="57" t="e">
        <f>IF(EnergyDemand__2_18[[#This Row],[School Day]]="Y",EnergyDemand__2_18[[#This Row],[Demand]],NA())</f>
        <v>#N/A</v>
      </c>
      <c r="Q2064" s="57">
        <f>IF(EnergyDemand__2_18[[#This Row],[School Day]]="N",EnergyDemand__2_18[[#This Row],[Demand]],NA())</f>
        <v>134984.79</v>
      </c>
      <c r="R2064" s="57" t="e">
        <f>IF(EnergyDemand__2_18[[#This Row],[Holiday]]="Y",EnergyDemand__2_18[[#This Row],[Demand]],NA())</f>
        <v>#N/A</v>
      </c>
      <c r="S2064" s="57">
        <f>IF(AND( EnergyDemand__2_18[[#This Row],[Holiday]]="N", EnergyDemand__2_18[[#This Row],[Day ]] &lt;&gt; "Saturday", EnergyDemand__2_18[[#This Row],[Day ]] &lt;&gt; "Sunday"),EnergyDemand__2_18[[#This Row],[Demand]],NA())</f>
        <v>134984.79</v>
      </c>
    </row>
    <row r="2065" spans="1:19" x14ac:dyDescent="0.3">
      <c r="A2065" s="3">
        <v>44068</v>
      </c>
      <c r="B2065" s="3" t="str">
        <f t="shared" si="32"/>
        <v>Q3-2020</v>
      </c>
      <c r="C2065" t="s">
        <v>16</v>
      </c>
      <c r="D2065">
        <v>35</v>
      </c>
      <c r="E2065" t="s">
        <v>8</v>
      </c>
      <c r="F2065">
        <v>2020</v>
      </c>
      <c r="G2065">
        <v>3.6</v>
      </c>
      <c r="H2065">
        <v>13</v>
      </c>
      <c r="I2065">
        <v>11.2</v>
      </c>
      <c r="J2065">
        <v>0</v>
      </c>
      <c r="K2065" t="s">
        <v>21</v>
      </c>
      <c r="L2065" t="s">
        <v>21</v>
      </c>
      <c r="M2065" s="2">
        <v>138437.85500000001</v>
      </c>
      <c r="N2065" s="4">
        <v>82.744212959999999</v>
      </c>
      <c r="O2065" s="5">
        <f>EnergyDemand__2_18[[#This Row],[Demand]]*EnergyDemand__2_18[[#This Row],[RRP AUD$]]</f>
        <v>11454931.355845602</v>
      </c>
      <c r="P2065" s="57" t="e">
        <f>IF(EnergyDemand__2_18[[#This Row],[School Day]]="Y",EnergyDemand__2_18[[#This Row],[Demand]],NA())</f>
        <v>#N/A</v>
      </c>
      <c r="Q2065" s="57">
        <f>IF(EnergyDemand__2_18[[#This Row],[School Day]]="N",EnergyDemand__2_18[[#This Row],[Demand]],NA())</f>
        <v>138437.85500000001</v>
      </c>
      <c r="R2065" s="57" t="e">
        <f>IF(EnergyDemand__2_18[[#This Row],[Holiday]]="Y",EnergyDemand__2_18[[#This Row],[Demand]],NA())</f>
        <v>#N/A</v>
      </c>
      <c r="S2065" s="57">
        <f>IF(AND( EnergyDemand__2_18[[#This Row],[Holiday]]="N", EnergyDemand__2_18[[#This Row],[Day ]] &lt;&gt; "Saturday", EnergyDemand__2_18[[#This Row],[Day ]] &lt;&gt; "Sunday"),EnergyDemand__2_18[[#This Row],[Demand]],NA())</f>
        <v>138437.85500000001</v>
      </c>
    </row>
    <row r="2066" spans="1:19" x14ac:dyDescent="0.3">
      <c r="A2066" s="3">
        <v>44069</v>
      </c>
      <c r="B2066" s="3" t="str">
        <f t="shared" si="32"/>
        <v>Q3-2020</v>
      </c>
      <c r="C2066" t="s">
        <v>16</v>
      </c>
      <c r="D2066">
        <v>35</v>
      </c>
      <c r="E2066" t="s">
        <v>9</v>
      </c>
      <c r="F2066">
        <v>2020</v>
      </c>
      <c r="G2066">
        <v>6.1</v>
      </c>
      <c r="H2066">
        <v>14.5</v>
      </c>
      <c r="I2066">
        <v>12.8</v>
      </c>
      <c r="J2066">
        <v>0</v>
      </c>
      <c r="K2066" t="s">
        <v>21</v>
      </c>
      <c r="L2066" t="s">
        <v>21</v>
      </c>
      <c r="M2066" s="2">
        <v>129322.31</v>
      </c>
      <c r="N2066" s="4">
        <v>90.666887799999998</v>
      </c>
      <c r="O2066" s="5">
        <f>EnergyDemand__2_18[[#This Row],[Demand]]*EnergyDemand__2_18[[#This Row],[RRP AUD$]]</f>
        <v>11725251.370806817</v>
      </c>
      <c r="P2066" s="57" t="e">
        <f>IF(EnergyDemand__2_18[[#This Row],[School Day]]="Y",EnergyDemand__2_18[[#This Row],[Demand]],NA())</f>
        <v>#N/A</v>
      </c>
      <c r="Q2066" s="57">
        <f>IF(EnergyDemand__2_18[[#This Row],[School Day]]="N",EnergyDemand__2_18[[#This Row],[Demand]],NA())</f>
        <v>129322.31</v>
      </c>
      <c r="R2066" s="57" t="e">
        <f>IF(EnergyDemand__2_18[[#This Row],[Holiday]]="Y",EnergyDemand__2_18[[#This Row],[Demand]],NA())</f>
        <v>#N/A</v>
      </c>
      <c r="S2066" s="57">
        <f>IF(AND( EnergyDemand__2_18[[#This Row],[Holiday]]="N", EnergyDemand__2_18[[#This Row],[Day ]] &lt;&gt; "Saturday", EnergyDemand__2_18[[#This Row],[Day ]] &lt;&gt; "Sunday"),EnergyDemand__2_18[[#This Row],[Demand]],NA())</f>
        <v>129322.31</v>
      </c>
    </row>
    <row r="2067" spans="1:19" x14ac:dyDescent="0.3">
      <c r="A2067" s="3">
        <v>44070</v>
      </c>
      <c r="B2067" s="3" t="str">
        <f t="shared" si="32"/>
        <v>Q3-2020</v>
      </c>
      <c r="C2067" t="s">
        <v>16</v>
      </c>
      <c r="D2067">
        <v>35</v>
      </c>
      <c r="E2067" t="s">
        <v>3</v>
      </c>
      <c r="F2067">
        <v>2020</v>
      </c>
      <c r="G2067">
        <v>8.8000000000000007</v>
      </c>
      <c r="H2067">
        <v>20.7</v>
      </c>
      <c r="I2067">
        <v>13.1</v>
      </c>
      <c r="J2067">
        <v>0</v>
      </c>
      <c r="K2067" t="s">
        <v>21</v>
      </c>
      <c r="L2067" t="s">
        <v>21</v>
      </c>
      <c r="M2067" s="2">
        <v>119044.425</v>
      </c>
      <c r="N2067" s="4">
        <v>45.564373940000003</v>
      </c>
      <c r="O2067" s="5">
        <f>EnergyDemand__2_18[[#This Row],[Demand]]*EnergyDemand__2_18[[#This Row],[RRP AUD$]]</f>
        <v>5424184.6961722849</v>
      </c>
      <c r="P2067" s="57" t="e">
        <f>IF(EnergyDemand__2_18[[#This Row],[School Day]]="Y",EnergyDemand__2_18[[#This Row],[Demand]],NA())</f>
        <v>#N/A</v>
      </c>
      <c r="Q2067" s="57">
        <f>IF(EnergyDemand__2_18[[#This Row],[School Day]]="N",EnergyDemand__2_18[[#This Row],[Demand]],NA())</f>
        <v>119044.425</v>
      </c>
      <c r="R2067" s="57" t="e">
        <f>IF(EnergyDemand__2_18[[#This Row],[Holiday]]="Y",EnergyDemand__2_18[[#This Row],[Demand]],NA())</f>
        <v>#N/A</v>
      </c>
      <c r="S2067" s="57">
        <f>IF(AND( EnergyDemand__2_18[[#This Row],[Holiday]]="N", EnergyDemand__2_18[[#This Row],[Day ]] &lt;&gt; "Saturday", EnergyDemand__2_18[[#This Row],[Day ]] &lt;&gt; "Sunday"),EnergyDemand__2_18[[#This Row],[Demand]],NA())</f>
        <v>119044.425</v>
      </c>
    </row>
    <row r="2068" spans="1:19" x14ac:dyDescent="0.3">
      <c r="A2068" s="3">
        <v>44071</v>
      </c>
      <c r="B2068" s="3" t="str">
        <f t="shared" si="32"/>
        <v>Q3-2020</v>
      </c>
      <c r="C2068" t="s">
        <v>16</v>
      </c>
      <c r="D2068">
        <v>35</v>
      </c>
      <c r="E2068" t="s">
        <v>4</v>
      </c>
      <c r="F2068">
        <v>2020</v>
      </c>
      <c r="G2068">
        <v>8.5</v>
      </c>
      <c r="H2068">
        <v>17.600000000000001</v>
      </c>
      <c r="I2068">
        <v>15.1</v>
      </c>
      <c r="J2068">
        <v>1.4</v>
      </c>
      <c r="K2068" t="s">
        <v>21</v>
      </c>
      <c r="L2068" t="s">
        <v>21</v>
      </c>
      <c r="M2068" s="2">
        <v>118809.08</v>
      </c>
      <c r="N2068" s="4">
        <v>61.608847650000001</v>
      </c>
      <c r="O2068" s="5">
        <f>EnergyDemand__2_18[[#This Row],[Demand]]*EnergyDemand__2_18[[#This Row],[RRP AUD$]]</f>
        <v>7319690.509156662</v>
      </c>
      <c r="P2068" s="57" t="e">
        <f>IF(EnergyDemand__2_18[[#This Row],[School Day]]="Y",EnergyDemand__2_18[[#This Row],[Demand]],NA())</f>
        <v>#N/A</v>
      </c>
      <c r="Q2068" s="57">
        <f>IF(EnergyDemand__2_18[[#This Row],[School Day]]="N",EnergyDemand__2_18[[#This Row],[Demand]],NA())</f>
        <v>118809.08</v>
      </c>
      <c r="R2068" s="57" t="e">
        <f>IF(EnergyDemand__2_18[[#This Row],[Holiday]]="Y",EnergyDemand__2_18[[#This Row],[Demand]],NA())</f>
        <v>#N/A</v>
      </c>
      <c r="S2068" s="57">
        <f>IF(AND( EnergyDemand__2_18[[#This Row],[Holiday]]="N", EnergyDemand__2_18[[#This Row],[Day ]] &lt;&gt; "Saturday", EnergyDemand__2_18[[#This Row],[Day ]] &lt;&gt; "Sunday"),EnergyDemand__2_18[[#This Row],[Demand]],NA())</f>
        <v>118809.08</v>
      </c>
    </row>
    <row r="2069" spans="1:19" x14ac:dyDescent="0.3">
      <c r="A2069" s="3">
        <v>44072</v>
      </c>
      <c r="B2069" s="3" t="str">
        <f t="shared" si="32"/>
        <v>Q3-2020</v>
      </c>
      <c r="C2069" t="s">
        <v>16</v>
      </c>
      <c r="D2069">
        <v>35</v>
      </c>
      <c r="E2069" t="s">
        <v>5</v>
      </c>
      <c r="F2069">
        <v>2020</v>
      </c>
      <c r="G2069">
        <v>9.1999999999999993</v>
      </c>
      <c r="H2069">
        <v>19.3</v>
      </c>
      <c r="I2069">
        <v>15.6</v>
      </c>
      <c r="J2069">
        <v>0</v>
      </c>
      <c r="K2069" t="s">
        <v>21</v>
      </c>
      <c r="L2069" t="s">
        <v>21</v>
      </c>
      <c r="M2069" s="2">
        <v>100166.88499999999</v>
      </c>
      <c r="N2069" s="4">
        <v>15.292241880000001</v>
      </c>
      <c r="O2069" s="5">
        <f>EnergyDemand__2_18[[#This Row],[Demand]]*EnergyDemand__2_18[[#This Row],[RRP AUD$]]</f>
        <v>1531776.2337861438</v>
      </c>
      <c r="P2069" s="57" t="e">
        <f>IF(EnergyDemand__2_18[[#This Row],[School Day]]="Y",EnergyDemand__2_18[[#This Row],[Demand]],NA())</f>
        <v>#N/A</v>
      </c>
      <c r="Q2069" s="57">
        <f>IF(EnergyDemand__2_18[[#This Row],[School Day]]="N",EnergyDemand__2_18[[#This Row],[Demand]],NA())</f>
        <v>100166.88499999999</v>
      </c>
      <c r="R2069" s="57" t="e">
        <f>IF(EnergyDemand__2_18[[#This Row],[Holiday]]="Y",EnergyDemand__2_18[[#This Row],[Demand]],NA())</f>
        <v>#N/A</v>
      </c>
      <c r="S2069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70" spans="1:19" x14ac:dyDescent="0.3">
      <c r="A2070" s="3">
        <v>44073</v>
      </c>
      <c r="B2070" s="3" t="str">
        <f t="shared" si="32"/>
        <v>Q3-2020</v>
      </c>
      <c r="C2070" t="s">
        <v>16</v>
      </c>
      <c r="D2070">
        <v>35</v>
      </c>
      <c r="E2070" t="s">
        <v>6</v>
      </c>
      <c r="F2070">
        <v>2020</v>
      </c>
      <c r="G2070">
        <v>12</v>
      </c>
      <c r="H2070">
        <v>19.8</v>
      </c>
      <c r="I2070">
        <v>9</v>
      </c>
      <c r="J2070">
        <v>0</v>
      </c>
      <c r="K2070" t="s">
        <v>21</v>
      </c>
      <c r="L2070" t="s">
        <v>21</v>
      </c>
      <c r="M2070" s="2">
        <v>98917.175000000003</v>
      </c>
      <c r="N2070" s="4">
        <v>9.4210185309999996</v>
      </c>
      <c r="O2070" s="5">
        <f>EnergyDemand__2_18[[#This Row],[Demand]]*EnergyDemand__2_18[[#This Row],[RRP AUD$]]</f>
        <v>931900.53870916995</v>
      </c>
      <c r="P2070" s="57" t="e">
        <f>IF(EnergyDemand__2_18[[#This Row],[School Day]]="Y",EnergyDemand__2_18[[#This Row],[Demand]],NA())</f>
        <v>#N/A</v>
      </c>
      <c r="Q2070" s="57">
        <f>IF(EnergyDemand__2_18[[#This Row],[School Day]]="N",EnergyDemand__2_18[[#This Row],[Demand]],NA())</f>
        <v>98917.175000000003</v>
      </c>
      <c r="R2070" s="57" t="e">
        <f>IF(EnergyDemand__2_18[[#This Row],[Holiday]]="Y",EnergyDemand__2_18[[#This Row],[Demand]],NA())</f>
        <v>#N/A</v>
      </c>
      <c r="S207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71" spans="1:19" x14ac:dyDescent="0.3">
      <c r="A2071" s="3">
        <v>44074</v>
      </c>
      <c r="B2071" s="3" t="str">
        <f t="shared" si="32"/>
        <v>Q3-2020</v>
      </c>
      <c r="C2071" t="s">
        <v>16</v>
      </c>
      <c r="D2071">
        <v>36</v>
      </c>
      <c r="E2071" t="s">
        <v>7</v>
      </c>
      <c r="F2071">
        <v>2020</v>
      </c>
      <c r="G2071">
        <v>6.9</v>
      </c>
      <c r="H2071">
        <v>12.5</v>
      </c>
      <c r="I2071">
        <v>13.5</v>
      </c>
      <c r="J2071">
        <v>1</v>
      </c>
      <c r="K2071" t="s">
        <v>21</v>
      </c>
      <c r="L2071" t="s">
        <v>21</v>
      </c>
      <c r="M2071" s="2">
        <v>121605.395</v>
      </c>
      <c r="N2071" s="4">
        <v>58.552628499999997</v>
      </c>
      <c r="O2071" s="5">
        <f>EnergyDemand__2_18[[#This Row],[Demand]]*EnergyDemand__2_18[[#This Row],[RRP AUD$]]</f>
        <v>7120315.5170307579</v>
      </c>
      <c r="P2071" s="57" t="e">
        <f>IF(EnergyDemand__2_18[[#This Row],[School Day]]="Y",EnergyDemand__2_18[[#This Row],[Demand]],NA())</f>
        <v>#N/A</v>
      </c>
      <c r="Q2071" s="57">
        <f>IF(EnergyDemand__2_18[[#This Row],[School Day]]="N",EnergyDemand__2_18[[#This Row],[Demand]],NA())</f>
        <v>121605.395</v>
      </c>
      <c r="R2071" s="57" t="e">
        <f>IF(EnergyDemand__2_18[[#This Row],[Holiday]]="Y",EnergyDemand__2_18[[#This Row],[Demand]],NA())</f>
        <v>#N/A</v>
      </c>
      <c r="S2071" s="57">
        <f>IF(AND( EnergyDemand__2_18[[#This Row],[Holiday]]="N", EnergyDemand__2_18[[#This Row],[Day ]] &lt;&gt; "Saturday", EnergyDemand__2_18[[#This Row],[Day ]] &lt;&gt; "Sunday"),EnergyDemand__2_18[[#This Row],[Demand]],NA())</f>
        <v>121605.395</v>
      </c>
    </row>
    <row r="2072" spans="1:19" x14ac:dyDescent="0.3">
      <c r="A2072" s="3">
        <v>44075</v>
      </c>
      <c r="B2072" s="3" t="str">
        <f t="shared" si="32"/>
        <v>Q3-2020</v>
      </c>
      <c r="C2072" t="s">
        <v>17</v>
      </c>
      <c r="D2072">
        <v>36</v>
      </c>
      <c r="E2072" t="s">
        <v>8</v>
      </c>
      <c r="F2072">
        <v>2020</v>
      </c>
      <c r="G2072">
        <v>6.6</v>
      </c>
      <c r="H2072">
        <v>15.7</v>
      </c>
      <c r="I2072">
        <v>15.9</v>
      </c>
      <c r="J2072">
        <v>0</v>
      </c>
      <c r="K2072" t="s">
        <v>21</v>
      </c>
      <c r="L2072" t="s">
        <v>21</v>
      </c>
      <c r="M2072" s="2">
        <v>119645.18</v>
      </c>
      <c r="N2072" s="4">
        <v>52.281624639999997</v>
      </c>
      <c r="O2072" s="5">
        <f>EnergyDemand__2_18[[#This Row],[Demand]]*EnergyDemand__2_18[[#This Row],[RRP AUD$]]</f>
        <v>6255244.3907452347</v>
      </c>
      <c r="P2072" s="57" t="e">
        <f>IF(EnergyDemand__2_18[[#This Row],[School Day]]="Y",EnergyDemand__2_18[[#This Row],[Demand]],NA())</f>
        <v>#N/A</v>
      </c>
      <c r="Q2072" s="57">
        <f>IF(EnergyDemand__2_18[[#This Row],[School Day]]="N",EnergyDemand__2_18[[#This Row],[Demand]],NA())</f>
        <v>119645.18</v>
      </c>
      <c r="R2072" s="57" t="e">
        <f>IF(EnergyDemand__2_18[[#This Row],[Holiday]]="Y",EnergyDemand__2_18[[#This Row],[Demand]],NA())</f>
        <v>#N/A</v>
      </c>
      <c r="S2072" s="57">
        <f>IF(AND( EnergyDemand__2_18[[#This Row],[Holiday]]="N", EnergyDemand__2_18[[#This Row],[Day ]] &lt;&gt; "Saturday", EnergyDemand__2_18[[#This Row],[Day ]] &lt;&gt; "Sunday"),EnergyDemand__2_18[[#This Row],[Demand]],NA())</f>
        <v>119645.18</v>
      </c>
    </row>
    <row r="2073" spans="1:19" x14ac:dyDescent="0.3">
      <c r="A2073" s="3">
        <v>44076</v>
      </c>
      <c r="B2073" s="3" t="str">
        <f t="shared" si="32"/>
        <v>Q3-2020</v>
      </c>
      <c r="C2073" t="s">
        <v>17</v>
      </c>
      <c r="D2073">
        <v>36</v>
      </c>
      <c r="E2073" t="s">
        <v>9</v>
      </c>
      <c r="F2073">
        <v>2020</v>
      </c>
      <c r="G2073">
        <v>8.6</v>
      </c>
      <c r="H2073">
        <v>22</v>
      </c>
      <c r="I2073">
        <v>12.1</v>
      </c>
      <c r="J2073">
        <v>0</v>
      </c>
      <c r="K2073" t="s">
        <v>21</v>
      </c>
      <c r="L2073" t="s">
        <v>21</v>
      </c>
      <c r="M2073" s="2">
        <v>113547.67</v>
      </c>
      <c r="N2073" s="4">
        <v>31.7696948</v>
      </c>
      <c r="O2073" s="5">
        <f>EnergyDemand__2_18[[#This Row],[Demand]]*EnergyDemand__2_18[[#This Row],[RRP AUD$]]</f>
        <v>3607374.8211511159</v>
      </c>
      <c r="P2073" s="57" t="e">
        <f>IF(EnergyDemand__2_18[[#This Row],[School Day]]="Y",EnergyDemand__2_18[[#This Row],[Demand]],NA())</f>
        <v>#N/A</v>
      </c>
      <c r="Q2073" s="57">
        <f>IF(EnergyDemand__2_18[[#This Row],[School Day]]="N",EnergyDemand__2_18[[#This Row],[Demand]],NA())</f>
        <v>113547.67</v>
      </c>
      <c r="R2073" s="57" t="e">
        <f>IF(EnergyDemand__2_18[[#This Row],[Holiday]]="Y",EnergyDemand__2_18[[#This Row],[Demand]],NA())</f>
        <v>#N/A</v>
      </c>
      <c r="S2073" s="57">
        <f>IF(AND( EnergyDemand__2_18[[#This Row],[Holiday]]="N", EnergyDemand__2_18[[#This Row],[Day ]] &lt;&gt; "Saturday", EnergyDemand__2_18[[#This Row],[Day ]] &lt;&gt; "Sunday"),EnergyDemand__2_18[[#This Row],[Demand]],NA())</f>
        <v>113547.67</v>
      </c>
    </row>
    <row r="2074" spans="1:19" x14ac:dyDescent="0.3">
      <c r="A2074" s="3">
        <v>44077</v>
      </c>
      <c r="B2074" s="3" t="str">
        <f t="shared" si="32"/>
        <v>Q3-2020</v>
      </c>
      <c r="C2074" t="s">
        <v>17</v>
      </c>
      <c r="D2074">
        <v>36</v>
      </c>
      <c r="E2074" t="s">
        <v>3</v>
      </c>
      <c r="F2074">
        <v>2020</v>
      </c>
      <c r="G2074">
        <v>12.9</v>
      </c>
      <c r="H2074">
        <v>19.899999999999999</v>
      </c>
      <c r="I2074">
        <v>13.5</v>
      </c>
      <c r="J2074">
        <v>0</v>
      </c>
      <c r="K2074" t="s">
        <v>21</v>
      </c>
      <c r="L2074" t="s">
        <v>21</v>
      </c>
      <c r="M2074" s="2">
        <v>109327.46</v>
      </c>
      <c r="N2074" s="4">
        <v>25.567114289999999</v>
      </c>
      <c r="O2074" s="5">
        <f>EnergyDemand__2_18[[#This Row],[Demand]]*EnergyDemand__2_18[[#This Row],[RRP AUD$]]</f>
        <v>2795187.6648554034</v>
      </c>
      <c r="P2074" s="57" t="e">
        <f>IF(EnergyDemand__2_18[[#This Row],[School Day]]="Y",EnergyDemand__2_18[[#This Row],[Demand]],NA())</f>
        <v>#N/A</v>
      </c>
      <c r="Q2074" s="57">
        <f>IF(EnergyDemand__2_18[[#This Row],[School Day]]="N",EnergyDemand__2_18[[#This Row],[Demand]],NA())</f>
        <v>109327.46</v>
      </c>
      <c r="R2074" s="57" t="e">
        <f>IF(EnergyDemand__2_18[[#This Row],[Holiday]]="Y",EnergyDemand__2_18[[#This Row],[Demand]],NA())</f>
        <v>#N/A</v>
      </c>
      <c r="S2074" s="57">
        <f>IF(AND( EnergyDemand__2_18[[#This Row],[Holiday]]="N", EnergyDemand__2_18[[#This Row],[Day ]] &lt;&gt; "Saturday", EnergyDemand__2_18[[#This Row],[Day ]] &lt;&gt; "Sunday"),EnergyDemand__2_18[[#This Row],[Demand]],NA())</f>
        <v>109327.46</v>
      </c>
    </row>
    <row r="2075" spans="1:19" x14ac:dyDescent="0.3">
      <c r="A2075" s="3">
        <v>44078</v>
      </c>
      <c r="B2075" s="3" t="str">
        <f t="shared" si="32"/>
        <v>Q3-2020</v>
      </c>
      <c r="C2075" t="s">
        <v>17</v>
      </c>
      <c r="D2075">
        <v>36</v>
      </c>
      <c r="E2075" t="s">
        <v>4</v>
      </c>
      <c r="F2075">
        <v>2020</v>
      </c>
      <c r="G2075">
        <v>9</v>
      </c>
      <c r="H2075">
        <v>17.3</v>
      </c>
      <c r="I2075">
        <v>12.7</v>
      </c>
      <c r="J2075">
        <v>0</v>
      </c>
      <c r="K2075" t="s">
        <v>21</v>
      </c>
      <c r="L2075" t="s">
        <v>21</v>
      </c>
      <c r="M2075" s="2">
        <v>114865.645</v>
      </c>
      <c r="N2075" s="4">
        <v>37.042569159999999</v>
      </c>
      <c r="O2075" s="5">
        <f>EnergyDemand__2_18[[#This Row],[Demand]]*EnergyDemand__2_18[[#This Row],[RRP AUD$]]</f>
        <v>4254918.5990205081</v>
      </c>
      <c r="P2075" s="57" t="e">
        <f>IF(EnergyDemand__2_18[[#This Row],[School Day]]="Y",EnergyDemand__2_18[[#This Row],[Demand]],NA())</f>
        <v>#N/A</v>
      </c>
      <c r="Q2075" s="57">
        <f>IF(EnergyDemand__2_18[[#This Row],[School Day]]="N",EnergyDemand__2_18[[#This Row],[Demand]],NA())</f>
        <v>114865.645</v>
      </c>
      <c r="R2075" s="57" t="e">
        <f>IF(EnergyDemand__2_18[[#This Row],[Holiday]]="Y",EnergyDemand__2_18[[#This Row],[Demand]],NA())</f>
        <v>#N/A</v>
      </c>
      <c r="S2075" s="57">
        <f>IF(AND( EnergyDemand__2_18[[#This Row],[Holiday]]="N", EnergyDemand__2_18[[#This Row],[Day ]] &lt;&gt; "Saturday", EnergyDemand__2_18[[#This Row],[Day ]] &lt;&gt; "Sunday"),EnergyDemand__2_18[[#This Row],[Demand]],NA())</f>
        <v>114865.645</v>
      </c>
    </row>
    <row r="2076" spans="1:19" x14ac:dyDescent="0.3">
      <c r="A2076" s="3">
        <v>44079</v>
      </c>
      <c r="B2076" s="3" t="str">
        <f t="shared" si="32"/>
        <v>Q3-2020</v>
      </c>
      <c r="C2076" t="s">
        <v>17</v>
      </c>
      <c r="D2076">
        <v>36</v>
      </c>
      <c r="E2076" t="s">
        <v>5</v>
      </c>
      <c r="F2076">
        <v>2020</v>
      </c>
      <c r="G2076">
        <v>9.6999999999999993</v>
      </c>
      <c r="H2076">
        <v>16.600000000000001</v>
      </c>
      <c r="I2076">
        <v>15</v>
      </c>
      <c r="J2076">
        <v>0.2</v>
      </c>
      <c r="K2076" t="s">
        <v>21</v>
      </c>
      <c r="L2076" t="s">
        <v>21</v>
      </c>
      <c r="M2076" s="2">
        <v>105534.01</v>
      </c>
      <c r="N2076" s="4">
        <v>49.738453800000002</v>
      </c>
      <c r="O2076" s="5">
        <f>EnergyDemand__2_18[[#This Row],[Demand]]*EnergyDemand__2_18[[#This Row],[RRP AUD$]]</f>
        <v>5249098.4807137381</v>
      </c>
      <c r="P2076" s="57" t="e">
        <f>IF(EnergyDemand__2_18[[#This Row],[School Day]]="Y",EnergyDemand__2_18[[#This Row],[Demand]],NA())</f>
        <v>#N/A</v>
      </c>
      <c r="Q2076" s="57">
        <f>IF(EnergyDemand__2_18[[#This Row],[School Day]]="N",EnergyDemand__2_18[[#This Row],[Demand]],NA())</f>
        <v>105534.01</v>
      </c>
      <c r="R2076" s="57" t="e">
        <f>IF(EnergyDemand__2_18[[#This Row],[Holiday]]="Y",EnergyDemand__2_18[[#This Row],[Demand]],NA())</f>
        <v>#N/A</v>
      </c>
      <c r="S2076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77" spans="1:19" x14ac:dyDescent="0.3">
      <c r="A2077" s="3">
        <v>44080</v>
      </c>
      <c r="B2077" s="3" t="str">
        <f t="shared" si="32"/>
        <v>Q3-2020</v>
      </c>
      <c r="C2077" t="s">
        <v>17</v>
      </c>
      <c r="D2077">
        <v>36</v>
      </c>
      <c r="E2077" t="s">
        <v>6</v>
      </c>
      <c r="F2077">
        <v>2020</v>
      </c>
      <c r="G2077">
        <v>6.9</v>
      </c>
      <c r="H2077">
        <v>19.2</v>
      </c>
      <c r="I2077">
        <v>16.899999999999999</v>
      </c>
      <c r="J2077">
        <v>0.2</v>
      </c>
      <c r="K2077" t="s">
        <v>21</v>
      </c>
      <c r="L2077" t="s">
        <v>21</v>
      </c>
      <c r="M2077" s="2">
        <v>95865.14</v>
      </c>
      <c r="N2077" s="4">
        <v>26.51715961</v>
      </c>
      <c r="O2077" s="5">
        <f>EnergyDemand__2_18[[#This Row],[Demand]]*EnergyDemand__2_18[[#This Row],[RRP AUD$]]</f>
        <v>2542071.2184149954</v>
      </c>
      <c r="P2077" s="57" t="e">
        <f>IF(EnergyDemand__2_18[[#This Row],[School Day]]="Y",EnergyDemand__2_18[[#This Row],[Demand]],NA())</f>
        <v>#N/A</v>
      </c>
      <c r="Q2077" s="57">
        <f>IF(EnergyDemand__2_18[[#This Row],[School Day]]="N",EnergyDemand__2_18[[#This Row],[Demand]],NA())</f>
        <v>95865.14</v>
      </c>
      <c r="R2077" s="57" t="e">
        <f>IF(EnergyDemand__2_18[[#This Row],[Holiday]]="Y",EnergyDemand__2_18[[#This Row],[Demand]],NA())</f>
        <v>#N/A</v>
      </c>
      <c r="S207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78" spans="1:19" x14ac:dyDescent="0.3">
      <c r="A2078" s="3">
        <v>44081</v>
      </c>
      <c r="B2078" s="3" t="str">
        <f t="shared" si="32"/>
        <v>Q3-2020</v>
      </c>
      <c r="C2078" t="s">
        <v>17</v>
      </c>
      <c r="D2078">
        <v>37</v>
      </c>
      <c r="E2078" t="s">
        <v>7</v>
      </c>
      <c r="F2078">
        <v>2020</v>
      </c>
      <c r="G2078">
        <v>8.8000000000000007</v>
      </c>
      <c r="H2078">
        <v>22.9</v>
      </c>
      <c r="I2078">
        <v>17.100000000000001</v>
      </c>
      <c r="J2078">
        <v>0</v>
      </c>
      <c r="K2078" t="s">
        <v>21</v>
      </c>
      <c r="L2078" t="s">
        <v>21</v>
      </c>
      <c r="M2078" s="2">
        <v>99778.2</v>
      </c>
      <c r="N2078" s="4">
        <v>18.907524120000001</v>
      </c>
      <c r="O2078" s="5">
        <f>EnergyDemand__2_18[[#This Row],[Demand]]*EnergyDemand__2_18[[#This Row],[RRP AUD$]]</f>
        <v>1886558.7231501841</v>
      </c>
      <c r="P2078" s="57" t="e">
        <f>IF(EnergyDemand__2_18[[#This Row],[School Day]]="Y",EnergyDemand__2_18[[#This Row],[Demand]],NA())</f>
        <v>#N/A</v>
      </c>
      <c r="Q2078" s="57">
        <f>IF(EnergyDemand__2_18[[#This Row],[School Day]]="N",EnergyDemand__2_18[[#This Row],[Demand]],NA())</f>
        <v>99778.2</v>
      </c>
      <c r="R2078" s="57" t="e">
        <f>IF(EnergyDemand__2_18[[#This Row],[Holiday]]="Y",EnergyDemand__2_18[[#This Row],[Demand]],NA())</f>
        <v>#N/A</v>
      </c>
      <c r="S2078" s="57">
        <f>IF(AND( EnergyDemand__2_18[[#This Row],[Holiday]]="N", EnergyDemand__2_18[[#This Row],[Day ]] &lt;&gt; "Saturday", EnergyDemand__2_18[[#This Row],[Day ]] &lt;&gt; "Sunday"),EnergyDemand__2_18[[#This Row],[Demand]],NA())</f>
        <v>99778.2</v>
      </c>
    </row>
    <row r="2079" spans="1:19" x14ac:dyDescent="0.3">
      <c r="A2079" s="3">
        <v>44082</v>
      </c>
      <c r="B2079" s="3" t="str">
        <f t="shared" si="32"/>
        <v>Q3-2020</v>
      </c>
      <c r="C2079" t="s">
        <v>17</v>
      </c>
      <c r="D2079">
        <v>37</v>
      </c>
      <c r="E2079" t="s">
        <v>8</v>
      </c>
      <c r="F2079">
        <v>2020</v>
      </c>
      <c r="G2079">
        <v>16.600000000000001</v>
      </c>
      <c r="H2079">
        <v>19.899999999999999</v>
      </c>
      <c r="I2079">
        <v>4.8</v>
      </c>
      <c r="J2079">
        <v>0</v>
      </c>
      <c r="K2079" t="s">
        <v>21</v>
      </c>
      <c r="L2079" t="s">
        <v>21</v>
      </c>
      <c r="M2079" s="2">
        <v>112421.09</v>
      </c>
      <c r="N2079" s="4">
        <v>35.901955559999998</v>
      </c>
      <c r="O2079" s="5">
        <f>EnergyDemand__2_18[[#This Row],[Demand]]*EnergyDemand__2_18[[#This Row],[RRP AUD$]]</f>
        <v>4036136.9771867599</v>
      </c>
      <c r="P2079" s="57" t="e">
        <f>IF(EnergyDemand__2_18[[#This Row],[School Day]]="Y",EnergyDemand__2_18[[#This Row],[Demand]],NA())</f>
        <v>#N/A</v>
      </c>
      <c r="Q2079" s="57">
        <f>IF(EnergyDemand__2_18[[#This Row],[School Day]]="N",EnergyDemand__2_18[[#This Row],[Demand]],NA())</f>
        <v>112421.09</v>
      </c>
      <c r="R2079" s="57" t="e">
        <f>IF(EnergyDemand__2_18[[#This Row],[Holiday]]="Y",EnergyDemand__2_18[[#This Row],[Demand]],NA())</f>
        <v>#N/A</v>
      </c>
      <c r="S2079" s="57">
        <f>IF(AND( EnergyDemand__2_18[[#This Row],[Holiday]]="N", EnergyDemand__2_18[[#This Row],[Day ]] &lt;&gt; "Saturday", EnergyDemand__2_18[[#This Row],[Day ]] &lt;&gt; "Sunday"),EnergyDemand__2_18[[#This Row],[Demand]],NA())</f>
        <v>112421.09</v>
      </c>
    </row>
    <row r="2080" spans="1:19" x14ac:dyDescent="0.3">
      <c r="A2080" s="3">
        <v>44083</v>
      </c>
      <c r="B2080" s="3" t="str">
        <f t="shared" si="32"/>
        <v>Q3-2020</v>
      </c>
      <c r="C2080" t="s">
        <v>17</v>
      </c>
      <c r="D2080">
        <v>37</v>
      </c>
      <c r="E2080" t="s">
        <v>9</v>
      </c>
      <c r="F2080">
        <v>2020</v>
      </c>
      <c r="G2080">
        <v>8.1</v>
      </c>
      <c r="H2080">
        <v>15.6</v>
      </c>
      <c r="I2080">
        <v>14.8</v>
      </c>
      <c r="J2080">
        <v>1</v>
      </c>
      <c r="K2080" t="s">
        <v>21</v>
      </c>
      <c r="L2080" t="s">
        <v>21</v>
      </c>
      <c r="M2080" s="2">
        <v>112140.47</v>
      </c>
      <c r="N2080" s="4">
        <v>37.015433659999999</v>
      </c>
      <c r="O2080" s="5">
        <f>EnergyDemand__2_18[[#This Row],[Demand]]*EnergyDemand__2_18[[#This Row],[RRP AUD$]]</f>
        <v>4150928.1278862203</v>
      </c>
      <c r="P2080" s="57" t="e">
        <f>IF(EnergyDemand__2_18[[#This Row],[School Day]]="Y",EnergyDemand__2_18[[#This Row],[Demand]],NA())</f>
        <v>#N/A</v>
      </c>
      <c r="Q2080" s="57">
        <f>IF(EnergyDemand__2_18[[#This Row],[School Day]]="N",EnergyDemand__2_18[[#This Row],[Demand]],NA())</f>
        <v>112140.47</v>
      </c>
      <c r="R2080" s="57" t="e">
        <f>IF(EnergyDemand__2_18[[#This Row],[Holiday]]="Y",EnergyDemand__2_18[[#This Row],[Demand]],NA())</f>
        <v>#N/A</v>
      </c>
      <c r="S2080" s="57">
        <f>IF(AND( EnergyDemand__2_18[[#This Row],[Holiday]]="N", EnergyDemand__2_18[[#This Row],[Day ]] &lt;&gt; "Saturday", EnergyDemand__2_18[[#This Row],[Day ]] &lt;&gt; "Sunday"),EnergyDemand__2_18[[#This Row],[Demand]],NA())</f>
        <v>112140.47</v>
      </c>
    </row>
    <row r="2081" spans="1:19" x14ac:dyDescent="0.3">
      <c r="A2081" s="3">
        <v>44084</v>
      </c>
      <c r="B2081" s="3" t="str">
        <f t="shared" si="32"/>
        <v>Q3-2020</v>
      </c>
      <c r="C2081" t="s">
        <v>17</v>
      </c>
      <c r="D2081">
        <v>37</v>
      </c>
      <c r="E2081" t="s">
        <v>3</v>
      </c>
      <c r="F2081">
        <v>2020</v>
      </c>
      <c r="G2081">
        <v>5.4</v>
      </c>
      <c r="H2081">
        <v>21.4</v>
      </c>
      <c r="I2081">
        <v>17.5</v>
      </c>
      <c r="J2081">
        <v>0</v>
      </c>
      <c r="K2081" t="s">
        <v>21</v>
      </c>
      <c r="L2081" t="s">
        <v>21</v>
      </c>
      <c r="M2081" s="2">
        <v>109328.33500000001</v>
      </c>
      <c r="N2081" s="4">
        <v>31.152816170000001</v>
      </c>
      <c r="O2081" s="5">
        <f>EnergyDemand__2_18[[#This Row],[Demand]]*EnergyDemand__2_18[[#This Row],[RRP AUD$]]</f>
        <v>3405885.5224271771</v>
      </c>
      <c r="P2081" s="57" t="e">
        <f>IF(EnergyDemand__2_18[[#This Row],[School Day]]="Y",EnergyDemand__2_18[[#This Row],[Demand]],NA())</f>
        <v>#N/A</v>
      </c>
      <c r="Q2081" s="57">
        <f>IF(EnergyDemand__2_18[[#This Row],[School Day]]="N",EnergyDemand__2_18[[#This Row],[Demand]],NA())</f>
        <v>109328.33500000001</v>
      </c>
      <c r="R2081" s="57" t="e">
        <f>IF(EnergyDemand__2_18[[#This Row],[Holiday]]="Y",EnergyDemand__2_18[[#This Row],[Demand]],NA())</f>
        <v>#N/A</v>
      </c>
      <c r="S2081" s="57">
        <f>IF(AND( EnergyDemand__2_18[[#This Row],[Holiday]]="N", EnergyDemand__2_18[[#This Row],[Day ]] &lt;&gt; "Saturday", EnergyDemand__2_18[[#This Row],[Day ]] &lt;&gt; "Sunday"),EnergyDemand__2_18[[#This Row],[Demand]],NA())</f>
        <v>109328.33500000001</v>
      </c>
    </row>
    <row r="2082" spans="1:19" x14ac:dyDescent="0.3">
      <c r="A2082" s="3">
        <v>44085</v>
      </c>
      <c r="B2082" s="3" t="str">
        <f t="shared" si="32"/>
        <v>Q3-2020</v>
      </c>
      <c r="C2082" t="s">
        <v>17</v>
      </c>
      <c r="D2082">
        <v>37</v>
      </c>
      <c r="E2082" t="s">
        <v>4</v>
      </c>
      <c r="F2082">
        <v>2020</v>
      </c>
      <c r="G2082">
        <v>10.4</v>
      </c>
      <c r="H2082">
        <v>19.399999999999999</v>
      </c>
      <c r="I2082">
        <v>13.4</v>
      </c>
      <c r="J2082">
        <v>0</v>
      </c>
      <c r="K2082" t="s">
        <v>21</v>
      </c>
      <c r="L2082" t="s">
        <v>21</v>
      </c>
      <c r="M2082" s="2">
        <v>106643.05</v>
      </c>
      <c r="N2082" s="4">
        <v>22.38646877</v>
      </c>
      <c r="O2082" s="5">
        <f>EnergyDemand__2_18[[#This Row],[Demand]]*EnergyDemand__2_18[[#This Row],[RRP AUD$]]</f>
        <v>2387361.3083625487</v>
      </c>
      <c r="P2082" s="57" t="e">
        <f>IF(EnergyDemand__2_18[[#This Row],[School Day]]="Y",EnergyDemand__2_18[[#This Row],[Demand]],NA())</f>
        <v>#N/A</v>
      </c>
      <c r="Q2082" s="57">
        <f>IF(EnergyDemand__2_18[[#This Row],[School Day]]="N",EnergyDemand__2_18[[#This Row],[Demand]],NA())</f>
        <v>106643.05</v>
      </c>
      <c r="R2082" s="57" t="e">
        <f>IF(EnergyDemand__2_18[[#This Row],[Holiday]]="Y",EnergyDemand__2_18[[#This Row],[Demand]],NA())</f>
        <v>#N/A</v>
      </c>
      <c r="S2082" s="57">
        <f>IF(AND( EnergyDemand__2_18[[#This Row],[Holiday]]="N", EnergyDemand__2_18[[#This Row],[Day ]] &lt;&gt; "Saturday", EnergyDemand__2_18[[#This Row],[Day ]] &lt;&gt; "Sunday"),EnergyDemand__2_18[[#This Row],[Demand]],NA())</f>
        <v>106643.05</v>
      </c>
    </row>
    <row r="2083" spans="1:19" x14ac:dyDescent="0.3">
      <c r="A2083" s="3">
        <v>44086</v>
      </c>
      <c r="B2083" s="3" t="str">
        <f t="shared" si="32"/>
        <v>Q3-2020</v>
      </c>
      <c r="C2083" t="s">
        <v>17</v>
      </c>
      <c r="D2083">
        <v>37</v>
      </c>
      <c r="E2083" t="s">
        <v>5</v>
      </c>
      <c r="F2083">
        <v>2020</v>
      </c>
      <c r="G2083">
        <v>13.3</v>
      </c>
      <c r="H2083">
        <v>16</v>
      </c>
      <c r="I2083">
        <v>4</v>
      </c>
      <c r="J2083">
        <v>1.6</v>
      </c>
      <c r="K2083" t="s">
        <v>21</v>
      </c>
      <c r="L2083" t="s">
        <v>21</v>
      </c>
      <c r="M2083" s="2">
        <v>111644.6</v>
      </c>
      <c r="N2083" s="4">
        <v>34.264167829999998</v>
      </c>
      <c r="O2083" s="5">
        <f>EnergyDemand__2_18[[#This Row],[Demand]]*EnergyDemand__2_18[[#This Row],[RRP AUD$]]</f>
        <v>3825409.3117132178</v>
      </c>
      <c r="P2083" s="57" t="e">
        <f>IF(EnergyDemand__2_18[[#This Row],[School Day]]="Y",EnergyDemand__2_18[[#This Row],[Demand]],NA())</f>
        <v>#N/A</v>
      </c>
      <c r="Q2083" s="57">
        <f>IF(EnergyDemand__2_18[[#This Row],[School Day]]="N",EnergyDemand__2_18[[#This Row],[Demand]],NA())</f>
        <v>111644.6</v>
      </c>
      <c r="R2083" s="57" t="e">
        <f>IF(EnergyDemand__2_18[[#This Row],[Holiday]]="Y",EnergyDemand__2_18[[#This Row],[Demand]],NA())</f>
        <v>#N/A</v>
      </c>
      <c r="S2083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84" spans="1:19" x14ac:dyDescent="0.3">
      <c r="A2084" s="3">
        <v>44087</v>
      </c>
      <c r="B2084" s="3" t="str">
        <f t="shared" si="32"/>
        <v>Q3-2020</v>
      </c>
      <c r="C2084" t="s">
        <v>17</v>
      </c>
      <c r="D2084">
        <v>37</v>
      </c>
      <c r="E2084" t="s">
        <v>6</v>
      </c>
      <c r="F2084">
        <v>2020</v>
      </c>
      <c r="G2084">
        <v>11.9</v>
      </c>
      <c r="H2084">
        <v>17.2</v>
      </c>
      <c r="I2084">
        <v>16.5</v>
      </c>
      <c r="J2084">
        <v>11.8</v>
      </c>
      <c r="K2084" t="s">
        <v>21</v>
      </c>
      <c r="L2084" t="s">
        <v>21</v>
      </c>
      <c r="M2084" s="2">
        <v>96225.91</v>
      </c>
      <c r="N2084" s="4">
        <v>28.327690329999999</v>
      </c>
      <c r="O2084" s="5">
        <f>EnergyDemand__2_18[[#This Row],[Demand]]*EnergyDemand__2_18[[#This Row],[RRP AUD$]]</f>
        <v>2725857.7802024502</v>
      </c>
      <c r="P2084" s="57" t="e">
        <f>IF(EnergyDemand__2_18[[#This Row],[School Day]]="Y",EnergyDemand__2_18[[#This Row],[Demand]],NA())</f>
        <v>#N/A</v>
      </c>
      <c r="Q2084" s="57">
        <f>IF(EnergyDemand__2_18[[#This Row],[School Day]]="N",EnergyDemand__2_18[[#This Row],[Demand]],NA())</f>
        <v>96225.91</v>
      </c>
      <c r="R2084" s="57" t="e">
        <f>IF(EnergyDemand__2_18[[#This Row],[Holiday]]="Y",EnergyDemand__2_18[[#This Row],[Demand]],NA())</f>
        <v>#N/A</v>
      </c>
      <c r="S208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85" spans="1:19" x14ac:dyDescent="0.3">
      <c r="A2085" s="3">
        <v>44088</v>
      </c>
      <c r="B2085" s="3" t="str">
        <f t="shared" si="32"/>
        <v>Q3-2020</v>
      </c>
      <c r="C2085" t="s">
        <v>17</v>
      </c>
      <c r="D2085">
        <v>38</v>
      </c>
      <c r="E2085" t="s">
        <v>7</v>
      </c>
      <c r="F2085">
        <v>2020</v>
      </c>
      <c r="G2085">
        <v>11.1</v>
      </c>
      <c r="H2085">
        <v>16.600000000000001</v>
      </c>
      <c r="I2085">
        <v>18.100000000000001</v>
      </c>
      <c r="J2085">
        <v>0</v>
      </c>
      <c r="K2085" t="s">
        <v>21</v>
      </c>
      <c r="L2085" t="s">
        <v>21</v>
      </c>
      <c r="M2085" s="2">
        <v>107196.61</v>
      </c>
      <c r="N2085" s="4">
        <v>41.852128030000003</v>
      </c>
      <c r="O2085" s="5">
        <f>EnergyDemand__2_18[[#This Row],[Demand]]*EnergyDemand__2_18[[#This Row],[RRP AUD$]]</f>
        <v>4486406.2461019782</v>
      </c>
      <c r="P2085" s="57" t="e">
        <f>IF(EnergyDemand__2_18[[#This Row],[School Day]]="Y",EnergyDemand__2_18[[#This Row],[Demand]],NA())</f>
        <v>#N/A</v>
      </c>
      <c r="Q2085" s="57">
        <f>IF(EnergyDemand__2_18[[#This Row],[School Day]]="N",EnergyDemand__2_18[[#This Row],[Demand]],NA())</f>
        <v>107196.61</v>
      </c>
      <c r="R2085" s="57" t="e">
        <f>IF(EnergyDemand__2_18[[#This Row],[Holiday]]="Y",EnergyDemand__2_18[[#This Row],[Demand]],NA())</f>
        <v>#N/A</v>
      </c>
      <c r="S2085" s="57">
        <f>IF(AND( EnergyDemand__2_18[[#This Row],[Holiday]]="N", EnergyDemand__2_18[[#This Row],[Day ]] &lt;&gt; "Saturday", EnergyDemand__2_18[[#This Row],[Day ]] &lt;&gt; "Sunday"),EnergyDemand__2_18[[#This Row],[Demand]],NA())</f>
        <v>107196.61</v>
      </c>
    </row>
    <row r="2086" spans="1:19" x14ac:dyDescent="0.3">
      <c r="A2086" s="3">
        <v>44089</v>
      </c>
      <c r="B2086" s="3" t="str">
        <f t="shared" si="32"/>
        <v>Q3-2020</v>
      </c>
      <c r="C2086" t="s">
        <v>17</v>
      </c>
      <c r="D2086">
        <v>38</v>
      </c>
      <c r="E2086" t="s">
        <v>8</v>
      </c>
      <c r="F2086">
        <v>2020</v>
      </c>
      <c r="G2086">
        <v>7.4</v>
      </c>
      <c r="H2086">
        <v>15.8</v>
      </c>
      <c r="I2086">
        <v>18.3</v>
      </c>
      <c r="J2086">
        <v>0</v>
      </c>
      <c r="K2086" t="s">
        <v>21</v>
      </c>
      <c r="L2086" t="s">
        <v>21</v>
      </c>
      <c r="M2086" s="2">
        <v>113008.77</v>
      </c>
      <c r="N2086" s="4">
        <v>44.305358050000002</v>
      </c>
      <c r="O2086" s="5">
        <f>EnergyDemand__2_18[[#This Row],[Demand]]*EnergyDemand__2_18[[#This Row],[RRP AUD$]]</f>
        <v>5006894.0176400989</v>
      </c>
      <c r="P2086" s="57" t="e">
        <f>IF(EnergyDemand__2_18[[#This Row],[School Day]]="Y",EnergyDemand__2_18[[#This Row],[Demand]],NA())</f>
        <v>#N/A</v>
      </c>
      <c r="Q2086" s="57">
        <f>IF(EnergyDemand__2_18[[#This Row],[School Day]]="N",EnergyDemand__2_18[[#This Row],[Demand]],NA())</f>
        <v>113008.77</v>
      </c>
      <c r="R2086" s="57" t="e">
        <f>IF(EnergyDemand__2_18[[#This Row],[Holiday]]="Y",EnergyDemand__2_18[[#This Row],[Demand]],NA())</f>
        <v>#N/A</v>
      </c>
      <c r="S2086" s="57">
        <f>IF(AND( EnergyDemand__2_18[[#This Row],[Holiday]]="N", EnergyDemand__2_18[[#This Row],[Day ]] &lt;&gt; "Saturday", EnergyDemand__2_18[[#This Row],[Day ]] &lt;&gt; "Sunday"),EnergyDemand__2_18[[#This Row],[Demand]],NA())</f>
        <v>113008.77</v>
      </c>
    </row>
    <row r="2087" spans="1:19" x14ac:dyDescent="0.3">
      <c r="A2087" s="3">
        <v>44090</v>
      </c>
      <c r="B2087" s="3" t="str">
        <f t="shared" si="32"/>
        <v>Q3-2020</v>
      </c>
      <c r="C2087" t="s">
        <v>17</v>
      </c>
      <c r="D2087">
        <v>38</v>
      </c>
      <c r="E2087" t="s">
        <v>9</v>
      </c>
      <c r="F2087">
        <v>2020</v>
      </c>
      <c r="G2087">
        <v>7.1</v>
      </c>
      <c r="H2087">
        <v>22.8</v>
      </c>
      <c r="I2087">
        <v>17.399999999999999</v>
      </c>
      <c r="J2087">
        <v>0</v>
      </c>
      <c r="K2087" t="s">
        <v>21</v>
      </c>
      <c r="L2087" t="s">
        <v>21</v>
      </c>
      <c r="M2087" s="2">
        <v>110807.72</v>
      </c>
      <c r="N2087" s="4">
        <v>34.968412190000002</v>
      </c>
      <c r="O2087" s="5">
        <f>EnergyDemand__2_18[[#This Row],[Demand]]*EnergyDemand__2_18[[#This Row],[RRP AUD$]]</f>
        <v>3874770.0267941072</v>
      </c>
      <c r="P2087" s="57" t="e">
        <f>IF(EnergyDemand__2_18[[#This Row],[School Day]]="Y",EnergyDemand__2_18[[#This Row],[Demand]],NA())</f>
        <v>#N/A</v>
      </c>
      <c r="Q2087" s="57">
        <f>IF(EnergyDemand__2_18[[#This Row],[School Day]]="N",EnergyDemand__2_18[[#This Row],[Demand]],NA())</f>
        <v>110807.72</v>
      </c>
      <c r="R2087" s="57" t="e">
        <f>IF(EnergyDemand__2_18[[#This Row],[Holiday]]="Y",EnergyDemand__2_18[[#This Row],[Demand]],NA())</f>
        <v>#N/A</v>
      </c>
      <c r="S2087" s="57">
        <f>IF(AND( EnergyDemand__2_18[[#This Row],[Holiday]]="N", EnergyDemand__2_18[[#This Row],[Day ]] &lt;&gt; "Saturday", EnergyDemand__2_18[[#This Row],[Day ]] &lt;&gt; "Sunday"),EnergyDemand__2_18[[#This Row],[Demand]],NA())</f>
        <v>110807.72</v>
      </c>
    </row>
    <row r="2088" spans="1:19" x14ac:dyDescent="0.3">
      <c r="A2088" s="3">
        <v>44091</v>
      </c>
      <c r="B2088" s="3" t="str">
        <f t="shared" si="32"/>
        <v>Q3-2020</v>
      </c>
      <c r="C2088" t="s">
        <v>17</v>
      </c>
      <c r="D2088">
        <v>38</v>
      </c>
      <c r="E2088" t="s">
        <v>3</v>
      </c>
      <c r="F2088">
        <v>2020</v>
      </c>
      <c r="G2088">
        <v>11.8</v>
      </c>
      <c r="H2088">
        <v>15.5</v>
      </c>
      <c r="I2088">
        <v>9.4</v>
      </c>
      <c r="J2088">
        <v>0.8</v>
      </c>
      <c r="K2088" t="s">
        <v>21</v>
      </c>
      <c r="L2088" t="s">
        <v>21</v>
      </c>
      <c r="M2088" s="2">
        <v>115643.44</v>
      </c>
      <c r="N2088" s="4">
        <v>34.696676500000002</v>
      </c>
      <c r="O2088" s="5">
        <f>EnergyDemand__2_18[[#This Row],[Demand]]*EnergyDemand__2_18[[#This Row],[RRP AUD$]]</f>
        <v>4012443.0270271604</v>
      </c>
      <c r="P2088" s="57" t="e">
        <f>IF(EnergyDemand__2_18[[#This Row],[School Day]]="Y",EnergyDemand__2_18[[#This Row],[Demand]],NA())</f>
        <v>#N/A</v>
      </c>
      <c r="Q2088" s="57">
        <f>IF(EnergyDemand__2_18[[#This Row],[School Day]]="N",EnergyDemand__2_18[[#This Row],[Demand]],NA())</f>
        <v>115643.44</v>
      </c>
      <c r="R2088" s="57" t="e">
        <f>IF(EnergyDemand__2_18[[#This Row],[Holiday]]="Y",EnergyDemand__2_18[[#This Row],[Demand]],NA())</f>
        <v>#N/A</v>
      </c>
      <c r="S2088" s="57">
        <f>IF(AND( EnergyDemand__2_18[[#This Row],[Holiday]]="N", EnergyDemand__2_18[[#This Row],[Day ]] &lt;&gt; "Saturday", EnergyDemand__2_18[[#This Row],[Day ]] &lt;&gt; "Sunday"),EnergyDemand__2_18[[#This Row],[Demand]],NA())</f>
        <v>115643.44</v>
      </c>
    </row>
    <row r="2089" spans="1:19" x14ac:dyDescent="0.3">
      <c r="A2089" s="3">
        <v>44092</v>
      </c>
      <c r="B2089" s="3" t="str">
        <f t="shared" si="32"/>
        <v>Q3-2020</v>
      </c>
      <c r="C2089" t="s">
        <v>17</v>
      </c>
      <c r="D2089">
        <v>38</v>
      </c>
      <c r="E2089" t="s">
        <v>4</v>
      </c>
      <c r="F2089">
        <v>2020</v>
      </c>
      <c r="G2089">
        <v>8.4</v>
      </c>
      <c r="H2089">
        <v>18.7</v>
      </c>
      <c r="I2089">
        <v>13.6</v>
      </c>
      <c r="J2089">
        <v>0</v>
      </c>
      <c r="K2089" t="s">
        <v>21</v>
      </c>
      <c r="L2089" t="s">
        <v>21</v>
      </c>
      <c r="M2089" s="2">
        <v>112335.7</v>
      </c>
      <c r="N2089" s="4">
        <v>40.837043459999997</v>
      </c>
      <c r="O2089" s="5">
        <f>EnergyDemand__2_18[[#This Row],[Demand]]*EnergyDemand__2_18[[#This Row],[RRP AUD$]]</f>
        <v>4587457.8630095217</v>
      </c>
      <c r="P2089" s="57" t="e">
        <f>IF(EnergyDemand__2_18[[#This Row],[School Day]]="Y",EnergyDemand__2_18[[#This Row],[Demand]],NA())</f>
        <v>#N/A</v>
      </c>
      <c r="Q2089" s="57">
        <f>IF(EnergyDemand__2_18[[#This Row],[School Day]]="N",EnergyDemand__2_18[[#This Row],[Demand]],NA())</f>
        <v>112335.7</v>
      </c>
      <c r="R2089" s="57" t="e">
        <f>IF(EnergyDemand__2_18[[#This Row],[Holiday]]="Y",EnergyDemand__2_18[[#This Row],[Demand]],NA())</f>
        <v>#N/A</v>
      </c>
      <c r="S2089" s="57">
        <f>IF(AND( EnergyDemand__2_18[[#This Row],[Holiday]]="N", EnergyDemand__2_18[[#This Row],[Day ]] &lt;&gt; "Saturday", EnergyDemand__2_18[[#This Row],[Day ]] &lt;&gt; "Sunday"),EnergyDemand__2_18[[#This Row],[Demand]],NA())</f>
        <v>112335.7</v>
      </c>
    </row>
    <row r="2090" spans="1:19" x14ac:dyDescent="0.3">
      <c r="A2090" s="3">
        <v>44093</v>
      </c>
      <c r="B2090" s="3" t="str">
        <f t="shared" si="32"/>
        <v>Q3-2020</v>
      </c>
      <c r="C2090" t="s">
        <v>17</v>
      </c>
      <c r="D2090">
        <v>38</v>
      </c>
      <c r="E2090" t="s">
        <v>5</v>
      </c>
      <c r="F2090">
        <v>2020</v>
      </c>
      <c r="G2090">
        <v>11.3</v>
      </c>
      <c r="H2090">
        <v>26.3</v>
      </c>
      <c r="I2090">
        <v>17.100000000000001</v>
      </c>
      <c r="J2090">
        <v>0</v>
      </c>
      <c r="K2090" t="s">
        <v>21</v>
      </c>
      <c r="L2090" t="s">
        <v>21</v>
      </c>
      <c r="M2090" s="2">
        <v>93384</v>
      </c>
      <c r="N2090" s="4">
        <v>24.265307830000001</v>
      </c>
      <c r="O2090" s="5">
        <f>EnergyDemand__2_18[[#This Row],[Demand]]*EnergyDemand__2_18[[#This Row],[RRP AUD$]]</f>
        <v>2265991.5063967202</v>
      </c>
      <c r="P2090" s="57" t="e">
        <f>IF(EnergyDemand__2_18[[#This Row],[School Day]]="Y",EnergyDemand__2_18[[#This Row],[Demand]],NA())</f>
        <v>#N/A</v>
      </c>
      <c r="Q2090" s="57">
        <f>IF(EnergyDemand__2_18[[#This Row],[School Day]]="N",EnergyDemand__2_18[[#This Row],[Demand]],NA())</f>
        <v>93384</v>
      </c>
      <c r="R2090" s="57" t="e">
        <f>IF(EnergyDemand__2_18[[#This Row],[Holiday]]="Y",EnergyDemand__2_18[[#This Row],[Demand]],NA())</f>
        <v>#N/A</v>
      </c>
      <c r="S2090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91" spans="1:19" x14ac:dyDescent="0.3">
      <c r="A2091" s="3">
        <v>44094</v>
      </c>
      <c r="B2091" s="3" t="str">
        <f t="shared" si="32"/>
        <v>Q3-2020</v>
      </c>
      <c r="C2091" t="s">
        <v>17</v>
      </c>
      <c r="D2091">
        <v>38</v>
      </c>
      <c r="E2091" t="s">
        <v>6</v>
      </c>
      <c r="F2091">
        <v>2020</v>
      </c>
      <c r="G2091">
        <v>17.100000000000001</v>
      </c>
      <c r="H2091">
        <v>22</v>
      </c>
      <c r="I2091">
        <v>16.7</v>
      </c>
      <c r="J2091">
        <v>0</v>
      </c>
      <c r="K2091" t="s">
        <v>21</v>
      </c>
      <c r="L2091" t="s">
        <v>21</v>
      </c>
      <c r="M2091" s="2">
        <v>86891.23</v>
      </c>
      <c r="N2091" s="4">
        <v>23.051334789999999</v>
      </c>
      <c r="O2091" s="5">
        <f>EnergyDemand__2_18[[#This Row],[Demand]]*EnergyDemand__2_18[[#This Row],[RRP AUD$]]</f>
        <v>2002958.8330448915</v>
      </c>
      <c r="P2091" s="57" t="e">
        <f>IF(EnergyDemand__2_18[[#This Row],[School Day]]="Y",EnergyDemand__2_18[[#This Row],[Demand]],NA())</f>
        <v>#N/A</v>
      </c>
      <c r="Q2091" s="57">
        <f>IF(EnergyDemand__2_18[[#This Row],[School Day]]="N",EnergyDemand__2_18[[#This Row],[Demand]],NA())</f>
        <v>86891.23</v>
      </c>
      <c r="R2091" s="57" t="e">
        <f>IF(EnergyDemand__2_18[[#This Row],[Holiday]]="Y",EnergyDemand__2_18[[#This Row],[Demand]],NA())</f>
        <v>#N/A</v>
      </c>
      <c r="S2091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92" spans="1:19" x14ac:dyDescent="0.3">
      <c r="A2092" s="3">
        <v>44095</v>
      </c>
      <c r="B2092" s="3" t="str">
        <f t="shared" si="32"/>
        <v>Q3-2020</v>
      </c>
      <c r="C2092" t="s">
        <v>17</v>
      </c>
      <c r="D2092">
        <v>39</v>
      </c>
      <c r="E2092" t="s">
        <v>7</v>
      </c>
      <c r="F2092">
        <v>2020</v>
      </c>
      <c r="G2092">
        <v>16.600000000000001</v>
      </c>
      <c r="H2092">
        <v>19.8</v>
      </c>
      <c r="I2092">
        <v>13</v>
      </c>
      <c r="J2092">
        <v>0</v>
      </c>
      <c r="K2092" t="s">
        <v>21</v>
      </c>
      <c r="L2092" t="s">
        <v>21</v>
      </c>
      <c r="M2092" s="2">
        <v>100977.95</v>
      </c>
      <c r="N2092" s="4">
        <v>34.25364192</v>
      </c>
      <c r="O2092" s="5">
        <f>EnergyDemand__2_18[[#This Row],[Demand]]*EnergyDemand__2_18[[#This Row],[RRP AUD$]]</f>
        <v>3458862.5411156639</v>
      </c>
      <c r="P2092" s="57" t="e">
        <f>IF(EnergyDemand__2_18[[#This Row],[School Day]]="Y",EnergyDemand__2_18[[#This Row],[Demand]],NA())</f>
        <v>#N/A</v>
      </c>
      <c r="Q2092" s="57">
        <f>IF(EnergyDemand__2_18[[#This Row],[School Day]]="N",EnergyDemand__2_18[[#This Row],[Demand]],NA())</f>
        <v>100977.95</v>
      </c>
      <c r="R2092" s="57" t="e">
        <f>IF(EnergyDemand__2_18[[#This Row],[Holiday]]="Y",EnergyDemand__2_18[[#This Row],[Demand]],NA())</f>
        <v>#N/A</v>
      </c>
      <c r="S2092" s="57">
        <f>IF(AND( EnergyDemand__2_18[[#This Row],[Holiday]]="N", EnergyDemand__2_18[[#This Row],[Day ]] &lt;&gt; "Saturday", EnergyDemand__2_18[[#This Row],[Day ]] &lt;&gt; "Sunday"),EnergyDemand__2_18[[#This Row],[Demand]],NA())</f>
        <v>100977.95</v>
      </c>
    </row>
    <row r="2093" spans="1:19" x14ac:dyDescent="0.3">
      <c r="A2093" s="3">
        <v>44096</v>
      </c>
      <c r="B2093" s="3" t="str">
        <f t="shared" si="32"/>
        <v>Q3-2020</v>
      </c>
      <c r="C2093" t="s">
        <v>17</v>
      </c>
      <c r="D2093">
        <v>39</v>
      </c>
      <c r="E2093" t="s">
        <v>8</v>
      </c>
      <c r="F2093">
        <v>2020</v>
      </c>
      <c r="G2093">
        <v>12.3</v>
      </c>
      <c r="H2093">
        <v>18.899999999999999</v>
      </c>
      <c r="I2093">
        <v>16.8</v>
      </c>
      <c r="J2093">
        <v>0</v>
      </c>
      <c r="K2093" t="s">
        <v>21</v>
      </c>
      <c r="L2093" t="s">
        <v>21</v>
      </c>
      <c r="M2093" s="2">
        <v>103200.64</v>
      </c>
      <c r="N2093" s="4">
        <v>25.925322789999999</v>
      </c>
      <c r="O2093" s="5">
        <f>EnergyDemand__2_18[[#This Row],[Demand]]*EnergyDemand__2_18[[#This Row],[RRP AUD$]]</f>
        <v>2675509.9041345855</v>
      </c>
      <c r="P2093" s="57" t="e">
        <f>IF(EnergyDemand__2_18[[#This Row],[School Day]]="Y",EnergyDemand__2_18[[#This Row],[Demand]],NA())</f>
        <v>#N/A</v>
      </c>
      <c r="Q2093" s="57">
        <f>IF(EnergyDemand__2_18[[#This Row],[School Day]]="N",EnergyDemand__2_18[[#This Row],[Demand]],NA())</f>
        <v>103200.64</v>
      </c>
      <c r="R2093" s="57" t="e">
        <f>IF(EnergyDemand__2_18[[#This Row],[Holiday]]="Y",EnergyDemand__2_18[[#This Row],[Demand]],NA())</f>
        <v>#N/A</v>
      </c>
      <c r="S2093" s="57">
        <f>IF(AND( EnergyDemand__2_18[[#This Row],[Holiday]]="N", EnergyDemand__2_18[[#This Row],[Day ]] &lt;&gt; "Saturday", EnergyDemand__2_18[[#This Row],[Day ]] &lt;&gt; "Sunday"),EnergyDemand__2_18[[#This Row],[Demand]],NA())</f>
        <v>103200.64</v>
      </c>
    </row>
    <row r="2094" spans="1:19" x14ac:dyDescent="0.3">
      <c r="A2094" s="3">
        <v>44097</v>
      </c>
      <c r="B2094" s="3" t="str">
        <f t="shared" si="32"/>
        <v>Q3-2020</v>
      </c>
      <c r="C2094" t="s">
        <v>17</v>
      </c>
      <c r="D2094">
        <v>39</v>
      </c>
      <c r="E2094" t="s">
        <v>9</v>
      </c>
      <c r="F2094">
        <v>2020</v>
      </c>
      <c r="G2094">
        <v>10.6</v>
      </c>
      <c r="H2094">
        <v>15.1</v>
      </c>
      <c r="I2094">
        <v>12.3</v>
      </c>
      <c r="J2094">
        <v>0.2</v>
      </c>
      <c r="K2094" t="s">
        <v>21</v>
      </c>
      <c r="L2094" t="s">
        <v>21</v>
      </c>
      <c r="M2094" s="2">
        <v>112412.44500000001</v>
      </c>
      <c r="N2094" s="4">
        <v>34.211794570000002</v>
      </c>
      <c r="O2094" s="5">
        <f>EnergyDemand__2_18[[#This Row],[Demand]]*EnergyDemand__2_18[[#This Row],[RRP AUD$]]</f>
        <v>3845831.4754514243</v>
      </c>
      <c r="P2094" s="57" t="e">
        <f>IF(EnergyDemand__2_18[[#This Row],[School Day]]="Y",EnergyDemand__2_18[[#This Row],[Demand]],NA())</f>
        <v>#N/A</v>
      </c>
      <c r="Q2094" s="57">
        <f>IF(EnergyDemand__2_18[[#This Row],[School Day]]="N",EnergyDemand__2_18[[#This Row],[Demand]],NA())</f>
        <v>112412.44500000001</v>
      </c>
      <c r="R2094" s="57" t="e">
        <f>IF(EnergyDemand__2_18[[#This Row],[Holiday]]="Y",EnergyDemand__2_18[[#This Row],[Demand]],NA())</f>
        <v>#N/A</v>
      </c>
      <c r="S2094" s="57">
        <f>IF(AND( EnergyDemand__2_18[[#This Row],[Holiday]]="N", EnergyDemand__2_18[[#This Row],[Day ]] &lt;&gt; "Saturday", EnergyDemand__2_18[[#This Row],[Day ]] &lt;&gt; "Sunday"),EnergyDemand__2_18[[#This Row],[Demand]],NA())</f>
        <v>112412.44500000001</v>
      </c>
    </row>
    <row r="2095" spans="1:19" x14ac:dyDescent="0.3">
      <c r="A2095" s="3">
        <v>44098</v>
      </c>
      <c r="B2095" s="3" t="str">
        <f t="shared" si="32"/>
        <v>Q3-2020</v>
      </c>
      <c r="C2095" t="s">
        <v>17</v>
      </c>
      <c r="D2095">
        <v>39</v>
      </c>
      <c r="E2095" t="s">
        <v>3</v>
      </c>
      <c r="F2095">
        <v>2020</v>
      </c>
      <c r="G2095">
        <v>8.1999999999999993</v>
      </c>
      <c r="H2095">
        <v>15</v>
      </c>
      <c r="I2095">
        <v>13.9</v>
      </c>
      <c r="J2095">
        <v>1.6</v>
      </c>
      <c r="K2095" t="s">
        <v>21</v>
      </c>
      <c r="L2095" t="s">
        <v>21</v>
      </c>
      <c r="M2095" s="2">
        <v>117535.715</v>
      </c>
      <c r="N2095" s="4">
        <v>51.779356100000001</v>
      </c>
      <c r="O2095" s="5">
        <f>EnergyDemand__2_18[[#This Row],[Demand]]*EnergyDemand__2_18[[#This Row],[RRP AUD$]]</f>
        <v>6085923.6414531115</v>
      </c>
      <c r="P2095" s="57" t="e">
        <f>IF(EnergyDemand__2_18[[#This Row],[School Day]]="Y",EnergyDemand__2_18[[#This Row],[Demand]],NA())</f>
        <v>#N/A</v>
      </c>
      <c r="Q2095" s="57">
        <f>IF(EnergyDemand__2_18[[#This Row],[School Day]]="N",EnergyDemand__2_18[[#This Row],[Demand]],NA())</f>
        <v>117535.715</v>
      </c>
      <c r="R2095" s="57" t="e">
        <f>IF(EnergyDemand__2_18[[#This Row],[Holiday]]="Y",EnergyDemand__2_18[[#This Row],[Demand]],NA())</f>
        <v>#N/A</v>
      </c>
      <c r="S2095" s="57">
        <f>IF(AND( EnergyDemand__2_18[[#This Row],[Holiday]]="N", EnergyDemand__2_18[[#This Row],[Day ]] &lt;&gt; "Saturday", EnergyDemand__2_18[[#This Row],[Day ]] &lt;&gt; "Sunday"),EnergyDemand__2_18[[#This Row],[Demand]],NA())</f>
        <v>117535.715</v>
      </c>
    </row>
    <row r="2096" spans="1:19" x14ac:dyDescent="0.3">
      <c r="A2096" s="3">
        <v>44099</v>
      </c>
      <c r="B2096" s="3" t="str">
        <f t="shared" si="32"/>
        <v>Q3-2020</v>
      </c>
      <c r="C2096" t="s">
        <v>17</v>
      </c>
      <c r="D2096">
        <v>39</v>
      </c>
      <c r="E2096" t="s">
        <v>4</v>
      </c>
      <c r="F2096">
        <v>2020</v>
      </c>
      <c r="G2096">
        <v>7.2</v>
      </c>
      <c r="H2096">
        <v>11.9</v>
      </c>
      <c r="I2096">
        <v>7.2</v>
      </c>
      <c r="J2096">
        <v>3.2</v>
      </c>
      <c r="K2096" t="s">
        <v>21</v>
      </c>
      <c r="L2096" t="s">
        <v>21</v>
      </c>
      <c r="M2096" s="2">
        <v>126354.68</v>
      </c>
      <c r="N2096" s="4">
        <v>53.429209659999998</v>
      </c>
      <c r="O2096" s="5">
        <f>EnergyDemand__2_18[[#This Row],[Demand]]*EnergyDemand__2_18[[#This Row],[RRP AUD$]]</f>
        <v>6751030.6892422084</v>
      </c>
      <c r="P2096" s="57" t="e">
        <f>IF(EnergyDemand__2_18[[#This Row],[School Day]]="Y",EnergyDemand__2_18[[#This Row],[Demand]],NA())</f>
        <v>#N/A</v>
      </c>
      <c r="Q2096" s="57">
        <f>IF(EnergyDemand__2_18[[#This Row],[School Day]]="N",EnergyDemand__2_18[[#This Row],[Demand]],NA())</f>
        <v>126354.68</v>
      </c>
      <c r="R2096" s="57" t="e">
        <f>IF(EnergyDemand__2_18[[#This Row],[Holiday]]="Y",EnergyDemand__2_18[[#This Row],[Demand]],NA())</f>
        <v>#N/A</v>
      </c>
      <c r="S2096" s="57">
        <f>IF(AND( EnergyDemand__2_18[[#This Row],[Holiday]]="N", EnergyDemand__2_18[[#This Row],[Day ]] &lt;&gt; "Saturday", EnergyDemand__2_18[[#This Row],[Day ]] &lt;&gt; "Sunday"),EnergyDemand__2_18[[#This Row],[Demand]],NA())</f>
        <v>126354.68</v>
      </c>
    </row>
    <row r="2097" spans="1:19" x14ac:dyDescent="0.3">
      <c r="A2097" s="3">
        <v>44100</v>
      </c>
      <c r="B2097" s="3" t="str">
        <f t="shared" si="32"/>
        <v>Q3-2020</v>
      </c>
      <c r="C2097" t="s">
        <v>17</v>
      </c>
      <c r="D2097">
        <v>39</v>
      </c>
      <c r="E2097" t="s">
        <v>5</v>
      </c>
      <c r="F2097">
        <v>2020</v>
      </c>
      <c r="G2097">
        <v>6.2</v>
      </c>
      <c r="H2097">
        <v>13.4</v>
      </c>
      <c r="I2097">
        <v>15</v>
      </c>
      <c r="J2097">
        <v>9.4</v>
      </c>
      <c r="K2097" t="s">
        <v>21</v>
      </c>
      <c r="L2097" t="s">
        <v>21</v>
      </c>
      <c r="M2097" s="2">
        <v>106694.965</v>
      </c>
      <c r="N2097" s="4">
        <v>33.444710110000003</v>
      </c>
      <c r="O2097" s="5">
        <f>EnergyDemand__2_18[[#This Row],[Demand]]*EnergyDemand__2_18[[#This Row],[RRP AUD$]]</f>
        <v>3568382.1746215965</v>
      </c>
      <c r="P2097" s="57" t="e">
        <f>IF(EnergyDemand__2_18[[#This Row],[School Day]]="Y",EnergyDemand__2_18[[#This Row],[Demand]],NA())</f>
        <v>#N/A</v>
      </c>
      <c r="Q2097" s="57">
        <f>IF(EnergyDemand__2_18[[#This Row],[School Day]]="N",EnergyDemand__2_18[[#This Row],[Demand]],NA())</f>
        <v>106694.965</v>
      </c>
      <c r="R2097" s="57" t="e">
        <f>IF(EnergyDemand__2_18[[#This Row],[Holiday]]="Y",EnergyDemand__2_18[[#This Row],[Demand]],NA())</f>
        <v>#N/A</v>
      </c>
      <c r="S2097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98" spans="1:19" x14ac:dyDescent="0.3">
      <c r="A2098" s="3">
        <v>44101</v>
      </c>
      <c r="B2098" s="3" t="str">
        <f t="shared" si="32"/>
        <v>Q3-2020</v>
      </c>
      <c r="C2098" t="s">
        <v>17</v>
      </c>
      <c r="D2098">
        <v>39</v>
      </c>
      <c r="E2098" t="s">
        <v>6</v>
      </c>
      <c r="F2098">
        <v>2020</v>
      </c>
      <c r="G2098">
        <v>8.8000000000000007</v>
      </c>
      <c r="H2098">
        <v>13.4</v>
      </c>
      <c r="I2098">
        <v>20.9</v>
      </c>
      <c r="J2098">
        <v>3</v>
      </c>
      <c r="K2098" t="s">
        <v>21</v>
      </c>
      <c r="L2098" t="s">
        <v>21</v>
      </c>
      <c r="M2098" s="2">
        <v>101703.49</v>
      </c>
      <c r="N2098" s="4">
        <v>57.920028760000001</v>
      </c>
      <c r="O2098" s="5">
        <f>EnergyDemand__2_18[[#This Row],[Demand]]*EnergyDemand__2_18[[#This Row],[RRP AUD$]]</f>
        <v>5890669.0657923725</v>
      </c>
      <c r="P2098" s="57" t="e">
        <f>IF(EnergyDemand__2_18[[#This Row],[School Day]]="Y",EnergyDemand__2_18[[#This Row],[Demand]],NA())</f>
        <v>#N/A</v>
      </c>
      <c r="Q2098" s="57">
        <f>IF(EnergyDemand__2_18[[#This Row],[School Day]]="N",EnergyDemand__2_18[[#This Row],[Demand]],NA())</f>
        <v>101703.49</v>
      </c>
      <c r="R2098" s="57" t="e">
        <f>IF(EnergyDemand__2_18[[#This Row],[Holiday]]="Y",EnergyDemand__2_18[[#This Row],[Demand]],NA())</f>
        <v>#N/A</v>
      </c>
      <c r="S2098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099" spans="1:19" x14ac:dyDescent="0.3">
      <c r="A2099" s="3">
        <v>44102</v>
      </c>
      <c r="B2099" s="3" t="str">
        <f t="shared" si="32"/>
        <v>Q3-2020</v>
      </c>
      <c r="C2099" t="s">
        <v>17</v>
      </c>
      <c r="D2099">
        <v>40</v>
      </c>
      <c r="E2099" t="s">
        <v>7</v>
      </c>
      <c r="F2099">
        <v>2020</v>
      </c>
      <c r="G2099">
        <v>6.5</v>
      </c>
      <c r="H2099">
        <v>13.6</v>
      </c>
      <c r="I2099">
        <v>18.3</v>
      </c>
      <c r="J2099">
        <v>0</v>
      </c>
      <c r="K2099" t="s">
        <v>21</v>
      </c>
      <c r="L2099" t="s">
        <v>21</v>
      </c>
      <c r="M2099" s="2">
        <v>114651.14</v>
      </c>
      <c r="N2099" s="4">
        <v>59.74605347</v>
      </c>
      <c r="O2099" s="5">
        <f>EnergyDemand__2_18[[#This Row],[Demand]]*EnergyDemand__2_18[[#This Row],[RRP AUD$]]</f>
        <v>6849953.1408364559</v>
      </c>
      <c r="P2099" s="57" t="e">
        <f>IF(EnergyDemand__2_18[[#This Row],[School Day]]="Y",EnergyDemand__2_18[[#This Row],[Demand]],NA())</f>
        <v>#N/A</v>
      </c>
      <c r="Q2099" s="57">
        <f>IF(EnergyDemand__2_18[[#This Row],[School Day]]="N",EnergyDemand__2_18[[#This Row],[Demand]],NA())</f>
        <v>114651.14</v>
      </c>
      <c r="R2099" s="57" t="e">
        <f>IF(EnergyDemand__2_18[[#This Row],[Holiday]]="Y",EnergyDemand__2_18[[#This Row],[Demand]],NA())</f>
        <v>#N/A</v>
      </c>
      <c r="S2099" s="57">
        <f>IF(AND( EnergyDemand__2_18[[#This Row],[Holiday]]="N", EnergyDemand__2_18[[#This Row],[Day ]] &lt;&gt; "Saturday", EnergyDemand__2_18[[#This Row],[Day ]] &lt;&gt; "Sunday"),EnergyDemand__2_18[[#This Row],[Demand]],NA())</f>
        <v>114651.14</v>
      </c>
    </row>
    <row r="2100" spans="1:19" x14ac:dyDescent="0.3">
      <c r="A2100" s="3">
        <v>44103</v>
      </c>
      <c r="B2100" s="3" t="str">
        <f t="shared" si="32"/>
        <v>Q3-2020</v>
      </c>
      <c r="C2100" t="s">
        <v>17</v>
      </c>
      <c r="D2100">
        <v>40</v>
      </c>
      <c r="E2100" t="s">
        <v>8</v>
      </c>
      <c r="F2100">
        <v>2020</v>
      </c>
      <c r="G2100">
        <v>4.3</v>
      </c>
      <c r="H2100">
        <v>21</v>
      </c>
      <c r="I2100">
        <v>18.399999999999999</v>
      </c>
      <c r="J2100">
        <v>0</v>
      </c>
      <c r="K2100" t="s">
        <v>21</v>
      </c>
      <c r="L2100" t="s">
        <v>21</v>
      </c>
      <c r="M2100" s="2">
        <v>112076.46</v>
      </c>
      <c r="N2100" s="4">
        <v>42.120177509999998</v>
      </c>
      <c r="O2100" s="5">
        <f>EnergyDemand__2_18[[#This Row],[Demand]]*EnergyDemand__2_18[[#This Row],[RRP AUD$]]</f>
        <v>4720680.3898924142</v>
      </c>
      <c r="P2100" s="57" t="e">
        <f>IF(EnergyDemand__2_18[[#This Row],[School Day]]="Y",EnergyDemand__2_18[[#This Row],[Demand]],NA())</f>
        <v>#N/A</v>
      </c>
      <c r="Q2100" s="57">
        <f>IF(EnergyDemand__2_18[[#This Row],[School Day]]="N",EnergyDemand__2_18[[#This Row],[Demand]],NA())</f>
        <v>112076.46</v>
      </c>
      <c r="R2100" s="57" t="e">
        <f>IF(EnergyDemand__2_18[[#This Row],[Holiday]]="Y",EnergyDemand__2_18[[#This Row],[Demand]],NA())</f>
        <v>#N/A</v>
      </c>
      <c r="S2100" s="57">
        <f>IF(AND( EnergyDemand__2_18[[#This Row],[Holiday]]="N", EnergyDemand__2_18[[#This Row],[Day ]] &lt;&gt; "Saturday", EnergyDemand__2_18[[#This Row],[Day ]] &lt;&gt; "Sunday"),EnergyDemand__2_18[[#This Row],[Demand]],NA())</f>
        <v>112076.46</v>
      </c>
    </row>
    <row r="2101" spans="1:19" x14ac:dyDescent="0.3">
      <c r="A2101" s="3">
        <v>44104</v>
      </c>
      <c r="B2101" s="3" t="str">
        <f t="shared" si="32"/>
        <v>Q3-2020</v>
      </c>
      <c r="C2101" t="s">
        <v>17</v>
      </c>
      <c r="D2101">
        <v>40</v>
      </c>
      <c r="E2101" t="s">
        <v>9</v>
      </c>
      <c r="F2101">
        <v>2020</v>
      </c>
      <c r="G2101">
        <v>10.7</v>
      </c>
      <c r="H2101">
        <v>19.399999999999999</v>
      </c>
      <c r="I2101">
        <v>13</v>
      </c>
      <c r="J2101">
        <v>0.6</v>
      </c>
      <c r="K2101" t="s">
        <v>21</v>
      </c>
      <c r="L2101" t="s">
        <v>21</v>
      </c>
      <c r="M2101" s="2">
        <v>113620.21</v>
      </c>
      <c r="N2101" s="4">
        <v>38.05764052</v>
      </c>
      <c r="O2101" s="5">
        <f>EnergyDemand__2_18[[#This Row],[Demand]]*EnergyDemand__2_18[[#This Row],[RRP AUD$]]</f>
        <v>4324117.1079869093</v>
      </c>
      <c r="P2101" s="57" t="e">
        <f>IF(EnergyDemand__2_18[[#This Row],[School Day]]="Y",EnergyDemand__2_18[[#This Row],[Demand]],NA())</f>
        <v>#N/A</v>
      </c>
      <c r="Q2101" s="57">
        <f>IF(EnergyDemand__2_18[[#This Row],[School Day]]="N",EnergyDemand__2_18[[#This Row],[Demand]],NA())</f>
        <v>113620.21</v>
      </c>
      <c r="R2101" s="57" t="e">
        <f>IF(EnergyDemand__2_18[[#This Row],[Holiday]]="Y",EnergyDemand__2_18[[#This Row],[Demand]],NA())</f>
        <v>#N/A</v>
      </c>
      <c r="S2101" s="57">
        <f>IF(AND( EnergyDemand__2_18[[#This Row],[Holiday]]="N", EnergyDemand__2_18[[#This Row],[Day ]] &lt;&gt; "Saturday", EnergyDemand__2_18[[#This Row],[Day ]] &lt;&gt; "Sunday"),EnergyDemand__2_18[[#This Row],[Demand]],NA())</f>
        <v>113620.21</v>
      </c>
    </row>
    <row r="2102" spans="1:19" x14ac:dyDescent="0.3">
      <c r="A2102" s="3">
        <v>44105</v>
      </c>
      <c r="B2102" s="3" t="str">
        <f t="shared" si="32"/>
        <v>Q4-2020</v>
      </c>
      <c r="C2102" t="s">
        <v>18</v>
      </c>
      <c r="D2102">
        <v>40</v>
      </c>
      <c r="E2102" t="s">
        <v>3</v>
      </c>
      <c r="F2102">
        <v>2020</v>
      </c>
      <c r="G2102">
        <v>9.4</v>
      </c>
      <c r="H2102">
        <v>19.5</v>
      </c>
      <c r="I2102">
        <v>21.2</v>
      </c>
      <c r="J2102">
        <v>1.8</v>
      </c>
      <c r="K2102" t="s">
        <v>21</v>
      </c>
      <c r="L2102" t="s">
        <v>21</v>
      </c>
      <c r="M2102" s="2">
        <v>106641.79</v>
      </c>
      <c r="N2102" s="4">
        <v>34.65467056</v>
      </c>
      <c r="O2102" s="5">
        <f>EnergyDemand__2_18[[#This Row],[Demand]]*EnergyDemand__2_18[[#This Row],[RRP AUD$]]</f>
        <v>3695636.1003787019</v>
      </c>
      <c r="P2102" s="57" t="e">
        <f>IF(EnergyDemand__2_18[[#This Row],[School Day]]="Y",EnergyDemand__2_18[[#This Row],[Demand]],NA())</f>
        <v>#N/A</v>
      </c>
      <c r="Q2102" s="57">
        <f>IF(EnergyDemand__2_18[[#This Row],[School Day]]="N",EnergyDemand__2_18[[#This Row],[Demand]],NA())</f>
        <v>106641.79</v>
      </c>
      <c r="R2102" s="57" t="e">
        <f>IF(EnergyDemand__2_18[[#This Row],[Holiday]]="Y",EnergyDemand__2_18[[#This Row],[Demand]],NA())</f>
        <v>#N/A</v>
      </c>
      <c r="S2102" s="57">
        <f>IF(AND( EnergyDemand__2_18[[#This Row],[Holiday]]="N", EnergyDemand__2_18[[#This Row],[Day ]] &lt;&gt; "Saturday", EnergyDemand__2_18[[#This Row],[Day ]] &lt;&gt; "Sunday"),EnergyDemand__2_18[[#This Row],[Demand]],NA())</f>
        <v>106641.79</v>
      </c>
    </row>
    <row r="2103" spans="1:19" x14ac:dyDescent="0.3">
      <c r="A2103" s="3">
        <v>44106</v>
      </c>
      <c r="B2103" s="3" t="str">
        <f t="shared" si="32"/>
        <v>Q4-2020</v>
      </c>
      <c r="C2103" t="s">
        <v>18</v>
      </c>
      <c r="D2103">
        <v>40</v>
      </c>
      <c r="E2103" t="s">
        <v>4</v>
      </c>
      <c r="F2103">
        <v>2020</v>
      </c>
      <c r="G2103">
        <v>12.8</v>
      </c>
      <c r="H2103">
        <v>26</v>
      </c>
      <c r="I2103">
        <v>22</v>
      </c>
      <c r="J2103">
        <v>0</v>
      </c>
      <c r="K2103" t="s">
        <v>21</v>
      </c>
      <c r="L2103" t="s">
        <v>21</v>
      </c>
      <c r="M2103" s="2">
        <v>99585.835000000006</v>
      </c>
      <c r="N2103" s="4">
        <v>-6.0760283690000003</v>
      </c>
      <c r="O2103" s="5">
        <f>EnergyDemand__2_18[[#This Row],[Demand]]*EnergyDemand__2_18[[#This Row],[RRP AUD$]]</f>
        <v>-605086.3586105532</v>
      </c>
      <c r="P2103" s="57" t="e">
        <f>IF(EnergyDemand__2_18[[#This Row],[School Day]]="Y",EnergyDemand__2_18[[#This Row],[Demand]],NA())</f>
        <v>#N/A</v>
      </c>
      <c r="Q2103" s="57">
        <f>IF(EnergyDemand__2_18[[#This Row],[School Day]]="N",EnergyDemand__2_18[[#This Row],[Demand]],NA())</f>
        <v>99585.835000000006</v>
      </c>
      <c r="R2103" s="57" t="e">
        <f>IF(EnergyDemand__2_18[[#This Row],[Holiday]]="Y",EnergyDemand__2_18[[#This Row],[Demand]],NA())</f>
        <v>#N/A</v>
      </c>
      <c r="S2103" s="57">
        <f>IF(AND( EnergyDemand__2_18[[#This Row],[Holiday]]="N", EnergyDemand__2_18[[#This Row],[Day ]] &lt;&gt; "Saturday", EnergyDemand__2_18[[#This Row],[Day ]] &lt;&gt; "Sunday"),EnergyDemand__2_18[[#This Row],[Demand]],NA())</f>
        <v>99585.835000000006</v>
      </c>
    </row>
    <row r="2104" spans="1:19" x14ac:dyDescent="0.3">
      <c r="A2104" s="3">
        <v>44107</v>
      </c>
      <c r="B2104" s="3" t="str">
        <f t="shared" si="32"/>
        <v>Q4-2020</v>
      </c>
      <c r="C2104" t="s">
        <v>18</v>
      </c>
      <c r="D2104">
        <v>40</v>
      </c>
      <c r="E2104" t="s">
        <v>5</v>
      </c>
      <c r="F2104">
        <v>2020</v>
      </c>
      <c r="G2104">
        <v>17.399999999999999</v>
      </c>
      <c r="H2104">
        <v>29.4</v>
      </c>
      <c r="I2104">
        <v>19.8</v>
      </c>
      <c r="J2104">
        <v>0</v>
      </c>
      <c r="K2104" t="s">
        <v>21</v>
      </c>
      <c r="L2104" t="s">
        <v>21</v>
      </c>
      <c r="M2104" s="2">
        <v>92277.024999999994</v>
      </c>
      <c r="N2104" s="4">
        <v>-1.983470633</v>
      </c>
      <c r="O2104" s="5">
        <f>EnergyDemand__2_18[[#This Row],[Demand]]*EnergyDemand__2_18[[#This Row],[RRP AUD$]]</f>
        <v>-183028.76918810682</v>
      </c>
      <c r="P2104" s="57" t="e">
        <f>IF(EnergyDemand__2_18[[#This Row],[School Day]]="Y",EnergyDemand__2_18[[#This Row],[Demand]],NA())</f>
        <v>#N/A</v>
      </c>
      <c r="Q2104" s="57">
        <f>IF(EnergyDemand__2_18[[#This Row],[School Day]]="N",EnergyDemand__2_18[[#This Row],[Demand]],NA())</f>
        <v>92277.024999999994</v>
      </c>
      <c r="R2104" s="57" t="e">
        <f>IF(EnergyDemand__2_18[[#This Row],[Holiday]]="Y",EnergyDemand__2_18[[#This Row],[Demand]],NA())</f>
        <v>#N/A</v>
      </c>
      <c r="S2104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105" spans="1:19" x14ac:dyDescent="0.3">
      <c r="A2105" s="3">
        <v>44108</v>
      </c>
      <c r="B2105" s="3" t="str">
        <f t="shared" si="32"/>
        <v>Q4-2020</v>
      </c>
      <c r="C2105" t="s">
        <v>18</v>
      </c>
      <c r="D2105">
        <v>40</v>
      </c>
      <c r="E2105" t="s">
        <v>6</v>
      </c>
      <c r="F2105">
        <v>2020</v>
      </c>
      <c r="G2105">
        <v>13.5</v>
      </c>
      <c r="H2105">
        <v>29.5</v>
      </c>
      <c r="I2105">
        <v>8.4</v>
      </c>
      <c r="J2105">
        <v>0</v>
      </c>
      <c r="K2105" t="s">
        <v>21</v>
      </c>
      <c r="L2105" t="s">
        <v>21</v>
      </c>
      <c r="M2105" s="2">
        <v>94081.565000000002</v>
      </c>
      <c r="N2105" s="4">
        <v>25.0086136</v>
      </c>
      <c r="O2105" s="5">
        <f>EnergyDemand__2_18[[#This Row],[Demand]]*EnergyDemand__2_18[[#This Row],[RRP AUD$]]</f>
        <v>2352849.5059682839</v>
      </c>
      <c r="P2105" s="57" t="e">
        <f>IF(EnergyDemand__2_18[[#This Row],[School Day]]="Y",EnergyDemand__2_18[[#This Row],[Demand]],NA())</f>
        <v>#N/A</v>
      </c>
      <c r="Q2105" s="57">
        <f>IF(EnergyDemand__2_18[[#This Row],[School Day]]="N",EnergyDemand__2_18[[#This Row],[Demand]],NA())</f>
        <v>94081.565000000002</v>
      </c>
      <c r="R2105" s="57" t="e">
        <f>IF(EnergyDemand__2_18[[#This Row],[Holiday]]="Y",EnergyDemand__2_18[[#This Row],[Demand]],NA())</f>
        <v>#N/A</v>
      </c>
      <c r="S2105" s="57" t="e">
        <f>IF(AND( EnergyDemand__2_18[[#This Row],[Holiday]]="N", EnergyDemand__2_18[[#This Row],[Day ]] &lt;&gt; "Saturday", EnergyDemand__2_18[[#This Row],[Day ]] &lt;&gt; "Sunday"),EnergyDemand__2_18[[#This Row],[Demand]],NA())</f>
        <v>#N/A</v>
      </c>
    </row>
    <row r="2106" spans="1:19" x14ac:dyDescent="0.3">
      <c r="A2106" s="3">
        <v>44109</v>
      </c>
      <c r="B2106" s="3" t="str">
        <f t="shared" si="32"/>
        <v>Q4-2020</v>
      </c>
      <c r="C2106" t="s">
        <v>18</v>
      </c>
      <c r="D2106">
        <v>41</v>
      </c>
      <c r="E2106" t="s">
        <v>7</v>
      </c>
      <c r="F2106">
        <v>2020</v>
      </c>
      <c r="G2106">
        <v>9.1</v>
      </c>
      <c r="H2106">
        <v>12.7</v>
      </c>
      <c r="I2106">
        <v>7.3</v>
      </c>
      <c r="J2106">
        <v>12.8</v>
      </c>
      <c r="K2106" t="s">
        <v>21</v>
      </c>
      <c r="L2106" t="s">
        <v>21</v>
      </c>
      <c r="M2106" s="2">
        <v>113610.03</v>
      </c>
      <c r="N2106" s="4">
        <v>36.764700519999998</v>
      </c>
      <c r="O2106" s="5">
        <f>EnergyDemand__2_18[[#This Row],[Demand]]*EnergyDemand__2_18[[#This Row],[RRP AUD$]]</f>
        <v>4176838.7290182156</v>
      </c>
      <c r="P2106" s="57" t="e">
        <f>IF(EnergyDemand__2_18[[#This Row],[School Day]]="Y",EnergyDemand__2_18[[#This Row],[Demand]],NA())</f>
        <v>#N/A</v>
      </c>
      <c r="Q2106" s="57">
        <f>IF(EnergyDemand__2_18[[#This Row],[School Day]]="N",EnergyDemand__2_18[[#This Row],[Demand]],NA())</f>
        <v>113610.03</v>
      </c>
      <c r="R2106" s="57" t="e">
        <f>IF(EnergyDemand__2_18[[#This Row],[Holiday]]="Y",EnergyDemand__2_18[[#This Row],[Demand]],NA())</f>
        <v>#N/A</v>
      </c>
      <c r="S2106" s="57">
        <f>IF(AND( EnergyDemand__2_18[[#This Row],[Holiday]]="N", EnergyDemand__2_18[[#This Row],[Day ]] &lt;&gt; "Saturday", EnergyDemand__2_18[[#This Row],[Day ]] &lt;&gt; "Sunday"),EnergyDemand__2_18[[#This Row],[Demand]],NA())</f>
        <v>113610.03</v>
      </c>
    </row>
    <row r="2107" spans="1:19" x14ac:dyDescent="0.3">
      <c r="A2107" s="3">
        <v>44110</v>
      </c>
      <c r="B2107" s="3" t="str">
        <f t="shared" si="32"/>
        <v>Q4-2020</v>
      </c>
      <c r="C2107" t="s">
        <v>18</v>
      </c>
      <c r="D2107">
        <v>41</v>
      </c>
      <c r="E2107" t="s">
        <v>8</v>
      </c>
      <c r="F2107">
        <v>2020</v>
      </c>
      <c r="G2107">
        <v>8.9</v>
      </c>
      <c r="H2107">
        <v>12.6</v>
      </c>
      <c r="I2107">
        <v>5.8</v>
      </c>
      <c r="J2107">
        <v>1</v>
      </c>
      <c r="K2107" t="s">
        <v>21</v>
      </c>
      <c r="L2107" t="s">
        <v>21</v>
      </c>
      <c r="M2107" s="2">
        <v>122607.56</v>
      </c>
      <c r="N2107" s="4">
        <v>75.771059010000002</v>
      </c>
      <c r="O2107" s="5">
        <f>EnergyDemand__2_18[[#This Row],[Demand]]*EnergyDemand__2_18[[#This Row],[RRP AUD$]]</f>
        <v>9290104.663832115</v>
      </c>
      <c r="P2107" s="57" t="e">
        <f>IF(EnergyDemand__2_18[[#This Row],[School Day]]="Y",EnergyDemand__2_18[[#This Row],[Demand]],NA())</f>
        <v>#N/A</v>
      </c>
      <c r="Q2107" s="57">
        <f>IF(EnergyDemand__2_18[[#This Row],[School Day]]="N",EnergyDemand__2_18[[#This Row],[Demand]],NA())</f>
        <v>122607.56</v>
      </c>
      <c r="R2107" s="57" t="e">
        <f>IF(EnergyDemand__2_18[[#This Row],[Holiday]]="Y",EnergyDemand__2_18[[#This Row],[Demand]],NA())</f>
        <v>#N/A</v>
      </c>
      <c r="S2107" s="57">
        <f>IF(AND( EnergyDemand__2_18[[#This Row],[Holiday]]="N", EnergyDemand__2_18[[#This Row],[Day ]] &lt;&gt; "Saturday", EnergyDemand__2_18[[#This Row],[Day ]] &lt;&gt; "Sunday"),EnergyDemand__2_18[[#This Row],[Demand]],NA())</f>
        <v>122607.56</v>
      </c>
    </row>
  </sheetData>
  <conditionalFormatting sqref="G2:G210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{6F928AEE-FF0C-4F5C-90EF-9073ED44731B}</x14:id>
        </ext>
      </extLst>
    </cfRule>
  </conditionalFormatting>
  <conditionalFormatting sqref="H2:H2107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{08F5E4F4-CF38-462E-87DB-687D1C84AEC9}</x14:id>
        </ext>
      </extLst>
    </cfRule>
  </conditionalFormatting>
  <conditionalFormatting sqref="I2:I106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{20DC3BDB-8714-490C-9509-21469190EB23}</x14:id>
        </ext>
      </extLst>
    </cfRule>
  </conditionalFormatting>
  <conditionalFormatting sqref="J2:J162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{483EC0B0-93E7-4C8E-92D5-5C2B2E1A4444}</x14:id>
        </ext>
      </extLst>
    </cfRule>
  </conditionalFormatting>
  <conditionalFormatting sqref="M1:M2107">
    <cfRule type="colorScale" priority="9">
      <colorScale>
        <cfvo type="min"/>
        <cfvo type="percentile" val="50"/>
        <cfvo type="max"/>
        <color rgb="FF00B050"/>
        <color rgb="FFFCFCFF"/>
        <color rgb="FFFF0000"/>
      </colorScale>
    </cfRule>
  </conditionalFormatting>
  <conditionalFormatting sqref="N2:N2107">
    <cfRule type="cellIs" dxfId="3" priority="7" operator="greaterThanOrEqual">
      <formula>200</formula>
    </cfRule>
    <cfRule type="cellIs" dxfId="2" priority="8" operator="lessThanOrEqual">
      <formula>20</formula>
    </cfRule>
  </conditionalFormatting>
  <conditionalFormatting sqref="O2:O2107">
    <cfRule type="cellIs" dxfId="1" priority="5" operator="lessThan">
      <formula>1000000</formula>
    </cfRule>
    <cfRule type="cellIs" dxfId="0" priority="6" operator="greaterThan">
      <formula>10000000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928AEE-FF0C-4F5C-90EF-9073ED4473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G2:G2107</xm:sqref>
        </x14:conditionalFormatting>
        <x14:conditionalFormatting xmlns:xm="http://schemas.microsoft.com/office/excel/2006/main">
          <x14:cfRule type="dataBar" id="{08F5E4F4-CF38-462E-87DB-687D1C84AE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H2:H2107</xm:sqref>
        </x14:conditionalFormatting>
        <x14:conditionalFormatting xmlns:xm="http://schemas.microsoft.com/office/excel/2006/main">
          <x14:cfRule type="dataBar" id="{20DC3BDB-8714-490C-9509-21469190EB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I2:I1061</xm:sqref>
        </x14:conditionalFormatting>
        <x14:conditionalFormatting xmlns:xm="http://schemas.microsoft.com/office/excel/2006/main">
          <x14:cfRule type="dataBar" id="{483EC0B0-93E7-4C8E-92D5-5C2B2E1A44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J2:J162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E8B33-B905-499D-AD24-6ADCFFD4F909}">
  <dimension ref="A1:C2107"/>
  <sheetViews>
    <sheetView workbookViewId="0">
      <selection activeCell="S2" sqref="S2"/>
    </sheetView>
  </sheetViews>
  <sheetFormatPr defaultRowHeight="14.4" x14ac:dyDescent="0.3"/>
  <cols>
    <col min="1" max="1" width="10.5546875" bestFit="1" customWidth="1"/>
    <col min="2" max="2" width="18.21875" customWidth="1"/>
    <col min="3" max="3" width="7.33203125" bestFit="1" customWidth="1"/>
  </cols>
  <sheetData>
    <row r="1" spans="1:3" x14ac:dyDescent="0.3">
      <c r="A1" t="s">
        <v>0</v>
      </c>
      <c r="B1" t="s">
        <v>24</v>
      </c>
      <c r="C1" t="s">
        <v>23</v>
      </c>
    </row>
    <row r="2" spans="1:3" x14ac:dyDescent="0.3">
      <c r="A2" s="1">
        <v>42005</v>
      </c>
      <c r="B2" t="s">
        <v>21</v>
      </c>
      <c r="C2" t="s">
        <v>22</v>
      </c>
    </row>
    <row r="3" spans="1:3" x14ac:dyDescent="0.3">
      <c r="A3" s="1">
        <v>42006</v>
      </c>
      <c r="B3" t="s">
        <v>21</v>
      </c>
      <c r="C3" t="s">
        <v>21</v>
      </c>
    </row>
    <row r="4" spans="1:3" x14ac:dyDescent="0.3">
      <c r="A4" s="1">
        <v>42007</v>
      </c>
      <c r="B4" t="s">
        <v>21</v>
      </c>
      <c r="C4" t="s">
        <v>21</v>
      </c>
    </row>
    <row r="5" spans="1:3" x14ac:dyDescent="0.3">
      <c r="A5" s="1">
        <v>42008</v>
      </c>
      <c r="B5" t="s">
        <v>21</v>
      </c>
      <c r="C5" t="s">
        <v>21</v>
      </c>
    </row>
    <row r="6" spans="1:3" x14ac:dyDescent="0.3">
      <c r="A6" s="1">
        <v>42009</v>
      </c>
      <c r="B6" t="s">
        <v>21</v>
      </c>
      <c r="C6" t="s">
        <v>21</v>
      </c>
    </row>
    <row r="7" spans="1:3" x14ac:dyDescent="0.3">
      <c r="A7" s="1">
        <v>42010</v>
      </c>
      <c r="B7" t="s">
        <v>21</v>
      </c>
      <c r="C7" t="s">
        <v>21</v>
      </c>
    </row>
    <row r="8" spans="1:3" x14ac:dyDescent="0.3">
      <c r="A8" s="1">
        <v>42011</v>
      </c>
      <c r="B8" t="s">
        <v>21</v>
      </c>
      <c r="C8" t="s">
        <v>21</v>
      </c>
    </row>
    <row r="9" spans="1:3" x14ac:dyDescent="0.3">
      <c r="A9" s="1">
        <v>42012</v>
      </c>
      <c r="B9" t="s">
        <v>21</v>
      </c>
      <c r="C9" t="s">
        <v>21</v>
      </c>
    </row>
    <row r="10" spans="1:3" x14ac:dyDescent="0.3">
      <c r="A10" s="1">
        <v>42013</v>
      </c>
      <c r="B10" t="s">
        <v>21</v>
      </c>
      <c r="C10" t="s">
        <v>21</v>
      </c>
    </row>
    <row r="11" spans="1:3" x14ac:dyDescent="0.3">
      <c r="A11" s="1">
        <v>42014</v>
      </c>
      <c r="B11" t="s">
        <v>21</v>
      </c>
      <c r="C11" t="s">
        <v>21</v>
      </c>
    </row>
    <row r="12" spans="1:3" x14ac:dyDescent="0.3">
      <c r="A12" s="1">
        <v>42015</v>
      </c>
      <c r="B12" t="s">
        <v>21</v>
      </c>
      <c r="C12" t="s">
        <v>21</v>
      </c>
    </row>
    <row r="13" spans="1:3" x14ac:dyDescent="0.3">
      <c r="A13" s="1">
        <v>42016</v>
      </c>
      <c r="B13" t="s">
        <v>21</v>
      </c>
      <c r="C13" t="s">
        <v>21</v>
      </c>
    </row>
    <row r="14" spans="1:3" x14ac:dyDescent="0.3">
      <c r="A14" s="1">
        <v>42017</v>
      </c>
      <c r="B14" t="s">
        <v>21</v>
      </c>
      <c r="C14" t="s">
        <v>21</v>
      </c>
    </row>
    <row r="15" spans="1:3" x14ac:dyDescent="0.3">
      <c r="A15" s="1">
        <v>42018</v>
      </c>
      <c r="B15" t="s">
        <v>21</v>
      </c>
      <c r="C15" t="s">
        <v>21</v>
      </c>
    </row>
    <row r="16" spans="1:3" x14ac:dyDescent="0.3">
      <c r="A16" s="1">
        <v>42019</v>
      </c>
      <c r="B16" t="s">
        <v>21</v>
      </c>
      <c r="C16" t="s">
        <v>21</v>
      </c>
    </row>
    <row r="17" spans="1:3" x14ac:dyDescent="0.3">
      <c r="A17" s="1">
        <v>42020</v>
      </c>
      <c r="B17" t="s">
        <v>21</v>
      </c>
      <c r="C17" t="s">
        <v>21</v>
      </c>
    </row>
    <row r="18" spans="1:3" x14ac:dyDescent="0.3">
      <c r="A18" s="1">
        <v>42021</v>
      </c>
      <c r="B18" t="s">
        <v>21</v>
      </c>
      <c r="C18" t="s">
        <v>21</v>
      </c>
    </row>
    <row r="19" spans="1:3" x14ac:dyDescent="0.3">
      <c r="A19" s="1">
        <v>42022</v>
      </c>
      <c r="B19" t="s">
        <v>21</v>
      </c>
      <c r="C19" t="s">
        <v>21</v>
      </c>
    </row>
    <row r="20" spans="1:3" x14ac:dyDescent="0.3">
      <c r="A20" s="1">
        <v>42023</v>
      </c>
      <c r="B20" t="s">
        <v>21</v>
      </c>
      <c r="C20" t="s">
        <v>21</v>
      </c>
    </row>
    <row r="21" spans="1:3" x14ac:dyDescent="0.3">
      <c r="A21" s="1">
        <v>42024</v>
      </c>
      <c r="B21" t="s">
        <v>21</v>
      </c>
      <c r="C21" t="s">
        <v>21</v>
      </c>
    </row>
    <row r="22" spans="1:3" x14ac:dyDescent="0.3">
      <c r="A22" s="1">
        <v>42025</v>
      </c>
      <c r="B22" t="s">
        <v>21</v>
      </c>
      <c r="C22" t="s">
        <v>21</v>
      </c>
    </row>
    <row r="23" spans="1:3" x14ac:dyDescent="0.3">
      <c r="A23" s="1">
        <v>42026</v>
      </c>
      <c r="B23" t="s">
        <v>21</v>
      </c>
      <c r="C23" t="s">
        <v>21</v>
      </c>
    </row>
    <row r="24" spans="1:3" x14ac:dyDescent="0.3">
      <c r="A24" s="1">
        <v>42027</v>
      </c>
      <c r="B24" t="s">
        <v>21</v>
      </c>
      <c r="C24" t="s">
        <v>21</v>
      </c>
    </row>
    <row r="25" spans="1:3" x14ac:dyDescent="0.3">
      <c r="A25" s="1">
        <v>42028</v>
      </c>
      <c r="B25" t="s">
        <v>21</v>
      </c>
      <c r="C25" t="s">
        <v>21</v>
      </c>
    </row>
    <row r="26" spans="1:3" x14ac:dyDescent="0.3">
      <c r="A26" s="1">
        <v>42029</v>
      </c>
      <c r="B26" t="s">
        <v>21</v>
      </c>
      <c r="C26" t="s">
        <v>21</v>
      </c>
    </row>
    <row r="27" spans="1:3" x14ac:dyDescent="0.3">
      <c r="A27" s="1">
        <v>42030</v>
      </c>
      <c r="B27" t="s">
        <v>21</v>
      </c>
      <c r="C27" t="s">
        <v>22</v>
      </c>
    </row>
    <row r="28" spans="1:3" x14ac:dyDescent="0.3">
      <c r="A28" s="1">
        <v>42031</v>
      </c>
      <c r="B28" t="s">
        <v>21</v>
      </c>
      <c r="C28" t="s">
        <v>21</v>
      </c>
    </row>
    <row r="29" spans="1:3" x14ac:dyDescent="0.3">
      <c r="A29" s="1">
        <v>42032</v>
      </c>
      <c r="B29" t="s">
        <v>21</v>
      </c>
      <c r="C29" t="s">
        <v>21</v>
      </c>
    </row>
    <row r="30" spans="1:3" x14ac:dyDescent="0.3">
      <c r="A30" s="1">
        <v>42033</v>
      </c>
      <c r="B30" t="s">
        <v>22</v>
      </c>
      <c r="C30" t="s">
        <v>21</v>
      </c>
    </row>
    <row r="31" spans="1:3" x14ac:dyDescent="0.3">
      <c r="A31" s="1">
        <v>42034</v>
      </c>
      <c r="B31" t="s">
        <v>22</v>
      </c>
      <c r="C31" t="s">
        <v>21</v>
      </c>
    </row>
    <row r="32" spans="1:3" x14ac:dyDescent="0.3">
      <c r="A32" s="1">
        <v>42035</v>
      </c>
      <c r="B32" t="s">
        <v>22</v>
      </c>
      <c r="C32" t="s">
        <v>21</v>
      </c>
    </row>
    <row r="33" spans="1:3" x14ac:dyDescent="0.3">
      <c r="A33" s="1">
        <v>42036</v>
      </c>
      <c r="B33" t="s">
        <v>22</v>
      </c>
      <c r="C33" t="s">
        <v>21</v>
      </c>
    </row>
    <row r="34" spans="1:3" x14ac:dyDescent="0.3">
      <c r="A34" s="1">
        <v>42037</v>
      </c>
      <c r="B34" t="s">
        <v>22</v>
      </c>
      <c r="C34" t="s">
        <v>21</v>
      </c>
    </row>
    <row r="35" spans="1:3" x14ac:dyDescent="0.3">
      <c r="A35" s="1">
        <v>42038</v>
      </c>
      <c r="B35" t="s">
        <v>22</v>
      </c>
      <c r="C35" t="s">
        <v>21</v>
      </c>
    </row>
    <row r="36" spans="1:3" x14ac:dyDescent="0.3">
      <c r="A36" s="1">
        <v>42039</v>
      </c>
      <c r="B36" t="s">
        <v>22</v>
      </c>
      <c r="C36" t="s">
        <v>21</v>
      </c>
    </row>
    <row r="37" spans="1:3" x14ac:dyDescent="0.3">
      <c r="A37" s="1">
        <v>42040</v>
      </c>
      <c r="B37" t="s">
        <v>22</v>
      </c>
      <c r="C37" t="s">
        <v>21</v>
      </c>
    </row>
    <row r="38" spans="1:3" x14ac:dyDescent="0.3">
      <c r="A38" s="1">
        <v>42041</v>
      </c>
      <c r="B38" t="s">
        <v>22</v>
      </c>
      <c r="C38" t="s">
        <v>21</v>
      </c>
    </row>
    <row r="39" spans="1:3" x14ac:dyDescent="0.3">
      <c r="A39" s="1">
        <v>42042</v>
      </c>
      <c r="B39" t="s">
        <v>22</v>
      </c>
      <c r="C39" t="s">
        <v>21</v>
      </c>
    </row>
    <row r="40" spans="1:3" x14ac:dyDescent="0.3">
      <c r="A40" s="1">
        <v>42043</v>
      </c>
      <c r="B40" t="s">
        <v>22</v>
      </c>
      <c r="C40" t="s">
        <v>21</v>
      </c>
    </row>
    <row r="41" spans="1:3" x14ac:dyDescent="0.3">
      <c r="A41" s="1">
        <v>42044</v>
      </c>
      <c r="B41" t="s">
        <v>22</v>
      </c>
      <c r="C41" t="s">
        <v>21</v>
      </c>
    </row>
    <row r="42" spans="1:3" x14ac:dyDescent="0.3">
      <c r="A42" s="1">
        <v>42045</v>
      </c>
      <c r="B42" t="s">
        <v>22</v>
      </c>
      <c r="C42" t="s">
        <v>21</v>
      </c>
    </row>
    <row r="43" spans="1:3" x14ac:dyDescent="0.3">
      <c r="A43" s="1">
        <v>42046</v>
      </c>
      <c r="B43" t="s">
        <v>22</v>
      </c>
      <c r="C43" t="s">
        <v>21</v>
      </c>
    </row>
    <row r="44" spans="1:3" x14ac:dyDescent="0.3">
      <c r="A44" s="1">
        <v>42047</v>
      </c>
      <c r="B44" t="s">
        <v>22</v>
      </c>
      <c r="C44" t="s">
        <v>21</v>
      </c>
    </row>
    <row r="45" spans="1:3" x14ac:dyDescent="0.3">
      <c r="A45" s="1">
        <v>42048</v>
      </c>
      <c r="B45" t="s">
        <v>22</v>
      </c>
      <c r="C45" t="s">
        <v>21</v>
      </c>
    </row>
    <row r="46" spans="1:3" x14ac:dyDescent="0.3">
      <c r="A46" s="1">
        <v>42049</v>
      </c>
      <c r="B46" t="s">
        <v>22</v>
      </c>
      <c r="C46" t="s">
        <v>21</v>
      </c>
    </row>
    <row r="47" spans="1:3" x14ac:dyDescent="0.3">
      <c r="A47" s="1">
        <v>42050</v>
      </c>
      <c r="B47" t="s">
        <v>22</v>
      </c>
      <c r="C47" t="s">
        <v>21</v>
      </c>
    </row>
    <row r="48" spans="1:3" x14ac:dyDescent="0.3">
      <c r="A48" s="1">
        <v>42051</v>
      </c>
      <c r="B48" t="s">
        <v>22</v>
      </c>
      <c r="C48" t="s">
        <v>21</v>
      </c>
    </row>
    <row r="49" spans="1:3" x14ac:dyDescent="0.3">
      <c r="A49" s="1">
        <v>42052</v>
      </c>
      <c r="B49" t="s">
        <v>22</v>
      </c>
      <c r="C49" t="s">
        <v>21</v>
      </c>
    </row>
    <row r="50" spans="1:3" x14ac:dyDescent="0.3">
      <c r="A50" s="1">
        <v>42053</v>
      </c>
      <c r="B50" t="s">
        <v>22</v>
      </c>
      <c r="C50" t="s">
        <v>21</v>
      </c>
    </row>
    <row r="51" spans="1:3" x14ac:dyDescent="0.3">
      <c r="A51" s="1">
        <v>42054</v>
      </c>
      <c r="B51" t="s">
        <v>22</v>
      </c>
      <c r="C51" t="s">
        <v>21</v>
      </c>
    </row>
    <row r="52" spans="1:3" x14ac:dyDescent="0.3">
      <c r="A52" s="1">
        <v>42055</v>
      </c>
      <c r="B52" t="s">
        <v>22</v>
      </c>
      <c r="C52" t="s">
        <v>21</v>
      </c>
    </row>
    <row r="53" spans="1:3" x14ac:dyDescent="0.3">
      <c r="A53" s="1">
        <v>42056</v>
      </c>
      <c r="B53" t="s">
        <v>22</v>
      </c>
      <c r="C53" t="s">
        <v>21</v>
      </c>
    </row>
    <row r="54" spans="1:3" x14ac:dyDescent="0.3">
      <c r="A54" s="1">
        <v>42057</v>
      </c>
      <c r="B54" t="s">
        <v>22</v>
      </c>
      <c r="C54" t="s">
        <v>21</v>
      </c>
    </row>
    <row r="55" spans="1:3" x14ac:dyDescent="0.3">
      <c r="A55" s="1">
        <v>42058</v>
      </c>
      <c r="B55" t="s">
        <v>22</v>
      </c>
      <c r="C55" t="s">
        <v>21</v>
      </c>
    </row>
    <row r="56" spans="1:3" x14ac:dyDescent="0.3">
      <c r="A56" s="1">
        <v>42059</v>
      </c>
      <c r="B56" t="s">
        <v>22</v>
      </c>
      <c r="C56" t="s">
        <v>21</v>
      </c>
    </row>
    <row r="57" spans="1:3" x14ac:dyDescent="0.3">
      <c r="A57" s="1">
        <v>42060</v>
      </c>
      <c r="B57" t="s">
        <v>22</v>
      </c>
      <c r="C57" t="s">
        <v>21</v>
      </c>
    </row>
    <row r="58" spans="1:3" x14ac:dyDescent="0.3">
      <c r="A58" s="1">
        <v>42061</v>
      </c>
      <c r="B58" t="s">
        <v>22</v>
      </c>
      <c r="C58" t="s">
        <v>21</v>
      </c>
    </row>
    <row r="59" spans="1:3" x14ac:dyDescent="0.3">
      <c r="A59" s="1">
        <v>42062</v>
      </c>
      <c r="B59" t="s">
        <v>22</v>
      </c>
      <c r="C59" t="s">
        <v>21</v>
      </c>
    </row>
    <row r="60" spans="1:3" x14ac:dyDescent="0.3">
      <c r="A60" s="1">
        <v>42063</v>
      </c>
      <c r="B60" t="s">
        <v>22</v>
      </c>
      <c r="C60" t="s">
        <v>21</v>
      </c>
    </row>
    <row r="61" spans="1:3" x14ac:dyDescent="0.3">
      <c r="A61" s="1">
        <v>42064</v>
      </c>
      <c r="B61" t="s">
        <v>22</v>
      </c>
      <c r="C61" t="s">
        <v>21</v>
      </c>
    </row>
    <row r="62" spans="1:3" x14ac:dyDescent="0.3">
      <c r="A62" s="1">
        <v>42065</v>
      </c>
      <c r="B62" t="s">
        <v>22</v>
      </c>
      <c r="C62" t="s">
        <v>21</v>
      </c>
    </row>
    <row r="63" spans="1:3" x14ac:dyDescent="0.3">
      <c r="A63" s="1">
        <v>42066</v>
      </c>
      <c r="B63" t="s">
        <v>22</v>
      </c>
      <c r="C63" t="s">
        <v>21</v>
      </c>
    </row>
    <row r="64" spans="1:3" x14ac:dyDescent="0.3">
      <c r="A64" s="1">
        <v>42067</v>
      </c>
      <c r="B64" t="s">
        <v>22</v>
      </c>
      <c r="C64" t="s">
        <v>21</v>
      </c>
    </row>
    <row r="65" spans="1:3" x14ac:dyDescent="0.3">
      <c r="A65" s="1">
        <v>42068</v>
      </c>
      <c r="B65" t="s">
        <v>22</v>
      </c>
      <c r="C65" t="s">
        <v>21</v>
      </c>
    </row>
    <row r="66" spans="1:3" x14ac:dyDescent="0.3">
      <c r="A66" s="1">
        <v>42069</v>
      </c>
      <c r="B66" t="s">
        <v>22</v>
      </c>
      <c r="C66" t="s">
        <v>21</v>
      </c>
    </row>
    <row r="67" spans="1:3" x14ac:dyDescent="0.3">
      <c r="A67" s="1">
        <v>42070</v>
      </c>
      <c r="B67" t="s">
        <v>22</v>
      </c>
      <c r="C67" t="s">
        <v>21</v>
      </c>
    </row>
    <row r="68" spans="1:3" x14ac:dyDescent="0.3">
      <c r="A68" s="1">
        <v>42071</v>
      </c>
      <c r="B68" t="s">
        <v>22</v>
      </c>
      <c r="C68" t="s">
        <v>21</v>
      </c>
    </row>
    <row r="69" spans="1:3" x14ac:dyDescent="0.3">
      <c r="A69" s="1">
        <v>42072</v>
      </c>
      <c r="B69" t="s">
        <v>22</v>
      </c>
      <c r="C69" t="s">
        <v>22</v>
      </c>
    </row>
    <row r="70" spans="1:3" x14ac:dyDescent="0.3">
      <c r="A70" s="1">
        <v>42073</v>
      </c>
      <c r="B70" t="s">
        <v>22</v>
      </c>
      <c r="C70" t="s">
        <v>21</v>
      </c>
    </row>
    <row r="71" spans="1:3" x14ac:dyDescent="0.3">
      <c r="A71" s="1">
        <v>42074</v>
      </c>
      <c r="B71" t="s">
        <v>22</v>
      </c>
      <c r="C71" t="s">
        <v>21</v>
      </c>
    </row>
    <row r="72" spans="1:3" x14ac:dyDescent="0.3">
      <c r="A72" s="1">
        <v>42075</v>
      </c>
      <c r="B72" t="s">
        <v>22</v>
      </c>
      <c r="C72" t="s">
        <v>21</v>
      </c>
    </row>
    <row r="73" spans="1:3" x14ac:dyDescent="0.3">
      <c r="A73" s="1">
        <v>42076</v>
      </c>
      <c r="B73" t="s">
        <v>22</v>
      </c>
      <c r="C73" t="s">
        <v>21</v>
      </c>
    </row>
    <row r="74" spans="1:3" x14ac:dyDescent="0.3">
      <c r="A74" s="1">
        <v>42077</v>
      </c>
      <c r="B74" t="s">
        <v>22</v>
      </c>
      <c r="C74" t="s">
        <v>21</v>
      </c>
    </row>
    <row r="75" spans="1:3" x14ac:dyDescent="0.3">
      <c r="A75" s="1">
        <v>42078</v>
      </c>
      <c r="B75" t="s">
        <v>22</v>
      </c>
      <c r="C75" t="s">
        <v>21</v>
      </c>
    </row>
    <row r="76" spans="1:3" x14ac:dyDescent="0.3">
      <c r="A76" s="1">
        <v>42079</v>
      </c>
      <c r="B76" t="s">
        <v>22</v>
      </c>
      <c r="C76" t="s">
        <v>21</v>
      </c>
    </row>
    <row r="77" spans="1:3" x14ac:dyDescent="0.3">
      <c r="A77" s="1">
        <v>42080</v>
      </c>
      <c r="B77" t="s">
        <v>22</v>
      </c>
      <c r="C77" t="s">
        <v>21</v>
      </c>
    </row>
    <row r="78" spans="1:3" x14ac:dyDescent="0.3">
      <c r="A78" s="1">
        <v>42081</v>
      </c>
      <c r="B78" t="s">
        <v>22</v>
      </c>
      <c r="C78" t="s">
        <v>21</v>
      </c>
    </row>
    <row r="79" spans="1:3" x14ac:dyDescent="0.3">
      <c r="A79" s="1">
        <v>42082</v>
      </c>
      <c r="B79" t="s">
        <v>22</v>
      </c>
      <c r="C79" t="s">
        <v>21</v>
      </c>
    </row>
    <row r="80" spans="1:3" x14ac:dyDescent="0.3">
      <c r="A80" s="1">
        <v>42083</v>
      </c>
      <c r="B80" t="s">
        <v>22</v>
      </c>
      <c r="C80" t="s">
        <v>21</v>
      </c>
    </row>
    <row r="81" spans="1:3" x14ac:dyDescent="0.3">
      <c r="A81" s="1">
        <v>42084</v>
      </c>
      <c r="B81" t="s">
        <v>22</v>
      </c>
      <c r="C81" t="s">
        <v>21</v>
      </c>
    </row>
    <row r="82" spans="1:3" x14ac:dyDescent="0.3">
      <c r="A82" s="1">
        <v>42085</v>
      </c>
      <c r="B82" t="s">
        <v>22</v>
      </c>
      <c r="C82" t="s">
        <v>21</v>
      </c>
    </row>
    <row r="83" spans="1:3" x14ac:dyDescent="0.3">
      <c r="A83" s="1">
        <v>42086</v>
      </c>
      <c r="B83" t="s">
        <v>22</v>
      </c>
      <c r="C83" t="s">
        <v>21</v>
      </c>
    </row>
    <row r="84" spans="1:3" x14ac:dyDescent="0.3">
      <c r="A84" s="1">
        <v>42087</v>
      </c>
      <c r="B84" t="s">
        <v>22</v>
      </c>
      <c r="C84" t="s">
        <v>21</v>
      </c>
    </row>
    <row r="85" spans="1:3" x14ac:dyDescent="0.3">
      <c r="A85" s="1">
        <v>42088</v>
      </c>
      <c r="B85" t="s">
        <v>22</v>
      </c>
      <c r="C85" t="s">
        <v>21</v>
      </c>
    </row>
    <row r="86" spans="1:3" x14ac:dyDescent="0.3">
      <c r="A86" s="1">
        <v>42089</v>
      </c>
      <c r="B86" t="s">
        <v>22</v>
      </c>
      <c r="C86" t="s">
        <v>21</v>
      </c>
    </row>
    <row r="87" spans="1:3" x14ac:dyDescent="0.3">
      <c r="A87" s="1">
        <v>42090</v>
      </c>
      <c r="B87" t="s">
        <v>21</v>
      </c>
      <c r="C87" t="s">
        <v>21</v>
      </c>
    </row>
    <row r="88" spans="1:3" x14ac:dyDescent="0.3">
      <c r="A88" s="1">
        <v>42091</v>
      </c>
      <c r="B88" t="s">
        <v>21</v>
      </c>
      <c r="C88" t="s">
        <v>21</v>
      </c>
    </row>
    <row r="89" spans="1:3" x14ac:dyDescent="0.3">
      <c r="A89" s="1">
        <v>42092</v>
      </c>
      <c r="B89" t="s">
        <v>21</v>
      </c>
      <c r="C89" t="s">
        <v>21</v>
      </c>
    </row>
    <row r="90" spans="1:3" x14ac:dyDescent="0.3">
      <c r="A90" s="1">
        <v>42093</v>
      </c>
      <c r="B90" t="s">
        <v>21</v>
      </c>
      <c r="C90" t="s">
        <v>21</v>
      </c>
    </row>
    <row r="91" spans="1:3" x14ac:dyDescent="0.3">
      <c r="A91" s="1">
        <v>42094</v>
      </c>
      <c r="B91" t="s">
        <v>21</v>
      </c>
      <c r="C91" t="s">
        <v>21</v>
      </c>
    </row>
    <row r="92" spans="1:3" x14ac:dyDescent="0.3">
      <c r="A92" s="1">
        <v>42095</v>
      </c>
      <c r="B92" t="s">
        <v>21</v>
      </c>
      <c r="C92" t="s">
        <v>21</v>
      </c>
    </row>
    <row r="93" spans="1:3" x14ac:dyDescent="0.3">
      <c r="A93" s="1">
        <v>42096</v>
      </c>
      <c r="B93" t="s">
        <v>21</v>
      </c>
      <c r="C93" t="s">
        <v>21</v>
      </c>
    </row>
    <row r="94" spans="1:3" x14ac:dyDescent="0.3">
      <c r="A94" s="1">
        <v>42097</v>
      </c>
      <c r="B94" t="s">
        <v>21</v>
      </c>
      <c r="C94" t="s">
        <v>22</v>
      </c>
    </row>
    <row r="95" spans="1:3" x14ac:dyDescent="0.3">
      <c r="A95" s="1">
        <v>42098</v>
      </c>
      <c r="B95" t="s">
        <v>21</v>
      </c>
      <c r="C95" t="s">
        <v>22</v>
      </c>
    </row>
    <row r="96" spans="1:3" x14ac:dyDescent="0.3">
      <c r="A96" s="1">
        <v>42099</v>
      </c>
      <c r="B96" t="s">
        <v>21</v>
      </c>
      <c r="C96" t="s">
        <v>21</v>
      </c>
    </row>
    <row r="97" spans="1:3" x14ac:dyDescent="0.3">
      <c r="A97" s="1">
        <v>42100</v>
      </c>
      <c r="B97" t="s">
        <v>21</v>
      </c>
      <c r="C97" t="s">
        <v>22</v>
      </c>
    </row>
    <row r="98" spans="1:3" x14ac:dyDescent="0.3">
      <c r="A98" s="1">
        <v>42101</v>
      </c>
      <c r="B98" t="s">
        <v>21</v>
      </c>
      <c r="C98" t="s">
        <v>21</v>
      </c>
    </row>
    <row r="99" spans="1:3" x14ac:dyDescent="0.3">
      <c r="A99" s="1">
        <v>42102</v>
      </c>
      <c r="B99" t="s">
        <v>21</v>
      </c>
      <c r="C99" t="s">
        <v>21</v>
      </c>
    </row>
    <row r="100" spans="1:3" x14ac:dyDescent="0.3">
      <c r="A100" s="1">
        <v>42103</v>
      </c>
      <c r="B100" t="s">
        <v>21</v>
      </c>
      <c r="C100" t="s">
        <v>21</v>
      </c>
    </row>
    <row r="101" spans="1:3" x14ac:dyDescent="0.3">
      <c r="A101" s="1">
        <v>42104</v>
      </c>
      <c r="B101" t="s">
        <v>21</v>
      </c>
      <c r="C101" t="s">
        <v>21</v>
      </c>
    </row>
    <row r="102" spans="1:3" x14ac:dyDescent="0.3">
      <c r="A102" s="1">
        <v>42105</v>
      </c>
      <c r="B102" t="s">
        <v>21</v>
      </c>
      <c r="C102" t="s">
        <v>21</v>
      </c>
    </row>
    <row r="103" spans="1:3" x14ac:dyDescent="0.3">
      <c r="A103" s="1">
        <v>42106</v>
      </c>
      <c r="B103" t="s">
        <v>21</v>
      </c>
      <c r="C103" t="s">
        <v>21</v>
      </c>
    </row>
    <row r="104" spans="1:3" x14ac:dyDescent="0.3">
      <c r="A104" s="1">
        <v>42107</v>
      </c>
      <c r="B104" t="s">
        <v>21</v>
      </c>
      <c r="C104" t="s">
        <v>21</v>
      </c>
    </row>
    <row r="105" spans="1:3" x14ac:dyDescent="0.3">
      <c r="A105" s="1">
        <v>42108</v>
      </c>
      <c r="B105" t="s">
        <v>22</v>
      </c>
      <c r="C105" t="s">
        <v>21</v>
      </c>
    </row>
    <row r="106" spans="1:3" x14ac:dyDescent="0.3">
      <c r="A106" s="1">
        <v>42109</v>
      </c>
      <c r="B106" t="s">
        <v>22</v>
      </c>
      <c r="C106" t="s">
        <v>21</v>
      </c>
    </row>
    <row r="107" spans="1:3" x14ac:dyDescent="0.3">
      <c r="A107" s="1">
        <v>42110</v>
      </c>
      <c r="B107" t="s">
        <v>22</v>
      </c>
      <c r="C107" t="s">
        <v>21</v>
      </c>
    </row>
    <row r="108" spans="1:3" x14ac:dyDescent="0.3">
      <c r="A108" s="1">
        <v>42111</v>
      </c>
      <c r="B108" t="s">
        <v>22</v>
      </c>
      <c r="C108" t="s">
        <v>21</v>
      </c>
    </row>
    <row r="109" spans="1:3" x14ac:dyDescent="0.3">
      <c r="A109" s="1">
        <v>42112</v>
      </c>
      <c r="B109" t="s">
        <v>22</v>
      </c>
      <c r="C109" t="s">
        <v>21</v>
      </c>
    </row>
    <row r="110" spans="1:3" x14ac:dyDescent="0.3">
      <c r="A110" s="1">
        <v>42113</v>
      </c>
      <c r="B110" t="s">
        <v>22</v>
      </c>
      <c r="C110" t="s">
        <v>21</v>
      </c>
    </row>
    <row r="111" spans="1:3" x14ac:dyDescent="0.3">
      <c r="A111" s="1">
        <v>42114</v>
      </c>
      <c r="B111" t="s">
        <v>22</v>
      </c>
      <c r="C111" t="s">
        <v>21</v>
      </c>
    </row>
    <row r="112" spans="1:3" x14ac:dyDescent="0.3">
      <c r="A112" s="1">
        <v>42115</v>
      </c>
      <c r="B112" t="s">
        <v>22</v>
      </c>
      <c r="C112" t="s">
        <v>21</v>
      </c>
    </row>
    <row r="113" spans="1:3" x14ac:dyDescent="0.3">
      <c r="A113" s="1">
        <v>42116</v>
      </c>
      <c r="B113" t="s">
        <v>22</v>
      </c>
      <c r="C113" t="s">
        <v>21</v>
      </c>
    </row>
    <row r="114" spans="1:3" x14ac:dyDescent="0.3">
      <c r="A114" s="1">
        <v>42117</v>
      </c>
      <c r="B114" t="s">
        <v>22</v>
      </c>
      <c r="C114" t="s">
        <v>21</v>
      </c>
    </row>
    <row r="115" spans="1:3" x14ac:dyDescent="0.3">
      <c r="A115" s="1">
        <v>42118</v>
      </c>
      <c r="B115" t="s">
        <v>22</v>
      </c>
      <c r="C115" t="s">
        <v>21</v>
      </c>
    </row>
    <row r="116" spans="1:3" x14ac:dyDescent="0.3">
      <c r="A116" s="1">
        <v>42119</v>
      </c>
      <c r="B116" t="s">
        <v>22</v>
      </c>
      <c r="C116" t="s">
        <v>22</v>
      </c>
    </row>
    <row r="117" spans="1:3" x14ac:dyDescent="0.3">
      <c r="A117" s="1">
        <v>42120</v>
      </c>
      <c r="B117" t="s">
        <v>22</v>
      </c>
      <c r="C117" t="s">
        <v>21</v>
      </c>
    </row>
    <row r="118" spans="1:3" x14ac:dyDescent="0.3">
      <c r="A118" s="1">
        <v>42121</v>
      </c>
      <c r="B118" t="s">
        <v>22</v>
      </c>
      <c r="C118" t="s">
        <v>21</v>
      </c>
    </row>
    <row r="119" spans="1:3" x14ac:dyDescent="0.3">
      <c r="A119" s="1">
        <v>42122</v>
      </c>
      <c r="B119" t="s">
        <v>22</v>
      </c>
      <c r="C119" t="s">
        <v>21</v>
      </c>
    </row>
    <row r="120" spans="1:3" x14ac:dyDescent="0.3">
      <c r="A120" s="1">
        <v>42123</v>
      </c>
      <c r="B120" t="s">
        <v>22</v>
      </c>
      <c r="C120" t="s">
        <v>21</v>
      </c>
    </row>
    <row r="121" spans="1:3" x14ac:dyDescent="0.3">
      <c r="A121" s="1">
        <v>42124</v>
      </c>
      <c r="B121" t="s">
        <v>22</v>
      </c>
      <c r="C121" t="s">
        <v>21</v>
      </c>
    </row>
    <row r="122" spans="1:3" x14ac:dyDescent="0.3">
      <c r="A122" s="1">
        <v>42125</v>
      </c>
      <c r="B122" t="s">
        <v>22</v>
      </c>
      <c r="C122" t="s">
        <v>21</v>
      </c>
    </row>
    <row r="123" spans="1:3" x14ac:dyDescent="0.3">
      <c r="A123" s="1">
        <v>42126</v>
      </c>
      <c r="B123" t="s">
        <v>22</v>
      </c>
      <c r="C123" t="s">
        <v>21</v>
      </c>
    </row>
    <row r="124" spans="1:3" x14ac:dyDescent="0.3">
      <c r="A124" s="1">
        <v>42127</v>
      </c>
      <c r="B124" t="s">
        <v>22</v>
      </c>
      <c r="C124" t="s">
        <v>21</v>
      </c>
    </row>
    <row r="125" spans="1:3" x14ac:dyDescent="0.3">
      <c r="A125" s="1">
        <v>42128</v>
      </c>
      <c r="B125" t="s">
        <v>22</v>
      </c>
      <c r="C125" t="s">
        <v>21</v>
      </c>
    </row>
    <row r="126" spans="1:3" x14ac:dyDescent="0.3">
      <c r="A126" s="1">
        <v>42129</v>
      </c>
      <c r="B126" t="s">
        <v>22</v>
      </c>
      <c r="C126" t="s">
        <v>21</v>
      </c>
    </row>
    <row r="127" spans="1:3" x14ac:dyDescent="0.3">
      <c r="A127" s="1">
        <v>42130</v>
      </c>
      <c r="B127" t="s">
        <v>22</v>
      </c>
      <c r="C127" t="s">
        <v>21</v>
      </c>
    </row>
    <row r="128" spans="1:3" x14ac:dyDescent="0.3">
      <c r="A128" s="1">
        <v>42131</v>
      </c>
      <c r="B128" t="s">
        <v>22</v>
      </c>
      <c r="C128" t="s">
        <v>21</v>
      </c>
    </row>
    <row r="129" spans="1:3" x14ac:dyDescent="0.3">
      <c r="A129" s="1">
        <v>42132</v>
      </c>
      <c r="B129" t="s">
        <v>22</v>
      </c>
      <c r="C129" t="s">
        <v>21</v>
      </c>
    </row>
    <row r="130" spans="1:3" x14ac:dyDescent="0.3">
      <c r="A130" s="1">
        <v>42133</v>
      </c>
      <c r="B130" t="s">
        <v>22</v>
      </c>
      <c r="C130" t="s">
        <v>21</v>
      </c>
    </row>
    <row r="131" spans="1:3" x14ac:dyDescent="0.3">
      <c r="A131" s="1">
        <v>42134</v>
      </c>
      <c r="B131" t="s">
        <v>22</v>
      </c>
      <c r="C131" t="s">
        <v>21</v>
      </c>
    </row>
    <row r="132" spans="1:3" x14ac:dyDescent="0.3">
      <c r="A132" s="1">
        <v>42135</v>
      </c>
      <c r="B132" t="s">
        <v>22</v>
      </c>
      <c r="C132" t="s">
        <v>21</v>
      </c>
    </row>
    <row r="133" spans="1:3" x14ac:dyDescent="0.3">
      <c r="A133" s="1">
        <v>42136</v>
      </c>
      <c r="B133" t="s">
        <v>22</v>
      </c>
      <c r="C133" t="s">
        <v>21</v>
      </c>
    </row>
    <row r="134" spans="1:3" x14ac:dyDescent="0.3">
      <c r="A134" s="1">
        <v>42137</v>
      </c>
      <c r="B134" t="s">
        <v>22</v>
      </c>
      <c r="C134" t="s">
        <v>21</v>
      </c>
    </row>
    <row r="135" spans="1:3" x14ac:dyDescent="0.3">
      <c r="A135" s="1">
        <v>42138</v>
      </c>
      <c r="B135" t="s">
        <v>22</v>
      </c>
      <c r="C135" t="s">
        <v>21</v>
      </c>
    </row>
    <row r="136" spans="1:3" x14ac:dyDescent="0.3">
      <c r="A136" s="1">
        <v>42139</v>
      </c>
      <c r="B136" t="s">
        <v>22</v>
      </c>
      <c r="C136" t="s">
        <v>21</v>
      </c>
    </row>
    <row r="137" spans="1:3" x14ac:dyDescent="0.3">
      <c r="A137" s="1">
        <v>42140</v>
      </c>
      <c r="B137" t="s">
        <v>22</v>
      </c>
      <c r="C137" t="s">
        <v>21</v>
      </c>
    </row>
    <row r="138" spans="1:3" x14ac:dyDescent="0.3">
      <c r="A138" s="1">
        <v>42141</v>
      </c>
      <c r="B138" t="s">
        <v>22</v>
      </c>
      <c r="C138" t="s">
        <v>21</v>
      </c>
    </row>
    <row r="139" spans="1:3" x14ac:dyDescent="0.3">
      <c r="A139" s="1">
        <v>42142</v>
      </c>
      <c r="B139" t="s">
        <v>22</v>
      </c>
      <c r="C139" t="s">
        <v>21</v>
      </c>
    </row>
    <row r="140" spans="1:3" x14ac:dyDescent="0.3">
      <c r="A140" s="1">
        <v>42143</v>
      </c>
      <c r="B140" t="s">
        <v>22</v>
      </c>
      <c r="C140" t="s">
        <v>21</v>
      </c>
    </row>
    <row r="141" spans="1:3" x14ac:dyDescent="0.3">
      <c r="A141" s="1">
        <v>42144</v>
      </c>
      <c r="B141" t="s">
        <v>22</v>
      </c>
      <c r="C141" t="s">
        <v>21</v>
      </c>
    </row>
    <row r="142" spans="1:3" x14ac:dyDescent="0.3">
      <c r="A142" s="1">
        <v>42145</v>
      </c>
      <c r="B142" t="s">
        <v>22</v>
      </c>
      <c r="C142" t="s">
        <v>21</v>
      </c>
    </row>
    <row r="143" spans="1:3" x14ac:dyDescent="0.3">
      <c r="A143" s="1">
        <v>42146</v>
      </c>
      <c r="B143" t="s">
        <v>22</v>
      </c>
      <c r="C143" t="s">
        <v>21</v>
      </c>
    </row>
    <row r="144" spans="1:3" x14ac:dyDescent="0.3">
      <c r="A144" s="1">
        <v>42147</v>
      </c>
      <c r="B144" t="s">
        <v>22</v>
      </c>
      <c r="C144" t="s">
        <v>21</v>
      </c>
    </row>
    <row r="145" spans="1:3" x14ac:dyDescent="0.3">
      <c r="A145" s="1">
        <v>42148</v>
      </c>
      <c r="B145" t="s">
        <v>22</v>
      </c>
      <c r="C145" t="s">
        <v>21</v>
      </c>
    </row>
    <row r="146" spans="1:3" x14ac:dyDescent="0.3">
      <c r="A146" s="1">
        <v>42149</v>
      </c>
      <c r="B146" t="s">
        <v>22</v>
      </c>
      <c r="C146" t="s">
        <v>21</v>
      </c>
    </row>
    <row r="147" spans="1:3" x14ac:dyDescent="0.3">
      <c r="A147" s="1">
        <v>42150</v>
      </c>
      <c r="B147" t="s">
        <v>22</v>
      </c>
      <c r="C147" t="s">
        <v>21</v>
      </c>
    </row>
    <row r="148" spans="1:3" x14ac:dyDescent="0.3">
      <c r="A148" s="1">
        <v>42151</v>
      </c>
      <c r="B148" t="s">
        <v>22</v>
      </c>
      <c r="C148" t="s">
        <v>21</v>
      </c>
    </row>
    <row r="149" spans="1:3" x14ac:dyDescent="0.3">
      <c r="A149" s="1">
        <v>42152</v>
      </c>
      <c r="B149" t="s">
        <v>22</v>
      </c>
      <c r="C149" t="s">
        <v>21</v>
      </c>
    </row>
    <row r="150" spans="1:3" x14ac:dyDescent="0.3">
      <c r="A150" s="1">
        <v>42153</v>
      </c>
      <c r="B150" t="s">
        <v>22</v>
      </c>
      <c r="C150" t="s">
        <v>21</v>
      </c>
    </row>
    <row r="151" spans="1:3" x14ac:dyDescent="0.3">
      <c r="A151" s="1">
        <v>42154</v>
      </c>
      <c r="B151" t="s">
        <v>22</v>
      </c>
      <c r="C151" t="s">
        <v>21</v>
      </c>
    </row>
    <row r="152" spans="1:3" x14ac:dyDescent="0.3">
      <c r="A152" s="1">
        <v>42155</v>
      </c>
      <c r="B152" t="s">
        <v>22</v>
      </c>
      <c r="C152" t="s">
        <v>21</v>
      </c>
    </row>
    <row r="153" spans="1:3" x14ac:dyDescent="0.3">
      <c r="A153" s="1">
        <v>42156</v>
      </c>
      <c r="B153" t="s">
        <v>22</v>
      </c>
      <c r="C153" t="s">
        <v>21</v>
      </c>
    </row>
    <row r="154" spans="1:3" x14ac:dyDescent="0.3">
      <c r="A154" s="1">
        <v>42157</v>
      </c>
      <c r="B154" t="s">
        <v>22</v>
      </c>
      <c r="C154" t="s">
        <v>21</v>
      </c>
    </row>
    <row r="155" spans="1:3" x14ac:dyDescent="0.3">
      <c r="A155" s="1">
        <v>42158</v>
      </c>
      <c r="B155" t="s">
        <v>22</v>
      </c>
      <c r="C155" t="s">
        <v>21</v>
      </c>
    </row>
    <row r="156" spans="1:3" x14ac:dyDescent="0.3">
      <c r="A156" s="1">
        <v>42159</v>
      </c>
      <c r="B156" t="s">
        <v>22</v>
      </c>
      <c r="C156" t="s">
        <v>21</v>
      </c>
    </row>
    <row r="157" spans="1:3" x14ac:dyDescent="0.3">
      <c r="A157" s="1">
        <v>42160</v>
      </c>
      <c r="B157" t="s">
        <v>22</v>
      </c>
      <c r="C157" t="s">
        <v>21</v>
      </c>
    </row>
    <row r="158" spans="1:3" x14ac:dyDescent="0.3">
      <c r="A158" s="1">
        <v>42161</v>
      </c>
      <c r="B158" t="s">
        <v>22</v>
      </c>
      <c r="C158" t="s">
        <v>21</v>
      </c>
    </row>
    <row r="159" spans="1:3" x14ac:dyDescent="0.3">
      <c r="A159" s="1">
        <v>42162</v>
      </c>
      <c r="B159" t="s">
        <v>22</v>
      </c>
      <c r="C159" t="s">
        <v>21</v>
      </c>
    </row>
    <row r="160" spans="1:3" x14ac:dyDescent="0.3">
      <c r="A160" s="1">
        <v>42163</v>
      </c>
      <c r="B160" t="s">
        <v>22</v>
      </c>
      <c r="C160" t="s">
        <v>22</v>
      </c>
    </row>
    <row r="161" spans="1:3" x14ac:dyDescent="0.3">
      <c r="A161" s="1">
        <v>42164</v>
      </c>
      <c r="B161" t="s">
        <v>22</v>
      </c>
      <c r="C161" t="s">
        <v>21</v>
      </c>
    </row>
    <row r="162" spans="1:3" x14ac:dyDescent="0.3">
      <c r="A162" s="1">
        <v>42165</v>
      </c>
      <c r="B162" t="s">
        <v>22</v>
      </c>
      <c r="C162" t="s">
        <v>21</v>
      </c>
    </row>
    <row r="163" spans="1:3" x14ac:dyDescent="0.3">
      <c r="A163" s="1">
        <v>42166</v>
      </c>
      <c r="B163" t="s">
        <v>22</v>
      </c>
      <c r="C163" t="s">
        <v>21</v>
      </c>
    </row>
    <row r="164" spans="1:3" x14ac:dyDescent="0.3">
      <c r="A164" s="1">
        <v>42167</v>
      </c>
      <c r="B164" t="s">
        <v>22</v>
      </c>
      <c r="C164" t="s">
        <v>21</v>
      </c>
    </row>
    <row r="165" spans="1:3" x14ac:dyDescent="0.3">
      <c r="A165" s="1">
        <v>42168</v>
      </c>
      <c r="B165" t="s">
        <v>22</v>
      </c>
      <c r="C165" t="s">
        <v>21</v>
      </c>
    </row>
    <row r="166" spans="1:3" x14ac:dyDescent="0.3">
      <c r="A166" s="1">
        <v>42169</v>
      </c>
      <c r="B166" t="s">
        <v>22</v>
      </c>
      <c r="C166" t="s">
        <v>21</v>
      </c>
    </row>
    <row r="167" spans="1:3" x14ac:dyDescent="0.3">
      <c r="A167" s="1">
        <v>42170</v>
      </c>
      <c r="B167" t="s">
        <v>22</v>
      </c>
      <c r="C167" t="s">
        <v>21</v>
      </c>
    </row>
    <row r="168" spans="1:3" x14ac:dyDescent="0.3">
      <c r="A168" s="1">
        <v>42171</v>
      </c>
      <c r="B168" t="s">
        <v>22</v>
      </c>
      <c r="C168" t="s">
        <v>21</v>
      </c>
    </row>
    <row r="169" spans="1:3" x14ac:dyDescent="0.3">
      <c r="A169" s="1">
        <v>42172</v>
      </c>
      <c r="B169" t="s">
        <v>22</v>
      </c>
      <c r="C169" t="s">
        <v>21</v>
      </c>
    </row>
    <row r="170" spans="1:3" x14ac:dyDescent="0.3">
      <c r="A170" s="1">
        <v>42173</v>
      </c>
      <c r="B170" t="s">
        <v>22</v>
      </c>
      <c r="C170" t="s">
        <v>21</v>
      </c>
    </row>
    <row r="171" spans="1:3" x14ac:dyDescent="0.3">
      <c r="A171" s="1">
        <v>42174</v>
      </c>
      <c r="B171" t="s">
        <v>22</v>
      </c>
      <c r="C171" t="s">
        <v>21</v>
      </c>
    </row>
    <row r="172" spans="1:3" x14ac:dyDescent="0.3">
      <c r="A172" s="1">
        <v>42175</v>
      </c>
      <c r="B172" t="s">
        <v>22</v>
      </c>
      <c r="C172" t="s">
        <v>21</v>
      </c>
    </row>
    <row r="173" spans="1:3" x14ac:dyDescent="0.3">
      <c r="A173" s="1">
        <v>42176</v>
      </c>
      <c r="B173" t="s">
        <v>22</v>
      </c>
      <c r="C173" t="s">
        <v>21</v>
      </c>
    </row>
    <row r="174" spans="1:3" x14ac:dyDescent="0.3">
      <c r="A174" s="1">
        <v>42177</v>
      </c>
      <c r="B174" t="s">
        <v>22</v>
      </c>
      <c r="C174" t="s">
        <v>21</v>
      </c>
    </row>
    <row r="175" spans="1:3" x14ac:dyDescent="0.3">
      <c r="A175" s="1">
        <v>42178</v>
      </c>
      <c r="B175" t="s">
        <v>22</v>
      </c>
      <c r="C175" t="s">
        <v>21</v>
      </c>
    </row>
    <row r="176" spans="1:3" x14ac:dyDescent="0.3">
      <c r="A176" s="1">
        <v>42179</v>
      </c>
      <c r="B176" t="s">
        <v>22</v>
      </c>
      <c r="C176" t="s">
        <v>21</v>
      </c>
    </row>
    <row r="177" spans="1:3" x14ac:dyDescent="0.3">
      <c r="A177" s="1">
        <v>42180</v>
      </c>
      <c r="B177" t="s">
        <v>22</v>
      </c>
      <c r="C177" t="s">
        <v>21</v>
      </c>
    </row>
    <row r="178" spans="1:3" x14ac:dyDescent="0.3">
      <c r="A178" s="1">
        <v>42181</v>
      </c>
      <c r="B178" t="s">
        <v>21</v>
      </c>
      <c r="C178" t="s">
        <v>21</v>
      </c>
    </row>
    <row r="179" spans="1:3" x14ac:dyDescent="0.3">
      <c r="A179" s="1">
        <v>42182</v>
      </c>
      <c r="B179" t="s">
        <v>21</v>
      </c>
      <c r="C179" t="s">
        <v>21</v>
      </c>
    </row>
    <row r="180" spans="1:3" x14ac:dyDescent="0.3">
      <c r="A180" s="1">
        <v>42183</v>
      </c>
      <c r="B180" t="s">
        <v>21</v>
      </c>
      <c r="C180" t="s">
        <v>21</v>
      </c>
    </row>
    <row r="181" spans="1:3" x14ac:dyDescent="0.3">
      <c r="A181" s="1">
        <v>42184</v>
      </c>
      <c r="B181" t="s">
        <v>21</v>
      </c>
      <c r="C181" t="s">
        <v>21</v>
      </c>
    </row>
    <row r="182" spans="1:3" x14ac:dyDescent="0.3">
      <c r="A182" s="1">
        <v>42185</v>
      </c>
      <c r="B182" t="s">
        <v>21</v>
      </c>
      <c r="C182" t="s">
        <v>21</v>
      </c>
    </row>
    <row r="183" spans="1:3" x14ac:dyDescent="0.3">
      <c r="A183" s="1">
        <v>42186</v>
      </c>
      <c r="B183" t="s">
        <v>21</v>
      </c>
      <c r="C183" t="s">
        <v>21</v>
      </c>
    </row>
    <row r="184" spans="1:3" x14ac:dyDescent="0.3">
      <c r="A184" s="1">
        <v>42187</v>
      </c>
      <c r="B184" t="s">
        <v>21</v>
      </c>
      <c r="C184" t="s">
        <v>21</v>
      </c>
    </row>
    <row r="185" spans="1:3" x14ac:dyDescent="0.3">
      <c r="A185" s="1">
        <v>42188</v>
      </c>
      <c r="B185" t="s">
        <v>21</v>
      </c>
      <c r="C185" t="s">
        <v>21</v>
      </c>
    </row>
    <row r="186" spans="1:3" x14ac:dyDescent="0.3">
      <c r="A186" s="1">
        <v>42189</v>
      </c>
      <c r="B186" t="s">
        <v>21</v>
      </c>
      <c r="C186" t="s">
        <v>21</v>
      </c>
    </row>
    <row r="187" spans="1:3" x14ac:dyDescent="0.3">
      <c r="A187" s="1">
        <v>42190</v>
      </c>
      <c r="B187" t="s">
        <v>21</v>
      </c>
      <c r="C187" t="s">
        <v>21</v>
      </c>
    </row>
    <row r="188" spans="1:3" x14ac:dyDescent="0.3">
      <c r="A188" s="1">
        <v>42191</v>
      </c>
      <c r="B188" t="s">
        <v>21</v>
      </c>
      <c r="C188" t="s">
        <v>21</v>
      </c>
    </row>
    <row r="189" spans="1:3" x14ac:dyDescent="0.3">
      <c r="A189" s="1">
        <v>42192</v>
      </c>
      <c r="B189" t="s">
        <v>21</v>
      </c>
      <c r="C189" t="s">
        <v>21</v>
      </c>
    </row>
    <row r="190" spans="1:3" x14ac:dyDescent="0.3">
      <c r="A190" s="1">
        <v>42193</v>
      </c>
      <c r="B190" t="s">
        <v>21</v>
      </c>
      <c r="C190" t="s">
        <v>21</v>
      </c>
    </row>
    <row r="191" spans="1:3" x14ac:dyDescent="0.3">
      <c r="A191" s="1">
        <v>42194</v>
      </c>
      <c r="B191" t="s">
        <v>21</v>
      </c>
      <c r="C191" t="s">
        <v>21</v>
      </c>
    </row>
    <row r="192" spans="1:3" x14ac:dyDescent="0.3">
      <c r="A192" s="1">
        <v>42195</v>
      </c>
      <c r="B192" t="s">
        <v>21</v>
      </c>
      <c r="C192" t="s">
        <v>21</v>
      </c>
    </row>
    <row r="193" spans="1:3" x14ac:dyDescent="0.3">
      <c r="A193" s="1">
        <v>42196</v>
      </c>
      <c r="B193" t="s">
        <v>21</v>
      </c>
      <c r="C193" t="s">
        <v>21</v>
      </c>
    </row>
    <row r="194" spans="1:3" x14ac:dyDescent="0.3">
      <c r="A194" s="1">
        <v>42197</v>
      </c>
      <c r="B194" t="s">
        <v>21</v>
      </c>
      <c r="C194" t="s">
        <v>21</v>
      </c>
    </row>
    <row r="195" spans="1:3" x14ac:dyDescent="0.3">
      <c r="A195" s="1">
        <v>42198</v>
      </c>
      <c r="B195" t="s">
        <v>21</v>
      </c>
      <c r="C195" t="s">
        <v>21</v>
      </c>
    </row>
    <row r="196" spans="1:3" x14ac:dyDescent="0.3">
      <c r="A196" s="1">
        <v>42199</v>
      </c>
      <c r="B196" t="s">
        <v>22</v>
      </c>
      <c r="C196" t="s">
        <v>21</v>
      </c>
    </row>
    <row r="197" spans="1:3" x14ac:dyDescent="0.3">
      <c r="A197" s="1">
        <v>42200</v>
      </c>
      <c r="B197" t="s">
        <v>22</v>
      </c>
      <c r="C197" t="s">
        <v>21</v>
      </c>
    </row>
    <row r="198" spans="1:3" x14ac:dyDescent="0.3">
      <c r="A198" s="1">
        <v>42201</v>
      </c>
      <c r="B198" t="s">
        <v>22</v>
      </c>
      <c r="C198" t="s">
        <v>21</v>
      </c>
    </row>
    <row r="199" spans="1:3" x14ac:dyDescent="0.3">
      <c r="A199" s="1">
        <v>42202</v>
      </c>
      <c r="B199" t="s">
        <v>22</v>
      </c>
      <c r="C199" t="s">
        <v>21</v>
      </c>
    </row>
    <row r="200" spans="1:3" x14ac:dyDescent="0.3">
      <c r="A200" s="1">
        <v>42203</v>
      </c>
      <c r="B200" t="s">
        <v>22</v>
      </c>
      <c r="C200" t="s">
        <v>21</v>
      </c>
    </row>
    <row r="201" spans="1:3" x14ac:dyDescent="0.3">
      <c r="A201" s="1">
        <v>42204</v>
      </c>
      <c r="B201" t="s">
        <v>22</v>
      </c>
      <c r="C201" t="s">
        <v>21</v>
      </c>
    </row>
    <row r="202" spans="1:3" x14ac:dyDescent="0.3">
      <c r="A202" s="1">
        <v>42205</v>
      </c>
      <c r="B202" t="s">
        <v>22</v>
      </c>
      <c r="C202" t="s">
        <v>21</v>
      </c>
    </row>
    <row r="203" spans="1:3" x14ac:dyDescent="0.3">
      <c r="A203" s="1">
        <v>42206</v>
      </c>
      <c r="B203" t="s">
        <v>22</v>
      </c>
      <c r="C203" t="s">
        <v>21</v>
      </c>
    </row>
    <row r="204" spans="1:3" x14ac:dyDescent="0.3">
      <c r="A204" s="1">
        <v>42207</v>
      </c>
      <c r="B204" t="s">
        <v>22</v>
      </c>
      <c r="C204" t="s">
        <v>21</v>
      </c>
    </row>
    <row r="205" spans="1:3" x14ac:dyDescent="0.3">
      <c r="A205" s="1">
        <v>42208</v>
      </c>
      <c r="B205" t="s">
        <v>22</v>
      </c>
      <c r="C205" t="s">
        <v>21</v>
      </c>
    </row>
    <row r="206" spans="1:3" x14ac:dyDescent="0.3">
      <c r="A206" s="1">
        <v>42209</v>
      </c>
      <c r="B206" t="s">
        <v>22</v>
      </c>
      <c r="C206" t="s">
        <v>21</v>
      </c>
    </row>
    <row r="207" spans="1:3" x14ac:dyDescent="0.3">
      <c r="A207" s="1">
        <v>42210</v>
      </c>
      <c r="B207" t="s">
        <v>22</v>
      </c>
      <c r="C207" t="s">
        <v>21</v>
      </c>
    </row>
    <row r="208" spans="1:3" x14ac:dyDescent="0.3">
      <c r="A208" s="1">
        <v>42211</v>
      </c>
      <c r="B208" t="s">
        <v>22</v>
      </c>
      <c r="C208" t="s">
        <v>21</v>
      </c>
    </row>
    <row r="209" spans="1:3" x14ac:dyDescent="0.3">
      <c r="A209" s="1">
        <v>42212</v>
      </c>
      <c r="B209" t="s">
        <v>22</v>
      </c>
      <c r="C209" t="s">
        <v>21</v>
      </c>
    </row>
    <row r="210" spans="1:3" x14ac:dyDescent="0.3">
      <c r="A210" s="1">
        <v>42213</v>
      </c>
      <c r="B210" t="s">
        <v>22</v>
      </c>
      <c r="C210" t="s">
        <v>21</v>
      </c>
    </row>
    <row r="211" spans="1:3" x14ac:dyDescent="0.3">
      <c r="A211" s="1">
        <v>42214</v>
      </c>
      <c r="B211" t="s">
        <v>22</v>
      </c>
      <c r="C211" t="s">
        <v>21</v>
      </c>
    </row>
    <row r="212" spans="1:3" x14ac:dyDescent="0.3">
      <c r="A212" s="1">
        <v>42215</v>
      </c>
      <c r="B212" t="s">
        <v>22</v>
      </c>
      <c r="C212" t="s">
        <v>21</v>
      </c>
    </row>
    <row r="213" spans="1:3" x14ac:dyDescent="0.3">
      <c r="A213" s="1">
        <v>42216</v>
      </c>
      <c r="B213" t="s">
        <v>22</v>
      </c>
      <c r="C213" t="s">
        <v>21</v>
      </c>
    </row>
    <row r="214" spans="1:3" x14ac:dyDescent="0.3">
      <c r="A214" s="1">
        <v>42217</v>
      </c>
      <c r="B214" t="s">
        <v>22</v>
      </c>
      <c r="C214" t="s">
        <v>21</v>
      </c>
    </row>
    <row r="215" spans="1:3" x14ac:dyDescent="0.3">
      <c r="A215" s="1">
        <v>42218</v>
      </c>
      <c r="B215" t="s">
        <v>22</v>
      </c>
      <c r="C215" t="s">
        <v>21</v>
      </c>
    </row>
    <row r="216" spans="1:3" x14ac:dyDescent="0.3">
      <c r="A216" s="1">
        <v>42219</v>
      </c>
      <c r="B216" t="s">
        <v>22</v>
      </c>
      <c r="C216" t="s">
        <v>21</v>
      </c>
    </row>
    <row r="217" spans="1:3" x14ac:dyDescent="0.3">
      <c r="A217" s="1">
        <v>42220</v>
      </c>
      <c r="B217" t="s">
        <v>22</v>
      </c>
      <c r="C217" t="s">
        <v>21</v>
      </c>
    </row>
    <row r="218" spans="1:3" x14ac:dyDescent="0.3">
      <c r="A218" s="1">
        <v>42221</v>
      </c>
      <c r="B218" t="s">
        <v>22</v>
      </c>
      <c r="C218" t="s">
        <v>21</v>
      </c>
    </row>
    <row r="219" spans="1:3" x14ac:dyDescent="0.3">
      <c r="A219" s="1">
        <v>42222</v>
      </c>
      <c r="B219" t="s">
        <v>22</v>
      </c>
      <c r="C219" t="s">
        <v>21</v>
      </c>
    </row>
    <row r="220" spans="1:3" x14ac:dyDescent="0.3">
      <c r="A220" s="1">
        <v>42223</v>
      </c>
      <c r="B220" t="s">
        <v>22</v>
      </c>
      <c r="C220" t="s">
        <v>21</v>
      </c>
    </row>
    <row r="221" spans="1:3" x14ac:dyDescent="0.3">
      <c r="A221" s="1">
        <v>42224</v>
      </c>
      <c r="B221" t="s">
        <v>22</v>
      </c>
      <c r="C221" t="s">
        <v>21</v>
      </c>
    </row>
    <row r="222" spans="1:3" x14ac:dyDescent="0.3">
      <c r="A222" s="1">
        <v>42225</v>
      </c>
      <c r="B222" t="s">
        <v>22</v>
      </c>
      <c r="C222" t="s">
        <v>21</v>
      </c>
    </row>
    <row r="223" spans="1:3" x14ac:dyDescent="0.3">
      <c r="A223" s="1">
        <v>42226</v>
      </c>
      <c r="B223" t="s">
        <v>22</v>
      </c>
      <c r="C223" t="s">
        <v>21</v>
      </c>
    </row>
    <row r="224" spans="1:3" x14ac:dyDescent="0.3">
      <c r="A224" s="1">
        <v>42227</v>
      </c>
      <c r="B224" t="s">
        <v>22</v>
      </c>
      <c r="C224" t="s">
        <v>21</v>
      </c>
    </row>
    <row r="225" spans="1:3" x14ac:dyDescent="0.3">
      <c r="A225" s="1">
        <v>42228</v>
      </c>
      <c r="B225" t="s">
        <v>22</v>
      </c>
      <c r="C225" t="s">
        <v>21</v>
      </c>
    </row>
    <row r="226" spans="1:3" x14ac:dyDescent="0.3">
      <c r="A226" s="1">
        <v>42229</v>
      </c>
      <c r="B226" t="s">
        <v>22</v>
      </c>
      <c r="C226" t="s">
        <v>21</v>
      </c>
    </row>
    <row r="227" spans="1:3" x14ac:dyDescent="0.3">
      <c r="A227" s="1">
        <v>42230</v>
      </c>
      <c r="B227" t="s">
        <v>22</v>
      </c>
      <c r="C227" t="s">
        <v>21</v>
      </c>
    </row>
    <row r="228" spans="1:3" x14ac:dyDescent="0.3">
      <c r="A228" s="1">
        <v>42231</v>
      </c>
      <c r="B228" t="s">
        <v>22</v>
      </c>
      <c r="C228" t="s">
        <v>21</v>
      </c>
    </row>
    <row r="229" spans="1:3" x14ac:dyDescent="0.3">
      <c r="A229" s="1">
        <v>42232</v>
      </c>
      <c r="B229" t="s">
        <v>22</v>
      </c>
      <c r="C229" t="s">
        <v>21</v>
      </c>
    </row>
    <row r="230" spans="1:3" x14ac:dyDescent="0.3">
      <c r="A230" s="1">
        <v>42233</v>
      </c>
      <c r="B230" t="s">
        <v>22</v>
      </c>
      <c r="C230" t="s">
        <v>21</v>
      </c>
    </row>
    <row r="231" spans="1:3" x14ac:dyDescent="0.3">
      <c r="A231" s="1">
        <v>42234</v>
      </c>
      <c r="B231" t="s">
        <v>22</v>
      </c>
      <c r="C231" t="s">
        <v>21</v>
      </c>
    </row>
    <row r="232" spans="1:3" x14ac:dyDescent="0.3">
      <c r="A232" s="1">
        <v>42235</v>
      </c>
      <c r="B232" t="s">
        <v>22</v>
      </c>
      <c r="C232" t="s">
        <v>21</v>
      </c>
    </row>
    <row r="233" spans="1:3" x14ac:dyDescent="0.3">
      <c r="A233" s="1">
        <v>42236</v>
      </c>
      <c r="B233" t="s">
        <v>22</v>
      </c>
      <c r="C233" t="s">
        <v>21</v>
      </c>
    </row>
    <row r="234" spans="1:3" x14ac:dyDescent="0.3">
      <c r="A234" s="1">
        <v>42237</v>
      </c>
      <c r="B234" t="s">
        <v>22</v>
      </c>
      <c r="C234" t="s">
        <v>21</v>
      </c>
    </row>
    <row r="235" spans="1:3" x14ac:dyDescent="0.3">
      <c r="A235" s="1">
        <v>42238</v>
      </c>
      <c r="B235" t="s">
        <v>22</v>
      </c>
      <c r="C235" t="s">
        <v>21</v>
      </c>
    </row>
    <row r="236" spans="1:3" x14ac:dyDescent="0.3">
      <c r="A236" s="1">
        <v>42239</v>
      </c>
      <c r="B236" t="s">
        <v>22</v>
      </c>
      <c r="C236" t="s">
        <v>21</v>
      </c>
    </row>
    <row r="237" spans="1:3" x14ac:dyDescent="0.3">
      <c r="A237" s="1">
        <v>42240</v>
      </c>
      <c r="B237" t="s">
        <v>22</v>
      </c>
      <c r="C237" t="s">
        <v>21</v>
      </c>
    </row>
    <row r="238" spans="1:3" x14ac:dyDescent="0.3">
      <c r="A238" s="1">
        <v>42241</v>
      </c>
      <c r="B238" t="s">
        <v>22</v>
      </c>
      <c r="C238" t="s">
        <v>21</v>
      </c>
    </row>
    <row r="239" spans="1:3" x14ac:dyDescent="0.3">
      <c r="A239" s="1">
        <v>42242</v>
      </c>
      <c r="B239" t="s">
        <v>22</v>
      </c>
      <c r="C239" t="s">
        <v>21</v>
      </c>
    </row>
    <row r="240" spans="1:3" x14ac:dyDescent="0.3">
      <c r="A240" s="1">
        <v>42243</v>
      </c>
      <c r="B240" t="s">
        <v>22</v>
      </c>
      <c r="C240" t="s">
        <v>21</v>
      </c>
    </row>
    <row r="241" spans="1:3" x14ac:dyDescent="0.3">
      <c r="A241" s="1">
        <v>42244</v>
      </c>
      <c r="B241" t="s">
        <v>22</v>
      </c>
      <c r="C241" t="s">
        <v>21</v>
      </c>
    </row>
    <row r="242" spans="1:3" x14ac:dyDescent="0.3">
      <c r="A242" s="1">
        <v>42245</v>
      </c>
      <c r="B242" t="s">
        <v>22</v>
      </c>
      <c r="C242" t="s">
        <v>21</v>
      </c>
    </row>
    <row r="243" spans="1:3" x14ac:dyDescent="0.3">
      <c r="A243" s="1">
        <v>42246</v>
      </c>
      <c r="B243" t="s">
        <v>22</v>
      </c>
      <c r="C243" t="s">
        <v>21</v>
      </c>
    </row>
    <row r="244" spans="1:3" x14ac:dyDescent="0.3">
      <c r="A244" s="1">
        <v>42247</v>
      </c>
      <c r="B244" t="s">
        <v>22</v>
      </c>
      <c r="C244" t="s">
        <v>21</v>
      </c>
    </row>
    <row r="245" spans="1:3" x14ac:dyDescent="0.3">
      <c r="A245" s="1">
        <v>42248</v>
      </c>
      <c r="B245" t="s">
        <v>22</v>
      </c>
      <c r="C245" t="s">
        <v>21</v>
      </c>
    </row>
    <row r="246" spans="1:3" x14ac:dyDescent="0.3">
      <c r="A246" s="1">
        <v>42249</v>
      </c>
      <c r="B246" t="s">
        <v>22</v>
      </c>
      <c r="C246" t="s">
        <v>21</v>
      </c>
    </row>
    <row r="247" spans="1:3" x14ac:dyDescent="0.3">
      <c r="A247" s="1">
        <v>42250</v>
      </c>
      <c r="B247" t="s">
        <v>22</v>
      </c>
      <c r="C247" t="s">
        <v>21</v>
      </c>
    </row>
    <row r="248" spans="1:3" x14ac:dyDescent="0.3">
      <c r="A248" s="1">
        <v>42251</v>
      </c>
      <c r="B248" t="s">
        <v>22</v>
      </c>
      <c r="C248" t="s">
        <v>21</v>
      </c>
    </row>
    <row r="249" spans="1:3" x14ac:dyDescent="0.3">
      <c r="A249" s="1">
        <v>42252</v>
      </c>
      <c r="B249" t="s">
        <v>22</v>
      </c>
      <c r="C249" t="s">
        <v>21</v>
      </c>
    </row>
    <row r="250" spans="1:3" x14ac:dyDescent="0.3">
      <c r="A250" s="1">
        <v>42253</v>
      </c>
      <c r="B250" t="s">
        <v>22</v>
      </c>
      <c r="C250" t="s">
        <v>21</v>
      </c>
    </row>
    <row r="251" spans="1:3" x14ac:dyDescent="0.3">
      <c r="A251" s="1">
        <v>42254</v>
      </c>
      <c r="B251" t="s">
        <v>22</v>
      </c>
      <c r="C251" t="s">
        <v>21</v>
      </c>
    </row>
    <row r="252" spans="1:3" x14ac:dyDescent="0.3">
      <c r="A252" s="1">
        <v>42255</v>
      </c>
      <c r="B252" t="s">
        <v>22</v>
      </c>
      <c r="C252" t="s">
        <v>21</v>
      </c>
    </row>
    <row r="253" spans="1:3" x14ac:dyDescent="0.3">
      <c r="A253" s="1">
        <v>42256</v>
      </c>
      <c r="B253" t="s">
        <v>22</v>
      </c>
      <c r="C253" t="s">
        <v>21</v>
      </c>
    </row>
    <row r="254" spans="1:3" x14ac:dyDescent="0.3">
      <c r="A254" s="1">
        <v>42257</v>
      </c>
      <c r="B254" t="s">
        <v>22</v>
      </c>
      <c r="C254" t="s">
        <v>21</v>
      </c>
    </row>
    <row r="255" spans="1:3" x14ac:dyDescent="0.3">
      <c r="A255" s="1">
        <v>42258</v>
      </c>
      <c r="B255" t="s">
        <v>22</v>
      </c>
      <c r="C255" t="s">
        <v>21</v>
      </c>
    </row>
    <row r="256" spans="1:3" x14ac:dyDescent="0.3">
      <c r="A256" s="1">
        <v>42259</v>
      </c>
      <c r="B256" t="s">
        <v>22</v>
      </c>
      <c r="C256" t="s">
        <v>21</v>
      </c>
    </row>
    <row r="257" spans="1:3" x14ac:dyDescent="0.3">
      <c r="A257" s="1">
        <v>42260</v>
      </c>
      <c r="B257" t="s">
        <v>22</v>
      </c>
      <c r="C257" t="s">
        <v>21</v>
      </c>
    </row>
    <row r="258" spans="1:3" x14ac:dyDescent="0.3">
      <c r="A258" s="1">
        <v>42261</v>
      </c>
      <c r="B258" t="s">
        <v>22</v>
      </c>
      <c r="C258" t="s">
        <v>21</v>
      </c>
    </row>
    <row r="259" spans="1:3" x14ac:dyDescent="0.3">
      <c r="A259" s="1">
        <v>42262</v>
      </c>
      <c r="B259" t="s">
        <v>22</v>
      </c>
      <c r="C259" t="s">
        <v>21</v>
      </c>
    </row>
    <row r="260" spans="1:3" x14ac:dyDescent="0.3">
      <c r="A260" s="1">
        <v>42263</v>
      </c>
      <c r="B260" t="s">
        <v>22</v>
      </c>
      <c r="C260" t="s">
        <v>21</v>
      </c>
    </row>
    <row r="261" spans="1:3" x14ac:dyDescent="0.3">
      <c r="A261" s="1">
        <v>42264</v>
      </c>
      <c r="B261" t="s">
        <v>22</v>
      </c>
      <c r="C261" t="s">
        <v>21</v>
      </c>
    </row>
    <row r="262" spans="1:3" x14ac:dyDescent="0.3">
      <c r="A262" s="1">
        <v>42265</v>
      </c>
      <c r="B262" t="s">
        <v>21</v>
      </c>
      <c r="C262" t="s">
        <v>21</v>
      </c>
    </row>
    <row r="263" spans="1:3" x14ac:dyDescent="0.3">
      <c r="A263" s="1">
        <v>42266</v>
      </c>
      <c r="B263" t="s">
        <v>21</v>
      </c>
      <c r="C263" t="s">
        <v>21</v>
      </c>
    </row>
    <row r="264" spans="1:3" x14ac:dyDescent="0.3">
      <c r="A264" s="1">
        <v>42267</v>
      </c>
      <c r="B264" t="s">
        <v>21</v>
      </c>
      <c r="C264" t="s">
        <v>21</v>
      </c>
    </row>
    <row r="265" spans="1:3" x14ac:dyDescent="0.3">
      <c r="A265" s="1">
        <v>42268</v>
      </c>
      <c r="B265" t="s">
        <v>21</v>
      </c>
      <c r="C265" t="s">
        <v>21</v>
      </c>
    </row>
    <row r="266" spans="1:3" x14ac:dyDescent="0.3">
      <c r="A266" s="1">
        <v>42269</v>
      </c>
      <c r="B266" t="s">
        <v>21</v>
      </c>
      <c r="C266" t="s">
        <v>21</v>
      </c>
    </row>
    <row r="267" spans="1:3" x14ac:dyDescent="0.3">
      <c r="A267" s="1">
        <v>42270</v>
      </c>
      <c r="B267" t="s">
        <v>21</v>
      </c>
      <c r="C267" t="s">
        <v>21</v>
      </c>
    </row>
    <row r="268" spans="1:3" x14ac:dyDescent="0.3">
      <c r="A268" s="1">
        <v>42271</v>
      </c>
      <c r="B268" t="s">
        <v>21</v>
      </c>
      <c r="C268" t="s">
        <v>21</v>
      </c>
    </row>
    <row r="269" spans="1:3" x14ac:dyDescent="0.3">
      <c r="A269" s="1">
        <v>42272</v>
      </c>
      <c r="B269" t="s">
        <v>21</v>
      </c>
      <c r="C269" t="s">
        <v>21</v>
      </c>
    </row>
    <row r="270" spans="1:3" x14ac:dyDescent="0.3">
      <c r="A270" s="1">
        <v>42273</v>
      </c>
      <c r="B270" t="s">
        <v>21</v>
      </c>
      <c r="C270" t="s">
        <v>21</v>
      </c>
    </row>
    <row r="271" spans="1:3" x14ac:dyDescent="0.3">
      <c r="A271" s="1">
        <v>42274</v>
      </c>
      <c r="B271" t="s">
        <v>21</v>
      </c>
      <c r="C271" t="s">
        <v>21</v>
      </c>
    </row>
    <row r="272" spans="1:3" x14ac:dyDescent="0.3">
      <c r="A272" s="1">
        <v>42275</v>
      </c>
      <c r="B272" t="s">
        <v>21</v>
      </c>
      <c r="C272" t="s">
        <v>21</v>
      </c>
    </row>
    <row r="273" spans="1:3" x14ac:dyDescent="0.3">
      <c r="A273" s="1">
        <v>42276</v>
      </c>
      <c r="B273" t="s">
        <v>21</v>
      </c>
      <c r="C273" t="s">
        <v>21</v>
      </c>
    </row>
    <row r="274" spans="1:3" x14ac:dyDescent="0.3">
      <c r="A274" s="1">
        <v>42277</v>
      </c>
      <c r="B274" t="s">
        <v>21</v>
      </c>
      <c r="C274" t="s">
        <v>21</v>
      </c>
    </row>
    <row r="275" spans="1:3" x14ac:dyDescent="0.3">
      <c r="A275" s="1">
        <v>42278</v>
      </c>
      <c r="B275" t="s">
        <v>21</v>
      </c>
      <c r="C275" t="s">
        <v>21</v>
      </c>
    </row>
    <row r="276" spans="1:3" x14ac:dyDescent="0.3">
      <c r="A276" s="1">
        <v>42279</v>
      </c>
      <c r="B276" t="s">
        <v>21</v>
      </c>
      <c r="C276" t="s">
        <v>22</v>
      </c>
    </row>
    <row r="277" spans="1:3" x14ac:dyDescent="0.3">
      <c r="A277" s="1">
        <v>42280</v>
      </c>
      <c r="B277" t="s">
        <v>21</v>
      </c>
      <c r="C277" t="s">
        <v>21</v>
      </c>
    </row>
    <row r="278" spans="1:3" x14ac:dyDescent="0.3">
      <c r="A278" s="1">
        <v>42281</v>
      </c>
      <c r="B278" t="s">
        <v>21</v>
      </c>
      <c r="C278" t="s">
        <v>21</v>
      </c>
    </row>
    <row r="279" spans="1:3" x14ac:dyDescent="0.3">
      <c r="A279" s="1">
        <v>42282</v>
      </c>
      <c r="B279" t="s">
        <v>21</v>
      </c>
      <c r="C279" t="s">
        <v>21</v>
      </c>
    </row>
    <row r="280" spans="1:3" x14ac:dyDescent="0.3">
      <c r="A280" s="1">
        <v>42283</v>
      </c>
      <c r="B280" t="s">
        <v>22</v>
      </c>
      <c r="C280" t="s">
        <v>21</v>
      </c>
    </row>
    <row r="281" spans="1:3" x14ac:dyDescent="0.3">
      <c r="A281" s="1">
        <v>42284</v>
      </c>
      <c r="B281" t="s">
        <v>22</v>
      </c>
      <c r="C281" t="s">
        <v>21</v>
      </c>
    </row>
    <row r="282" spans="1:3" x14ac:dyDescent="0.3">
      <c r="A282" s="1">
        <v>42285</v>
      </c>
      <c r="B282" t="s">
        <v>22</v>
      </c>
      <c r="C282" t="s">
        <v>21</v>
      </c>
    </row>
    <row r="283" spans="1:3" x14ac:dyDescent="0.3">
      <c r="A283" s="1">
        <v>42286</v>
      </c>
      <c r="B283" t="s">
        <v>22</v>
      </c>
      <c r="C283" t="s">
        <v>21</v>
      </c>
    </row>
    <row r="284" spans="1:3" x14ac:dyDescent="0.3">
      <c r="A284" s="1">
        <v>42287</v>
      </c>
      <c r="B284" t="s">
        <v>22</v>
      </c>
      <c r="C284" t="s">
        <v>21</v>
      </c>
    </row>
    <row r="285" spans="1:3" x14ac:dyDescent="0.3">
      <c r="A285" s="1">
        <v>42288</v>
      </c>
      <c r="B285" t="s">
        <v>22</v>
      </c>
      <c r="C285" t="s">
        <v>21</v>
      </c>
    </row>
    <row r="286" spans="1:3" x14ac:dyDescent="0.3">
      <c r="A286" s="1">
        <v>42289</v>
      </c>
      <c r="B286" t="s">
        <v>22</v>
      </c>
      <c r="C286" t="s">
        <v>21</v>
      </c>
    </row>
    <row r="287" spans="1:3" x14ac:dyDescent="0.3">
      <c r="A287" s="1">
        <v>42290</v>
      </c>
      <c r="B287" t="s">
        <v>22</v>
      </c>
      <c r="C287" t="s">
        <v>21</v>
      </c>
    </row>
    <row r="288" spans="1:3" x14ac:dyDescent="0.3">
      <c r="A288" s="1">
        <v>42291</v>
      </c>
      <c r="B288" t="s">
        <v>22</v>
      </c>
      <c r="C288" t="s">
        <v>21</v>
      </c>
    </row>
    <row r="289" spans="1:3" x14ac:dyDescent="0.3">
      <c r="A289" s="1">
        <v>42292</v>
      </c>
      <c r="B289" t="s">
        <v>22</v>
      </c>
      <c r="C289" t="s">
        <v>21</v>
      </c>
    </row>
    <row r="290" spans="1:3" x14ac:dyDescent="0.3">
      <c r="A290" s="1">
        <v>42293</v>
      </c>
      <c r="B290" t="s">
        <v>22</v>
      </c>
      <c r="C290" t="s">
        <v>21</v>
      </c>
    </row>
    <row r="291" spans="1:3" x14ac:dyDescent="0.3">
      <c r="A291" s="1">
        <v>42294</v>
      </c>
      <c r="B291" t="s">
        <v>22</v>
      </c>
      <c r="C291" t="s">
        <v>21</v>
      </c>
    </row>
    <row r="292" spans="1:3" x14ac:dyDescent="0.3">
      <c r="A292" s="1">
        <v>42295</v>
      </c>
      <c r="B292" t="s">
        <v>22</v>
      </c>
      <c r="C292" t="s">
        <v>21</v>
      </c>
    </row>
    <row r="293" spans="1:3" x14ac:dyDescent="0.3">
      <c r="A293" s="1">
        <v>42296</v>
      </c>
      <c r="B293" t="s">
        <v>22</v>
      </c>
      <c r="C293" t="s">
        <v>21</v>
      </c>
    </row>
    <row r="294" spans="1:3" x14ac:dyDescent="0.3">
      <c r="A294" s="1">
        <v>42297</v>
      </c>
      <c r="B294" t="s">
        <v>22</v>
      </c>
      <c r="C294" t="s">
        <v>21</v>
      </c>
    </row>
    <row r="295" spans="1:3" x14ac:dyDescent="0.3">
      <c r="A295" s="1">
        <v>42298</v>
      </c>
      <c r="B295" t="s">
        <v>22</v>
      </c>
      <c r="C295" t="s">
        <v>21</v>
      </c>
    </row>
    <row r="296" spans="1:3" x14ac:dyDescent="0.3">
      <c r="A296" s="1">
        <v>42299</v>
      </c>
      <c r="B296" t="s">
        <v>22</v>
      </c>
      <c r="C296" t="s">
        <v>21</v>
      </c>
    </row>
    <row r="297" spans="1:3" x14ac:dyDescent="0.3">
      <c r="A297" s="1">
        <v>42300</v>
      </c>
      <c r="B297" t="s">
        <v>22</v>
      </c>
      <c r="C297" t="s">
        <v>21</v>
      </c>
    </row>
    <row r="298" spans="1:3" x14ac:dyDescent="0.3">
      <c r="A298" s="1">
        <v>42301</v>
      </c>
      <c r="B298" t="s">
        <v>22</v>
      </c>
      <c r="C298" t="s">
        <v>21</v>
      </c>
    </row>
    <row r="299" spans="1:3" x14ac:dyDescent="0.3">
      <c r="A299" s="1">
        <v>42302</v>
      </c>
      <c r="B299" t="s">
        <v>22</v>
      </c>
      <c r="C299" t="s">
        <v>21</v>
      </c>
    </row>
    <row r="300" spans="1:3" x14ac:dyDescent="0.3">
      <c r="A300" s="1">
        <v>42303</v>
      </c>
      <c r="B300" t="s">
        <v>22</v>
      </c>
      <c r="C300" t="s">
        <v>21</v>
      </c>
    </row>
    <row r="301" spans="1:3" x14ac:dyDescent="0.3">
      <c r="A301" s="1">
        <v>42304</v>
      </c>
      <c r="B301" t="s">
        <v>22</v>
      </c>
      <c r="C301" t="s">
        <v>21</v>
      </c>
    </row>
    <row r="302" spans="1:3" x14ac:dyDescent="0.3">
      <c r="A302" s="1">
        <v>42305</v>
      </c>
      <c r="B302" t="s">
        <v>22</v>
      </c>
      <c r="C302" t="s">
        <v>21</v>
      </c>
    </row>
    <row r="303" spans="1:3" x14ac:dyDescent="0.3">
      <c r="A303" s="1">
        <v>42306</v>
      </c>
      <c r="B303" t="s">
        <v>22</v>
      </c>
      <c r="C303" t="s">
        <v>21</v>
      </c>
    </row>
    <row r="304" spans="1:3" x14ac:dyDescent="0.3">
      <c r="A304" s="1">
        <v>42307</v>
      </c>
      <c r="B304" t="s">
        <v>22</v>
      </c>
      <c r="C304" t="s">
        <v>21</v>
      </c>
    </row>
    <row r="305" spans="1:3" x14ac:dyDescent="0.3">
      <c r="A305" s="1">
        <v>42308</v>
      </c>
      <c r="B305" t="s">
        <v>22</v>
      </c>
      <c r="C305" t="s">
        <v>21</v>
      </c>
    </row>
    <row r="306" spans="1:3" x14ac:dyDescent="0.3">
      <c r="A306" s="1">
        <v>42309</v>
      </c>
      <c r="B306" t="s">
        <v>22</v>
      </c>
      <c r="C306" t="s">
        <v>21</v>
      </c>
    </row>
    <row r="307" spans="1:3" x14ac:dyDescent="0.3">
      <c r="A307" s="1">
        <v>42310</v>
      </c>
      <c r="B307" t="s">
        <v>22</v>
      </c>
      <c r="C307" t="s">
        <v>21</v>
      </c>
    </row>
    <row r="308" spans="1:3" x14ac:dyDescent="0.3">
      <c r="A308" s="1">
        <v>42311</v>
      </c>
      <c r="B308" t="s">
        <v>22</v>
      </c>
      <c r="C308" t="s">
        <v>22</v>
      </c>
    </row>
    <row r="309" spans="1:3" x14ac:dyDescent="0.3">
      <c r="A309" s="1">
        <v>42312</v>
      </c>
      <c r="B309" t="s">
        <v>22</v>
      </c>
      <c r="C309" t="s">
        <v>21</v>
      </c>
    </row>
    <row r="310" spans="1:3" x14ac:dyDescent="0.3">
      <c r="A310" s="1">
        <v>42313</v>
      </c>
      <c r="B310" t="s">
        <v>22</v>
      </c>
      <c r="C310" t="s">
        <v>21</v>
      </c>
    </row>
    <row r="311" spans="1:3" x14ac:dyDescent="0.3">
      <c r="A311" s="1">
        <v>42314</v>
      </c>
      <c r="B311" t="s">
        <v>22</v>
      </c>
      <c r="C311" t="s">
        <v>21</v>
      </c>
    </row>
    <row r="312" spans="1:3" x14ac:dyDescent="0.3">
      <c r="A312" s="1">
        <v>42315</v>
      </c>
      <c r="B312" t="s">
        <v>22</v>
      </c>
      <c r="C312" t="s">
        <v>21</v>
      </c>
    </row>
    <row r="313" spans="1:3" x14ac:dyDescent="0.3">
      <c r="A313" s="1">
        <v>42316</v>
      </c>
      <c r="B313" t="s">
        <v>22</v>
      </c>
      <c r="C313" t="s">
        <v>21</v>
      </c>
    </row>
    <row r="314" spans="1:3" x14ac:dyDescent="0.3">
      <c r="A314" s="1">
        <v>42317</v>
      </c>
      <c r="B314" t="s">
        <v>22</v>
      </c>
      <c r="C314" t="s">
        <v>21</v>
      </c>
    </row>
    <row r="315" spans="1:3" x14ac:dyDescent="0.3">
      <c r="A315" s="1">
        <v>42318</v>
      </c>
      <c r="B315" t="s">
        <v>22</v>
      </c>
      <c r="C315" t="s">
        <v>21</v>
      </c>
    </row>
    <row r="316" spans="1:3" x14ac:dyDescent="0.3">
      <c r="A316" s="1">
        <v>42319</v>
      </c>
      <c r="B316" t="s">
        <v>22</v>
      </c>
      <c r="C316" t="s">
        <v>21</v>
      </c>
    </row>
    <row r="317" spans="1:3" x14ac:dyDescent="0.3">
      <c r="A317" s="1">
        <v>42320</v>
      </c>
      <c r="B317" t="s">
        <v>22</v>
      </c>
      <c r="C317" t="s">
        <v>21</v>
      </c>
    </row>
    <row r="318" spans="1:3" x14ac:dyDescent="0.3">
      <c r="A318" s="1">
        <v>42321</v>
      </c>
      <c r="B318" t="s">
        <v>22</v>
      </c>
      <c r="C318" t="s">
        <v>21</v>
      </c>
    </row>
    <row r="319" spans="1:3" x14ac:dyDescent="0.3">
      <c r="A319" s="1">
        <v>42322</v>
      </c>
      <c r="B319" t="s">
        <v>22</v>
      </c>
      <c r="C319" t="s">
        <v>21</v>
      </c>
    </row>
    <row r="320" spans="1:3" x14ac:dyDescent="0.3">
      <c r="A320" s="1">
        <v>42323</v>
      </c>
      <c r="B320" t="s">
        <v>22</v>
      </c>
      <c r="C320" t="s">
        <v>21</v>
      </c>
    </row>
    <row r="321" spans="1:3" x14ac:dyDescent="0.3">
      <c r="A321" s="1">
        <v>42324</v>
      </c>
      <c r="B321" t="s">
        <v>22</v>
      </c>
      <c r="C321" t="s">
        <v>21</v>
      </c>
    </row>
    <row r="322" spans="1:3" x14ac:dyDescent="0.3">
      <c r="A322" s="1">
        <v>42325</v>
      </c>
      <c r="B322" t="s">
        <v>22</v>
      </c>
      <c r="C322" t="s">
        <v>21</v>
      </c>
    </row>
    <row r="323" spans="1:3" x14ac:dyDescent="0.3">
      <c r="A323" s="1">
        <v>42326</v>
      </c>
      <c r="B323" t="s">
        <v>22</v>
      </c>
      <c r="C323" t="s">
        <v>21</v>
      </c>
    </row>
    <row r="324" spans="1:3" x14ac:dyDescent="0.3">
      <c r="A324" s="1">
        <v>42327</v>
      </c>
      <c r="B324" t="s">
        <v>22</v>
      </c>
      <c r="C324" t="s">
        <v>21</v>
      </c>
    </row>
    <row r="325" spans="1:3" x14ac:dyDescent="0.3">
      <c r="A325" s="1">
        <v>42328</v>
      </c>
      <c r="B325" t="s">
        <v>22</v>
      </c>
      <c r="C325" t="s">
        <v>21</v>
      </c>
    </row>
    <row r="326" spans="1:3" x14ac:dyDescent="0.3">
      <c r="A326" s="1">
        <v>42329</v>
      </c>
      <c r="B326" t="s">
        <v>22</v>
      </c>
      <c r="C326" t="s">
        <v>21</v>
      </c>
    </row>
    <row r="327" spans="1:3" x14ac:dyDescent="0.3">
      <c r="A327" s="1">
        <v>42330</v>
      </c>
      <c r="B327" t="s">
        <v>22</v>
      </c>
      <c r="C327" t="s">
        <v>21</v>
      </c>
    </row>
    <row r="328" spans="1:3" x14ac:dyDescent="0.3">
      <c r="A328" s="1">
        <v>42331</v>
      </c>
      <c r="B328" t="s">
        <v>22</v>
      </c>
      <c r="C328" t="s">
        <v>21</v>
      </c>
    </row>
    <row r="329" spans="1:3" x14ac:dyDescent="0.3">
      <c r="A329" s="1">
        <v>42332</v>
      </c>
      <c r="B329" t="s">
        <v>22</v>
      </c>
      <c r="C329" t="s">
        <v>21</v>
      </c>
    </row>
    <row r="330" spans="1:3" x14ac:dyDescent="0.3">
      <c r="A330" s="1">
        <v>42333</v>
      </c>
      <c r="B330" t="s">
        <v>22</v>
      </c>
      <c r="C330" t="s">
        <v>21</v>
      </c>
    </row>
    <row r="331" spans="1:3" x14ac:dyDescent="0.3">
      <c r="A331" s="1">
        <v>42334</v>
      </c>
      <c r="B331" t="s">
        <v>22</v>
      </c>
      <c r="C331" t="s">
        <v>21</v>
      </c>
    </row>
    <row r="332" spans="1:3" x14ac:dyDescent="0.3">
      <c r="A332" s="1">
        <v>42335</v>
      </c>
      <c r="B332" t="s">
        <v>22</v>
      </c>
      <c r="C332" t="s">
        <v>21</v>
      </c>
    </row>
    <row r="333" spans="1:3" x14ac:dyDescent="0.3">
      <c r="A333" s="1">
        <v>42336</v>
      </c>
      <c r="B333" t="s">
        <v>22</v>
      </c>
      <c r="C333" t="s">
        <v>21</v>
      </c>
    </row>
    <row r="334" spans="1:3" x14ac:dyDescent="0.3">
      <c r="A334" s="1">
        <v>42337</v>
      </c>
      <c r="B334" t="s">
        <v>22</v>
      </c>
      <c r="C334" t="s">
        <v>21</v>
      </c>
    </row>
    <row r="335" spans="1:3" x14ac:dyDescent="0.3">
      <c r="A335" s="1">
        <v>42338</v>
      </c>
      <c r="B335" t="s">
        <v>22</v>
      </c>
      <c r="C335" t="s">
        <v>21</v>
      </c>
    </row>
    <row r="336" spans="1:3" x14ac:dyDescent="0.3">
      <c r="A336" s="1">
        <v>42339</v>
      </c>
      <c r="B336" t="s">
        <v>22</v>
      </c>
      <c r="C336" t="s">
        <v>21</v>
      </c>
    </row>
    <row r="337" spans="1:3" x14ac:dyDescent="0.3">
      <c r="A337" s="1">
        <v>42340</v>
      </c>
      <c r="B337" t="s">
        <v>22</v>
      </c>
      <c r="C337" t="s">
        <v>21</v>
      </c>
    </row>
    <row r="338" spans="1:3" x14ac:dyDescent="0.3">
      <c r="A338" s="1">
        <v>42341</v>
      </c>
      <c r="B338" t="s">
        <v>22</v>
      </c>
      <c r="C338" t="s">
        <v>21</v>
      </c>
    </row>
    <row r="339" spans="1:3" x14ac:dyDescent="0.3">
      <c r="A339" s="1">
        <v>42342</v>
      </c>
      <c r="B339" t="s">
        <v>22</v>
      </c>
      <c r="C339" t="s">
        <v>21</v>
      </c>
    </row>
    <row r="340" spans="1:3" x14ac:dyDescent="0.3">
      <c r="A340" s="1">
        <v>42343</v>
      </c>
      <c r="B340" t="s">
        <v>22</v>
      </c>
      <c r="C340" t="s">
        <v>21</v>
      </c>
    </row>
    <row r="341" spans="1:3" x14ac:dyDescent="0.3">
      <c r="A341" s="1">
        <v>42344</v>
      </c>
      <c r="B341" t="s">
        <v>22</v>
      </c>
      <c r="C341" t="s">
        <v>21</v>
      </c>
    </row>
    <row r="342" spans="1:3" x14ac:dyDescent="0.3">
      <c r="A342" s="1">
        <v>42345</v>
      </c>
      <c r="B342" t="s">
        <v>22</v>
      </c>
      <c r="C342" t="s">
        <v>21</v>
      </c>
    </row>
    <row r="343" spans="1:3" x14ac:dyDescent="0.3">
      <c r="A343" s="1">
        <v>42346</v>
      </c>
      <c r="B343" t="s">
        <v>22</v>
      </c>
      <c r="C343" t="s">
        <v>21</v>
      </c>
    </row>
    <row r="344" spans="1:3" x14ac:dyDescent="0.3">
      <c r="A344" s="1">
        <v>42347</v>
      </c>
      <c r="B344" t="s">
        <v>22</v>
      </c>
      <c r="C344" t="s">
        <v>21</v>
      </c>
    </row>
    <row r="345" spans="1:3" x14ac:dyDescent="0.3">
      <c r="A345" s="1">
        <v>42348</v>
      </c>
      <c r="B345" t="s">
        <v>22</v>
      </c>
      <c r="C345" t="s">
        <v>21</v>
      </c>
    </row>
    <row r="346" spans="1:3" x14ac:dyDescent="0.3">
      <c r="A346" s="1">
        <v>42349</v>
      </c>
      <c r="B346" t="s">
        <v>22</v>
      </c>
      <c r="C346" t="s">
        <v>21</v>
      </c>
    </row>
    <row r="347" spans="1:3" x14ac:dyDescent="0.3">
      <c r="A347" s="1">
        <v>42350</v>
      </c>
      <c r="B347" t="s">
        <v>22</v>
      </c>
      <c r="C347" t="s">
        <v>21</v>
      </c>
    </row>
    <row r="348" spans="1:3" x14ac:dyDescent="0.3">
      <c r="A348" s="1">
        <v>42351</v>
      </c>
      <c r="B348" t="s">
        <v>22</v>
      </c>
      <c r="C348" t="s">
        <v>21</v>
      </c>
    </row>
    <row r="349" spans="1:3" x14ac:dyDescent="0.3">
      <c r="A349" s="1">
        <v>42352</v>
      </c>
      <c r="B349" t="s">
        <v>22</v>
      </c>
      <c r="C349" t="s">
        <v>21</v>
      </c>
    </row>
    <row r="350" spans="1:3" x14ac:dyDescent="0.3">
      <c r="A350" s="1">
        <v>42353</v>
      </c>
      <c r="B350" t="s">
        <v>22</v>
      </c>
      <c r="C350" t="s">
        <v>21</v>
      </c>
    </row>
    <row r="351" spans="1:3" x14ac:dyDescent="0.3">
      <c r="A351" s="1">
        <v>42354</v>
      </c>
      <c r="B351" t="s">
        <v>22</v>
      </c>
      <c r="C351" t="s">
        <v>21</v>
      </c>
    </row>
    <row r="352" spans="1:3" x14ac:dyDescent="0.3">
      <c r="A352" s="1">
        <v>42355</v>
      </c>
      <c r="B352" t="s">
        <v>22</v>
      </c>
      <c r="C352" t="s">
        <v>21</v>
      </c>
    </row>
    <row r="353" spans="1:3" x14ac:dyDescent="0.3">
      <c r="A353" s="1">
        <v>42356</v>
      </c>
      <c r="B353" t="s">
        <v>21</v>
      </c>
      <c r="C353" t="s">
        <v>21</v>
      </c>
    </row>
    <row r="354" spans="1:3" x14ac:dyDescent="0.3">
      <c r="A354" s="1">
        <v>42357</v>
      </c>
      <c r="B354" t="s">
        <v>21</v>
      </c>
      <c r="C354" t="s">
        <v>21</v>
      </c>
    </row>
    <row r="355" spans="1:3" x14ac:dyDescent="0.3">
      <c r="A355" s="1">
        <v>42358</v>
      </c>
      <c r="B355" t="s">
        <v>21</v>
      </c>
      <c r="C355" t="s">
        <v>21</v>
      </c>
    </row>
    <row r="356" spans="1:3" x14ac:dyDescent="0.3">
      <c r="A356" s="1">
        <v>42359</v>
      </c>
      <c r="B356" t="s">
        <v>21</v>
      </c>
      <c r="C356" t="s">
        <v>21</v>
      </c>
    </row>
    <row r="357" spans="1:3" x14ac:dyDescent="0.3">
      <c r="A357" s="1">
        <v>42360</v>
      </c>
      <c r="B357" t="s">
        <v>21</v>
      </c>
      <c r="C357" t="s">
        <v>21</v>
      </c>
    </row>
    <row r="358" spans="1:3" x14ac:dyDescent="0.3">
      <c r="A358" s="1">
        <v>42361</v>
      </c>
      <c r="B358" t="s">
        <v>21</v>
      </c>
      <c r="C358" t="s">
        <v>21</v>
      </c>
    </row>
    <row r="359" spans="1:3" x14ac:dyDescent="0.3">
      <c r="A359" s="1">
        <v>42362</v>
      </c>
      <c r="B359" t="s">
        <v>21</v>
      </c>
      <c r="C359" t="s">
        <v>21</v>
      </c>
    </row>
    <row r="360" spans="1:3" x14ac:dyDescent="0.3">
      <c r="A360" s="1">
        <v>42363</v>
      </c>
      <c r="B360" t="s">
        <v>21</v>
      </c>
      <c r="C360" t="s">
        <v>22</v>
      </c>
    </row>
    <row r="361" spans="1:3" x14ac:dyDescent="0.3">
      <c r="A361" s="1">
        <v>42364</v>
      </c>
      <c r="B361" t="s">
        <v>21</v>
      </c>
      <c r="C361" t="s">
        <v>22</v>
      </c>
    </row>
    <row r="362" spans="1:3" x14ac:dyDescent="0.3">
      <c r="A362" s="1">
        <v>42365</v>
      </c>
      <c r="B362" t="s">
        <v>21</v>
      </c>
      <c r="C362" t="s">
        <v>21</v>
      </c>
    </row>
    <row r="363" spans="1:3" x14ac:dyDescent="0.3">
      <c r="A363" s="1">
        <v>42366</v>
      </c>
      <c r="B363" t="s">
        <v>21</v>
      </c>
      <c r="C363" t="s">
        <v>22</v>
      </c>
    </row>
    <row r="364" spans="1:3" x14ac:dyDescent="0.3">
      <c r="A364" s="1">
        <v>42367</v>
      </c>
      <c r="B364" t="s">
        <v>21</v>
      </c>
      <c r="C364" t="s">
        <v>21</v>
      </c>
    </row>
    <row r="365" spans="1:3" x14ac:dyDescent="0.3">
      <c r="A365" s="1">
        <v>42368</v>
      </c>
      <c r="B365" t="s">
        <v>21</v>
      </c>
      <c r="C365" t="s">
        <v>21</v>
      </c>
    </row>
    <row r="366" spans="1:3" x14ac:dyDescent="0.3">
      <c r="A366" s="1">
        <v>42369</v>
      </c>
      <c r="B366" t="s">
        <v>21</v>
      </c>
      <c r="C366" t="s">
        <v>21</v>
      </c>
    </row>
    <row r="367" spans="1:3" x14ac:dyDescent="0.3">
      <c r="A367" s="1">
        <v>42370</v>
      </c>
      <c r="B367" t="s">
        <v>21</v>
      </c>
      <c r="C367" t="s">
        <v>22</v>
      </c>
    </row>
    <row r="368" spans="1:3" x14ac:dyDescent="0.3">
      <c r="A368" s="1">
        <v>42371</v>
      </c>
      <c r="B368" t="s">
        <v>21</v>
      </c>
      <c r="C368" t="s">
        <v>21</v>
      </c>
    </row>
    <row r="369" spans="1:3" x14ac:dyDescent="0.3">
      <c r="A369" s="1">
        <v>42372</v>
      </c>
      <c r="B369" t="s">
        <v>21</v>
      </c>
      <c r="C369" t="s">
        <v>21</v>
      </c>
    </row>
    <row r="370" spans="1:3" x14ac:dyDescent="0.3">
      <c r="A370" s="1">
        <v>42373</v>
      </c>
      <c r="B370" t="s">
        <v>21</v>
      </c>
      <c r="C370" t="s">
        <v>21</v>
      </c>
    </row>
    <row r="371" spans="1:3" x14ac:dyDescent="0.3">
      <c r="A371" s="1">
        <v>42374</v>
      </c>
      <c r="B371" t="s">
        <v>21</v>
      </c>
      <c r="C371" t="s">
        <v>21</v>
      </c>
    </row>
    <row r="372" spans="1:3" x14ac:dyDescent="0.3">
      <c r="A372" s="1">
        <v>42375</v>
      </c>
      <c r="B372" t="s">
        <v>21</v>
      </c>
      <c r="C372" t="s">
        <v>21</v>
      </c>
    </row>
    <row r="373" spans="1:3" x14ac:dyDescent="0.3">
      <c r="A373" s="1">
        <v>42376</v>
      </c>
      <c r="B373" t="s">
        <v>21</v>
      </c>
      <c r="C373" t="s">
        <v>21</v>
      </c>
    </row>
    <row r="374" spans="1:3" x14ac:dyDescent="0.3">
      <c r="A374" s="1">
        <v>42377</v>
      </c>
      <c r="B374" t="s">
        <v>21</v>
      </c>
      <c r="C374" t="s">
        <v>21</v>
      </c>
    </row>
    <row r="375" spans="1:3" x14ac:dyDescent="0.3">
      <c r="A375" s="1">
        <v>42378</v>
      </c>
      <c r="B375" t="s">
        <v>21</v>
      </c>
      <c r="C375" t="s">
        <v>21</v>
      </c>
    </row>
    <row r="376" spans="1:3" x14ac:dyDescent="0.3">
      <c r="A376" s="1">
        <v>42379</v>
      </c>
      <c r="B376" t="s">
        <v>21</v>
      </c>
      <c r="C376" t="s">
        <v>21</v>
      </c>
    </row>
    <row r="377" spans="1:3" x14ac:dyDescent="0.3">
      <c r="A377" s="1">
        <v>42380</v>
      </c>
      <c r="B377" t="s">
        <v>21</v>
      </c>
      <c r="C377" t="s">
        <v>21</v>
      </c>
    </row>
    <row r="378" spans="1:3" x14ac:dyDescent="0.3">
      <c r="A378" s="1">
        <v>42381</v>
      </c>
      <c r="B378" t="s">
        <v>21</v>
      </c>
      <c r="C378" t="s">
        <v>21</v>
      </c>
    </row>
    <row r="379" spans="1:3" x14ac:dyDescent="0.3">
      <c r="A379" s="1">
        <v>42382</v>
      </c>
      <c r="B379" t="s">
        <v>21</v>
      </c>
      <c r="C379" t="s">
        <v>21</v>
      </c>
    </row>
    <row r="380" spans="1:3" x14ac:dyDescent="0.3">
      <c r="A380" s="1">
        <v>42383</v>
      </c>
      <c r="B380" t="s">
        <v>21</v>
      </c>
      <c r="C380" t="s">
        <v>21</v>
      </c>
    </row>
    <row r="381" spans="1:3" x14ac:dyDescent="0.3">
      <c r="A381" s="1">
        <v>42384</v>
      </c>
      <c r="B381" t="s">
        <v>21</v>
      </c>
      <c r="C381" t="s">
        <v>21</v>
      </c>
    </row>
    <row r="382" spans="1:3" x14ac:dyDescent="0.3">
      <c r="A382" s="1">
        <v>42385</v>
      </c>
      <c r="B382" t="s">
        <v>21</v>
      </c>
      <c r="C382" t="s">
        <v>21</v>
      </c>
    </row>
    <row r="383" spans="1:3" x14ac:dyDescent="0.3">
      <c r="A383" s="1">
        <v>42386</v>
      </c>
      <c r="B383" t="s">
        <v>21</v>
      </c>
      <c r="C383" t="s">
        <v>21</v>
      </c>
    </row>
    <row r="384" spans="1:3" x14ac:dyDescent="0.3">
      <c r="A384" s="1">
        <v>42387</v>
      </c>
      <c r="B384" t="s">
        <v>21</v>
      </c>
      <c r="C384" t="s">
        <v>21</v>
      </c>
    </row>
    <row r="385" spans="1:3" x14ac:dyDescent="0.3">
      <c r="A385" s="1">
        <v>42388</v>
      </c>
      <c r="B385" t="s">
        <v>21</v>
      </c>
      <c r="C385" t="s">
        <v>21</v>
      </c>
    </row>
    <row r="386" spans="1:3" x14ac:dyDescent="0.3">
      <c r="A386" s="1">
        <v>42389</v>
      </c>
      <c r="B386" t="s">
        <v>21</v>
      </c>
      <c r="C386" t="s">
        <v>21</v>
      </c>
    </row>
    <row r="387" spans="1:3" x14ac:dyDescent="0.3">
      <c r="A387" s="1">
        <v>42390</v>
      </c>
      <c r="B387" t="s">
        <v>21</v>
      </c>
      <c r="C387" t="s">
        <v>21</v>
      </c>
    </row>
    <row r="388" spans="1:3" x14ac:dyDescent="0.3">
      <c r="A388" s="1">
        <v>42391</v>
      </c>
      <c r="B388" t="s">
        <v>21</v>
      </c>
      <c r="C388" t="s">
        <v>21</v>
      </c>
    </row>
    <row r="389" spans="1:3" x14ac:dyDescent="0.3">
      <c r="A389" s="1">
        <v>42392</v>
      </c>
      <c r="B389" t="s">
        <v>21</v>
      </c>
      <c r="C389" t="s">
        <v>21</v>
      </c>
    </row>
    <row r="390" spans="1:3" x14ac:dyDescent="0.3">
      <c r="A390" s="1">
        <v>42393</v>
      </c>
      <c r="B390" t="s">
        <v>21</v>
      </c>
      <c r="C390" t="s">
        <v>21</v>
      </c>
    </row>
    <row r="391" spans="1:3" x14ac:dyDescent="0.3">
      <c r="A391" s="1">
        <v>42394</v>
      </c>
      <c r="B391" t="s">
        <v>21</v>
      </c>
      <c r="C391" t="s">
        <v>21</v>
      </c>
    </row>
    <row r="392" spans="1:3" x14ac:dyDescent="0.3">
      <c r="A392" s="1">
        <v>42395</v>
      </c>
      <c r="B392" t="s">
        <v>21</v>
      </c>
      <c r="C392" t="s">
        <v>22</v>
      </c>
    </row>
    <row r="393" spans="1:3" x14ac:dyDescent="0.3">
      <c r="A393" s="1">
        <v>42396</v>
      </c>
      <c r="B393" t="s">
        <v>21</v>
      </c>
      <c r="C393" t="s">
        <v>21</v>
      </c>
    </row>
    <row r="394" spans="1:3" x14ac:dyDescent="0.3">
      <c r="A394" s="1">
        <v>42397</v>
      </c>
      <c r="B394" t="s">
        <v>22</v>
      </c>
      <c r="C394" t="s">
        <v>21</v>
      </c>
    </row>
    <row r="395" spans="1:3" x14ac:dyDescent="0.3">
      <c r="A395" s="1">
        <v>42398</v>
      </c>
      <c r="B395" t="s">
        <v>22</v>
      </c>
      <c r="C395" t="s">
        <v>21</v>
      </c>
    </row>
    <row r="396" spans="1:3" x14ac:dyDescent="0.3">
      <c r="A396" s="1">
        <v>42399</v>
      </c>
      <c r="B396" t="s">
        <v>22</v>
      </c>
      <c r="C396" t="s">
        <v>21</v>
      </c>
    </row>
    <row r="397" spans="1:3" x14ac:dyDescent="0.3">
      <c r="A397" s="1">
        <v>42400</v>
      </c>
      <c r="B397" t="s">
        <v>22</v>
      </c>
      <c r="C397" t="s">
        <v>21</v>
      </c>
    </row>
    <row r="398" spans="1:3" x14ac:dyDescent="0.3">
      <c r="A398" s="1">
        <v>42401</v>
      </c>
      <c r="B398" t="s">
        <v>22</v>
      </c>
      <c r="C398" t="s">
        <v>21</v>
      </c>
    </row>
    <row r="399" spans="1:3" x14ac:dyDescent="0.3">
      <c r="A399" s="1">
        <v>42402</v>
      </c>
      <c r="B399" t="s">
        <v>22</v>
      </c>
      <c r="C399" t="s">
        <v>21</v>
      </c>
    </row>
    <row r="400" spans="1:3" x14ac:dyDescent="0.3">
      <c r="A400" s="1">
        <v>42403</v>
      </c>
      <c r="B400" t="s">
        <v>22</v>
      </c>
      <c r="C400" t="s">
        <v>21</v>
      </c>
    </row>
    <row r="401" spans="1:3" x14ac:dyDescent="0.3">
      <c r="A401" s="1">
        <v>42404</v>
      </c>
      <c r="B401" t="s">
        <v>22</v>
      </c>
      <c r="C401" t="s">
        <v>21</v>
      </c>
    </row>
    <row r="402" spans="1:3" x14ac:dyDescent="0.3">
      <c r="A402" s="1">
        <v>42405</v>
      </c>
      <c r="B402" t="s">
        <v>22</v>
      </c>
      <c r="C402" t="s">
        <v>21</v>
      </c>
    </row>
    <row r="403" spans="1:3" x14ac:dyDescent="0.3">
      <c r="A403" s="1">
        <v>42406</v>
      </c>
      <c r="B403" t="s">
        <v>22</v>
      </c>
      <c r="C403" t="s">
        <v>21</v>
      </c>
    </row>
    <row r="404" spans="1:3" x14ac:dyDescent="0.3">
      <c r="A404" s="1">
        <v>42407</v>
      </c>
      <c r="B404" t="s">
        <v>22</v>
      </c>
      <c r="C404" t="s">
        <v>21</v>
      </c>
    </row>
    <row r="405" spans="1:3" x14ac:dyDescent="0.3">
      <c r="A405" s="1">
        <v>42408</v>
      </c>
      <c r="B405" t="s">
        <v>22</v>
      </c>
      <c r="C405" t="s">
        <v>21</v>
      </c>
    </row>
    <row r="406" spans="1:3" x14ac:dyDescent="0.3">
      <c r="A406" s="1">
        <v>42409</v>
      </c>
      <c r="B406" t="s">
        <v>22</v>
      </c>
      <c r="C406" t="s">
        <v>21</v>
      </c>
    </row>
    <row r="407" spans="1:3" x14ac:dyDescent="0.3">
      <c r="A407" s="1">
        <v>42410</v>
      </c>
      <c r="B407" t="s">
        <v>22</v>
      </c>
      <c r="C407" t="s">
        <v>21</v>
      </c>
    </row>
    <row r="408" spans="1:3" x14ac:dyDescent="0.3">
      <c r="A408" s="1">
        <v>42411</v>
      </c>
      <c r="B408" t="s">
        <v>22</v>
      </c>
      <c r="C408" t="s">
        <v>21</v>
      </c>
    </row>
    <row r="409" spans="1:3" x14ac:dyDescent="0.3">
      <c r="A409" s="1">
        <v>42412</v>
      </c>
      <c r="B409" t="s">
        <v>22</v>
      </c>
      <c r="C409" t="s">
        <v>21</v>
      </c>
    </row>
    <row r="410" spans="1:3" x14ac:dyDescent="0.3">
      <c r="A410" s="1">
        <v>42413</v>
      </c>
      <c r="B410" t="s">
        <v>22</v>
      </c>
      <c r="C410" t="s">
        <v>21</v>
      </c>
    </row>
    <row r="411" spans="1:3" x14ac:dyDescent="0.3">
      <c r="A411" s="1">
        <v>42414</v>
      </c>
      <c r="B411" t="s">
        <v>22</v>
      </c>
      <c r="C411" t="s">
        <v>21</v>
      </c>
    </row>
    <row r="412" spans="1:3" x14ac:dyDescent="0.3">
      <c r="A412" s="1">
        <v>42415</v>
      </c>
      <c r="B412" t="s">
        <v>22</v>
      </c>
      <c r="C412" t="s">
        <v>21</v>
      </c>
    </row>
    <row r="413" spans="1:3" x14ac:dyDescent="0.3">
      <c r="A413" s="1">
        <v>42416</v>
      </c>
      <c r="B413" t="s">
        <v>22</v>
      </c>
      <c r="C413" t="s">
        <v>21</v>
      </c>
    </row>
    <row r="414" spans="1:3" x14ac:dyDescent="0.3">
      <c r="A414" s="1">
        <v>42417</v>
      </c>
      <c r="B414" t="s">
        <v>22</v>
      </c>
      <c r="C414" t="s">
        <v>21</v>
      </c>
    </row>
    <row r="415" spans="1:3" x14ac:dyDescent="0.3">
      <c r="A415" s="1">
        <v>42418</v>
      </c>
      <c r="B415" t="s">
        <v>22</v>
      </c>
      <c r="C415" t="s">
        <v>21</v>
      </c>
    </row>
    <row r="416" spans="1:3" x14ac:dyDescent="0.3">
      <c r="A416" s="1">
        <v>42419</v>
      </c>
      <c r="B416" t="s">
        <v>22</v>
      </c>
      <c r="C416" t="s">
        <v>21</v>
      </c>
    </row>
    <row r="417" spans="1:3" x14ac:dyDescent="0.3">
      <c r="A417" s="1">
        <v>42420</v>
      </c>
      <c r="B417" t="s">
        <v>22</v>
      </c>
      <c r="C417" t="s">
        <v>21</v>
      </c>
    </row>
    <row r="418" spans="1:3" x14ac:dyDescent="0.3">
      <c r="A418" s="1">
        <v>42421</v>
      </c>
      <c r="B418" t="s">
        <v>22</v>
      </c>
      <c r="C418" t="s">
        <v>21</v>
      </c>
    </row>
    <row r="419" spans="1:3" x14ac:dyDescent="0.3">
      <c r="A419" s="1">
        <v>42422</v>
      </c>
      <c r="B419" t="s">
        <v>22</v>
      </c>
      <c r="C419" t="s">
        <v>21</v>
      </c>
    </row>
    <row r="420" spans="1:3" x14ac:dyDescent="0.3">
      <c r="A420" s="1">
        <v>42423</v>
      </c>
      <c r="B420" t="s">
        <v>22</v>
      </c>
      <c r="C420" t="s">
        <v>21</v>
      </c>
    </row>
    <row r="421" spans="1:3" x14ac:dyDescent="0.3">
      <c r="A421" s="1">
        <v>42424</v>
      </c>
      <c r="B421" t="s">
        <v>22</v>
      </c>
      <c r="C421" t="s">
        <v>21</v>
      </c>
    </row>
    <row r="422" spans="1:3" x14ac:dyDescent="0.3">
      <c r="A422" s="1">
        <v>42425</v>
      </c>
      <c r="B422" t="s">
        <v>22</v>
      </c>
      <c r="C422" t="s">
        <v>21</v>
      </c>
    </row>
    <row r="423" spans="1:3" x14ac:dyDescent="0.3">
      <c r="A423" s="1">
        <v>42426</v>
      </c>
      <c r="B423" t="s">
        <v>22</v>
      </c>
      <c r="C423" t="s">
        <v>21</v>
      </c>
    </row>
    <row r="424" spans="1:3" x14ac:dyDescent="0.3">
      <c r="A424" s="1">
        <v>42427</v>
      </c>
      <c r="B424" t="s">
        <v>22</v>
      </c>
      <c r="C424" t="s">
        <v>21</v>
      </c>
    </row>
    <row r="425" spans="1:3" x14ac:dyDescent="0.3">
      <c r="A425" s="1">
        <v>42428</v>
      </c>
      <c r="B425" t="s">
        <v>22</v>
      </c>
      <c r="C425" t="s">
        <v>21</v>
      </c>
    </row>
    <row r="426" spans="1:3" x14ac:dyDescent="0.3">
      <c r="A426" s="1">
        <v>42429</v>
      </c>
      <c r="B426" t="s">
        <v>22</v>
      </c>
      <c r="C426" t="s">
        <v>21</v>
      </c>
    </row>
    <row r="427" spans="1:3" x14ac:dyDescent="0.3">
      <c r="A427" s="1">
        <v>42430</v>
      </c>
      <c r="B427" t="s">
        <v>22</v>
      </c>
      <c r="C427" t="s">
        <v>21</v>
      </c>
    </row>
    <row r="428" spans="1:3" x14ac:dyDescent="0.3">
      <c r="A428" s="1">
        <v>42431</v>
      </c>
      <c r="B428" t="s">
        <v>22</v>
      </c>
      <c r="C428" t="s">
        <v>21</v>
      </c>
    </row>
    <row r="429" spans="1:3" x14ac:dyDescent="0.3">
      <c r="A429" s="1">
        <v>42432</v>
      </c>
      <c r="B429" t="s">
        <v>22</v>
      </c>
      <c r="C429" t="s">
        <v>21</v>
      </c>
    </row>
    <row r="430" spans="1:3" x14ac:dyDescent="0.3">
      <c r="A430" s="1">
        <v>42433</v>
      </c>
      <c r="B430" t="s">
        <v>22</v>
      </c>
      <c r="C430" t="s">
        <v>21</v>
      </c>
    </row>
    <row r="431" spans="1:3" x14ac:dyDescent="0.3">
      <c r="A431" s="1">
        <v>42434</v>
      </c>
      <c r="B431" t="s">
        <v>22</v>
      </c>
      <c r="C431" t="s">
        <v>21</v>
      </c>
    </row>
    <row r="432" spans="1:3" x14ac:dyDescent="0.3">
      <c r="A432" s="1">
        <v>42435</v>
      </c>
      <c r="B432" t="s">
        <v>22</v>
      </c>
      <c r="C432" t="s">
        <v>21</v>
      </c>
    </row>
    <row r="433" spans="1:3" x14ac:dyDescent="0.3">
      <c r="A433" s="1">
        <v>42436</v>
      </c>
      <c r="B433" t="s">
        <v>22</v>
      </c>
      <c r="C433" t="s">
        <v>21</v>
      </c>
    </row>
    <row r="434" spans="1:3" x14ac:dyDescent="0.3">
      <c r="A434" s="1">
        <v>42437</v>
      </c>
      <c r="B434" t="s">
        <v>22</v>
      </c>
      <c r="C434" t="s">
        <v>21</v>
      </c>
    </row>
    <row r="435" spans="1:3" x14ac:dyDescent="0.3">
      <c r="A435" s="1">
        <v>42438</v>
      </c>
      <c r="B435" t="s">
        <v>22</v>
      </c>
      <c r="C435" t="s">
        <v>21</v>
      </c>
    </row>
    <row r="436" spans="1:3" x14ac:dyDescent="0.3">
      <c r="A436" s="1">
        <v>42439</v>
      </c>
      <c r="B436" t="s">
        <v>22</v>
      </c>
      <c r="C436" t="s">
        <v>21</v>
      </c>
    </row>
    <row r="437" spans="1:3" x14ac:dyDescent="0.3">
      <c r="A437" s="1">
        <v>42440</v>
      </c>
      <c r="B437" t="s">
        <v>22</v>
      </c>
      <c r="C437" t="s">
        <v>21</v>
      </c>
    </row>
    <row r="438" spans="1:3" x14ac:dyDescent="0.3">
      <c r="A438" s="1">
        <v>42441</v>
      </c>
      <c r="B438" t="s">
        <v>22</v>
      </c>
      <c r="C438" t="s">
        <v>21</v>
      </c>
    </row>
    <row r="439" spans="1:3" x14ac:dyDescent="0.3">
      <c r="A439" s="1">
        <v>42442</v>
      </c>
      <c r="B439" t="s">
        <v>22</v>
      </c>
      <c r="C439" t="s">
        <v>21</v>
      </c>
    </row>
    <row r="440" spans="1:3" x14ac:dyDescent="0.3">
      <c r="A440" s="1">
        <v>42443</v>
      </c>
      <c r="B440" t="s">
        <v>22</v>
      </c>
      <c r="C440" t="s">
        <v>22</v>
      </c>
    </row>
    <row r="441" spans="1:3" x14ac:dyDescent="0.3">
      <c r="A441" s="1">
        <v>42444</v>
      </c>
      <c r="B441" t="s">
        <v>22</v>
      </c>
      <c r="C441" t="s">
        <v>21</v>
      </c>
    </row>
    <row r="442" spans="1:3" x14ac:dyDescent="0.3">
      <c r="A442" s="1">
        <v>42445</v>
      </c>
      <c r="B442" t="s">
        <v>22</v>
      </c>
      <c r="C442" t="s">
        <v>21</v>
      </c>
    </row>
    <row r="443" spans="1:3" x14ac:dyDescent="0.3">
      <c r="A443" s="1">
        <v>42446</v>
      </c>
      <c r="B443" t="s">
        <v>22</v>
      </c>
      <c r="C443" t="s">
        <v>21</v>
      </c>
    </row>
    <row r="444" spans="1:3" x14ac:dyDescent="0.3">
      <c r="A444" s="1">
        <v>42447</v>
      </c>
      <c r="B444" t="s">
        <v>22</v>
      </c>
      <c r="C444" t="s">
        <v>21</v>
      </c>
    </row>
    <row r="445" spans="1:3" x14ac:dyDescent="0.3">
      <c r="A445" s="1">
        <v>42448</v>
      </c>
      <c r="B445" t="s">
        <v>22</v>
      </c>
      <c r="C445" t="s">
        <v>21</v>
      </c>
    </row>
    <row r="446" spans="1:3" x14ac:dyDescent="0.3">
      <c r="A446" s="1">
        <v>42449</v>
      </c>
      <c r="B446" t="s">
        <v>22</v>
      </c>
      <c r="C446" t="s">
        <v>21</v>
      </c>
    </row>
    <row r="447" spans="1:3" x14ac:dyDescent="0.3">
      <c r="A447" s="1">
        <v>42450</v>
      </c>
      <c r="B447" t="s">
        <v>22</v>
      </c>
      <c r="C447" t="s">
        <v>21</v>
      </c>
    </row>
    <row r="448" spans="1:3" x14ac:dyDescent="0.3">
      <c r="A448" s="1">
        <v>42451</v>
      </c>
      <c r="B448" t="s">
        <v>22</v>
      </c>
      <c r="C448" t="s">
        <v>21</v>
      </c>
    </row>
    <row r="449" spans="1:3" x14ac:dyDescent="0.3">
      <c r="A449" s="1">
        <v>42452</v>
      </c>
      <c r="B449" t="s">
        <v>22</v>
      </c>
      <c r="C449" t="s">
        <v>21</v>
      </c>
    </row>
    <row r="450" spans="1:3" x14ac:dyDescent="0.3">
      <c r="A450" s="1">
        <v>42453</v>
      </c>
      <c r="B450" t="s">
        <v>21</v>
      </c>
      <c r="C450" t="s">
        <v>21</v>
      </c>
    </row>
    <row r="451" spans="1:3" x14ac:dyDescent="0.3">
      <c r="A451" s="1">
        <v>42454</v>
      </c>
      <c r="B451" t="s">
        <v>21</v>
      </c>
      <c r="C451" t="s">
        <v>22</v>
      </c>
    </row>
    <row r="452" spans="1:3" x14ac:dyDescent="0.3">
      <c r="A452" s="1">
        <v>42455</v>
      </c>
      <c r="B452" t="s">
        <v>21</v>
      </c>
      <c r="C452" t="s">
        <v>22</v>
      </c>
    </row>
    <row r="453" spans="1:3" x14ac:dyDescent="0.3">
      <c r="A453" s="1">
        <v>42456</v>
      </c>
      <c r="B453" t="s">
        <v>21</v>
      </c>
      <c r="C453" t="s">
        <v>22</v>
      </c>
    </row>
    <row r="454" spans="1:3" x14ac:dyDescent="0.3">
      <c r="A454" s="1">
        <v>42457</v>
      </c>
      <c r="B454" t="s">
        <v>21</v>
      </c>
      <c r="C454" t="s">
        <v>22</v>
      </c>
    </row>
    <row r="455" spans="1:3" x14ac:dyDescent="0.3">
      <c r="A455" s="1">
        <v>42458</v>
      </c>
      <c r="B455" t="s">
        <v>21</v>
      </c>
      <c r="C455" t="s">
        <v>21</v>
      </c>
    </row>
    <row r="456" spans="1:3" x14ac:dyDescent="0.3">
      <c r="A456" s="1">
        <v>42459</v>
      </c>
      <c r="B456" t="s">
        <v>21</v>
      </c>
      <c r="C456" t="s">
        <v>21</v>
      </c>
    </row>
    <row r="457" spans="1:3" x14ac:dyDescent="0.3">
      <c r="A457" s="1">
        <v>42460</v>
      </c>
      <c r="B457" t="s">
        <v>21</v>
      </c>
      <c r="C457" t="s">
        <v>21</v>
      </c>
    </row>
    <row r="458" spans="1:3" x14ac:dyDescent="0.3">
      <c r="A458" s="1">
        <v>42461</v>
      </c>
      <c r="B458" t="s">
        <v>21</v>
      </c>
      <c r="C458" t="s">
        <v>21</v>
      </c>
    </row>
    <row r="459" spans="1:3" x14ac:dyDescent="0.3">
      <c r="A459" s="1">
        <v>42462</v>
      </c>
      <c r="B459" t="s">
        <v>21</v>
      </c>
      <c r="C459" t="s">
        <v>21</v>
      </c>
    </row>
    <row r="460" spans="1:3" x14ac:dyDescent="0.3">
      <c r="A460" s="1">
        <v>42463</v>
      </c>
      <c r="B460" t="s">
        <v>21</v>
      </c>
      <c r="C460" t="s">
        <v>21</v>
      </c>
    </row>
    <row r="461" spans="1:3" x14ac:dyDescent="0.3">
      <c r="A461" s="1">
        <v>42464</v>
      </c>
      <c r="B461" t="s">
        <v>21</v>
      </c>
      <c r="C461" t="s">
        <v>21</v>
      </c>
    </row>
    <row r="462" spans="1:3" x14ac:dyDescent="0.3">
      <c r="A462" s="1">
        <v>42465</v>
      </c>
      <c r="B462" t="s">
        <v>21</v>
      </c>
      <c r="C462" t="s">
        <v>21</v>
      </c>
    </row>
    <row r="463" spans="1:3" x14ac:dyDescent="0.3">
      <c r="A463" s="1">
        <v>42466</v>
      </c>
      <c r="B463" t="s">
        <v>21</v>
      </c>
      <c r="C463" t="s">
        <v>21</v>
      </c>
    </row>
    <row r="464" spans="1:3" x14ac:dyDescent="0.3">
      <c r="A464" s="1">
        <v>42467</v>
      </c>
      <c r="B464" t="s">
        <v>21</v>
      </c>
      <c r="C464" t="s">
        <v>21</v>
      </c>
    </row>
    <row r="465" spans="1:3" x14ac:dyDescent="0.3">
      <c r="A465" s="1">
        <v>42468</v>
      </c>
      <c r="B465" t="s">
        <v>21</v>
      </c>
      <c r="C465" t="s">
        <v>21</v>
      </c>
    </row>
    <row r="466" spans="1:3" x14ac:dyDescent="0.3">
      <c r="A466" s="1">
        <v>42469</v>
      </c>
      <c r="B466" t="s">
        <v>21</v>
      </c>
      <c r="C466" t="s">
        <v>21</v>
      </c>
    </row>
    <row r="467" spans="1:3" x14ac:dyDescent="0.3">
      <c r="A467" s="1">
        <v>42470</v>
      </c>
      <c r="B467" t="s">
        <v>21</v>
      </c>
      <c r="C467" t="s">
        <v>21</v>
      </c>
    </row>
    <row r="468" spans="1:3" x14ac:dyDescent="0.3">
      <c r="A468" s="1">
        <v>42471</v>
      </c>
      <c r="B468" t="s">
        <v>21</v>
      </c>
      <c r="C468" t="s">
        <v>21</v>
      </c>
    </row>
    <row r="469" spans="1:3" x14ac:dyDescent="0.3">
      <c r="A469" s="1">
        <v>42472</v>
      </c>
      <c r="B469" t="s">
        <v>22</v>
      </c>
      <c r="C469" t="s">
        <v>21</v>
      </c>
    </row>
    <row r="470" spans="1:3" x14ac:dyDescent="0.3">
      <c r="A470" s="1">
        <v>42473</v>
      </c>
      <c r="B470" t="s">
        <v>22</v>
      </c>
      <c r="C470" t="s">
        <v>21</v>
      </c>
    </row>
    <row r="471" spans="1:3" x14ac:dyDescent="0.3">
      <c r="A471" s="1">
        <v>42474</v>
      </c>
      <c r="B471" t="s">
        <v>22</v>
      </c>
      <c r="C471" t="s">
        <v>21</v>
      </c>
    </row>
    <row r="472" spans="1:3" x14ac:dyDescent="0.3">
      <c r="A472" s="1">
        <v>42475</v>
      </c>
      <c r="B472" t="s">
        <v>22</v>
      </c>
      <c r="C472" t="s">
        <v>21</v>
      </c>
    </row>
    <row r="473" spans="1:3" x14ac:dyDescent="0.3">
      <c r="A473" s="1">
        <v>42476</v>
      </c>
      <c r="B473" t="s">
        <v>22</v>
      </c>
      <c r="C473" t="s">
        <v>21</v>
      </c>
    </row>
    <row r="474" spans="1:3" x14ac:dyDescent="0.3">
      <c r="A474" s="1">
        <v>42477</v>
      </c>
      <c r="B474" t="s">
        <v>22</v>
      </c>
      <c r="C474" t="s">
        <v>21</v>
      </c>
    </row>
    <row r="475" spans="1:3" x14ac:dyDescent="0.3">
      <c r="A475" s="1">
        <v>42478</v>
      </c>
      <c r="B475" t="s">
        <v>22</v>
      </c>
      <c r="C475" t="s">
        <v>21</v>
      </c>
    </row>
    <row r="476" spans="1:3" x14ac:dyDescent="0.3">
      <c r="A476" s="1">
        <v>42479</v>
      </c>
      <c r="B476" t="s">
        <v>22</v>
      </c>
      <c r="C476" t="s">
        <v>21</v>
      </c>
    </row>
    <row r="477" spans="1:3" x14ac:dyDescent="0.3">
      <c r="A477" s="1">
        <v>42480</v>
      </c>
      <c r="B477" t="s">
        <v>22</v>
      </c>
      <c r="C477" t="s">
        <v>21</v>
      </c>
    </row>
    <row r="478" spans="1:3" x14ac:dyDescent="0.3">
      <c r="A478" s="1">
        <v>42481</v>
      </c>
      <c r="B478" t="s">
        <v>22</v>
      </c>
      <c r="C478" t="s">
        <v>21</v>
      </c>
    </row>
    <row r="479" spans="1:3" x14ac:dyDescent="0.3">
      <c r="A479" s="1">
        <v>42482</v>
      </c>
      <c r="B479" t="s">
        <v>22</v>
      </c>
      <c r="C479" t="s">
        <v>21</v>
      </c>
    </row>
    <row r="480" spans="1:3" x14ac:dyDescent="0.3">
      <c r="A480" s="1">
        <v>42483</v>
      </c>
      <c r="B480" t="s">
        <v>22</v>
      </c>
      <c r="C480" t="s">
        <v>21</v>
      </c>
    </row>
    <row r="481" spans="1:3" x14ac:dyDescent="0.3">
      <c r="A481" s="1">
        <v>42484</v>
      </c>
      <c r="B481" t="s">
        <v>22</v>
      </c>
      <c r="C481" t="s">
        <v>21</v>
      </c>
    </row>
    <row r="482" spans="1:3" x14ac:dyDescent="0.3">
      <c r="A482" s="1">
        <v>42485</v>
      </c>
      <c r="B482" t="s">
        <v>22</v>
      </c>
      <c r="C482" t="s">
        <v>22</v>
      </c>
    </row>
    <row r="483" spans="1:3" x14ac:dyDescent="0.3">
      <c r="A483" s="1">
        <v>42486</v>
      </c>
      <c r="B483" t="s">
        <v>22</v>
      </c>
      <c r="C483" t="s">
        <v>21</v>
      </c>
    </row>
    <row r="484" spans="1:3" x14ac:dyDescent="0.3">
      <c r="A484" s="1">
        <v>42487</v>
      </c>
      <c r="B484" t="s">
        <v>22</v>
      </c>
      <c r="C484" t="s">
        <v>21</v>
      </c>
    </row>
    <row r="485" spans="1:3" x14ac:dyDescent="0.3">
      <c r="A485" s="1">
        <v>42488</v>
      </c>
      <c r="B485" t="s">
        <v>22</v>
      </c>
      <c r="C485" t="s">
        <v>21</v>
      </c>
    </row>
    <row r="486" spans="1:3" x14ac:dyDescent="0.3">
      <c r="A486" s="1">
        <v>42489</v>
      </c>
      <c r="B486" t="s">
        <v>22</v>
      </c>
      <c r="C486" t="s">
        <v>21</v>
      </c>
    </row>
    <row r="487" spans="1:3" x14ac:dyDescent="0.3">
      <c r="A487" s="1">
        <v>42490</v>
      </c>
      <c r="B487" t="s">
        <v>22</v>
      </c>
      <c r="C487" t="s">
        <v>21</v>
      </c>
    </row>
    <row r="488" spans="1:3" x14ac:dyDescent="0.3">
      <c r="A488" s="1">
        <v>42491</v>
      </c>
      <c r="B488" t="s">
        <v>22</v>
      </c>
      <c r="C488" t="s">
        <v>21</v>
      </c>
    </row>
    <row r="489" spans="1:3" x14ac:dyDescent="0.3">
      <c r="A489" s="1">
        <v>42492</v>
      </c>
      <c r="B489" t="s">
        <v>22</v>
      </c>
      <c r="C489" t="s">
        <v>21</v>
      </c>
    </row>
    <row r="490" spans="1:3" x14ac:dyDescent="0.3">
      <c r="A490" s="1">
        <v>42493</v>
      </c>
      <c r="B490" t="s">
        <v>22</v>
      </c>
      <c r="C490" t="s">
        <v>21</v>
      </c>
    </row>
    <row r="491" spans="1:3" x14ac:dyDescent="0.3">
      <c r="A491" s="1">
        <v>42494</v>
      </c>
      <c r="B491" t="s">
        <v>22</v>
      </c>
      <c r="C491" t="s">
        <v>21</v>
      </c>
    </row>
    <row r="492" spans="1:3" x14ac:dyDescent="0.3">
      <c r="A492" s="1">
        <v>42495</v>
      </c>
      <c r="B492" t="s">
        <v>22</v>
      </c>
      <c r="C492" t="s">
        <v>21</v>
      </c>
    </row>
    <row r="493" spans="1:3" x14ac:dyDescent="0.3">
      <c r="A493" s="1">
        <v>42496</v>
      </c>
      <c r="B493" t="s">
        <v>22</v>
      </c>
      <c r="C493" t="s">
        <v>21</v>
      </c>
    </row>
    <row r="494" spans="1:3" x14ac:dyDescent="0.3">
      <c r="A494" s="1">
        <v>42497</v>
      </c>
      <c r="B494" t="s">
        <v>22</v>
      </c>
      <c r="C494" t="s">
        <v>21</v>
      </c>
    </row>
    <row r="495" spans="1:3" x14ac:dyDescent="0.3">
      <c r="A495" s="1">
        <v>42498</v>
      </c>
      <c r="B495" t="s">
        <v>22</v>
      </c>
      <c r="C495" t="s">
        <v>21</v>
      </c>
    </row>
    <row r="496" spans="1:3" x14ac:dyDescent="0.3">
      <c r="A496" s="1">
        <v>42499</v>
      </c>
      <c r="B496" t="s">
        <v>22</v>
      </c>
      <c r="C496" t="s">
        <v>21</v>
      </c>
    </row>
    <row r="497" spans="1:3" x14ac:dyDescent="0.3">
      <c r="A497" s="1">
        <v>42500</v>
      </c>
      <c r="B497" t="s">
        <v>22</v>
      </c>
      <c r="C497" t="s">
        <v>21</v>
      </c>
    </row>
    <row r="498" spans="1:3" x14ac:dyDescent="0.3">
      <c r="A498" s="1">
        <v>42501</v>
      </c>
      <c r="B498" t="s">
        <v>22</v>
      </c>
      <c r="C498" t="s">
        <v>21</v>
      </c>
    </row>
    <row r="499" spans="1:3" x14ac:dyDescent="0.3">
      <c r="A499" s="1">
        <v>42502</v>
      </c>
      <c r="B499" t="s">
        <v>22</v>
      </c>
      <c r="C499" t="s">
        <v>21</v>
      </c>
    </row>
    <row r="500" spans="1:3" x14ac:dyDescent="0.3">
      <c r="A500" s="1">
        <v>42503</v>
      </c>
      <c r="B500" t="s">
        <v>22</v>
      </c>
      <c r="C500" t="s">
        <v>21</v>
      </c>
    </row>
    <row r="501" spans="1:3" x14ac:dyDescent="0.3">
      <c r="A501" s="1">
        <v>42504</v>
      </c>
      <c r="B501" t="s">
        <v>22</v>
      </c>
      <c r="C501" t="s">
        <v>21</v>
      </c>
    </row>
    <row r="502" spans="1:3" x14ac:dyDescent="0.3">
      <c r="A502" s="1">
        <v>42505</v>
      </c>
      <c r="B502" t="s">
        <v>22</v>
      </c>
      <c r="C502" t="s">
        <v>21</v>
      </c>
    </row>
    <row r="503" spans="1:3" x14ac:dyDescent="0.3">
      <c r="A503" s="1">
        <v>42506</v>
      </c>
      <c r="B503" t="s">
        <v>22</v>
      </c>
      <c r="C503" t="s">
        <v>21</v>
      </c>
    </row>
    <row r="504" spans="1:3" x14ac:dyDescent="0.3">
      <c r="A504" s="1">
        <v>42507</v>
      </c>
      <c r="B504" t="s">
        <v>22</v>
      </c>
      <c r="C504" t="s">
        <v>21</v>
      </c>
    </row>
    <row r="505" spans="1:3" x14ac:dyDescent="0.3">
      <c r="A505" s="1">
        <v>42508</v>
      </c>
      <c r="B505" t="s">
        <v>22</v>
      </c>
      <c r="C505" t="s">
        <v>21</v>
      </c>
    </row>
    <row r="506" spans="1:3" x14ac:dyDescent="0.3">
      <c r="A506" s="1">
        <v>42509</v>
      </c>
      <c r="B506" t="s">
        <v>22</v>
      </c>
      <c r="C506" t="s">
        <v>21</v>
      </c>
    </row>
    <row r="507" spans="1:3" x14ac:dyDescent="0.3">
      <c r="A507" s="1">
        <v>42510</v>
      </c>
      <c r="B507" t="s">
        <v>22</v>
      </c>
      <c r="C507" t="s">
        <v>21</v>
      </c>
    </row>
    <row r="508" spans="1:3" x14ac:dyDescent="0.3">
      <c r="A508" s="1">
        <v>42511</v>
      </c>
      <c r="B508" t="s">
        <v>22</v>
      </c>
      <c r="C508" t="s">
        <v>21</v>
      </c>
    </row>
    <row r="509" spans="1:3" x14ac:dyDescent="0.3">
      <c r="A509" s="1">
        <v>42512</v>
      </c>
      <c r="B509" t="s">
        <v>22</v>
      </c>
      <c r="C509" t="s">
        <v>21</v>
      </c>
    </row>
    <row r="510" spans="1:3" x14ac:dyDescent="0.3">
      <c r="A510" s="1">
        <v>42513</v>
      </c>
      <c r="B510" t="s">
        <v>22</v>
      </c>
      <c r="C510" t="s">
        <v>21</v>
      </c>
    </row>
    <row r="511" spans="1:3" x14ac:dyDescent="0.3">
      <c r="A511" s="1">
        <v>42514</v>
      </c>
      <c r="B511" t="s">
        <v>22</v>
      </c>
      <c r="C511" t="s">
        <v>21</v>
      </c>
    </row>
    <row r="512" spans="1:3" x14ac:dyDescent="0.3">
      <c r="A512" s="1">
        <v>42515</v>
      </c>
      <c r="B512" t="s">
        <v>22</v>
      </c>
      <c r="C512" t="s">
        <v>21</v>
      </c>
    </row>
    <row r="513" spans="1:3" x14ac:dyDescent="0.3">
      <c r="A513" s="1">
        <v>42516</v>
      </c>
      <c r="B513" t="s">
        <v>22</v>
      </c>
      <c r="C513" t="s">
        <v>21</v>
      </c>
    </row>
    <row r="514" spans="1:3" x14ac:dyDescent="0.3">
      <c r="A514" s="1">
        <v>42517</v>
      </c>
      <c r="B514" t="s">
        <v>22</v>
      </c>
      <c r="C514" t="s">
        <v>21</v>
      </c>
    </row>
    <row r="515" spans="1:3" x14ac:dyDescent="0.3">
      <c r="A515" s="1">
        <v>42518</v>
      </c>
      <c r="B515" t="s">
        <v>22</v>
      </c>
      <c r="C515" t="s">
        <v>21</v>
      </c>
    </row>
    <row r="516" spans="1:3" x14ac:dyDescent="0.3">
      <c r="A516" s="1">
        <v>42519</v>
      </c>
      <c r="B516" t="s">
        <v>22</v>
      </c>
      <c r="C516" t="s">
        <v>21</v>
      </c>
    </row>
    <row r="517" spans="1:3" x14ac:dyDescent="0.3">
      <c r="A517" s="1">
        <v>42520</v>
      </c>
      <c r="B517" t="s">
        <v>22</v>
      </c>
      <c r="C517" t="s">
        <v>21</v>
      </c>
    </row>
    <row r="518" spans="1:3" x14ac:dyDescent="0.3">
      <c r="A518" s="1">
        <v>42521</v>
      </c>
      <c r="B518" t="s">
        <v>22</v>
      </c>
      <c r="C518" t="s">
        <v>21</v>
      </c>
    </row>
    <row r="519" spans="1:3" x14ac:dyDescent="0.3">
      <c r="A519" s="1">
        <v>42522</v>
      </c>
      <c r="B519" t="s">
        <v>22</v>
      </c>
      <c r="C519" t="s">
        <v>21</v>
      </c>
    </row>
    <row r="520" spans="1:3" x14ac:dyDescent="0.3">
      <c r="A520" s="1">
        <v>42523</v>
      </c>
      <c r="B520" t="s">
        <v>22</v>
      </c>
      <c r="C520" t="s">
        <v>21</v>
      </c>
    </row>
    <row r="521" spans="1:3" x14ac:dyDescent="0.3">
      <c r="A521" s="1">
        <v>42524</v>
      </c>
      <c r="B521" t="s">
        <v>22</v>
      </c>
      <c r="C521" t="s">
        <v>21</v>
      </c>
    </row>
    <row r="522" spans="1:3" x14ac:dyDescent="0.3">
      <c r="A522" s="1">
        <v>42525</v>
      </c>
      <c r="B522" t="s">
        <v>22</v>
      </c>
      <c r="C522" t="s">
        <v>21</v>
      </c>
    </row>
    <row r="523" spans="1:3" x14ac:dyDescent="0.3">
      <c r="A523" s="1">
        <v>42526</v>
      </c>
      <c r="B523" t="s">
        <v>22</v>
      </c>
      <c r="C523" t="s">
        <v>21</v>
      </c>
    </row>
    <row r="524" spans="1:3" x14ac:dyDescent="0.3">
      <c r="A524" s="1">
        <v>42527</v>
      </c>
      <c r="B524" t="s">
        <v>22</v>
      </c>
      <c r="C524" t="s">
        <v>21</v>
      </c>
    </row>
    <row r="525" spans="1:3" x14ac:dyDescent="0.3">
      <c r="A525" s="1">
        <v>42528</v>
      </c>
      <c r="B525" t="s">
        <v>22</v>
      </c>
      <c r="C525" t="s">
        <v>21</v>
      </c>
    </row>
    <row r="526" spans="1:3" x14ac:dyDescent="0.3">
      <c r="A526" s="1">
        <v>42529</v>
      </c>
      <c r="B526" t="s">
        <v>22</v>
      </c>
      <c r="C526" t="s">
        <v>21</v>
      </c>
    </row>
    <row r="527" spans="1:3" x14ac:dyDescent="0.3">
      <c r="A527" s="1">
        <v>42530</v>
      </c>
      <c r="B527" t="s">
        <v>22</v>
      </c>
      <c r="C527" t="s">
        <v>21</v>
      </c>
    </row>
    <row r="528" spans="1:3" x14ac:dyDescent="0.3">
      <c r="A528" s="1">
        <v>42531</v>
      </c>
      <c r="B528" t="s">
        <v>22</v>
      </c>
      <c r="C528" t="s">
        <v>21</v>
      </c>
    </row>
    <row r="529" spans="1:3" x14ac:dyDescent="0.3">
      <c r="A529" s="1">
        <v>42532</v>
      </c>
      <c r="B529" t="s">
        <v>22</v>
      </c>
      <c r="C529" t="s">
        <v>21</v>
      </c>
    </row>
    <row r="530" spans="1:3" x14ac:dyDescent="0.3">
      <c r="A530" s="1">
        <v>42533</v>
      </c>
      <c r="B530" t="s">
        <v>22</v>
      </c>
      <c r="C530" t="s">
        <v>21</v>
      </c>
    </row>
    <row r="531" spans="1:3" x14ac:dyDescent="0.3">
      <c r="A531" s="1">
        <v>42534</v>
      </c>
      <c r="B531" t="s">
        <v>22</v>
      </c>
      <c r="C531" t="s">
        <v>22</v>
      </c>
    </row>
    <row r="532" spans="1:3" x14ac:dyDescent="0.3">
      <c r="A532" s="1">
        <v>42535</v>
      </c>
      <c r="B532" t="s">
        <v>22</v>
      </c>
      <c r="C532" t="s">
        <v>21</v>
      </c>
    </row>
    <row r="533" spans="1:3" x14ac:dyDescent="0.3">
      <c r="A533" s="1">
        <v>42536</v>
      </c>
      <c r="B533" t="s">
        <v>22</v>
      </c>
      <c r="C533" t="s">
        <v>21</v>
      </c>
    </row>
    <row r="534" spans="1:3" x14ac:dyDescent="0.3">
      <c r="A534" s="1">
        <v>42537</v>
      </c>
      <c r="B534" t="s">
        <v>22</v>
      </c>
      <c r="C534" t="s">
        <v>21</v>
      </c>
    </row>
    <row r="535" spans="1:3" x14ac:dyDescent="0.3">
      <c r="A535" s="1">
        <v>42538</v>
      </c>
      <c r="B535" t="s">
        <v>22</v>
      </c>
      <c r="C535" t="s">
        <v>21</v>
      </c>
    </row>
    <row r="536" spans="1:3" x14ac:dyDescent="0.3">
      <c r="A536" s="1">
        <v>42539</v>
      </c>
      <c r="B536" t="s">
        <v>22</v>
      </c>
      <c r="C536" t="s">
        <v>21</v>
      </c>
    </row>
    <row r="537" spans="1:3" x14ac:dyDescent="0.3">
      <c r="A537" s="1">
        <v>42540</v>
      </c>
      <c r="B537" t="s">
        <v>22</v>
      </c>
      <c r="C537" t="s">
        <v>21</v>
      </c>
    </row>
    <row r="538" spans="1:3" x14ac:dyDescent="0.3">
      <c r="A538" s="1">
        <v>42541</v>
      </c>
      <c r="B538" t="s">
        <v>22</v>
      </c>
      <c r="C538" t="s">
        <v>21</v>
      </c>
    </row>
    <row r="539" spans="1:3" x14ac:dyDescent="0.3">
      <c r="A539" s="1">
        <v>42542</v>
      </c>
      <c r="B539" t="s">
        <v>22</v>
      </c>
      <c r="C539" t="s">
        <v>21</v>
      </c>
    </row>
    <row r="540" spans="1:3" x14ac:dyDescent="0.3">
      <c r="A540" s="1">
        <v>42543</v>
      </c>
      <c r="B540" t="s">
        <v>22</v>
      </c>
      <c r="C540" t="s">
        <v>21</v>
      </c>
    </row>
    <row r="541" spans="1:3" x14ac:dyDescent="0.3">
      <c r="A541" s="1">
        <v>42544</v>
      </c>
      <c r="B541" t="s">
        <v>22</v>
      </c>
      <c r="C541" t="s">
        <v>21</v>
      </c>
    </row>
    <row r="542" spans="1:3" x14ac:dyDescent="0.3">
      <c r="A542" s="1">
        <v>42545</v>
      </c>
      <c r="B542" t="s">
        <v>21</v>
      </c>
      <c r="C542" t="s">
        <v>21</v>
      </c>
    </row>
    <row r="543" spans="1:3" x14ac:dyDescent="0.3">
      <c r="A543" s="1">
        <v>42546</v>
      </c>
      <c r="B543" t="s">
        <v>21</v>
      </c>
      <c r="C543" t="s">
        <v>21</v>
      </c>
    </row>
    <row r="544" spans="1:3" x14ac:dyDescent="0.3">
      <c r="A544" s="1">
        <v>42547</v>
      </c>
      <c r="B544" t="s">
        <v>21</v>
      </c>
      <c r="C544" t="s">
        <v>21</v>
      </c>
    </row>
    <row r="545" spans="1:3" x14ac:dyDescent="0.3">
      <c r="A545" s="1">
        <v>42548</v>
      </c>
      <c r="B545" t="s">
        <v>21</v>
      </c>
      <c r="C545" t="s">
        <v>21</v>
      </c>
    </row>
    <row r="546" spans="1:3" x14ac:dyDescent="0.3">
      <c r="A546" s="1">
        <v>42549</v>
      </c>
      <c r="B546" t="s">
        <v>21</v>
      </c>
      <c r="C546" t="s">
        <v>21</v>
      </c>
    </row>
    <row r="547" spans="1:3" x14ac:dyDescent="0.3">
      <c r="A547" s="1">
        <v>42550</v>
      </c>
      <c r="B547" t="s">
        <v>21</v>
      </c>
      <c r="C547" t="s">
        <v>21</v>
      </c>
    </row>
    <row r="548" spans="1:3" x14ac:dyDescent="0.3">
      <c r="A548" s="1">
        <v>42551</v>
      </c>
      <c r="B548" t="s">
        <v>21</v>
      </c>
      <c r="C548" t="s">
        <v>21</v>
      </c>
    </row>
    <row r="549" spans="1:3" x14ac:dyDescent="0.3">
      <c r="A549" s="1">
        <v>42552</v>
      </c>
      <c r="B549" t="s">
        <v>21</v>
      </c>
      <c r="C549" t="s">
        <v>21</v>
      </c>
    </row>
    <row r="550" spans="1:3" x14ac:dyDescent="0.3">
      <c r="A550" s="1">
        <v>42553</v>
      </c>
      <c r="B550" t="s">
        <v>21</v>
      </c>
      <c r="C550" t="s">
        <v>21</v>
      </c>
    </row>
    <row r="551" spans="1:3" x14ac:dyDescent="0.3">
      <c r="A551" s="1">
        <v>42554</v>
      </c>
      <c r="B551" t="s">
        <v>21</v>
      </c>
      <c r="C551" t="s">
        <v>21</v>
      </c>
    </row>
    <row r="552" spans="1:3" x14ac:dyDescent="0.3">
      <c r="A552" s="1">
        <v>42555</v>
      </c>
      <c r="B552" t="s">
        <v>21</v>
      </c>
      <c r="C552" t="s">
        <v>21</v>
      </c>
    </row>
    <row r="553" spans="1:3" x14ac:dyDescent="0.3">
      <c r="A553" s="1">
        <v>42556</v>
      </c>
      <c r="B553" t="s">
        <v>21</v>
      </c>
      <c r="C553" t="s">
        <v>21</v>
      </c>
    </row>
    <row r="554" spans="1:3" x14ac:dyDescent="0.3">
      <c r="A554" s="1">
        <v>42557</v>
      </c>
      <c r="B554" t="s">
        <v>21</v>
      </c>
      <c r="C554" t="s">
        <v>21</v>
      </c>
    </row>
    <row r="555" spans="1:3" x14ac:dyDescent="0.3">
      <c r="A555" s="1">
        <v>42558</v>
      </c>
      <c r="B555" t="s">
        <v>21</v>
      </c>
      <c r="C555" t="s">
        <v>21</v>
      </c>
    </row>
    <row r="556" spans="1:3" x14ac:dyDescent="0.3">
      <c r="A556" s="1">
        <v>42559</v>
      </c>
      <c r="B556" t="s">
        <v>21</v>
      </c>
      <c r="C556" t="s">
        <v>21</v>
      </c>
    </row>
    <row r="557" spans="1:3" x14ac:dyDescent="0.3">
      <c r="A557" s="1">
        <v>42560</v>
      </c>
      <c r="B557" t="s">
        <v>21</v>
      </c>
      <c r="C557" t="s">
        <v>21</v>
      </c>
    </row>
    <row r="558" spans="1:3" x14ac:dyDescent="0.3">
      <c r="A558" s="1">
        <v>42561</v>
      </c>
      <c r="B558" t="s">
        <v>21</v>
      </c>
      <c r="C558" t="s">
        <v>21</v>
      </c>
    </row>
    <row r="559" spans="1:3" x14ac:dyDescent="0.3">
      <c r="A559" s="1">
        <v>42562</v>
      </c>
      <c r="B559" t="s">
        <v>21</v>
      </c>
      <c r="C559" t="s">
        <v>21</v>
      </c>
    </row>
    <row r="560" spans="1:3" x14ac:dyDescent="0.3">
      <c r="A560" s="1">
        <v>42563</v>
      </c>
      <c r="B560" t="s">
        <v>22</v>
      </c>
      <c r="C560" t="s">
        <v>21</v>
      </c>
    </row>
    <row r="561" spans="1:3" x14ac:dyDescent="0.3">
      <c r="A561" s="1">
        <v>42564</v>
      </c>
      <c r="B561" t="s">
        <v>22</v>
      </c>
      <c r="C561" t="s">
        <v>21</v>
      </c>
    </row>
    <row r="562" spans="1:3" x14ac:dyDescent="0.3">
      <c r="A562" s="1">
        <v>42565</v>
      </c>
      <c r="B562" t="s">
        <v>22</v>
      </c>
      <c r="C562" t="s">
        <v>21</v>
      </c>
    </row>
    <row r="563" spans="1:3" x14ac:dyDescent="0.3">
      <c r="A563" s="1">
        <v>42566</v>
      </c>
      <c r="B563" t="s">
        <v>22</v>
      </c>
      <c r="C563" t="s">
        <v>21</v>
      </c>
    </row>
    <row r="564" spans="1:3" x14ac:dyDescent="0.3">
      <c r="A564" s="1">
        <v>42567</v>
      </c>
      <c r="B564" t="s">
        <v>22</v>
      </c>
      <c r="C564" t="s">
        <v>21</v>
      </c>
    </row>
    <row r="565" spans="1:3" x14ac:dyDescent="0.3">
      <c r="A565" s="1">
        <v>42568</v>
      </c>
      <c r="B565" t="s">
        <v>22</v>
      </c>
      <c r="C565" t="s">
        <v>21</v>
      </c>
    </row>
    <row r="566" spans="1:3" x14ac:dyDescent="0.3">
      <c r="A566" s="1">
        <v>42569</v>
      </c>
      <c r="B566" t="s">
        <v>22</v>
      </c>
      <c r="C566" t="s">
        <v>21</v>
      </c>
    </row>
    <row r="567" spans="1:3" x14ac:dyDescent="0.3">
      <c r="A567" s="1">
        <v>42570</v>
      </c>
      <c r="B567" t="s">
        <v>22</v>
      </c>
      <c r="C567" t="s">
        <v>21</v>
      </c>
    </row>
    <row r="568" spans="1:3" x14ac:dyDescent="0.3">
      <c r="A568" s="1">
        <v>42571</v>
      </c>
      <c r="B568" t="s">
        <v>22</v>
      </c>
      <c r="C568" t="s">
        <v>21</v>
      </c>
    </row>
    <row r="569" spans="1:3" x14ac:dyDescent="0.3">
      <c r="A569" s="1">
        <v>42572</v>
      </c>
      <c r="B569" t="s">
        <v>22</v>
      </c>
      <c r="C569" t="s">
        <v>21</v>
      </c>
    </row>
    <row r="570" spans="1:3" x14ac:dyDescent="0.3">
      <c r="A570" s="1">
        <v>42573</v>
      </c>
      <c r="B570" t="s">
        <v>22</v>
      </c>
      <c r="C570" t="s">
        <v>21</v>
      </c>
    </row>
    <row r="571" spans="1:3" x14ac:dyDescent="0.3">
      <c r="A571" s="1">
        <v>42574</v>
      </c>
      <c r="B571" t="s">
        <v>22</v>
      </c>
      <c r="C571" t="s">
        <v>21</v>
      </c>
    </row>
    <row r="572" spans="1:3" x14ac:dyDescent="0.3">
      <c r="A572" s="1">
        <v>42575</v>
      </c>
      <c r="B572" t="s">
        <v>22</v>
      </c>
      <c r="C572" t="s">
        <v>21</v>
      </c>
    </row>
    <row r="573" spans="1:3" x14ac:dyDescent="0.3">
      <c r="A573" s="1">
        <v>42576</v>
      </c>
      <c r="B573" t="s">
        <v>22</v>
      </c>
      <c r="C573" t="s">
        <v>21</v>
      </c>
    </row>
    <row r="574" spans="1:3" x14ac:dyDescent="0.3">
      <c r="A574" s="1">
        <v>42577</v>
      </c>
      <c r="B574" t="s">
        <v>22</v>
      </c>
      <c r="C574" t="s">
        <v>21</v>
      </c>
    </row>
    <row r="575" spans="1:3" x14ac:dyDescent="0.3">
      <c r="A575" s="1">
        <v>42578</v>
      </c>
      <c r="B575" t="s">
        <v>22</v>
      </c>
      <c r="C575" t="s">
        <v>21</v>
      </c>
    </row>
    <row r="576" spans="1:3" x14ac:dyDescent="0.3">
      <c r="A576" s="1">
        <v>42579</v>
      </c>
      <c r="B576" t="s">
        <v>22</v>
      </c>
      <c r="C576" t="s">
        <v>21</v>
      </c>
    </row>
    <row r="577" spans="1:3" x14ac:dyDescent="0.3">
      <c r="A577" s="1">
        <v>42580</v>
      </c>
      <c r="B577" t="s">
        <v>22</v>
      </c>
      <c r="C577" t="s">
        <v>21</v>
      </c>
    </row>
    <row r="578" spans="1:3" x14ac:dyDescent="0.3">
      <c r="A578" s="1">
        <v>42581</v>
      </c>
      <c r="B578" t="s">
        <v>22</v>
      </c>
      <c r="C578" t="s">
        <v>21</v>
      </c>
    </row>
    <row r="579" spans="1:3" x14ac:dyDescent="0.3">
      <c r="A579" s="1">
        <v>42582</v>
      </c>
      <c r="B579" t="s">
        <v>22</v>
      </c>
      <c r="C579" t="s">
        <v>21</v>
      </c>
    </row>
    <row r="580" spans="1:3" x14ac:dyDescent="0.3">
      <c r="A580" s="1">
        <v>42583</v>
      </c>
      <c r="B580" t="s">
        <v>22</v>
      </c>
      <c r="C580" t="s">
        <v>21</v>
      </c>
    </row>
    <row r="581" spans="1:3" x14ac:dyDescent="0.3">
      <c r="A581" s="1">
        <v>42584</v>
      </c>
      <c r="B581" t="s">
        <v>22</v>
      </c>
      <c r="C581" t="s">
        <v>21</v>
      </c>
    </row>
    <row r="582" spans="1:3" x14ac:dyDescent="0.3">
      <c r="A582" s="1">
        <v>42585</v>
      </c>
      <c r="B582" t="s">
        <v>22</v>
      </c>
      <c r="C582" t="s">
        <v>21</v>
      </c>
    </row>
    <row r="583" spans="1:3" x14ac:dyDescent="0.3">
      <c r="A583" s="1">
        <v>42586</v>
      </c>
      <c r="B583" t="s">
        <v>22</v>
      </c>
      <c r="C583" t="s">
        <v>21</v>
      </c>
    </row>
    <row r="584" spans="1:3" x14ac:dyDescent="0.3">
      <c r="A584" s="1">
        <v>42587</v>
      </c>
      <c r="B584" t="s">
        <v>22</v>
      </c>
      <c r="C584" t="s">
        <v>21</v>
      </c>
    </row>
    <row r="585" spans="1:3" x14ac:dyDescent="0.3">
      <c r="A585" s="1">
        <v>42588</v>
      </c>
      <c r="B585" t="s">
        <v>22</v>
      </c>
      <c r="C585" t="s">
        <v>21</v>
      </c>
    </row>
    <row r="586" spans="1:3" x14ac:dyDescent="0.3">
      <c r="A586" s="1">
        <v>42589</v>
      </c>
      <c r="B586" t="s">
        <v>22</v>
      </c>
      <c r="C586" t="s">
        <v>21</v>
      </c>
    </row>
    <row r="587" spans="1:3" x14ac:dyDescent="0.3">
      <c r="A587" s="1">
        <v>42590</v>
      </c>
      <c r="B587" t="s">
        <v>22</v>
      </c>
      <c r="C587" t="s">
        <v>21</v>
      </c>
    </row>
    <row r="588" spans="1:3" x14ac:dyDescent="0.3">
      <c r="A588" s="1">
        <v>42591</v>
      </c>
      <c r="B588" t="s">
        <v>22</v>
      </c>
      <c r="C588" t="s">
        <v>21</v>
      </c>
    </row>
    <row r="589" spans="1:3" x14ac:dyDescent="0.3">
      <c r="A589" s="1">
        <v>42592</v>
      </c>
      <c r="B589" t="s">
        <v>22</v>
      </c>
      <c r="C589" t="s">
        <v>21</v>
      </c>
    </row>
    <row r="590" spans="1:3" x14ac:dyDescent="0.3">
      <c r="A590" s="1">
        <v>42593</v>
      </c>
      <c r="B590" t="s">
        <v>22</v>
      </c>
      <c r="C590" t="s">
        <v>21</v>
      </c>
    </row>
    <row r="591" spans="1:3" x14ac:dyDescent="0.3">
      <c r="A591" s="1">
        <v>42594</v>
      </c>
      <c r="B591" t="s">
        <v>22</v>
      </c>
      <c r="C591" t="s">
        <v>21</v>
      </c>
    </row>
    <row r="592" spans="1:3" x14ac:dyDescent="0.3">
      <c r="A592" s="1">
        <v>42595</v>
      </c>
      <c r="B592" t="s">
        <v>22</v>
      </c>
      <c r="C592" t="s">
        <v>21</v>
      </c>
    </row>
    <row r="593" spans="1:3" x14ac:dyDescent="0.3">
      <c r="A593" s="1">
        <v>42596</v>
      </c>
      <c r="B593" t="s">
        <v>22</v>
      </c>
      <c r="C593" t="s">
        <v>21</v>
      </c>
    </row>
    <row r="594" spans="1:3" x14ac:dyDescent="0.3">
      <c r="A594" s="1">
        <v>42597</v>
      </c>
      <c r="B594" t="s">
        <v>22</v>
      </c>
      <c r="C594" t="s">
        <v>21</v>
      </c>
    </row>
    <row r="595" spans="1:3" x14ac:dyDescent="0.3">
      <c r="A595" s="1">
        <v>42598</v>
      </c>
      <c r="B595" t="s">
        <v>22</v>
      </c>
      <c r="C595" t="s">
        <v>21</v>
      </c>
    </row>
    <row r="596" spans="1:3" x14ac:dyDescent="0.3">
      <c r="A596" s="1">
        <v>42599</v>
      </c>
      <c r="B596" t="s">
        <v>22</v>
      </c>
      <c r="C596" t="s">
        <v>21</v>
      </c>
    </row>
    <row r="597" spans="1:3" x14ac:dyDescent="0.3">
      <c r="A597" s="1">
        <v>42600</v>
      </c>
      <c r="B597" t="s">
        <v>22</v>
      </c>
      <c r="C597" t="s">
        <v>21</v>
      </c>
    </row>
    <row r="598" spans="1:3" x14ac:dyDescent="0.3">
      <c r="A598" s="1">
        <v>42601</v>
      </c>
      <c r="B598" t="s">
        <v>22</v>
      </c>
      <c r="C598" t="s">
        <v>21</v>
      </c>
    </row>
    <row r="599" spans="1:3" x14ac:dyDescent="0.3">
      <c r="A599" s="1">
        <v>42602</v>
      </c>
      <c r="B599" t="s">
        <v>22</v>
      </c>
      <c r="C599" t="s">
        <v>21</v>
      </c>
    </row>
    <row r="600" spans="1:3" x14ac:dyDescent="0.3">
      <c r="A600" s="1">
        <v>42603</v>
      </c>
      <c r="B600" t="s">
        <v>22</v>
      </c>
      <c r="C600" t="s">
        <v>21</v>
      </c>
    </row>
    <row r="601" spans="1:3" x14ac:dyDescent="0.3">
      <c r="A601" s="1">
        <v>42604</v>
      </c>
      <c r="B601" t="s">
        <v>22</v>
      </c>
      <c r="C601" t="s">
        <v>21</v>
      </c>
    </row>
    <row r="602" spans="1:3" x14ac:dyDescent="0.3">
      <c r="A602" s="1">
        <v>42605</v>
      </c>
      <c r="B602" t="s">
        <v>22</v>
      </c>
      <c r="C602" t="s">
        <v>21</v>
      </c>
    </row>
    <row r="603" spans="1:3" x14ac:dyDescent="0.3">
      <c r="A603" s="1">
        <v>42606</v>
      </c>
      <c r="B603" t="s">
        <v>22</v>
      </c>
      <c r="C603" t="s">
        <v>21</v>
      </c>
    </row>
    <row r="604" spans="1:3" x14ac:dyDescent="0.3">
      <c r="A604" s="1">
        <v>42607</v>
      </c>
      <c r="B604" t="s">
        <v>22</v>
      </c>
      <c r="C604" t="s">
        <v>21</v>
      </c>
    </row>
    <row r="605" spans="1:3" x14ac:dyDescent="0.3">
      <c r="A605" s="1">
        <v>42608</v>
      </c>
      <c r="B605" t="s">
        <v>22</v>
      </c>
      <c r="C605" t="s">
        <v>21</v>
      </c>
    </row>
    <row r="606" spans="1:3" x14ac:dyDescent="0.3">
      <c r="A606" s="1">
        <v>42609</v>
      </c>
      <c r="B606" t="s">
        <v>22</v>
      </c>
      <c r="C606" t="s">
        <v>21</v>
      </c>
    </row>
    <row r="607" spans="1:3" x14ac:dyDescent="0.3">
      <c r="A607" s="1">
        <v>42610</v>
      </c>
      <c r="B607" t="s">
        <v>22</v>
      </c>
      <c r="C607" t="s">
        <v>21</v>
      </c>
    </row>
    <row r="608" spans="1:3" x14ac:dyDescent="0.3">
      <c r="A608" s="1">
        <v>42611</v>
      </c>
      <c r="B608" t="s">
        <v>22</v>
      </c>
      <c r="C608" t="s">
        <v>21</v>
      </c>
    </row>
    <row r="609" spans="1:3" x14ac:dyDescent="0.3">
      <c r="A609" s="1">
        <v>42612</v>
      </c>
      <c r="B609" t="s">
        <v>22</v>
      </c>
      <c r="C609" t="s">
        <v>21</v>
      </c>
    </row>
    <row r="610" spans="1:3" x14ac:dyDescent="0.3">
      <c r="A610" s="1">
        <v>42613</v>
      </c>
      <c r="B610" t="s">
        <v>22</v>
      </c>
      <c r="C610" t="s">
        <v>21</v>
      </c>
    </row>
    <row r="611" spans="1:3" x14ac:dyDescent="0.3">
      <c r="A611" s="1">
        <v>42614</v>
      </c>
      <c r="B611" t="s">
        <v>22</v>
      </c>
      <c r="C611" t="s">
        <v>21</v>
      </c>
    </row>
    <row r="612" spans="1:3" x14ac:dyDescent="0.3">
      <c r="A612" s="1">
        <v>42615</v>
      </c>
      <c r="B612" t="s">
        <v>22</v>
      </c>
      <c r="C612" t="s">
        <v>21</v>
      </c>
    </row>
    <row r="613" spans="1:3" x14ac:dyDescent="0.3">
      <c r="A613" s="1">
        <v>42616</v>
      </c>
      <c r="B613" t="s">
        <v>22</v>
      </c>
      <c r="C613" t="s">
        <v>21</v>
      </c>
    </row>
    <row r="614" spans="1:3" x14ac:dyDescent="0.3">
      <c r="A614" s="1">
        <v>42617</v>
      </c>
      <c r="B614" t="s">
        <v>22</v>
      </c>
      <c r="C614" t="s">
        <v>21</v>
      </c>
    </row>
    <row r="615" spans="1:3" x14ac:dyDescent="0.3">
      <c r="A615" s="1">
        <v>42618</v>
      </c>
      <c r="B615" t="s">
        <v>22</v>
      </c>
      <c r="C615" t="s">
        <v>21</v>
      </c>
    </row>
    <row r="616" spans="1:3" x14ac:dyDescent="0.3">
      <c r="A616" s="1">
        <v>42619</v>
      </c>
      <c r="B616" t="s">
        <v>22</v>
      </c>
      <c r="C616" t="s">
        <v>21</v>
      </c>
    </row>
    <row r="617" spans="1:3" x14ac:dyDescent="0.3">
      <c r="A617" s="1">
        <v>42620</v>
      </c>
      <c r="B617" t="s">
        <v>22</v>
      </c>
      <c r="C617" t="s">
        <v>21</v>
      </c>
    </row>
    <row r="618" spans="1:3" x14ac:dyDescent="0.3">
      <c r="A618" s="1">
        <v>42621</v>
      </c>
      <c r="B618" t="s">
        <v>22</v>
      </c>
      <c r="C618" t="s">
        <v>21</v>
      </c>
    </row>
    <row r="619" spans="1:3" x14ac:dyDescent="0.3">
      <c r="A619" s="1">
        <v>42622</v>
      </c>
      <c r="B619" t="s">
        <v>22</v>
      </c>
      <c r="C619" t="s">
        <v>21</v>
      </c>
    </row>
    <row r="620" spans="1:3" x14ac:dyDescent="0.3">
      <c r="A620" s="1">
        <v>42623</v>
      </c>
      <c r="B620" t="s">
        <v>22</v>
      </c>
      <c r="C620" t="s">
        <v>21</v>
      </c>
    </row>
    <row r="621" spans="1:3" x14ac:dyDescent="0.3">
      <c r="A621" s="1">
        <v>42624</v>
      </c>
      <c r="B621" t="s">
        <v>22</v>
      </c>
      <c r="C621" t="s">
        <v>21</v>
      </c>
    </row>
    <row r="622" spans="1:3" x14ac:dyDescent="0.3">
      <c r="A622" s="1">
        <v>42625</v>
      </c>
      <c r="B622" t="s">
        <v>22</v>
      </c>
      <c r="C622" t="s">
        <v>21</v>
      </c>
    </row>
    <row r="623" spans="1:3" x14ac:dyDescent="0.3">
      <c r="A623" s="1">
        <v>42626</v>
      </c>
      <c r="B623" t="s">
        <v>22</v>
      </c>
      <c r="C623" t="s">
        <v>21</v>
      </c>
    </row>
    <row r="624" spans="1:3" x14ac:dyDescent="0.3">
      <c r="A624" s="1">
        <v>42627</v>
      </c>
      <c r="B624" t="s">
        <v>22</v>
      </c>
      <c r="C624" t="s">
        <v>21</v>
      </c>
    </row>
    <row r="625" spans="1:3" x14ac:dyDescent="0.3">
      <c r="A625" s="1">
        <v>42628</v>
      </c>
      <c r="B625" t="s">
        <v>22</v>
      </c>
      <c r="C625" t="s">
        <v>21</v>
      </c>
    </row>
    <row r="626" spans="1:3" x14ac:dyDescent="0.3">
      <c r="A626" s="1">
        <v>42629</v>
      </c>
      <c r="B626" t="s">
        <v>21</v>
      </c>
      <c r="C626" t="s">
        <v>21</v>
      </c>
    </row>
    <row r="627" spans="1:3" x14ac:dyDescent="0.3">
      <c r="A627" s="1">
        <v>42630</v>
      </c>
      <c r="B627" t="s">
        <v>21</v>
      </c>
      <c r="C627" t="s">
        <v>21</v>
      </c>
    </row>
    <row r="628" spans="1:3" x14ac:dyDescent="0.3">
      <c r="A628" s="1">
        <v>42631</v>
      </c>
      <c r="B628" t="s">
        <v>21</v>
      </c>
      <c r="C628" t="s">
        <v>21</v>
      </c>
    </row>
    <row r="629" spans="1:3" x14ac:dyDescent="0.3">
      <c r="A629" s="1">
        <v>42632</v>
      </c>
      <c r="B629" t="s">
        <v>21</v>
      </c>
      <c r="C629" t="s">
        <v>21</v>
      </c>
    </row>
    <row r="630" spans="1:3" x14ac:dyDescent="0.3">
      <c r="A630" s="1">
        <v>42633</v>
      </c>
      <c r="B630" t="s">
        <v>21</v>
      </c>
      <c r="C630" t="s">
        <v>21</v>
      </c>
    </row>
    <row r="631" spans="1:3" x14ac:dyDescent="0.3">
      <c r="A631" s="1">
        <v>42634</v>
      </c>
      <c r="B631" t="s">
        <v>21</v>
      </c>
      <c r="C631" t="s">
        <v>21</v>
      </c>
    </row>
    <row r="632" spans="1:3" x14ac:dyDescent="0.3">
      <c r="A632" s="1">
        <v>42635</v>
      </c>
      <c r="B632" t="s">
        <v>21</v>
      </c>
      <c r="C632" t="s">
        <v>21</v>
      </c>
    </row>
    <row r="633" spans="1:3" x14ac:dyDescent="0.3">
      <c r="A633" s="1">
        <v>42636</v>
      </c>
      <c r="B633" t="s">
        <v>21</v>
      </c>
      <c r="C633" t="s">
        <v>21</v>
      </c>
    </row>
    <row r="634" spans="1:3" x14ac:dyDescent="0.3">
      <c r="A634" s="1">
        <v>42637</v>
      </c>
      <c r="B634" t="s">
        <v>21</v>
      </c>
      <c r="C634" t="s">
        <v>21</v>
      </c>
    </row>
    <row r="635" spans="1:3" x14ac:dyDescent="0.3">
      <c r="A635" s="1">
        <v>42638</v>
      </c>
      <c r="B635" t="s">
        <v>21</v>
      </c>
      <c r="C635" t="s">
        <v>21</v>
      </c>
    </row>
    <row r="636" spans="1:3" x14ac:dyDescent="0.3">
      <c r="A636" s="1">
        <v>42639</v>
      </c>
      <c r="B636" t="s">
        <v>21</v>
      </c>
      <c r="C636" t="s">
        <v>21</v>
      </c>
    </row>
    <row r="637" spans="1:3" x14ac:dyDescent="0.3">
      <c r="A637" s="1">
        <v>42640</v>
      </c>
      <c r="B637" t="s">
        <v>21</v>
      </c>
      <c r="C637" t="s">
        <v>21</v>
      </c>
    </row>
    <row r="638" spans="1:3" x14ac:dyDescent="0.3">
      <c r="A638" s="1">
        <v>42641</v>
      </c>
      <c r="B638" t="s">
        <v>21</v>
      </c>
      <c r="C638" t="s">
        <v>21</v>
      </c>
    </row>
    <row r="639" spans="1:3" x14ac:dyDescent="0.3">
      <c r="A639" s="1">
        <v>42642</v>
      </c>
      <c r="B639" t="s">
        <v>21</v>
      </c>
      <c r="C639" t="s">
        <v>21</v>
      </c>
    </row>
    <row r="640" spans="1:3" x14ac:dyDescent="0.3">
      <c r="A640" s="1">
        <v>42643</v>
      </c>
      <c r="B640" t="s">
        <v>21</v>
      </c>
      <c r="C640" t="s">
        <v>22</v>
      </c>
    </row>
    <row r="641" spans="1:3" x14ac:dyDescent="0.3">
      <c r="A641" s="1">
        <v>42644</v>
      </c>
      <c r="B641" t="s">
        <v>21</v>
      </c>
      <c r="C641" t="s">
        <v>21</v>
      </c>
    </row>
    <row r="642" spans="1:3" x14ac:dyDescent="0.3">
      <c r="A642" s="1">
        <v>42645</v>
      </c>
      <c r="B642" t="s">
        <v>21</v>
      </c>
      <c r="C642" t="s">
        <v>21</v>
      </c>
    </row>
    <row r="643" spans="1:3" x14ac:dyDescent="0.3">
      <c r="A643" s="1">
        <v>42646</v>
      </c>
      <c r="B643" t="s">
        <v>21</v>
      </c>
      <c r="C643" t="s">
        <v>21</v>
      </c>
    </row>
    <row r="644" spans="1:3" x14ac:dyDescent="0.3">
      <c r="A644" s="1">
        <v>42647</v>
      </c>
      <c r="B644" t="s">
        <v>22</v>
      </c>
      <c r="C644" t="s">
        <v>21</v>
      </c>
    </row>
    <row r="645" spans="1:3" x14ac:dyDescent="0.3">
      <c r="A645" s="1">
        <v>42648</v>
      </c>
      <c r="B645" t="s">
        <v>22</v>
      </c>
      <c r="C645" t="s">
        <v>21</v>
      </c>
    </row>
    <row r="646" spans="1:3" x14ac:dyDescent="0.3">
      <c r="A646" s="1">
        <v>42649</v>
      </c>
      <c r="B646" t="s">
        <v>22</v>
      </c>
      <c r="C646" t="s">
        <v>21</v>
      </c>
    </row>
    <row r="647" spans="1:3" x14ac:dyDescent="0.3">
      <c r="A647" s="1">
        <v>42650</v>
      </c>
      <c r="B647" t="s">
        <v>22</v>
      </c>
      <c r="C647" t="s">
        <v>21</v>
      </c>
    </row>
    <row r="648" spans="1:3" x14ac:dyDescent="0.3">
      <c r="A648" s="1">
        <v>42651</v>
      </c>
      <c r="B648" t="s">
        <v>22</v>
      </c>
      <c r="C648" t="s">
        <v>21</v>
      </c>
    </row>
    <row r="649" spans="1:3" x14ac:dyDescent="0.3">
      <c r="A649" s="1">
        <v>42652</v>
      </c>
      <c r="B649" t="s">
        <v>22</v>
      </c>
      <c r="C649" t="s">
        <v>21</v>
      </c>
    </row>
    <row r="650" spans="1:3" x14ac:dyDescent="0.3">
      <c r="A650" s="1">
        <v>42653</v>
      </c>
      <c r="B650" t="s">
        <v>22</v>
      </c>
      <c r="C650" t="s">
        <v>21</v>
      </c>
    </row>
    <row r="651" spans="1:3" x14ac:dyDescent="0.3">
      <c r="A651" s="1">
        <v>42654</v>
      </c>
      <c r="B651" t="s">
        <v>22</v>
      </c>
      <c r="C651" t="s">
        <v>21</v>
      </c>
    </row>
    <row r="652" spans="1:3" x14ac:dyDescent="0.3">
      <c r="A652" s="1">
        <v>42655</v>
      </c>
      <c r="B652" t="s">
        <v>22</v>
      </c>
      <c r="C652" t="s">
        <v>21</v>
      </c>
    </row>
    <row r="653" spans="1:3" x14ac:dyDescent="0.3">
      <c r="A653" s="1">
        <v>42656</v>
      </c>
      <c r="B653" t="s">
        <v>22</v>
      </c>
      <c r="C653" t="s">
        <v>21</v>
      </c>
    </row>
    <row r="654" spans="1:3" x14ac:dyDescent="0.3">
      <c r="A654" s="1">
        <v>42657</v>
      </c>
      <c r="B654" t="s">
        <v>22</v>
      </c>
      <c r="C654" t="s">
        <v>21</v>
      </c>
    </row>
    <row r="655" spans="1:3" x14ac:dyDescent="0.3">
      <c r="A655" s="1">
        <v>42658</v>
      </c>
      <c r="B655" t="s">
        <v>22</v>
      </c>
      <c r="C655" t="s">
        <v>21</v>
      </c>
    </row>
    <row r="656" spans="1:3" x14ac:dyDescent="0.3">
      <c r="A656" s="1">
        <v>42659</v>
      </c>
      <c r="B656" t="s">
        <v>22</v>
      </c>
      <c r="C656" t="s">
        <v>21</v>
      </c>
    </row>
    <row r="657" spans="1:3" x14ac:dyDescent="0.3">
      <c r="A657" s="1">
        <v>42660</v>
      </c>
      <c r="B657" t="s">
        <v>22</v>
      </c>
      <c r="C657" t="s">
        <v>21</v>
      </c>
    </row>
    <row r="658" spans="1:3" x14ac:dyDescent="0.3">
      <c r="A658" s="1">
        <v>42661</v>
      </c>
      <c r="B658" t="s">
        <v>22</v>
      </c>
      <c r="C658" t="s">
        <v>21</v>
      </c>
    </row>
    <row r="659" spans="1:3" x14ac:dyDescent="0.3">
      <c r="A659" s="1">
        <v>42662</v>
      </c>
      <c r="B659" t="s">
        <v>22</v>
      </c>
      <c r="C659" t="s">
        <v>21</v>
      </c>
    </row>
    <row r="660" spans="1:3" x14ac:dyDescent="0.3">
      <c r="A660" s="1">
        <v>42663</v>
      </c>
      <c r="B660" t="s">
        <v>22</v>
      </c>
      <c r="C660" t="s">
        <v>21</v>
      </c>
    </row>
    <row r="661" spans="1:3" x14ac:dyDescent="0.3">
      <c r="A661" s="1">
        <v>42664</v>
      </c>
      <c r="B661" t="s">
        <v>22</v>
      </c>
      <c r="C661" t="s">
        <v>21</v>
      </c>
    </row>
    <row r="662" spans="1:3" x14ac:dyDescent="0.3">
      <c r="A662" s="1">
        <v>42665</v>
      </c>
      <c r="B662" t="s">
        <v>22</v>
      </c>
      <c r="C662" t="s">
        <v>21</v>
      </c>
    </row>
    <row r="663" spans="1:3" x14ac:dyDescent="0.3">
      <c r="A663" s="1">
        <v>42666</v>
      </c>
      <c r="B663" t="s">
        <v>22</v>
      </c>
      <c r="C663" t="s">
        <v>21</v>
      </c>
    </row>
    <row r="664" spans="1:3" x14ac:dyDescent="0.3">
      <c r="A664" s="1">
        <v>42667</v>
      </c>
      <c r="B664" t="s">
        <v>22</v>
      </c>
      <c r="C664" t="s">
        <v>21</v>
      </c>
    </row>
    <row r="665" spans="1:3" x14ac:dyDescent="0.3">
      <c r="A665" s="1">
        <v>42668</v>
      </c>
      <c r="B665" t="s">
        <v>22</v>
      </c>
      <c r="C665" t="s">
        <v>21</v>
      </c>
    </row>
    <row r="666" spans="1:3" x14ac:dyDescent="0.3">
      <c r="A666" s="1">
        <v>42669</v>
      </c>
      <c r="B666" t="s">
        <v>22</v>
      </c>
      <c r="C666" t="s">
        <v>21</v>
      </c>
    </row>
    <row r="667" spans="1:3" x14ac:dyDescent="0.3">
      <c r="A667" s="1">
        <v>42670</v>
      </c>
      <c r="B667" t="s">
        <v>22</v>
      </c>
      <c r="C667" t="s">
        <v>21</v>
      </c>
    </row>
    <row r="668" spans="1:3" x14ac:dyDescent="0.3">
      <c r="A668" s="1">
        <v>42671</v>
      </c>
      <c r="B668" t="s">
        <v>22</v>
      </c>
      <c r="C668" t="s">
        <v>21</v>
      </c>
    </row>
    <row r="669" spans="1:3" x14ac:dyDescent="0.3">
      <c r="A669" s="1">
        <v>42672</v>
      </c>
      <c r="B669" t="s">
        <v>22</v>
      </c>
      <c r="C669" t="s">
        <v>21</v>
      </c>
    </row>
    <row r="670" spans="1:3" x14ac:dyDescent="0.3">
      <c r="A670" s="1">
        <v>42673</v>
      </c>
      <c r="B670" t="s">
        <v>22</v>
      </c>
      <c r="C670" t="s">
        <v>21</v>
      </c>
    </row>
    <row r="671" spans="1:3" x14ac:dyDescent="0.3">
      <c r="A671" s="1">
        <v>42674</v>
      </c>
      <c r="B671" t="s">
        <v>22</v>
      </c>
      <c r="C671" t="s">
        <v>21</v>
      </c>
    </row>
    <row r="672" spans="1:3" x14ac:dyDescent="0.3">
      <c r="A672" s="1">
        <v>42675</v>
      </c>
      <c r="B672" t="s">
        <v>22</v>
      </c>
      <c r="C672" t="s">
        <v>22</v>
      </c>
    </row>
    <row r="673" spans="1:3" x14ac:dyDescent="0.3">
      <c r="A673" s="1">
        <v>42676</v>
      </c>
      <c r="B673" t="s">
        <v>22</v>
      </c>
      <c r="C673" t="s">
        <v>21</v>
      </c>
    </row>
    <row r="674" spans="1:3" x14ac:dyDescent="0.3">
      <c r="A674" s="1">
        <v>42677</v>
      </c>
      <c r="B674" t="s">
        <v>22</v>
      </c>
      <c r="C674" t="s">
        <v>21</v>
      </c>
    </row>
    <row r="675" spans="1:3" x14ac:dyDescent="0.3">
      <c r="A675" s="1">
        <v>42678</v>
      </c>
      <c r="B675" t="s">
        <v>22</v>
      </c>
      <c r="C675" t="s">
        <v>21</v>
      </c>
    </row>
    <row r="676" spans="1:3" x14ac:dyDescent="0.3">
      <c r="A676" s="1">
        <v>42679</v>
      </c>
      <c r="B676" t="s">
        <v>22</v>
      </c>
      <c r="C676" t="s">
        <v>21</v>
      </c>
    </row>
    <row r="677" spans="1:3" x14ac:dyDescent="0.3">
      <c r="A677" s="1">
        <v>42680</v>
      </c>
      <c r="B677" t="s">
        <v>22</v>
      </c>
      <c r="C677" t="s">
        <v>21</v>
      </c>
    </row>
    <row r="678" spans="1:3" x14ac:dyDescent="0.3">
      <c r="A678" s="1">
        <v>42681</v>
      </c>
      <c r="B678" t="s">
        <v>22</v>
      </c>
      <c r="C678" t="s">
        <v>21</v>
      </c>
    </row>
    <row r="679" spans="1:3" x14ac:dyDescent="0.3">
      <c r="A679" s="1">
        <v>42682</v>
      </c>
      <c r="B679" t="s">
        <v>22</v>
      </c>
      <c r="C679" t="s">
        <v>21</v>
      </c>
    </row>
    <row r="680" spans="1:3" x14ac:dyDescent="0.3">
      <c r="A680" s="1">
        <v>42683</v>
      </c>
      <c r="B680" t="s">
        <v>22</v>
      </c>
      <c r="C680" t="s">
        <v>21</v>
      </c>
    </row>
    <row r="681" spans="1:3" x14ac:dyDescent="0.3">
      <c r="A681" s="1">
        <v>42684</v>
      </c>
      <c r="B681" t="s">
        <v>22</v>
      </c>
      <c r="C681" t="s">
        <v>21</v>
      </c>
    </row>
    <row r="682" spans="1:3" x14ac:dyDescent="0.3">
      <c r="A682" s="1">
        <v>42685</v>
      </c>
      <c r="B682" t="s">
        <v>22</v>
      </c>
      <c r="C682" t="s">
        <v>21</v>
      </c>
    </row>
    <row r="683" spans="1:3" x14ac:dyDescent="0.3">
      <c r="A683" s="1">
        <v>42686</v>
      </c>
      <c r="B683" t="s">
        <v>22</v>
      </c>
      <c r="C683" t="s">
        <v>21</v>
      </c>
    </row>
    <row r="684" spans="1:3" x14ac:dyDescent="0.3">
      <c r="A684" s="1">
        <v>42687</v>
      </c>
      <c r="B684" t="s">
        <v>22</v>
      </c>
      <c r="C684" t="s">
        <v>21</v>
      </c>
    </row>
    <row r="685" spans="1:3" x14ac:dyDescent="0.3">
      <c r="A685" s="1">
        <v>42688</v>
      </c>
      <c r="B685" t="s">
        <v>22</v>
      </c>
      <c r="C685" t="s">
        <v>21</v>
      </c>
    </row>
    <row r="686" spans="1:3" x14ac:dyDescent="0.3">
      <c r="A686" s="1">
        <v>42689</v>
      </c>
      <c r="B686" t="s">
        <v>22</v>
      </c>
      <c r="C686" t="s">
        <v>21</v>
      </c>
    </row>
    <row r="687" spans="1:3" x14ac:dyDescent="0.3">
      <c r="A687" s="1">
        <v>42690</v>
      </c>
      <c r="B687" t="s">
        <v>22</v>
      </c>
      <c r="C687" t="s">
        <v>21</v>
      </c>
    </row>
    <row r="688" spans="1:3" x14ac:dyDescent="0.3">
      <c r="A688" s="1">
        <v>42691</v>
      </c>
      <c r="B688" t="s">
        <v>22</v>
      </c>
      <c r="C688" t="s">
        <v>21</v>
      </c>
    </row>
    <row r="689" spans="1:3" x14ac:dyDescent="0.3">
      <c r="A689" s="1">
        <v>42692</v>
      </c>
      <c r="B689" t="s">
        <v>22</v>
      </c>
      <c r="C689" t="s">
        <v>21</v>
      </c>
    </row>
    <row r="690" spans="1:3" x14ac:dyDescent="0.3">
      <c r="A690" s="1">
        <v>42693</v>
      </c>
      <c r="B690" t="s">
        <v>22</v>
      </c>
      <c r="C690" t="s">
        <v>21</v>
      </c>
    </row>
    <row r="691" spans="1:3" x14ac:dyDescent="0.3">
      <c r="A691" s="1">
        <v>42694</v>
      </c>
      <c r="B691" t="s">
        <v>22</v>
      </c>
      <c r="C691" t="s">
        <v>21</v>
      </c>
    </row>
    <row r="692" spans="1:3" x14ac:dyDescent="0.3">
      <c r="A692" s="1">
        <v>42695</v>
      </c>
      <c r="B692" t="s">
        <v>22</v>
      </c>
      <c r="C692" t="s">
        <v>21</v>
      </c>
    </row>
    <row r="693" spans="1:3" x14ac:dyDescent="0.3">
      <c r="A693" s="1">
        <v>42696</v>
      </c>
      <c r="B693" t="s">
        <v>22</v>
      </c>
      <c r="C693" t="s">
        <v>21</v>
      </c>
    </row>
    <row r="694" spans="1:3" x14ac:dyDescent="0.3">
      <c r="A694" s="1">
        <v>42697</v>
      </c>
      <c r="B694" t="s">
        <v>22</v>
      </c>
      <c r="C694" t="s">
        <v>21</v>
      </c>
    </row>
    <row r="695" spans="1:3" x14ac:dyDescent="0.3">
      <c r="A695" s="1">
        <v>42698</v>
      </c>
      <c r="B695" t="s">
        <v>22</v>
      </c>
      <c r="C695" t="s">
        <v>21</v>
      </c>
    </row>
    <row r="696" spans="1:3" x14ac:dyDescent="0.3">
      <c r="A696" s="1">
        <v>42699</v>
      </c>
      <c r="B696" t="s">
        <v>22</v>
      </c>
      <c r="C696" t="s">
        <v>21</v>
      </c>
    </row>
    <row r="697" spans="1:3" x14ac:dyDescent="0.3">
      <c r="A697" s="1">
        <v>42700</v>
      </c>
      <c r="B697" t="s">
        <v>22</v>
      </c>
      <c r="C697" t="s">
        <v>21</v>
      </c>
    </row>
    <row r="698" spans="1:3" x14ac:dyDescent="0.3">
      <c r="A698" s="1">
        <v>42701</v>
      </c>
      <c r="B698" t="s">
        <v>22</v>
      </c>
      <c r="C698" t="s">
        <v>21</v>
      </c>
    </row>
    <row r="699" spans="1:3" x14ac:dyDescent="0.3">
      <c r="A699" s="1">
        <v>42702</v>
      </c>
      <c r="B699" t="s">
        <v>22</v>
      </c>
      <c r="C699" t="s">
        <v>21</v>
      </c>
    </row>
    <row r="700" spans="1:3" x14ac:dyDescent="0.3">
      <c r="A700" s="1">
        <v>42703</v>
      </c>
      <c r="B700" t="s">
        <v>22</v>
      </c>
      <c r="C700" t="s">
        <v>21</v>
      </c>
    </row>
    <row r="701" spans="1:3" x14ac:dyDescent="0.3">
      <c r="A701" s="1">
        <v>42704</v>
      </c>
      <c r="B701" t="s">
        <v>22</v>
      </c>
      <c r="C701" t="s">
        <v>21</v>
      </c>
    </row>
    <row r="702" spans="1:3" x14ac:dyDescent="0.3">
      <c r="A702" s="1">
        <v>42705</v>
      </c>
      <c r="B702" t="s">
        <v>22</v>
      </c>
      <c r="C702" t="s">
        <v>21</v>
      </c>
    </row>
    <row r="703" spans="1:3" x14ac:dyDescent="0.3">
      <c r="A703" s="1">
        <v>42706</v>
      </c>
      <c r="B703" t="s">
        <v>22</v>
      </c>
      <c r="C703" t="s">
        <v>21</v>
      </c>
    </row>
    <row r="704" spans="1:3" x14ac:dyDescent="0.3">
      <c r="A704" s="1">
        <v>42707</v>
      </c>
      <c r="B704" t="s">
        <v>22</v>
      </c>
      <c r="C704" t="s">
        <v>21</v>
      </c>
    </row>
    <row r="705" spans="1:3" x14ac:dyDescent="0.3">
      <c r="A705" s="1">
        <v>42708</v>
      </c>
      <c r="B705" t="s">
        <v>22</v>
      </c>
      <c r="C705" t="s">
        <v>21</v>
      </c>
    </row>
    <row r="706" spans="1:3" x14ac:dyDescent="0.3">
      <c r="A706" s="1">
        <v>42709</v>
      </c>
      <c r="B706" t="s">
        <v>22</v>
      </c>
      <c r="C706" t="s">
        <v>21</v>
      </c>
    </row>
    <row r="707" spans="1:3" x14ac:dyDescent="0.3">
      <c r="A707" s="1">
        <v>42710</v>
      </c>
      <c r="B707" t="s">
        <v>22</v>
      </c>
      <c r="C707" t="s">
        <v>21</v>
      </c>
    </row>
    <row r="708" spans="1:3" x14ac:dyDescent="0.3">
      <c r="A708" s="1">
        <v>42711</v>
      </c>
      <c r="B708" t="s">
        <v>22</v>
      </c>
      <c r="C708" t="s">
        <v>21</v>
      </c>
    </row>
    <row r="709" spans="1:3" x14ac:dyDescent="0.3">
      <c r="A709" s="1">
        <v>42712</v>
      </c>
      <c r="B709" t="s">
        <v>22</v>
      </c>
      <c r="C709" t="s">
        <v>21</v>
      </c>
    </row>
    <row r="710" spans="1:3" x14ac:dyDescent="0.3">
      <c r="A710" s="1">
        <v>42713</v>
      </c>
      <c r="B710" t="s">
        <v>22</v>
      </c>
      <c r="C710" t="s">
        <v>21</v>
      </c>
    </row>
    <row r="711" spans="1:3" x14ac:dyDescent="0.3">
      <c r="A711" s="1">
        <v>42714</v>
      </c>
      <c r="B711" t="s">
        <v>22</v>
      </c>
      <c r="C711" t="s">
        <v>21</v>
      </c>
    </row>
    <row r="712" spans="1:3" x14ac:dyDescent="0.3">
      <c r="A712" s="1">
        <v>42715</v>
      </c>
      <c r="B712" t="s">
        <v>22</v>
      </c>
      <c r="C712" t="s">
        <v>21</v>
      </c>
    </row>
    <row r="713" spans="1:3" x14ac:dyDescent="0.3">
      <c r="A713" s="1">
        <v>42716</v>
      </c>
      <c r="B713" t="s">
        <v>22</v>
      </c>
      <c r="C713" t="s">
        <v>21</v>
      </c>
    </row>
    <row r="714" spans="1:3" x14ac:dyDescent="0.3">
      <c r="A714" s="1">
        <v>42717</v>
      </c>
      <c r="B714" t="s">
        <v>22</v>
      </c>
      <c r="C714" t="s">
        <v>21</v>
      </c>
    </row>
    <row r="715" spans="1:3" x14ac:dyDescent="0.3">
      <c r="A715" s="1">
        <v>42718</v>
      </c>
      <c r="B715" t="s">
        <v>22</v>
      </c>
      <c r="C715" t="s">
        <v>21</v>
      </c>
    </row>
    <row r="716" spans="1:3" x14ac:dyDescent="0.3">
      <c r="A716" s="1">
        <v>42719</v>
      </c>
      <c r="B716" t="s">
        <v>22</v>
      </c>
      <c r="C716" t="s">
        <v>21</v>
      </c>
    </row>
    <row r="717" spans="1:3" x14ac:dyDescent="0.3">
      <c r="A717" s="1">
        <v>42720</v>
      </c>
      <c r="B717" t="s">
        <v>22</v>
      </c>
      <c r="C717" t="s">
        <v>21</v>
      </c>
    </row>
    <row r="718" spans="1:3" x14ac:dyDescent="0.3">
      <c r="A718" s="1">
        <v>42721</v>
      </c>
      <c r="B718" t="s">
        <v>22</v>
      </c>
      <c r="C718" t="s">
        <v>21</v>
      </c>
    </row>
    <row r="719" spans="1:3" x14ac:dyDescent="0.3">
      <c r="A719" s="1">
        <v>42722</v>
      </c>
      <c r="B719" t="s">
        <v>22</v>
      </c>
      <c r="C719" t="s">
        <v>21</v>
      </c>
    </row>
    <row r="720" spans="1:3" x14ac:dyDescent="0.3">
      <c r="A720" s="1">
        <v>42723</v>
      </c>
      <c r="B720" t="s">
        <v>22</v>
      </c>
      <c r="C720" t="s">
        <v>21</v>
      </c>
    </row>
    <row r="721" spans="1:3" x14ac:dyDescent="0.3">
      <c r="A721" s="1">
        <v>42724</v>
      </c>
      <c r="B721" t="s">
        <v>21</v>
      </c>
      <c r="C721" t="s">
        <v>21</v>
      </c>
    </row>
    <row r="722" spans="1:3" x14ac:dyDescent="0.3">
      <c r="A722" s="1">
        <v>42725</v>
      </c>
      <c r="B722" t="s">
        <v>21</v>
      </c>
      <c r="C722" t="s">
        <v>21</v>
      </c>
    </row>
    <row r="723" spans="1:3" x14ac:dyDescent="0.3">
      <c r="A723" s="1">
        <v>42726</v>
      </c>
      <c r="B723" t="s">
        <v>21</v>
      </c>
      <c r="C723" t="s">
        <v>21</v>
      </c>
    </row>
    <row r="724" spans="1:3" x14ac:dyDescent="0.3">
      <c r="A724" s="1">
        <v>42727</v>
      </c>
      <c r="B724" t="s">
        <v>21</v>
      </c>
      <c r="C724" t="s">
        <v>21</v>
      </c>
    </row>
    <row r="725" spans="1:3" x14ac:dyDescent="0.3">
      <c r="A725" s="1">
        <v>42728</v>
      </c>
      <c r="B725" t="s">
        <v>21</v>
      </c>
      <c r="C725" t="s">
        <v>21</v>
      </c>
    </row>
    <row r="726" spans="1:3" x14ac:dyDescent="0.3">
      <c r="A726" s="1">
        <v>42729</v>
      </c>
      <c r="B726" t="s">
        <v>21</v>
      </c>
      <c r="C726" t="s">
        <v>21</v>
      </c>
    </row>
    <row r="727" spans="1:3" x14ac:dyDescent="0.3">
      <c r="A727" s="1">
        <v>42730</v>
      </c>
      <c r="B727" t="s">
        <v>21</v>
      </c>
      <c r="C727" t="s">
        <v>22</v>
      </c>
    </row>
    <row r="728" spans="1:3" x14ac:dyDescent="0.3">
      <c r="A728" s="1">
        <v>42731</v>
      </c>
      <c r="B728" t="s">
        <v>21</v>
      </c>
      <c r="C728" t="s">
        <v>22</v>
      </c>
    </row>
    <row r="729" spans="1:3" x14ac:dyDescent="0.3">
      <c r="A729" s="1">
        <v>42732</v>
      </c>
      <c r="B729" t="s">
        <v>21</v>
      </c>
      <c r="C729" t="s">
        <v>21</v>
      </c>
    </row>
    <row r="730" spans="1:3" x14ac:dyDescent="0.3">
      <c r="A730" s="1">
        <v>42733</v>
      </c>
      <c r="B730" t="s">
        <v>21</v>
      </c>
      <c r="C730" t="s">
        <v>21</v>
      </c>
    </row>
    <row r="731" spans="1:3" x14ac:dyDescent="0.3">
      <c r="A731" s="1">
        <v>42734</v>
      </c>
      <c r="B731" t="s">
        <v>21</v>
      </c>
      <c r="C731" t="s">
        <v>21</v>
      </c>
    </row>
    <row r="732" spans="1:3" x14ac:dyDescent="0.3">
      <c r="A732" s="1">
        <v>42735</v>
      </c>
      <c r="B732" t="s">
        <v>21</v>
      </c>
      <c r="C732" t="s">
        <v>21</v>
      </c>
    </row>
    <row r="733" spans="1:3" x14ac:dyDescent="0.3">
      <c r="A733" s="1">
        <v>42736</v>
      </c>
      <c r="B733" t="s">
        <v>21</v>
      </c>
      <c r="C733" t="s">
        <v>22</v>
      </c>
    </row>
    <row r="734" spans="1:3" x14ac:dyDescent="0.3">
      <c r="A734" s="1">
        <v>42737</v>
      </c>
      <c r="B734" t="s">
        <v>21</v>
      </c>
      <c r="C734" t="s">
        <v>22</v>
      </c>
    </row>
    <row r="735" spans="1:3" x14ac:dyDescent="0.3">
      <c r="A735" s="1">
        <v>42738</v>
      </c>
      <c r="B735" t="s">
        <v>21</v>
      </c>
      <c r="C735" t="s">
        <v>21</v>
      </c>
    </row>
    <row r="736" spans="1:3" x14ac:dyDescent="0.3">
      <c r="A736" s="1">
        <v>42739</v>
      </c>
      <c r="B736" t="s">
        <v>21</v>
      </c>
      <c r="C736" t="s">
        <v>21</v>
      </c>
    </row>
    <row r="737" spans="1:3" x14ac:dyDescent="0.3">
      <c r="A737" s="1">
        <v>42740</v>
      </c>
      <c r="B737" t="s">
        <v>21</v>
      </c>
      <c r="C737" t="s">
        <v>21</v>
      </c>
    </row>
    <row r="738" spans="1:3" x14ac:dyDescent="0.3">
      <c r="A738" s="1">
        <v>42741</v>
      </c>
      <c r="B738" t="s">
        <v>21</v>
      </c>
      <c r="C738" t="s">
        <v>21</v>
      </c>
    </row>
    <row r="739" spans="1:3" x14ac:dyDescent="0.3">
      <c r="A739" s="1">
        <v>42742</v>
      </c>
      <c r="B739" t="s">
        <v>21</v>
      </c>
      <c r="C739" t="s">
        <v>21</v>
      </c>
    </row>
    <row r="740" spans="1:3" x14ac:dyDescent="0.3">
      <c r="A740" s="1">
        <v>42743</v>
      </c>
      <c r="B740" t="s">
        <v>21</v>
      </c>
      <c r="C740" t="s">
        <v>21</v>
      </c>
    </row>
    <row r="741" spans="1:3" x14ac:dyDescent="0.3">
      <c r="A741" s="1">
        <v>42744</v>
      </c>
      <c r="B741" t="s">
        <v>21</v>
      </c>
      <c r="C741" t="s">
        <v>21</v>
      </c>
    </row>
    <row r="742" spans="1:3" x14ac:dyDescent="0.3">
      <c r="A742" s="1">
        <v>42745</v>
      </c>
      <c r="B742" t="s">
        <v>21</v>
      </c>
      <c r="C742" t="s">
        <v>21</v>
      </c>
    </row>
    <row r="743" spans="1:3" x14ac:dyDescent="0.3">
      <c r="A743" s="1">
        <v>42746</v>
      </c>
      <c r="B743" t="s">
        <v>21</v>
      </c>
      <c r="C743" t="s">
        <v>21</v>
      </c>
    </row>
    <row r="744" spans="1:3" x14ac:dyDescent="0.3">
      <c r="A744" s="1">
        <v>42747</v>
      </c>
      <c r="B744" t="s">
        <v>21</v>
      </c>
      <c r="C744" t="s">
        <v>21</v>
      </c>
    </row>
    <row r="745" spans="1:3" x14ac:dyDescent="0.3">
      <c r="A745" s="1">
        <v>42748</v>
      </c>
      <c r="B745" t="s">
        <v>21</v>
      </c>
      <c r="C745" t="s">
        <v>21</v>
      </c>
    </row>
    <row r="746" spans="1:3" x14ac:dyDescent="0.3">
      <c r="A746" s="1">
        <v>42749</v>
      </c>
      <c r="B746" t="s">
        <v>21</v>
      </c>
      <c r="C746" t="s">
        <v>21</v>
      </c>
    </row>
    <row r="747" spans="1:3" x14ac:dyDescent="0.3">
      <c r="A747" s="1">
        <v>42750</v>
      </c>
      <c r="B747" t="s">
        <v>21</v>
      </c>
      <c r="C747" t="s">
        <v>21</v>
      </c>
    </row>
    <row r="748" spans="1:3" x14ac:dyDescent="0.3">
      <c r="A748" s="1">
        <v>42751</v>
      </c>
      <c r="B748" t="s">
        <v>21</v>
      </c>
      <c r="C748" t="s">
        <v>21</v>
      </c>
    </row>
    <row r="749" spans="1:3" x14ac:dyDescent="0.3">
      <c r="A749" s="1">
        <v>42752</v>
      </c>
      <c r="B749" t="s">
        <v>21</v>
      </c>
      <c r="C749" t="s">
        <v>21</v>
      </c>
    </row>
    <row r="750" spans="1:3" x14ac:dyDescent="0.3">
      <c r="A750" s="1">
        <v>42753</v>
      </c>
      <c r="B750" t="s">
        <v>21</v>
      </c>
      <c r="C750" t="s">
        <v>21</v>
      </c>
    </row>
    <row r="751" spans="1:3" x14ac:dyDescent="0.3">
      <c r="A751" s="1">
        <v>42754</v>
      </c>
      <c r="B751" t="s">
        <v>21</v>
      </c>
      <c r="C751" t="s">
        <v>21</v>
      </c>
    </row>
    <row r="752" spans="1:3" x14ac:dyDescent="0.3">
      <c r="A752" s="1">
        <v>42755</v>
      </c>
      <c r="B752" t="s">
        <v>21</v>
      </c>
      <c r="C752" t="s">
        <v>21</v>
      </c>
    </row>
    <row r="753" spans="1:3" x14ac:dyDescent="0.3">
      <c r="A753" s="1">
        <v>42756</v>
      </c>
      <c r="B753" t="s">
        <v>21</v>
      </c>
      <c r="C753" t="s">
        <v>21</v>
      </c>
    </row>
    <row r="754" spans="1:3" x14ac:dyDescent="0.3">
      <c r="A754" s="1">
        <v>42757</v>
      </c>
      <c r="B754" t="s">
        <v>21</v>
      </c>
      <c r="C754" t="s">
        <v>21</v>
      </c>
    </row>
    <row r="755" spans="1:3" x14ac:dyDescent="0.3">
      <c r="A755" s="1">
        <v>42758</v>
      </c>
      <c r="B755" t="s">
        <v>21</v>
      </c>
      <c r="C755" t="s">
        <v>21</v>
      </c>
    </row>
    <row r="756" spans="1:3" x14ac:dyDescent="0.3">
      <c r="A756" s="1">
        <v>42759</v>
      </c>
      <c r="B756" t="s">
        <v>21</v>
      </c>
      <c r="C756" t="s">
        <v>21</v>
      </c>
    </row>
    <row r="757" spans="1:3" x14ac:dyDescent="0.3">
      <c r="A757" s="1">
        <v>42760</v>
      </c>
      <c r="B757" t="s">
        <v>21</v>
      </c>
      <c r="C757" t="s">
        <v>21</v>
      </c>
    </row>
    <row r="758" spans="1:3" x14ac:dyDescent="0.3">
      <c r="A758" s="1">
        <v>42761</v>
      </c>
      <c r="B758" t="s">
        <v>21</v>
      </c>
      <c r="C758" t="s">
        <v>22</v>
      </c>
    </row>
    <row r="759" spans="1:3" x14ac:dyDescent="0.3">
      <c r="A759" s="1">
        <v>42762</v>
      </c>
      <c r="B759" t="s">
        <v>21</v>
      </c>
      <c r="C759" t="s">
        <v>21</v>
      </c>
    </row>
    <row r="760" spans="1:3" x14ac:dyDescent="0.3">
      <c r="A760" s="1">
        <v>42763</v>
      </c>
      <c r="B760" t="s">
        <v>21</v>
      </c>
      <c r="C760" t="s">
        <v>21</v>
      </c>
    </row>
    <row r="761" spans="1:3" x14ac:dyDescent="0.3">
      <c r="A761" s="1">
        <v>42764</v>
      </c>
      <c r="B761" t="s">
        <v>21</v>
      </c>
      <c r="C761" t="s">
        <v>21</v>
      </c>
    </row>
    <row r="762" spans="1:3" x14ac:dyDescent="0.3">
      <c r="A762" s="1">
        <v>42765</v>
      </c>
      <c r="B762" t="s">
        <v>21</v>
      </c>
      <c r="C762" t="s">
        <v>21</v>
      </c>
    </row>
    <row r="763" spans="1:3" x14ac:dyDescent="0.3">
      <c r="A763" s="1">
        <v>42766</v>
      </c>
      <c r="B763" t="s">
        <v>22</v>
      </c>
      <c r="C763" t="s">
        <v>21</v>
      </c>
    </row>
    <row r="764" spans="1:3" x14ac:dyDescent="0.3">
      <c r="A764" s="1">
        <v>42767</v>
      </c>
      <c r="B764" t="s">
        <v>22</v>
      </c>
      <c r="C764" t="s">
        <v>21</v>
      </c>
    </row>
    <row r="765" spans="1:3" x14ac:dyDescent="0.3">
      <c r="A765" s="1">
        <v>42768</v>
      </c>
      <c r="B765" t="s">
        <v>22</v>
      </c>
      <c r="C765" t="s">
        <v>21</v>
      </c>
    </row>
    <row r="766" spans="1:3" x14ac:dyDescent="0.3">
      <c r="A766" s="1">
        <v>42769</v>
      </c>
      <c r="B766" t="s">
        <v>22</v>
      </c>
      <c r="C766" t="s">
        <v>21</v>
      </c>
    </row>
    <row r="767" spans="1:3" x14ac:dyDescent="0.3">
      <c r="A767" s="1">
        <v>42770</v>
      </c>
      <c r="B767" t="s">
        <v>22</v>
      </c>
      <c r="C767" t="s">
        <v>21</v>
      </c>
    </row>
    <row r="768" spans="1:3" x14ac:dyDescent="0.3">
      <c r="A768" s="1">
        <v>42771</v>
      </c>
      <c r="B768" t="s">
        <v>22</v>
      </c>
      <c r="C768" t="s">
        <v>21</v>
      </c>
    </row>
    <row r="769" spans="1:3" x14ac:dyDescent="0.3">
      <c r="A769" s="1">
        <v>42772</v>
      </c>
      <c r="B769" t="s">
        <v>22</v>
      </c>
      <c r="C769" t="s">
        <v>21</v>
      </c>
    </row>
    <row r="770" spans="1:3" x14ac:dyDescent="0.3">
      <c r="A770" s="1">
        <v>42773</v>
      </c>
      <c r="B770" t="s">
        <v>22</v>
      </c>
      <c r="C770" t="s">
        <v>21</v>
      </c>
    </row>
    <row r="771" spans="1:3" x14ac:dyDescent="0.3">
      <c r="A771" s="1">
        <v>42774</v>
      </c>
      <c r="B771" t="s">
        <v>22</v>
      </c>
      <c r="C771" t="s">
        <v>21</v>
      </c>
    </row>
    <row r="772" spans="1:3" x14ac:dyDescent="0.3">
      <c r="A772" s="1">
        <v>42775</v>
      </c>
      <c r="B772" t="s">
        <v>22</v>
      </c>
      <c r="C772" t="s">
        <v>21</v>
      </c>
    </row>
    <row r="773" spans="1:3" x14ac:dyDescent="0.3">
      <c r="A773" s="1">
        <v>42776</v>
      </c>
      <c r="B773" t="s">
        <v>22</v>
      </c>
      <c r="C773" t="s">
        <v>21</v>
      </c>
    </row>
    <row r="774" spans="1:3" x14ac:dyDescent="0.3">
      <c r="A774" s="1">
        <v>42777</v>
      </c>
      <c r="B774" t="s">
        <v>22</v>
      </c>
      <c r="C774" t="s">
        <v>21</v>
      </c>
    </row>
    <row r="775" spans="1:3" x14ac:dyDescent="0.3">
      <c r="A775" s="1">
        <v>42778</v>
      </c>
      <c r="B775" t="s">
        <v>22</v>
      </c>
      <c r="C775" t="s">
        <v>21</v>
      </c>
    </row>
    <row r="776" spans="1:3" x14ac:dyDescent="0.3">
      <c r="A776" s="1">
        <v>42779</v>
      </c>
      <c r="B776" t="s">
        <v>22</v>
      </c>
      <c r="C776" t="s">
        <v>21</v>
      </c>
    </row>
    <row r="777" spans="1:3" x14ac:dyDescent="0.3">
      <c r="A777" s="1">
        <v>42780</v>
      </c>
      <c r="B777" t="s">
        <v>22</v>
      </c>
      <c r="C777" t="s">
        <v>21</v>
      </c>
    </row>
    <row r="778" spans="1:3" x14ac:dyDescent="0.3">
      <c r="A778" s="1">
        <v>42781</v>
      </c>
      <c r="B778" t="s">
        <v>22</v>
      </c>
      <c r="C778" t="s">
        <v>21</v>
      </c>
    </row>
    <row r="779" spans="1:3" x14ac:dyDescent="0.3">
      <c r="A779" s="1">
        <v>42782</v>
      </c>
      <c r="B779" t="s">
        <v>22</v>
      </c>
      <c r="C779" t="s">
        <v>21</v>
      </c>
    </row>
    <row r="780" spans="1:3" x14ac:dyDescent="0.3">
      <c r="A780" s="1">
        <v>42783</v>
      </c>
      <c r="B780" t="s">
        <v>22</v>
      </c>
      <c r="C780" t="s">
        <v>21</v>
      </c>
    </row>
    <row r="781" spans="1:3" x14ac:dyDescent="0.3">
      <c r="A781" s="1">
        <v>42784</v>
      </c>
      <c r="B781" t="s">
        <v>22</v>
      </c>
      <c r="C781" t="s">
        <v>21</v>
      </c>
    </row>
    <row r="782" spans="1:3" x14ac:dyDescent="0.3">
      <c r="A782" s="1">
        <v>42785</v>
      </c>
      <c r="B782" t="s">
        <v>22</v>
      </c>
      <c r="C782" t="s">
        <v>21</v>
      </c>
    </row>
    <row r="783" spans="1:3" x14ac:dyDescent="0.3">
      <c r="A783" s="1">
        <v>42786</v>
      </c>
      <c r="B783" t="s">
        <v>22</v>
      </c>
      <c r="C783" t="s">
        <v>21</v>
      </c>
    </row>
    <row r="784" spans="1:3" x14ac:dyDescent="0.3">
      <c r="A784" s="1">
        <v>42787</v>
      </c>
      <c r="B784" t="s">
        <v>22</v>
      </c>
      <c r="C784" t="s">
        <v>21</v>
      </c>
    </row>
    <row r="785" spans="1:3" x14ac:dyDescent="0.3">
      <c r="A785" s="1">
        <v>42788</v>
      </c>
      <c r="B785" t="s">
        <v>22</v>
      </c>
      <c r="C785" t="s">
        <v>21</v>
      </c>
    </row>
    <row r="786" spans="1:3" x14ac:dyDescent="0.3">
      <c r="A786" s="1">
        <v>42789</v>
      </c>
      <c r="B786" t="s">
        <v>22</v>
      </c>
      <c r="C786" t="s">
        <v>21</v>
      </c>
    </row>
    <row r="787" spans="1:3" x14ac:dyDescent="0.3">
      <c r="A787" s="1">
        <v>42790</v>
      </c>
      <c r="B787" t="s">
        <v>22</v>
      </c>
      <c r="C787" t="s">
        <v>21</v>
      </c>
    </row>
    <row r="788" spans="1:3" x14ac:dyDescent="0.3">
      <c r="A788" s="1">
        <v>42791</v>
      </c>
      <c r="B788" t="s">
        <v>22</v>
      </c>
      <c r="C788" t="s">
        <v>21</v>
      </c>
    </row>
    <row r="789" spans="1:3" x14ac:dyDescent="0.3">
      <c r="A789" s="1">
        <v>42792</v>
      </c>
      <c r="B789" t="s">
        <v>22</v>
      </c>
      <c r="C789" t="s">
        <v>21</v>
      </c>
    </row>
    <row r="790" spans="1:3" x14ac:dyDescent="0.3">
      <c r="A790" s="1">
        <v>42793</v>
      </c>
      <c r="B790" t="s">
        <v>22</v>
      </c>
      <c r="C790" t="s">
        <v>21</v>
      </c>
    </row>
    <row r="791" spans="1:3" x14ac:dyDescent="0.3">
      <c r="A791" s="1">
        <v>42794</v>
      </c>
      <c r="B791" t="s">
        <v>22</v>
      </c>
      <c r="C791" t="s">
        <v>21</v>
      </c>
    </row>
    <row r="792" spans="1:3" x14ac:dyDescent="0.3">
      <c r="A792" s="1">
        <v>42795</v>
      </c>
      <c r="B792" t="s">
        <v>22</v>
      </c>
      <c r="C792" t="s">
        <v>21</v>
      </c>
    </row>
    <row r="793" spans="1:3" x14ac:dyDescent="0.3">
      <c r="A793" s="1">
        <v>42796</v>
      </c>
      <c r="B793" t="s">
        <v>22</v>
      </c>
      <c r="C793" t="s">
        <v>21</v>
      </c>
    </row>
    <row r="794" spans="1:3" x14ac:dyDescent="0.3">
      <c r="A794" s="1">
        <v>42797</v>
      </c>
      <c r="B794" t="s">
        <v>22</v>
      </c>
      <c r="C794" t="s">
        <v>21</v>
      </c>
    </row>
    <row r="795" spans="1:3" x14ac:dyDescent="0.3">
      <c r="A795" s="1">
        <v>42798</v>
      </c>
      <c r="B795" t="s">
        <v>22</v>
      </c>
      <c r="C795" t="s">
        <v>21</v>
      </c>
    </row>
    <row r="796" spans="1:3" x14ac:dyDescent="0.3">
      <c r="A796" s="1">
        <v>42799</v>
      </c>
      <c r="B796" t="s">
        <v>22</v>
      </c>
      <c r="C796" t="s">
        <v>21</v>
      </c>
    </row>
    <row r="797" spans="1:3" x14ac:dyDescent="0.3">
      <c r="A797" s="1">
        <v>42800</v>
      </c>
      <c r="B797" t="s">
        <v>22</v>
      </c>
      <c r="C797" t="s">
        <v>21</v>
      </c>
    </row>
    <row r="798" spans="1:3" x14ac:dyDescent="0.3">
      <c r="A798" s="1">
        <v>42801</v>
      </c>
      <c r="B798" t="s">
        <v>22</v>
      </c>
      <c r="C798" t="s">
        <v>21</v>
      </c>
    </row>
    <row r="799" spans="1:3" x14ac:dyDescent="0.3">
      <c r="A799" s="1">
        <v>42802</v>
      </c>
      <c r="B799" t="s">
        <v>22</v>
      </c>
      <c r="C799" t="s">
        <v>21</v>
      </c>
    </row>
    <row r="800" spans="1:3" x14ac:dyDescent="0.3">
      <c r="A800" s="1">
        <v>42803</v>
      </c>
      <c r="B800" t="s">
        <v>22</v>
      </c>
      <c r="C800" t="s">
        <v>21</v>
      </c>
    </row>
    <row r="801" spans="1:3" x14ac:dyDescent="0.3">
      <c r="A801" s="1">
        <v>42804</v>
      </c>
      <c r="B801" t="s">
        <v>22</v>
      </c>
      <c r="C801" t="s">
        <v>21</v>
      </c>
    </row>
    <row r="802" spans="1:3" x14ac:dyDescent="0.3">
      <c r="A802" s="1">
        <v>42805</v>
      </c>
      <c r="B802" t="s">
        <v>22</v>
      </c>
      <c r="C802" t="s">
        <v>21</v>
      </c>
    </row>
    <row r="803" spans="1:3" x14ac:dyDescent="0.3">
      <c r="A803" s="1">
        <v>42806</v>
      </c>
      <c r="B803" t="s">
        <v>22</v>
      </c>
      <c r="C803" t="s">
        <v>21</v>
      </c>
    </row>
    <row r="804" spans="1:3" x14ac:dyDescent="0.3">
      <c r="A804" s="1">
        <v>42807</v>
      </c>
      <c r="B804" t="s">
        <v>22</v>
      </c>
      <c r="C804" t="s">
        <v>22</v>
      </c>
    </row>
    <row r="805" spans="1:3" x14ac:dyDescent="0.3">
      <c r="A805" s="1">
        <v>42808</v>
      </c>
      <c r="B805" t="s">
        <v>22</v>
      </c>
      <c r="C805" t="s">
        <v>21</v>
      </c>
    </row>
    <row r="806" spans="1:3" x14ac:dyDescent="0.3">
      <c r="A806" s="1">
        <v>42809</v>
      </c>
      <c r="B806" t="s">
        <v>22</v>
      </c>
      <c r="C806" t="s">
        <v>21</v>
      </c>
    </row>
    <row r="807" spans="1:3" x14ac:dyDescent="0.3">
      <c r="A807" s="1">
        <v>42810</v>
      </c>
      <c r="B807" t="s">
        <v>22</v>
      </c>
      <c r="C807" t="s">
        <v>21</v>
      </c>
    </row>
    <row r="808" spans="1:3" x14ac:dyDescent="0.3">
      <c r="A808" s="1">
        <v>42811</v>
      </c>
      <c r="B808" t="s">
        <v>22</v>
      </c>
      <c r="C808" t="s">
        <v>21</v>
      </c>
    </row>
    <row r="809" spans="1:3" x14ac:dyDescent="0.3">
      <c r="A809" s="1">
        <v>42812</v>
      </c>
      <c r="B809" t="s">
        <v>22</v>
      </c>
      <c r="C809" t="s">
        <v>21</v>
      </c>
    </row>
    <row r="810" spans="1:3" x14ac:dyDescent="0.3">
      <c r="A810" s="1">
        <v>42813</v>
      </c>
      <c r="B810" t="s">
        <v>22</v>
      </c>
      <c r="C810" t="s">
        <v>21</v>
      </c>
    </row>
    <row r="811" spans="1:3" x14ac:dyDescent="0.3">
      <c r="A811" s="1">
        <v>42814</v>
      </c>
      <c r="B811" t="s">
        <v>22</v>
      </c>
      <c r="C811" t="s">
        <v>21</v>
      </c>
    </row>
    <row r="812" spans="1:3" x14ac:dyDescent="0.3">
      <c r="A812" s="1">
        <v>42815</v>
      </c>
      <c r="B812" t="s">
        <v>22</v>
      </c>
      <c r="C812" t="s">
        <v>21</v>
      </c>
    </row>
    <row r="813" spans="1:3" x14ac:dyDescent="0.3">
      <c r="A813" s="1">
        <v>42816</v>
      </c>
      <c r="B813" t="s">
        <v>22</v>
      </c>
      <c r="C813" t="s">
        <v>21</v>
      </c>
    </row>
    <row r="814" spans="1:3" x14ac:dyDescent="0.3">
      <c r="A814" s="1">
        <v>42817</v>
      </c>
      <c r="B814" t="s">
        <v>22</v>
      </c>
      <c r="C814" t="s">
        <v>21</v>
      </c>
    </row>
    <row r="815" spans="1:3" x14ac:dyDescent="0.3">
      <c r="A815" s="1">
        <v>42818</v>
      </c>
      <c r="B815" t="s">
        <v>22</v>
      </c>
      <c r="C815" t="s">
        <v>21</v>
      </c>
    </row>
    <row r="816" spans="1:3" x14ac:dyDescent="0.3">
      <c r="A816" s="1">
        <v>42819</v>
      </c>
      <c r="B816" t="s">
        <v>22</v>
      </c>
      <c r="C816" t="s">
        <v>21</v>
      </c>
    </row>
    <row r="817" spans="1:3" x14ac:dyDescent="0.3">
      <c r="A817" s="1">
        <v>42820</v>
      </c>
      <c r="B817" t="s">
        <v>22</v>
      </c>
      <c r="C817" t="s">
        <v>21</v>
      </c>
    </row>
    <row r="818" spans="1:3" x14ac:dyDescent="0.3">
      <c r="A818" s="1">
        <v>42821</v>
      </c>
      <c r="B818" t="s">
        <v>22</v>
      </c>
      <c r="C818" t="s">
        <v>21</v>
      </c>
    </row>
    <row r="819" spans="1:3" x14ac:dyDescent="0.3">
      <c r="A819" s="1">
        <v>42822</v>
      </c>
      <c r="B819" t="s">
        <v>22</v>
      </c>
      <c r="C819" t="s">
        <v>21</v>
      </c>
    </row>
    <row r="820" spans="1:3" x14ac:dyDescent="0.3">
      <c r="A820" s="1">
        <v>42823</v>
      </c>
      <c r="B820" t="s">
        <v>22</v>
      </c>
      <c r="C820" t="s">
        <v>21</v>
      </c>
    </row>
    <row r="821" spans="1:3" x14ac:dyDescent="0.3">
      <c r="A821" s="1">
        <v>42824</v>
      </c>
      <c r="B821" t="s">
        <v>22</v>
      </c>
      <c r="C821" t="s">
        <v>21</v>
      </c>
    </row>
    <row r="822" spans="1:3" x14ac:dyDescent="0.3">
      <c r="A822" s="1">
        <v>42825</v>
      </c>
      <c r="B822" t="s">
        <v>21</v>
      </c>
      <c r="C822" t="s">
        <v>21</v>
      </c>
    </row>
    <row r="823" spans="1:3" x14ac:dyDescent="0.3">
      <c r="A823" s="1">
        <v>42826</v>
      </c>
      <c r="B823" t="s">
        <v>21</v>
      </c>
      <c r="C823" t="s">
        <v>21</v>
      </c>
    </row>
    <row r="824" spans="1:3" x14ac:dyDescent="0.3">
      <c r="A824" s="1">
        <v>42827</v>
      </c>
      <c r="B824" t="s">
        <v>21</v>
      </c>
      <c r="C824" t="s">
        <v>21</v>
      </c>
    </row>
    <row r="825" spans="1:3" x14ac:dyDescent="0.3">
      <c r="A825" s="1">
        <v>42828</v>
      </c>
      <c r="B825" t="s">
        <v>21</v>
      </c>
      <c r="C825" t="s">
        <v>21</v>
      </c>
    </row>
    <row r="826" spans="1:3" x14ac:dyDescent="0.3">
      <c r="A826" s="1">
        <v>42829</v>
      </c>
      <c r="B826" t="s">
        <v>21</v>
      </c>
      <c r="C826" t="s">
        <v>21</v>
      </c>
    </row>
    <row r="827" spans="1:3" x14ac:dyDescent="0.3">
      <c r="A827" s="1">
        <v>42830</v>
      </c>
      <c r="B827" t="s">
        <v>21</v>
      </c>
      <c r="C827" t="s">
        <v>21</v>
      </c>
    </row>
    <row r="828" spans="1:3" x14ac:dyDescent="0.3">
      <c r="A828" s="1">
        <v>42831</v>
      </c>
      <c r="B828" t="s">
        <v>21</v>
      </c>
      <c r="C828" t="s">
        <v>21</v>
      </c>
    </row>
    <row r="829" spans="1:3" x14ac:dyDescent="0.3">
      <c r="A829" s="1">
        <v>42832</v>
      </c>
      <c r="B829" t="s">
        <v>21</v>
      </c>
      <c r="C829" t="s">
        <v>21</v>
      </c>
    </row>
    <row r="830" spans="1:3" x14ac:dyDescent="0.3">
      <c r="A830" s="1">
        <v>42833</v>
      </c>
      <c r="B830" t="s">
        <v>21</v>
      </c>
      <c r="C830" t="s">
        <v>21</v>
      </c>
    </row>
    <row r="831" spans="1:3" x14ac:dyDescent="0.3">
      <c r="A831" s="1">
        <v>42834</v>
      </c>
      <c r="B831" t="s">
        <v>21</v>
      </c>
      <c r="C831" t="s">
        <v>21</v>
      </c>
    </row>
    <row r="832" spans="1:3" x14ac:dyDescent="0.3">
      <c r="A832" s="1">
        <v>42835</v>
      </c>
      <c r="B832" t="s">
        <v>21</v>
      </c>
      <c r="C832" t="s">
        <v>21</v>
      </c>
    </row>
    <row r="833" spans="1:3" x14ac:dyDescent="0.3">
      <c r="A833" s="1">
        <v>42836</v>
      </c>
      <c r="B833" t="s">
        <v>21</v>
      </c>
      <c r="C833" t="s">
        <v>21</v>
      </c>
    </row>
    <row r="834" spans="1:3" x14ac:dyDescent="0.3">
      <c r="A834" s="1">
        <v>42837</v>
      </c>
      <c r="B834" t="s">
        <v>21</v>
      </c>
      <c r="C834" t="s">
        <v>21</v>
      </c>
    </row>
    <row r="835" spans="1:3" x14ac:dyDescent="0.3">
      <c r="A835" s="1">
        <v>42838</v>
      </c>
      <c r="B835" t="s">
        <v>21</v>
      </c>
      <c r="C835" t="s">
        <v>21</v>
      </c>
    </row>
    <row r="836" spans="1:3" x14ac:dyDescent="0.3">
      <c r="A836" s="1">
        <v>42839</v>
      </c>
      <c r="B836" t="s">
        <v>21</v>
      </c>
      <c r="C836" t="s">
        <v>22</v>
      </c>
    </row>
    <row r="837" spans="1:3" x14ac:dyDescent="0.3">
      <c r="A837" s="1">
        <v>42840</v>
      </c>
      <c r="B837" t="s">
        <v>21</v>
      </c>
      <c r="C837" t="s">
        <v>22</v>
      </c>
    </row>
    <row r="838" spans="1:3" x14ac:dyDescent="0.3">
      <c r="A838" s="1">
        <v>42841</v>
      </c>
      <c r="B838" t="s">
        <v>21</v>
      </c>
      <c r="C838" t="s">
        <v>22</v>
      </c>
    </row>
    <row r="839" spans="1:3" x14ac:dyDescent="0.3">
      <c r="A839" s="1">
        <v>42842</v>
      </c>
      <c r="B839" t="s">
        <v>21</v>
      </c>
      <c r="C839" t="s">
        <v>22</v>
      </c>
    </row>
    <row r="840" spans="1:3" x14ac:dyDescent="0.3">
      <c r="A840" s="1">
        <v>42843</v>
      </c>
      <c r="B840" t="s">
        <v>21</v>
      </c>
      <c r="C840" t="s">
        <v>21</v>
      </c>
    </row>
    <row r="841" spans="1:3" x14ac:dyDescent="0.3">
      <c r="A841" s="1">
        <v>42844</v>
      </c>
      <c r="B841" t="s">
        <v>22</v>
      </c>
      <c r="C841" t="s">
        <v>21</v>
      </c>
    </row>
    <row r="842" spans="1:3" x14ac:dyDescent="0.3">
      <c r="A842" s="1">
        <v>42845</v>
      </c>
      <c r="B842" t="s">
        <v>22</v>
      </c>
      <c r="C842" t="s">
        <v>21</v>
      </c>
    </row>
    <row r="843" spans="1:3" x14ac:dyDescent="0.3">
      <c r="A843" s="1">
        <v>42846</v>
      </c>
      <c r="B843" t="s">
        <v>22</v>
      </c>
      <c r="C843" t="s">
        <v>21</v>
      </c>
    </row>
    <row r="844" spans="1:3" x14ac:dyDescent="0.3">
      <c r="A844" s="1">
        <v>42847</v>
      </c>
      <c r="B844" t="s">
        <v>22</v>
      </c>
      <c r="C844" t="s">
        <v>21</v>
      </c>
    </row>
    <row r="845" spans="1:3" x14ac:dyDescent="0.3">
      <c r="A845" s="1">
        <v>42848</v>
      </c>
      <c r="B845" t="s">
        <v>22</v>
      </c>
      <c r="C845" t="s">
        <v>21</v>
      </c>
    </row>
    <row r="846" spans="1:3" x14ac:dyDescent="0.3">
      <c r="A846" s="1">
        <v>42849</v>
      </c>
      <c r="B846" t="s">
        <v>22</v>
      </c>
      <c r="C846" t="s">
        <v>21</v>
      </c>
    </row>
    <row r="847" spans="1:3" x14ac:dyDescent="0.3">
      <c r="A847" s="1">
        <v>42850</v>
      </c>
      <c r="B847" t="s">
        <v>22</v>
      </c>
      <c r="C847" t="s">
        <v>22</v>
      </c>
    </row>
    <row r="848" spans="1:3" x14ac:dyDescent="0.3">
      <c r="A848" s="1">
        <v>42851</v>
      </c>
      <c r="B848" t="s">
        <v>22</v>
      </c>
      <c r="C848" t="s">
        <v>21</v>
      </c>
    </row>
    <row r="849" spans="1:3" x14ac:dyDescent="0.3">
      <c r="A849" s="1">
        <v>42852</v>
      </c>
      <c r="B849" t="s">
        <v>22</v>
      </c>
      <c r="C849" t="s">
        <v>21</v>
      </c>
    </row>
    <row r="850" spans="1:3" x14ac:dyDescent="0.3">
      <c r="A850" s="1">
        <v>42853</v>
      </c>
      <c r="B850" t="s">
        <v>22</v>
      </c>
      <c r="C850" t="s">
        <v>21</v>
      </c>
    </row>
    <row r="851" spans="1:3" x14ac:dyDescent="0.3">
      <c r="A851" s="1">
        <v>42854</v>
      </c>
      <c r="B851" t="s">
        <v>22</v>
      </c>
      <c r="C851" t="s">
        <v>21</v>
      </c>
    </row>
    <row r="852" spans="1:3" x14ac:dyDescent="0.3">
      <c r="A852" s="1">
        <v>42855</v>
      </c>
      <c r="B852" t="s">
        <v>22</v>
      </c>
      <c r="C852" t="s">
        <v>21</v>
      </c>
    </row>
    <row r="853" spans="1:3" x14ac:dyDescent="0.3">
      <c r="A853" s="1">
        <v>42856</v>
      </c>
      <c r="B853" t="s">
        <v>22</v>
      </c>
      <c r="C853" t="s">
        <v>21</v>
      </c>
    </row>
    <row r="854" spans="1:3" x14ac:dyDescent="0.3">
      <c r="A854" s="1">
        <v>42857</v>
      </c>
      <c r="B854" t="s">
        <v>22</v>
      </c>
      <c r="C854" t="s">
        <v>21</v>
      </c>
    </row>
    <row r="855" spans="1:3" x14ac:dyDescent="0.3">
      <c r="A855" s="1">
        <v>42858</v>
      </c>
      <c r="B855" t="s">
        <v>22</v>
      </c>
      <c r="C855" t="s">
        <v>21</v>
      </c>
    </row>
    <row r="856" spans="1:3" x14ac:dyDescent="0.3">
      <c r="A856" s="1">
        <v>42859</v>
      </c>
      <c r="B856" t="s">
        <v>22</v>
      </c>
      <c r="C856" t="s">
        <v>21</v>
      </c>
    </row>
    <row r="857" spans="1:3" x14ac:dyDescent="0.3">
      <c r="A857" s="1">
        <v>42860</v>
      </c>
      <c r="B857" t="s">
        <v>22</v>
      </c>
      <c r="C857" t="s">
        <v>21</v>
      </c>
    </row>
    <row r="858" spans="1:3" x14ac:dyDescent="0.3">
      <c r="A858" s="1">
        <v>42861</v>
      </c>
      <c r="B858" t="s">
        <v>22</v>
      </c>
      <c r="C858" t="s">
        <v>21</v>
      </c>
    </row>
    <row r="859" spans="1:3" x14ac:dyDescent="0.3">
      <c r="A859" s="1">
        <v>42862</v>
      </c>
      <c r="B859" t="s">
        <v>22</v>
      </c>
      <c r="C859" t="s">
        <v>21</v>
      </c>
    </row>
    <row r="860" spans="1:3" x14ac:dyDescent="0.3">
      <c r="A860" s="1">
        <v>42863</v>
      </c>
      <c r="B860" t="s">
        <v>22</v>
      </c>
      <c r="C860" t="s">
        <v>21</v>
      </c>
    </row>
    <row r="861" spans="1:3" x14ac:dyDescent="0.3">
      <c r="A861" s="1">
        <v>42864</v>
      </c>
      <c r="B861" t="s">
        <v>22</v>
      </c>
      <c r="C861" t="s">
        <v>21</v>
      </c>
    </row>
    <row r="862" spans="1:3" x14ac:dyDescent="0.3">
      <c r="A862" s="1">
        <v>42865</v>
      </c>
      <c r="B862" t="s">
        <v>22</v>
      </c>
      <c r="C862" t="s">
        <v>21</v>
      </c>
    </row>
    <row r="863" spans="1:3" x14ac:dyDescent="0.3">
      <c r="A863" s="1">
        <v>42866</v>
      </c>
      <c r="B863" t="s">
        <v>22</v>
      </c>
      <c r="C863" t="s">
        <v>21</v>
      </c>
    </row>
    <row r="864" spans="1:3" x14ac:dyDescent="0.3">
      <c r="A864" s="1">
        <v>42867</v>
      </c>
      <c r="B864" t="s">
        <v>22</v>
      </c>
      <c r="C864" t="s">
        <v>21</v>
      </c>
    </row>
    <row r="865" spans="1:3" x14ac:dyDescent="0.3">
      <c r="A865" s="1">
        <v>42868</v>
      </c>
      <c r="B865" t="s">
        <v>22</v>
      </c>
      <c r="C865" t="s">
        <v>21</v>
      </c>
    </row>
    <row r="866" spans="1:3" x14ac:dyDescent="0.3">
      <c r="A866" s="1">
        <v>42869</v>
      </c>
      <c r="B866" t="s">
        <v>22</v>
      </c>
      <c r="C866" t="s">
        <v>21</v>
      </c>
    </row>
    <row r="867" spans="1:3" x14ac:dyDescent="0.3">
      <c r="A867" s="1">
        <v>42870</v>
      </c>
      <c r="B867" t="s">
        <v>22</v>
      </c>
      <c r="C867" t="s">
        <v>21</v>
      </c>
    </row>
    <row r="868" spans="1:3" x14ac:dyDescent="0.3">
      <c r="A868" s="1">
        <v>42871</v>
      </c>
      <c r="B868" t="s">
        <v>22</v>
      </c>
      <c r="C868" t="s">
        <v>21</v>
      </c>
    </row>
    <row r="869" spans="1:3" x14ac:dyDescent="0.3">
      <c r="A869" s="1">
        <v>42872</v>
      </c>
      <c r="B869" t="s">
        <v>22</v>
      </c>
      <c r="C869" t="s">
        <v>21</v>
      </c>
    </row>
    <row r="870" spans="1:3" x14ac:dyDescent="0.3">
      <c r="A870" s="1">
        <v>42873</v>
      </c>
      <c r="B870" t="s">
        <v>22</v>
      </c>
      <c r="C870" t="s">
        <v>21</v>
      </c>
    </row>
    <row r="871" spans="1:3" x14ac:dyDescent="0.3">
      <c r="A871" s="1">
        <v>42874</v>
      </c>
      <c r="B871" t="s">
        <v>22</v>
      </c>
      <c r="C871" t="s">
        <v>21</v>
      </c>
    </row>
    <row r="872" spans="1:3" x14ac:dyDescent="0.3">
      <c r="A872" s="1">
        <v>42875</v>
      </c>
      <c r="B872" t="s">
        <v>22</v>
      </c>
      <c r="C872" t="s">
        <v>21</v>
      </c>
    </row>
    <row r="873" spans="1:3" x14ac:dyDescent="0.3">
      <c r="A873" s="1">
        <v>42876</v>
      </c>
      <c r="B873" t="s">
        <v>22</v>
      </c>
      <c r="C873" t="s">
        <v>21</v>
      </c>
    </row>
    <row r="874" spans="1:3" x14ac:dyDescent="0.3">
      <c r="A874" s="1">
        <v>42877</v>
      </c>
      <c r="B874" t="s">
        <v>22</v>
      </c>
      <c r="C874" t="s">
        <v>21</v>
      </c>
    </row>
    <row r="875" spans="1:3" x14ac:dyDescent="0.3">
      <c r="A875" s="1">
        <v>42878</v>
      </c>
      <c r="B875" t="s">
        <v>22</v>
      </c>
      <c r="C875" t="s">
        <v>21</v>
      </c>
    </row>
    <row r="876" spans="1:3" x14ac:dyDescent="0.3">
      <c r="A876" s="1">
        <v>42879</v>
      </c>
      <c r="B876" t="s">
        <v>22</v>
      </c>
      <c r="C876" t="s">
        <v>21</v>
      </c>
    </row>
    <row r="877" spans="1:3" x14ac:dyDescent="0.3">
      <c r="A877" s="1">
        <v>42880</v>
      </c>
      <c r="B877" t="s">
        <v>22</v>
      </c>
      <c r="C877" t="s">
        <v>21</v>
      </c>
    </row>
    <row r="878" spans="1:3" x14ac:dyDescent="0.3">
      <c r="A878" s="1">
        <v>42881</v>
      </c>
      <c r="B878" t="s">
        <v>22</v>
      </c>
      <c r="C878" t="s">
        <v>21</v>
      </c>
    </row>
    <row r="879" spans="1:3" x14ac:dyDescent="0.3">
      <c r="A879" s="1">
        <v>42882</v>
      </c>
      <c r="B879" t="s">
        <v>22</v>
      </c>
      <c r="C879" t="s">
        <v>21</v>
      </c>
    </row>
    <row r="880" spans="1:3" x14ac:dyDescent="0.3">
      <c r="A880" s="1">
        <v>42883</v>
      </c>
      <c r="B880" t="s">
        <v>22</v>
      </c>
      <c r="C880" t="s">
        <v>21</v>
      </c>
    </row>
    <row r="881" spans="1:3" x14ac:dyDescent="0.3">
      <c r="A881" s="1">
        <v>42884</v>
      </c>
      <c r="B881" t="s">
        <v>22</v>
      </c>
      <c r="C881" t="s">
        <v>21</v>
      </c>
    </row>
    <row r="882" spans="1:3" x14ac:dyDescent="0.3">
      <c r="A882" s="1">
        <v>42885</v>
      </c>
      <c r="B882" t="s">
        <v>22</v>
      </c>
      <c r="C882" t="s">
        <v>21</v>
      </c>
    </row>
    <row r="883" spans="1:3" x14ac:dyDescent="0.3">
      <c r="A883" s="1">
        <v>42886</v>
      </c>
      <c r="B883" t="s">
        <v>22</v>
      </c>
      <c r="C883" t="s">
        <v>21</v>
      </c>
    </row>
    <row r="884" spans="1:3" x14ac:dyDescent="0.3">
      <c r="A884" s="1">
        <v>42887</v>
      </c>
      <c r="B884" t="s">
        <v>22</v>
      </c>
      <c r="C884" t="s">
        <v>21</v>
      </c>
    </row>
    <row r="885" spans="1:3" x14ac:dyDescent="0.3">
      <c r="A885" s="1">
        <v>42888</v>
      </c>
      <c r="B885" t="s">
        <v>22</v>
      </c>
      <c r="C885" t="s">
        <v>21</v>
      </c>
    </row>
    <row r="886" spans="1:3" x14ac:dyDescent="0.3">
      <c r="A886" s="1">
        <v>42889</v>
      </c>
      <c r="B886" t="s">
        <v>22</v>
      </c>
      <c r="C886" t="s">
        <v>21</v>
      </c>
    </row>
    <row r="887" spans="1:3" x14ac:dyDescent="0.3">
      <c r="A887" s="1">
        <v>42890</v>
      </c>
      <c r="B887" t="s">
        <v>22</v>
      </c>
      <c r="C887" t="s">
        <v>21</v>
      </c>
    </row>
    <row r="888" spans="1:3" x14ac:dyDescent="0.3">
      <c r="A888" s="1">
        <v>42891</v>
      </c>
      <c r="B888" t="s">
        <v>22</v>
      </c>
      <c r="C888" t="s">
        <v>21</v>
      </c>
    </row>
    <row r="889" spans="1:3" x14ac:dyDescent="0.3">
      <c r="A889" s="1">
        <v>42892</v>
      </c>
      <c r="B889" t="s">
        <v>22</v>
      </c>
      <c r="C889" t="s">
        <v>21</v>
      </c>
    </row>
    <row r="890" spans="1:3" x14ac:dyDescent="0.3">
      <c r="A890" s="1">
        <v>42893</v>
      </c>
      <c r="B890" t="s">
        <v>22</v>
      </c>
      <c r="C890" t="s">
        <v>21</v>
      </c>
    </row>
    <row r="891" spans="1:3" x14ac:dyDescent="0.3">
      <c r="A891" s="1">
        <v>42894</v>
      </c>
      <c r="B891" t="s">
        <v>22</v>
      </c>
      <c r="C891" t="s">
        <v>21</v>
      </c>
    </row>
    <row r="892" spans="1:3" x14ac:dyDescent="0.3">
      <c r="A892" s="1">
        <v>42895</v>
      </c>
      <c r="B892" t="s">
        <v>22</v>
      </c>
      <c r="C892" t="s">
        <v>21</v>
      </c>
    </row>
    <row r="893" spans="1:3" x14ac:dyDescent="0.3">
      <c r="A893" s="1">
        <v>42896</v>
      </c>
      <c r="B893" t="s">
        <v>22</v>
      </c>
      <c r="C893" t="s">
        <v>21</v>
      </c>
    </row>
    <row r="894" spans="1:3" x14ac:dyDescent="0.3">
      <c r="A894" s="1">
        <v>42897</v>
      </c>
      <c r="B894" t="s">
        <v>22</v>
      </c>
      <c r="C894" t="s">
        <v>21</v>
      </c>
    </row>
    <row r="895" spans="1:3" x14ac:dyDescent="0.3">
      <c r="A895" s="1">
        <v>42898</v>
      </c>
      <c r="B895" t="s">
        <v>22</v>
      </c>
      <c r="C895" t="s">
        <v>22</v>
      </c>
    </row>
    <row r="896" spans="1:3" x14ac:dyDescent="0.3">
      <c r="A896" s="1">
        <v>42899</v>
      </c>
      <c r="B896" t="s">
        <v>22</v>
      </c>
      <c r="C896" t="s">
        <v>21</v>
      </c>
    </row>
    <row r="897" spans="1:3" x14ac:dyDescent="0.3">
      <c r="A897" s="1">
        <v>42900</v>
      </c>
      <c r="B897" t="s">
        <v>22</v>
      </c>
      <c r="C897" t="s">
        <v>21</v>
      </c>
    </row>
    <row r="898" spans="1:3" x14ac:dyDescent="0.3">
      <c r="A898" s="1">
        <v>42901</v>
      </c>
      <c r="B898" t="s">
        <v>22</v>
      </c>
      <c r="C898" t="s">
        <v>21</v>
      </c>
    </row>
    <row r="899" spans="1:3" x14ac:dyDescent="0.3">
      <c r="A899" s="1">
        <v>42902</v>
      </c>
      <c r="B899" t="s">
        <v>22</v>
      </c>
      <c r="C899" t="s">
        <v>21</v>
      </c>
    </row>
    <row r="900" spans="1:3" x14ac:dyDescent="0.3">
      <c r="A900" s="1">
        <v>42903</v>
      </c>
      <c r="B900" t="s">
        <v>22</v>
      </c>
      <c r="C900" t="s">
        <v>21</v>
      </c>
    </row>
    <row r="901" spans="1:3" x14ac:dyDescent="0.3">
      <c r="A901" s="1">
        <v>42904</v>
      </c>
      <c r="B901" t="s">
        <v>22</v>
      </c>
      <c r="C901" t="s">
        <v>21</v>
      </c>
    </row>
    <row r="902" spans="1:3" x14ac:dyDescent="0.3">
      <c r="A902" s="1">
        <v>42905</v>
      </c>
      <c r="B902" t="s">
        <v>22</v>
      </c>
      <c r="C902" t="s">
        <v>21</v>
      </c>
    </row>
    <row r="903" spans="1:3" x14ac:dyDescent="0.3">
      <c r="A903" s="1">
        <v>42906</v>
      </c>
      <c r="B903" t="s">
        <v>22</v>
      </c>
      <c r="C903" t="s">
        <v>21</v>
      </c>
    </row>
    <row r="904" spans="1:3" x14ac:dyDescent="0.3">
      <c r="A904" s="1">
        <v>42907</v>
      </c>
      <c r="B904" t="s">
        <v>22</v>
      </c>
      <c r="C904" t="s">
        <v>21</v>
      </c>
    </row>
    <row r="905" spans="1:3" x14ac:dyDescent="0.3">
      <c r="A905" s="1">
        <v>42908</v>
      </c>
      <c r="B905" t="s">
        <v>22</v>
      </c>
      <c r="C905" t="s">
        <v>21</v>
      </c>
    </row>
    <row r="906" spans="1:3" x14ac:dyDescent="0.3">
      <c r="A906" s="1">
        <v>42909</v>
      </c>
      <c r="B906" t="s">
        <v>22</v>
      </c>
      <c r="C906" t="s">
        <v>21</v>
      </c>
    </row>
    <row r="907" spans="1:3" x14ac:dyDescent="0.3">
      <c r="A907" s="1">
        <v>42910</v>
      </c>
      <c r="B907" t="s">
        <v>22</v>
      </c>
      <c r="C907" t="s">
        <v>21</v>
      </c>
    </row>
    <row r="908" spans="1:3" x14ac:dyDescent="0.3">
      <c r="A908" s="1">
        <v>42911</v>
      </c>
      <c r="B908" t="s">
        <v>22</v>
      </c>
      <c r="C908" t="s">
        <v>21</v>
      </c>
    </row>
    <row r="909" spans="1:3" x14ac:dyDescent="0.3">
      <c r="A909" s="1">
        <v>42912</v>
      </c>
      <c r="B909" t="s">
        <v>22</v>
      </c>
      <c r="C909" t="s">
        <v>21</v>
      </c>
    </row>
    <row r="910" spans="1:3" x14ac:dyDescent="0.3">
      <c r="A910" s="1">
        <v>42913</v>
      </c>
      <c r="B910" t="s">
        <v>22</v>
      </c>
      <c r="C910" t="s">
        <v>21</v>
      </c>
    </row>
    <row r="911" spans="1:3" x14ac:dyDescent="0.3">
      <c r="A911" s="1">
        <v>42914</v>
      </c>
      <c r="B911" t="s">
        <v>22</v>
      </c>
      <c r="C911" t="s">
        <v>21</v>
      </c>
    </row>
    <row r="912" spans="1:3" x14ac:dyDescent="0.3">
      <c r="A912" s="1">
        <v>42915</v>
      </c>
      <c r="B912" t="s">
        <v>22</v>
      </c>
      <c r="C912" t="s">
        <v>21</v>
      </c>
    </row>
    <row r="913" spans="1:3" x14ac:dyDescent="0.3">
      <c r="A913" s="1">
        <v>42916</v>
      </c>
      <c r="B913" t="s">
        <v>21</v>
      </c>
      <c r="C913" t="s">
        <v>21</v>
      </c>
    </row>
    <row r="914" spans="1:3" x14ac:dyDescent="0.3">
      <c r="A914" s="1">
        <v>42917</v>
      </c>
      <c r="B914" t="s">
        <v>21</v>
      </c>
      <c r="C914" t="s">
        <v>21</v>
      </c>
    </row>
    <row r="915" spans="1:3" x14ac:dyDescent="0.3">
      <c r="A915" s="1">
        <v>42918</v>
      </c>
      <c r="B915" t="s">
        <v>21</v>
      </c>
      <c r="C915" t="s">
        <v>21</v>
      </c>
    </row>
    <row r="916" spans="1:3" x14ac:dyDescent="0.3">
      <c r="A916" s="1">
        <v>42919</v>
      </c>
      <c r="B916" t="s">
        <v>21</v>
      </c>
      <c r="C916" t="s">
        <v>21</v>
      </c>
    </row>
    <row r="917" spans="1:3" x14ac:dyDescent="0.3">
      <c r="A917" s="1">
        <v>42920</v>
      </c>
      <c r="B917" t="s">
        <v>21</v>
      </c>
      <c r="C917" t="s">
        <v>21</v>
      </c>
    </row>
    <row r="918" spans="1:3" x14ac:dyDescent="0.3">
      <c r="A918" s="1">
        <v>42921</v>
      </c>
      <c r="B918" t="s">
        <v>21</v>
      </c>
      <c r="C918" t="s">
        <v>21</v>
      </c>
    </row>
    <row r="919" spans="1:3" x14ac:dyDescent="0.3">
      <c r="A919" s="1">
        <v>42922</v>
      </c>
      <c r="B919" t="s">
        <v>21</v>
      </c>
      <c r="C919" t="s">
        <v>21</v>
      </c>
    </row>
    <row r="920" spans="1:3" x14ac:dyDescent="0.3">
      <c r="A920" s="1">
        <v>42923</v>
      </c>
      <c r="B920" t="s">
        <v>21</v>
      </c>
      <c r="C920" t="s">
        <v>21</v>
      </c>
    </row>
    <row r="921" spans="1:3" x14ac:dyDescent="0.3">
      <c r="A921" s="1">
        <v>42924</v>
      </c>
      <c r="B921" t="s">
        <v>21</v>
      </c>
      <c r="C921" t="s">
        <v>21</v>
      </c>
    </row>
    <row r="922" spans="1:3" x14ac:dyDescent="0.3">
      <c r="A922" s="1">
        <v>42925</v>
      </c>
      <c r="B922" t="s">
        <v>21</v>
      </c>
      <c r="C922" t="s">
        <v>21</v>
      </c>
    </row>
    <row r="923" spans="1:3" x14ac:dyDescent="0.3">
      <c r="A923" s="1">
        <v>42926</v>
      </c>
      <c r="B923" t="s">
        <v>21</v>
      </c>
      <c r="C923" t="s">
        <v>21</v>
      </c>
    </row>
    <row r="924" spans="1:3" x14ac:dyDescent="0.3">
      <c r="A924" s="1">
        <v>42927</v>
      </c>
      <c r="B924" t="s">
        <v>21</v>
      </c>
      <c r="C924" t="s">
        <v>21</v>
      </c>
    </row>
    <row r="925" spans="1:3" x14ac:dyDescent="0.3">
      <c r="A925" s="1">
        <v>42928</v>
      </c>
      <c r="B925" t="s">
        <v>21</v>
      </c>
      <c r="C925" t="s">
        <v>21</v>
      </c>
    </row>
    <row r="926" spans="1:3" x14ac:dyDescent="0.3">
      <c r="A926" s="1">
        <v>42929</v>
      </c>
      <c r="B926" t="s">
        <v>21</v>
      </c>
      <c r="C926" t="s">
        <v>21</v>
      </c>
    </row>
    <row r="927" spans="1:3" x14ac:dyDescent="0.3">
      <c r="A927" s="1">
        <v>42930</v>
      </c>
      <c r="B927" t="s">
        <v>21</v>
      </c>
      <c r="C927" t="s">
        <v>21</v>
      </c>
    </row>
    <row r="928" spans="1:3" x14ac:dyDescent="0.3">
      <c r="A928" s="1">
        <v>42931</v>
      </c>
      <c r="B928" t="s">
        <v>21</v>
      </c>
      <c r="C928" t="s">
        <v>21</v>
      </c>
    </row>
    <row r="929" spans="1:3" x14ac:dyDescent="0.3">
      <c r="A929" s="1">
        <v>42932</v>
      </c>
      <c r="B929" t="s">
        <v>21</v>
      </c>
      <c r="C929" t="s">
        <v>21</v>
      </c>
    </row>
    <row r="930" spans="1:3" x14ac:dyDescent="0.3">
      <c r="A930" s="1">
        <v>42933</v>
      </c>
      <c r="B930" t="s">
        <v>21</v>
      </c>
      <c r="C930" t="s">
        <v>21</v>
      </c>
    </row>
    <row r="931" spans="1:3" x14ac:dyDescent="0.3">
      <c r="A931" s="1">
        <v>42934</v>
      </c>
      <c r="B931" t="s">
        <v>22</v>
      </c>
      <c r="C931" t="s">
        <v>21</v>
      </c>
    </row>
    <row r="932" spans="1:3" x14ac:dyDescent="0.3">
      <c r="A932" s="1">
        <v>42935</v>
      </c>
      <c r="B932" t="s">
        <v>22</v>
      </c>
      <c r="C932" t="s">
        <v>21</v>
      </c>
    </row>
    <row r="933" spans="1:3" x14ac:dyDescent="0.3">
      <c r="A933" s="1">
        <v>42936</v>
      </c>
      <c r="B933" t="s">
        <v>22</v>
      </c>
      <c r="C933" t="s">
        <v>21</v>
      </c>
    </row>
    <row r="934" spans="1:3" x14ac:dyDescent="0.3">
      <c r="A934" s="1">
        <v>42937</v>
      </c>
      <c r="B934" t="s">
        <v>22</v>
      </c>
      <c r="C934" t="s">
        <v>21</v>
      </c>
    </row>
    <row r="935" spans="1:3" x14ac:dyDescent="0.3">
      <c r="A935" s="1">
        <v>42938</v>
      </c>
      <c r="B935" t="s">
        <v>22</v>
      </c>
      <c r="C935" t="s">
        <v>21</v>
      </c>
    </row>
    <row r="936" spans="1:3" x14ac:dyDescent="0.3">
      <c r="A936" s="1">
        <v>42939</v>
      </c>
      <c r="B936" t="s">
        <v>22</v>
      </c>
      <c r="C936" t="s">
        <v>21</v>
      </c>
    </row>
    <row r="937" spans="1:3" x14ac:dyDescent="0.3">
      <c r="A937" s="1">
        <v>42940</v>
      </c>
      <c r="B937" t="s">
        <v>22</v>
      </c>
      <c r="C937" t="s">
        <v>21</v>
      </c>
    </row>
    <row r="938" spans="1:3" x14ac:dyDescent="0.3">
      <c r="A938" s="1">
        <v>42941</v>
      </c>
      <c r="B938" t="s">
        <v>22</v>
      </c>
      <c r="C938" t="s">
        <v>21</v>
      </c>
    </row>
    <row r="939" spans="1:3" x14ac:dyDescent="0.3">
      <c r="A939" s="1">
        <v>42942</v>
      </c>
      <c r="B939" t="s">
        <v>22</v>
      </c>
      <c r="C939" t="s">
        <v>21</v>
      </c>
    </row>
    <row r="940" spans="1:3" x14ac:dyDescent="0.3">
      <c r="A940" s="1">
        <v>42943</v>
      </c>
      <c r="B940" t="s">
        <v>22</v>
      </c>
      <c r="C940" t="s">
        <v>21</v>
      </c>
    </row>
    <row r="941" spans="1:3" x14ac:dyDescent="0.3">
      <c r="A941" s="1">
        <v>42944</v>
      </c>
      <c r="B941" t="s">
        <v>22</v>
      </c>
      <c r="C941" t="s">
        <v>21</v>
      </c>
    </row>
    <row r="942" spans="1:3" x14ac:dyDescent="0.3">
      <c r="A942" s="1">
        <v>42945</v>
      </c>
      <c r="B942" t="s">
        <v>22</v>
      </c>
      <c r="C942" t="s">
        <v>21</v>
      </c>
    </row>
    <row r="943" spans="1:3" x14ac:dyDescent="0.3">
      <c r="A943" s="1">
        <v>42946</v>
      </c>
      <c r="B943" t="s">
        <v>22</v>
      </c>
      <c r="C943" t="s">
        <v>21</v>
      </c>
    </row>
    <row r="944" spans="1:3" x14ac:dyDescent="0.3">
      <c r="A944" s="1">
        <v>42947</v>
      </c>
      <c r="B944" t="s">
        <v>22</v>
      </c>
      <c r="C944" t="s">
        <v>21</v>
      </c>
    </row>
    <row r="945" spans="1:3" x14ac:dyDescent="0.3">
      <c r="A945" s="1">
        <v>42948</v>
      </c>
      <c r="B945" t="s">
        <v>22</v>
      </c>
      <c r="C945" t="s">
        <v>21</v>
      </c>
    </row>
    <row r="946" spans="1:3" x14ac:dyDescent="0.3">
      <c r="A946" s="1">
        <v>42949</v>
      </c>
      <c r="B946" t="s">
        <v>22</v>
      </c>
      <c r="C946" t="s">
        <v>21</v>
      </c>
    </row>
    <row r="947" spans="1:3" x14ac:dyDescent="0.3">
      <c r="A947" s="1">
        <v>42950</v>
      </c>
      <c r="B947" t="s">
        <v>22</v>
      </c>
      <c r="C947" t="s">
        <v>21</v>
      </c>
    </row>
    <row r="948" spans="1:3" x14ac:dyDescent="0.3">
      <c r="A948" s="1">
        <v>42951</v>
      </c>
      <c r="B948" t="s">
        <v>22</v>
      </c>
      <c r="C948" t="s">
        <v>21</v>
      </c>
    </row>
    <row r="949" spans="1:3" x14ac:dyDescent="0.3">
      <c r="A949" s="1">
        <v>42952</v>
      </c>
      <c r="B949" t="s">
        <v>22</v>
      </c>
      <c r="C949" t="s">
        <v>21</v>
      </c>
    </row>
    <row r="950" spans="1:3" x14ac:dyDescent="0.3">
      <c r="A950" s="1">
        <v>42953</v>
      </c>
      <c r="B950" t="s">
        <v>22</v>
      </c>
      <c r="C950" t="s">
        <v>21</v>
      </c>
    </row>
    <row r="951" spans="1:3" x14ac:dyDescent="0.3">
      <c r="A951" s="1">
        <v>42954</v>
      </c>
      <c r="B951" t="s">
        <v>22</v>
      </c>
      <c r="C951" t="s">
        <v>21</v>
      </c>
    </row>
    <row r="952" spans="1:3" x14ac:dyDescent="0.3">
      <c r="A952" s="1">
        <v>42955</v>
      </c>
      <c r="B952" t="s">
        <v>22</v>
      </c>
      <c r="C952" t="s">
        <v>21</v>
      </c>
    </row>
    <row r="953" spans="1:3" x14ac:dyDescent="0.3">
      <c r="A953" s="1">
        <v>42956</v>
      </c>
      <c r="B953" t="s">
        <v>22</v>
      </c>
      <c r="C953" t="s">
        <v>21</v>
      </c>
    </row>
    <row r="954" spans="1:3" x14ac:dyDescent="0.3">
      <c r="A954" s="1">
        <v>42957</v>
      </c>
      <c r="B954" t="s">
        <v>22</v>
      </c>
      <c r="C954" t="s">
        <v>21</v>
      </c>
    </row>
    <row r="955" spans="1:3" x14ac:dyDescent="0.3">
      <c r="A955" s="1">
        <v>42958</v>
      </c>
      <c r="B955" t="s">
        <v>22</v>
      </c>
      <c r="C955" t="s">
        <v>21</v>
      </c>
    </row>
    <row r="956" spans="1:3" x14ac:dyDescent="0.3">
      <c r="A956" s="1">
        <v>42959</v>
      </c>
      <c r="B956" t="s">
        <v>22</v>
      </c>
      <c r="C956" t="s">
        <v>21</v>
      </c>
    </row>
    <row r="957" spans="1:3" x14ac:dyDescent="0.3">
      <c r="A957" s="1">
        <v>42960</v>
      </c>
      <c r="B957" t="s">
        <v>22</v>
      </c>
      <c r="C957" t="s">
        <v>21</v>
      </c>
    </row>
    <row r="958" spans="1:3" x14ac:dyDescent="0.3">
      <c r="A958" s="1">
        <v>42961</v>
      </c>
      <c r="B958" t="s">
        <v>22</v>
      </c>
      <c r="C958" t="s">
        <v>21</v>
      </c>
    </row>
    <row r="959" spans="1:3" x14ac:dyDescent="0.3">
      <c r="A959" s="1">
        <v>42962</v>
      </c>
      <c r="B959" t="s">
        <v>22</v>
      </c>
      <c r="C959" t="s">
        <v>21</v>
      </c>
    </row>
    <row r="960" spans="1:3" x14ac:dyDescent="0.3">
      <c r="A960" s="1">
        <v>42963</v>
      </c>
      <c r="B960" t="s">
        <v>22</v>
      </c>
      <c r="C960" t="s">
        <v>21</v>
      </c>
    </row>
    <row r="961" spans="1:3" x14ac:dyDescent="0.3">
      <c r="A961" s="1">
        <v>42964</v>
      </c>
      <c r="B961" t="s">
        <v>22</v>
      </c>
      <c r="C961" t="s">
        <v>21</v>
      </c>
    </row>
    <row r="962" spans="1:3" x14ac:dyDescent="0.3">
      <c r="A962" s="1">
        <v>42965</v>
      </c>
      <c r="B962" t="s">
        <v>22</v>
      </c>
      <c r="C962" t="s">
        <v>21</v>
      </c>
    </row>
    <row r="963" spans="1:3" x14ac:dyDescent="0.3">
      <c r="A963" s="1">
        <v>42966</v>
      </c>
      <c r="B963" t="s">
        <v>22</v>
      </c>
      <c r="C963" t="s">
        <v>21</v>
      </c>
    </row>
    <row r="964" spans="1:3" x14ac:dyDescent="0.3">
      <c r="A964" s="1">
        <v>42967</v>
      </c>
      <c r="B964" t="s">
        <v>22</v>
      </c>
      <c r="C964" t="s">
        <v>21</v>
      </c>
    </row>
    <row r="965" spans="1:3" x14ac:dyDescent="0.3">
      <c r="A965" s="1">
        <v>42968</v>
      </c>
      <c r="B965" t="s">
        <v>22</v>
      </c>
      <c r="C965" t="s">
        <v>21</v>
      </c>
    </row>
    <row r="966" spans="1:3" x14ac:dyDescent="0.3">
      <c r="A966" s="1">
        <v>42969</v>
      </c>
      <c r="B966" t="s">
        <v>22</v>
      </c>
      <c r="C966" t="s">
        <v>21</v>
      </c>
    </row>
    <row r="967" spans="1:3" x14ac:dyDescent="0.3">
      <c r="A967" s="1">
        <v>42970</v>
      </c>
      <c r="B967" t="s">
        <v>22</v>
      </c>
      <c r="C967" t="s">
        <v>21</v>
      </c>
    </row>
    <row r="968" spans="1:3" x14ac:dyDescent="0.3">
      <c r="A968" s="1">
        <v>42971</v>
      </c>
      <c r="B968" t="s">
        <v>22</v>
      </c>
      <c r="C968" t="s">
        <v>21</v>
      </c>
    </row>
    <row r="969" spans="1:3" x14ac:dyDescent="0.3">
      <c r="A969" s="1">
        <v>42972</v>
      </c>
      <c r="B969" t="s">
        <v>22</v>
      </c>
      <c r="C969" t="s">
        <v>21</v>
      </c>
    </row>
    <row r="970" spans="1:3" x14ac:dyDescent="0.3">
      <c r="A970" s="1">
        <v>42973</v>
      </c>
      <c r="B970" t="s">
        <v>22</v>
      </c>
      <c r="C970" t="s">
        <v>21</v>
      </c>
    </row>
    <row r="971" spans="1:3" x14ac:dyDescent="0.3">
      <c r="A971" s="1">
        <v>42974</v>
      </c>
      <c r="B971" t="s">
        <v>22</v>
      </c>
      <c r="C971" t="s">
        <v>21</v>
      </c>
    </row>
    <row r="972" spans="1:3" x14ac:dyDescent="0.3">
      <c r="A972" s="1">
        <v>42975</v>
      </c>
      <c r="B972" t="s">
        <v>22</v>
      </c>
      <c r="C972" t="s">
        <v>21</v>
      </c>
    </row>
    <row r="973" spans="1:3" x14ac:dyDescent="0.3">
      <c r="A973" s="1">
        <v>42976</v>
      </c>
      <c r="B973" t="s">
        <v>22</v>
      </c>
      <c r="C973" t="s">
        <v>21</v>
      </c>
    </row>
    <row r="974" spans="1:3" x14ac:dyDescent="0.3">
      <c r="A974" s="1">
        <v>42977</v>
      </c>
      <c r="B974" t="s">
        <v>22</v>
      </c>
      <c r="C974" t="s">
        <v>21</v>
      </c>
    </row>
    <row r="975" spans="1:3" x14ac:dyDescent="0.3">
      <c r="A975" s="1">
        <v>42978</v>
      </c>
      <c r="B975" t="s">
        <v>22</v>
      </c>
      <c r="C975" t="s">
        <v>21</v>
      </c>
    </row>
    <row r="976" spans="1:3" x14ac:dyDescent="0.3">
      <c r="A976" s="1">
        <v>42979</v>
      </c>
      <c r="B976" t="s">
        <v>22</v>
      </c>
      <c r="C976" t="s">
        <v>21</v>
      </c>
    </row>
    <row r="977" spans="1:3" x14ac:dyDescent="0.3">
      <c r="A977" s="1">
        <v>42980</v>
      </c>
      <c r="B977" t="s">
        <v>22</v>
      </c>
      <c r="C977" t="s">
        <v>21</v>
      </c>
    </row>
    <row r="978" spans="1:3" x14ac:dyDescent="0.3">
      <c r="A978" s="1">
        <v>42981</v>
      </c>
      <c r="B978" t="s">
        <v>22</v>
      </c>
      <c r="C978" t="s">
        <v>21</v>
      </c>
    </row>
    <row r="979" spans="1:3" x14ac:dyDescent="0.3">
      <c r="A979" s="1">
        <v>42982</v>
      </c>
      <c r="B979" t="s">
        <v>22</v>
      </c>
      <c r="C979" t="s">
        <v>21</v>
      </c>
    </row>
    <row r="980" spans="1:3" x14ac:dyDescent="0.3">
      <c r="A980" s="1">
        <v>42983</v>
      </c>
      <c r="B980" t="s">
        <v>22</v>
      </c>
      <c r="C980" t="s">
        <v>21</v>
      </c>
    </row>
    <row r="981" spans="1:3" x14ac:dyDescent="0.3">
      <c r="A981" s="1">
        <v>42984</v>
      </c>
      <c r="B981" t="s">
        <v>22</v>
      </c>
      <c r="C981" t="s">
        <v>21</v>
      </c>
    </row>
    <row r="982" spans="1:3" x14ac:dyDescent="0.3">
      <c r="A982" s="1">
        <v>42985</v>
      </c>
      <c r="B982" t="s">
        <v>22</v>
      </c>
      <c r="C982" t="s">
        <v>21</v>
      </c>
    </row>
    <row r="983" spans="1:3" x14ac:dyDescent="0.3">
      <c r="A983" s="1">
        <v>42986</v>
      </c>
      <c r="B983" t="s">
        <v>22</v>
      </c>
      <c r="C983" t="s">
        <v>21</v>
      </c>
    </row>
    <row r="984" spans="1:3" x14ac:dyDescent="0.3">
      <c r="A984" s="1">
        <v>42987</v>
      </c>
      <c r="B984" t="s">
        <v>22</v>
      </c>
      <c r="C984" t="s">
        <v>21</v>
      </c>
    </row>
    <row r="985" spans="1:3" x14ac:dyDescent="0.3">
      <c r="A985" s="1">
        <v>42988</v>
      </c>
      <c r="B985" t="s">
        <v>22</v>
      </c>
      <c r="C985" t="s">
        <v>21</v>
      </c>
    </row>
    <row r="986" spans="1:3" x14ac:dyDescent="0.3">
      <c r="A986" s="1">
        <v>42989</v>
      </c>
      <c r="B986" t="s">
        <v>22</v>
      </c>
      <c r="C986" t="s">
        <v>21</v>
      </c>
    </row>
    <row r="987" spans="1:3" x14ac:dyDescent="0.3">
      <c r="A987" s="1">
        <v>42990</v>
      </c>
      <c r="B987" t="s">
        <v>22</v>
      </c>
      <c r="C987" t="s">
        <v>21</v>
      </c>
    </row>
    <row r="988" spans="1:3" x14ac:dyDescent="0.3">
      <c r="A988" s="1">
        <v>42991</v>
      </c>
      <c r="B988" t="s">
        <v>22</v>
      </c>
      <c r="C988" t="s">
        <v>21</v>
      </c>
    </row>
    <row r="989" spans="1:3" x14ac:dyDescent="0.3">
      <c r="A989" s="1">
        <v>42992</v>
      </c>
      <c r="B989" t="s">
        <v>22</v>
      </c>
      <c r="C989" t="s">
        <v>21</v>
      </c>
    </row>
    <row r="990" spans="1:3" x14ac:dyDescent="0.3">
      <c r="A990" s="1">
        <v>42993</v>
      </c>
      <c r="B990" t="s">
        <v>22</v>
      </c>
      <c r="C990" t="s">
        <v>21</v>
      </c>
    </row>
    <row r="991" spans="1:3" x14ac:dyDescent="0.3">
      <c r="A991" s="1">
        <v>42994</v>
      </c>
      <c r="B991" t="s">
        <v>22</v>
      </c>
      <c r="C991" t="s">
        <v>21</v>
      </c>
    </row>
    <row r="992" spans="1:3" x14ac:dyDescent="0.3">
      <c r="A992" s="1">
        <v>42995</v>
      </c>
      <c r="B992" t="s">
        <v>22</v>
      </c>
      <c r="C992" t="s">
        <v>21</v>
      </c>
    </row>
    <row r="993" spans="1:3" x14ac:dyDescent="0.3">
      <c r="A993" s="1">
        <v>42996</v>
      </c>
      <c r="B993" t="s">
        <v>22</v>
      </c>
      <c r="C993" t="s">
        <v>21</v>
      </c>
    </row>
    <row r="994" spans="1:3" x14ac:dyDescent="0.3">
      <c r="A994" s="1">
        <v>42997</v>
      </c>
      <c r="B994" t="s">
        <v>22</v>
      </c>
      <c r="C994" t="s">
        <v>21</v>
      </c>
    </row>
    <row r="995" spans="1:3" x14ac:dyDescent="0.3">
      <c r="A995" s="1">
        <v>42998</v>
      </c>
      <c r="B995" t="s">
        <v>22</v>
      </c>
      <c r="C995" t="s">
        <v>21</v>
      </c>
    </row>
    <row r="996" spans="1:3" x14ac:dyDescent="0.3">
      <c r="A996" s="1">
        <v>42999</v>
      </c>
      <c r="B996" t="s">
        <v>22</v>
      </c>
      <c r="C996" t="s">
        <v>21</v>
      </c>
    </row>
    <row r="997" spans="1:3" x14ac:dyDescent="0.3">
      <c r="A997" s="1">
        <v>43000</v>
      </c>
      <c r="B997" t="s">
        <v>21</v>
      </c>
      <c r="C997" t="s">
        <v>21</v>
      </c>
    </row>
    <row r="998" spans="1:3" x14ac:dyDescent="0.3">
      <c r="A998" s="1">
        <v>43001</v>
      </c>
      <c r="B998" t="s">
        <v>21</v>
      </c>
      <c r="C998" t="s">
        <v>21</v>
      </c>
    </row>
    <row r="999" spans="1:3" x14ac:dyDescent="0.3">
      <c r="A999" s="1">
        <v>43002</v>
      </c>
      <c r="B999" t="s">
        <v>21</v>
      </c>
      <c r="C999" t="s">
        <v>21</v>
      </c>
    </row>
    <row r="1000" spans="1:3" x14ac:dyDescent="0.3">
      <c r="A1000" s="1">
        <v>43003</v>
      </c>
      <c r="B1000" t="s">
        <v>21</v>
      </c>
      <c r="C1000" t="s">
        <v>21</v>
      </c>
    </row>
    <row r="1001" spans="1:3" x14ac:dyDescent="0.3">
      <c r="A1001" s="1">
        <v>43004</v>
      </c>
      <c r="B1001" t="s">
        <v>21</v>
      </c>
      <c r="C1001" t="s">
        <v>21</v>
      </c>
    </row>
    <row r="1002" spans="1:3" x14ac:dyDescent="0.3">
      <c r="A1002" s="1">
        <v>43005</v>
      </c>
      <c r="B1002" t="s">
        <v>21</v>
      </c>
      <c r="C1002" t="s">
        <v>21</v>
      </c>
    </row>
    <row r="1003" spans="1:3" x14ac:dyDescent="0.3">
      <c r="A1003" s="1">
        <v>43006</v>
      </c>
      <c r="B1003" t="s">
        <v>21</v>
      </c>
      <c r="C1003" t="s">
        <v>21</v>
      </c>
    </row>
    <row r="1004" spans="1:3" x14ac:dyDescent="0.3">
      <c r="A1004" s="1">
        <v>43007</v>
      </c>
      <c r="B1004" t="s">
        <v>21</v>
      </c>
      <c r="C1004" t="s">
        <v>22</v>
      </c>
    </row>
    <row r="1005" spans="1:3" x14ac:dyDescent="0.3">
      <c r="A1005" s="1">
        <v>43008</v>
      </c>
      <c r="B1005" t="s">
        <v>21</v>
      </c>
      <c r="C1005" t="s">
        <v>21</v>
      </c>
    </row>
    <row r="1006" spans="1:3" x14ac:dyDescent="0.3">
      <c r="A1006" s="1">
        <v>43009</v>
      </c>
      <c r="B1006" t="s">
        <v>21</v>
      </c>
      <c r="C1006" t="s">
        <v>21</v>
      </c>
    </row>
    <row r="1007" spans="1:3" x14ac:dyDescent="0.3">
      <c r="A1007" s="1">
        <v>43010</v>
      </c>
      <c r="B1007" t="s">
        <v>21</v>
      </c>
      <c r="C1007" t="s">
        <v>21</v>
      </c>
    </row>
    <row r="1008" spans="1:3" x14ac:dyDescent="0.3">
      <c r="A1008" s="1">
        <v>43011</v>
      </c>
      <c r="B1008" t="s">
        <v>21</v>
      </c>
      <c r="C1008" t="s">
        <v>21</v>
      </c>
    </row>
    <row r="1009" spans="1:3" x14ac:dyDescent="0.3">
      <c r="A1009" s="1">
        <v>43012</v>
      </c>
      <c r="B1009" t="s">
        <v>21</v>
      </c>
      <c r="C1009" t="s">
        <v>21</v>
      </c>
    </row>
    <row r="1010" spans="1:3" x14ac:dyDescent="0.3">
      <c r="A1010" s="1">
        <v>43013</v>
      </c>
      <c r="B1010" t="s">
        <v>21</v>
      </c>
      <c r="C1010" t="s">
        <v>21</v>
      </c>
    </row>
    <row r="1011" spans="1:3" x14ac:dyDescent="0.3">
      <c r="A1011" s="1">
        <v>43014</v>
      </c>
      <c r="B1011" t="s">
        <v>21</v>
      </c>
      <c r="C1011" t="s">
        <v>21</v>
      </c>
    </row>
    <row r="1012" spans="1:3" x14ac:dyDescent="0.3">
      <c r="A1012" s="1">
        <v>43015</v>
      </c>
      <c r="B1012" t="s">
        <v>21</v>
      </c>
      <c r="C1012" t="s">
        <v>21</v>
      </c>
    </row>
    <row r="1013" spans="1:3" x14ac:dyDescent="0.3">
      <c r="A1013" s="1">
        <v>43016</v>
      </c>
      <c r="B1013" t="s">
        <v>21</v>
      </c>
      <c r="C1013" t="s">
        <v>21</v>
      </c>
    </row>
    <row r="1014" spans="1:3" x14ac:dyDescent="0.3">
      <c r="A1014" s="1">
        <v>43017</v>
      </c>
      <c r="B1014" t="s">
        <v>21</v>
      </c>
      <c r="C1014" t="s">
        <v>21</v>
      </c>
    </row>
    <row r="1015" spans="1:3" x14ac:dyDescent="0.3">
      <c r="A1015" s="1">
        <v>43018</v>
      </c>
      <c r="B1015" t="s">
        <v>22</v>
      </c>
      <c r="C1015" t="s">
        <v>21</v>
      </c>
    </row>
    <row r="1016" spans="1:3" x14ac:dyDescent="0.3">
      <c r="A1016" s="1">
        <v>43019</v>
      </c>
      <c r="B1016" t="s">
        <v>22</v>
      </c>
      <c r="C1016" t="s">
        <v>21</v>
      </c>
    </row>
    <row r="1017" spans="1:3" x14ac:dyDescent="0.3">
      <c r="A1017" s="1">
        <v>43020</v>
      </c>
      <c r="B1017" t="s">
        <v>22</v>
      </c>
      <c r="C1017" t="s">
        <v>21</v>
      </c>
    </row>
    <row r="1018" spans="1:3" x14ac:dyDescent="0.3">
      <c r="A1018" s="1">
        <v>43021</v>
      </c>
      <c r="B1018" t="s">
        <v>22</v>
      </c>
      <c r="C1018" t="s">
        <v>21</v>
      </c>
    </row>
    <row r="1019" spans="1:3" x14ac:dyDescent="0.3">
      <c r="A1019" s="1">
        <v>43022</v>
      </c>
      <c r="B1019" t="s">
        <v>22</v>
      </c>
      <c r="C1019" t="s">
        <v>21</v>
      </c>
    </row>
    <row r="1020" spans="1:3" x14ac:dyDescent="0.3">
      <c r="A1020" s="1">
        <v>43023</v>
      </c>
      <c r="B1020" t="s">
        <v>22</v>
      </c>
      <c r="C1020" t="s">
        <v>21</v>
      </c>
    </row>
    <row r="1021" spans="1:3" x14ac:dyDescent="0.3">
      <c r="A1021" s="1">
        <v>43024</v>
      </c>
      <c r="B1021" t="s">
        <v>22</v>
      </c>
      <c r="C1021" t="s">
        <v>21</v>
      </c>
    </row>
    <row r="1022" spans="1:3" x14ac:dyDescent="0.3">
      <c r="A1022" s="1">
        <v>43025</v>
      </c>
      <c r="B1022" t="s">
        <v>22</v>
      </c>
      <c r="C1022" t="s">
        <v>21</v>
      </c>
    </row>
    <row r="1023" spans="1:3" x14ac:dyDescent="0.3">
      <c r="A1023" s="1">
        <v>43026</v>
      </c>
      <c r="B1023" t="s">
        <v>22</v>
      </c>
      <c r="C1023" t="s">
        <v>21</v>
      </c>
    </row>
    <row r="1024" spans="1:3" x14ac:dyDescent="0.3">
      <c r="A1024" s="1">
        <v>43027</v>
      </c>
      <c r="B1024" t="s">
        <v>22</v>
      </c>
      <c r="C1024" t="s">
        <v>21</v>
      </c>
    </row>
    <row r="1025" spans="1:3" x14ac:dyDescent="0.3">
      <c r="A1025" s="1">
        <v>43028</v>
      </c>
      <c r="B1025" t="s">
        <v>22</v>
      </c>
      <c r="C1025" t="s">
        <v>21</v>
      </c>
    </row>
    <row r="1026" spans="1:3" x14ac:dyDescent="0.3">
      <c r="A1026" s="1">
        <v>43029</v>
      </c>
      <c r="B1026" t="s">
        <v>22</v>
      </c>
      <c r="C1026" t="s">
        <v>21</v>
      </c>
    </row>
    <row r="1027" spans="1:3" x14ac:dyDescent="0.3">
      <c r="A1027" s="1">
        <v>43030</v>
      </c>
      <c r="B1027" t="s">
        <v>22</v>
      </c>
      <c r="C1027" t="s">
        <v>21</v>
      </c>
    </row>
    <row r="1028" spans="1:3" x14ac:dyDescent="0.3">
      <c r="A1028" s="1">
        <v>43031</v>
      </c>
      <c r="B1028" t="s">
        <v>22</v>
      </c>
      <c r="C1028" t="s">
        <v>21</v>
      </c>
    </row>
    <row r="1029" spans="1:3" x14ac:dyDescent="0.3">
      <c r="A1029" s="1">
        <v>43032</v>
      </c>
      <c r="B1029" t="s">
        <v>22</v>
      </c>
      <c r="C1029" t="s">
        <v>21</v>
      </c>
    </row>
    <row r="1030" spans="1:3" x14ac:dyDescent="0.3">
      <c r="A1030" s="1">
        <v>43033</v>
      </c>
      <c r="B1030" t="s">
        <v>22</v>
      </c>
      <c r="C1030" t="s">
        <v>21</v>
      </c>
    </row>
    <row r="1031" spans="1:3" x14ac:dyDescent="0.3">
      <c r="A1031" s="1">
        <v>43034</v>
      </c>
      <c r="B1031" t="s">
        <v>22</v>
      </c>
      <c r="C1031" t="s">
        <v>21</v>
      </c>
    </row>
    <row r="1032" spans="1:3" x14ac:dyDescent="0.3">
      <c r="A1032" s="1">
        <v>43035</v>
      </c>
      <c r="B1032" t="s">
        <v>22</v>
      </c>
      <c r="C1032" t="s">
        <v>21</v>
      </c>
    </row>
    <row r="1033" spans="1:3" x14ac:dyDescent="0.3">
      <c r="A1033" s="1">
        <v>43036</v>
      </c>
      <c r="B1033" t="s">
        <v>22</v>
      </c>
      <c r="C1033" t="s">
        <v>21</v>
      </c>
    </row>
    <row r="1034" spans="1:3" x14ac:dyDescent="0.3">
      <c r="A1034" s="1">
        <v>43037</v>
      </c>
      <c r="B1034" t="s">
        <v>22</v>
      </c>
      <c r="C1034" t="s">
        <v>21</v>
      </c>
    </row>
    <row r="1035" spans="1:3" x14ac:dyDescent="0.3">
      <c r="A1035" s="1">
        <v>43038</v>
      </c>
      <c r="B1035" t="s">
        <v>22</v>
      </c>
      <c r="C1035" t="s">
        <v>21</v>
      </c>
    </row>
    <row r="1036" spans="1:3" x14ac:dyDescent="0.3">
      <c r="A1036" s="1">
        <v>43039</v>
      </c>
      <c r="B1036" t="s">
        <v>22</v>
      </c>
      <c r="C1036" t="s">
        <v>21</v>
      </c>
    </row>
    <row r="1037" spans="1:3" x14ac:dyDescent="0.3">
      <c r="A1037" s="1">
        <v>43040</v>
      </c>
      <c r="B1037" t="s">
        <v>22</v>
      </c>
      <c r="C1037" t="s">
        <v>21</v>
      </c>
    </row>
    <row r="1038" spans="1:3" x14ac:dyDescent="0.3">
      <c r="A1038" s="1">
        <v>43041</v>
      </c>
      <c r="B1038" t="s">
        <v>22</v>
      </c>
      <c r="C1038" t="s">
        <v>21</v>
      </c>
    </row>
    <row r="1039" spans="1:3" x14ac:dyDescent="0.3">
      <c r="A1039" s="1">
        <v>43042</v>
      </c>
      <c r="B1039" t="s">
        <v>22</v>
      </c>
      <c r="C1039" t="s">
        <v>21</v>
      </c>
    </row>
    <row r="1040" spans="1:3" x14ac:dyDescent="0.3">
      <c r="A1040" s="1">
        <v>43043</v>
      </c>
      <c r="B1040" t="s">
        <v>22</v>
      </c>
      <c r="C1040" t="s">
        <v>21</v>
      </c>
    </row>
    <row r="1041" spans="1:3" x14ac:dyDescent="0.3">
      <c r="A1041" s="1">
        <v>43044</v>
      </c>
      <c r="B1041" t="s">
        <v>22</v>
      </c>
      <c r="C1041" t="s">
        <v>21</v>
      </c>
    </row>
    <row r="1042" spans="1:3" x14ac:dyDescent="0.3">
      <c r="A1042" s="1">
        <v>43045</v>
      </c>
      <c r="B1042" t="s">
        <v>22</v>
      </c>
      <c r="C1042" t="s">
        <v>21</v>
      </c>
    </row>
    <row r="1043" spans="1:3" x14ac:dyDescent="0.3">
      <c r="A1043" s="1">
        <v>43046</v>
      </c>
      <c r="B1043" t="s">
        <v>22</v>
      </c>
      <c r="C1043" t="s">
        <v>22</v>
      </c>
    </row>
    <row r="1044" spans="1:3" x14ac:dyDescent="0.3">
      <c r="A1044" s="1">
        <v>43047</v>
      </c>
      <c r="B1044" t="s">
        <v>22</v>
      </c>
      <c r="C1044" t="s">
        <v>21</v>
      </c>
    </row>
    <row r="1045" spans="1:3" x14ac:dyDescent="0.3">
      <c r="A1045" s="1">
        <v>43048</v>
      </c>
      <c r="B1045" t="s">
        <v>22</v>
      </c>
      <c r="C1045" t="s">
        <v>21</v>
      </c>
    </row>
    <row r="1046" spans="1:3" x14ac:dyDescent="0.3">
      <c r="A1046" s="1">
        <v>43049</v>
      </c>
      <c r="B1046" t="s">
        <v>22</v>
      </c>
      <c r="C1046" t="s">
        <v>21</v>
      </c>
    </row>
    <row r="1047" spans="1:3" x14ac:dyDescent="0.3">
      <c r="A1047" s="1">
        <v>43050</v>
      </c>
      <c r="B1047" t="s">
        <v>22</v>
      </c>
      <c r="C1047" t="s">
        <v>21</v>
      </c>
    </row>
    <row r="1048" spans="1:3" x14ac:dyDescent="0.3">
      <c r="A1048" s="1">
        <v>43051</v>
      </c>
      <c r="B1048" t="s">
        <v>22</v>
      </c>
      <c r="C1048" t="s">
        <v>21</v>
      </c>
    </row>
    <row r="1049" spans="1:3" x14ac:dyDescent="0.3">
      <c r="A1049" s="1">
        <v>43052</v>
      </c>
      <c r="B1049" t="s">
        <v>22</v>
      </c>
      <c r="C1049" t="s">
        <v>21</v>
      </c>
    </row>
    <row r="1050" spans="1:3" x14ac:dyDescent="0.3">
      <c r="A1050" s="1">
        <v>43053</v>
      </c>
      <c r="B1050" t="s">
        <v>22</v>
      </c>
      <c r="C1050" t="s">
        <v>21</v>
      </c>
    </row>
    <row r="1051" spans="1:3" x14ac:dyDescent="0.3">
      <c r="A1051" s="1">
        <v>43054</v>
      </c>
      <c r="B1051" t="s">
        <v>22</v>
      </c>
      <c r="C1051" t="s">
        <v>21</v>
      </c>
    </row>
    <row r="1052" spans="1:3" x14ac:dyDescent="0.3">
      <c r="A1052" s="1">
        <v>43055</v>
      </c>
      <c r="B1052" t="s">
        <v>22</v>
      </c>
      <c r="C1052" t="s">
        <v>21</v>
      </c>
    </row>
    <row r="1053" spans="1:3" x14ac:dyDescent="0.3">
      <c r="A1053" s="1">
        <v>43056</v>
      </c>
      <c r="B1053" t="s">
        <v>22</v>
      </c>
      <c r="C1053" t="s">
        <v>21</v>
      </c>
    </row>
    <row r="1054" spans="1:3" x14ac:dyDescent="0.3">
      <c r="A1054" s="1">
        <v>43057</v>
      </c>
      <c r="B1054" t="s">
        <v>22</v>
      </c>
      <c r="C1054" t="s">
        <v>21</v>
      </c>
    </row>
    <row r="1055" spans="1:3" x14ac:dyDescent="0.3">
      <c r="A1055" s="1">
        <v>43058</v>
      </c>
      <c r="B1055" t="s">
        <v>22</v>
      </c>
      <c r="C1055" t="s">
        <v>21</v>
      </c>
    </row>
    <row r="1056" spans="1:3" x14ac:dyDescent="0.3">
      <c r="A1056" s="1">
        <v>43059</v>
      </c>
      <c r="B1056" t="s">
        <v>22</v>
      </c>
      <c r="C1056" t="s">
        <v>21</v>
      </c>
    </row>
    <row r="1057" spans="1:3" x14ac:dyDescent="0.3">
      <c r="A1057" s="1">
        <v>43060</v>
      </c>
      <c r="B1057" t="s">
        <v>22</v>
      </c>
      <c r="C1057" t="s">
        <v>21</v>
      </c>
    </row>
    <row r="1058" spans="1:3" x14ac:dyDescent="0.3">
      <c r="A1058" s="1">
        <v>43061</v>
      </c>
      <c r="B1058" t="s">
        <v>22</v>
      </c>
      <c r="C1058" t="s">
        <v>21</v>
      </c>
    </row>
    <row r="1059" spans="1:3" x14ac:dyDescent="0.3">
      <c r="A1059" s="1">
        <v>43062</v>
      </c>
      <c r="B1059" t="s">
        <v>22</v>
      </c>
      <c r="C1059" t="s">
        <v>21</v>
      </c>
    </row>
    <row r="1060" spans="1:3" x14ac:dyDescent="0.3">
      <c r="A1060" s="1">
        <v>43063</v>
      </c>
      <c r="B1060" t="s">
        <v>22</v>
      </c>
      <c r="C1060" t="s">
        <v>21</v>
      </c>
    </row>
    <row r="1061" spans="1:3" x14ac:dyDescent="0.3">
      <c r="A1061" s="1">
        <v>43064</v>
      </c>
      <c r="B1061" t="s">
        <v>22</v>
      </c>
      <c r="C1061" t="s">
        <v>21</v>
      </c>
    </row>
    <row r="1062" spans="1:3" x14ac:dyDescent="0.3">
      <c r="A1062" s="1">
        <v>43065</v>
      </c>
      <c r="B1062" t="s">
        <v>22</v>
      </c>
      <c r="C1062" t="s">
        <v>21</v>
      </c>
    </row>
    <row r="1063" spans="1:3" x14ac:dyDescent="0.3">
      <c r="A1063" s="1">
        <v>43066</v>
      </c>
      <c r="B1063" t="s">
        <v>22</v>
      </c>
      <c r="C1063" t="s">
        <v>21</v>
      </c>
    </row>
    <row r="1064" spans="1:3" x14ac:dyDescent="0.3">
      <c r="A1064" s="1">
        <v>43067</v>
      </c>
      <c r="B1064" t="s">
        <v>22</v>
      </c>
      <c r="C1064" t="s">
        <v>21</v>
      </c>
    </row>
    <row r="1065" spans="1:3" x14ac:dyDescent="0.3">
      <c r="A1065" s="1">
        <v>43068</v>
      </c>
      <c r="B1065" t="s">
        <v>22</v>
      </c>
      <c r="C1065" t="s">
        <v>21</v>
      </c>
    </row>
    <row r="1066" spans="1:3" x14ac:dyDescent="0.3">
      <c r="A1066" s="1">
        <v>43069</v>
      </c>
      <c r="B1066" t="s">
        <v>22</v>
      </c>
      <c r="C1066" t="s">
        <v>21</v>
      </c>
    </row>
    <row r="1067" spans="1:3" x14ac:dyDescent="0.3">
      <c r="A1067" s="1">
        <v>43070</v>
      </c>
      <c r="B1067" t="s">
        <v>22</v>
      </c>
      <c r="C1067" t="s">
        <v>21</v>
      </c>
    </row>
    <row r="1068" spans="1:3" x14ac:dyDescent="0.3">
      <c r="A1068" s="1">
        <v>43071</v>
      </c>
      <c r="B1068" t="s">
        <v>22</v>
      </c>
      <c r="C1068" t="s">
        <v>21</v>
      </c>
    </row>
    <row r="1069" spans="1:3" x14ac:dyDescent="0.3">
      <c r="A1069" s="1">
        <v>43072</v>
      </c>
      <c r="B1069" t="s">
        <v>22</v>
      </c>
      <c r="C1069" t="s">
        <v>21</v>
      </c>
    </row>
    <row r="1070" spans="1:3" x14ac:dyDescent="0.3">
      <c r="A1070" s="1">
        <v>43073</v>
      </c>
      <c r="B1070" t="s">
        <v>22</v>
      </c>
      <c r="C1070" t="s">
        <v>21</v>
      </c>
    </row>
    <row r="1071" spans="1:3" x14ac:dyDescent="0.3">
      <c r="A1071" s="1">
        <v>43074</v>
      </c>
      <c r="B1071" t="s">
        <v>22</v>
      </c>
      <c r="C1071" t="s">
        <v>21</v>
      </c>
    </row>
    <row r="1072" spans="1:3" x14ac:dyDescent="0.3">
      <c r="A1072" s="1">
        <v>43075</v>
      </c>
      <c r="B1072" t="s">
        <v>22</v>
      </c>
      <c r="C1072" t="s">
        <v>21</v>
      </c>
    </row>
    <row r="1073" spans="1:3" x14ac:dyDescent="0.3">
      <c r="A1073" s="1">
        <v>43076</v>
      </c>
      <c r="B1073" t="s">
        <v>22</v>
      </c>
      <c r="C1073" t="s">
        <v>21</v>
      </c>
    </row>
    <row r="1074" spans="1:3" x14ac:dyDescent="0.3">
      <c r="A1074" s="1">
        <v>43077</v>
      </c>
      <c r="B1074" t="s">
        <v>22</v>
      </c>
      <c r="C1074" t="s">
        <v>21</v>
      </c>
    </row>
    <row r="1075" spans="1:3" x14ac:dyDescent="0.3">
      <c r="A1075" s="1">
        <v>43078</v>
      </c>
      <c r="B1075" t="s">
        <v>22</v>
      </c>
      <c r="C1075" t="s">
        <v>21</v>
      </c>
    </row>
    <row r="1076" spans="1:3" x14ac:dyDescent="0.3">
      <c r="A1076" s="1">
        <v>43079</v>
      </c>
      <c r="B1076" t="s">
        <v>22</v>
      </c>
      <c r="C1076" t="s">
        <v>21</v>
      </c>
    </row>
    <row r="1077" spans="1:3" x14ac:dyDescent="0.3">
      <c r="A1077" s="1">
        <v>43080</v>
      </c>
      <c r="B1077" t="s">
        <v>22</v>
      </c>
      <c r="C1077" t="s">
        <v>21</v>
      </c>
    </row>
    <row r="1078" spans="1:3" x14ac:dyDescent="0.3">
      <c r="A1078" s="1">
        <v>43081</v>
      </c>
      <c r="B1078" t="s">
        <v>22</v>
      </c>
      <c r="C1078" t="s">
        <v>21</v>
      </c>
    </row>
    <row r="1079" spans="1:3" x14ac:dyDescent="0.3">
      <c r="A1079" s="1">
        <v>43082</v>
      </c>
      <c r="B1079" t="s">
        <v>22</v>
      </c>
      <c r="C1079" t="s">
        <v>21</v>
      </c>
    </row>
    <row r="1080" spans="1:3" x14ac:dyDescent="0.3">
      <c r="A1080" s="1">
        <v>43083</v>
      </c>
      <c r="B1080" t="s">
        <v>22</v>
      </c>
      <c r="C1080" t="s">
        <v>21</v>
      </c>
    </row>
    <row r="1081" spans="1:3" x14ac:dyDescent="0.3">
      <c r="A1081" s="1">
        <v>43084</v>
      </c>
      <c r="B1081" t="s">
        <v>22</v>
      </c>
      <c r="C1081" t="s">
        <v>21</v>
      </c>
    </row>
    <row r="1082" spans="1:3" x14ac:dyDescent="0.3">
      <c r="A1082" s="1">
        <v>43085</v>
      </c>
      <c r="B1082" t="s">
        <v>22</v>
      </c>
      <c r="C1082" t="s">
        <v>21</v>
      </c>
    </row>
    <row r="1083" spans="1:3" x14ac:dyDescent="0.3">
      <c r="A1083" s="1">
        <v>43086</v>
      </c>
      <c r="B1083" t="s">
        <v>22</v>
      </c>
      <c r="C1083" t="s">
        <v>21</v>
      </c>
    </row>
    <row r="1084" spans="1:3" x14ac:dyDescent="0.3">
      <c r="A1084" s="1">
        <v>43087</v>
      </c>
      <c r="B1084" t="s">
        <v>22</v>
      </c>
      <c r="C1084" t="s">
        <v>21</v>
      </c>
    </row>
    <row r="1085" spans="1:3" x14ac:dyDescent="0.3">
      <c r="A1085" s="1">
        <v>43088</v>
      </c>
      <c r="B1085" t="s">
        <v>22</v>
      </c>
      <c r="C1085" t="s">
        <v>21</v>
      </c>
    </row>
    <row r="1086" spans="1:3" x14ac:dyDescent="0.3">
      <c r="A1086" s="1">
        <v>43089</v>
      </c>
      <c r="B1086" t="s">
        <v>22</v>
      </c>
      <c r="C1086" t="s">
        <v>21</v>
      </c>
    </row>
    <row r="1087" spans="1:3" x14ac:dyDescent="0.3">
      <c r="A1087" s="1">
        <v>43090</v>
      </c>
      <c r="B1087" t="s">
        <v>22</v>
      </c>
      <c r="C1087" t="s">
        <v>21</v>
      </c>
    </row>
    <row r="1088" spans="1:3" x14ac:dyDescent="0.3">
      <c r="A1088" s="1">
        <v>43091</v>
      </c>
      <c r="B1088" t="s">
        <v>21</v>
      </c>
      <c r="C1088" t="s">
        <v>21</v>
      </c>
    </row>
    <row r="1089" spans="1:3" x14ac:dyDescent="0.3">
      <c r="A1089" s="1">
        <v>43092</v>
      </c>
      <c r="B1089" t="s">
        <v>21</v>
      </c>
      <c r="C1089" t="s">
        <v>21</v>
      </c>
    </row>
    <row r="1090" spans="1:3" x14ac:dyDescent="0.3">
      <c r="A1090" s="1">
        <v>43093</v>
      </c>
      <c r="B1090" t="s">
        <v>21</v>
      </c>
      <c r="C1090" t="s">
        <v>21</v>
      </c>
    </row>
    <row r="1091" spans="1:3" x14ac:dyDescent="0.3">
      <c r="A1091" s="1">
        <v>43094</v>
      </c>
      <c r="B1091" t="s">
        <v>21</v>
      </c>
      <c r="C1091" t="s">
        <v>22</v>
      </c>
    </row>
    <row r="1092" spans="1:3" x14ac:dyDescent="0.3">
      <c r="A1092" s="1">
        <v>43095</v>
      </c>
      <c r="B1092" t="s">
        <v>21</v>
      </c>
      <c r="C1092" t="s">
        <v>22</v>
      </c>
    </row>
    <row r="1093" spans="1:3" x14ac:dyDescent="0.3">
      <c r="A1093" s="1">
        <v>43096</v>
      </c>
      <c r="B1093" t="s">
        <v>21</v>
      </c>
      <c r="C1093" t="s">
        <v>21</v>
      </c>
    </row>
    <row r="1094" spans="1:3" x14ac:dyDescent="0.3">
      <c r="A1094" s="1">
        <v>43097</v>
      </c>
      <c r="B1094" t="s">
        <v>21</v>
      </c>
      <c r="C1094" t="s">
        <v>21</v>
      </c>
    </row>
    <row r="1095" spans="1:3" x14ac:dyDescent="0.3">
      <c r="A1095" s="1">
        <v>43098</v>
      </c>
      <c r="B1095" t="s">
        <v>21</v>
      </c>
      <c r="C1095" t="s">
        <v>21</v>
      </c>
    </row>
    <row r="1096" spans="1:3" x14ac:dyDescent="0.3">
      <c r="A1096" s="1">
        <v>43099</v>
      </c>
      <c r="B1096" t="s">
        <v>21</v>
      </c>
      <c r="C1096" t="s">
        <v>21</v>
      </c>
    </row>
    <row r="1097" spans="1:3" x14ac:dyDescent="0.3">
      <c r="A1097" s="1">
        <v>43100</v>
      </c>
      <c r="B1097" t="s">
        <v>21</v>
      </c>
      <c r="C1097" t="s">
        <v>21</v>
      </c>
    </row>
    <row r="1098" spans="1:3" x14ac:dyDescent="0.3">
      <c r="A1098" s="1">
        <v>43101</v>
      </c>
      <c r="B1098" t="s">
        <v>21</v>
      </c>
      <c r="C1098" t="s">
        <v>22</v>
      </c>
    </row>
    <row r="1099" spans="1:3" x14ac:dyDescent="0.3">
      <c r="A1099" s="1">
        <v>43102</v>
      </c>
      <c r="B1099" t="s">
        <v>21</v>
      </c>
      <c r="C1099" t="s">
        <v>21</v>
      </c>
    </row>
    <row r="1100" spans="1:3" x14ac:dyDescent="0.3">
      <c r="A1100" s="1">
        <v>43103</v>
      </c>
      <c r="B1100" t="s">
        <v>21</v>
      </c>
      <c r="C1100" t="s">
        <v>21</v>
      </c>
    </row>
    <row r="1101" spans="1:3" x14ac:dyDescent="0.3">
      <c r="A1101" s="1">
        <v>43104</v>
      </c>
      <c r="B1101" t="s">
        <v>21</v>
      </c>
      <c r="C1101" t="s">
        <v>21</v>
      </c>
    </row>
    <row r="1102" spans="1:3" x14ac:dyDescent="0.3">
      <c r="A1102" s="1">
        <v>43105</v>
      </c>
      <c r="B1102" t="s">
        <v>21</v>
      </c>
      <c r="C1102" t="s">
        <v>21</v>
      </c>
    </row>
    <row r="1103" spans="1:3" x14ac:dyDescent="0.3">
      <c r="A1103" s="1">
        <v>43106</v>
      </c>
      <c r="B1103" t="s">
        <v>21</v>
      </c>
      <c r="C1103" t="s">
        <v>21</v>
      </c>
    </row>
    <row r="1104" spans="1:3" x14ac:dyDescent="0.3">
      <c r="A1104" s="1">
        <v>43107</v>
      </c>
      <c r="B1104" t="s">
        <v>21</v>
      </c>
      <c r="C1104" t="s">
        <v>21</v>
      </c>
    </row>
    <row r="1105" spans="1:3" x14ac:dyDescent="0.3">
      <c r="A1105" s="1">
        <v>43108</v>
      </c>
      <c r="B1105" t="s">
        <v>21</v>
      </c>
      <c r="C1105" t="s">
        <v>21</v>
      </c>
    </row>
    <row r="1106" spans="1:3" x14ac:dyDescent="0.3">
      <c r="A1106" s="1">
        <v>43109</v>
      </c>
      <c r="B1106" t="s">
        <v>21</v>
      </c>
      <c r="C1106" t="s">
        <v>21</v>
      </c>
    </row>
    <row r="1107" spans="1:3" x14ac:dyDescent="0.3">
      <c r="A1107" s="1">
        <v>43110</v>
      </c>
      <c r="B1107" t="s">
        <v>21</v>
      </c>
      <c r="C1107" t="s">
        <v>21</v>
      </c>
    </row>
    <row r="1108" spans="1:3" x14ac:dyDescent="0.3">
      <c r="A1108" s="1">
        <v>43111</v>
      </c>
      <c r="B1108" t="s">
        <v>21</v>
      </c>
      <c r="C1108" t="s">
        <v>21</v>
      </c>
    </row>
    <row r="1109" spans="1:3" x14ac:dyDescent="0.3">
      <c r="A1109" s="1">
        <v>43112</v>
      </c>
      <c r="B1109" t="s">
        <v>21</v>
      </c>
      <c r="C1109" t="s">
        <v>21</v>
      </c>
    </row>
    <row r="1110" spans="1:3" x14ac:dyDescent="0.3">
      <c r="A1110" s="1">
        <v>43113</v>
      </c>
      <c r="B1110" t="s">
        <v>21</v>
      </c>
      <c r="C1110" t="s">
        <v>21</v>
      </c>
    </row>
    <row r="1111" spans="1:3" x14ac:dyDescent="0.3">
      <c r="A1111" s="1">
        <v>43114</v>
      </c>
      <c r="B1111" t="s">
        <v>21</v>
      </c>
      <c r="C1111" t="s">
        <v>21</v>
      </c>
    </row>
    <row r="1112" spans="1:3" x14ac:dyDescent="0.3">
      <c r="A1112" s="1">
        <v>43115</v>
      </c>
      <c r="B1112" t="s">
        <v>21</v>
      </c>
      <c r="C1112" t="s">
        <v>21</v>
      </c>
    </row>
    <row r="1113" spans="1:3" x14ac:dyDescent="0.3">
      <c r="A1113" s="1">
        <v>43116</v>
      </c>
      <c r="B1113" t="s">
        <v>21</v>
      </c>
      <c r="C1113" t="s">
        <v>21</v>
      </c>
    </row>
    <row r="1114" spans="1:3" x14ac:dyDescent="0.3">
      <c r="A1114" s="1">
        <v>43117</v>
      </c>
      <c r="B1114" t="s">
        <v>21</v>
      </c>
      <c r="C1114" t="s">
        <v>21</v>
      </c>
    </row>
    <row r="1115" spans="1:3" x14ac:dyDescent="0.3">
      <c r="A1115" s="1">
        <v>43118</v>
      </c>
      <c r="B1115" t="s">
        <v>21</v>
      </c>
      <c r="C1115" t="s">
        <v>21</v>
      </c>
    </row>
    <row r="1116" spans="1:3" x14ac:dyDescent="0.3">
      <c r="A1116" s="1">
        <v>43119</v>
      </c>
      <c r="B1116" t="s">
        <v>21</v>
      </c>
      <c r="C1116" t="s">
        <v>21</v>
      </c>
    </row>
    <row r="1117" spans="1:3" x14ac:dyDescent="0.3">
      <c r="A1117" s="1">
        <v>43120</v>
      </c>
      <c r="B1117" t="s">
        <v>21</v>
      </c>
      <c r="C1117" t="s">
        <v>21</v>
      </c>
    </row>
    <row r="1118" spans="1:3" x14ac:dyDescent="0.3">
      <c r="A1118" s="1">
        <v>43121</v>
      </c>
      <c r="B1118" t="s">
        <v>21</v>
      </c>
      <c r="C1118" t="s">
        <v>21</v>
      </c>
    </row>
    <row r="1119" spans="1:3" x14ac:dyDescent="0.3">
      <c r="A1119" s="1">
        <v>43122</v>
      </c>
      <c r="B1119" t="s">
        <v>21</v>
      </c>
      <c r="C1119" t="s">
        <v>21</v>
      </c>
    </row>
    <row r="1120" spans="1:3" x14ac:dyDescent="0.3">
      <c r="A1120" s="1">
        <v>43123</v>
      </c>
      <c r="B1120" t="s">
        <v>21</v>
      </c>
      <c r="C1120" t="s">
        <v>21</v>
      </c>
    </row>
    <row r="1121" spans="1:3" x14ac:dyDescent="0.3">
      <c r="A1121" s="1">
        <v>43124</v>
      </c>
      <c r="B1121" t="s">
        <v>21</v>
      </c>
      <c r="C1121" t="s">
        <v>21</v>
      </c>
    </row>
    <row r="1122" spans="1:3" x14ac:dyDescent="0.3">
      <c r="A1122" s="1">
        <v>43125</v>
      </c>
      <c r="B1122" t="s">
        <v>21</v>
      </c>
      <c r="C1122" t="s">
        <v>21</v>
      </c>
    </row>
    <row r="1123" spans="1:3" x14ac:dyDescent="0.3">
      <c r="A1123" s="1">
        <v>43126</v>
      </c>
      <c r="B1123" t="s">
        <v>21</v>
      </c>
      <c r="C1123" t="s">
        <v>22</v>
      </c>
    </row>
    <row r="1124" spans="1:3" x14ac:dyDescent="0.3">
      <c r="A1124" s="1">
        <v>43127</v>
      </c>
      <c r="B1124" t="s">
        <v>21</v>
      </c>
      <c r="C1124" t="s">
        <v>21</v>
      </c>
    </row>
    <row r="1125" spans="1:3" x14ac:dyDescent="0.3">
      <c r="A1125" s="1">
        <v>43128</v>
      </c>
      <c r="B1125" t="s">
        <v>21</v>
      </c>
      <c r="C1125" t="s">
        <v>21</v>
      </c>
    </row>
    <row r="1126" spans="1:3" x14ac:dyDescent="0.3">
      <c r="A1126" s="1">
        <v>43129</v>
      </c>
      <c r="B1126" t="s">
        <v>21</v>
      </c>
      <c r="C1126" t="s">
        <v>21</v>
      </c>
    </row>
    <row r="1127" spans="1:3" x14ac:dyDescent="0.3">
      <c r="A1127" s="1">
        <v>43130</v>
      </c>
      <c r="B1127" t="s">
        <v>21</v>
      </c>
      <c r="C1127" t="s">
        <v>21</v>
      </c>
    </row>
    <row r="1128" spans="1:3" x14ac:dyDescent="0.3">
      <c r="A1128" s="1">
        <v>43131</v>
      </c>
      <c r="B1128" t="s">
        <v>22</v>
      </c>
      <c r="C1128" t="s">
        <v>21</v>
      </c>
    </row>
    <row r="1129" spans="1:3" x14ac:dyDescent="0.3">
      <c r="A1129" s="1">
        <v>43132</v>
      </c>
      <c r="B1129" t="s">
        <v>22</v>
      </c>
      <c r="C1129" t="s">
        <v>21</v>
      </c>
    </row>
    <row r="1130" spans="1:3" x14ac:dyDescent="0.3">
      <c r="A1130" s="1">
        <v>43133</v>
      </c>
      <c r="B1130" t="s">
        <v>22</v>
      </c>
      <c r="C1130" t="s">
        <v>21</v>
      </c>
    </row>
    <row r="1131" spans="1:3" x14ac:dyDescent="0.3">
      <c r="A1131" s="1">
        <v>43134</v>
      </c>
      <c r="B1131" t="s">
        <v>22</v>
      </c>
      <c r="C1131" t="s">
        <v>21</v>
      </c>
    </row>
    <row r="1132" spans="1:3" x14ac:dyDescent="0.3">
      <c r="A1132" s="1">
        <v>43135</v>
      </c>
      <c r="B1132" t="s">
        <v>22</v>
      </c>
      <c r="C1132" t="s">
        <v>21</v>
      </c>
    </row>
    <row r="1133" spans="1:3" x14ac:dyDescent="0.3">
      <c r="A1133" s="1">
        <v>43136</v>
      </c>
      <c r="B1133" t="s">
        <v>22</v>
      </c>
      <c r="C1133" t="s">
        <v>21</v>
      </c>
    </row>
    <row r="1134" spans="1:3" x14ac:dyDescent="0.3">
      <c r="A1134" s="1">
        <v>43137</v>
      </c>
      <c r="B1134" t="s">
        <v>22</v>
      </c>
      <c r="C1134" t="s">
        <v>21</v>
      </c>
    </row>
    <row r="1135" spans="1:3" x14ac:dyDescent="0.3">
      <c r="A1135" s="1">
        <v>43138</v>
      </c>
      <c r="B1135" t="s">
        <v>22</v>
      </c>
      <c r="C1135" t="s">
        <v>21</v>
      </c>
    </row>
    <row r="1136" spans="1:3" x14ac:dyDescent="0.3">
      <c r="A1136" s="1">
        <v>43139</v>
      </c>
      <c r="B1136" t="s">
        <v>22</v>
      </c>
      <c r="C1136" t="s">
        <v>21</v>
      </c>
    </row>
    <row r="1137" spans="1:3" x14ac:dyDescent="0.3">
      <c r="A1137" s="1">
        <v>43140</v>
      </c>
      <c r="B1137" t="s">
        <v>22</v>
      </c>
      <c r="C1137" t="s">
        <v>21</v>
      </c>
    </row>
    <row r="1138" spans="1:3" x14ac:dyDescent="0.3">
      <c r="A1138" s="1">
        <v>43141</v>
      </c>
      <c r="B1138" t="s">
        <v>22</v>
      </c>
      <c r="C1138" t="s">
        <v>21</v>
      </c>
    </row>
    <row r="1139" spans="1:3" x14ac:dyDescent="0.3">
      <c r="A1139" s="1">
        <v>43142</v>
      </c>
      <c r="B1139" t="s">
        <v>22</v>
      </c>
      <c r="C1139" t="s">
        <v>21</v>
      </c>
    </row>
    <row r="1140" spans="1:3" x14ac:dyDescent="0.3">
      <c r="A1140" s="1">
        <v>43143</v>
      </c>
      <c r="B1140" t="s">
        <v>22</v>
      </c>
      <c r="C1140" t="s">
        <v>21</v>
      </c>
    </row>
    <row r="1141" spans="1:3" x14ac:dyDescent="0.3">
      <c r="A1141" s="1">
        <v>43144</v>
      </c>
      <c r="B1141" t="s">
        <v>22</v>
      </c>
      <c r="C1141" t="s">
        <v>21</v>
      </c>
    </row>
    <row r="1142" spans="1:3" x14ac:dyDescent="0.3">
      <c r="A1142" s="1">
        <v>43145</v>
      </c>
      <c r="B1142" t="s">
        <v>22</v>
      </c>
      <c r="C1142" t="s">
        <v>21</v>
      </c>
    </row>
    <row r="1143" spans="1:3" x14ac:dyDescent="0.3">
      <c r="A1143" s="1">
        <v>43146</v>
      </c>
      <c r="B1143" t="s">
        <v>22</v>
      </c>
      <c r="C1143" t="s">
        <v>21</v>
      </c>
    </row>
    <row r="1144" spans="1:3" x14ac:dyDescent="0.3">
      <c r="A1144" s="1">
        <v>43147</v>
      </c>
      <c r="B1144" t="s">
        <v>22</v>
      </c>
      <c r="C1144" t="s">
        <v>21</v>
      </c>
    </row>
    <row r="1145" spans="1:3" x14ac:dyDescent="0.3">
      <c r="A1145" s="1">
        <v>43148</v>
      </c>
      <c r="B1145" t="s">
        <v>22</v>
      </c>
      <c r="C1145" t="s">
        <v>21</v>
      </c>
    </row>
    <row r="1146" spans="1:3" x14ac:dyDescent="0.3">
      <c r="A1146" s="1">
        <v>43149</v>
      </c>
      <c r="B1146" t="s">
        <v>22</v>
      </c>
      <c r="C1146" t="s">
        <v>21</v>
      </c>
    </row>
    <row r="1147" spans="1:3" x14ac:dyDescent="0.3">
      <c r="A1147" s="1">
        <v>43150</v>
      </c>
      <c r="B1147" t="s">
        <v>22</v>
      </c>
      <c r="C1147" t="s">
        <v>21</v>
      </c>
    </row>
    <row r="1148" spans="1:3" x14ac:dyDescent="0.3">
      <c r="A1148" s="1">
        <v>43151</v>
      </c>
      <c r="B1148" t="s">
        <v>22</v>
      </c>
      <c r="C1148" t="s">
        <v>21</v>
      </c>
    </row>
    <row r="1149" spans="1:3" x14ac:dyDescent="0.3">
      <c r="A1149" s="1">
        <v>43152</v>
      </c>
      <c r="B1149" t="s">
        <v>22</v>
      </c>
      <c r="C1149" t="s">
        <v>21</v>
      </c>
    </row>
    <row r="1150" spans="1:3" x14ac:dyDescent="0.3">
      <c r="A1150" s="1">
        <v>43153</v>
      </c>
      <c r="B1150" t="s">
        <v>22</v>
      </c>
      <c r="C1150" t="s">
        <v>21</v>
      </c>
    </row>
    <row r="1151" spans="1:3" x14ac:dyDescent="0.3">
      <c r="A1151" s="1">
        <v>43154</v>
      </c>
      <c r="B1151" t="s">
        <v>22</v>
      </c>
      <c r="C1151" t="s">
        <v>21</v>
      </c>
    </row>
    <row r="1152" spans="1:3" x14ac:dyDescent="0.3">
      <c r="A1152" s="1">
        <v>43155</v>
      </c>
      <c r="B1152" t="s">
        <v>22</v>
      </c>
      <c r="C1152" t="s">
        <v>21</v>
      </c>
    </row>
    <row r="1153" spans="1:3" x14ac:dyDescent="0.3">
      <c r="A1153" s="1">
        <v>43156</v>
      </c>
      <c r="B1153" t="s">
        <v>22</v>
      </c>
      <c r="C1153" t="s">
        <v>21</v>
      </c>
    </row>
    <row r="1154" spans="1:3" x14ac:dyDescent="0.3">
      <c r="A1154" s="1">
        <v>43157</v>
      </c>
      <c r="B1154" t="s">
        <v>22</v>
      </c>
      <c r="C1154" t="s">
        <v>21</v>
      </c>
    </row>
    <row r="1155" spans="1:3" x14ac:dyDescent="0.3">
      <c r="A1155" s="1">
        <v>43158</v>
      </c>
      <c r="B1155" t="s">
        <v>22</v>
      </c>
      <c r="C1155" t="s">
        <v>21</v>
      </c>
    </row>
    <row r="1156" spans="1:3" x14ac:dyDescent="0.3">
      <c r="A1156" s="1">
        <v>43159</v>
      </c>
      <c r="B1156" t="s">
        <v>22</v>
      </c>
      <c r="C1156" t="s">
        <v>21</v>
      </c>
    </row>
    <row r="1157" spans="1:3" x14ac:dyDescent="0.3">
      <c r="A1157" s="1">
        <v>43160</v>
      </c>
      <c r="B1157" t="s">
        <v>22</v>
      </c>
      <c r="C1157" t="s">
        <v>21</v>
      </c>
    </row>
    <row r="1158" spans="1:3" x14ac:dyDescent="0.3">
      <c r="A1158" s="1">
        <v>43161</v>
      </c>
      <c r="B1158" t="s">
        <v>22</v>
      </c>
      <c r="C1158" t="s">
        <v>21</v>
      </c>
    </row>
    <row r="1159" spans="1:3" x14ac:dyDescent="0.3">
      <c r="A1159" s="1">
        <v>43162</v>
      </c>
      <c r="B1159" t="s">
        <v>22</v>
      </c>
      <c r="C1159" t="s">
        <v>21</v>
      </c>
    </row>
    <row r="1160" spans="1:3" x14ac:dyDescent="0.3">
      <c r="A1160" s="1">
        <v>43163</v>
      </c>
      <c r="B1160" t="s">
        <v>22</v>
      </c>
      <c r="C1160" t="s">
        <v>21</v>
      </c>
    </row>
    <row r="1161" spans="1:3" x14ac:dyDescent="0.3">
      <c r="A1161" s="1">
        <v>43164</v>
      </c>
      <c r="B1161" t="s">
        <v>22</v>
      </c>
      <c r="C1161" t="s">
        <v>21</v>
      </c>
    </row>
    <row r="1162" spans="1:3" x14ac:dyDescent="0.3">
      <c r="A1162" s="1">
        <v>43165</v>
      </c>
      <c r="B1162" t="s">
        <v>22</v>
      </c>
      <c r="C1162" t="s">
        <v>21</v>
      </c>
    </row>
    <row r="1163" spans="1:3" x14ac:dyDescent="0.3">
      <c r="A1163" s="1">
        <v>43166</v>
      </c>
      <c r="B1163" t="s">
        <v>22</v>
      </c>
      <c r="C1163" t="s">
        <v>21</v>
      </c>
    </row>
    <row r="1164" spans="1:3" x14ac:dyDescent="0.3">
      <c r="A1164" s="1">
        <v>43167</v>
      </c>
      <c r="B1164" t="s">
        <v>22</v>
      </c>
      <c r="C1164" t="s">
        <v>21</v>
      </c>
    </row>
    <row r="1165" spans="1:3" x14ac:dyDescent="0.3">
      <c r="A1165" s="1">
        <v>43168</v>
      </c>
      <c r="B1165" t="s">
        <v>22</v>
      </c>
      <c r="C1165" t="s">
        <v>21</v>
      </c>
    </row>
    <row r="1166" spans="1:3" x14ac:dyDescent="0.3">
      <c r="A1166" s="1">
        <v>43169</v>
      </c>
      <c r="B1166" t="s">
        <v>22</v>
      </c>
      <c r="C1166" t="s">
        <v>21</v>
      </c>
    </row>
    <row r="1167" spans="1:3" x14ac:dyDescent="0.3">
      <c r="A1167" s="1">
        <v>43170</v>
      </c>
      <c r="B1167" t="s">
        <v>22</v>
      </c>
      <c r="C1167" t="s">
        <v>21</v>
      </c>
    </row>
    <row r="1168" spans="1:3" x14ac:dyDescent="0.3">
      <c r="A1168" s="1">
        <v>43171</v>
      </c>
      <c r="B1168" t="s">
        <v>22</v>
      </c>
      <c r="C1168" t="s">
        <v>22</v>
      </c>
    </row>
    <row r="1169" spans="1:3" x14ac:dyDescent="0.3">
      <c r="A1169" s="1">
        <v>43172</v>
      </c>
      <c r="B1169" t="s">
        <v>22</v>
      </c>
      <c r="C1169" t="s">
        <v>21</v>
      </c>
    </row>
    <row r="1170" spans="1:3" x14ac:dyDescent="0.3">
      <c r="A1170" s="1">
        <v>43173</v>
      </c>
      <c r="B1170" t="s">
        <v>22</v>
      </c>
      <c r="C1170" t="s">
        <v>21</v>
      </c>
    </row>
    <row r="1171" spans="1:3" x14ac:dyDescent="0.3">
      <c r="A1171" s="1">
        <v>43174</v>
      </c>
      <c r="B1171" t="s">
        <v>22</v>
      </c>
      <c r="C1171" t="s">
        <v>21</v>
      </c>
    </row>
    <row r="1172" spans="1:3" x14ac:dyDescent="0.3">
      <c r="A1172" s="1">
        <v>43175</v>
      </c>
      <c r="B1172" t="s">
        <v>22</v>
      </c>
      <c r="C1172" t="s">
        <v>21</v>
      </c>
    </row>
    <row r="1173" spans="1:3" x14ac:dyDescent="0.3">
      <c r="A1173" s="1">
        <v>43176</v>
      </c>
      <c r="B1173" t="s">
        <v>22</v>
      </c>
      <c r="C1173" t="s">
        <v>21</v>
      </c>
    </row>
    <row r="1174" spans="1:3" x14ac:dyDescent="0.3">
      <c r="A1174" s="1">
        <v>43177</v>
      </c>
      <c r="B1174" t="s">
        <v>22</v>
      </c>
      <c r="C1174" t="s">
        <v>21</v>
      </c>
    </row>
    <row r="1175" spans="1:3" x14ac:dyDescent="0.3">
      <c r="A1175" s="1">
        <v>43178</v>
      </c>
      <c r="B1175" t="s">
        <v>22</v>
      </c>
      <c r="C1175" t="s">
        <v>21</v>
      </c>
    </row>
    <row r="1176" spans="1:3" x14ac:dyDescent="0.3">
      <c r="A1176" s="1">
        <v>43179</v>
      </c>
      <c r="B1176" t="s">
        <v>22</v>
      </c>
      <c r="C1176" t="s">
        <v>21</v>
      </c>
    </row>
    <row r="1177" spans="1:3" x14ac:dyDescent="0.3">
      <c r="A1177" s="1">
        <v>43180</v>
      </c>
      <c r="B1177" t="s">
        <v>22</v>
      </c>
      <c r="C1177" t="s">
        <v>21</v>
      </c>
    </row>
    <row r="1178" spans="1:3" x14ac:dyDescent="0.3">
      <c r="A1178" s="1">
        <v>43181</v>
      </c>
      <c r="B1178" t="s">
        <v>22</v>
      </c>
      <c r="C1178" t="s">
        <v>21</v>
      </c>
    </row>
    <row r="1179" spans="1:3" x14ac:dyDescent="0.3">
      <c r="A1179" s="1">
        <v>43182</v>
      </c>
      <c r="B1179" t="s">
        <v>22</v>
      </c>
      <c r="C1179" t="s">
        <v>21</v>
      </c>
    </row>
    <row r="1180" spans="1:3" x14ac:dyDescent="0.3">
      <c r="A1180" s="1">
        <v>43183</v>
      </c>
      <c r="B1180" t="s">
        <v>22</v>
      </c>
      <c r="C1180" t="s">
        <v>21</v>
      </c>
    </row>
    <row r="1181" spans="1:3" x14ac:dyDescent="0.3">
      <c r="A1181" s="1">
        <v>43184</v>
      </c>
      <c r="B1181" t="s">
        <v>22</v>
      </c>
      <c r="C1181" t="s">
        <v>21</v>
      </c>
    </row>
    <row r="1182" spans="1:3" x14ac:dyDescent="0.3">
      <c r="A1182" s="1">
        <v>43185</v>
      </c>
      <c r="B1182" t="s">
        <v>22</v>
      </c>
      <c r="C1182" t="s">
        <v>21</v>
      </c>
    </row>
    <row r="1183" spans="1:3" x14ac:dyDescent="0.3">
      <c r="A1183" s="1">
        <v>43186</v>
      </c>
      <c r="B1183" t="s">
        <v>22</v>
      </c>
      <c r="C1183" t="s">
        <v>21</v>
      </c>
    </row>
    <row r="1184" spans="1:3" x14ac:dyDescent="0.3">
      <c r="A1184" s="1">
        <v>43187</v>
      </c>
      <c r="B1184" t="s">
        <v>22</v>
      </c>
      <c r="C1184" t="s">
        <v>21</v>
      </c>
    </row>
    <row r="1185" spans="1:3" x14ac:dyDescent="0.3">
      <c r="A1185" s="1">
        <v>43188</v>
      </c>
      <c r="B1185" t="s">
        <v>21</v>
      </c>
      <c r="C1185" t="s">
        <v>21</v>
      </c>
    </row>
    <row r="1186" spans="1:3" x14ac:dyDescent="0.3">
      <c r="A1186" s="1">
        <v>43189</v>
      </c>
      <c r="B1186" t="s">
        <v>21</v>
      </c>
      <c r="C1186" t="s">
        <v>22</v>
      </c>
    </row>
    <row r="1187" spans="1:3" x14ac:dyDescent="0.3">
      <c r="A1187" s="1">
        <v>43190</v>
      </c>
      <c r="B1187" t="s">
        <v>21</v>
      </c>
      <c r="C1187" t="s">
        <v>22</v>
      </c>
    </row>
    <row r="1188" spans="1:3" x14ac:dyDescent="0.3">
      <c r="A1188" s="1">
        <v>43191</v>
      </c>
      <c r="B1188" t="s">
        <v>21</v>
      </c>
      <c r="C1188" t="s">
        <v>22</v>
      </c>
    </row>
    <row r="1189" spans="1:3" x14ac:dyDescent="0.3">
      <c r="A1189" s="1">
        <v>43192</v>
      </c>
      <c r="B1189" t="s">
        <v>21</v>
      </c>
      <c r="C1189" t="s">
        <v>22</v>
      </c>
    </row>
    <row r="1190" spans="1:3" x14ac:dyDescent="0.3">
      <c r="A1190" s="1">
        <v>43193</v>
      </c>
      <c r="B1190" t="s">
        <v>21</v>
      </c>
      <c r="C1190" t="s">
        <v>21</v>
      </c>
    </row>
    <row r="1191" spans="1:3" x14ac:dyDescent="0.3">
      <c r="A1191" s="1">
        <v>43194</v>
      </c>
      <c r="B1191" t="s">
        <v>21</v>
      </c>
      <c r="C1191" t="s">
        <v>21</v>
      </c>
    </row>
    <row r="1192" spans="1:3" x14ac:dyDescent="0.3">
      <c r="A1192" s="1">
        <v>43195</v>
      </c>
      <c r="B1192" t="s">
        <v>21</v>
      </c>
      <c r="C1192" t="s">
        <v>21</v>
      </c>
    </row>
    <row r="1193" spans="1:3" x14ac:dyDescent="0.3">
      <c r="A1193" s="1">
        <v>43196</v>
      </c>
      <c r="B1193" t="s">
        <v>21</v>
      </c>
      <c r="C1193" t="s">
        <v>21</v>
      </c>
    </row>
    <row r="1194" spans="1:3" x14ac:dyDescent="0.3">
      <c r="A1194" s="1">
        <v>43197</v>
      </c>
      <c r="B1194" t="s">
        <v>21</v>
      </c>
      <c r="C1194" t="s">
        <v>21</v>
      </c>
    </row>
    <row r="1195" spans="1:3" x14ac:dyDescent="0.3">
      <c r="A1195" s="1">
        <v>43198</v>
      </c>
      <c r="B1195" t="s">
        <v>21</v>
      </c>
      <c r="C1195" t="s">
        <v>21</v>
      </c>
    </row>
    <row r="1196" spans="1:3" x14ac:dyDescent="0.3">
      <c r="A1196" s="1">
        <v>43199</v>
      </c>
      <c r="B1196" t="s">
        <v>21</v>
      </c>
      <c r="C1196" t="s">
        <v>21</v>
      </c>
    </row>
    <row r="1197" spans="1:3" x14ac:dyDescent="0.3">
      <c r="A1197" s="1">
        <v>43200</v>
      </c>
      <c r="B1197" t="s">
        <v>21</v>
      </c>
      <c r="C1197" t="s">
        <v>21</v>
      </c>
    </row>
    <row r="1198" spans="1:3" x14ac:dyDescent="0.3">
      <c r="A1198" s="1">
        <v>43201</v>
      </c>
      <c r="B1198" t="s">
        <v>21</v>
      </c>
      <c r="C1198" t="s">
        <v>21</v>
      </c>
    </row>
    <row r="1199" spans="1:3" x14ac:dyDescent="0.3">
      <c r="A1199" s="1">
        <v>43202</v>
      </c>
      <c r="B1199" t="s">
        <v>21</v>
      </c>
      <c r="C1199" t="s">
        <v>21</v>
      </c>
    </row>
    <row r="1200" spans="1:3" x14ac:dyDescent="0.3">
      <c r="A1200" s="1">
        <v>43203</v>
      </c>
      <c r="B1200" t="s">
        <v>21</v>
      </c>
      <c r="C1200" t="s">
        <v>21</v>
      </c>
    </row>
    <row r="1201" spans="1:3" x14ac:dyDescent="0.3">
      <c r="A1201" s="1">
        <v>43204</v>
      </c>
      <c r="B1201" t="s">
        <v>21</v>
      </c>
      <c r="C1201" t="s">
        <v>21</v>
      </c>
    </row>
    <row r="1202" spans="1:3" x14ac:dyDescent="0.3">
      <c r="A1202" s="1">
        <v>43205</v>
      </c>
      <c r="B1202" t="s">
        <v>21</v>
      </c>
      <c r="C1202" t="s">
        <v>21</v>
      </c>
    </row>
    <row r="1203" spans="1:3" x14ac:dyDescent="0.3">
      <c r="A1203" s="1">
        <v>43206</v>
      </c>
      <c r="B1203" t="s">
        <v>21</v>
      </c>
      <c r="C1203" t="s">
        <v>21</v>
      </c>
    </row>
    <row r="1204" spans="1:3" x14ac:dyDescent="0.3">
      <c r="A1204" s="1">
        <v>43207</v>
      </c>
      <c r="B1204" t="s">
        <v>22</v>
      </c>
      <c r="C1204" t="s">
        <v>21</v>
      </c>
    </row>
    <row r="1205" spans="1:3" x14ac:dyDescent="0.3">
      <c r="A1205" s="1">
        <v>43208</v>
      </c>
      <c r="B1205" t="s">
        <v>22</v>
      </c>
      <c r="C1205" t="s">
        <v>21</v>
      </c>
    </row>
    <row r="1206" spans="1:3" x14ac:dyDescent="0.3">
      <c r="A1206" s="1">
        <v>43209</v>
      </c>
      <c r="B1206" t="s">
        <v>22</v>
      </c>
      <c r="C1206" t="s">
        <v>21</v>
      </c>
    </row>
    <row r="1207" spans="1:3" x14ac:dyDescent="0.3">
      <c r="A1207" s="1">
        <v>43210</v>
      </c>
      <c r="B1207" t="s">
        <v>22</v>
      </c>
      <c r="C1207" t="s">
        <v>21</v>
      </c>
    </row>
    <row r="1208" spans="1:3" x14ac:dyDescent="0.3">
      <c r="A1208" s="1">
        <v>43211</v>
      </c>
      <c r="B1208" t="s">
        <v>22</v>
      </c>
      <c r="C1208" t="s">
        <v>21</v>
      </c>
    </row>
    <row r="1209" spans="1:3" x14ac:dyDescent="0.3">
      <c r="A1209" s="1">
        <v>43212</v>
      </c>
      <c r="B1209" t="s">
        <v>22</v>
      </c>
      <c r="C1209" t="s">
        <v>21</v>
      </c>
    </row>
    <row r="1210" spans="1:3" x14ac:dyDescent="0.3">
      <c r="A1210" s="1">
        <v>43213</v>
      </c>
      <c r="B1210" t="s">
        <v>22</v>
      </c>
      <c r="C1210" t="s">
        <v>21</v>
      </c>
    </row>
    <row r="1211" spans="1:3" x14ac:dyDescent="0.3">
      <c r="A1211" s="1">
        <v>43214</v>
      </c>
      <c r="B1211" t="s">
        <v>22</v>
      </c>
      <c r="C1211" t="s">
        <v>21</v>
      </c>
    </row>
    <row r="1212" spans="1:3" x14ac:dyDescent="0.3">
      <c r="A1212" s="1">
        <v>43215</v>
      </c>
      <c r="B1212" t="s">
        <v>22</v>
      </c>
      <c r="C1212" t="s">
        <v>22</v>
      </c>
    </row>
    <row r="1213" spans="1:3" x14ac:dyDescent="0.3">
      <c r="A1213" s="1">
        <v>43216</v>
      </c>
      <c r="B1213" t="s">
        <v>22</v>
      </c>
      <c r="C1213" t="s">
        <v>21</v>
      </c>
    </row>
    <row r="1214" spans="1:3" x14ac:dyDescent="0.3">
      <c r="A1214" s="1">
        <v>43217</v>
      </c>
      <c r="B1214" t="s">
        <v>22</v>
      </c>
      <c r="C1214" t="s">
        <v>21</v>
      </c>
    </row>
    <row r="1215" spans="1:3" x14ac:dyDescent="0.3">
      <c r="A1215" s="1">
        <v>43218</v>
      </c>
      <c r="B1215" t="s">
        <v>22</v>
      </c>
      <c r="C1215" t="s">
        <v>21</v>
      </c>
    </row>
    <row r="1216" spans="1:3" x14ac:dyDescent="0.3">
      <c r="A1216" s="1">
        <v>43219</v>
      </c>
      <c r="B1216" t="s">
        <v>22</v>
      </c>
      <c r="C1216" t="s">
        <v>21</v>
      </c>
    </row>
    <row r="1217" spans="1:3" x14ac:dyDescent="0.3">
      <c r="A1217" s="1">
        <v>43220</v>
      </c>
      <c r="B1217" t="s">
        <v>22</v>
      </c>
      <c r="C1217" t="s">
        <v>21</v>
      </c>
    </row>
    <row r="1218" spans="1:3" x14ac:dyDescent="0.3">
      <c r="A1218" s="1">
        <v>43221</v>
      </c>
      <c r="B1218" t="s">
        <v>22</v>
      </c>
      <c r="C1218" t="s">
        <v>21</v>
      </c>
    </row>
    <row r="1219" spans="1:3" x14ac:dyDescent="0.3">
      <c r="A1219" s="1">
        <v>43222</v>
      </c>
      <c r="B1219" t="s">
        <v>22</v>
      </c>
      <c r="C1219" t="s">
        <v>21</v>
      </c>
    </row>
    <row r="1220" spans="1:3" x14ac:dyDescent="0.3">
      <c r="A1220" s="1">
        <v>43223</v>
      </c>
      <c r="B1220" t="s">
        <v>22</v>
      </c>
      <c r="C1220" t="s">
        <v>21</v>
      </c>
    </row>
    <row r="1221" spans="1:3" x14ac:dyDescent="0.3">
      <c r="A1221" s="1">
        <v>43224</v>
      </c>
      <c r="B1221" t="s">
        <v>22</v>
      </c>
      <c r="C1221" t="s">
        <v>21</v>
      </c>
    </row>
    <row r="1222" spans="1:3" x14ac:dyDescent="0.3">
      <c r="A1222" s="1">
        <v>43225</v>
      </c>
      <c r="B1222" t="s">
        <v>22</v>
      </c>
      <c r="C1222" t="s">
        <v>21</v>
      </c>
    </row>
    <row r="1223" spans="1:3" x14ac:dyDescent="0.3">
      <c r="A1223" s="1">
        <v>43226</v>
      </c>
      <c r="B1223" t="s">
        <v>22</v>
      </c>
      <c r="C1223" t="s">
        <v>21</v>
      </c>
    </row>
    <row r="1224" spans="1:3" x14ac:dyDescent="0.3">
      <c r="A1224" s="1">
        <v>43227</v>
      </c>
      <c r="B1224" t="s">
        <v>22</v>
      </c>
      <c r="C1224" t="s">
        <v>21</v>
      </c>
    </row>
    <row r="1225" spans="1:3" x14ac:dyDescent="0.3">
      <c r="A1225" s="1">
        <v>43228</v>
      </c>
      <c r="B1225" t="s">
        <v>22</v>
      </c>
      <c r="C1225" t="s">
        <v>21</v>
      </c>
    </row>
    <row r="1226" spans="1:3" x14ac:dyDescent="0.3">
      <c r="A1226" s="1">
        <v>43229</v>
      </c>
      <c r="B1226" t="s">
        <v>22</v>
      </c>
      <c r="C1226" t="s">
        <v>21</v>
      </c>
    </row>
    <row r="1227" spans="1:3" x14ac:dyDescent="0.3">
      <c r="A1227" s="1">
        <v>43230</v>
      </c>
      <c r="B1227" t="s">
        <v>22</v>
      </c>
      <c r="C1227" t="s">
        <v>21</v>
      </c>
    </row>
    <row r="1228" spans="1:3" x14ac:dyDescent="0.3">
      <c r="A1228" s="1">
        <v>43231</v>
      </c>
      <c r="B1228" t="s">
        <v>22</v>
      </c>
      <c r="C1228" t="s">
        <v>21</v>
      </c>
    </row>
    <row r="1229" spans="1:3" x14ac:dyDescent="0.3">
      <c r="A1229" s="1">
        <v>43232</v>
      </c>
      <c r="B1229" t="s">
        <v>22</v>
      </c>
      <c r="C1229" t="s">
        <v>21</v>
      </c>
    </row>
    <row r="1230" spans="1:3" x14ac:dyDescent="0.3">
      <c r="A1230" s="1">
        <v>43233</v>
      </c>
      <c r="B1230" t="s">
        <v>22</v>
      </c>
      <c r="C1230" t="s">
        <v>21</v>
      </c>
    </row>
    <row r="1231" spans="1:3" x14ac:dyDescent="0.3">
      <c r="A1231" s="1">
        <v>43234</v>
      </c>
      <c r="B1231" t="s">
        <v>22</v>
      </c>
      <c r="C1231" t="s">
        <v>21</v>
      </c>
    </row>
    <row r="1232" spans="1:3" x14ac:dyDescent="0.3">
      <c r="A1232" s="1">
        <v>43235</v>
      </c>
      <c r="B1232" t="s">
        <v>22</v>
      </c>
      <c r="C1232" t="s">
        <v>21</v>
      </c>
    </row>
    <row r="1233" spans="1:3" x14ac:dyDescent="0.3">
      <c r="A1233" s="1">
        <v>43236</v>
      </c>
      <c r="B1233" t="s">
        <v>22</v>
      </c>
      <c r="C1233" t="s">
        <v>21</v>
      </c>
    </row>
    <row r="1234" spans="1:3" x14ac:dyDescent="0.3">
      <c r="A1234" s="1">
        <v>43237</v>
      </c>
      <c r="B1234" t="s">
        <v>22</v>
      </c>
      <c r="C1234" t="s">
        <v>21</v>
      </c>
    </row>
    <row r="1235" spans="1:3" x14ac:dyDescent="0.3">
      <c r="A1235" s="1">
        <v>43238</v>
      </c>
      <c r="B1235" t="s">
        <v>22</v>
      </c>
      <c r="C1235" t="s">
        <v>21</v>
      </c>
    </row>
    <row r="1236" spans="1:3" x14ac:dyDescent="0.3">
      <c r="A1236" s="1">
        <v>43239</v>
      </c>
      <c r="B1236" t="s">
        <v>22</v>
      </c>
      <c r="C1236" t="s">
        <v>21</v>
      </c>
    </row>
    <row r="1237" spans="1:3" x14ac:dyDescent="0.3">
      <c r="A1237" s="1">
        <v>43240</v>
      </c>
      <c r="B1237" t="s">
        <v>22</v>
      </c>
      <c r="C1237" t="s">
        <v>21</v>
      </c>
    </row>
    <row r="1238" spans="1:3" x14ac:dyDescent="0.3">
      <c r="A1238" s="1">
        <v>43241</v>
      </c>
      <c r="B1238" t="s">
        <v>22</v>
      </c>
      <c r="C1238" t="s">
        <v>21</v>
      </c>
    </row>
    <row r="1239" spans="1:3" x14ac:dyDescent="0.3">
      <c r="A1239" s="1">
        <v>43242</v>
      </c>
      <c r="B1239" t="s">
        <v>22</v>
      </c>
      <c r="C1239" t="s">
        <v>21</v>
      </c>
    </row>
    <row r="1240" spans="1:3" x14ac:dyDescent="0.3">
      <c r="A1240" s="1">
        <v>43243</v>
      </c>
      <c r="B1240" t="s">
        <v>22</v>
      </c>
      <c r="C1240" t="s">
        <v>21</v>
      </c>
    </row>
    <row r="1241" spans="1:3" x14ac:dyDescent="0.3">
      <c r="A1241" s="1">
        <v>43244</v>
      </c>
      <c r="B1241" t="s">
        <v>22</v>
      </c>
      <c r="C1241" t="s">
        <v>21</v>
      </c>
    </row>
    <row r="1242" spans="1:3" x14ac:dyDescent="0.3">
      <c r="A1242" s="1">
        <v>43245</v>
      </c>
      <c r="B1242" t="s">
        <v>22</v>
      </c>
      <c r="C1242" t="s">
        <v>21</v>
      </c>
    </row>
    <row r="1243" spans="1:3" x14ac:dyDescent="0.3">
      <c r="A1243" s="1">
        <v>43246</v>
      </c>
      <c r="B1243" t="s">
        <v>22</v>
      </c>
      <c r="C1243" t="s">
        <v>21</v>
      </c>
    </row>
    <row r="1244" spans="1:3" x14ac:dyDescent="0.3">
      <c r="A1244" s="1">
        <v>43247</v>
      </c>
      <c r="B1244" t="s">
        <v>22</v>
      </c>
      <c r="C1244" t="s">
        <v>21</v>
      </c>
    </row>
    <row r="1245" spans="1:3" x14ac:dyDescent="0.3">
      <c r="A1245" s="1">
        <v>43248</v>
      </c>
      <c r="B1245" t="s">
        <v>22</v>
      </c>
      <c r="C1245" t="s">
        <v>21</v>
      </c>
    </row>
    <row r="1246" spans="1:3" x14ac:dyDescent="0.3">
      <c r="A1246" s="1">
        <v>43249</v>
      </c>
      <c r="B1246" t="s">
        <v>22</v>
      </c>
      <c r="C1246" t="s">
        <v>21</v>
      </c>
    </row>
    <row r="1247" spans="1:3" x14ac:dyDescent="0.3">
      <c r="A1247" s="1">
        <v>43250</v>
      </c>
      <c r="B1247" t="s">
        <v>22</v>
      </c>
      <c r="C1247" t="s">
        <v>21</v>
      </c>
    </row>
    <row r="1248" spans="1:3" x14ac:dyDescent="0.3">
      <c r="A1248" s="1">
        <v>43251</v>
      </c>
      <c r="B1248" t="s">
        <v>22</v>
      </c>
      <c r="C1248" t="s">
        <v>21</v>
      </c>
    </row>
    <row r="1249" spans="1:3" x14ac:dyDescent="0.3">
      <c r="A1249" s="1">
        <v>43252</v>
      </c>
      <c r="B1249" t="s">
        <v>22</v>
      </c>
      <c r="C1249" t="s">
        <v>21</v>
      </c>
    </row>
    <row r="1250" spans="1:3" x14ac:dyDescent="0.3">
      <c r="A1250" s="1">
        <v>43253</v>
      </c>
      <c r="B1250" t="s">
        <v>22</v>
      </c>
      <c r="C1250" t="s">
        <v>21</v>
      </c>
    </row>
    <row r="1251" spans="1:3" x14ac:dyDescent="0.3">
      <c r="A1251" s="1">
        <v>43254</v>
      </c>
      <c r="B1251" t="s">
        <v>22</v>
      </c>
      <c r="C1251" t="s">
        <v>21</v>
      </c>
    </row>
    <row r="1252" spans="1:3" x14ac:dyDescent="0.3">
      <c r="A1252" s="1">
        <v>43255</v>
      </c>
      <c r="B1252" t="s">
        <v>22</v>
      </c>
      <c r="C1252" t="s">
        <v>21</v>
      </c>
    </row>
    <row r="1253" spans="1:3" x14ac:dyDescent="0.3">
      <c r="A1253" s="1">
        <v>43256</v>
      </c>
      <c r="B1253" t="s">
        <v>22</v>
      </c>
      <c r="C1253" t="s">
        <v>21</v>
      </c>
    </row>
    <row r="1254" spans="1:3" x14ac:dyDescent="0.3">
      <c r="A1254" s="1">
        <v>43257</v>
      </c>
      <c r="B1254" t="s">
        <v>22</v>
      </c>
      <c r="C1254" t="s">
        <v>21</v>
      </c>
    </row>
    <row r="1255" spans="1:3" x14ac:dyDescent="0.3">
      <c r="A1255" s="1">
        <v>43258</v>
      </c>
      <c r="B1255" t="s">
        <v>22</v>
      </c>
      <c r="C1255" t="s">
        <v>21</v>
      </c>
    </row>
    <row r="1256" spans="1:3" x14ac:dyDescent="0.3">
      <c r="A1256" s="1">
        <v>43259</v>
      </c>
      <c r="B1256" t="s">
        <v>22</v>
      </c>
      <c r="C1256" t="s">
        <v>21</v>
      </c>
    </row>
    <row r="1257" spans="1:3" x14ac:dyDescent="0.3">
      <c r="A1257" s="1">
        <v>43260</v>
      </c>
      <c r="B1257" t="s">
        <v>22</v>
      </c>
      <c r="C1257" t="s">
        <v>21</v>
      </c>
    </row>
    <row r="1258" spans="1:3" x14ac:dyDescent="0.3">
      <c r="A1258" s="1">
        <v>43261</v>
      </c>
      <c r="B1258" t="s">
        <v>22</v>
      </c>
      <c r="C1258" t="s">
        <v>21</v>
      </c>
    </row>
    <row r="1259" spans="1:3" x14ac:dyDescent="0.3">
      <c r="A1259" s="1">
        <v>43262</v>
      </c>
      <c r="B1259" t="s">
        <v>22</v>
      </c>
      <c r="C1259" t="s">
        <v>22</v>
      </c>
    </row>
    <row r="1260" spans="1:3" x14ac:dyDescent="0.3">
      <c r="A1260" s="1">
        <v>43263</v>
      </c>
      <c r="B1260" t="s">
        <v>22</v>
      </c>
      <c r="C1260" t="s">
        <v>21</v>
      </c>
    </row>
    <row r="1261" spans="1:3" x14ac:dyDescent="0.3">
      <c r="A1261" s="1">
        <v>43264</v>
      </c>
      <c r="B1261" t="s">
        <v>22</v>
      </c>
      <c r="C1261" t="s">
        <v>21</v>
      </c>
    </row>
    <row r="1262" spans="1:3" x14ac:dyDescent="0.3">
      <c r="A1262" s="1">
        <v>43265</v>
      </c>
      <c r="B1262" t="s">
        <v>22</v>
      </c>
      <c r="C1262" t="s">
        <v>21</v>
      </c>
    </row>
    <row r="1263" spans="1:3" x14ac:dyDescent="0.3">
      <c r="A1263" s="1">
        <v>43266</v>
      </c>
      <c r="B1263" t="s">
        <v>22</v>
      </c>
      <c r="C1263" t="s">
        <v>21</v>
      </c>
    </row>
    <row r="1264" spans="1:3" x14ac:dyDescent="0.3">
      <c r="A1264" s="1">
        <v>43267</v>
      </c>
      <c r="B1264" t="s">
        <v>22</v>
      </c>
      <c r="C1264" t="s">
        <v>21</v>
      </c>
    </row>
    <row r="1265" spans="1:3" x14ac:dyDescent="0.3">
      <c r="A1265" s="1">
        <v>43268</v>
      </c>
      <c r="B1265" t="s">
        <v>22</v>
      </c>
      <c r="C1265" t="s">
        <v>21</v>
      </c>
    </row>
    <row r="1266" spans="1:3" x14ac:dyDescent="0.3">
      <c r="A1266" s="1">
        <v>43269</v>
      </c>
      <c r="B1266" t="s">
        <v>22</v>
      </c>
      <c r="C1266" t="s">
        <v>21</v>
      </c>
    </row>
    <row r="1267" spans="1:3" x14ac:dyDescent="0.3">
      <c r="A1267" s="1">
        <v>43270</v>
      </c>
      <c r="B1267" t="s">
        <v>22</v>
      </c>
      <c r="C1267" t="s">
        <v>21</v>
      </c>
    </row>
    <row r="1268" spans="1:3" x14ac:dyDescent="0.3">
      <c r="A1268" s="1">
        <v>43271</v>
      </c>
      <c r="B1268" t="s">
        <v>22</v>
      </c>
      <c r="C1268" t="s">
        <v>21</v>
      </c>
    </row>
    <row r="1269" spans="1:3" x14ac:dyDescent="0.3">
      <c r="A1269" s="1">
        <v>43272</v>
      </c>
      <c r="B1269" t="s">
        <v>22</v>
      </c>
      <c r="C1269" t="s">
        <v>21</v>
      </c>
    </row>
    <row r="1270" spans="1:3" x14ac:dyDescent="0.3">
      <c r="A1270" s="1">
        <v>43273</v>
      </c>
      <c r="B1270" t="s">
        <v>22</v>
      </c>
      <c r="C1270" t="s">
        <v>21</v>
      </c>
    </row>
    <row r="1271" spans="1:3" x14ac:dyDescent="0.3">
      <c r="A1271" s="1">
        <v>43274</v>
      </c>
      <c r="B1271" t="s">
        <v>22</v>
      </c>
      <c r="C1271" t="s">
        <v>21</v>
      </c>
    </row>
    <row r="1272" spans="1:3" x14ac:dyDescent="0.3">
      <c r="A1272" s="1">
        <v>43275</v>
      </c>
      <c r="B1272" t="s">
        <v>22</v>
      </c>
      <c r="C1272" t="s">
        <v>21</v>
      </c>
    </row>
    <row r="1273" spans="1:3" x14ac:dyDescent="0.3">
      <c r="A1273" s="1">
        <v>43276</v>
      </c>
      <c r="B1273" t="s">
        <v>22</v>
      </c>
      <c r="C1273" t="s">
        <v>21</v>
      </c>
    </row>
    <row r="1274" spans="1:3" x14ac:dyDescent="0.3">
      <c r="A1274" s="1">
        <v>43277</v>
      </c>
      <c r="B1274" t="s">
        <v>22</v>
      </c>
      <c r="C1274" t="s">
        <v>21</v>
      </c>
    </row>
    <row r="1275" spans="1:3" x14ac:dyDescent="0.3">
      <c r="A1275" s="1">
        <v>43278</v>
      </c>
      <c r="B1275" t="s">
        <v>22</v>
      </c>
      <c r="C1275" t="s">
        <v>21</v>
      </c>
    </row>
    <row r="1276" spans="1:3" x14ac:dyDescent="0.3">
      <c r="A1276" s="1">
        <v>43279</v>
      </c>
      <c r="B1276" t="s">
        <v>22</v>
      </c>
      <c r="C1276" t="s">
        <v>21</v>
      </c>
    </row>
    <row r="1277" spans="1:3" x14ac:dyDescent="0.3">
      <c r="A1277" s="1">
        <v>43280</v>
      </c>
      <c r="B1277" t="s">
        <v>21</v>
      </c>
      <c r="C1277" t="s">
        <v>21</v>
      </c>
    </row>
    <row r="1278" spans="1:3" x14ac:dyDescent="0.3">
      <c r="A1278" s="1">
        <v>43281</v>
      </c>
      <c r="B1278" t="s">
        <v>21</v>
      </c>
      <c r="C1278" t="s">
        <v>21</v>
      </c>
    </row>
    <row r="1279" spans="1:3" x14ac:dyDescent="0.3">
      <c r="A1279" s="1">
        <v>43282</v>
      </c>
      <c r="B1279" t="s">
        <v>21</v>
      </c>
      <c r="C1279" t="s">
        <v>21</v>
      </c>
    </row>
    <row r="1280" spans="1:3" x14ac:dyDescent="0.3">
      <c r="A1280" s="1">
        <v>43283</v>
      </c>
      <c r="B1280" t="s">
        <v>21</v>
      </c>
      <c r="C1280" t="s">
        <v>21</v>
      </c>
    </row>
    <row r="1281" spans="1:3" x14ac:dyDescent="0.3">
      <c r="A1281" s="1">
        <v>43284</v>
      </c>
      <c r="B1281" t="s">
        <v>21</v>
      </c>
      <c r="C1281" t="s">
        <v>21</v>
      </c>
    </row>
    <row r="1282" spans="1:3" x14ac:dyDescent="0.3">
      <c r="A1282" s="1">
        <v>43285</v>
      </c>
      <c r="B1282" t="s">
        <v>21</v>
      </c>
      <c r="C1282" t="s">
        <v>21</v>
      </c>
    </row>
    <row r="1283" spans="1:3" x14ac:dyDescent="0.3">
      <c r="A1283" s="1">
        <v>43286</v>
      </c>
      <c r="B1283" t="s">
        <v>21</v>
      </c>
      <c r="C1283" t="s">
        <v>21</v>
      </c>
    </row>
    <row r="1284" spans="1:3" x14ac:dyDescent="0.3">
      <c r="A1284" s="1">
        <v>43287</v>
      </c>
      <c r="B1284" t="s">
        <v>21</v>
      </c>
      <c r="C1284" t="s">
        <v>21</v>
      </c>
    </row>
    <row r="1285" spans="1:3" x14ac:dyDescent="0.3">
      <c r="A1285" s="1">
        <v>43288</v>
      </c>
      <c r="B1285" t="s">
        <v>21</v>
      </c>
      <c r="C1285" t="s">
        <v>21</v>
      </c>
    </row>
    <row r="1286" spans="1:3" x14ac:dyDescent="0.3">
      <c r="A1286" s="1">
        <v>43289</v>
      </c>
      <c r="B1286" t="s">
        <v>21</v>
      </c>
      <c r="C1286" t="s">
        <v>21</v>
      </c>
    </row>
    <row r="1287" spans="1:3" x14ac:dyDescent="0.3">
      <c r="A1287" s="1">
        <v>43290</v>
      </c>
      <c r="B1287" t="s">
        <v>21</v>
      </c>
      <c r="C1287" t="s">
        <v>21</v>
      </c>
    </row>
    <row r="1288" spans="1:3" x14ac:dyDescent="0.3">
      <c r="A1288" s="1">
        <v>43291</v>
      </c>
      <c r="B1288" t="s">
        <v>21</v>
      </c>
      <c r="C1288" t="s">
        <v>21</v>
      </c>
    </row>
    <row r="1289" spans="1:3" x14ac:dyDescent="0.3">
      <c r="A1289" s="1">
        <v>43292</v>
      </c>
      <c r="B1289" t="s">
        <v>21</v>
      </c>
      <c r="C1289" t="s">
        <v>21</v>
      </c>
    </row>
    <row r="1290" spans="1:3" x14ac:dyDescent="0.3">
      <c r="A1290" s="1">
        <v>43293</v>
      </c>
      <c r="B1290" t="s">
        <v>21</v>
      </c>
      <c r="C1290" t="s">
        <v>21</v>
      </c>
    </row>
    <row r="1291" spans="1:3" x14ac:dyDescent="0.3">
      <c r="A1291" s="1">
        <v>43294</v>
      </c>
      <c r="B1291" t="s">
        <v>21</v>
      </c>
      <c r="C1291" t="s">
        <v>21</v>
      </c>
    </row>
    <row r="1292" spans="1:3" x14ac:dyDescent="0.3">
      <c r="A1292" s="1">
        <v>43295</v>
      </c>
      <c r="B1292" t="s">
        <v>21</v>
      </c>
      <c r="C1292" t="s">
        <v>21</v>
      </c>
    </row>
    <row r="1293" spans="1:3" x14ac:dyDescent="0.3">
      <c r="A1293" s="1">
        <v>43296</v>
      </c>
      <c r="B1293" t="s">
        <v>21</v>
      </c>
      <c r="C1293" t="s">
        <v>21</v>
      </c>
    </row>
    <row r="1294" spans="1:3" x14ac:dyDescent="0.3">
      <c r="A1294" s="1">
        <v>43297</v>
      </c>
      <c r="B1294" t="s">
        <v>21</v>
      </c>
      <c r="C1294" t="s">
        <v>21</v>
      </c>
    </row>
    <row r="1295" spans="1:3" x14ac:dyDescent="0.3">
      <c r="A1295" s="1">
        <v>43298</v>
      </c>
      <c r="B1295" t="s">
        <v>22</v>
      </c>
      <c r="C1295" t="s">
        <v>21</v>
      </c>
    </row>
    <row r="1296" spans="1:3" x14ac:dyDescent="0.3">
      <c r="A1296" s="1">
        <v>43299</v>
      </c>
      <c r="B1296" t="s">
        <v>22</v>
      </c>
      <c r="C1296" t="s">
        <v>21</v>
      </c>
    </row>
    <row r="1297" spans="1:3" x14ac:dyDescent="0.3">
      <c r="A1297" s="1">
        <v>43300</v>
      </c>
      <c r="B1297" t="s">
        <v>22</v>
      </c>
      <c r="C1297" t="s">
        <v>21</v>
      </c>
    </row>
    <row r="1298" spans="1:3" x14ac:dyDescent="0.3">
      <c r="A1298" s="1">
        <v>43301</v>
      </c>
      <c r="B1298" t="s">
        <v>22</v>
      </c>
      <c r="C1298" t="s">
        <v>21</v>
      </c>
    </row>
    <row r="1299" spans="1:3" x14ac:dyDescent="0.3">
      <c r="A1299" s="1">
        <v>43302</v>
      </c>
      <c r="B1299" t="s">
        <v>22</v>
      </c>
      <c r="C1299" t="s">
        <v>21</v>
      </c>
    </row>
    <row r="1300" spans="1:3" x14ac:dyDescent="0.3">
      <c r="A1300" s="1">
        <v>43303</v>
      </c>
      <c r="B1300" t="s">
        <v>22</v>
      </c>
      <c r="C1300" t="s">
        <v>21</v>
      </c>
    </row>
    <row r="1301" spans="1:3" x14ac:dyDescent="0.3">
      <c r="A1301" s="1">
        <v>43304</v>
      </c>
      <c r="B1301" t="s">
        <v>22</v>
      </c>
      <c r="C1301" t="s">
        <v>21</v>
      </c>
    </row>
    <row r="1302" spans="1:3" x14ac:dyDescent="0.3">
      <c r="A1302" s="1">
        <v>43305</v>
      </c>
      <c r="B1302" t="s">
        <v>22</v>
      </c>
      <c r="C1302" t="s">
        <v>21</v>
      </c>
    </row>
    <row r="1303" spans="1:3" x14ac:dyDescent="0.3">
      <c r="A1303" s="1">
        <v>43306</v>
      </c>
      <c r="B1303" t="s">
        <v>22</v>
      </c>
      <c r="C1303" t="s">
        <v>21</v>
      </c>
    </row>
    <row r="1304" spans="1:3" x14ac:dyDescent="0.3">
      <c r="A1304" s="1">
        <v>43307</v>
      </c>
      <c r="B1304" t="s">
        <v>22</v>
      </c>
      <c r="C1304" t="s">
        <v>21</v>
      </c>
    </row>
    <row r="1305" spans="1:3" x14ac:dyDescent="0.3">
      <c r="A1305" s="1">
        <v>43308</v>
      </c>
      <c r="B1305" t="s">
        <v>22</v>
      </c>
      <c r="C1305" t="s">
        <v>21</v>
      </c>
    </row>
    <row r="1306" spans="1:3" x14ac:dyDescent="0.3">
      <c r="A1306" s="1">
        <v>43309</v>
      </c>
      <c r="B1306" t="s">
        <v>22</v>
      </c>
      <c r="C1306" t="s">
        <v>21</v>
      </c>
    </row>
    <row r="1307" spans="1:3" x14ac:dyDescent="0.3">
      <c r="A1307" s="1">
        <v>43310</v>
      </c>
      <c r="B1307" t="s">
        <v>22</v>
      </c>
      <c r="C1307" t="s">
        <v>21</v>
      </c>
    </row>
    <row r="1308" spans="1:3" x14ac:dyDescent="0.3">
      <c r="A1308" s="1">
        <v>43311</v>
      </c>
      <c r="B1308" t="s">
        <v>22</v>
      </c>
      <c r="C1308" t="s">
        <v>21</v>
      </c>
    </row>
    <row r="1309" spans="1:3" x14ac:dyDescent="0.3">
      <c r="A1309" s="1">
        <v>43312</v>
      </c>
      <c r="B1309" t="s">
        <v>22</v>
      </c>
      <c r="C1309" t="s">
        <v>21</v>
      </c>
    </row>
    <row r="1310" spans="1:3" x14ac:dyDescent="0.3">
      <c r="A1310" s="1">
        <v>43313</v>
      </c>
      <c r="B1310" t="s">
        <v>22</v>
      </c>
      <c r="C1310" t="s">
        <v>21</v>
      </c>
    </row>
    <row r="1311" spans="1:3" x14ac:dyDescent="0.3">
      <c r="A1311" s="1">
        <v>43314</v>
      </c>
      <c r="B1311" t="s">
        <v>22</v>
      </c>
      <c r="C1311" t="s">
        <v>21</v>
      </c>
    </row>
    <row r="1312" spans="1:3" x14ac:dyDescent="0.3">
      <c r="A1312" s="1">
        <v>43315</v>
      </c>
      <c r="B1312" t="s">
        <v>22</v>
      </c>
      <c r="C1312" t="s">
        <v>21</v>
      </c>
    </row>
    <row r="1313" spans="1:3" x14ac:dyDescent="0.3">
      <c r="A1313" s="1">
        <v>43316</v>
      </c>
      <c r="B1313" t="s">
        <v>22</v>
      </c>
      <c r="C1313" t="s">
        <v>21</v>
      </c>
    </row>
    <row r="1314" spans="1:3" x14ac:dyDescent="0.3">
      <c r="A1314" s="1">
        <v>43317</v>
      </c>
      <c r="B1314" t="s">
        <v>22</v>
      </c>
      <c r="C1314" t="s">
        <v>21</v>
      </c>
    </row>
    <row r="1315" spans="1:3" x14ac:dyDescent="0.3">
      <c r="A1315" s="1">
        <v>43318</v>
      </c>
      <c r="B1315" t="s">
        <v>22</v>
      </c>
      <c r="C1315" t="s">
        <v>21</v>
      </c>
    </row>
    <row r="1316" spans="1:3" x14ac:dyDescent="0.3">
      <c r="A1316" s="1">
        <v>43319</v>
      </c>
      <c r="B1316" t="s">
        <v>22</v>
      </c>
      <c r="C1316" t="s">
        <v>21</v>
      </c>
    </row>
    <row r="1317" spans="1:3" x14ac:dyDescent="0.3">
      <c r="A1317" s="1">
        <v>43320</v>
      </c>
      <c r="B1317" t="s">
        <v>22</v>
      </c>
      <c r="C1317" t="s">
        <v>21</v>
      </c>
    </row>
    <row r="1318" spans="1:3" x14ac:dyDescent="0.3">
      <c r="A1318" s="1">
        <v>43321</v>
      </c>
      <c r="B1318" t="s">
        <v>22</v>
      </c>
      <c r="C1318" t="s">
        <v>21</v>
      </c>
    </row>
    <row r="1319" spans="1:3" x14ac:dyDescent="0.3">
      <c r="A1319" s="1">
        <v>43322</v>
      </c>
      <c r="B1319" t="s">
        <v>22</v>
      </c>
      <c r="C1319" t="s">
        <v>21</v>
      </c>
    </row>
    <row r="1320" spans="1:3" x14ac:dyDescent="0.3">
      <c r="A1320" s="1">
        <v>43323</v>
      </c>
      <c r="B1320" t="s">
        <v>22</v>
      </c>
      <c r="C1320" t="s">
        <v>21</v>
      </c>
    </row>
    <row r="1321" spans="1:3" x14ac:dyDescent="0.3">
      <c r="A1321" s="1">
        <v>43324</v>
      </c>
      <c r="B1321" t="s">
        <v>22</v>
      </c>
      <c r="C1321" t="s">
        <v>21</v>
      </c>
    </row>
    <row r="1322" spans="1:3" x14ac:dyDescent="0.3">
      <c r="A1322" s="1">
        <v>43325</v>
      </c>
      <c r="B1322" t="s">
        <v>22</v>
      </c>
      <c r="C1322" t="s">
        <v>21</v>
      </c>
    </row>
    <row r="1323" spans="1:3" x14ac:dyDescent="0.3">
      <c r="A1323" s="1">
        <v>43326</v>
      </c>
      <c r="B1323" t="s">
        <v>22</v>
      </c>
      <c r="C1323" t="s">
        <v>21</v>
      </c>
    </row>
    <row r="1324" spans="1:3" x14ac:dyDescent="0.3">
      <c r="A1324" s="1">
        <v>43327</v>
      </c>
      <c r="B1324" t="s">
        <v>22</v>
      </c>
      <c r="C1324" t="s">
        <v>21</v>
      </c>
    </row>
    <row r="1325" spans="1:3" x14ac:dyDescent="0.3">
      <c r="A1325" s="1">
        <v>43328</v>
      </c>
      <c r="B1325" t="s">
        <v>22</v>
      </c>
      <c r="C1325" t="s">
        <v>21</v>
      </c>
    </row>
    <row r="1326" spans="1:3" x14ac:dyDescent="0.3">
      <c r="A1326" s="1">
        <v>43329</v>
      </c>
      <c r="B1326" t="s">
        <v>22</v>
      </c>
      <c r="C1326" t="s">
        <v>21</v>
      </c>
    </row>
    <row r="1327" spans="1:3" x14ac:dyDescent="0.3">
      <c r="A1327" s="1">
        <v>43330</v>
      </c>
      <c r="B1327" t="s">
        <v>22</v>
      </c>
      <c r="C1327" t="s">
        <v>21</v>
      </c>
    </row>
    <row r="1328" spans="1:3" x14ac:dyDescent="0.3">
      <c r="A1328" s="1">
        <v>43331</v>
      </c>
      <c r="B1328" t="s">
        <v>22</v>
      </c>
      <c r="C1328" t="s">
        <v>21</v>
      </c>
    </row>
    <row r="1329" spans="1:3" x14ac:dyDescent="0.3">
      <c r="A1329" s="1">
        <v>43332</v>
      </c>
      <c r="B1329" t="s">
        <v>22</v>
      </c>
      <c r="C1329" t="s">
        <v>21</v>
      </c>
    </row>
    <row r="1330" spans="1:3" x14ac:dyDescent="0.3">
      <c r="A1330" s="1">
        <v>43333</v>
      </c>
      <c r="B1330" t="s">
        <v>22</v>
      </c>
      <c r="C1330" t="s">
        <v>21</v>
      </c>
    </row>
    <row r="1331" spans="1:3" x14ac:dyDescent="0.3">
      <c r="A1331" s="1">
        <v>43334</v>
      </c>
      <c r="B1331" t="s">
        <v>22</v>
      </c>
      <c r="C1331" t="s">
        <v>21</v>
      </c>
    </row>
    <row r="1332" spans="1:3" x14ac:dyDescent="0.3">
      <c r="A1332" s="1">
        <v>43335</v>
      </c>
      <c r="B1332" t="s">
        <v>22</v>
      </c>
      <c r="C1332" t="s">
        <v>21</v>
      </c>
    </row>
    <row r="1333" spans="1:3" x14ac:dyDescent="0.3">
      <c r="A1333" s="1">
        <v>43336</v>
      </c>
      <c r="B1333" t="s">
        <v>22</v>
      </c>
      <c r="C1333" t="s">
        <v>21</v>
      </c>
    </row>
    <row r="1334" spans="1:3" x14ac:dyDescent="0.3">
      <c r="A1334" s="1">
        <v>43337</v>
      </c>
      <c r="B1334" t="s">
        <v>22</v>
      </c>
      <c r="C1334" t="s">
        <v>21</v>
      </c>
    </row>
    <row r="1335" spans="1:3" x14ac:dyDescent="0.3">
      <c r="A1335" s="1">
        <v>43338</v>
      </c>
      <c r="B1335" t="s">
        <v>22</v>
      </c>
      <c r="C1335" t="s">
        <v>21</v>
      </c>
    </row>
    <row r="1336" spans="1:3" x14ac:dyDescent="0.3">
      <c r="A1336" s="1">
        <v>43339</v>
      </c>
      <c r="B1336" t="s">
        <v>22</v>
      </c>
      <c r="C1336" t="s">
        <v>21</v>
      </c>
    </row>
    <row r="1337" spans="1:3" x14ac:dyDescent="0.3">
      <c r="A1337" s="1">
        <v>43340</v>
      </c>
      <c r="B1337" t="s">
        <v>22</v>
      </c>
      <c r="C1337" t="s">
        <v>21</v>
      </c>
    </row>
    <row r="1338" spans="1:3" x14ac:dyDescent="0.3">
      <c r="A1338" s="1">
        <v>43341</v>
      </c>
      <c r="B1338" t="s">
        <v>22</v>
      </c>
      <c r="C1338" t="s">
        <v>21</v>
      </c>
    </row>
    <row r="1339" spans="1:3" x14ac:dyDescent="0.3">
      <c r="A1339" s="1">
        <v>43342</v>
      </c>
      <c r="B1339" t="s">
        <v>22</v>
      </c>
      <c r="C1339" t="s">
        <v>21</v>
      </c>
    </row>
    <row r="1340" spans="1:3" x14ac:dyDescent="0.3">
      <c r="A1340" s="1">
        <v>43343</v>
      </c>
      <c r="B1340" t="s">
        <v>22</v>
      </c>
      <c r="C1340" t="s">
        <v>21</v>
      </c>
    </row>
    <row r="1341" spans="1:3" x14ac:dyDescent="0.3">
      <c r="A1341" s="1">
        <v>43344</v>
      </c>
      <c r="B1341" t="s">
        <v>22</v>
      </c>
      <c r="C1341" t="s">
        <v>21</v>
      </c>
    </row>
    <row r="1342" spans="1:3" x14ac:dyDescent="0.3">
      <c r="A1342" s="1">
        <v>43345</v>
      </c>
      <c r="B1342" t="s">
        <v>22</v>
      </c>
      <c r="C1342" t="s">
        <v>21</v>
      </c>
    </row>
    <row r="1343" spans="1:3" x14ac:dyDescent="0.3">
      <c r="A1343" s="1">
        <v>43346</v>
      </c>
      <c r="B1343" t="s">
        <v>22</v>
      </c>
      <c r="C1343" t="s">
        <v>21</v>
      </c>
    </row>
    <row r="1344" spans="1:3" x14ac:dyDescent="0.3">
      <c r="A1344" s="1">
        <v>43347</v>
      </c>
      <c r="B1344" t="s">
        <v>22</v>
      </c>
      <c r="C1344" t="s">
        <v>21</v>
      </c>
    </row>
    <row r="1345" spans="1:3" x14ac:dyDescent="0.3">
      <c r="A1345" s="1">
        <v>43348</v>
      </c>
      <c r="B1345" t="s">
        <v>22</v>
      </c>
      <c r="C1345" t="s">
        <v>21</v>
      </c>
    </row>
    <row r="1346" spans="1:3" x14ac:dyDescent="0.3">
      <c r="A1346" s="1">
        <v>43349</v>
      </c>
      <c r="B1346" t="s">
        <v>22</v>
      </c>
      <c r="C1346" t="s">
        <v>21</v>
      </c>
    </row>
    <row r="1347" spans="1:3" x14ac:dyDescent="0.3">
      <c r="A1347" s="1">
        <v>43350</v>
      </c>
      <c r="B1347" t="s">
        <v>22</v>
      </c>
      <c r="C1347" t="s">
        <v>21</v>
      </c>
    </row>
    <row r="1348" spans="1:3" x14ac:dyDescent="0.3">
      <c r="A1348" s="1">
        <v>43351</v>
      </c>
      <c r="B1348" t="s">
        <v>22</v>
      </c>
      <c r="C1348" t="s">
        <v>21</v>
      </c>
    </row>
    <row r="1349" spans="1:3" x14ac:dyDescent="0.3">
      <c r="A1349" s="1">
        <v>43352</v>
      </c>
      <c r="B1349" t="s">
        <v>22</v>
      </c>
      <c r="C1349" t="s">
        <v>21</v>
      </c>
    </row>
    <row r="1350" spans="1:3" x14ac:dyDescent="0.3">
      <c r="A1350" s="1">
        <v>43353</v>
      </c>
      <c r="B1350" t="s">
        <v>22</v>
      </c>
      <c r="C1350" t="s">
        <v>21</v>
      </c>
    </row>
    <row r="1351" spans="1:3" x14ac:dyDescent="0.3">
      <c r="A1351" s="1">
        <v>43354</v>
      </c>
      <c r="B1351" t="s">
        <v>22</v>
      </c>
      <c r="C1351" t="s">
        <v>21</v>
      </c>
    </row>
    <row r="1352" spans="1:3" x14ac:dyDescent="0.3">
      <c r="A1352" s="1">
        <v>43355</v>
      </c>
      <c r="B1352" t="s">
        <v>22</v>
      </c>
      <c r="C1352" t="s">
        <v>21</v>
      </c>
    </row>
    <row r="1353" spans="1:3" x14ac:dyDescent="0.3">
      <c r="A1353" s="1">
        <v>43356</v>
      </c>
      <c r="B1353" t="s">
        <v>22</v>
      </c>
      <c r="C1353" t="s">
        <v>21</v>
      </c>
    </row>
    <row r="1354" spans="1:3" x14ac:dyDescent="0.3">
      <c r="A1354" s="1">
        <v>43357</v>
      </c>
      <c r="B1354" t="s">
        <v>22</v>
      </c>
      <c r="C1354" t="s">
        <v>21</v>
      </c>
    </row>
    <row r="1355" spans="1:3" x14ac:dyDescent="0.3">
      <c r="A1355" s="1">
        <v>43358</v>
      </c>
      <c r="B1355" t="s">
        <v>22</v>
      </c>
      <c r="C1355" t="s">
        <v>21</v>
      </c>
    </row>
    <row r="1356" spans="1:3" x14ac:dyDescent="0.3">
      <c r="A1356" s="1">
        <v>43359</v>
      </c>
      <c r="B1356" t="s">
        <v>22</v>
      </c>
      <c r="C1356" t="s">
        <v>21</v>
      </c>
    </row>
    <row r="1357" spans="1:3" x14ac:dyDescent="0.3">
      <c r="A1357" s="1">
        <v>43360</v>
      </c>
      <c r="B1357" t="s">
        <v>22</v>
      </c>
      <c r="C1357" t="s">
        <v>21</v>
      </c>
    </row>
    <row r="1358" spans="1:3" x14ac:dyDescent="0.3">
      <c r="A1358" s="1">
        <v>43361</v>
      </c>
      <c r="B1358" t="s">
        <v>22</v>
      </c>
      <c r="C1358" t="s">
        <v>21</v>
      </c>
    </row>
    <row r="1359" spans="1:3" x14ac:dyDescent="0.3">
      <c r="A1359" s="1">
        <v>43362</v>
      </c>
      <c r="B1359" t="s">
        <v>22</v>
      </c>
      <c r="C1359" t="s">
        <v>21</v>
      </c>
    </row>
    <row r="1360" spans="1:3" x14ac:dyDescent="0.3">
      <c r="A1360" s="1">
        <v>43363</v>
      </c>
      <c r="B1360" t="s">
        <v>22</v>
      </c>
      <c r="C1360" t="s">
        <v>21</v>
      </c>
    </row>
    <row r="1361" spans="1:3" x14ac:dyDescent="0.3">
      <c r="A1361" s="1">
        <v>43364</v>
      </c>
      <c r="B1361" t="s">
        <v>21</v>
      </c>
      <c r="C1361" t="s">
        <v>21</v>
      </c>
    </row>
    <row r="1362" spans="1:3" x14ac:dyDescent="0.3">
      <c r="A1362" s="1">
        <v>43365</v>
      </c>
      <c r="B1362" t="s">
        <v>21</v>
      </c>
      <c r="C1362" t="s">
        <v>21</v>
      </c>
    </row>
    <row r="1363" spans="1:3" x14ac:dyDescent="0.3">
      <c r="A1363" s="1">
        <v>43366</v>
      </c>
      <c r="B1363" t="s">
        <v>21</v>
      </c>
      <c r="C1363" t="s">
        <v>21</v>
      </c>
    </row>
    <row r="1364" spans="1:3" x14ac:dyDescent="0.3">
      <c r="A1364" s="1">
        <v>43367</v>
      </c>
      <c r="B1364" t="s">
        <v>21</v>
      </c>
      <c r="C1364" t="s">
        <v>21</v>
      </c>
    </row>
    <row r="1365" spans="1:3" x14ac:dyDescent="0.3">
      <c r="A1365" s="1">
        <v>43368</v>
      </c>
      <c r="B1365" t="s">
        <v>21</v>
      </c>
      <c r="C1365" t="s">
        <v>21</v>
      </c>
    </row>
    <row r="1366" spans="1:3" x14ac:dyDescent="0.3">
      <c r="A1366" s="1">
        <v>43369</v>
      </c>
      <c r="B1366" t="s">
        <v>21</v>
      </c>
      <c r="C1366" t="s">
        <v>21</v>
      </c>
    </row>
    <row r="1367" spans="1:3" x14ac:dyDescent="0.3">
      <c r="A1367" s="1">
        <v>43370</v>
      </c>
      <c r="B1367" t="s">
        <v>21</v>
      </c>
      <c r="C1367" t="s">
        <v>21</v>
      </c>
    </row>
    <row r="1368" spans="1:3" x14ac:dyDescent="0.3">
      <c r="A1368" s="1">
        <v>43371</v>
      </c>
      <c r="B1368" t="s">
        <v>21</v>
      </c>
      <c r="C1368" t="s">
        <v>22</v>
      </c>
    </row>
    <row r="1369" spans="1:3" x14ac:dyDescent="0.3">
      <c r="A1369" s="1">
        <v>43372</v>
      </c>
      <c r="B1369" t="s">
        <v>21</v>
      </c>
      <c r="C1369" t="s">
        <v>21</v>
      </c>
    </row>
    <row r="1370" spans="1:3" x14ac:dyDescent="0.3">
      <c r="A1370" s="1">
        <v>43373</v>
      </c>
      <c r="B1370" t="s">
        <v>21</v>
      </c>
      <c r="C1370" t="s">
        <v>21</v>
      </c>
    </row>
    <row r="1371" spans="1:3" x14ac:dyDescent="0.3">
      <c r="A1371" s="1">
        <v>43374</v>
      </c>
      <c r="B1371" t="s">
        <v>21</v>
      </c>
      <c r="C1371" t="s">
        <v>21</v>
      </c>
    </row>
    <row r="1372" spans="1:3" x14ac:dyDescent="0.3">
      <c r="A1372" s="1">
        <v>43375</v>
      </c>
      <c r="B1372" t="s">
        <v>21</v>
      </c>
      <c r="C1372" t="s">
        <v>21</v>
      </c>
    </row>
    <row r="1373" spans="1:3" x14ac:dyDescent="0.3">
      <c r="A1373" s="1">
        <v>43376</v>
      </c>
      <c r="B1373" t="s">
        <v>21</v>
      </c>
      <c r="C1373" t="s">
        <v>21</v>
      </c>
    </row>
    <row r="1374" spans="1:3" x14ac:dyDescent="0.3">
      <c r="A1374" s="1">
        <v>43377</v>
      </c>
      <c r="B1374" t="s">
        <v>21</v>
      </c>
      <c r="C1374" t="s">
        <v>21</v>
      </c>
    </row>
    <row r="1375" spans="1:3" x14ac:dyDescent="0.3">
      <c r="A1375" s="1">
        <v>43378</v>
      </c>
      <c r="B1375" t="s">
        <v>21</v>
      </c>
      <c r="C1375" t="s">
        <v>21</v>
      </c>
    </row>
    <row r="1376" spans="1:3" x14ac:dyDescent="0.3">
      <c r="A1376" s="1">
        <v>43379</v>
      </c>
      <c r="B1376" t="s">
        <v>21</v>
      </c>
      <c r="C1376" t="s">
        <v>21</v>
      </c>
    </row>
    <row r="1377" spans="1:3" x14ac:dyDescent="0.3">
      <c r="A1377" s="1">
        <v>43380</v>
      </c>
      <c r="B1377" t="s">
        <v>21</v>
      </c>
      <c r="C1377" t="s">
        <v>21</v>
      </c>
    </row>
    <row r="1378" spans="1:3" x14ac:dyDescent="0.3">
      <c r="A1378" s="1">
        <v>43381</v>
      </c>
      <c r="B1378" t="s">
        <v>21</v>
      </c>
      <c r="C1378" t="s">
        <v>21</v>
      </c>
    </row>
    <row r="1379" spans="1:3" x14ac:dyDescent="0.3">
      <c r="A1379" s="1">
        <v>43382</v>
      </c>
      <c r="B1379" t="s">
        <v>22</v>
      </c>
      <c r="C1379" t="s">
        <v>21</v>
      </c>
    </row>
    <row r="1380" spans="1:3" x14ac:dyDescent="0.3">
      <c r="A1380" s="1">
        <v>43383</v>
      </c>
      <c r="B1380" t="s">
        <v>22</v>
      </c>
      <c r="C1380" t="s">
        <v>21</v>
      </c>
    </row>
    <row r="1381" spans="1:3" x14ac:dyDescent="0.3">
      <c r="A1381" s="1">
        <v>43384</v>
      </c>
      <c r="B1381" t="s">
        <v>22</v>
      </c>
      <c r="C1381" t="s">
        <v>21</v>
      </c>
    </row>
    <row r="1382" spans="1:3" x14ac:dyDescent="0.3">
      <c r="A1382" s="1">
        <v>43385</v>
      </c>
      <c r="B1382" t="s">
        <v>22</v>
      </c>
      <c r="C1382" t="s">
        <v>21</v>
      </c>
    </row>
    <row r="1383" spans="1:3" x14ac:dyDescent="0.3">
      <c r="A1383" s="1">
        <v>43386</v>
      </c>
      <c r="B1383" t="s">
        <v>22</v>
      </c>
      <c r="C1383" t="s">
        <v>21</v>
      </c>
    </row>
    <row r="1384" spans="1:3" x14ac:dyDescent="0.3">
      <c r="A1384" s="1">
        <v>43387</v>
      </c>
      <c r="B1384" t="s">
        <v>22</v>
      </c>
      <c r="C1384" t="s">
        <v>21</v>
      </c>
    </row>
    <row r="1385" spans="1:3" x14ac:dyDescent="0.3">
      <c r="A1385" s="1">
        <v>43388</v>
      </c>
      <c r="B1385" t="s">
        <v>22</v>
      </c>
      <c r="C1385" t="s">
        <v>21</v>
      </c>
    </row>
    <row r="1386" spans="1:3" x14ac:dyDescent="0.3">
      <c r="A1386" s="1">
        <v>43389</v>
      </c>
      <c r="B1386" t="s">
        <v>22</v>
      </c>
      <c r="C1386" t="s">
        <v>21</v>
      </c>
    </row>
    <row r="1387" spans="1:3" x14ac:dyDescent="0.3">
      <c r="A1387" s="1">
        <v>43390</v>
      </c>
      <c r="B1387" t="s">
        <v>22</v>
      </c>
      <c r="C1387" t="s">
        <v>21</v>
      </c>
    </row>
    <row r="1388" spans="1:3" x14ac:dyDescent="0.3">
      <c r="A1388" s="1">
        <v>43391</v>
      </c>
      <c r="B1388" t="s">
        <v>22</v>
      </c>
      <c r="C1388" t="s">
        <v>21</v>
      </c>
    </row>
    <row r="1389" spans="1:3" x14ac:dyDescent="0.3">
      <c r="A1389" s="1">
        <v>43392</v>
      </c>
      <c r="B1389" t="s">
        <v>22</v>
      </c>
      <c r="C1389" t="s">
        <v>21</v>
      </c>
    </row>
    <row r="1390" spans="1:3" x14ac:dyDescent="0.3">
      <c r="A1390" s="1">
        <v>43393</v>
      </c>
      <c r="B1390" t="s">
        <v>22</v>
      </c>
      <c r="C1390" t="s">
        <v>21</v>
      </c>
    </row>
    <row r="1391" spans="1:3" x14ac:dyDescent="0.3">
      <c r="A1391" s="1">
        <v>43394</v>
      </c>
      <c r="B1391" t="s">
        <v>22</v>
      </c>
      <c r="C1391" t="s">
        <v>21</v>
      </c>
    </row>
    <row r="1392" spans="1:3" x14ac:dyDescent="0.3">
      <c r="A1392" s="1">
        <v>43395</v>
      </c>
      <c r="B1392" t="s">
        <v>22</v>
      </c>
      <c r="C1392" t="s">
        <v>21</v>
      </c>
    </row>
    <row r="1393" spans="1:3" x14ac:dyDescent="0.3">
      <c r="A1393" s="1">
        <v>43396</v>
      </c>
      <c r="B1393" t="s">
        <v>22</v>
      </c>
      <c r="C1393" t="s">
        <v>21</v>
      </c>
    </row>
    <row r="1394" spans="1:3" x14ac:dyDescent="0.3">
      <c r="A1394" s="1">
        <v>43397</v>
      </c>
      <c r="B1394" t="s">
        <v>22</v>
      </c>
      <c r="C1394" t="s">
        <v>21</v>
      </c>
    </row>
    <row r="1395" spans="1:3" x14ac:dyDescent="0.3">
      <c r="A1395" s="1">
        <v>43398</v>
      </c>
      <c r="B1395" t="s">
        <v>22</v>
      </c>
      <c r="C1395" t="s">
        <v>21</v>
      </c>
    </row>
    <row r="1396" spans="1:3" x14ac:dyDescent="0.3">
      <c r="A1396" s="1">
        <v>43399</v>
      </c>
      <c r="B1396" t="s">
        <v>22</v>
      </c>
      <c r="C1396" t="s">
        <v>21</v>
      </c>
    </row>
    <row r="1397" spans="1:3" x14ac:dyDescent="0.3">
      <c r="A1397" s="1">
        <v>43400</v>
      </c>
      <c r="B1397" t="s">
        <v>22</v>
      </c>
      <c r="C1397" t="s">
        <v>21</v>
      </c>
    </row>
    <row r="1398" spans="1:3" x14ac:dyDescent="0.3">
      <c r="A1398" s="1">
        <v>43401</v>
      </c>
      <c r="B1398" t="s">
        <v>22</v>
      </c>
      <c r="C1398" t="s">
        <v>21</v>
      </c>
    </row>
    <row r="1399" spans="1:3" x14ac:dyDescent="0.3">
      <c r="A1399" s="1">
        <v>43402</v>
      </c>
      <c r="B1399" t="s">
        <v>22</v>
      </c>
      <c r="C1399" t="s">
        <v>21</v>
      </c>
    </row>
    <row r="1400" spans="1:3" x14ac:dyDescent="0.3">
      <c r="A1400" s="1">
        <v>43403</v>
      </c>
      <c r="B1400" t="s">
        <v>22</v>
      </c>
      <c r="C1400" t="s">
        <v>21</v>
      </c>
    </row>
    <row r="1401" spans="1:3" x14ac:dyDescent="0.3">
      <c r="A1401" s="1">
        <v>43404</v>
      </c>
      <c r="B1401" t="s">
        <v>22</v>
      </c>
      <c r="C1401" t="s">
        <v>21</v>
      </c>
    </row>
    <row r="1402" spans="1:3" x14ac:dyDescent="0.3">
      <c r="A1402" s="1">
        <v>43405</v>
      </c>
      <c r="B1402" t="s">
        <v>22</v>
      </c>
      <c r="C1402" t="s">
        <v>21</v>
      </c>
    </row>
    <row r="1403" spans="1:3" x14ac:dyDescent="0.3">
      <c r="A1403" s="1">
        <v>43406</v>
      </c>
      <c r="B1403" t="s">
        <v>22</v>
      </c>
      <c r="C1403" t="s">
        <v>21</v>
      </c>
    </row>
    <row r="1404" spans="1:3" x14ac:dyDescent="0.3">
      <c r="A1404" s="1">
        <v>43407</v>
      </c>
      <c r="B1404" t="s">
        <v>22</v>
      </c>
      <c r="C1404" t="s">
        <v>21</v>
      </c>
    </row>
    <row r="1405" spans="1:3" x14ac:dyDescent="0.3">
      <c r="A1405" s="1">
        <v>43408</v>
      </c>
      <c r="B1405" t="s">
        <v>22</v>
      </c>
      <c r="C1405" t="s">
        <v>21</v>
      </c>
    </row>
    <row r="1406" spans="1:3" x14ac:dyDescent="0.3">
      <c r="A1406" s="1">
        <v>43409</v>
      </c>
      <c r="B1406" t="s">
        <v>22</v>
      </c>
      <c r="C1406" t="s">
        <v>21</v>
      </c>
    </row>
    <row r="1407" spans="1:3" x14ac:dyDescent="0.3">
      <c r="A1407" s="1">
        <v>43410</v>
      </c>
      <c r="B1407" t="s">
        <v>22</v>
      </c>
      <c r="C1407" t="s">
        <v>22</v>
      </c>
    </row>
    <row r="1408" spans="1:3" x14ac:dyDescent="0.3">
      <c r="A1408" s="1">
        <v>43411</v>
      </c>
      <c r="B1408" t="s">
        <v>22</v>
      </c>
      <c r="C1408" t="s">
        <v>21</v>
      </c>
    </row>
    <row r="1409" spans="1:3" x14ac:dyDescent="0.3">
      <c r="A1409" s="1">
        <v>43412</v>
      </c>
      <c r="B1409" t="s">
        <v>22</v>
      </c>
      <c r="C1409" t="s">
        <v>21</v>
      </c>
    </row>
    <row r="1410" spans="1:3" x14ac:dyDescent="0.3">
      <c r="A1410" s="1">
        <v>43413</v>
      </c>
      <c r="B1410" t="s">
        <v>22</v>
      </c>
      <c r="C1410" t="s">
        <v>21</v>
      </c>
    </row>
    <row r="1411" spans="1:3" x14ac:dyDescent="0.3">
      <c r="A1411" s="1">
        <v>43414</v>
      </c>
      <c r="B1411" t="s">
        <v>22</v>
      </c>
      <c r="C1411" t="s">
        <v>21</v>
      </c>
    </row>
    <row r="1412" spans="1:3" x14ac:dyDescent="0.3">
      <c r="A1412" s="1">
        <v>43415</v>
      </c>
      <c r="B1412" t="s">
        <v>22</v>
      </c>
      <c r="C1412" t="s">
        <v>21</v>
      </c>
    </row>
    <row r="1413" spans="1:3" x14ac:dyDescent="0.3">
      <c r="A1413" s="1">
        <v>43416</v>
      </c>
      <c r="B1413" t="s">
        <v>22</v>
      </c>
      <c r="C1413" t="s">
        <v>21</v>
      </c>
    </row>
    <row r="1414" spans="1:3" x14ac:dyDescent="0.3">
      <c r="A1414" s="1">
        <v>43417</v>
      </c>
      <c r="B1414" t="s">
        <v>22</v>
      </c>
      <c r="C1414" t="s">
        <v>21</v>
      </c>
    </row>
    <row r="1415" spans="1:3" x14ac:dyDescent="0.3">
      <c r="A1415" s="1">
        <v>43418</v>
      </c>
      <c r="B1415" t="s">
        <v>22</v>
      </c>
      <c r="C1415" t="s">
        <v>21</v>
      </c>
    </row>
    <row r="1416" spans="1:3" x14ac:dyDescent="0.3">
      <c r="A1416" s="1">
        <v>43419</v>
      </c>
      <c r="B1416" t="s">
        <v>22</v>
      </c>
      <c r="C1416" t="s">
        <v>21</v>
      </c>
    </row>
    <row r="1417" spans="1:3" x14ac:dyDescent="0.3">
      <c r="A1417" s="1">
        <v>43420</v>
      </c>
      <c r="B1417" t="s">
        <v>22</v>
      </c>
      <c r="C1417" t="s">
        <v>21</v>
      </c>
    </row>
    <row r="1418" spans="1:3" x14ac:dyDescent="0.3">
      <c r="A1418" s="1">
        <v>43421</v>
      </c>
      <c r="B1418" t="s">
        <v>22</v>
      </c>
      <c r="C1418" t="s">
        <v>21</v>
      </c>
    </row>
    <row r="1419" spans="1:3" x14ac:dyDescent="0.3">
      <c r="A1419" s="1">
        <v>43422</v>
      </c>
      <c r="B1419" t="s">
        <v>22</v>
      </c>
      <c r="C1419" t="s">
        <v>21</v>
      </c>
    </row>
    <row r="1420" spans="1:3" x14ac:dyDescent="0.3">
      <c r="A1420" s="1">
        <v>43423</v>
      </c>
      <c r="B1420" t="s">
        <v>22</v>
      </c>
      <c r="C1420" t="s">
        <v>21</v>
      </c>
    </row>
    <row r="1421" spans="1:3" x14ac:dyDescent="0.3">
      <c r="A1421" s="1">
        <v>43424</v>
      </c>
      <c r="B1421" t="s">
        <v>22</v>
      </c>
      <c r="C1421" t="s">
        <v>21</v>
      </c>
    </row>
    <row r="1422" spans="1:3" x14ac:dyDescent="0.3">
      <c r="A1422" s="1">
        <v>43425</v>
      </c>
      <c r="B1422" t="s">
        <v>22</v>
      </c>
      <c r="C1422" t="s">
        <v>21</v>
      </c>
    </row>
    <row r="1423" spans="1:3" x14ac:dyDescent="0.3">
      <c r="A1423" s="1">
        <v>43426</v>
      </c>
      <c r="B1423" t="s">
        <v>22</v>
      </c>
      <c r="C1423" t="s">
        <v>21</v>
      </c>
    </row>
    <row r="1424" spans="1:3" x14ac:dyDescent="0.3">
      <c r="A1424" s="1">
        <v>43427</v>
      </c>
      <c r="B1424" t="s">
        <v>22</v>
      </c>
      <c r="C1424" t="s">
        <v>21</v>
      </c>
    </row>
    <row r="1425" spans="1:3" x14ac:dyDescent="0.3">
      <c r="A1425" s="1">
        <v>43428</v>
      </c>
      <c r="B1425" t="s">
        <v>22</v>
      </c>
      <c r="C1425" t="s">
        <v>21</v>
      </c>
    </row>
    <row r="1426" spans="1:3" x14ac:dyDescent="0.3">
      <c r="A1426" s="1">
        <v>43429</v>
      </c>
      <c r="B1426" t="s">
        <v>22</v>
      </c>
      <c r="C1426" t="s">
        <v>21</v>
      </c>
    </row>
    <row r="1427" spans="1:3" x14ac:dyDescent="0.3">
      <c r="A1427" s="1">
        <v>43430</v>
      </c>
      <c r="B1427" t="s">
        <v>22</v>
      </c>
      <c r="C1427" t="s">
        <v>21</v>
      </c>
    </row>
    <row r="1428" spans="1:3" x14ac:dyDescent="0.3">
      <c r="A1428" s="1">
        <v>43431</v>
      </c>
      <c r="B1428" t="s">
        <v>22</v>
      </c>
      <c r="C1428" t="s">
        <v>21</v>
      </c>
    </row>
    <row r="1429" spans="1:3" x14ac:dyDescent="0.3">
      <c r="A1429" s="1">
        <v>43432</v>
      </c>
      <c r="B1429" t="s">
        <v>22</v>
      </c>
      <c r="C1429" t="s">
        <v>21</v>
      </c>
    </row>
    <row r="1430" spans="1:3" x14ac:dyDescent="0.3">
      <c r="A1430" s="1">
        <v>43433</v>
      </c>
      <c r="B1430" t="s">
        <v>22</v>
      </c>
      <c r="C1430" t="s">
        <v>21</v>
      </c>
    </row>
    <row r="1431" spans="1:3" x14ac:dyDescent="0.3">
      <c r="A1431" s="1">
        <v>43434</v>
      </c>
      <c r="B1431" t="s">
        <v>22</v>
      </c>
      <c r="C1431" t="s">
        <v>21</v>
      </c>
    </row>
    <row r="1432" spans="1:3" x14ac:dyDescent="0.3">
      <c r="A1432" s="1">
        <v>43435</v>
      </c>
      <c r="B1432" t="s">
        <v>22</v>
      </c>
      <c r="C1432" t="s">
        <v>21</v>
      </c>
    </row>
    <row r="1433" spans="1:3" x14ac:dyDescent="0.3">
      <c r="A1433" s="1">
        <v>43436</v>
      </c>
      <c r="B1433" t="s">
        <v>22</v>
      </c>
      <c r="C1433" t="s">
        <v>21</v>
      </c>
    </row>
    <row r="1434" spans="1:3" x14ac:dyDescent="0.3">
      <c r="A1434" s="1">
        <v>43437</v>
      </c>
      <c r="B1434" t="s">
        <v>22</v>
      </c>
      <c r="C1434" t="s">
        <v>21</v>
      </c>
    </row>
    <row r="1435" spans="1:3" x14ac:dyDescent="0.3">
      <c r="A1435" s="1">
        <v>43438</v>
      </c>
      <c r="B1435" t="s">
        <v>22</v>
      </c>
      <c r="C1435" t="s">
        <v>21</v>
      </c>
    </row>
    <row r="1436" spans="1:3" x14ac:dyDescent="0.3">
      <c r="A1436" s="1">
        <v>43439</v>
      </c>
      <c r="B1436" t="s">
        <v>22</v>
      </c>
      <c r="C1436" t="s">
        <v>21</v>
      </c>
    </row>
    <row r="1437" spans="1:3" x14ac:dyDescent="0.3">
      <c r="A1437" s="1">
        <v>43440</v>
      </c>
      <c r="B1437" t="s">
        <v>22</v>
      </c>
      <c r="C1437" t="s">
        <v>21</v>
      </c>
    </row>
    <row r="1438" spans="1:3" x14ac:dyDescent="0.3">
      <c r="A1438" s="1">
        <v>43441</v>
      </c>
      <c r="B1438" t="s">
        <v>22</v>
      </c>
      <c r="C1438" t="s">
        <v>21</v>
      </c>
    </row>
    <row r="1439" spans="1:3" x14ac:dyDescent="0.3">
      <c r="A1439" s="1">
        <v>43442</v>
      </c>
      <c r="B1439" t="s">
        <v>22</v>
      </c>
      <c r="C1439" t="s">
        <v>21</v>
      </c>
    </row>
    <row r="1440" spans="1:3" x14ac:dyDescent="0.3">
      <c r="A1440" s="1">
        <v>43443</v>
      </c>
      <c r="B1440" t="s">
        <v>22</v>
      </c>
      <c r="C1440" t="s">
        <v>21</v>
      </c>
    </row>
    <row r="1441" spans="1:3" x14ac:dyDescent="0.3">
      <c r="A1441" s="1">
        <v>43444</v>
      </c>
      <c r="B1441" t="s">
        <v>22</v>
      </c>
      <c r="C1441" t="s">
        <v>21</v>
      </c>
    </row>
    <row r="1442" spans="1:3" x14ac:dyDescent="0.3">
      <c r="A1442" s="1">
        <v>43445</v>
      </c>
      <c r="B1442" t="s">
        <v>22</v>
      </c>
      <c r="C1442" t="s">
        <v>21</v>
      </c>
    </row>
    <row r="1443" spans="1:3" x14ac:dyDescent="0.3">
      <c r="A1443" s="1">
        <v>43446</v>
      </c>
      <c r="B1443" t="s">
        <v>22</v>
      </c>
      <c r="C1443" t="s">
        <v>21</v>
      </c>
    </row>
    <row r="1444" spans="1:3" x14ac:dyDescent="0.3">
      <c r="A1444" s="1">
        <v>43447</v>
      </c>
      <c r="B1444" t="s">
        <v>22</v>
      </c>
      <c r="C1444" t="s">
        <v>21</v>
      </c>
    </row>
    <row r="1445" spans="1:3" x14ac:dyDescent="0.3">
      <c r="A1445" s="1">
        <v>43448</v>
      </c>
      <c r="B1445" t="s">
        <v>22</v>
      </c>
      <c r="C1445" t="s">
        <v>21</v>
      </c>
    </row>
    <row r="1446" spans="1:3" x14ac:dyDescent="0.3">
      <c r="A1446" s="1">
        <v>43449</v>
      </c>
      <c r="B1446" t="s">
        <v>22</v>
      </c>
      <c r="C1446" t="s">
        <v>21</v>
      </c>
    </row>
    <row r="1447" spans="1:3" x14ac:dyDescent="0.3">
      <c r="A1447" s="1">
        <v>43450</v>
      </c>
      <c r="B1447" t="s">
        <v>22</v>
      </c>
      <c r="C1447" t="s">
        <v>21</v>
      </c>
    </row>
    <row r="1448" spans="1:3" x14ac:dyDescent="0.3">
      <c r="A1448" s="1">
        <v>43451</v>
      </c>
      <c r="B1448" t="s">
        <v>22</v>
      </c>
      <c r="C1448" t="s">
        <v>21</v>
      </c>
    </row>
    <row r="1449" spans="1:3" x14ac:dyDescent="0.3">
      <c r="A1449" s="1">
        <v>43452</v>
      </c>
      <c r="B1449" t="s">
        <v>22</v>
      </c>
      <c r="C1449" t="s">
        <v>21</v>
      </c>
    </row>
    <row r="1450" spans="1:3" x14ac:dyDescent="0.3">
      <c r="A1450" s="1">
        <v>43453</v>
      </c>
      <c r="B1450" t="s">
        <v>22</v>
      </c>
      <c r="C1450" t="s">
        <v>21</v>
      </c>
    </row>
    <row r="1451" spans="1:3" x14ac:dyDescent="0.3">
      <c r="A1451" s="1">
        <v>43454</v>
      </c>
      <c r="B1451" t="s">
        <v>22</v>
      </c>
      <c r="C1451" t="s">
        <v>21</v>
      </c>
    </row>
    <row r="1452" spans="1:3" x14ac:dyDescent="0.3">
      <c r="A1452" s="1">
        <v>43455</v>
      </c>
      <c r="B1452" t="s">
        <v>21</v>
      </c>
      <c r="C1452" t="s">
        <v>21</v>
      </c>
    </row>
    <row r="1453" spans="1:3" x14ac:dyDescent="0.3">
      <c r="A1453" s="1">
        <v>43456</v>
      </c>
      <c r="B1453" t="s">
        <v>21</v>
      </c>
      <c r="C1453" t="s">
        <v>21</v>
      </c>
    </row>
    <row r="1454" spans="1:3" x14ac:dyDescent="0.3">
      <c r="A1454" s="1">
        <v>43457</v>
      </c>
      <c r="B1454" t="s">
        <v>21</v>
      </c>
      <c r="C1454" t="s">
        <v>21</v>
      </c>
    </row>
    <row r="1455" spans="1:3" x14ac:dyDescent="0.3">
      <c r="A1455" s="1">
        <v>43458</v>
      </c>
      <c r="B1455" t="s">
        <v>21</v>
      </c>
      <c r="C1455" t="s">
        <v>21</v>
      </c>
    </row>
    <row r="1456" spans="1:3" x14ac:dyDescent="0.3">
      <c r="A1456" s="1">
        <v>43459</v>
      </c>
      <c r="B1456" t="s">
        <v>21</v>
      </c>
      <c r="C1456" t="s">
        <v>22</v>
      </c>
    </row>
    <row r="1457" spans="1:3" x14ac:dyDescent="0.3">
      <c r="A1457" s="1">
        <v>43460</v>
      </c>
      <c r="B1457" t="s">
        <v>21</v>
      </c>
      <c r="C1457" t="s">
        <v>22</v>
      </c>
    </row>
    <row r="1458" spans="1:3" x14ac:dyDescent="0.3">
      <c r="A1458" s="1">
        <v>43461</v>
      </c>
      <c r="B1458" t="s">
        <v>21</v>
      </c>
      <c r="C1458" t="s">
        <v>21</v>
      </c>
    </row>
    <row r="1459" spans="1:3" x14ac:dyDescent="0.3">
      <c r="A1459" s="1">
        <v>43462</v>
      </c>
      <c r="B1459" t="s">
        <v>21</v>
      </c>
      <c r="C1459" t="s">
        <v>21</v>
      </c>
    </row>
    <row r="1460" spans="1:3" x14ac:dyDescent="0.3">
      <c r="A1460" s="1">
        <v>43463</v>
      </c>
      <c r="B1460" t="s">
        <v>21</v>
      </c>
      <c r="C1460" t="s">
        <v>21</v>
      </c>
    </row>
    <row r="1461" spans="1:3" x14ac:dyDescent="0.3">
      <c r="A1461" s="1">
        <v>43464</v>
      </c>
      <c r="B1461" t="s">
        <v>21</v>
      </c>
      <c r="C1461" t="s">
        <v>21</v>
      </c>
    </row>
    <row r="1462" spans="1:3" x14ac:dyDescent="0.3">
      <c r="A1462" s="1">
        <v>43465</v>
      </c>
      <c r="B1462" t="s">
        <v>21</v>
      </c>
      <c r="C1462" t="s">
        <v>21</v>
      </c>
    </row>
    <row r="1463" spans="1:3" x14ac:dyDescent="0.3">
      <c r="A1463" s="1">
        <v>43466</v>
      </c>
      <c r="B1463" t="s">
        <v>21</v>
      </c>
      <c r="C1463" t="s">
        <v>22</v>
      </c>
    </row>
    <row r="1464" spans="1:3" x14ac:dyDescent="0.3">
      <c r="A1464" s="1">
        <v>43467</v>
      </c>
      <c r="B1464" t="s">
        <v>21</v>
      </c>
      <c r="C1464" t="s">
        <v>21</v>
      </c>
    </row>
    <row r="1465" spans="1:3" x14ac:dyDescent="0.3">
      <c r="A1465" s="1">
        <v>43468</v>
      </c>
      <c r="B1465" t="s">
        <v>21</v>
      </c>
      <c r="C1465" t="s">
        <v>21</v>
      </c>
    </row>
    <row r="1466" spans="1:3" x14ac:dyDescent="0.3">
      <c r="A1466" s="1">
        <v>43469</v>
      </c>
      <c r="B1466" t="s">
        <v>21</v>
      </c>
      <c r="C1466" t="s">
        <v>21</v>
      </c>
    </row>
    <row r="1467" spans="1:3" x14ac:dyDescent="0.3">
      <c r="A1467" s="1">
        <v>43470</v>
      </c>
      <c r="B1467" t="s">
        <v>21</v>
      </c>
      <c r="C1467" t="s">
        <v>21</v>
      </c>
    </row>
    <row r="1468" spans="1:3" x14ac:dyDescent="0.3">
      <c r="A1468" s="1">
        <v>43471</v>
      </c>
      <c r="B1468" t="s">
        <v>21</v>
      </c>
      <c r="C1468" t="s">
        <v>21</v>
      </c>
    </row>
    <row r="1469" spans="1:3" x14ac:dyDescent="0.3">
      <c r="A1469" s="1">
        <v>43472</v>
      </c>
      <c r="B1469" t="s">
        <v>21</v>
      </c>
      <c r="C1469" t="s">
        <v>21</v>
      </c>
    </row>
    <row r="1470" spans="1:3" x14ac:dyDescent="0.3">
      <c r="A1470" s="1">
        <v>43473</v>
      </c>
      <c r="B1470" t="s">
        <v>21</v>
      </c>
      <c r="C1470" t="s">
        <v>21</v>
      </c>
    </row>
    <row r="1471" spans="1:3" x14ac:dyDescent="0.3">
      <c r="A1471" s="1">
        <v>43474</v>
      </c>
      <c r="B1471" t="s">
        <v>21</v>
      </c>
      <c r="C1471" t="s">
        <v>21</v>
      </c>
    </row>
    <row r="1472" spans="1:3" x14ac:dyDescent="0.3">
      <c r="A1472" s="1">
        <v>43475</v>
      </c>
      <c r="B1472" t="s">
        <v>21</v>
      </c>
      <c r="C1472" t="s">
        <v>21</v>
      </c>
    </row>
    <row r="1473" spans="1:3" x14ac:dyDescent="0.3">
      <c r="A1473" s="1">
        <v>43476</v>
      </c>
      <c r="B1473" t="s">
        <v>21</v>
      </c>
      <c r="C1473" t="s">
        <v>21</v>
      </c>
    </row>
    <row r="1474" spans="1:3" x14ac:dyDescent="0.3">
      <c r="A1474" s="1">
        <v>43477</v>
      </c>
      <c r="B1474" t="s">
        <v>21</v>
      </c>
      <c r="C1474" t="s">
        <v>21</v>
      </c>
    </row>
    <row r="1475" spans="1:3" x14ac:dyDescent="0.3">
      <c r="A1475" s="1">
        <v>43478</v>
      </c>
      <c r="B1475" t="s">
        <v>21</v>
      </c>
      <c r="C1475" t="s">
        <v>21</v>
      </c>
    </row>
    <row r="1476" spans="1:3" x14ac:dyDescent="0.3">
      <c r="A1476" s="1">
        <v>43479</v>
      </c>
      <c r="B1476" t="s">
        <v>21</v>
      </c>
      <c r="C1476" t="s">
        <v>21</v>
      </c>
    </row>
    <row r="1477" spans="1:3" x14ac:dyDescent="0.3">
      <c r="A1477" s="1">
        <v>43480</v>
      </c>
      <c r="B1477" t="s">
        <v>21</v>
      </c>
      <c r="C1477" t="s">
        <v>21</v>
      </c>
    </row>
    <row r="1478" spans="1:3" x14ac:dyDescent="0.3">
      <c r="A1478" s="1">
        <v>43481</v>
      </c>
      <c r="B1478" t="s">
        <v>21</v>
      </c>
      <c r="C1478" t="s">
        <v>21</v>
      </c>
    </row>
    <row r="1479" spans="1:3" x14ac:dyDescent="0.3">
      <c r="A1479" s="1">
        <v>43482</v>
      </c>
      <c r="B1479" t="s">
        <v>21</v>
      </c>
      <c r="C1479" t="s">
        <v>21</v>
      </c>
    </row>
    <row r="1480" spans="1:3" x14ac:dyDescent="0.3">
      <c r="A1480" s="1">
        <v>43483</v>
      </c>
      <c r="B1480" t="s">
        <v>21</v>
      </c>
      <c r="C1480" t="s">
        <v>21</v>
      </c>
    </row>
    <row r="1481" spans="1:3" x14ac:dyDescent="0.3">
      <c r="A1481" s="1">
        <v>43484</v>
      </c>
      <c r="B1481" t="s">
        <v>21</v>
      </c>
      <c r="C1481" t="s">
        <v>21</v>
      </c>
    </row>
    <row r="1482" spans="1:3" x14ac:dyDescent="0.3">
      <c r="A1482" s="1">
        <v>43485</v>
      </c>
      <c r="B1482" t="s">
        <v>21</v>
      </c>
      <c r="C1482" t="s">
        <v>21</v>
      </c>
    </row>
    <row r="1483" spans="1:3" x14ac:dyDescent="0.3">
      <c r="A1483" s="1">
        <v>43486</v>
      </c>
      <c r="B1483" t="s">
        <v>21</v>
      </c>
      <c r="C1483" t="s">
        <v>21</v>
      </c>
    </row>
    <row r="1484" spans="1:3" x14ac:dyDescent="0.3">
      <c r="A1484" s="1">
        <v>43487</v>
      </c>
      <c r="B1484" t="s">
        <v>21</v>
      </c>
      <c r="C1484" t="s">
        <v>21</v>
      </c>
    </row>
    <row r="1485" spans="1:3" x14ac:dyDescent="0.3">
      <c r="A1485" s="1">
        <v>43488</v>
      </c>
      <c r="B1485" t="s">
        <v>21</v>
      </c>
      <c r="C1485" t="s">
        <v>21</v>
      </c>
    </row>
    <row r="1486" spans="1:3" x14ac:dyDescent="0.3">
      <c r="A1486" s="1">
        <v>43489</v>
      </c>
      <c r="B1486" t="s">
        <v>21</v>
      </c>
      <c r="C1486" t="s">
        <v>21</v>
      </c>
    </row>
    <row r="1487" spans="1:3" x14ac:dyDescent="0.3">
      <c r="A1487" s="1">
        <v>43490</v>
      </c>
      <c r="B1487" t="s">
        <v>21</v>
      </c>
      <c r="C1487" t="s">
        <v>21</v>
      </c>
    </row>
    <row r="1488" spans="1:3" x14ac:dyDescent="0.3">
      <c r="A1488" s="1">
        <v>43491</v>
      </c>
      <c r="B1488" t="s">
        <v>21</v>
      </c>
      <c r="C1488" t="s">
        <v>22</v>
      </c>
    </row>
    <row r="1489" spans="1:3" x14ac:dyDescent="0.3">
      <c r="A1489" s="1">
        <v>43492</v>
      </c>
      <c r="B1489" t="s">
        <v>21</v>
      </c>
      <c r="C1489" t="s">
        <v>21</v>
      </c>
    </row>
    <row r="1490" spans="1:3" x14ac:dyDescent="0.3">
      <c r="A1490" s="1">
        <v>43493</v>
      </c>
      <c r="B1490" t="s">
        <v>21</v>
      </c>
      <c r="C1490" t="s">
        <v>22</v>
      </c>
    </row>
    <row r="1491" spans="1:3" x14ac:dyDescent="0.3">
      <c r="A1491" s="1">
        <v>43494</v>
      </c>
      <c r="B1491" t="s">
        <v>21</v>
      </c>
      <c r="C1491" t="s">
        <v>21</v>
      </c>
    </row>
    <row r="1492" spans="1:3" x14ac:dyDescent="0.3">
      <c r="A1492" s="1">
        <v>43495</v>
      </c>
      <c r="B1492" t="s">
        <v>21</v>
      </c>
      <c r="C1492" t="s">
        <v>21</v>
      </c>
    </row>
    <row r="1493" spans="1:3" x14ac:dyDescent="0.3">
      <c r="A1493" s="1">
        <v>43496</v>
      </c>
      <c r="B1493" t="s">
        <v>22</v>
      </c>
      <c r="C1493" t="s">
        <v>21</v>
      </c>
    </row>
    <row r="1494" spans="1:3" x14ac:dyDescent="0.3">
      <c r="A1494" s="1">
        <v>43497</v>
      </c>
      <c r="B1494" t="s">
        <v>22</v>
      </c>
      <c r="C1494" t="s">
        <v>21</v>
      </c>
    </row>
    <row r="1495" spans="1:3" x14ac:dyDescent="0.3">
      <c r="A1495" s="1">
        <v>43498</v>
      </c>
      <c r="B1495" t="s">
        <v>22</v>
      </c>
      <c r="C1495" t="s">
        <v>21</v>
      </c>
    </row>
    <row r="1496" spans="1:3" x14ac:dyDescent="0.3">
      <c r="A1496" s="1">
        <v>43499</v>
      </c>
      <c r="B1496" t="s">
        <v>22</v>
      </c>
      <c r="C1496" t="s">
        <v>21</v>
      </c>
    </row>
    <row r="1497" spans="1:3" x14ac:dyDescent="0.3">
      <c r="A1497" s="1">
        <v>43500</v>
      </c>
      <c r="B1497" t="s">
        <v>22</v>
      </c>
      <c r="C1497" t="s">
        <v>21</v>
      </c>
    </row>
    <row r="1498" spans="1:3" x14ac:dyDescent="0.3">
      <c r="A1498" s="1">
        <v>43501</v>
      </c>
      <c r="B1498" t="s">
        <v>22</v>
      </c>
      <c r="C1498" t="s">
        <v>21</v>
      </c>
    </row>
    <row r="1499" spans="1:3" x14ac:dyDescent="0.3">
      <c r="A1499" s="1">
        <v>43502</v>
      </c>
      <c r="B1499" t="s">
        <v>22</v>
      </c>
      <c r="C1499" t="s">
        <v>21</v>
      </c>
    </row>
    <row r="1500" spans="1:3" x14ac:dyDescent="0.3">
      <c r="A1500" s="1">
        <v>43503</v>
      </c>
      <c r="B1500" t="s">
        <v>22</v>
      </c>
      <c r="C1500" t="s">
        <v>21</v>
      </c>
    </row>
    <row r="1501" spans="1:3" x14ac:dyDescent="0.3">
      <c r="A1501" s="1">
        <v>43504</v>
      </c>
      <c r="B1501" t="s">
        <v>22</v>
      </c>
      <c r="C1501" t="s">
        <v>21</v>
      </c>
    </row>
    <row r="1502" spans="1:3" x14ac:dyDescent="0.3">
      <c r="A1502" s="1">
        <v>43505</v>
      </c>
      <c r="B1502" t="s">
        <v>22</v>
      </c>
      <c r="C1502" t="s">
        <v>21</v>
      </c>
    </row>
    <row r="1503" spans="1:3" x14ac:dyDescent="0.3">
      <c r="A1503" s="1">
        <v>43506</v>
      </c>
      <c r="B1503" t="s">
        <v>22</v>
      </c>
      <c r="C1503" t="s">
        <v>21</v>
      </c>
    </row>
    <row r="1504" spans="1:3" x14ac:dyDescent="0.3">
      <c r="A1504" s="1">
        <v>43507</v>
      </c>
      <c r="B1504" t="s">
        <v>22</v>
      </c>
      <c r="C1504" t="s">
        <v>21</v>
      </c>
    </row>
    <row r="1505" spans="1:3" x14ac:dyDescent="0.3">
      <c r="A1505" s="1">
        <v>43508</v>
      </c>
      <c r="B1505" t="s">
        <v>22</v>
      </c>
      <c r="C1505" t="s">
        <v>21</v>
      </c>
    </row>
    <row r="1506" spans="1:3" x14ac:dyDescent="0.3">
      <c r="A1506" s="1">
        <v>43509</v>
      </c>
      <c r="B1506" t="s">
        <v>22</v>
      </c>
      <c r="C1506" t="s">
        <v>21</v>
      </c>
    </row>
    <row r="1507" spans="1:3" x14ac:dyDescent="0.3">
      <c r="A1507" s="1">
        <v>43510</v>
      </c>
      <c r="B1507" t="s">
        <v>22</v>
      </c>
      <c r="C1507" t="s">
        <v>21</v>
      </c>
    </row>
    <row r="1508" spans="1:3" x14ac:dyDescent="0.3">
      <c r="A1508" s="1">
        <v>43511</v>
      </c>
      <c r="B1508" t="s">
        <v>22</v>
      </c>
      <c r="C1508" t="s">
        <v>21</v>
      </c>
    </row>
    <row r="1509" spans="1:3" x14ac:dyDescent="0.3">
      <c r="A1509" s="1">
        <v>43512</v>
      </c>
      <c r="B1509" t="s">
        <v>22</v>
      </c>
      <c r="C1509" t="s">
        <v>21</v>
      </c>
    </row>
    <row r="1510" spans="1:3" x14ac:dyDescent="0.3">
      <c r="A1510" s="1">
        <v>43513</v>
      </c>
      <c r="B1510" t="s">
        <v>22</v>
      </c>
      <c r="C1510" t="s">
        <v>21</v>
      </c>
    </row>
    <row r="1511" spans="1:3" x14ac:dyDescent="0.3">
      <c r="A1511" s="1">
        <v>43514</v>
      </c>
      <c r="B1511" t="s">
        <v>22</v>
      </c>
      <c r="C1511" t="s">
        <v>21</v>
      </c>
    </row>
    <row r="1512" spans="1:3" x14ac:dyDescent="0.3">
      <c r="A1512" s="1">
        <v>43515</v>
      </c>
      <c r="B1512" t="s">
        <v>22</v>
      </c>
      <c r="C1512" t="s">
        <v>21</v>
      </c>
    </row>
    <row r="1513" spans="1:3" x14ac:dyDescent="0.3">
      <c r="A1513" s="1">
        <v>43516</v>
      </c>
      <c r="B1513" t="s">
        <v>22</v>
      </c>
      <c r="C1513" t="s">
        <v>21</v>
      </c>
    </row>
    <row r="1514" spans="1:3" x14ac:dyDescent="0.3">
      <c r="A1514" s="1">
        <v>43517</v>
      </c>
      <c r="B1514" t="s">
        <v>22</v>
      </c>
      <c r="C1514" t="s">
        <v>21</v>
      </c>
    </row>
    <row r="1515" spans="1:3" x14ac:dyDescent="0.3">
      <c r="A1515" s="1">
        <v>43518</v>
      </c>
      <c r="B1515" t="s">
        <v>22</v>
      </c>
      <c r="C1515" t="s">
        <v>21</v>
      </c>
    </row>
    <row r="1516" spans="1:3" x14ac:dyDescent="0.3">
      <c r="A1516" s="1">
        <v>43519</v>
      </c>
      <c r="B1516" t="s">
        <v>22</v>
      </c>
      <c r="C1516" t="s">
        <v>21</v>
      </c>
    </row>
    <row r="1517" spans="1:3" x14ac:dyDescent="0.3">
      <c r="A1517" s="1">
        <v>43520</v>
      </c>
      <c r="B1517" t="s">
        <v>22</v>
      </c>
      <c r="C1517" t="s">
        <v>21</v>
      </c>
    </row>
    <row r="1518" spans="1:3" x14ac:dyDescent="0.3">
      <c r="A1518" s="1">
        <v>43521</v>
      </c>
      <c r="B1518" t="s">
        <v>22</v>
      </c>
      <c r="C1518" t="s">
        <v>21</v>
      </c>
    </row>
    <row r="1519" spans="1:3" x14ac:dyDescent="0.3">
      <c r="A1519" s="1">
        <v>43522</v>
      </c>
      <c r="B1519" t="s">
        <v>22</v>
      </c>
      <c r="C1519" t="s">
        <v>21</v>
      </c>
    </row>
    <row r="1520" spans="1:3" x14ac:dyDescent="0.3">
      <c r="A1520" s="1">
        <v>43523</v>
      </c>
      <c r="B1520" t="s">
        <v>22</v>
      </c>
      <c r="C1520" t="s">
        <v>21</v>
      </c>
    </row>
    <row r="1521" spans="1:3" x14ac:dyDescent="0.3">
      <c r="A1521" s="1">
        <v>43524</v>
      </c>
      <c r="B1521" t="s">
        <v>22</v>
      </c>
      <c r="C1521" t="s">
        <v>21</v>
      </c>
    </row>
    <row r="1522" spans="1:3" x14ac:dyDescent="0.3">
      <c r="A1522" s="1">
        <v>43525</v>
      </c>
      <c r="B1522" t="s">
        <v>22</v>
      </c>
      <c r="C1522" t="s">
        <v>21</v>
      </c>
    </row>
    <row r="1523" spans="1:3" x14ac:dyDescent="0.3">
      <c r="A1523" s="1">
        <v>43526</v>
      </c>
      <c r="B1523" t="s">
        <v>22</v>
      </c>
      <c r="C1523" t="s">
        <v>21</v>
      </c>
    </row>
    <row r="1524" spans="1:3" x14ac:dyDescent="0.3">
      <c r="A1524" s="1">
        <v>43527</v>
      </c>
      <c r="B1524" t="s">
        <v>22</v>
      </c>
      <c r="C1524" t="s">
        <v>21</v>
      </c>
    </row>
    <row r="1525" spans="1:3" x14ac:dyDescent="0.3">
      <c r="A1525" s="1">
        <v>43528</v>
      </c>
      <c r="B1525" t="s">
        <v>22</v>
      </c>
      <c r="C1525" t="s">
        <v>21</v>
      </c>
    </row>
    <row r="1526" spans="1:3" x14ac:dyDescent="0.3">
      <c r="A1526" s="1">
        <v>43529</v>
      </c>
      <c r="B1526" t="s">
        <v>22</v>
      </c>
      <c r="C1526" t="s">
        <v>21</v>
      </c>
    </row>
    <row r="1527" spans="1:3" x14ac:dyDescent="0.3">
      <c r="A1527" s="1">
        <v>43530</v>
      </c>
      <c r="B1527" t="s">
        <v>22</v>
      </c>
      <c r="C1527" t="s">
        <v>21</v>
      </c>
    </row>
    <row r="1528" spans="1:3" x14ac:dyDescent="0.3">
      <c r="A1528" s="1">
        <v>43531</v>
      </c>
      <c r="B1528" t="s">
        <v>22</v>
      </c>
      <c r="C1528" t="s">
        <v>21</v>
      </c>
    </row>
    <row r="1529" spans="1:3" x14ac:dyDescent="0.3">
      <c r="A1529" s="1">
        <v>43532</v>
      </c>
      <c r="B1529" t="s">
        <v>22</v>
      </c>
      <c r="C1529" t="s">
        <v>21</v>
      </c>
    </row>
    <row r="1530" spans="1:3" x14ac:dyDescent="0.3">
      <c r="A1530" s="1">
        <v>43533</v>
      </c>
      <c r="B1530" t="s">
        <v>22</v>
      </c>
      <c r="C1530" t="s">
        <v>21</v>
      </c>
    </row>
    <row r="1531" spans="1:3" x14ac:dyDescent="0.3">
      <c r="A1531" s="1">
        <v>43534</v>
      </c>
      <c r="B1531" t="s">
        <v>22</v>
      </c>
      <c r="C1531" t="s">
        <v>21</v>
      </c>
    </row>
    <row r="1532" spans="1:3" x14ac:dyDescent="0.3">
      <c r="A1532" s="1">
        <v>43535</v>
      </c>
      <c r="B1532" t="s">
        <v>22</v>
      </c>
      <c r="C1532" t="s">
        <v>22</v>
      </c>
    </row>
    <row r="1533" spans="1:3" x14ac:dyDescent="0.3">
      <c r="A1533" s="1">
        <v>43536</v>
      </c>
      <c r="B1533" t="s">
        <v>22</v>
      </c>
      <c r="C1533" t="s">
        <v>21</v>
      </c>
    </row>
    <row r="1534" spans="1:3" x14ac:dyDescent="0.3">
      <c r="A1534" s="1">
        <v>43537</v>
      </c>
      <c r="B1534" t="s">
        <v>22</v>
      </c>
      <c r="C1534" t="s">
        <v>21</v>
      </c>
    </row>
    <row r="1535" spans="1:3" x14ac:dyDescent="0.3">
      <c r="A1535" s="1">
        <v>43538</v>
      </c>
      <c r="B1535" t="s">
        <v>22</v>
      </c>
      <c r="C1535" t="s">
        <v>21</v>
      </c>
    </row>
    <row r="1536" spans="1:3" x14ac:dyDescent="0.3">
      <c r="A1536" s="1">
        <v>43539</v>
      </c>
      <c r="B1536" t="s">
        <v>22</v>
      </c>
      <c r="C1536" t="s">
        <v>21</v>
      </c>
    </row>
    <row r="1537" spans="1:3" x14ac:dyDescent="0.3">
      <c r="A1537" s="1">
        <v>43540</v>
      </c>
      <c r="B1537" t="s">
        <v>22</v>
      </c>
      <c r="C1537" t="s">
        <v>21</v>
      </c>
    </row>
    <row r="1538" spans="1:3" x14ac:dyDescent="0.3">
      <c r="A1538" s="1">
        <v>43541</v>
      </c>
      <c r="B1538" t="s">
        <v>22</v>
      </c>
      <c r="C1538" t="s">
        <v>21</v>
      </c>
    </row>
    <row r="1539" spans="1:3" x14ac:dyDescent="0.3">
      <c r="A1539" s="1">
        <v>43542</v>
      </c>
      <c r="B1539" t="s">
        <v>22</v>
      </c>
      <c r="C1539" t="s">
        <v>21</v>
      </c>
    </row>
    <row r="1540" spans="1:3" x14ac:dyDescent="0.3">
      <c r="A1540" s="1">
        <v>43543</v>
      </c>
      <c r="B1540" t="s">
        <v>22</v>
      </c>
      <c r="C1540" t="s">
        <v>21</v>
      </c>
    </row>
    <row r="1541" spans="1:3" x14ac:dyDescent="0.3">
      <c r="A1541" s="1">
        <v>43544</v>
      </c>
      <c r="B1541" t="s">
        <v>22</v>
      </c>
      <c r="C1541" t="s">
        <v>21</v>
      </c>
    </row>
    <row r="1542" spans="1:3" x14ac:dyDescent="0.3">
      <c r="A1542" s="1">
        <v>43545</v>
      </c>
      <c r="B1542" t="s">
        <v>22</v>
      </c>
      <c r="C1542" t="s">
        <v>21</v>
      </c>
    </row>
    <row r="1543" spans="1:3" x14ac:dyDescent="0.3">
      <c r="A1543" s="1">
        <v>43546</v>
      </c>
      <c r="B1543" t="s">
        <v>22</v>
      </c>
      <c r="C1543" t="s">
        <v>21</v>
      </c>
    </row>
    <row r="1544" spans="1:3" x14ac:dyDescent="0.3">
      <c r="A1544" s="1">
        <v>43547</v>
      </c>
      <c r="B1544" t="s">
        <v>22</v>
      </c>
      <c r="C1544" t="s">
        <v>21</v>
      </c>
    </row>
    <row r="1545" spans="1:3" x14ac:dyDescent="0.3">
      <c r="A1545" s="1">
        <v>43548</v>
      </c>
      <c r="B1545" t="s">
        <v>22</v>
      </c>
      <c r="C1545" t="s">
        <v>21</v>
      </c>
    </row>
    <row r="1546" spans="1:3" x14ac:dyDescent="0.3">
      <c r="A1546" s="1">
        <v>43549</v>
      </c>
      <c r="B1546" t="s">
        <v>22</v>
      </c>
      <c r="C1546" t="s">
        <v>21</v>
      </c>
    </row>
    <row r="1547" spans="1:3" x14ac:dyDescent="0.3">
      <c r="A1547" s="1">
        <v>43550</v>
      </c>
      <c r="B1547" t="s">
        <v>22</v>
      </c>
      <c r="C1547" t="s">
        <v>21</v>
      </c>
    </row>
    <row r="1548" spans="1:3" x14ac:dyDescent="0.3">
      <c r="A1548" s="1">
        <v>43551</v>
      </c>
      <c r="B1548" t="s">
        <v>22</v>
      </c>
      <c r="C1548" t="s">
        <v>21</v>
      </c>
    </row>
    <row r="1549" spans="1:3" x14ac:dyDescent="0.3">
      <c r="A1549" s="1">
        <v>43552</v>
      </c>
      <c r="B1549" t="s">
        <v>22</v>
      </c>
      <c r="C1549" t="s">
        <v>21</v>
      </c>
    </row>
    <row r="1550" spans="1:3" x14ac:dyDescent="0.3">
      <c r="A1550" s="1">
        <v>43553</v>
      </c>
      <c r="B1550" t="s">
        <v>22</v>
      </c>
      <c r="C1550" t="s">
        <v>21</v>
      </c>
    </row>
    <row r="1551" spans="1:3" x14ac:dyDescent="0.3">
      <c r="A1551" s="1">
        <v>43554</v>
      </c>
      <c r="B1551" t="s">
        <v>22</v>
      </c>
      <c r="C1551" t="s">
        <v>21</v>
      </c>
    </row>
    <row r="1552" spans="1:3" x14ac:dyDescent="0.3">
      <c r="A1552" s="1">
        <v>43555</v>
      </c>
      <c r="B1552" t="s">
        <v>22</v>
      </c>
      <c r="C1552" t="s">
        <v>21</v>
      </c>
    </row>
    <row r="1553" spans="1:3" x14ac:dyDescent="0.3">
      <c r="A1553" s="1">
        <v>43556</v>
      </c>
      <c r="B1553" t="s">
        <v>22</v>
      </c>
      <c r="C1553" t="s">
        <v>21</v>
      </c>
    </row>
    <row r="1554" spans="1:3" x14ac:dyDescent="0.3">
      <c r="A1554" s="1">
        <v>43557</v>
      </c>
      <c r="B1554" t="s">
        <v>22</v>
      </c>
      <c r="C1554" t="s">
        <v>21</v>
      </c>
    </row>
    <row r="1555" spans="1:3" x14ac:dyDescent="0.3">
      <c r="A1555" s="1">
        <v>43558</v>
      </c>
      <c r="B1555" t="s">
        <v>22</v>
      </c>
      <c r="C1555" t="s">
        <v>21</v>
      </c>
    </row>
    <row r="1556" spans="1:3" x14ac:dyDescent="0.3">
      <c r="A1556" s="1">
        <v>43559</v>
      </c>
      <c r="B1556" t="s">
        <v>22</v>
      </c>
      <c r="C1556" t="s">
        <v>21</v>
      </c>
    </row>
    <row r="1557" spans="1:3" x14ac:dyDescent="0.3">
      <c r="A1557" s="1">
        <v>43560</v>
      </c>
      <c r="B1557" t="s">
        <v>21</v>
      </c>
      <c r="C1557" t="s">
        <v>21</v>
      </c>
    </row>
    <row r="1558" spans="1:3" x14ac:dyDescent="0.3">
      <c r="A1558" s="1">
        <v>43561</v>
      </c>
      <c r="B1558" t="s">
        <v>21</v>
      </c>
      <c r="C1558" t="s">
        <v>21</v>
      </c>
    </row>
    <row r="1559" spans="1:3" x14ac:dyDescent="0.3">
      <c r="A1559" s="1">
        <v>43562</v>
      </c>
      <c r="B1559" t="s">
        <v>21</v>
      </c>
      <c r="C1559" t="s">
        <v>21</v>
      </c>
    </row>
    <row r="1560" spans="1:3" x14ac:dyDescent="0.3">
      <c r="A1560" s="1">
        <v>43563</v>
      </c>
      <c r="B1560" t="s">
        <v>21</v>
      </c>
      <c r="C1560" t="s">
        <v>21</v>
      </c>
    </row>
    <row r="1561" spans="1:3" x14ac:dyDescent="0.3">
      <c r="A1561" s="1">
        <v>43564</v>
      </c>
      <c r="B1561" t="s">
        <v>21</v>
      </c>
      <c r="C1561" t="s">
        <v>21</v>
      </c>
    </row>
    <row r="1562" spans="1:3" x14ac:dyDescent="0.3">
      <c r="A1562" s="1">
        <v>43565</v>
      </c>
      <c r="B1562" t="s">
        <v>21</v>
      </c>
      <c r="C1562" t="s">
        <v>21</v>
      </c>
    </row>
    <row r="1563" spans="1:3" x14ac:dyDescent="0.3">
      <c r="A1563" s="1">
        <v>43566</v>
      </c>
      <c r="B1563" t="s">
        <v>21</v>
      </c>
      <c r="C1563" t="s">
        <v>21</v>
      </c>
    </row>
    <row r="1564" spans="1:3" x14ac:dyDescent="0.3">
      <c r="A1564" s="1">
        <v>43567</v>
      </c>
      <c r="B1564" t="s">
        <v>21</v>
      </c>
      <c r="C1564" t="s">
        <v>21</v>
      </c>
    </row>
    <row r="1565" spans="1:3" x14ac:dyDescent="0.3">
      <c r="A1565" s="1">
        <v>43568</v>
      </c>
      <c r="B1565" t="s">
        <v>21</v>
      </c>
      <c r="C1565" t="s">
        <v>21</v>
      </c>
    </row>
    <row r="1566" spans="1:3" x14ac:dyDescent="0.3">
      <c r="A1566" s="1">
        <v>43569</v>
      </c>
      <c r="B1566" t="s">
        <v>21</v>
      </c>
      <c r="C1566" t="s">
        <v>21</v>
      </c>
    </row>
    <row r="1567" spans="1:3" x14ac:dyDescent="0.3">
      <c r="A1567" s="1">
        <v>43570</v>
      </c>
      <c r="B1567" t="s">
        <v>21</v>
      </c>
      <c r="C1567" t="s">
        <v>21</v>
      </c>
    </row>
    <row r="1568" spans="1:3" x14ac:dyDescent="0.3">
      <c r="A1568" s="1">
        <v>43571</v>
      </c>
      <c r="B1568" t="s">
        <v>21</v>
      </c>
      <c r="C1568" t="s">
        <v>21</v>
      </c>
    </row>
    <row r="1569" spans="1:3" x14ac:dyDescent="0.3">
      <c r="A1569" s="1">
        <v>43572</v>
      </c>
      <c r="B1569" t="s">
        <v>21</v>
      </c>
      <c r="C1569" t="s">
        <v>21</v>
      </c>
    </row>
    <row r="1570" spans="1:3" x14ac:dyDescent="0.3">
      <c r="A1570" s="1">
        <v>43573</v>
      </c>
      <c r="B1570" t="s">
        <v>21</v>
      </c>
      <c r="C1570" t="s">
        <v>21</v>
      </c>
    </row>
    <row r="1571" spans="1:3" x14ac:dyDescent="0.3">
      <c r="A1571" s="1">
        <v>43574</v>
      </c>
      <c r="B1571" t="s">
        <v>21</v>
      </c>
      <c r="C1571" t="s">
        <v>22</v>
      </c>
    </row>
    <row r="1572" spans="1:3" x14ac:dyDescent="0.3">
      <c r="A1572" s="1">
        <v>43575</v>
      </c>
      <c r="B1572" t="s">
        <v>21</v>
      </c>
      <c r="C1572" t="s">
        <v>22</v>
      </c>
    </row>
    <row r="1573" spans="1:3" x14ac:dyDescent="0.3">
      <c r="A1573" s="1">
        <v>43576</v>
      </c>
      <c r="B1573" t="s">
        <v>21</v>
      </c>
      <c r="C1573" t="s">
        <v>22</v>
      </c>
    </row>
    <row r="1574" spans="1:3" x14ac:dyDescent="0.3">
      <c r="A1574" s="1">
        <v>43577</v>
      </c>
      <c r="B1574" t="s">
        <v>21</v>
      </c>
      <c r="C1574" t="s">
        <v>22</v>
      </c>
    </row>
    <row r="1575" spans="1:3" x14ac:dyDescent="0.3">
      <c r="A1575" s="1">
        <v>43578</v>
      </c>
      <c r="B1575" t="s">
        <v>21</v>
      </c>
      <c r="C1575" t="s">
        <v>21</v>
      </c>
    </row>
    <row r="1576" spans="1:3" x14ac:dyDescent="0.3">
      <c r="A1576" s="1">
        <v>43579</v>
      </c>
      <c r="B1576" t="s">
        <v>22</v>
      </c>
      <c r="C1576" t="s">
        <v>21</v>
      </c>
    </row>
    <row r="1577" spans="1:3" x14ac:dyDescent="0.3">
      <c r="A1577" s="1">
        <v>43580</v>
      </c>
      <c r="B1577" t="s">
        <v>22</v>
      </c>
      <c r="C1577" t="s">
        <v>22</v>
      </c>
    </row>
    <row r="1578" spans="1:3" x14ac:dyDescent="0.3">
      <c r="A1578" s="1">
        <v>43581</v>
      </c>
      <c r="B1578" t="s">
        <v>22</v>
      </c>
      <c r="C1578" t="s">
        <v>21</v>
      </c>
    </row>
    <row r="1579" spans="1:3" x14ac:dyDescent="0.3">
      <c r="A1579" s="1">
        <v>43582</v>
      </c>
      <c r="B1579" t="s">
        <v>22</v>
      </c>
      <c r="C1579" t="s">
        <v>21</v>
      </c>
    </row>
    <row r="1580" spans="1:3" x14ac:dyDescent="0.3">
      <c r="A1580" s="1">
        <v>43583</v>
      </c>
      <c r="B1580" t="s">
        <v>22</v>
      </c>
      <c r="C1580" t="s">
        <v>21</v>
      </c>
    </row>
    <row r="1581" spans="1:3" x14ac:dyDescent="0.3">
      <c r="A1581" s="1">
        <v>43584</v>
      </c>
      <c r="B1581" t="s">
        <v>22</v>
      </c>
      <c r="C1581" t="s">
        <v>21</v>
      </c>
    </row>
    <row r="1582" spans="1:3" x14ac:dyDescent="0.3">
      <c r="A1582" s="1">
        <v>43585</v>
      </c>
      <c r="B1582" t="s">
        <v>22</v>
      </c>
      <c r="C1582" t="s">
        <v>21</v>
      </c>
    </row>
    <row r="1583" spans="1:3" x14ac:dyDescent="0.3">
      <c r="A1583" s="1">
        <v>43586</v>
      </c>
      <c r="B1583" t="s">
        <v>22</v>
      </c>
      <c r="C1583" t="s">
        <v>21</v>
      </c>
    </row>
    <row r="1584" spans="1:3" x14ac:dyDescent="0.3">
      <c r="A1584" s="1">
        <v>43587</v>
      </c>
      <c r="B1584" t="s">
        <v>22</v>
      </c>
      <c r="C1584" t="s">
        <v>21</v>
      </c>
    </row>
    <row r="1585" spans="1:3" x14ac:dyDescent="0.3">
      <c r="A1585" s="1">
        <v>43588</v>
      </c>
      <c r="B1585" t="s">
        <v>22</v>
      </c>
      <c r="C1585" t="s">
        <v>21</v>
      </c>
    </row>
    <row r="1586" spans="1:3" x14ac:dyDescent="0.3">
      <c r="A1586" s="1">
        <v>43589</v>
      </c>
      <c r="B1586" t="s">
        <v>22</v>
      </c>
      <c r="C1586" t="s">
        <v>21</v>
      </c>
    </row>
    <row r="1587" spans="1:3" x14ac:dyDescent="0.3">
      <c r="A1587" s="1">
        <v>43590</v>
      </c>
      <c r="B1587" t="s">
        <v>22</v>
      </c>
      <c r="C1587" t="s">
        <v>21</v>
      </c>
    </row>
    <row r="1588" spans="1:3" x14ac:dyDescent="0.3">
      <c r="A1588" s="1">
        <v>43591</v>
      </c>
      <c r="B1588" t="s">
        <v>22</v>
      </c>
      <c r="C1588" t="s">
        <v>21</v>
      </c>
    </row>
    <row r="1589" spans="1:3" x14ac:dyDescent="0.3">
      <c r="A1589" s="1">
        <v>43592</v>
      </c>
      <c r="B1589" t="s">
        <v>22</v>
      </c>
      <c r="C1589" t="s">
        <v>21</v>
      </c>
    </row>
    <row r="1590" spans="1:3" x14ac:dyDescent="0.3">
      <c r="A1590" s="1">
        <v>43593</v>
      </c>
      <c r="B1590" t="s">
        <v>22</v>
      </c>
      <c r="C1590" t="s">
        <v>21</v>
      </c>
    </row>
    <row r="1591" spans="1:3" x14ac:dyDescent="0.3">
      <c r="A1591" s="1">
        <v>43594</v>
      </c>
      <c r="B1591" t="s">
        <v>22</v>
      </c>
      <c r="C1591" t="s">
        <v>21</v>
      </c>
    </row>
    <row r="1592" spans="1:3" x14ac:dyDescent="0.3">
      <c r="A1592" s="1">
        <v>43595</v>
      </c>
      <c r="B1592" t="s">
        <v>22</v>
      </c>
      <c r="C1592" t="s">
        <v>21</v>
      </c>
    </row>
    <row r="1593" spans="1:3" x14ac:dyDescent="0.3">
      <c r="A1593" s="1">
        <v>43596</v>
      </c>
      <c r="B1593" t="s">
        <v>22</v>
      </c>
      <c r="C1593" t="s">
        <v>21</v>
      </c>
    </row>
    <row r="1594" spans="1:3" x14ac:dyDescent="0.3">
      <c r="A1594" s="1">
        <v>43597</v>
      </c>
      <c r="B1594" t="s">
        <v>22</v>
      </c>
      <c r="C1594" t="s">
        <v>21</v>
      </c>
    </row>
    <row r="1595" spans="1:3" x14ac:dyDescent="0.3">
      <c r="A1595" s="1">
        <v>43598</v>
      </c>
      <c r="B1595" t="s">
        <v>22</v>
      </c>
      <c r="C1595" t="s">
        <v>21</v>
      </c>
    </row>
    <row r="1596" spans="1:3" x14ac:dyDescent="0.3">
      <c r="A1596" s="1">
        <v>43599</v>
      </c>
      <c r="B1596" t="s">
        <v>22</v>
      </c>
      <c r="C1596" t="s">
        <v>21</v>
      </c>
    </row>
    <row r="1597" spans="1:3" x14ac:dyDescent="0.3">
      <c r="A1597" s="1">
        <v>43600</v>
      </c>
      <c r="B1597" t="s">
        <v>22</v>
      </c>
      <c r="C1597" t="s">
        <v>21</v>
      </c>
    </row>
    <row r="1598" spans="1:3" x14ac:dyDescent="0.3">
      <c r="A1598" s="1">
        <v>43601</v>
      </c>
      <c r="B1598" t="s">
        <v>22</v>
      </c>
      <c r="C1598" t="s">
        <v>21</v>
      </c>
    </row>
    <row r="1599" spans="1:3" x14ac:dyDescent="0.3">
      <c r="A1599" s="1">
        <v>43602</v>
      </c>
      <c r="B1599" t="s">
        <v>22</v>
      </c>
      <c r="C1599" t="s">
        <v>21</v>
      </c>
    </row>
    <row r="1600" spans="1:3" x14ac:dyDescent="0.3">
      <c r="A1600" s="1">
        <v>43603</v>
      </c>
      <c r="B1600" t="s">
        <v>22</v>
      </c>
      <c r="C1600" t="s">
        <v>21</v>
      </c>
    </row>
    <row r="1601" spans="1:3" x14ac:dyDescent="0.3">
      <c r="A1601" s="1">
        <v>43604</v>
      </c>
      <c r="B1601" t="s">
        <v>22</v>
      </c>
      <c r="C1601" t="s">
        <v>21</v>
      </c>
    </row>
    <row r="1602" spans="1:3" x14ac:dyDescent="0.3">
      <c r="A1602" s="1">
        <v>43605</v>
      </c>
      <c r="B1602" t="s">
        <v>22</v>
      </c>
      <c r="C1602" t="s">
        <v>21</v>
      </c>
    </row>
    <row r="1603" spans="1:3" x14ac:dyDescent="0.3">
      <c r="A1603" s="1">
        <v>43606</v>
      </c>
      <c r="B1603" t="s">
        <v>22</v>
      </c>
      <c r="C1603" t="s">
        <v>21</v>
      </c>
    </row>
    <row r="1604" spans="1:3" x14ac:dyDescent="0.3">
      <c r="A1604" s="1">
        <v>43607</v>
      </c>
      <c r="B1604" t="s">
        <v>22</v>
      </c>
      <c r="C1604" t="s">
        <v>21</v>
      </c>
    </row>
    <row r="1605" spans="1:3" x14ac:dyDescent="0.3">
      <c r="A1605" s="1">
        <v>43608</v>
      </c>
      <c r="B1605" t="s">
        <v>22</v>
      </c>
      <c r="C1605" t="s">
        <v>21</v>
      </c>
    </row>
    <row r="1606" spans="1:3" x14ac:dyDescent="0.3">
      <c r="A1606" s="1">
        <v>43609</v>
      </c>
      <c r="B1606" t="s">
        <v>22</v>
      </c>
      <c r="C1606" t="s">
        <v>21</v>
      </c>
    </row>
    <row r="1607" spans="1:3" x14ac:dyDescent="0.3">
      <c r="A1607" s="1">
        <v>43610</v>
      </c>
      <c r="B1607" t="s">
        <v>22</v>
      </c>
      <c r="C1607" t="s">
        <v>21</v>
      </c>
    </row>
    <row r="1608" spans="1:3" x14ac:dyDescent="0.3">
      <c r="A1608" s="1">
        <v>43611</v>
      </c>
      <c r="B1608" t="s">
        <v>22</v>
      </c>
      <c r="C1608" t="s">
        <v>21</v>
      </c>
    </row>
    <row r="1609" spans="1:3" x14ac:dyDescent="0.3">
      <c r="A1609" s="1">
        <v>43612</v>
      </c>
      <c r="B1609" t="s">
        <v>22</v>
      </c>
      <c r="C1609" t="s">
        <v>21</v>
      </c>
    </row>
    <row r="1610" spans="1:3" x14ac:dyDescent="0.3">
      <c r="A1610" s="1">
        <v>43613</v>
      </c>
      <c r="B1610" t="s">
        <v>22</v>
      </c>
      <c r="C1610" t="s">
        <v>21</v>
      </c>
    </row>
    <row r="1611" spans="1:3" x14ac:dyDescent="0.3">
      <c r="A1611" s="1">
        <v>43614</v>
      </c>
      <c r="B1611" t="s">
        <v>22</v>
      </c>
      <c r="C1611" t="s">
        <v>21</v>
      </c>
    </row>
    <row r="1612" spans="1:3" x14ac:dyDescent="0.3">
      <c r="A1612" s="1">
        <v>43615</v>
      </c>
      <c r="B1612" t="s">
        <v>22</v>
      </c>
      <c r="C1612" t="s">
        <v>21</v>
      </c>
    </row>
    <row r="1613" spans="1:3" x14ac:dyDescent="0.3">
      <c r="A1613" s="1">
        <v>43616</v>
      </c>
      <c r="B1613" t="s">
        <v>22</v>
      </c>
      <c r="C1613" t="s">
        <v>21</v>
      </c>
    </row>
    <row r="1614" spans="1:3" x14ac:dyDescent="0.3">
      <c r="A1614" s="1">
        <v>43617</v>
      </c>
      <c r="B1614" t="s">
        <v>22</v>
      </c>
      <c r="C1614" t="s">
        <v>21</v>
      </c>
    </row>
    <row r="1615" spans="1:3" x14ac:dyDescent="0.3">
      <c r="A1615" s="1">
        <v>43618</v>
      </c>
      <c r="B1615" t="s">
        <v>22</v>
      </c>
      <c r="C1615" t="s">
        <v>21</v>
      </c>
    </row>
    <row r="1616" spans="1:3" x14ac:dyDescent="0.3">
      <c r="A1616" s="1">
        <v>43619</v>
      </c>
      <c r="B1616" t="s">
        <v>22</v>
      </c>
      <c r="C1616" t="s">
        <v>21</v>
      </c>
    </row>
    <row r="1617" spans="1:3" x14ac:dyDescent="0.3">
      <c r="A1617" s="1">
        <v>43620</v>
      </c>
      <c r="B1617" t="s">
        <v>22</v>
      </c>
      <c r="C1617" t="s">
        <v>21</v>
      </c>
    </row>
    <row r="1618" spans="1:3" x14ac:dyDescent="0.3">
      <c r="A1618" s="1">
        <v>43621</v>
      </c>
      <c r="B1618" t="s">
        <v>22</v>
      </c>
      <c r="C1618" t="s">
        <v>21</v>
      </c>
    </row>
    <row r="1619" spans="1:3" x14ac:dyDescent="0.3">
      <c r="A1619" s="1">
        <v>43622</v>
      </c>
      <c r="B1619" t="s">
        <v>22</v>
      </c>
      <c r="C1619" t="s">
        <v>21</v>
      </c>
    </row>
    <row r="1620" spans="1:3" x14ac:dyDescent="0.3">
      <c r="A1620" s="1">
        <v>43623</v>
      </c>
      <c r="B1620" t="s">
        <v>22</v>
      </c>
      <c r="C1620" t="s">
        <v>21</v>
      </c>
    </row>
    <row r="1621" spans="1:3" x14ac:dyDescent="0.3">
      <c r="A1621" s="1">
        <v>43624</v>
      </c>
      <c r="B1621" t="s">
        <v>22</v>
      </c>
      <c r="C1621" t="s">
        <v>21</v>
      </c>
    </row>
    <row r="1622" spans="1:3" x14ac:dyDescent="0.3">
      <c r="A1622" s="1">
        <v>43625</v>
      </c>
      <c r="B1622" t="s">
        <v>22</v>
      </c>
      <c r="C1622" t="s">
        <v>21</v>
      </c>
    </row>
    <row r="1623" spans="1:3" x14ac:dyDescent="0.3">
      <c r="A1623" s="1">
        <v>43626</v>
      </c>
      <c r="B1623" t="s">
        <v>22</v>
      </c>
      <c r="C1623" t="s">
        <v>22</v>
      </c>
    </row>
    <row r="1624" spans="1:3" x14ac:dyDescent="0.3">
      <c r="A1624" s="1">
        <v>43627</v>
      </c>
      <c r="B1624" t="s">
        <v>22</v>
      </c>
      <c r="C1624" t="s">
        <v>21</v>
      </c>
    </row>
    <row r="1625" spans="1:3" x14ac:dyDescent="0.3">
      <c r="A1625" s="1">
        <v>43628</v>
      </c>
      <c r="B1625" t="s">
        <v>22</v>
      </c>
      <c r="C1625" t="s">
        <v>21</v>
      </c>
    </row>
    <row r="1626" spans="1:3" x14ac:dyDescent="0.3">
      <c r="A1626" s="1">
        <v>43629</v>
      </c>
      <c r="B1626" t="s">
        <v>22</v>
      </c>
      <c r="C1626" t="s">
        <v>21</v>
      </c>
    </row>
    <row r="1627" spans="1:3" x14ac:dyDescent="0.3">
      <c r="A1627" s="1">
        <v>43630</v>
      </c>
      <c r="B1627" t="s">
        <v>22</v>
      </c>
      <c r="C1627" t="s">
        <v>21</v>
      </c>
    </row>
    <row r="1628" spans="1:3" x14ac:dyDescent="0.3">
      <c r="A1628" s="1">
        <v>43631</v>
      </c>
      <c r="B1628" t="s">
        <v>22</v>
      </c>
      <c r="C1628" t="s">
        <v>21</v>
      </c>
    </row>
    <row r="1629" spans="1:3" x14ac:dyDescent="0.3">
      <c r="A1629" s="1">
        <v>43632</v>
      </c>
      <c r="B1629" t="s">
        <v>22</v>
      </c>
      <c r="C1629" t="s">
        <v>21</v>
      </c>
    </row>
    <row r="1630" spans="1:3" x14ac:dyDescent="0.3">
      <c r="A1630" s="1">
        <v>43633</v>
      </c>
      <c r="B1630" t="s">
        <v>22</v>
      </c>
      <c r="C1630" t="s">
        <v>21</v>
      </c>
    </row>
    <row r="1631" spans="1:3" x14ac:dyDescent="0.3">
      <c r="A1631" s="1">
        <v>43634</v>
      </c>
      <c r="B1631" t="s">
        <v>22</v>
      </c>
      <c r="C1631" t="s">
        <v>21</v>
      </c>
    </row>
    <row r="1632" spans="1:3" x14ac:dyDescent="0.3">
      <c r="A1632" s="1">
        <v>43635</v>
      </c>
      <c r="B1632" t="s">
        <v>22</v>
      </c>
      <c r="C1632" t="s">
        <v>21</v>
      </c>
    </row>
    <row r="1633" spans="1:3" x14ac:dyDescent="0.3">
      <c r="A1633" s="1">
        <v>43636</v>
      </c>
      <c r="B1633" t="s">
        <v>22</v>
      </c>
      <c r="C1633" t="s">
        <v>21</v>
      </c>
    </row>
    <row r="1634" spans="1:3" x14ac:dyDescent="0.3">
      <c r="A1634" s="1">
        <v>43637</v>
      </c>
      <c r="B1634" t="s">
        <v>22</v>
      </c>
      <c r="C1634" t="s">
        <v>21</v>
      </c>
    </row>
    <row r="1635" spans="1:3" x14ac:dyDescent="0.3">
      <c r="A1635" s="1">
        <v>43638</v>
      </c>
      <c r="B1635" t="s">
        <v>22</v>
      </c>
      <c r="C1635" t="s">
        <v>21</v>
      </c>
    </row>
    <row r="1636" spans="1:3" x14ac:dyDescent="0.3">
      <c r="A1636" s="1">
        <v>43639</v>
      </c>
      <c r="B1636" t="s">
        <v>22</v>
      </c>
      <c r="C1636" t="s">
        <v>21</v>
      </c>
    </row>
    <row r="1637" spans="1:3" x14ac:dyDescent="0.3">
      <c r="A1637" s="1">
        <v>43640</v>
      </c>
      <c r="B1637" t="s">
        <v>22</v>
      </c>
      <c r="C1637" t="s">
        <v>21</v>
      </c>
    </row>
    <row r="1638" spans="1:3" x14ac:dyDescent="0.3">
      <c r="A1638" s="1">
        <v>43641</v>
      </c>
      <c r="B1638" t="s">
        <v>22</v>
      </c>
      <c r="C1638" t="s">
        <v>21</v>
      </c>
    </row>
    <row r="1639" spans="1:3" x14ac:dyDescent="0.3">
      <c r="A1639" s="1">
        <v>43642</v>
      </c>
      <c r="B1639" t="s">
        <v>22</v>
      </c>
      <c r="C1639" t="s">
        <v>21</v>
      </c>
    </row>
    <row r="1640" spans="1:3" x14ac:dyDescent="0.3">
      <c r="A1640" s="1">
        <v>43643</v>
      </c>
      <c r="B1640" t="s">
        <v>22</v>
      </c>
      <c r="C1640" t="s">
        <v>21</v>
      </c>
    </row>
    <row r="1641" spans="1:3" x14ac:dyDescent="0.3">
      <c r="A1641" s="1">
        <v>43644</v>
      </c>
      <c r="B1641" t="s">
        <v>21</v>
      </c>
      <c r="C1641" t="s">
        <v>21</v>
      </c>
    </row>
    <row r="1642" spans="1:3" x14ac:dyDescent="0.3">
      <c r="A1642" s="1">
        <v>43645</v>
      </c>
      <c r="B1642" t="s">
        <v>21</v>
      </c>
      <c r="C1642" t="s">
        <v>21</v>
      </c>
    </row>
    <row r="1643" spans="1:3" x14ac:dyDescent="0.3">
      <c r="A1643" s="1">
        <v>43646</v>
      </c>
      <c r="B1643" t="s">
        <v>21</v>
      </c>
      <c r="C1643" t="s">
        <v>21</v>
      </c>
    </row>
    <row r="1644" spans="1:3" x14ac:dyDescent="0.3">
      <c r="A1644" s="1">
        <v>43647</v>
      </c>
      <c r="B1644" t="s">
        <v>21</v>
      </c>
      <c r="C1644" t="s">
        <v>21</v>
      </c>
    </row>
    <row r="1645" spans="1:3" x14ac:dyDescent="0.3">
      <c r="A1645" s="1">
        <v>43648</v>
      </c>
      <c r="B1645" t="s">
        <v>21</v>
      </c>
      <c r="C1645" t="s">
        <v>21</v>
      </c>
    </row>
    <row r="1646" spans="1:3" x14ac:dyDescent="0.3">
      <c r="A1646" s="1">
        <v>43649</v>
      </c>
      <c r="B1646" t="s">
        <v>21</v>
      </c>
      <c r="C1646" t="s">
        <v>21</v>
      </c>
    </row>
    <row r="1647" spans="1:3" x14ac:dyDescent="0.3">
      <c r="A1647" s="1">
        <v>43650</v>
      </c>
      <c r="B1647" t="s">
        <v>21</v>
      </c>
      <c r="C1647" t="s">
        <v>21</v>
      </c>
    </row>
    <row r="1648" spans="1:3" x14ac:dyDescent="0.3">
      <c r="A1648" s="1">
        <v>43651</v>
      </c>
      <c r="B1648" t="s">
        <v>21</v>
      </c>
      <c r="C1648" t="s">
        <v>21</v>
      </c>
    </row>
    <row r="1649" spans="1:3" x14ac:dyDescent="0.3">
      <c r="A1649" s="1">
        <v>43652</v>
      </c>
      <c r="B1649" t="s">
        <v>21</v>
      </c>
      <c r="C1649" t="s">
        <v>21</v>
      </c>
    </row>
    <row r="1650" spans="1:3" x14ac:dyDescent="0.3">
      <c r="A1650" s="1">
        <v>43653</v>
      </c>
      <c r="B1650" t="s">
        <v>21</v>
      </c>
      <c r="C1650" t="s">
        <v>21</v>
      </c>
    </row>
    <row r="1651" spans="1:3" x14ac:dyDescent="0.3">
      <c r="A1651" s="1">
        <v>43654</v>
      </c>
      <c r="B1651" t="s">
        <v>21</v>
      </c>
      <c r="C1651" t="s">
        <v>21</v>
      </c>
    </row>
    <row r="1652" spans="1:3" x14ac:dyDescent="0.3">
      <c r="A1652" s="1">
        <v>43655</v>
      </c>
      <c r="B1652" t="s">
        <v>21</v>
      </c>
      <c r="C1652" t="s">
        <v>21</v>
      </c>
    </row>
    <row r="1653" spans="1:3" x14ac:dyDescent="0.3">
      <c r="A1653" s="1">
        <v>43656</v>
      </c>
      <c r="B1653" t="s">
        <v>21</v>
      </c>
      <c r="C1653" t="s">
        <v>21</v>
      </c>
    </row>
    <row r="1654" spans="1:3" x14ac:dyDescent="0.3">
      <c r="A1654" s="1">
        <v>43657</v>
      </c>
      <c r="B1654" t="s">
        <v>21</v>
      </c>
      <c r="C1654" t="s">
        <v>21</v>
      </c>
    </row>
    <row r="1655" spans="1:3" x14ac:dyDescent="0.3">
      <c r="A1655" s="1">
        <v>43658</v>
      </c>
      <c r="B1655" t="s">
        <v>21</v>
      </c>
      <c r="C1655" t="s">
        <v>21</v>
      </c>
    </row>
    <row r="1656" spans="1:3" x14ac:dyDescent="0.3">
      <c r="A1656" s="1">
        <v>43659</v>
      </c>
      <c r="B1656" t="s">
        <v>21</v>
      </c>
      <c r="C1656" t="s">
        <v>21</v>
      </c>
    </row>
    <row r="1657" spans="1:3" x14ac:dyDescent="0.3">
      <c r="A1657" s="1">
        <v>43660</v>
      </c>
      <c r="B1657" t="s">
        <v>21</v>
      </c>
      <c r="C1657" t="s">
        <v>21</v>
      </c>
    </row>
    <row r="1658" spans="1:3" x14ac:dyDescent="0.3">
      <c r="A1658" s="1">
        <v>43661</v>
      </c>
      <c r="B1658" t="s">
        <v>21</v>
      </c>
      <c r="C1658" t="s">
        <v>21</v>
      </c>
    </row>
    <row r="1659" spans="1:3" x14ac:dyDescent="0.3">
      <c r="A1659" s="1">
        <v>43662</v>
      </c>
      <c r="B1659" t="s">
        <v>22</v>
      </c>
      <c r="C1659" t="s">
        <v>21</v>
      </c>
    </row>
    <row r="1660" spans="1:3" x14ac:dyDescent="0.3">
      <c r="A1660" s="1">
        <v>43663</v>
      </c>
      <c r="B1660" t="s">
        <v>22</v>
      </c>
      <c r="C1660" t="s">
        <v>21</v>
      </c>
    </row>
    <row r="1661" spans="1:3" x14ac:dyDescent="0.3">
      <c r="A1661" s="1">
        <v>43664</v>
      </c>
      <c r="B1661" t="s">
        <v>22</v>
      </c>
      <c r="C1661" t="s">
        <v>21</v>
      </c>
    </row>
    <row r="1662" spans="1:3" x14ac:dyDescent="0.3">
      <c r="A1662" s="1">
        <v>43665</v>
      </c>
      <c r="B1662" t="s">
        <v>22</v>
      </c>
      <c r="C1662" t="s">
        <v>21</v>
      </c>
    </row>
    <row r="1663" spans="1:3" x14ac:dyDescent="0.3">
      <c r="A1663" s="1">
        <v>43666</v>
      </c>
      <c r="B1663" t="s">
        <v>22</v>
      </c>
      <c r="C1663" t="s">
        <v>21</v>
      </c>
    </row>
    <row r="1664" spans="1:3" x14ac:dyDescent="0.3">
      <c r="A1664" s="1">
        <v>43667</v>
      </c>
      <c r="B1664" t="s">
        <v>22</v>
      </c>
      <c r="C1664" t="s">
        <v>21</v>
      </c>
    </row>
    <row r="1665" spans="1:3" x14ac:dyDescent="0.3">
      <c r="A1665" s="1">
        <v>43668</v>
      </c>
      <c r="B1665" t="s">
        <v>22</v>
      </c>
      <c r="C1665" t="s">
        <v>21</v>
      </c>
    </row>
    <row r="1666" spans="1:3" x14ac:dyDescent="0.3">
      <c r="A1666" s="1">
        <v>43669</v>
      </c>
      <c r="B1666" t="s">
        <v>22</v>
      </c>
      <c r="C1666" t="s">
        <v>21</v>
      </c>
    </row>
    <row r="1667" spans="1:3" x14ac:dyDescent="0.3">
      <c r="A1667" s="1">
        <v>43670</v>
      </c>
      <c r="B1667" t="s">
        <v>22</v>
      </c>
      <c r="C1667" t="s">
        <v>21</v>
      </c>
    </row>
    <row r="1668" spans="1:3" x14ac:dyDescent="0.3">
      <c r="A1668" s="1">
        <v>43671</v>
      </c>
      <c r="B1668" t="s">
        <v>22</v>
      </c>
      <c r="C1668" t="s">
        <v>21</v>
      </c>
    </row>
    <row r="1669" spans="1:3" x14ac:dyDescent="0.3">
      <c r="A1669" s="1">
        <v>43672</v>
      </c>
      <c r="B1669" t="s">
        <v>22</v>
      </c>
      <c r="C1669" t="s">
        <v>21</v>
      </c>
    </row>
    <row r="1670" spans="1:3" x14ac:dyDescent="0.3">
      <c r="A1670" s="1">
        <v>43673</v>
      </c>
      <c r="B1670" t="s">
        <v>22</v>
      </c>
      <c r="C1670" t="s">
        <v>21</v>
      </c>
    </row>
    <row r="1671" spans="1:3" x14ac:dyDescent="0.3">
      <c r="A1671" s="1">
        <v>43674</v>
      </c>
      <c r="B1671" t="s">
        <v>22</v>
      </c>
      <c r="C1671" t="s">
        <v>21</v>
      </c>
    </row>
    <row r="1672" spans="1:3" x14ac:dyDescent="0.3">
      <c r="A1672" s="1">
        <v>43675</v>
      </c>
      <c r="B1672" t="s">
        <v>22</v>
      </c>
      <c r="C1672" t="s">
        <v>21</v>
      </c>
    </row>
    <row r="1673" spans="1:3" x14ac:dyDescent="0.3">
      <c r="A1673" s="1">
        <v>43676</v>
      </c>
      <c r="B1673" t="s">
        <v>22</v>
      </c>
      <c r="C1673" t="s">
        <v>21</v>
      </c>
    </row>
    <row r="1674" spans="1:3" x14ac:dyDescent="0.3">
      <c r="A1674" s="1">
        <v>43677</v>
      </c>
      <c r="B1674" t="s">
        <v>22</v>
      </c>
      <c r="C1674" t="s">
        <v>21</v>
      </c>
    </row>
    <row r="1675" spans="1:3" x14ac:dyDescent="0.3">
      <c r="A1675" s="1">
        <v>43678</v>
      </c>
      <c r="B1675" t="s">
        <v>22</v>
      </c>
      <c r="C1675" t="s">
        <v>21</v>
      </c>
    </row>
    <row r="1676" spans="1:3" x14ac:dyDescent="0.3">
      <c r="A1676" s="1">
        <v>43679</v>
      </c>
      <c r="B1676" t="s">
        <v>22</v>
      </c>
      <c r="C1676" t="s">
        <v>21</v>
      </c>
    </row>
    <row r="1677" spans="1:3" x14ac:dyDescent="0.3">
      <c r="A1677" s="1">
        <v>43680</v>
      </c>
      <c r="B1677" t="s">
        <v>22</v>
      </c>
      <c r="C1677" t="s">
        <v>21</v>
      </c>
    </row>
    <row r="1678" spans="1:3" x14ac:dyDescent="0.3">
      <c r="A1678" s="1">
        <v>43681</v>
      </c>
      <c r="B1678" t="s">
        <v>22</v>
      </c>
      <c r="C1678" t="s">
        <v>21</v>
      </c>
    </row>
    <row r="1679" spans="1:3" x14ac:dyDescent="0.3">
      <c r="A1679" s="1">
        <v>43682</v>
      </c>
      <c r="B1679" t="s">
        <v>22</v>
      </c>
      <c r="C1679" t="s">
        <v>21</v>
      </c>
    </row>
    <row r="1680" spans="1:3" x14ac:dyDescent="0.3">
      <c r="A1680" s="1">
        <v>43683</v>
      </c>
      <c r="B1680" t="s">
        <v>22</v>
      </c>
      <c r="C1680" t="s">
        <v>21</v>
      </c>
    </row>
    <row r="1681" spans="1:3" x14ac:dyDescent="0.3">
      <c r="A1681" s="1">
        <v>43684</v>
      </c>
      <c r="B1681" t="s">
        <v>22</v>
      </c>
      <c r="C1681" t="s">
        <v>21</v>
      </c>
    </row>
    <row r="1682" spans="1:3" x14ac:dyDescent="0.3">
      <c r="A1682" s="1">
        <v>43685</v>
      </c>
      <c r="B1682" t="s">
        <v>22</v>
      </c>
      <c r="C1682" t="s">
        <v>21</v>
      </c>
    </row>
    <row r="1683" spans="1:3" x14ac:dyDescent="0.3">
      <c r="A1683" s="1">
        <v>43686</v>
      </c>
      <c r="B1683" t="s">
        <v>22</v>
      </c>
      <c r="C1683" t="s">
        <v>21</v>
      </c>
    </row>
    <row r="1684" spans="1:3" x14ac:dyDescent="0.3">
      <c r="A1684" s="1">
        <v>43687</v>
      </c>
      <c r="B1684" t="s">
        <v>22</v>
      </c>
      <c r="C1684" t="s">
        <v>21</v>
      </c>
    </row>
    <row r="1685" spans="1:3" x14ac:dyDescent="0.3">
      <c r="A1685" s="1">
        <v>43688</v>
      </c>
      <c r="B1685" t="s">
        <v>22</v>
      </c>
      <c r="C1685" t="s">
        <v>21</v>
      </c>
    </row>
    <row r="1686" spans="1:3" x14ac:dyDescent="0.3">
      <c r="A1686" s="1">
        <v>43689</v>
      </c>
      <c r="B1686" t="s">
        <v>22</v>
      </c>
      <c r="C1686" t="s">
        <v>21</v>
      </c>
    </row>
    <row r="1687" spans="1:3" x14ac:dyDescent="0.3">
      <c r="A1687" s="1">
        <v>43690</v>
      </c>
      <c r="B1687" t="s">
        <v>22</v>
      </c>
      <c r="C1687" t="s">
        <v>21</v>
      </c>
    </row>
    <row r="1688" spans="1:3" x14ac:dyDescent="0.3">
      <c r="A1688" s="1">
        <v>43691</v>
      </c>
      <c r="B1688" t="s">
        <v>22</v>
      </c>
      <c r="C1688" t="s">
        <v>21</v>
      </c>
    </row>
    <row r="1689" spans="1:3" x14ac:dyDescent="0.3">
      <c r="A1689" s="1">
        <v>43692</v>
      </c>
      <c r="B1689" t="s">
        <v>22</v>
      </c>
      <c r="C1689" t="s">
        <v>21</v>
      </c>
    </row>
    <row r="1690" spans="1:3" x14ac:dyDescent="0.3">
      <c r="A1690" s="1">
        <v>43693</v>
      </c>
      <c r="B1690" t="s">
        <v>22</v>
      </c>
      <c r="C1690" t="s">
        <v>21</v>
      </c>
    </row>
    <row r="1691" spans="1:3" x14ac:dyDescent="0.3">
      <c r="A1691" s="1">
        <v>43694</v>
      </c>
      <c r="B1691" t="s">
        <v>22</v>
      </c>
      <c r="C1691" t="s">
        <v>21</v>
      </c>
    </row>
    <row r="1692" spans="1:3" x14ac:dyDescent="0.3">
      <c r="A1692" s="1">
        <v>43695</v>
      </c>
      <c r="B1692" t="s">
        <v>22</v>
      </c>
      <c r="C1692" t="s">
        <v>21</v>
      </c>
    </row>
    <row r="1693" spans="1:3" x14ac:dyDescent="0.3">
      <c r="A1693" s="1">
        <v>43696</v>
      </c>
      <c r="B1693" t="s">
        <v>22</v>
      </c>
      <c r="C1693" t="s">
        <v>21</v>
      </c>
    </row>
    <row r="1694" spans="1:3" x14ac:dyDescent="0.3">
      <c r="A1694" s="1">
        <v>43697</v>
      </c>
      <c r="B1694" t="s">
        <v>22</v>
      </c>
      <c r="C1694" t="s">
        <v>21</v>
      </c>
    </row>
    <row r="1695" spans="1:3" x14ac:dyDescent="0.3">
      <c r="A1695" s="1">
        <v>43698</v>
      </c>
      <c r="B1695" t="s">
        <v>22</v>
      </c>
      <c r="C1695" t="s">
        <v>21</v>
      </c>
    </row>
    <row r="1696" spans="1:3" x14ac:dyDescent="0.3">
      <c r="A1696" s="1">
        <v>43699</v>
      </c>
      <c r="B1696" t="s">
        <v>22</v>
      </c>
      <c r="C1696" t="s">
        <v>21</v>
      </c>
    </row>
    <row r="1697" spans="1:3" x14ac:dyDescent="0.3">
      <c r="A1697" s="1">
        <v>43700</v>
      </c>
      <c r="B1697" t="s">
        <v>22</v>
      </c>
      <c r="C1697" t="s">
        <v>21</v>
      </c>
    </row>
    <row r="1698" spans="1:3" x14ac:dyDescent="0.3">
      <c r="A1698" s="1">
        <v>43701</v>
      </c>
      <c r="B1698" t="s">
        <v>22</v>
      </c>
      <c r="C1698" t="s">
        <v>21</v>
      </c>
    </row>
    <row r="1699" spans="1:3" x14ac:dyDescent="0.3">
      <c r="A1699" s="1">
        <v>43702</v>
      </c>
      <c r="B1699" t="s">
        <v>22</v>
      </c>
      <c r="C1699" t="s">
        <v>21</v>
      </c>
    </row>
    <row r="1700" spans="1:3" x14ac:dyDescent="0.3">
      <c r="A1700" s="1">
        <v>43703</v>
      </c>
      <c r="B1700" t="s">
        <v>22</v>
      </c>
      <c r="C1700" t="s">
        <v>21</v>
      </c>
    </row>
    <row r="1701" spans="1:3" x14ac:dyDescent="0.3">
      <c r="A1701" s="1">
        <v>43704</v>
      </c>
      <c r="B1701" t="s">
        <v>22</v>
      </c>
      <c r="C1701" t="s">
        <v>21</v>
      </c>
    </row>
    <row r="1702" spans="1:3" x14ac:dyDescent="0.3">
      <c r="A1702" s="1">
        <v>43705</v>
      </c>
      <c r="B1702" t="s">
        <v>22</v>
      </c>
      <c r="C1702" t="s">
        <v>21</v>
      </c>
    </row>
    <row r="1703" spans="1:3" x14ac:dyDescent="0.3">
      <c r="A1703" s="1">
        <v>43706</v>
      </c>
      <c r="B1703" t="s">
        <v>22</v>
      </c>
      <c r="C1703" t="s">
        <v>21</v>
      </c>
    </row>
    <row r="1704" spans="1:3" x14ac:dyDescent="0.3">
      <c r="A1704" s="1">
        <v>43707</v>
      </c>
      <c r="B1704" t="s">
        <v>22</v>
      </c>
      <c r="C1704" t="s">
        <v>21</v>
      </c>
    </row>
    <row r="1705" spans="1:3" x14ac:dyDescent="0.3">
      <c r="A1705" s="1">
        <v>43708</v>
      </c>
      <c r="B1705" t="s">
        <v>22</v>
      </c>
      <c r="C1705" t="s">
        <v>21</v>
      </c>
    </row>
    <row r="1706" spans="1:3" x14ac:dyDescent="0.3">
      <c r="A1706" s="1">
        <v>43709</v>
      </c>
      <c r="B1706" t="s">
        <v>22</v>
      </c>
      <c r="C1706" t="s">
        <v>21</v>
      </c>
    </row>
    <row r="1707" spans="1:3" x14ac:dyDescent="0.3">
      <c r="A1707" s="1">
        <v>43710</v>
      </c>
      <c r="B1707" t="s">
        <v>22</v>
      </c>
      <c r="C1707" t="s">
        <v>21</v>
      </c>
    </row>
    <row r="1708" spans="1:3" x14ac:dyDescent="0.3">
      <c r="A1708" s="1">
        <v>43711</v>
      </c>
      <c r="B1708" t="s">
        <v>22</v>
      </c>
      <c r="C1708" t="s">
        <v>21</v>
      </c>
    </row>
    <row r="1709" spans="1:3" x14ac:dyDescent="0.3">
      <c r="A1709" s="1">
        <v>43712</v>
      </c>
      <c r="B1709" t="s">
        <v>22</v>
      </c>
      <c r="C1709" t="s">
        <v>21</v>
      </c>
    </row>
    <row r="1710" spans="1:3" x14ac:dyDescent="0.3">
      <c r="A1710" s="1">
        <v>43713</v>
      </c>
      <c r="B1710" t="s">
        <v>22</v>
      </c>
      <c r="C1710" t="s">
        <v>21</v>
      </c>
    </row>
    <row r="1711" spans="1:3" x14ac:dyDescent="0.3">
      <c r="A1711" s="1">
        <v>43714</v>
      </c>
      <c r="B1711" t="s">
        <v>22</v>
      </c>
      <c r="C1711" t="s">
        <v>21</v>
      </c>
    </row>
    <row r="1712" spans="1:3" x14ac:dyDescent="0.3">
      <c r="A1712" s="1">
        <v>43715</v>
      </c>
      <c r="B1712" t="s">
        <v>22</v>
      </c>
      <c r="C1712" t="s">
        <v>21</v>
      </c>
    </row>
    <row r="1713" spans="1:3" x14ac:dyDescent="0.3">
      <c r="A1713" s="1">
        <v>43716</v>
      </c>
      <c r="B1713" t="s">
        <v>22</v>
      </c>
      <c r="C1713" t="s">
        <v>21</v>
      </c>
    </row>
    <row r="1714" spans="1:3" x14ac:dyDescent="0.3">
      <c r="A1714" s="1">
        <v>43717</v>
      </c>
      <c r="B1714" t="s">
        <v>22</v>
      </c>
      <c r="C1714" t="s">
        <v>21</v>
      </c>
    </row>
    <row r="1715" spans="1:3" x14ac:dyDescent="0.3">
      <c r="A1715" s="1">
        <v>43718</v>
      </c>
      <c r="B1715" t="s">
        <v>22</v>
      </c>
      <c r="C1715" t="s">
        <v>21</v>
      </c>
    </row>
    <row r="1716" spans="1:3" x14ac:dyDescent="0.3">
      <c r="A1716" s="1">
        <v>43719</v>
      </c>
      <c r="B1716" t="s">
        <v>22</v>
      </c>
      <c r="C1716" t="s">
        <v>21</v>
      </c>
    </row>
    <row r="1717" spans="1:3" x14ac:dyDescent="0.3">
      <c r="A1717" s="1">
        <v>43720</v>
      </c>
      <c r="B1717" t="s">
        <v>22</v>
      </c>
      <c r="C1717" t="s">
        <v>21</v>
      </c>
    </row>
    <row r="1718" spans="1:3" x14ac:dyDescent="0.3">
      <c r="A1718" s="1">
        <v>43721</v>
      </c>
      <c r="B1718" t="s">
        <v>22</v>
      </c>
      <c r="C1718" t="s">
        <v>21</v>
      </c>
    </row>
    <row r="1719" spans="1:3" x14ac:dyDescent="0.3">
      <c r="A1719" s="1">
        <v>43722</v>
      </c>
      <c r="B1719" t="s">
        <v>22</v>
      </c>
      <c r="C1719" t="s">
        <v>21</v>
      </c>
    </row>
    <row r="1720" spans="1:3" x14ac:dyDescent="0.3">
      <c r="A1720" s="1">
        <v>43723</v>
      </c>
      <c r="B1720" t="s">
        <v>22</v>
      </c>
      <c r="C1720" t="s">
        <v>21</v>
      </c>
    </row>
    <row r="1721" spans="1:3" x14ac:dyDescent="0.3">
      <c r="A1721" s="1">
        <v>43724</v>
      </c>
      <c r="B1721" t="s">
        <v>22</v>
      </c>
      <c r="C1721" t="s">
        <v>21</v>
      </c>
    </row>
    <row r="1722" spans="1:3" x14ac:dyDescent="0.3">
      <c r="A1722" s="1">
        <v>43725</v>
      </c>
      <c r="B1722" t="s">
        <v>22</v>
      </c>
      <c r="C1722" t="s">
        <v>21</v>
      </c>
    </row>
    <row r="1723" spans="1:3" x14ac:dyDescent="0.3">
      <c r="A1723" s="1">
        <v>43726</v>
      </c>
      <c r="B1723" t="s">
        <v>22</v>
      </c>
      <c r="C1723" t="s">
        <v>21</v>
      </c>
    </row>
    <row r="1724" spans="1:3" x14ac:dyDescent="0.3">
      <c r="A1724" s="1">
        <v>43727</v>
      </c>
      <c r="B1724" t="s">
        <v>22</v>
      </c>
      <c r="C1724" t="s">
        <v>21</v>
      </c>
    </row>
    <row r="1725" spans="1:3" x14ac:dyDescent="0.3">
      <c r="A1725" s="1">
        <v>43728</v>
      </c>
      <c r="B1725" t="s">
        <v>21</v>
      </c>
      <c r="C1725" t="s">
        <v>21</v>
      </c>
    </row>
    <row r="1726" spans="1:3" x14ac:dyDescent="0.3">
      <c r="A1726" s="1">
        <v>43729</v>
      </c>
      <c r="B1726" t="s">
        <v>21</v>
      </c>
      <c r="C1726" t="s">
        <v>21</v>
      </c>
    </row>
    <row r="1727" spans="1:3" x14ac:dyDescent="0.3">
      <c r="A1727" s="1">
        <v>43730</v>
      </c>
      <c r="B1727" t="s">
        <v>21</v>
      </c>
      <c r="C1727" t="s">
        <v>21</v>
      </c>
    </row>
    <row r="1728" spans="1:3" x14ac:dyDescent="0.3">
      <c r="A1728" s="1">
        <v>43731</v>
      </c>
      <c r="B1728" t="s">
        <v>21</v>
      </c>
      <c r="C1728" t="s">
        <v>21</v>
      </c>
    </row>
    <row r="1729" spans="1:3" x14ac:dyDescent="0.3">
      <c r="A1729" s="1">
        <v>43732</v>
      </c>
      <c r="B1729" t="s">
        <v>21</v>
      </c>
      <c r="C1729" t="s">
        <v>21</v>
      </c>
    </row>
    <row r="1730" spans="1:3" x14ac:dyDescent="0.3">
      <c r="A1730" s="1">
        <v>43733</v>
      </c>
      <c r="B1730" t="s">
        <v>21</v>
      </c>
      <c r="C1730" t="s">
        <v>21</v>
      </c>
    </row>
    <row r="1731" spans="1:3" x14ac:dyDescent="0.3">
      <c r="A1731" s="1">
        <v>43734</v>
      </c>
      <c r="B1731" t="s">
        <v>21</v>
      </c>
      <c r="C1731" t="s">
        <v>21</v>
      </c>
    </row>
    <row r="1732" spans="1:3" x14ac:dyDescent="0.3">
      <c r="A1732" s="1">
        <v>43735</v>
      </c>
      <c r="B1732" t="s">
        <v>21</v>
      </c>
      <c r="C1732" t="s">
        <v>22</v>
      </c>
    </row>
    <row r="1733" spans="1:3" x14ac:dyDescent="0.3">
      <c r="A1733" s="1">
        <v>43736</v>
      </c>
      <c r="B1733" t="s">
        <v>21</v>
      </c>
      <c r="C1733" t="s">
        <v>21</v>
      </c>
    </row>
    <row r="1734" spans="1:3" x14ac:dyDescent="0.3">
      <c r="A1734" s="1">
        <v>43737</v>
      </c>
      <c r="B1734" t="s">
        <v>21</v>
      </c>
      <c r="C1734" t="s">
        <v>21</v>
      </c>
    </row>
    <row r="1735" spans="1:3" x14ac:dyDescent="0.3">
      <c r="A1735" s="1">
        <v>43738</v>
      </c>
      <c r="B1735" t="s">
        <v>21</v>
      </c>
      <c r="C1735" t="s">
        <v>21</v>
      </c>
    </row>
    <row r="1736" spans="1:3" x14ac:dyDescent="0.3">
      <c r="A1736" s="1">
        <v>43739</v>
      </c>
      <c r="B1736" t="s">
        <v>21</v>
      </c>
      <c r="C1736" t="s">
        <v>21</v>
      </c>
    </row>
    <row r="1737" spans="1:3" x14ac:dyDescent="0.3">
      <c r="A1737" s="1">
        <v>43740</v>
      </c>
      <c r="B1737" t="s">
        <v>21</v>
      </c>
      <c r="C1737" t="s">
        <v>21</v>
      </c>
    </row>
    <row r="1738" spans="1:3" x14ac:dyDescent="0.3">
      <c r="A1738" s="1">
        <v>43741</v>
      </c>
      <c r="B1738" t="s">
        <v>21</v>
      </c>
      <c r="C1738" t="s">
        <v>21</v>
      </c>
    </row>
    <row r="1739" spans="1:3" x14ac:dyDescent="0.3">
      <c r="A1739" s="1">
        <v>43742</v>
      </c>
      <c r="B1739" t="s">
        <v>21</v>
      </c>
      <c r="C1739" t="s">
        <v>21</v>
      </c>
    </row>
    <row r="1740" spans="1:3" x14ac:dyDescent="0.3">
      <c r="A1740" s="1">
        <v>43743</v>
      </c>
      <c r="B1740" t="s">
        <v>21</v>
      </c>
      <c r="C1740" t="s">
        <v>21</v>
      </c>
    </row>
    <row r="1741" spans="1:3" x14ac:dyDescent="0.3">
      <c r="A1741" s="1">
        <v>43744</v>
      </c>
      <c r="B1741" t="s">
        <v>21</v>
      </c>
      <c r="C1741" t="s">
        <v>21</v>
      </c>
    </row>
    <row r="1742" spans="1:3" x14ac:dyDescent="0.3">
      <c r="A1742" s="1">
        <v>43745</v>
      </c>
      <c r="B1742" t="s">
        <v>21</v>
      </c>
      <c r="C1742" t="s">
        <v>21</v>
      </c>
    </row>
    <row r="1743" spans="1:3" x14ac:dyDescent="0.3">
      <c r="A1743" s="1">
        <v>43746</v>
      </c>
      <c r="B1743" t="s">
        <v>22</v>
      </c>
      <c r="C1743" t="s">
        <v>21</v>
      </c>
    </row>
    <row r="1744" spans="1:3" x14ac:dyDescent="0.3">
      <c r="A1744" s="1">
        <v>43747</v>
      </c>
      <c r="B1744" t="s">
        <v>22</v>
      </c>
      <c r="C1744" t="s">
        <v>21</v>
      </c>
    </row>
    <row r="1745" spans="1:3" x14ac:dyDescent="0.3">
      <c r="A1745" s="1">
        <v>43748</v>
      </c>
      <c r="B1745" t="s">
        <v>22</v>
      </c>
      <c r="C1745" t="s">
        <v>21</v>
      </c>
    </row>
    <row r="1746" spans="1:3" x14ac:dyDescent="0.3">
      <c r="A1746" s="1">
        <v>43749</v>
      </c>
      <c r="B1746" t="s">
        <v>22</v>
      </c>
      <c r="C1746" t="s">
        <v>21</v>
      </c>
    </row>
    <row r="1747" spans="1:3" x14ac:dyDescent="0.3">
      <c r="A1747" s="1">
        <v>43750</v>
      </c>
      <c r="B1747" t="s">
        <v>22</v>
      </c>
      <c r="C1747" t="s">
        <v>21</v>
      </c>
    </row>
    <row r="1748" spans="1:3" x14ac:dyDescent="0.3">
      <c r="A1748" s="1">
        <v>43751</v>
      </c>
      <c r="B1748" t="s">
        <v>22</v>
      </c>
      <c r="C1748" t="s">
        <v>21</v>
      </c>
    </row>
    <row r="1749" spans="1:3" x14ac:dyDescent="0.3">
      <c r="A1749" s="1">
        <v>43752</v>
      </c>
      <c r="B1749" t="s">
        <v>22</v>
      </c>
      <c r="C1749" t="s">
        <v>21</v>
      </c>
    </row>
    <row r="1750" spans="1:3" x14ac:dyDescent="0.3">
      <c r="A1750" s="1">
        <v>43753</v>
      </c>
      <c r="B1750" t="s">
        <v>22</v>
      </c>
      <c r="C1750" t="s">
        <v>21</v>
      </c>
    </row>
    <row r="1751" spans="1:3" x14ac:dyDescent="0.3">
      <c r="A1751" s="1">
        <v>43754</v>
      </c>
      <c r="B1751" t="s">
        <v>22</v>
      </c>
      <c r="C1751" t="s">
        <v>21</v>
      </c>
    </row>
    <row r="1752" spans="1:3" x14ac:dyDescent="0.3">
      <c r="A1752" s="1">
        <v>43755</v>
      </c>
      <c r="B1752" t="s">
        <v>22</v>
      </c>
      <c r="C1752" t="s">
        <v>21</v>
      </c>
    </row>
    <row r="1753" spans="1:3" x14ac:dyDescent="0.3">
      <c r="A1753" s="1">
        <v>43756</v>
      </c>
      <c r="B1753" t="s">
        <v>22</v>
      </c>
      <c r="C1753" t="s">
        <v>21</v>
      </c>
    </row>
    <row r="1754" spans="1:3" x14ac:dyDescent="0.3">
      <c r="A1754" s="1">
        <v>43757</v>
      </c>
      <c r="B1754" t="s">
        <v>22</v>
      </c>
      <c r="C1754" t="s">
        <v>21</v>
      </c>
    </row>
    <row r="1755" spans="1:3" x14ac:dyDescent="0.3">
      <c r="A1755" s="1">
        <v>43758</v>
      </c>
      <c r="B1755" t="s">
        <v>22</v>
      </c>
      <c r="C1755" t="s">
        <v>21</v>
      </c>
    </row>
    <row r="1756" spans="1:3" x14ac:dyDescent="0.3">
      <c r="A1756" s="1">
        <v>43759</v>
      </c>
      <c r="B1756" t="s">
        <v>22</v>
      </c>
      <c r="C1756" t="s">
        <v>21</v>
      </c>
    </row>
    <row r="1757" spans="1:3" x14ac:dyDescent="0.3">
      <c r="A1757" s="1">
        <v>43760</v>
      </c>
      <c r="B1757" t="s">
        <v>22</v>
      </c>
      <c r="C1757" t="s">
        <v>21</v>
      </c>
    </row>
    <row r="1758" spans="1:3" x14ac:dyDescent="0.3">
      <c r="A1758" s="1">
        <v>43761</v>
      </c>
      <c r="B1758" t="s">
        <v>22</v>
      </c>
      <c r="C1758" t="s">
        <v>21</v>
      </c>
    </row>
    <row r="1759" spans="1:3" x14ac:dyDescent="0.3">
      <c r="A1759" s="1">
        <v>43762</v>
      </c>
      <c r="B1759" t="s">
        <v>22</v>
      </c>
      <c r="C1759" t="s">
        <v>21</v>
      </c>
    </row>
    <row r="1760" spans="1:3" x14ac:dyDescent="0.3">
      <c r="A1760" s="1">
        <v>43763</v>
      </c>
      <c r="B1760" t="s">
        <v>22</v>
      </c>
      <c r="C1760" t="s">
        <v>21</v>
      </c>
    </row>
    <row r="1761" spans="1:3" x14ac:dyDescent="0.3">
      <c r="A1761" s="1">
        <v>43764</v>
      </c>
      <c r="B1761" t="s">
        <v>22</v>
      </c>
      <c r="C1761" t="s">
        <v>21</v>
      </c>
    </row>
    <row r="1762" spans="1:3" x14ac:dyDescent="0.3">
      <c r="A1762" s="1">
        <v>43765</v>
      </c>
      <c r="B1762" t="s">
        <v>22</v>
      </c>
      <c r="C1762" t="s">
        <v>21</v>
      </c>
    </row>
    <row r="1763" spans="1:3" x14ac:dyDescent="0.3">
      <c r="A1763" s="1">
        <v>43766</v>
      </c>
      <c r="B1763" t="s">
        <v>22</v>
      </c>
      <c r="C1763" t="s">
        <v>21</v>
      </c>
    </row>
    <row r="1764" spans="1:3" x14ac:dyDescent="0.3">
      <c r="A1764" s="1">
        <v>43767</v>
      </c>
      <c r="B1764" t="s">
        <v>22</v>
      </c>
      <c r="C1764" t="s">
        <v>21</v>
      </c>
    </row>
    <row r="1765" spans="1:3" x14ac:dyDescent="0.3">
      <c r="A1765" s="1">
        <v>43768</v>
      </c>
      <c r="B1765" t="s">
        <v>22</v>
      </c>
      <c r="C1765" t="s">
        <v>21</v>
      </c>
    </row>
    <row r="1766" spans="1:3" x14ac:dyDescent="0.3">
      <c r="A1766" s="1">
        <v>43769</v>
      </c>
      <c r="B1766" t="s">
        <v>22</v>
      </c>
      <c r="C1766" t="s">
        <v>21</v>
      </c>
    </row>
    <row r="1767" spans="1:3" x14ac:dyDescent="0.3">
      <c r="A1767" s="1">
        <v>43770</v>
      </c>
      <c r="B1767" t="s">
        <v>22</v>
      </c>
      <c r="C1767" t="s">
        <v>21</v>
      </c>
    </row>
    <row r="1768" spans="1:3" x14ac:dyDescent="0.3">
      <c r="A1768" s="1">
        <v>43771</v>
      </c>
      <c r="B1768" t="s">
        <v>22</v>
      </c>
      <c r="C1768" t="s">
        <v>21</v>
      </c>
    </row>
    <row r="1769" spans="1:3" x14ac:dyDescent="0.3">
      <c r="A1769" s="1">
        <v>43772</v>
      </c>
      <c r="B1769" t="s">
        <v>22</v>
      </c>
      <c r="C1769" t="s">
        <v>21</v>
      </c>
    </row>
    <row r="1770" spans="1:3" x14ac:dyDescent="0.3">
      <c r="A1770" s="1">
        <v>43773</v>
      </c>
      <c r="B1770" t="s">
        <v>22</v>
      </c>
      <c r="C1770" t="s">
        <v>21</v>
      </c>
    </row>
    <row r="1771" spans="1:3" x14ac:dyDescent="0.3">
      <c r="A1771" s="1">
        <v>43774</v>
      </c>
      <c r="B1771" t="s">
        <v>22</v>
      </c>
      <c r="C1771" t="s">
        <v>22</v>
      </c>
    </row>
    <row r="1772" spans="1:3" x14ac:dyDescent="0.3">
      <c r="A1772" s="1">
        <v>43775</v>
      </c>
      <c r="B1772" t="s">
        <v>22</v>
      </c>
      <c r="C1772" t="s">
        <v>21</v>
      </c>
    </row>
    <row r="1773" spans="1:3" x14ac:dyDescent="0.3">
      <c r="A1773" s="1">
        <v>43776</v>
      </c>
      <c r="B1773" t="s">
        <v>22</v>
      </c>
      <c r="C1773" t="s">
        <v>21</v>
      </c>
    </row>
    <row r="1774" spans="1:3" x14ac:dyDescent="0.3">
      <c r="A1774" s="1">
        <v>43777</v>
      </c>
      <c r="B1774" t="s">
        <v>22</v>
      </c>
      <c r="C1774" t="s">
        <v>21</v>
      </c>
    </row>
    <row r="1775" spans="1:3" x14ac:dyDescent="0.3">
      <c r="A1775" s="1">
        <v>43778</v>
      </c>
      <c r="B1775" t="s">
        <v>22</v>
      </c>
      <c r="C1775" t="s">
        <v>21</v>
      </c>
    </row>
    <row r="1776" spans="1:3" x14ac:dyDescent="0.3">
      <c r="A1776" s="1">
        <v>43779</v>
      </c>
      <c r="B1776" t="s">
        <v>22</v>
      </c>
      <c r="C1776" t="s">
        <v>21</v>
      </c>
    </row>
    <row r="1777" spans="1:3" x14ac:dyDescent="0.3">
      <c r="A1777" s="1">
        <v>43780</v>
      </c>
      <c r="B1777" t="s">
        <v>22</v>
      </c>
      <c r="C1777" t="s">
        <v>21</v>
      </c>
    </row>
    <row r="1778" spans="1:3" x14ac:dyDescent="0.3">
      <c r="A1778" s="1">
        <v>43781</v>
      </c>
      <c r="B1778" t="s">
        <v>22</v>
      </c>
      <c r="C1778" t="s">
        <v>21</v>
      </c>
    </row>
    <row r="1779" spans="1:3" x14ac:dyDescent="0.3">
      <c r="A1779" s="1">
        <v>43782</v>
      </c>
      <c r="B1779" t="s">
        <v>22</v>
      </c>
      <c r="C1779" t="s">
        <v>21</v>
      </c>
    </row>
    <row r="1780" spans="1:3" x14ac:dyDescent="0.3">
      <c r="A1780" s="1">
        <v>43783</v>
      </c>
      <c r="B1780" t="s">
        <v>22</v>
      </c>
      <c r="C1780" t="s">
        <v>21</v>
      </c>
    </row>
    <row r="1781" spans="1:3" x14ac:dyDescent="0.3">
      <c r="A1781" s="1">
        <v>43784</v>
      </c>
      <c r="B1781" t="s">
        <v>22</v>
      </c>
      <c r="C1781" t="s">
        <v>21</v>
      </c>
    </row>
    <row r="1782" spans="1:3" x14ac:dyDescent="0.3">
      <c r="A1782" s="1">
        <v>43785</v>
      </c>
      <c r="B1782" t="s">
        <v>22</v>
      </c>
      <c r="C1782" t="s">
        <v>21</v>
      </c>
    </row>
    <row r="1783" spans="1:3" x14ac:dyDescent="0.3">
      <c r="A1783" s="1">
        <v>43786</v>
      </c>
      <c r="B1783" t="s">
        <v>22</v>
      </c>
      <c r="C1783" t="s">
        <v>21</v>
      </c>
    </row>
    <row r="1784" spans="1:3" x14ac:dyDescent="0.3">
      <c r="A1784" s="1">
        <v>43787</v>
      </c>
      <c r="B1784" t="s">
        <v>22</v>
      </c>
      <c r="C1784" t="s">
        <v>21</v>
      </c>
    </row>
    <row r="1785" spans="1:3" x14ac:dyDescent="0.3">
      <c r="A1785" s="1">
        <v>43788</v>
      </c>
      <c r="B1785" t="s">
        <v>22</v>
      </c>
      <c r="C1785" t="s">
        <v>21</v>
      </c>
    </row>
    <row r="1786" spans="1:3" x14ac:dyDescent="0.3">
      <c r="A1786" s="1">
        <v>43789</v>
      </c>
      <c r="B1786" t="s">
        <v>22</v>
      </c>
      <c r="C1786" t="s">
        <v>21</v>
      </c>
    </row>
    <row r="1787" spans="1:3" x14ac:dyDescent="0.3">
      <c r="A1787" s="1">
        <v>43790</v>
      </c>
      <c r="B1787" t="s">
        <v>22</v>
      </c>
      <c r="C1787" t="s">
        <v>21</v>
      </c>
    </row>
    <row r="1788" spans="1:3" x14ac:dyDescent="0.3">
      <c r="A1788" s="1">
        <v>43791</v>
      </c>
      <c r="B1788" t="s">
        <v>22</v>
      </c>
      <c r="C1788" t="s">
        <v>21</v>
      </c>
    </row>
    <row r="1789" spans="1:3" x14ac:dyDescent="0.3">
      <c r="A1789" s="1">
        <v>43792</v>
      </c>
      <c r="B1789" t="s">
        <v>22</v>
      </c>
      <c r="C1789" t="s">
        <v>21</v>
      </c>
    </row>
    <row r="1790" spans="1:3" x14ac:dyDescent="0.3">
      <c r="A1790" s="1">
        <v>43793</v>
      </c>
      <c r="B1790" t="s">
        <v>22</v>
      </c>
      <c r="C1790" t="s">
        <v>21</v>
      </c>
    </row>
    <row r="1791" spans="1:3" x14ac:dyDescent="0.3">
      <c r="A1791" s="1">
        <v>43794</v>
      </c>
      <c r="B1791" t="s">
        <v>22</v>
      </c>
      <c r="C1791" t="s">
        <v>21</v>
      </c>
    </row>
    <row r="1792" spans="1:3" x14ac:dyDescent="0.3">
      <c r="A1792" s="1">
        <v>43795</v>
      </c>
      <c r="B1792" t="s">
        <v>22</v>
      </c>
      <c r="C1792" t="s">
        <v>21</v>
      </c>
    </row>
    <row r="1793" spans="1:3" x14ac:dyDescent="0.3">
      <c r="A1793" s="1">
        <v>43796</v>
      </c>
      <c r="B1793" t="s">
        <v>22</v>
      </c>
      <c r="C1793" t="s">
        <v>21</v>
      </c>
    </row>
    <row r="1794" spans="1:3" x14ac:dyDescent="0.3">
      <c r="A1794" s="1">
        <v>43797</v>
      </c>
      <c r="B1794" t="s">
        <v>22</v>
      </c>
      <c r="C1794" t="s">
        <v>21</v>
      </c>
    </row>
    <row r="1795" spans="1:3" x14ac:dyDescent="0.3">
      <c r="A1795" s="1">
        <v>43798</v>
      </c>
      <c r="B1795" t="s">
        <v>22</v>
      </c>
      <c r="C1795" t="s">
        <v>21</v>
      </c>
    </row>
    <row r="1796" spans="1:3" x14ac:dyDescent="0.3">
      <c r="A1796" s="1">
        <v>43799</v>
      </c>
      <c r="B1796" t="s">
        <v>22</v>
      </c>
      <c r="C1796" t="s">
        <v>21</v>
      </c>
    </row>
    <row r="1797" spans="1:3" x14ac:dyDescent="0.3">
      <c r="A1797" s="1">
        <v>43800</v>
      </c>
      <c r="B1797" t="s">
        <v>22</v>
      </c>
      <c r="C1797" t="s">
        <v>21</v>
      </c>
    </row>
    <row r="1798" spans="1:3" x14ac:dyDescent="0.3">
      <c r="A1798" s="1">
        <v>43801</v>
      </c>
      <c r="B1798" t="s">
        <v>22</v>
      </c>
      <c r="C1798" t="s">
        <v>21</v>
      </c>
    </row>
    <row r="1799" spans="1:3" x14ac:dyDescent="0.3">
      <c r="A1799" s="1">
        <v>43802</v>
      </c>
      <c r="B1799" t="s">
        <v>22</v>
      </c>
      <c r="C1799" t="s">
        <v>21</v>
      </c>
    </row>
    <row r="1800" spans="1:3" x14ac:dyDescent="0.3">
      <c r="A1800" s="1">
        <v>43803</v>
      </c>
      <c r="B1800" t="s">
        <v>22</v>
      </c>
      <c r="C1800" t="s">
        <v>21</v>
      </c>
    </row>
    <row r="1801" spans="1:3" x14ac:dyDescent="0.3">
      <c r="A1801" s="1">
        <v>43804</v>
      </c>
      <c r="B1801" t="s">
        <v>22</v>
      </c>
      <c r="C1801" t="s">
        <v>21</v>
      </c>
    </row>
    <row r="1802" spans="1:3" x14ac:dyDescent="0.3">
      <c r="A1802" s="1">
        <v>43805</v>
      </c>
      <c r="B1802" t="s">
        <v>22</v>
      </c>
      <c r="C1802" t="s">
        <v>21</v>
      </c>
    </row>
    <row r="1803" spans="1:3" x14ac:dyDescent="0.3">
      <c r="A1803" s="1">
        <v>43806</v>
      </c>
      <c r="B1803" t="s">
        <v>22</v>
      </c>
      <c r="C1803" t="s">
        <v>21</v>
      </c>
    </row>
    <row r="1804" spans="1:3" x14ac:dyDescent="0.3">
      <c r="A1804" s="1">
        <v>43807</v>
      </c>
      <c r="B1804" t="s">
        <v>22</v>
      </c>
      <c r="C1804" t="s">
        <v>21</v>
      </c>
    </row>
    <row r="1805" spans="1:3" x14ac:dyDescent="0.3">
      <c r="A1805" s="1">
        <v>43808</v>
      </c>
      <c r="B1805" t="s">
        <v>22</v>
      </c>
      <c r="C1805" t="s">
        <v>21</v>
      </c>
    </row>
    <row r="1806" spans="1:3" x14ac:dyDescent="0.3">
      <c r="A1806" s="1">
        <v>43809</v>
      </c>
      <c r="B1806" t="s">
        <v>22</v>
      </c>
      <c r="C1806" t="s">
        <v>21</v>
      </c>
    </row>
    <row r="1807" spans="1:3" x14ac:dyDescent="0.3">
      <c r="A1807" s="1">
        <v>43810</v>
      </c>
      <c r="B1807" t="s">
        <v>22</v>
      </c>
      <c r="C1807" t="s">
        <v>21</v>
      </c>
    </row>
    <row r="1808" spans="1:3" x14ac:dyDescent="0.3">
      <c r="A1808" s="1">
        <v>43811</v>
      </c>
      <c r="B1808" t="s">
        <v>22</v>
      </c>
      <c r="C1808" t="s">
        <v>21</v>
      </c>
    </row>
    <row r="1809" spans="1:3" x14ac:dyDescent="0.3">
      <c r="A1809" s="1">
        <v>43812</v>
      </c>
      <c r="B1809" t="s">
        <v>22</v>
      </c>
      <c r="C1809" t="s">
        <v>21</v>
      </c>
    </row>
    <row r="1810" spans="1:3" x14ac:dyDescent="0.3">
      <c r="A1810" s="1">
        <v>43813</v>
      </c>
      <c r="B1810" t="s">
        <v>22</v>
      </c>
      <c r="C1810" t="s">
        <v>21</v>
      </c>
    </row>
    <row r="1811" spans="1:3" x14ac:dyDescent="0.3">
      <c r="A1811" s="1">
        <v>43814</v>
      </c>
      <c r="B1811" t="s">
        <v>22</v>
      </c>
      <c r="C1811" t="s">
        <v>21</v>
      </c>
    </row>
    <row r="1812" spans="1:3" x14ac:dyDescent="0.3">
      <c r="A1812" s="1">
        <v>43815</v>
      </c>
      <c r="B1812" t="s">
        <v>22</v>
      </c>
      <c r="C1812" t="s">
        <v>21</v>
      </c>
    </row>
    <row r="1813" spans="1:3" x14ac:dyDescent="0.3">
      <c r="A1813" s="1">
        <v>43816</v>
      </c>
      <c r="B1813" t="s">
        <v>22</v>
      </c>
      <c r="C1813" t="s">
        <v>21</v>
      </c>
    </row>
    <row r="1814" spans="1:3" x14ac:dyDescent="0.3">
      <c r="A1814" s="1">
        <v>43817</v>
      </c>
      <c r="B1814" t="s">
        <v>22</v>
      </c>
      <c r="C1814" t="s">
        <v>21</v>
      </c>
    </row>
    <row r="1815" spans="1:3" x14ac:dyDescent="0.3">
      <c r="A1815" s="1">
        <v>43818</v>
      </c>
      <c r="B1815" t="s">
        <v>22</v>
      </c>
      <c r="C1815" t="s">
        <v>21</v>
      </c>
    </row>
    <row r="1816" spans="1:3" x14ac:dyDescent="0.3">
      <c r="A1816" s="1">
        <v>43819</v>
      </c>
      <c r="B1816" t="s">
        <v>21</v>
      </c>
      <c r="C1816" t="s">
        <v>21</v>
      </c>
    </row>
    <row r="1817" spans="1:3" x14ac:dyDescent="0.3">
      <c r="A1817" s="1">
        <v>43820</v>
      </c>
      <c r="B1817" t="s">
        <v>21</v>
      </c>
      <c r="C1817" t="s">
        <v>21</v>
      </c>
    </row>
    <row r="1818" spans="1:3" x14ac:dyDescent="0.3">
      <c r="A1818" s="1">
        <v>43821</v>
      </c>
      <c r="B1818" t="s">
        <v>21</v>
      </c>
      <c r="C1818" t="s">
        <v>21</v>
      </c>
    </row>
    <row r="1819" spans="1:3" x14ac:dyDescent="0.3">
      <c r="A1819" s="1">
        <v>43822</v>
      </c>
      <c r="B1819" t="s">
        <v>21</v>
      </c>
      <c r="C1819" t="s">
        <v>21</v>
      </c>
    </row>
    <row r="1820" spans="1:3" x14ac:dyDescent="0.3">
      <c r="A1820" s="1">
        <v>43823</v>
      </c>
      <c r="B1820" t="s">
        <v>21</v>
      </c>
      <c r="C1820" t="s">
        <v>21</v>
      </c>
    </row>
    <row r="1821" spans="1:3" x14ac:dyDescent="0.3">
      <c r="A1821" s="1">
        <v>43824</v>
      </c>
      <c r="B1821" t="s">
        <v>21</v>
      </c>
      <c r="C1821" t="s">
        <v>22</v>
      </c>
    </row>
    <row r="1822" spans="1:3" x14ac:dyDescent="0.3">
      <c r="A1822" s="1">
        <v>43825</v>
      </c>
      <c r="B1822" t="s">
        <v>21</v>
      </c>
      <c r="C1822" t="s">
        <v>22</v>
      </c>
    </row>
    <row r="1823" spans="1:3" x14ac:dyDescent="0.3">
      <c r="A1823" s="1">
        <v>43826</v>
      </c>
      <c r="B1823" t="s">
        <v>21</v>
      </c>
      <c r="C1823" t="s">
        <v>21</v>
      </c>
    </row>
    <row r="1824" spans="1:3" x14ac:dyDescent="0.3">
      <c r="A1824" s="1">
        <v>43827</v>
      </c>
      <c r="B1824" t="s">
        <v>21</v>
      </c>
      <c r="C1824" t="s">
        <v>21</v>
      </c>
    </row>
    <row r="1825" spans="1:3" x14ac:dyDescent="0.3">
      <c r="A1825" s="1">
        <v>43828</v>
      </c>
      <c r="B1825" t="s">
        <v>21</v>
      </c>
      <c r="C1825" t="s">
        <v>21</v>
      </c>
    </row>
    <row r="1826" spans="1:3" x14ac:dyDescent="0.3">
      <c r="A1826" s="1">
        <v>43829</v>
      </c>
      <c r="B1826" t="s">
        <v>21</v>
      </c>
      <c r="C1826" t="s">
        <v>21</v>
      </c>
    </row>
    <row r="1827" spans="1:3" x14ac:dyDescent="0.3">
      <c r="A1827" s="1">
        <v>43830</v>
      </c>
      <c r="B1827" t="s">
        <v>21</v>
      </c>
      <c r="C1827" t="s">
        <v>21</v>
      </c>
    </row>
    <row r="1828" spans="1:3" x14ac:dyDescent="0.3">
      <c r="A1828" s="1">
        <v>43831</v>
      </c>
      <c r="B1828" t="s">
        <v>21</v>
      </c>
      <c r="C1828" t="s">
        <v>22</v>
      </c>
    </row>
    <row r="1829" spans="1:3" x14ac:dyDescent="0.3">
      <c r="A1829" s="1">
        <v>43832</v>
      </c>
      <c r="B1829" t="s">
        <v>21</v>
      </c>
      <c r="C1829" t="s">
        <v>21</v>
      </c>
    </row>
    <row r="1830" spans="1:3" x14ac:dyDescent="0.3">
      <c r="A1830" s="1">
        <v>43833</v>
      </c>
      <c r="B1830" t="s">
        <v>21</v>
      </c>
      <c r="C1830" t="s">
        <v>21</v>
      </c>
    </row>
    <row r="1831" spans="1:3" x14ac:dyDescent="0.3">
      <c r="A1831" s="1">
        <v>43834</v>
      </c>
      <c r="B1831" t="s">
        <v>21</v>
      </c>
      <c r="C1831" t="s">
        <v>21</v>
      </c>
    </row>
    <row r="1832" spans="1:3" x14ac:dyDescent="0.3">
      <c r="A1832" s="1">
        <v>43835</v>
      </c>
      <c r="B1832" t="s">
        <v>21</v>
      </c>
      <c r="C1832" t="s">
        <v>21</v>
      </c>
    </row>
    <row r="1833" spans="1:3" x14ac:dyDescent="0.3">
      <c r="A1833" s="1">
        <v>43836</v>
      </c>
      <c r="B1833" t="s">
        <v>21</v>
      </c>
      <c r="C1833" t="s">
        <v>21</v>
      </c>
    </row>
    <row r="1834" spans="1:3" x14ac:dyDescent="0.3">
      <c r="A1834" s="1">
        <v>43837</v>
      </c>
      <c r="B1834" t="s">
        <v>21</v>
      </c>
      <c r="C1834" t="s">
        <v>21</v>
      </c>
    </row>
    <row r="1835" spans="1:3" x14ac:dyDescent="0.3">
      <c r="A1835" s="1">
        <v>43838</v>
      </c>
      <c r="B1835" t="s">
        <v>21</v>
      </c>
      <c r="C1835" t="s">
        <v>21</v>
      </c>
    </row>
    <row r="1836" spans="1:3" x14ac:dyDescent="0.3">
      <c r="A1836" s="1">
        <v>43839</v>
      </c>
      <c r="B1836" t="s">
        <v>21</v>
      </c>
      <c r="C1836" t="s">
        <v>21</v>
      </c>
    </row>
    <row r="1837" spans="1:3" x14ac:dyDescent="0.3">
      <c r="A1837" s="1">
        <v>43840</v>
      </c>
      <c r="B1837" t="s">
        <v>21</v>
      </c>
      <c r="C1837" t="s">
        <v>21</v>
      </c>
    </row>
    <row r="1838" spans="1:3" x14ac:dyDescent="0.3">
      <c r="A1838" s="1">
        <v>43841</v>
      </c>
      <c r="B1838" t="s">
        <v>21</v>
      </c>
      <c r="C1838" t="s">
        <v>21</v>
      </c>
    </row>
    <row r="1839" spans="1:3" x14ac:dyDescent="0.3">
      <c r="A1839" s="1">
        <v>43842</v>
      </c>
      <c r="B1839" t="s">
        <v>21</v>
      </c>
      <c r="C1839" t="s">
        <v>21</v>
      </c>
    </row>
    <row r="1840" spans="1:3" x14ac:dyDescent="0.3">
      <c r="A1840" s="1">
        <v>43843</v>
      </c>
      <c r="B1840" t="s">
        <v>21</v>
      </c>
      <c r="C1840" t="s">
        <v>21</v>
      </c>
    </row>
    <row r="1841" spans="1:3" x14ac:dyDescent="0.3">
      <c r="A1841" s="1">
        <v>43844</v>
      </c>
      <c r="B1841" t="s">
        <v>21</v>
      </c>
      <c r="C1841" t="s">
        <v>21</v>
      </c>
    </row>
    <row r="1842" spans="1:3" x14ac:dyDescent="0.3">
      <c r="A1842" s="1">
        <v>43845</v>
      </c>
      <c r="B1842" t="s">
        <v>21</v>
      </c>
      <c r="C1842" t="s">
        <v>21</v>
      </c>
    </row>
    <row r="1843" spans="1:3" x14ac:dyDescent="0.3">
      <c r="A1843" s="1">
        <v>43846</v>
      </c>
      <c r="B1843" t="s">
        <v>21</v>
      </c>
      <c r="C1843" t="s">
        <v>21</v>
      </c>
    </row>
    <row r="1844" spans="1:3" x14ac:dyDescent="0.3">
      <c r="A1844" s="1">
        <v>43847</v>
      </c>
      <c r="B1844" t="s">
        <v>21</v>
      </c>
      <c r="C1844" t="s">
        <v>21</v>
      </c>
    </row>
    <row r="1845" spans="1:3" x14ac:dyDescent="0.3">
      <c r="A1845" s="1">
        <v>43848</v>
      </c>
      <c r="B1845" t="s">
        <v>21</v>
      </c>
      <c r="C1845" t="s">
        <v>21</v>
      </c>
    </row>
    <row r="1846" spans="1:3" x14ac:dyDescent="0.3">
      <c r="A1846" s="1">
        <v>43849</v>
      </c>
      <c r="B1846" t="s">
        <v>21</v>
      </c>
      <c r="C1846" t="s">
        <v>21</v>
      </c>
    </row>
    <row r="1847" spans="1:3" x14ac:dyDescent="0.3">
      <c r="A1847" s="1">
        <v>43850</v>
      </c>
      <c r="B1847" t="s">
        <v>21</v>
      </c>
      <c r="C1847" t="s">
        <v>21</v>
      </c>
    </row>
    <row r="1848" spans="1:3" x14ac:dyDescent="0.3">
      <c r="A1848" s="1">
        <v>43851</v>
      </c>
      <c r="B1848" t="s">
        <v>21</v>
      </c>
      <c r="C1848" t="s">
        <v>21</v>
      </c>
    </row>
    <row r="1849" spans="1:3" x14ac:dyDescent="0.3">
      <c r="A1849" s="1">
        <v>43852</v>
      </c>
      <c r="B1849" t="s">
        <v>21</v>
      </c>
      <c r="C1849" t="s">
        <v>21</v>
      </c>
    </row>
    <row r="1850" spans="1:3" x14ac:dyDescent="0.3">
      <c r="A1850" s="1">
        <v>43853</v>
      </c>
      <c r="B1850" t="s">
        <v>21</v>
      </c>
      <c r="C1850" t="s">
        <v>21</v>
      </c>
    </row>
    <row r="1851" spans="1:3" x14ac:dyDescent="0.3">
      <c r="A1851" s="1">
        <v>43854</v>
      </c>
      <c r="B1851" t="s">
        <v>21</v>
      </c>
      <c r="C1851" t="s">
        <v>21</v>
      </c>
    </row>
    <row r="1852" spans="1:3" x14ac:dyDescent="0.3">
      <c r="A1852" s="1">
        <v>43855</v>
      </c>
      <c r="B1852" t="s">
        <v>21</v>
      </c>
      <c r="C1852" t="s">
        <v>21</v>
      </c>
    </row>
    <row r="1853" spans="1:3" x14ac:dyDescent="0.3">
      <c r="A1853" s="1">
        <v>43856</v>
      </c>
      <c r="B1853" t="s">
        <v>21</v>
      </c>
      <c r="C1853" t="s">
        <v>22</v>
      </c>
    </row>
    <row r="1854" spans="1:3" x14ac:dyDescent="0.3">
      <c r="A1854" s="1">
        <v>43857</v>
      </c>
      <c r="B1854" t="s">
        <v>21</v>
      </c>
      <c r="C1854" t="s">
        <v>22</v>
      </c>
    </row>
    <row r="1855" spans="1:3" x14ac:dyDescent="0.3">
      <c r="A1855" s="1">
        <v>43858</v>
      </c>
      <c r="B1855" t="s">
        <v>21</v>
      </c>
      <c r="C1855" t="s">
        <v>21</v>
      </c>
    </row>
    <row r="1856" spans="1:3" x14ac:dyDescent="0.3">
      <c r="A1856" s="1">
        <v>43859</v>
      </c>
      <c r="B1856" t="s">
        <v>21</v>
      </c>
      <c r="C1856" t="s">
        <v>21</v>
      </c>
    </row>
    <row r="1857" spans="1:3" x14ac:dyDescent="0.3">
      <c r="A1857" s="1">
        <v>43860</v>
      </c>
      <c r="B1857" t="s">
        <v>22</v>
      </c>
      <c r="C1857" t="s">
        <v>21</v>
      </c>
    </row>
    <row r="1858" spans="1:3" x14ac:dyDescent="0.3">
      <c r="A1858" s="1">
        <v>43861</v>
      </c>
      <c r="B1858" t="s">
        <v>22</v>
      </c>
      <c r="C1858" t="s">
        <v>21</v>
      </c>
    </row>
    <row r="1859" spans="1:3" x14ac:dyDescent="0.3">
      <c r="A1859" s="1">
        <v>43862</v>
      </c>
      <c r="B1859" t="s">
        <v>22</v>
      </c>
      <c r="C1859" t="s">
        <v>21</v>
      </c>
    </row>
    <row r="1860" spans="1:3" x14ac:dyDescent="0.3">
      <c r="A1860" s="1">
        <v>43863</v>
      </c>
      <c r="B1860" t="s">
        <v>22</v>
      </c>
      <c r="C1860" t="s">
        <v>21</v>
      </c>
    </row>
    <row r="1861" spans="1:3" x14ac:dyDescent="0.3">
      <c r="A1861" s="1">
        <v>43864</v>
      </c>
      <c r="B1861" t="s">
        <v>22</v>
      </c>
      <c r="C1861" t="s">
        <v>21</v>
      </c>
    </row>
    <row r="1862" spans="1:3" x14ac:dyDescent="0.3">
      <c r="A1862" s="1">
        <v>43865</v>
      </c>
      <c r="B1862" t="s">
        <v>22</v>
      </c>
      <c r="C1862" t="s">
        <v>21</v>
      </c>
    </row>
    <row r="1863" spans="1:3" x14ac:dyDescent="0.3">
      <c r="A1863" s="1">
        <v>43866</v>
      </c>
      <c r="B1863" t="s">
        <v>22</v>
      </c>
      <c r="C1863" t="s">
        <v>21</v>
      </c>
    </row>
    <row r="1864" spans="1:3" x14ac:dyDescent="0.3">
      <c r="A1864" s="1">
        <v>43867</v>
      </c>
      <c r="B1864" t="s">
        <v>22</v>
      </c>
      <c r="C1864" t="s">
        <v>21</v>
      </c>
    </row>
    <row r="1865" spans="1:3" x14ac:dyDescent="0.3">
      <c r="A1865" s="1">
        <v>43868</v>
      </c>
      <c r="B1865" t="s">
        <v>22</v>
      </c>
      <c r="C1865" t="s">
        <v>21</v>
      </c>
    </row>
    <row r="1866" spans="1:3" x14ac:dyDescent="0.3">
      <c r="A1866" s="1">
        <v>43869</v>
      </c>
      <c r="B1866" t="s">
        <v>22</v>
      </c>
      <c r="C1866" t="s">
        <v>21</v>
      </c>
    </row>
    <row r="1867" spans="1:3" x14ac:dyDescent="0.3">
      <c r="A1867" s="1">
        <v>43870</v>
      </c>
      <c r="B1867" t="s">
        <v>22</v>
      </c>
      <c r="C1867" t="s">
        <v>21</v>
      </c>
    </row>
    <row r="1868" spans="1:3" x14ac:dyDescent="0.3">
      <c r="A1868" s="1">
        <v>43871</v>
      </c>
      <c r="B1868" t="s">
        <v>22</v>
      </c>
      <c r="C1868" t="s">
        <v>21</v>
      </c>
    </row>
    <row r="1869" spans="1:3" x14ac:dyDescent="0.3">
      <c r="A1869" s="1">
        <v>43872</v>
      </c>
      <c r="B1869" t="s">
        <v>22</v>
      </c>
      <c r="C1869" t="s">
        <v>21</v>
      </c>
    </row>
    <row r="1870" spans="1:3" x14ac:dyDescent="0.3">
      <c r="A1870" s="1">
        <v>43873</v>
      </c>
      <c r="B1870" t="s">
        <v>22</v>
      </c>
      <c r="C1870" t="s">
        <v>21</v>
      </c>
    </row>
    <row r="1871" spans="1:3" x14ac:dyDescent="0.3">
      <c r="A1871" s="1">
        <v>43874</v>
      </c>
      <c r="B1871" t="s">
        <v>22</v>
      </c>
      <c r="C1871" t="s">
        <v>21</v>
      </c>
    </row>
    <row r="1872" spans="1:3" x14ac:dyDescent="0.3">
      <c r="A1872" s="1">
        <v>43875</v>
      </c>
      <c r="B1872" t="s">
        <v>22</v>
      </c>
      <c r="C1872" t="s">
        <v>21</v>
      </c>
    </row>
    <row r="1873" spans="1:3" x14ac:dyDescent="0.3">
      <c r="A1873" s="1">
        <v>43876</v>
      </c>
      <c r="B1873" t="s">
        <v>22</v>
      </c>
      <c r="C1873" t="s">
        <v>21</v>
      </c>
    </row>
    <row r="1874" spans="1:3" x14ac:dyDescent="0.3">
      <c r="A1874" s="1">
        <v>43877</v>
      </c>
      <c r="B1874" t="s">
        <v>22</v>
      </c>
      <c r="C1874" t="s">
        <v>21</v>
      </c>
    </row>
    <row r="1875" spans="1:3" x14ac:dyDescent="0.3">
      <c r="A1875" s="1">
        <v>43878</v>
      </c>
      <c r="B1875" t="s">
        <v>22</v>
      </c>
      <c r="C1875" t="s">
        <v>21</v>
      </c>
    </row>
    <row r="1876" spans="1:3" x14ac:dyDescent="0.3">
      <c r="A1876" s="1">
        <v>43879</v>
      </c>
      <c r="B1876" t="s">
        <v>22</v>
      </c>
      <c r="C1876" t="s">
        <v>21</v>
      </c>
    </row>
    <row r="1877" spans="1:3" x14ac:dyDescent="0.3">
      <c r="A1877" s="1">
        <v>43880</v>
      </c>
      <c r="B1877" t="s">
        <v>22</v>
      </c>
      <c r="C1877" t="s">
        <v>21</v>
      </c>
    </row>
    <row r="1878" spans="1:3" x14ac:dyDescent="0.3">
      <c r="A1878" s="1">
        <v>43881</v>
      </c>
      <c r="B1878" t="s">
        <v>22</v>
      </c>
      <c r="C1878" t="s">
        <v>21</v>
      </c>
    </row>
    <row r="1879" spans="1:3" x14ac:dyDescent="0.3">
      <c r="A1879" s="1">
        <v>43882</v>
      </c>
      <c r="B1879" t="s">
        <v>22</v>
      </c>
      <c r="C1879" t="s">
        <v>21</v>
      </c>
    </row>
    <row r="1880" spans="1:3" x14ac:dyDescent="0.3">
      <c r="A1880" s="1">
        <v>43883</v>
      </c>
      <c r="B1880" t="s">
        <v>22</v>
      </c>
      <c r="C1880" t="s">
        <v>21</v>
      </c>
    </row>
    <row r="1881" spans="1:3" x14ac:dyDescent="0.3">
      <c r="A1881" s="1">
        <v>43884</v>
      </c>
      <c r="B1881" t="s">
        <v>22</v>
      </c>
      <c r="C1881" t="s">
        <v>21</v>
      </c>
    </row>
    <row r="1882" spans="1:3" x14ac:dyDescent="0.3">
      <c r="A1882" s="1">
        <v>43885</v>
      </c>
      <c r="B1882" t="s">
        <v>22</v>
      </c>
      <c r="C1882" t="s">
        <v>21</v>
      </c>
    </row>
    <row r="1883" spans="1:3" x14ac:dyDescent="0.3">
      <c r="A1883" s="1">
        <v>43886</v>
      </c>
      <c r="B1883" t="s">
        <v>22</v>
      </c>
      <c r="C1883" t="s">
        <v>21</v>
      </c>
    </row>
    <row r="1884" spans="1:3" x14ac:dyDescent="0.3">
      <c r="A1884" s="1">
        <v>43887</v>
      </c>
      <c r="B1884" t="s">
        <v>22</v>
      </c>
      <c r="C1884" t="s">
        <v>21</v>
      </c>
    </row>
    <row r="1885" spans="1:3" x14ac:dyDescent="0.3">
      <c r="A1885" s="1">
        <v>43888</v>
      </c>
      <c r="B1885" t="s">
        <v>22</v>
      </c>
      <c r="C1885" t="s">
        <v>21</v>
      </c>
    </row>
    <row r="1886" spans="1:3" x14ac:dyDescent="0.3">
      <c r="A1886" s="1">
        <v>43889</v>
      </c>
      <c r="B1886" t="s">
        <v>22</v>
      </c>
      <c r="C1886" t="s">
        <v>21</v>
      </c>
    </row>
    <row r="1887" spans="1:3" x14ac:dyDescent="0.3">
      <c r="A1887" s="1">
        <v>43890</v>
      </c>
      <c r="B1887" t="s">
        <v>22</v>
      </c>
      <c r="C1887" t="s">
        <v>21</v>
      </c>
    </row>
    <row r="1888" spans="1:3" x14ac:dyDescent="0.3">
      <c r="A1888" s="1">
        <v>43891</v>
      </c>
      <c r="B1888" t="s">
        <v>22</v>
      </c>
      <c r="C1888" t="s">
        <v>21</v>
      </c>
    </row>
    <row r="1889" spans="1:3" x14ac:dyDescent="0.3">
      <c r="A1889" s="1">
        <v>43892</v>
      </c>
      <c r="B1889" t="s">
        <v>22</v>
      </c>
      <c r="C1889" t="s">
        <v>21</v>
      </c>
    </row>
    <row r="1890" spans="1:3" x14ac:dyDescent="0.3">
      <c r="A1890" s="1">
        <v>43893</v>
      </c>
      <c r="B1890" t="s">
        <v>22</v>
      </c>
      <c r="C1890" t="s">
        <v>21</v>
      </c>
    </row>
    <row r="1891" spans="1:3" x14ac:dyDescent="0.3">
      <c r="A1891" s="1">
        <v>43894</v>
      </c>
      <c r="B1891" t="s">
        <v>22</v>
      </c>
      <c r="C1891" t="s">
        <v>21</v>
      </c>
    </row>
    <row r="1892" spans="1:3" x14ac:dyDescent="0.3">
      <c r="A1892" s="1">
        <v>43895</v>
      </c>
      <c r="B1892" t="s">
        <v>22</v>
      </c>
      <c r="C1892" t="s">
        <v>21</v>
      </c>
    </row>
    <row r="1893" spans="1:3" x14ac:dyDescent="0.3">
      <c r="A1893" s="1">
        <v>43896</v>
      </c>
      <c r="B1893" t="s">
        <v>22</v>
      </c>
      <c r="C1893" t="s">
        <v>21</v>
      </c>
    </row>
    <row r="1894" spans="1:3" x14ac:dyDescent="0.3">
      <c r="A1894" s="1">
        <v>43897</v>
      </c>
      <c r="B1894" t="s">
        <v>22</v>
      </c>
      <c r="C1894" t="s">
        <v>21</v>
      </c>
    </row>
    <row r="1895" spans="1:3" x14ac:dyDescent="0.3">
      <c r="A1895" s="1">
        <v>43898</v>
      </c>
      <c r="B1895" t="s">
        <v>22</v>
      </c>
      <c r="C1895" t="s">
        <v>21</v>
      </c>
    </row>
    <row r="1896" spans="1:3" x14ac:dyDescent="0.3">
      <c r="A1896" s="1">
        <v>43899</v>
      </c>
      <c r="B1896" t="s">
        <v>22</v>
      </c>
      <c r="C1896" t="s">
        <v>22</v>
      </c>
    </row>
    <row r="1897" spans="1:3" x14ac:dyDescent="0.3">
      <c r="A1897" s="1">
        <v>43900</v>
      </c>
      <c r="B1897" t="s">
        <v>22</v>
      </c>
      <c r="C1897" t="s">
        <v>21</v>
      </c>
    </row>
    <row r="1898" spans="1:3" x14ac:dyDescent="0.3">
      <c r="A1898" s="1">
        <v>43901</v>
      </c>
      <c r="B1898" t="s">
        <v>22</v>
      </c>
      <c r="C1898" t="s">
        <v>21</v>
      </c>
    </row>
    <row r="1899" spans="1:3" x14ac:dyDescent="0.3">
      <c r="A1899" s="1">
        <v>43902</v>
      </c>
      <c r="B1899" t="s">
        <v>22</v>
      </c>
      <c r="C1899" t="s">
        <v>21</v>
      </c>
    </row>
    <row r="1900" spans="1:3" x14ac:dyDescent="0.3">
      <c r="A1900" s="1">
        <v>43903</v>
      </c>
      <c r="B1900" t="s">
        <v>22</v>
      </c>
      <c r="C1900" t="s">
        <v>21</v>
      </c>
    </row>
    <row r="1901" spans="1:3" x14ac:dyDescent="0.3">
      <c r="A1901" s="1">
        <v>43904</v>
      </c>
      <c r="B1901" t="s">
        <v>22</v>
      </c>
      <c r="C1901" t="s">
        <v>21</v>
      </c>
    </row>
    <row r="1902" spans="1:3" x14ac:dyDescent="0.3">
      <c r="A1902" s="1">
        <v>43905</v>
      </c>
      <c r="B1902" t="s">
        <v>22</v>
      </c>
      <c r="C1902" t="s">
        <v>21</v>
      </c>
    </row>
    <row r="1903" spans="1:3" x14ac:dyDescent="0.3">
      <c r="A1903" s="1">
        <v>43906</v>
      </c>
      <c r="B1903" t="s">
        <v>22</v>
      </c>
      <c r="C1903" t="s">
        <v>21</v>
      </c>
    </row>
    <row r="1904" spans="1:3" x14ac:dyDescent="0.3">
      <c r="A1904" s="1">
        <v>43907</v>
      </c>
      <c r="B1904" t="s">
        <v>22</v>
      </c>
      <c r="C1904" t="s">
        <v>21</v>
      </c>
    </row>
    <row r="1905" spans="1:3" x14ac:dyDescent="0.3">
      <c r="A1905" s="1">
        <v>43908</v>
      </c>
      <c r="B1905" t="s">
        <v>22</v>
      </c>
      <c r="C1905" t="s">
        <v>21</v>
      </c>
    </row>
    <row r="1906" spans="1:3" x14ac:dyDescent="0.3">
      <c r="A1906" s="1">
        <v>43909</v>
      </c>
      <c r="B1906" t="s">
        <v>22</v>
      </c>
      <c r="C1906" t="s">
        <v>21</v>
      </c>
    </row>
    <row r="1907" spans="1:3" x14ac:dyDescent="0.3">
      <c r="A1907" s="1">
        <v>43910</v>
      </c>
      <c r="B1907" t="s">
        <v>22</v>
      </c>
      <c r="C1907" t="s">
        <v>21</v>
      </c>
    </row>
    <row r="1908" spans="1:3" x14ac:dyDescent="0.3">
      <c r="A1908" s="1">
        <v>43911</v>
      </c>
      <c r="B1908" t="s">
        <v>22</v>
      </c>
      <c r="C1908" t="s">
        <v>21</v>
      </c>
    </row>
    <row r="1909" spans="1:3" x14ac:dyDescent="0.3">
      <c r="A1909" s="1">
        <v>43912</v>
      </c>
      <c r="B1909" t="s">
        <v>22</v>
      </c>
      <c r="C1909" t="s">
        <v>21</v>
      </c>
    </row>
    <row r="1910" spans="1:3" x14ac:dyDescent="0.3">
      <c r="A1910" s="1">
        <v>43913</v>
      </c>
      <c r="B1910" t="s">
        <v>22</v>
      </c>
      <c r="C1910" t="s">
        <v>21</v>
      </c>
    </row>
    <row r="1911" spans="1:3" x14ac:dyDescent="0.3">
      <c r="A1911" s="1">
        <v>43914</v>
      </c>
      <c r="B1911" t="s">
        <v>21</v>
      </c>
      <c r="C1911" t="s">
        <v>21</v>
      </c>
    </row>
    <row r="1912" spans="1:3" x14ac:dyDescent="0.3">
      <c r="A1912" s="1">
        <v>43915</v>
      </c>
      <c r="B1912" t="s">
        <v>21</v>
      </c>
      <c r="C1912" t="s">
        <v>21</v>
      </c>
    </row>
    <row r="1913" spans="1:3" x14ac:dyDescent="0.3">
      <c r="A1913" s="1">
        <v>43916</v>
      </c>
      <c r="B1913" t="s">
        <v>21</v>
      </c>
      <c r="C1913" t="s">
        <v>21</v>
      </c>
    </row>
    <row r="1914" spans="1:3" x14ac:dyDescent="0.3">
      <c r="A1914" s="1">
        <v>43917</v>
      </c>
      <c r="B1914" t="s">
        <v>21</v>
      </c>
      <c r="C1914" t="s">
        <v>21</v>
      </c>
    </row>
    <row r="1915" spans="1:3" x14ac:dyDescent="0.3">
      <c r="A1915" s="1">
        <v>43918</v>
      </c>
      <c r="B1915" t="s">
        <v>21</v>
      </c>
      <c r="C1915" t="s">
        <v>21</v>
      </c>
    </row>
    <row r="1916" spans="1:3" x14ac:dyDescent="0.3">
      <c r="A1916" s="1">
        <v>43919</v>
      </c>
      <c r="B1916" t="s">
        <v>21</v>
      </c>
      <c r="C1916" t="s">
        <v>21</v>
      </c>
    </row>
    <row r="1917" spans="1:3" x14ac:dyDescent="0.3">
      <c r="A1917" s="1">
        <v>43920</v>
      </c>
      <c r="B1917" t="s">
        <v>21</v>
      </c>
      <c r="C1917" t="s">
        <v>21</v>
      </c>
    </row>
    <row r="1918" spans="1:3" x14ac:dyDescent="0.3">
      <c r="A1918" s="1">
        <v>43921</v>
      </c>
      <c r="B1918" t="s">
        <v>21</v>
      </c>
      <c r="C1918" t="s">
        <v>21</v>
      </c>
    </row>
    <row r="1919" spans="1:3" x14ac:dyDescent="0.3">
      <c r="A1919" s="1">
        <v>43922</v>
      </c>
      <c r="B1919" t="s">
        <v>21</v>
      </c>
      <c r="C1919" t="s">
        <v>21</v>
      </c>
    </row>
    <row r="1920" spans="1:3" x14ac:dyDescent="0.3">
      <c r="A1920" s="1">
        <v>43923</v>
      </c>
      <c r="B1920" t="s">
        <v>21</v>
      </c>
      <c r="C1920" t="s">
        <v>21</v>
      </c>
    </row>
    <row r="1921" spans="1:3" x14ac:dyDescent="0.3">
      <c r="A1921" s="1">
        <v>43924</v>
      </c>
      <c r="B1921" t="s">
        <v>21</v>
      </c>
      <c r="C1921" t="s">
        <v>21</v>
      </c>
    </row>
    <row r="1922" spans="1:3" x14ac:dyDescent="0.3">
      <c r="A1922" s="1">
        <v>43925</v>
      </c>
      <c r="B1922" t="s">
        <v>21</v>
      </c>
      <c r="C1922" t="s">
        <v>21</v>
      </c>
    </row>
    <row r="1923" spans="1:3" x14ac:dyDescent="0.3">
      <c r="A1923" s="1">
        <v>43926</v>
      </c>
      <c r="B1923" t="s">
        <v>21</v>
      </c>
      <c r="C1923" t="s">
        <v>21</v>
      </c>
    </row>
    <row r="1924" spans="1:3" x14ac:dyDescent="0.3">
      <c r="A1924" s="1">
        <v>43927</v>
      </c>
      <c r="B1924" t="s">
        <v>21</v>
      </c>
      <c r="C1924" t="s">
        <v>21</v>
      </c>
    </row>
    <row r="1925" spans="1:3" x14ac:dyDescent="0.3">
      <c r="A1925" s="1">
        <v>43928</v>
      </c>
      <c r="B1925" t="s">
        <v>21</v>
      </c>
      <c r="C1925" t="s">
        <v>21</v>
      </c>
    </row>
    <row r="1926" spans="1:3" x14ac:dyDescent="0.3">
      <c r="A1926" s="1">
        <v>43929</v>
      </c>
      <c r="B1926" t="s">
        <v>21</v>
      </c>
      <c r="C1926" t="s">
        <v>21</v>
      </c>
    </row>
    <row r="1927" spans="1:3" x14ac:dyDescent="0.3">
      <c r="A1927" s="1">
        <v>43930</v>
      </c>
      <c r="B1927" t="s">
        <v>21</v>
      </c>
      <c r="C1927" t="s">
        <v>21</v>
      </c>
    </row>
    <row r="1928" spans="1:3" x14ac:dyDescent="0.3">
      <c r="A1928" s="1">
        <v>43931</v>
      </c>
      <c r="B1928" t="s">
        <v>21</v>
      </c>
      <c r="C1928" t="s">
        <v>22</v>
      </c>
    </row>
    <row r="1929" spans="1:3" x14ac:dyDescent="0.3">
      <c r="A1929" s="1">
        <v>43932</v>
      </c>
      <c r="B1929" t="s">
        <v>21</v>
      </c>
      <c r="C1929" t="s">
        <v>22</v>
      </c>
    </row>
    <row r="1930" spans="1:3" x14ac:dyDescent="0.3">
      <c r="A1930" s="1">
        <v>43933</v>
      </c>
      <c r="B1930" t="s">
        <v>21</v>
      </c>
      <c r="C1930" t="s">
        <v>22</v>
      </c>
    </row>
    <row r="1931" spans="1:3" x14ac:dyDescent="0.3">
      <c r="A1931" s="1">
        <v>43934</v>
      </c>
      <c r="B1931" t="s">
        <v>21</v>
      </c>
      <c r="C1931" t="s">
        <v>22</v>
      </c>
    </row>
    <row r="1932" spans="1:3" x14ac:dyDescent="0.3">
      <c r="A1932" s="1">
        <v>43935</v>
      </c>
      <c r="B1932" t="s">
        <v>21</v>
      </c>
      <c r="C1932" t="s">
        <v>21</v>
      </c>
    </row>
    <row r="1933" spans="1:3" x14ac:dyDescent="0.3">
      <c r="A1933" s="1">
        <v>43936</v>
      </c>
      <c r="B1933" t="s">
        <v>21</v>
      </c>
      <c r="C1933" t="s">
        <v>21</v>
      </c>
    </row>
    <row r="1934" spans="1:3" x14ac:dyDescent="0.3">
      <c r="A1934" s="1">
        <v>43937</v>
      </c>
      <c r="B1934" t="s">
        <v>21</v>
      </c>
      <c r="C1934" t="s">
        <v>21</v>
      </c>
    </row>
    <row r="1935" spans="1:3" x14ac:dyDescent="0.3">
      <c r="A1935" s="1">
        <v>43938</v>
      </c>
      <c r="B1935" t="s">
        <v>21</v>
      </c>
      <c r="C1935" t="s">
        <v>21</v>
      </c>
    </row>
    <row r="1936" spans="1:3" x14ac:dyDescent="0.3">
      <c r="A1936" s="1">
        <v>43939</v>
      </c>
      <c r="B1936" t="s">
        <v>21</v>
      </c>
      <c r="C1936" t="s">
        <v>21</v>
      </c>
    </row>
    <row r="1937" spans="1:3" x14ac:dyDescent="0.3">
      <c r="A1937" s="1">
        <v>43940</v>
      </c>
      <c r="B1937" t="s">
        <v>21</v>
      </c>
      <c r="C1937" t="s">
        <v>21</v>
      </c>
    </row>
    <row r="1938" spans="1:3" x14ac:dyDescent="0.3">
      <c r="A1938" s="1">
        <v>43941</v>
      </c>
      <c r="B1938" t="s">
        <v>21</v>
      </c>
      <c r="C1938" t="s">
        <v>21</v>
      </c>
    </row>
    <row r="1939" spans="1:3" x14ac:dyDescent="0.3">
      <c r="A1939" s="1">
        <v>43942</v>
      </c>
      <c r="B1939" t="s">
        <v>21</v>
      </c>
      <c r="C1939" t="s">
        <v>21</v>
      </c>
    </row>
    <row r="1940" spans="1:3" x14ac:dyDescent="0.3">
      <c r="A1940" s="1">
        <v>43943</v>
      </c>
      <c r="B1940" t="s">
        <v>21</v>
      </c>
      <c r="C1940" t="s">
        <v>21</v>
      </c>
    </row>
    <row r="1941" spans="1:3" x14ac:dyDescent="0.3">
      <c r="A1941" s="1">
        <v>43944</v>
      </c>
      <c r="B1941" t="s">
        <v>21</v>
      </c>
      <c r="C1941" t="s">
        <v>21</v>
      </c>
    </row>
    <row r="1942" spans="1:3" x14ac:dyDescent="0.3">
      <c r="A1942" s="1">
        <v>43945</v>
      </c>
      <c r="B1942" t="s">
        <v>21</v>
      </c>
      <c r="C1942" t="s">
        <v>21</v>
      </c>
    </row>
    <row r="1943" spans="1:3" x14ac:dyDescent="0.3">
      <c r="A1943" s="1">
        <v>43946</v>
      </c>
      <c r="B1943" t="s">
        <v>21</v>
      </c>
      <c r="C1943" t="s">
        <v>22</v>
      </c>
    </row>
    <row r="1944" spans="1:3" x14ac:dyDescent="0.3">
      <c r="A1944" s="1">
        <v>43947</v>
      </c>
      <c r="B1944" t="s">
        <v>21</v>
      </c>
      <c r="C1944" t="s">
        <v>21</v>
      </c>
    </row>
    <row r="1945" spans="1:3" x14ac:dyDescent="0.3">
      <c r="A1945" s="1">
        <v>43948</v>
      </c>
      <c r="B1945" t="s">
        <v>21</v>
      </c>
      <c r="C1945" t="s">
        <v>21</v>
      </c>
    </row>
    <row r="1946" spans="1:3" x14ac:dyDescent="0.3">
      <c r="A1946" s="1">
        <v>43949</v>
      </c>
      <c r="B1946" t="s">
        <v>21</v>
      </c>
      <c r="C1946" t="s">
        <v>21</v>
      </c>
    </row>
    <row r="1947" spans="1:3" x14ac:dyDescent="0.3">
      <c r="A1947" s="1">
        <v>43950</v>
      </c>
      <c r="B1947" t="s">
        <v>21</v>
      </c>
      <c r="C1947" t="s">
        <v>21</v>
      </c>
    </row>
    <row r="1948" spans="1:3" x14ac:dyDescent="0.3">
      <c r="A1948" s="1">
        <v>43951</v>
      </c>
      <c r="B1948" t="s">
        <v>21</v>
      </c>
      <c r="C1948" t="s">
        <v>21</v>
      </c>
    </row>
    <row r="1949" spans="1:3" x14ac:dyDescent="0.3">
      <c r="A1949" s="1">
        <v>43952</v>
      </c>
      <c r="B1949" t="s">
        <v>21</v>
      </c>
      <c r="C1949" t="s">
        <v>21</v>
      </c>
    </row>
    <row r="1950" spans="1:3" x14ac:dyDescent="0.3">
      <c r="A1950" s="1">
        <v>43953</v>
      </c>
      <c r="B1950" t="s">
        <v>21</v>
      </c>
      <c r="C1950" t="s">
        <v>21</v>
      </c>
    </row>
    <row r="1951" spans="1:3" x14ac:dyDescent="0.3">
      <c r="A1951" s="1">
        <v>43954</v>
      </c>
      <c r="B1951" t="s">
        <v>21</v>
      </c>
      <c r="C1951" t="s">
        <v>21</v>
      </c>
    </row>
    <row r="1952" spans="1:3" x14ac:dyDescent="0.3">
      <c r="A1952" s="1">
        <v>43955</v>
      </c>
      <c r="B1952" t="s">
        <v>21</v>
      </c>
      <c r="C1952" t="s">
        <v>21</v>
      </c>
    </row>
    <row r="1953" spans="1:3" x14ac:dyDescent="0.3">
      <c r="A1953" s="1">
        <v>43956</v>
      </c>
      <c r="B1953" t="s">
        <v>21</v>
      </c>
      <c r="C1953" t="s">
        <v>21</v>
      </c>
    </row>
    <row r="1954" spans="1:3" x14ac:dyDescent="0.3">
      <c r="A1954" s="1">
        <v>43957</v>
      </c>
      <c r="B1954" t="s">
        <v>21</v>
      </c>
      <c r="C1954" t="s">
        <v>21</v>
      </c>
    </row>
    <row r="1955" spans="1:3" x14ac:dyDescent="0.3">
      <c r="A1955" s="1">
        <v>43958</v>
      </c>
      <c r="B1955" t="s">
        <v>21</v>
      </c>
      <c r="C1955" t="s">
        <v>21</v>
      </c>
    </row>
    <row r="1956" spans="1:3" x14ac:dyDescent="0.3">
      <c r="A1956" s="1">
        <v>43959</v>
      </c>
      <c r="B1956" t="s">
        <v>21</v>
      </c>
      <c r="C1956" t="s">
        <v>21</v>
      </c>
    </row>
    <row r="1957" spans="1:3" x14ac:dyDescent="0.3">
      <c r="A1957" s="1">
        <v>43960</v>
      </c>
      <c r="B1957" t="s">
        <v>21</v>
      </c>
      <c r="C1957" t="s">
        <v>21</v>
      </c>
    </row>
    <row r="1958" spans="1:3" x14ac:dyDescent="0.3">
      <c r="A1958" s="1">
        <v>43961</v>
      </c>
      <c r="B1958" t="s">
        <v>21</v>
      </c>
      <c r="C1958" t="s">
        <v>21</v>
      </c>
    </row>
    <row r="1959" spans="1:3" x14ac:dyDescent="0.3">
      <c r="A1959" s="1">
        <v>43962</v>
      </c>
      <c r="B1959" t="s">
        <v>21</v>
      </c>
      <c r="C1959" t="s">
        <v>21</v>
      </c>
    </row>
    <row r="1960" spans="1:3" x14ac:dyDescent="0.3">
      <c r="A1960" s="1">
        <v>43963</v>
      </c>
      <c r="B1960" t="s">
        <v>21</v>
      </c>
      <c r="C1960" t="s">
        <v>21</v>
      </c>
    </row>
    <row r="1961" spans="1:3" x14ac:dyDescent="0.3">
      <c r="A1961" s="1">
        <v>43964</v>
      </c>
      <c r="B1961" t="s">
        <v>21</v>
      </c>
      <c r="C1961" t="s">
        <v>21</v>
      </c>
    </row>
    <row r="1962" spans="1:3" x14ac:dyDescent="0.3">
      <c r="A1962" s="1">
        <v>43965</v>
      </c>
      <c r="B1962" t="s">
        <v>21</v>
      </c>
      <c r="C1962" t="s">
        <v>21</v>
      </c>
    </row>
    <row r="1963" spans="1:3" x14ac:dyDescent="0.3">
      <c r="A1963" s="1">
        <v>43966</v>
      </c>
      <c r="B1963" t="s">
        <v>21</v>
      </c>
      <c r="C1963" t="s">
        <v>21</v>
      </c>
    </row>
    <row r="1964" spans="1:3" x14ac:dyDescent="0.3">
      <c r="A1964" s="1">
        <v>43967</v>
      </c>
      <c r="B1964" t="s">
        <v>21</v>
      </c>
      <c r="C1964" t="s">
        <v>21</v>
      </c>
    </row>
    <row r="1965" spans="1:3" x14ac:dyDescent="0.3">
      <c r="A1965" s="1">
        <v>43968</v>
      </c>
      <c r="B1965" t="s">
        <v>21</v>
      </c>
      <c r="C1965" t="s">
        <v>21</v>
      </c>
    </row>
    <row r="1966" spans="1:3" x14ac:dyDescent="0.3">
      <c r="A1966" s="1">
        <v>43969</v>
      </c>
      <c r="B1966" t="s">
        <v>21</v>
      </c>
      <c r="C1966" t="s">
        <v>21</v>
      </c>
    </row>
    <row r="1967" spans="1:3" x14ac:dyDescent="0.3">
      <c r="A1967" s="1">
        <v>43970</v>
      </c>
      <c r="B1967" t="s">
        <v>21</v>
      </c>
      <c r="C1967" t="s">
        <v>21</v>
      </c>
    </row>
    <row r="1968" spans="1:3" x14ac:dyDescent="0.3">
      <c r="A1968" s="1">
        <v>43971</v>
      </c>
      <c r="B1968" t="s">
        <v>21</v>
      </c>
      <c r="C1968" t="s">
        <v>21</v>
      </c>
    </row>
    <row r="1969" spans="1:3" x14ac:dyDescent="0.3">
      <c r="A1969" s="1">
        <v>43972</v>
      </c>
      <c r="B1969" t="s">
        <v>21</v>
      </c>
      <c r="C1969" t="s">
        <v>21</v>
      </c>
    </row>
    <row r="1970" spans="1:3" x14ac:dyDescent="0.3">
      <c r="A1970" s="1">
        <v>43973</v>
      </c>
      <c r="B1970" t="s">
        <v>21</v>
      </c>
      <c r="C1970" t="s">
        <v>21</v>
      </c>
    </row>
    <row r="1971" spans="1:3" x14ac:dyDescent="0.3">
      <c r="A1971" s="1">
        <v>43974</v>
      </c>
      <c r="B1971" t="s">
        <v>21</v>
      </c>
      <c r="C1971" t="s">
        <v>21</v>
      </c>
    </row>
    <row r="1972" spans="1:3" x14ac:dyDescent="0.3">
      <c r="A1972" s="1">
        <v>43975</v>
      </c>
      <c r="B1972" t="s">
        <v>21</v>
      </c>
      <c r="C1972" t="s">
        <v>21</v>
      </c>
    </row>
    <row r="1973" spans="1:3" x14ac:dyDescent="0.3">
      <c r="A1973" s="1">
        <v>43976</v>
      </c>
      <c r="B1973" t="s">
        <v>21</v>
      </c>
      <c r="C1973" t="s">
        <v>21</v>
      </c>
    </row>
    <row r="1974" spans="1:3" x14ac:dyDescent="0.3">
      <c r="A1974" s="1">
        <v>43977</v>
      </c>
      <c r="B1974" t="s">
        <v>21</v>
      </c>
      <c r="C1974" t="s">
        <v>21</v>
      </c>
    </row>
    <row r="1975" spans="1:3" x14ac:dyDescent="0.3">
      <c r="A1975" s="1">
        <v>43978</v>
      </c>
      <c r="B1975" t="s">
        <v>22</v>
      </c>
      <c r="C1975" t="s">
        <v>21</v>
      </c>
    </row>
    <row r="1976" spans="1:3" x14ac:dyDescent="0.3">
      <c r="A1976" s="1">
        <v>43979</v>
      </c>
      <c r="B1976" t="s">
        <v>22</v>
      </c>
      <c r="C1976" t="s">
        <v>21</v>
      </c>
    </row>
    <row r="1977" spans="1:3" x14ac:dyDescent="0.3">
      <c r="A1977" s="1">
        <v>43980</v>
      </c>
      <c r="B1977" t="s">
        <v>22</v>
      </c>
      <c r="C1977" t="s">
        <v>21</v>
      </c>
    </row>
    <row r="1978" spans="1:3" x14ac:dyDescent="0.3">
      <c r="A1978" s="1">
        <v>43981</v>
      </c>
      <c r="B1978" t="s">
        <v>22</v>
      </c>
      <c r="C1978" t="s">
        <v>21</v>
      </c>
    </row>
    <row r="1979" spans="1:3" x14ac:dyDescent="0.3">
      <c r="A1979" s="1">
        <v>43982</v>
      </c>
      <c r="B1979" t="s">
        <v>22</v>
      </c>
      <c r="C1979" t="s">
        <v>21</v>
      </c>
    </row>
    <row r="1980" spans="1:3" x14ac:dyDescent="0.3">
      <c r="A1980" s="1">
        <v>43983</v>
      </c>
      <c r="B1980" t="s">
        <v>22</v>
      </c>
      <c r="C1980" t="s">
        <v>21</v>
      </c>
    </row>
    <row r="1981" spans="1:3" x14ac:dyDescent="0.3">
      <c r="A1981" s="1">
        <v>43984</v>
      </c>
      <c r="B1981" t="s">
        <v>22</v>
      </c>
      <c r="C1981" t="s">
        <v>21</v>
      </c>
    </row>
    <row r="1982" spans="1:3" x14ac:dyDescent="0.3">
      <c r="A1982" s="1">
        <v>43985</v>
      </c>
      <c r="B1982" t="s">
        <v>22</v>
      </c>
      <c r="C1982" t="s">
        <v>21</v>
      </c>
    </row>
    <row r="1983" spans="1:3" x14ac:dyDescent="0.3">
      <c r="A1983" s="1">
        <v>43986</v>
      </c>
      <c r="B1983" t="s">
        <v>22</v>
      </c>
      <c r="C1983" t="s">
        <v>21</v>
      </c>
    </row>
    <row r="1984" spans="1:3" x14ac:dyDescent="0.3">
      <c r="A1984" s="1">
        <v>43987</v>
      </c>
      <c r="B1984" t="s">
        <v>22</v>
      </c>
      <c r="C1984" t="s">
        <v>21</v>
      </c>
    </row>
    <row r="1985" spans="1:3" x14ac:dyDescent="0.3">
      <c r="A1985" s="1">
        <v>43988</v>
      </c>
      <c r="B1985" t="s">
        <v>22</v>
      </c>
      <c r="C1985" t="s">
        <v>21</v>
      </c>
    </row>
    <row r="1986" spans="1:3" x14ac:dyDescent="0.3">
      <c r="A1986" s="1">
        <v>43989</v>
      </c>
      <c r="B1986" t="s">
        <v>22</v>
      </c>
      <c r="C1986" t="s">
        <v>21</v>
      </c>
    </row>
    <row r="1987" spans="1:3" x14ac:dyDescent="0.3">
      <c r="A1987" s="1">
        <v>43990</v>
      </c>
      <c r="B1987" t="s">
        <v>22</v>
      </c>
      <c r="C1987" t="s">
        <v>22</v>
      </c>
    </row>
    <row r="1988" spans="1:3" x14ac:dyDescent="0.3">
      <c r="A1988" s="1">
        <v>43991</v>
      </c>
      <c r="B1988" t="s">
        <v>22</v>
      </c>
      <c r="C1988" t="s">
        <v>21</v>
      </c>
    </row>
    <row r="1989" spans="1:3" x14ac:dyDescent="0.3">
      <c r="A1989" s="1">
        <v>43992</v>
      </c>
      <c r="B1989" t="s">
        <v>22</v>
      </c>
      <c r="C1989" t="s">
        <v>21</v>
      </c>
    </row>
    <row r="1990" spans="1:3" x14ac:dyDescent="0.3">
      <c r="A1990" s="1">
        <v>43993</v>
      </c>
      <c r="B1990" t="s">
        <v>22</v>
      </c>
      <c r="C1990" t="s">
        <v>21</v>
      </c>
    </row>
    <row r="1991" spans="1:3" x14ac:dyDescent="0.3">
      <c r="A1991" s="1">
        <v>43994</v>
      </c>
      <c r="B1991" t="s">
        <v>22</v>
      </c>
      <c r="C1991" t="s">
        <v>21</v>
      </c>
    </row>
    <row r="1992" spans="1:3" x14ac:dyDescent="0.3">
      <c r="A1992" s="1">
        <v>43995</v>
      </c>
      <c r="B1992" t="s">
        <v>22</v>
      </c>
      <c r="C1992" t="s">
        <v>21</v>
      </c>
    </row>
    <row r="1993" spans="1:3" x14ac:dyDescent="0.3">
      <c r="A1993" s="1">
        <v>43996</v>
      </c>
      <c r="B1993" t="s">
        <v>22</v>
      </c>
      <c r="C1993" t="s">
        <v>21</v>
      </c>
    </row>
    <row r="1994" spans="1:3" x14ac:dyDescent="0.3">
      <c r="A1994" s="1">
        <v>43997</v>
      </c>
      <c r="B1994" t="s">
        <v>22</v>
      </c>
      <c r="C1994" t="s">
        <v>21</v>
      </c>
    </row>
    <row r="1995" spans="1:3" x14ac:dyDescent="0.3">
      <c r="A1995" s="1">
        <v>43998</v>
      </c>
      <c r="B1995" t="s">
        <v>22</v>
      </c>
      <c r="C1995" t="s">
        <v>21</v>
      </c>
    </row>
    <row r="1996" spans="1:3" x14ac:dyDescent="0.3">
      <c r="A1996" s="1">
        <v>43999</v>
      </c>
      <c r="B1996" t="s">
        <v>22</v>
      </c>
      <c r="C1996" t="s">
        <v>21</v>
      </c>
    </row>
    <row r="1997" spans="1:3" x14ac:dyDescent="0.3">
      <c r="A1997" s="1">
        <v>44000</v>
      </c>
      <c r="B1997" t="s">
        <v>22</v>
      </c>
      <c r="C1997" t="s">
        <v>21</v>
      </c>
    </row>
    <row r="1998" spans="1:3" x14ac:dyDescent="0.3">
      <c r="A1998" s="1">
        <v>44001</v>
      </c>
      <c r="B1998" t="s">
        <v>22</v>
      </c>
      <c r="C1998" t="s">
        <v>21</v>
      </c>
    </row>
    <row r="1999" spans="1:3" x14ac:dyDescent="0.3">
      <c r="A1999" s="1">
        <v>44002</v>
      </c>
      <c r="B1999" t="s">
        <v>22</v>
      </c>
      <c r="C1999" t="s">
        <v>21</v>
      </c>
    </row>
    <row r="2000" spans="1:3" x14ac:dyDescent="0.3">
      <c r="A2000" s="1">
        <v>44003</v>
      </c>
      <c r="B2000" t="s">
        <v>22</v>
      </c>
      <c r="C2000" t="s">
        <v>21</v>
      </c>
    </row>
    <row r="2001" spans="1:3" x14ac:dyDescent="0.3">
      <c r="A2001" s="1">
        <v>44004</v>
      </c>
      <c r="B2001" t="s">
        <v>22</v>
      </c>
      <c r="C2001" t="s">
        <v>21</v>
      </c>
    </row>
    <row r="2002" spans="1:3" x14ac:dyDescent="0.3">
      <c r="A2002" s="1">
        <v>44005</v>
      </c>
      <c r="B2002" t="s">
        <v>22</v>
      </c>
      <c r="C2002" t="s">
        <v>21</v>
      </c>
    </row>
    <row r="2003" spans="1:3" x14ac:dyDescent="0.3">
      <c r="A2003" s="1">
        <v>44006</v>
      </c>
      <c r="B2003" t="s">
        <v>22</v>
      </c>
      <c r="C2003" t="s">
        <v>21</v>
      </c>
    </row>
    <row r="2004" spans="1:3" x14ac:dyDescent="0.3">
      <c r="A2004" s="1">
        <v>44007</v>
      </c>
      <c r="B2004" t="s">
        <v>22</v>
      </c>
      <c r="C2004" t="s">
        <v>21</v>
      </c>
    </row>
    <row r="2005" spans="1:3" x14ac:dyDescent="0.3">
      <c r="A2005" s="1">
        <v>44008</v>
      </c>
      <c r="B2005" t="s">
        <v>21</v>
      </c>
      <c r="C2005" t="s">
        <v>21</v>
      </c>
    </row>
    <row r="2006" spans="1:3" x14ac:dyDescent="0.3">
      <c r="A2006" s="1">
        <v>44009</v>
      </c>
      <c r="B2006" t="s">
        <v>21</v>
      </c>
      <c r="C2006" t="s">
        <v>21</v>
      </c>
    </row>
    <row r="2007" spans="1:3" x14ac:dyDescent="0.3">
      <c r="A2007" s="1">
        <v>44010</v>
      </c>
      <c r="B2007" t="s">
        <v>21</v>
      </c>
      <c r="C2007" t="s">
        <v>21</v>
      </c>
    </row>
    <row r="2008" spans="1:3" x14ac:dyDescent="0.3">
      <c r="A2008" s="1">
        <v>44011</v>
      </c>
      <c r="B2008" t="s">
        <v>21</v>
      </c>
      <c r="C2008" t="s">
        <v>21</v>
      </c>
    </row>
    <row r="2009" spans="1:3" x14ac:dyDescent="0.3">
      <c r="A2009" s="1">
        <v>44012</v>
      </c>
      <c r="B2009" t="s">
        <v>21</v>
      </c>
      <c r="C2009" t="s">
        <v>21</v>
      </c>
    </row>
    <row r="2010" spans="1:3" x14ac:dyDescent="0.3">
      <c r="A2010" s="1">
        <v>44013</v>
      </c>
      <c r="B2010" t="s">
        <v>21</v>
      </c>
      <c r="C2010" t="s">
        <v>21</v>
      </c>
    </row>
    <row r="2011" spans="1:3" x14ac:dyDescent="0.3">
      <c r="A2011" s="1">
        <v>44014</v>
      </c>
      <c r="B2011" t="s">
        <v>21</v>
      </c>
      <c r="C2011" t="s">
        <v>21</v>
      </c>
    </row>
    <row r="2012" spans="1:3" x14ac:dyDescent="0.3">
      <c r="A2012" s="1">
        <v>44015</v>
      </c>
      <c r="B2012" t="s">
        <v>21</v>
      </c>
      <c r="C2012" t="s">
        <v>21</v>
      </c>
    </row>
    <row r="2013" spans="1:3" x14ac:dyDescent="0.3">
      <c r="A2013" s="1">
        <v>44016</v>
      </c>
      <c r="B2013" t="s">
        <v>21</v>
      </c>
      <c r="C2013" t="s">
        <v>21</v>
      </c>
    </row>
    <row r="2014" spans="1:3" x14ac:dyDescent="0.3">
      <c r="A2014" s="1">
        <v>44017</v>
      </c>
      <c r="B2014" t="s">
        <v>21</v>
      </c>
      <c r="C2014" t="s">
        <v>21</v>
      </c>
    </row>
    <row r="2015" spans="1:3" x14ac:dyDescent="0.3">
      <c r="A2015" s="1">
        <v>44018</v>
      </c>
      <c r="B2015" t="s">
        <v>21</v>
      </c>
      <c r="C2015" t="s">
        <v>21</v>
      </c>
    </row>
    <row r="2016" spans="1:3" x14ac:dyDescent="0.3">
      <c r="A2016" s="1">
        <v>44019</v>
      </c>
      <c r="B2016" t="s">
        <v>21</v>
      </c>
      <c r="C2016" t="s">
        <v>21</v>
      </c>
    </row>
    <row r="2017" spans="1:3" x14ac:dyDescent="0.3">
      <c r="A2017" s="1">
        <v>44020</v>
      </c>
      <c r="B2017" t="s">
        <v>21</v>
      </c>
      <c r="C2017" t="s">
        <v>21</v>
      </c>
    </row>
    <row r="2018" spans="1:3" x14ac:dyDescent="0.3">
      <c r="A2018" s="1">
        <v>44021</v>
      </c>
      <c r="B2018" t="s">
        <v>21</v>
      </c>
      <c r="C2018" t="s">
        <v>21</v>
      </c>
    </row>
    <row r="2019" spans="1:3" x14ac:dyDescent="0.3">
      <c r="A2019" s="1">
        <v>44022</v>
      </c>
      <c r="B2019" t="s">
        <v>21</v>
      </c>
      <c r="C2019" t="s">
        <v>21</v>
      </c>
    </row>
    <row r="2020" spans="1:3" x14ac:dyDescent="0.3">
      <c r="A2020" s="1">
        <v>44023</v>
      </c>
      <c r="B2020" t="s">
        <v>21</v>
      </c>
      <c r="C2020" t="s">
        <v>21</v>
      </c>
    </row>
    <row r="2021" spans="1:3" x14ac:dyDescent="0.3">
      <c r="A2021" s="1">
        <v>44024</v>
      </c>
      <c r="B2021" t="s">
        <v>21</v>
      </c>
      <c r="C2021" t="s">
        <v>21</v>
      </c>
    </row>
    <row r="2022" spans="1:3" x14ac:dyDescent="0.3">
      <c r="A2022" s="1">
        <v>44025</v>
      </c>
      <c r="B2022" t="s">
        <v>21</v>
      </c>
      <c r="C2022" t="s">
        <v>21</v>
      </c>
    </row>
    <row r="2023" spans="1:3" x14ac:dyDescent="0.3">
      <c r="A2023" s="1">
        <v>44026</v>
      </c>
      <c r="B2023" t="s">
        <v>22</v>
      </c>
      <c r="C2023" t="s">
        <v>21</v>
      </c>
    </row>
    <row r="2024" spans="1:3" x14ac:dyDescent="0.3">
      <c r="A2024" s="1">
        <v>44027</v>
      </c>
      <c r="B2024" t="s">
        <v>22</v>
      </c>
      <c r="C2024" t="s">
        <v>21</v>
      </c>
    </row>
    <row r="2025" spans="1:3" x14ac:dyDescent="0.3">
      <c r="A2025" s="1">
        <v>44028</v>
      </c>
      <c r="B2025" t="s">
        <v>22</v>
      </c>
      <c r="C2025" t="s">
        <v>21</v>
      </c>
    </row>
    <row r="2026" spans="1:3" x14ac:dyDescent="0.3">
      <c r="A2026" s="1">
        <v>44029</v>
      </c>
      <c r="B2026" t="s">
        <v>22</v>
      </c>
      <c r="C2026" t="s">
        <v>21</v>
      </c>
    </row>
    <row r="2027" spans="1:3" x14ac:dyDescent="0.3">
      <c r="A2027" s="1">
        <v>44030</v>
      </c>
      <c r="B2027" t="s">
        <v>22</v>
      </c>
      <c r="C2027" t="s">
        <v>21</v>
      </c>
    </row>
    <row r="2028" spans="1:3" x14ac:dyDescent="0.3">
      <c r="A2028" s="1">
        <v>44031</v>
      </c>
      <c r="B2028" t="s">
        <v>22</v>
      </c>
      <c r="C2028" t="s">
        <v>21</v>
      </c>
    </row>
    <row r="2029" spans="1:3" x14ac:dyDescent="0.3">
      <c r="A2029" s="1">
        <v>44032</v>
      </c>
      <c r="B2029" t="s">
        <v>22</v>
      </c>
      <c r="C2029" t="s">
        <v>21</v>
      </c>
    </row>
    <row r="2030" spans="1:3" x14ac:dyDescent="0.3">
      <c r="A2030" s="1">
        <v>44033</v>
      </c>
      <c r="B2030" t="s">
        <v>22</v>
      </c>
      <c r="C2030" t="s">
        <v>21</v>
      </c>
    </row>
    <row r="2031" spans="1:3" x14ac:dyDescent="0.3">
      <c r="A2031" s="1">
        <v>44034</v>
      </c>
      <c r="B2031" t="s">
        <v>22</v>
      </c>
      <c r="C2031" t="s">
        <v>21</v>
      </c>
    </row>
    <row r="2032" spans="1:3" x14ac:dyDescent="0.3">
      <c r="A2032" s="1">
        <v>44035</v>
      </c>
      <c r="B2032" t="s">
        <v>22</v>
      </c>
      <c r="C2032" t="s">
        <v>21</v>
      </c>
    </row>
    <row r="2033" spans="1:3" x14ac:dyDescent="0.3">
      <c r="A2033" s="1">
        <v>44036</v>
      </c>
      <c r="B2033" t="s">
        <v>22</v>
      </c>
      <c r="C2033" t="s">
        <v>21</v>
      </c>
    </row>
    <row r="2034" spans="1:3" x14ac:dyDescent="0.3">
      <c r="A2034" s="1">
        <v>44037</v>
      </c>
      <c r="B2034" t="s">
        <v>22</v>
      </c>
      <c r="C2034" t="s">
        <v>21</v>
      </c>
    </row>
    <row r="2035" spans="1:3" x14ac:dyDescent="0.3">
      <c r="A2035" s="1">
        <v>44038</v>
      </c>
      <c r="B2035" t="s">
        <v>22</v>
      </c>
      <c r="C2035" t="s">
        <v>21</v>
      </c>
    </row>
    <row r="2036" spans="1:3" x14ac:dyDescent="0.3">
      <c r="A2036" s="1">
        <v>44039</v>
      </c>
      <c r="B2036" t="s">
        <v>22</v>
      </c>
      <c r="C2036" t="s">
        <v>21</v>
      </c>
    </row>
    <row r="2037" spans="1:3" x14ac:dyDescent="0.3">
      <c r="A2037" s="1">
        <v>44040</v>
      </c>
      <c r="B2037" t="s">
        <v>22</v>
      </c>
      <c r="C2037" t="s">
        <v>21</v>
      </c>
    </row>
    <row r="2038" spans="1:3" x14ac:dyDescent="0.3">
      <c r="A2038" s="1">
        <v>44041</v>
      </c>
      <c r="B2038" t="s">
        <v>22</v>
      </c>
      <c r="C2038" t="s">
        <v>21</v>
      </c>
    </row>
    <row r="2039" spans="1:3" x14ac:dyDescent="0.3">
      <c r="A2039" s="1">
        <v>44042</v>
      </c>
      <c r="B2039" t="s">
        <v>22</v>
      </c>
      <c r="C2039" t="s">
        <v>21</v>
      </c>
    </row>
    <row r="2040" spans="1:3" x14ac:dyDescent="0.3">
      <c r="A2040" s="1">
        <v>44043</v>
      </c>
      <c r="B2040" t="s">
        <v>22</v>
      </c>
      <c r="C2040" t="s">
        <v>21</v>
      </c>
    </row>
    <row r="2041" spans="1:3" x14ac:dyDescent="0.3">
      <c r="A2041" s="1">
        <v>44044</v>
      </c>
      <c r="B2041" t="s">
        <v>22</v>
      </c>
      <c r="C2041" t="s">
        <v>21</v>
      </c>
    </row>
    <row r="2042" spans="1:3" x14ac:dyDescent="0.3">
      <c r="A2042" s="1">
        <v>44045</v>
      </c>
      <c r="B2042" t="s">
        <v>22</v>
      </c>
      <c r="C2042" t="s">
        <v>21</v>
      </c>
    </row>
    <row r="2043" spans="1:3" x14ac:dyDescent="0.3">
      <c r="A2043" s="1">
        <v>44046</v>
      </c>
      <c r="B2043" t="s">
        <v>22</v>
      </c>
      <c r="C2043" t="s">
        <v>21</v>
      </c>
    </row>
    <row r="2044" spans="1:3" x14ac:dyDescent="0.3">
      <c r="A2044" s="1">
        <v>44047</v>
      </c>
      <c r="B2044" t="s">
        <v>21</v>
      </c>
      <c r="C2044" t="s">
        <v>21</v>
      </c>
    </row>
    <row r="2045" spans="1:3" x14ac:dyDescent="0.3">
      <c r="A2045" s="1">
        <v>44048</v>
      </c>
      <c r="B2045" t="s">
        <v>21</v>
      </c>
      <c r="C2045" t="s">
        <v>21</v>
      </c>
    </row>
    <row r="2046" spans="1:3" x14ac:dyDescent="0.3">
      <c r="A2046" s="1">
        <v>44049</v>
      </c>
      <c r="B2046" t="s">
        <v>21</v>
      </c>
      <c r="C2046" t="s">
        <v>21</v>
      </c>
    </row>
    <row r="2047" spans="1:3" x14ac:dyDescent="0.3">
      <c r="A2047" s="1">
        <v>44050</v>
      </c>
      <c r="B2047" t="s">
        <v>21</v>
      </c>
      <c r="C2047" t="s">
        <v>21</v>
      </c>
    </row>
    <row r="2048" spans="1:3" x14ac:dyDescent="0.3">
      <c r="A2048" s="1">
        <v>44051</v>
      </c>
      <c r="B2048" t="s">
        <v>21</v>
      </c>
      <c r="C2048" t="s">
        <v>21</v>
      </c>
    </row>
    <row r="2049" spans="1:3" x14ac:dyDescent="0.3">
      <c r="A2049" s="1">
        <v>44052</v>
      </c>
      <c r="B2049" t="s">
        <v>21</v>
      </c>
      <c r="C2049" t="s">
        <v>21</v>
      </c>
    </row>
    <row r="2050" spans="1:3" x14ac:dyDescent="0.3">
      <c r="A2050" s="1">
        <v>44053</v>
      </c>
      <c r="B2050" t="s">
        <v>21</v>
      </c>
      <c r="C2050" t="s">
        <v>21</v>
      </c>
    </row>
    <row r="2051" spans="1:3" x14ac:dyDescent="0.3">
      <c r="A2051" s="1">
        <v>44054</v>
      </c>
      <c r="B2051" t="s">
        <v>21</v>
      </c>
      <c r="C2051" t="s">
        <v>21</v>
      </c>
    </row>
    <row r="2052" spans="1:3" x14ac:dyDescent="0.3">
      <c r="A2052" s="1">
        <v>44055</v>
      </c>
      <c r="B2052" t="s">
        <v>21</v>
      </c>
      <c r="C2052" t="s">
        <v>21</v>
      </c>
    </row>
    <row r="2053" spans="1:3" x14ac:dyDescent="0.3">
      <c r="A2053" s="1">
        <v>44056</v>
      </c>
      <c r="B2053" t="s">
        <v>21</v>
      </c>
      <c r="C2053" t="s">
        <v>21</v>
      </c>
    </row>
    <row r="2054" spans="1:3" x14ac:dyDescent="0.3">
      <c r="A2054" s="1">
        <v>44057</v>
      </c>
      <c r="B2054" t="s">
        <v>21</v>
      </c>
      <c r="C2054" t="s">
        <v>21</v>
      </c>
    </row>
    <row r="2055" spans="1:3" x14ac:dyDescent="0.3">
      <c r="A2055" s="1">
        <v>44058</v>
      </c>
      <c r="B2055" t="s">
        <v>21</v>
      </c>
      <c r="C2055" t="s">
        <v>21</v>
      </c>
    </row>
    <row r="2056" spans="1:3" x14ac:dyDescent="0.3">
      <c r="A2056" s="1">
        <v>44059</v>
      </c>
      <c r="B2056" t="s">
        <v>21</v>
      </c>
      <c r="C2056" t="s">
        <v>21</v>
      </c>
    </row>
    <row r="2057" spans="1:3" x14ac:dyDescent="0.3">
      <c r="A2057" s="1">
        <v>44060</v>
      </c>
      <c r="B2057" t="s">
        <v>21</v>
      </c>
      <c r="C2057" t="s">
        <v>21</v>
      </c>
    </row>
    <row r="2058" spans="1:3" x14ac:dyDescent="0.3">
      <c r="A2058" s="1">
        <v>44061</v>
      </c>
      <c r="B2058" t="s">
        <v>21</v>
      </c>
      <c r="C2058" t="s">
        <v>21</v>
      </c>
    </row>
    <row r="2059" spans="1:3" x14ac:dyDescent="0.3">
      <c r="A2059" s="1">
        <v>44062</v>
      </c>
      <c r="B2059" t="s">
        <v>21</v>
      </c>
      <c r="C2059" t="s">
        <v>21</v>
      </c>
    </row>
    <row r="2060" spans="1:3" x14ac:dyDescent="0.3">
      <c r="A2060" s="1">
        <v>44063</v>
      </c>
      <c r="B2060" t="s">
        <v>21</v>
      </c>
      <c r="C2060" t="s">
        <v>21</v>
      </c>
    </row>
    <row r="2061" spans="1:3" x14ac:dyDescent="0.3">
      <c r="A2061" s="1">
        <v>44064</v>
      </c>
      <c r="B2061" t="s">
        <v>21</v>
      </c>
      <c r="C2061" t="s">
        <v>21</v>
      </c>
    </row>
    <row r="2062" spans="1:3" x14ac:dyDescent="0.3">
      <c r="A2062" s="1">
        <v>44065</v>
      </c>
      <c r="B2062" t="s">
        <v>21</v>
      </c>
      <c r="C2062" t="s">
        <v>21</v>
      </c>
    </row>
    <row r="2063" spans="1:3" x14ac:dyDescent="0.3">
      <c r="A2063" s="1">
        <v>44066</v>
      </c>
      <c r="B2063" t="s">
        <v>21</v>
      </c>
      <c r="C2063" t="s">
        <v>21</v>
      </c>
    </row>
    <row r="2064" spans="1:3" x14ac:dyDescent="0.3">
      <c r="A2064" s="1">
        <v>44067</v>
      </c>
      <c r="B2064" t="s">
        <v>21</v>
      </c>
      <c r="C2064" t="s">
        <v>21</v>
      </c>
    </row>
    <row r="2065" spans="1:3" x14ac:dyDescent="0.3">
      <c r="A2065" s="1">
        <v>44068</v>
      </c>
      <c r="B2065" t="s">
        <v>21</v>
      </c>
      <c r="C2065" t="s">
        <v>21</v>
      </c>
    </row>
    <row r="2066" spans="1:3" x14ac:dyDescent="0.3">
      <c r="A2066" s="1">
        <v>44069</v>
      </c>
      <c r="B2066" t="s">
        <v>21</v>
      </c>
      <c r="C2066" t="s">
        <v>21</v>
      </c>
    </row>
    <row r="2067" spans="1:3" x14ac:dyDescent="0.3">
      <c r="A2067" s="1">
        <v>44070</v>
      </c>
      <c r="B2067" t="s">
        <v>21</v>
      </c>
      <c r="C2067" t="s">
        <v>21</v>
      </c>
    </row>
    <row r="2068" spans="1:3" x14ac:dyDescent="0.3">
      <c r="A2068" s="1">
        <v>44071</v>
      </c>
      <c r="B2068" t="s">
        <v>21</v>
      </c>
      <c r="C2068" t="s">
        <v>21</v>
      </c>
    </row>
    <row r="2069" spans="1:3" x14ac:dyDescent="0.3">
      <c r="A2069" s="1">
        <v>44072</v>
      </c>
      <c r="B2069" t="s">
        <v>21</v>
      </c>
      <c r="C2069" t="s">
        <v>21</v>
      </c>
    </row>
    <row r="2070" spans="1:3" x14ac:dyDescent="0.3">
      <c r="A2070" s="1">
        <v>44073</v>
      </c>
      <c r="B2070" t="s">
        <v>21</v>
      </c>
      <c r="C2070" t="s">
        <v>21</v>
      </c>
    </row>
    <row r="2071" spans="1:3" x14ac:dyDescent="0.3">
      <c r="A2071" s="1">
        <v>44074</v>
      </c>
      <c r="B2071" t="s">
        <v>21</v>
      </c>
      <c r="C2071" t="s">
        <v>21</v>
      </c>
    </row>
    <row r="2072" spans="1:3" x14ac:dyDescent="0.3">
      <c r="A2072" s="1">
        <v>44075</v>
      </c>
      <c r="B2072" t="s">
        <v>21</v>
      </c>
      <c r="C2072" t="s">
        <v>21</v>
      </c>
    </row>
    <row r="2073" spans="1:3" x14ac:dyDescent="0.3">
      <c r="A2073" s="1">
        <v>44076</v>
      </c>
      <c r="B2073" t="s">
        <v>21</v>
      </c>
      <c r="C2073" t="s">
        <v>21</v>
      </c>
    </row>
    <row r="2074" spans="1:3" x14ac:dyDescent="0.3">
      <c r="A2074" s="1">
        <v>44077</v>
      </c>
      <c r="B2074" t="s">
        <v>21</v>
      </c>
      <c r="C2074" t="s">
        <v>21</v>
      </c>
    </row>
    <row r="2075" spans="1:3" x14ac:dyDescent="0.3">
      <c r="A2075" s="1">
        <v>44078</v>
      </c>
      <c r="B2075" t="s">
        <v>21</v>
      </c>
      <c r="C2075" t="s">
        <v>21</v>
      </c>
    </row>
    <row r="2076" spans="1:3" x14ac:dyDescent="0.3">
      <c r="A2076" s="1">
        <v>44079</v>
      </c>
      <c r="B2076" t="s">
        <v>21</v>
      </c>
      <c r="C2076" t="s">
        <v>21</v>
      </c>
    </row>
    <row r="2077" spans="1:3" x14ac:dyDescent="0.3">
      <c r="A2077" s="1">
        <v>44080</v>
      </c>
      <c r="B2077" t="s">
        <v>21</v>
      </c>
      <c r="C2077" t="s">
        <v>21</v>
      </c>
    </row>
    <row r="2078" spans="1:3" x14ac:dyDescent="0.3">
      <c r="A2078" s="1">
        <v>44081</v>
      </c>
      <c r="B2078" t="s">
        <v>21</v>
      </c>
      <c r="C2078" t="s">
        <v>21</v>
      </c>
    </row>
    <row r="2079" spans="1:3" x14ac:dyDescent="0.3">
      <c r="A2079" s="1">
        <v>44082</v>
      </c>
      <c r="B2079" t="s">
        <v>21</v>
      </c>
      <c r="C2079" t="s">
        <v>21</v>
      </c>
    </row>
    <row r="2080" spans="1:3" x14ac:dyDescent="0.3">
      <c r="A2080" s="1">
        <v>44083</v>
      </c>
      <c r="B2080" t="s">
        <v>21</v>
      </c>
      <c r="C2080" t="s">
        <v>21</v>
      </c>
    </row>
    <row r="2081" spans="1:3" x14ac:dyDescent="0.3">
      <c r="A2081" s="1">
        <v>44084</v>
      </c>
      <c r="B2081" t="s">
        <v>21</v>
      </c>
      <c r="C2081" t="s">
        <v>21</v>
      </c>
    </row>
    <row r="2082" spans="1:3" x14ac:dyDescent="0.3">
      <c r="A2082" s="1">
        <v>44085</v>
      </c>
      <c r="B2082" t="s">
        <v>21</v>
      </c>
      <c r="C2082" t="s">
        <v>21</v>
      </c>
    </row>
    <row r="2083" spans="1:3" x14ac:dyDescent="0.3">
      <c r="A2083" s="1">
        <v>44086</v>
      </c>
      <c r="B2083" t="s">
        <v>21</v>
      </c>
      <c r="C2083" t="s">
        <v>21</v>
      </c>
    </row>
    <row r="2084" spans="1:3" x14ac:dyDescent="0.3">
      <c r="A2084" s="1">
        <v>44087</v>
      </c>
      <c r="B2084" t="s">
        <v>21</v>
      </c>
      <c r="C2084" t="s">
        <v>21</v>
      </c>
    </row>
    <row r="2085" spans="1:3" x14ac:dyDescent="0.3">
      <c r="A2085" s="1">
        <v>44088</v>
      </c>
      <c r="B2085" t="s">
        <v>21</v>
      </c>
      <c r="C2085" t="s">
        <v>21</v>
      </c>
    </row>
    <row r="2086" spans="1:3" x14ac:dyDescent="0.3">
      <c r="A2086" s="1">
        <v>44089</v>
      </c>
      <c r="B2086" t="s">
        <v>21</v>
      </c>
      <c r="C2086" t="s">
        <v>21</v>
      </c>
    </row>
    <row r="2087" spans="1:3" x14ac:dyDescent="0.3">
      <c r="A2087" s="1">
        <v>44090</v>
      </c>
      <c r="B2087" t="s">
        <v>21</v>
      </c>
      <c r="C2087" t="s">
        <v>21</v>
      </c>
    </row>
    <row r="2088" spans="1:3" x14ac:dyDescent="0.3">
      <c r="A2088" s="1">
        <v>44091</v>
      </c>
      <c r="B2088" t="s">
        <v>21</v>
      </c>
      <c r="C2088" t="s">
        <v>21</v>
      </c>
    </row>
    <row r="2089" spans="1:3" x14ac:dyDescent="0.3">
      <c r="A2089" s="1">
        <v>44092</v>
      </c>
      <c r="B2089" t="s">
        <v>21</v>
      </c>
      <c r="C2089" t="s">
        <v>21</v>
      </c>
    </row>
    <row r="2090" spans="1:3" x14ac:dyDescent="0.3">
      <c r="A2090" s="1">
        <v>44093</v>
      </c>
      <c r="B2090" t="s">
        <v>21</v>
      </c>
      <c r="C2090" t="s">
        <v>21</v>
      </c>
    </row>
    <row r="2091" spans="1:3" x14ac:dyDescent="0.3">
      <c r="A2091" s="1">
        <v>44094</v>
      </c>
      <c r="B2091" t="s">
        <v>21</v>
      </c>
      <c r="C2091" t="s">
        <v>21</v>
      </c>
    </row>
    <row r="2092" spans="1:3" x14ac:dyDescent="0.3">
      <c r="A2092" s="1">
        <v>44095</v>
      </c>
      <c r="B2092" t="s">
        <v>21</v>
      </c>
      <c r="C2092" t="s">
        <v>21</v>
      </c>
    </row>
    <row r="2093" spans="1:3" x14ac:dyDescent="0.3">
      <c r="A2093" s="1">
        <v>44096</v>
      </c>
      <c r="B2093" t="s">
        <v>21</v>
      </c>
      <c r="C2093" t="s">
        <v>21</v>
      </c>
    </row>
    <row r="2094" spans="1:3" x14ac:dyDescent="0.3">
      <c r="A2094" s="1">
        <v>44097</v>
      </c>
      <c r="B2094" t="s">
        <v>21</v>
      </c>
      <c r="C2094" t="s">
        <v>21</v>
      </c>
    </row>
    <row r="2095" spans="1:3" x14ac:dyDescent="0.3">
      <c r="A2095" s="1">
        <v>44098</v>
      </c>
      <c r="B2095" t="s">
        <v>21</v>
      </c>
      <c r="C2095" t="s">
        <v>21</v>
      </c>
    </row>
    <row r="2096" spans="1:3" x14ac:dyDescent="0.3">
      <c r="A2096" s="1">
        <v>44099</v>
      </c>
      <c r="B2096" t="s">
        <v>21</v>
      </c>
      <c r="C2096" t="s">
        <v>21</v>
      </c>
    </row>
    <row r="2097" spans="1:3" x14ac:dyDescent="0.3">
      <c r="A2097" s="1">
        <v>44100</v>
      </c>
      <c r="B2097" t="s">
        <v>21</v>
      </c>
      <c r="C2097" t="s">
        <v>21</v>
      </c>
    </row>
    <row r="2098" spans="1:3" x14ac:dyDescent="0.3">
      <c r="A2098" s="1">
        <v>44101</v>
      </c>
      <c r="B2098" t="s">
        <v>21</v>
      </c>
      <c r="C2098" t="s">
        <v>21</v>
      </c>
    </row>
    <row r="2099" spans="1:3" x14ac:dyDescent="0.3">
      <c r="A2099" s="1">
        <v>44102</v>
      </c>
      <c r="B2099" t="s">
        <v>21</v>
      </c>
      <c r="C2099" t="s">
        <v>21</v>
      </c>
    </row>
    <row r="2100" spans="1:3" x14ac:dyDescent="0.3">
      <c r="A2100" s="1">
        <v>44103</v>
      </c>
      <c r="B2100" t="s">
        <v>21</v>
      </c>
      <c r="C2100" t="s">
        <v>21</v>
      </c>
    </row>
    <row r="2101" spans="1:3" x14ac:dyDescent="0.3">
      <c r="A2101" s="1">
        <v>44104</v>
      </c>
      <c r="B2101" t="s">
        <v>21</v>
      </c>
      <c r="C2101" t="s">
        <v>21</v>
      </c>
    </row>
    <row r="2102" spans="1:3" x14ac:dyDescent="0.3">
      <c r="A2102" s="1">
        <v>44105</v>
      </c>
      <c r="B2102" t="s">
        <v>21</v>
      </c>
      <c r="C2102" t="s">
        <v>21</v>
      </c>
    </row>
    <row r="2103" spans="1:3" x14ac:dyDescent="0.3">
      <c r="A2103" s="1">
        <v>44106</v>
      </c>
      <c r="B2103" t="s">
        <v>21</v>
      </c>
      <c r="C2103" t="s">
        <v>21</v>
      </c>
    </row>
    <row r="2104" spans="1:3" x14ac:dyDescent="0.3">
      <c r="A2104" s="1">
        <v>44107</v>
      </c>
      <c r="B2104" t="s">
        <v>21</v>
      </c>
      <c r="C2104" t="s">
        <v>21</v>
      </c>
    </row>
    <row r="2105" spans="1:3" x14ac:dyDescent="0.3">
      <c r="A2105" s="1">
        <v>44108</v>
      </c>
      <c r="B2105" t="s">
        <v>21</v>
      </c>
      <c r="C2105" t="s">
        <v>21</v>
      </c>
    </row>
    <row r="2106" spans="1:3" x14ac:dyDescent="0.3">
      <c r="A2106" s="1">
        <v>44109</v>
      </c>
      <c r="B2106" t="s">
        <v>21</v>
      </c>
      <c r="C2106" t="s">
        <v>21</v>
      </c>
    </row>
    <row r="2107" spans="1:3" x14ac:dyDescent="0.3">
      <c r="A2107" s="1">
        <v>44110</v>
      </c>
      <c r="B2107" t="s">
        <v>21</v>
      </c>
      <c r="C2107" t="s">
        <v>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E0CC59-E321-42D9-B7F7-08FD4A7742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EnergyDemand__2</vt:lpstr>
      <vt:lpstr>Demand over time</vt:lpstr>
      <vt:lpstr>Top and Bottom 20</vt:lpstr>
      <vt:lpstr>Demand by Day of Week</vt:lpstr>
      <vt:lpstr>Effect of weather</vt:lpstr>
      <vt:lpstr> Effect of Temp and Hols</vt:lpstr>
      <vt:lpstr>Summary</vt:lpstr>
      <vt:lpstr>YoY Demand</vt:lpstr>
      <vt:lpstr>Forecast 1Yr</vt:lpstr>
      <vt:lpstr>Forecast Charts</vt:lpstr>
      <vt:lpstr>_Energy_holidays</vt:lpstr>
      <vt:lpstr>_holidays</vt:lpstr>
      <vt:lpstr>EnergyDemand__2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 anderson</dc:creator>
  <cp:lastModifiedBy>Stuart anderson</cp:lastModifiedBy>
  <dcterms:created xsi:type="dcterms:W3CDTF">2023-11-20T12:58:54Z</dcterms:created>
  <dcterms:modified xsi:type="dcterms:W3CDTF">2023-12-11T19:25:22Z</dcterms:modified>
</cp:coreProperties>
</file>